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Volumes/Files/Documents/Ausbildung_Berufsleben/UiS/2019S4_Master Thesis/_resources/EnTransitionNL/10. MODEL_Ingo/"/>
    </mc:Choice>
  </mc:AlternateContent>
  <xr:revisionPtr revIDLastSave="0" documentId="13_ncr:1_{A44F9E17-37A7-784C-B78B-09EA14B40B41}" xr6:coauthVersionLast="45" xr6:coauthVersionMax="45" xr10:uidLastSave="{00000000-0000-0000-0000-000000000000}"/>
  <bookViews>
    <workbookView xWindow="0" yWindow="460" windowWidth="28740" windowHeight="16840" activeTab="8" xr2:uid="{33EF202C-F34D-F244-A417-2D4E0E80169B}"/>
  </bookViews>
  <sheets>
    <sheet name="todo" sheetId="18" r:id="rId1"/>
    <sheet name="notes" sheetId="13" r:id="rId2"/>
    <sheet name="Z11admindistricts" sheetId="15" r:id="rId3"/>
    <sheet name="Z11states" sheetId="17" r:id="rId4"/>
    <sheet name="Z11admindistricts_generated" sheetId="16" r:id="rId5"/>
    <sheet name="Z11states_generated" sheetId="20" r:id="rId6"/>
    <sheet name="country_generated" sheetId="22" r:id="rId7"/>
    <sheet name="parameters" sheetId="21" r:id="rId8"/>
    <sheet name="general_collection" sheetId="4" r:id="rId9"/>
    <sheet name="mikrozensus2018_extract" sheetId="14" r:id="rId10"/>
    <sheet name="statedata" sheetId="5" r:id="rId11"/>
    <sheet name="countrydata" sheetId="6" r:id="rId12"/>
    <sheet name="emissions" sheetId="12" r:id="rId13"/>
    <sheet name="household_spending_GER2013" sheetId="11" r:id="rId14"/>
    <sheet name="energy_prices_monthly" sheetId="8" r:id="rId15"/>
    <sheet name="energy_prices_yearly" sheetId="7" r:id="rId16"/>
    <sheet name="government_strategy" sheetId="9" r:id="rId17"/>
    <sheet name="sectoral_effects" sheetId="10" r:id="rId18"/>
  </sheets>
  <externalReferences>
    <externalReference r:id="rId19"/>
  </externalReferences>
  <definedNames>
    <definedName name="_xlnm._FilterDatabase" localSheetId="8" hidden="1">general_collection!$A$1:$G$1234</definedName>
    <definedName name="_xlnm._FilterDatabase" localSheetId="9" hidden="1">mikrozensus2018_extract!$A$2:$X$29</definedName>
    <definedName name="_xlnm._FilterDatabase" localSheetId="1" hidden="1">notes!$B$1:$D$1</definedName>
    <definedName name="_xlnm._FilterDatabase" localSheetId="10" hidden="1">statedata!$A$1:$CR$1</definedName>
    <definedName name="_xlnm._FilterDatabase" localSheetId="3" hidden="1">Z11states!$A$2:$GO$2</definedName>
    <definedName name="_xlnm._FilterDatabase" localSheetId="5" hidden="1">Z11states_generated!$A$2:$I$2</definedName>
    <definedName name="Diagramm5">[1]EB97_Zahlen_für_Grafiken!$A$11:$S$24</definedName>
    <definedName name="_xlnm.Print_Area" localSheetId="14">energy_prices_monthly!$B$1:$V$196</definedName>
    <definedName name="_xlnm.Print_Area" localSheetId="15">energy_prices_yearly!$C$1:$AG$31</definedName>
    <definedName name="Z_5034A119_2C36_11D6_97B5_0000F4B287B9_.wvu.PrintArea" localSheetId="15" hidden="1">energy_prices_yearly!$C$1:$P$32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244" i="4" l="1"/>
  <c r="A243" i="4"/>
  <c r="A242" i="4"/>
  <c r="A1234" i="4" l="1"/>
  <c r="A1233" i="4"/>
  <c r="A1232" i="4"/>
  <c r="A1231" i="4"/>
  <c r="A1230" i="4"/>
  <c r="A1229" i="4"/>
  <c r="A1228" i="4"/>
  <c r="A1227" i="4"/>
  <c r="A1226" i="4"/>
  <c r="A1225" i="4"/>
  <c r="A1224" i="4"/>
  <c r="A1223" i="4"/>
  <c r="A1222" i="4"/>
  <c r="A1221" i="4"/>
  <c r="A1220" i="4"/>
  <c r="A1219" i="4"/>
  <c r="A1218" i="4"/>
  <c r="A1217" i="4"/>
  <c r="A1216" i="4"/>
  <c r="A1215" i="4"/>
  <c r="A1214" i="4"/>
  <c r="A1213" i="4"/>
  <c r="A1212" i="4"/>
  <c r="A1211" i="4"/>
  <c r="A1210" i="4"/>
  <c r="A1209" i="4"/>
  <c r="A1208" i="4"/>
  <c r="A1207" i="4"/>
  <c r="A1206" i="4"/>
  <c r="A1205" i="4"/>
  <c r="A1204" i="4"/>
  <c r="A1203" i="4"/>
  <c r="A1202" i="4"/>
  <c r="A1201" i="4"/>
  <c r="A1200" i="4"/>
  <c r="A1199" i="4"/>
  <c r="A1198" i="4"/>
  <c r="A1197" i="4"/>
  <c r="A1196" i="4"/>
  <c r="A1195" i="4"/>
  <c r="A1194" i="4"/>
  <c r="A1193" i="4"/>
  <c r="A1192" i="4"/>
  <c r="A1191" i="4"/>
  <c r="A1190" i="4"/>
  <c r="A1189" i="4"/>
  <c r="A1188" i="4"/>
  <c r="A1187" i="4"/>
  <c r="A1186" i="4"/>
  <c r="A1185" i="4"/>
  <c r="A1184" i="4"/>
  <c r="A1183" i="4"/>
  <c r="A1182" i="4"/>
  <c r="A1181" i="4"/>
  <c r="A1180" i="4"/>
  <c r="A1179" i="4"/>
  <c r="A1178" i="4"/>
  <c r="A1177" i="4"/>
  <c r="A1176" i="4"/>
  <c r="A1175" i="4"/>
  <c r="A1174" i="4"/>
  <c r="A1173" i="4"/>
  <c r="A1172" i="4"/>
  <c r="A1171" i="4"/>
  <c r="A1170" i="4"/>
  <c r="A1169" i="4"/>
  <c r="A1168" i="4"/>
  <c r="A1167" i="4"/>
  <c r="A1166" i="4"/>
  <c r="A1165" i="4"/>
  <c r="A1164" i="4"/>
  <c r="A1163" i="4"/>
  <c r="A1162" i="4"/>
  <c r="A1161" i="4"/>
  <c r="A1160" i="4"/>
  <c r="A1159" i="4"/>
  <c r="A1158" i="4"/>
  <c r="A1157" i="4"/>
  <c r="A1156" i="4"/>
  <c r="A1155" i="4"/>
  <c r="A1154" i="4"/>
  <c r="A1153" i="4"/>
  <c r="A1152" i="4"/>
  <c r="A1151" i="4"/>
  <c r="A1150" i="4"/>
  <c r="A1149" i="4"/>
  <c r="A1148" i="4"/>
  <c r="A1147" i="4"/>
  <c r="A1146" i="4"/>
  <c r="A1145" i="4"/>
  <c r="A1144" i="4"/>
  <c r="A1143" i="4"/>
  <c r="A1142" i="4"/>
  <c r="A1141" i="4"/>
  <c r="A1140" i="4"/>
  <c r="A1139" i="4"/>
  <c r="A1138" i="4"/>
  <c r="A1137" i="4"/>
  <c r="A1136" i="4"/>
  <c r="A1135" i="4"/>
  <c r="A1134" i="4"/>
  <c r="A1133" i="4"/>
  <c r="A1132" i="4"/>
  <c r="A1131" i="4"/>
  <c r="A1130" i="4"/>
  <c r="A1129" i="4"/>
  <c r="A1128" i="4"/>
  <c r="A1127" i="4"/>
  <c r="A1126" i="4"/>
  <c r="A1125" i="4"/>
  <c r="A1124" i="4"/>
  <c r="A1123" i="4"/>
  <c r="A1122" i="4"/>
  <c r="A1121" i="4"/>
  <c r="A1120" i="4"/>
  <c r="A1119" i="4"/>
  <c r="A1118" i="4"/>
  <c r="A1117" i="4"/>
  <c r="A1116" i="4"/>
  <c r="A1115" i="4"/>
  <c r="A1114" i="4"/>
  <c r="A1113" i="4"/>
  <c r="A1112" i="4"/>
  <c r="A1111" i="4"/>
  <c r="A1110" i="4"/>
  <c r="A1109" i="4"/>
  <c r="A1108" i="4"/>
  <c r="A1107" i="4"/>
  <c r="A1106" i="4"/>
  <c r="A1105" i="4"/>
  <c r="A1104" i="4"/>
  <c r="A1103" i="4"/>
  <c r="A1102" i="4"/>
  <c r="A1101" i="4"/>
  <c r="A1100" i="4"/>
  <c r="A1099" i="4"/>
  <c r="A1098" i="4"/>
  <c r="A1097" i="4"/>
  <c r="A1096" i="4"/>
  <c r="A1095" i="4"/>
  <c r="A1094" i="4"/>
  <c r="A1093" i="4"/>
  <c r="A1092" i="4"/>
  <c r="A1091" i="4"/>
  <c r="A1090" i="4"/>
  <c r="A1089" i="4"/>
  <c r="A1088" i="4"/>
  <c r="A1087" i="4"/>
  <c r="A1086" i="4"/>
  <c r="A1085" i="4"/>
  <c r="A1084" i="4"/>
  <c r="A1083" i="4"/>
  <c r="A1082" i="4"/>
  <c r="A1081" i="4"/>
  <c r="A1080" i="4"/>
  <c r="A1079" i="4"/>
  <c r="A1078" i="4"/>
  <c r="A1077" i="4"/>
  <c r="A1076" i="4"/>
  <c r="A1075" i="4"/>
  <c r="A1074" i="4"/>
  <c r="A1073" i="4"/>
  <c r="A1072" i="4"/>
  <c r="A1071" i="4"/>
  <c r="A1070" i="4"/>
  <c r="A1069" i="4"/>
  <c r="A1068" i="4"/>
  <c r="A1067" i="4"/>
  <c r="A1066" i="4"/>
  <c r="A1065" i="4"/>
  <c r="A1064" i="4"/>
  <c r="A1063" i="4"/>
  <c r="A1062" i="4"/>
  <c r="A1061" i="4"/>
  <c r="A1060" i="4"/>
  <c r="A1059" i="4"/>
  <c r="A1058" i="4"/>
  <c r="A1057" i="4"/>
  <c r="A1056" i="4"/>
  <c r="A1055" i="4"/>
  <c r="A1054" i="4"/>
  <c r="A1053" i="4"/>
  <c r="A1052" i="4"/>
  <c r="A1051" i="4"/>
  <c r="A1050" i="4"/>
  <c r="A1049" i="4"/>
  <c r="A1048" i="4"/>
  <c r="A1047" i="4"/>
  <c r="A1046" i="4"/>
  <c r="A1045" i="4"/>
  <c r="A1044" i="4"/>
  <c r="A1043" i="4"/>
  <c r="A1042" i="4"/>
  <c r="A1041" i="4"/>
  <c r="A1040" i="4"/>
  <c r="A1039" i="4"/>
  <c r="A1038" i="4"/>
  <c r="A1037" i="4"/>
  <c r="A1036" i="4"/>
  <c r="A1035" i="4"/>
  <c r="A1034" i="4"/>
  <c r="A1033" i="4"/>
  <c r="A1032" i="4"/>
  <c r="A1031" i="4"/>
  <c r="A1030" i="4"/>
  <c r="A1029" i="4"/>
  <c r="A1028" i="4"/>
  <c r="A1027" i="4"/>
  <c r="A1026" i="4"/>
  <c r="A1025" i="4"/>
  <c r="A1024" i="4"/>
  <c r="A1023" i="4"/>
  <c r="A1022" i="4"/>
  <c r="A1021" i="4"/>
  <c r="A1020" i="4"/>
  <c r="A1019" i="4"/>
  <c r="A1018" i="4"/>
  <c r="A1017" i="4"/>
  <c r="A1016" i="4"/>
  <c r="A1015" i="4"/>
  <c r="A1014" i="4"/>
  <c r="A1013" i="4"/>
  <c r="A1012" i="4"/>
  <c r="A1011" i="4"/>
  <c r="A1010" i="4"/>
  <c r="A1009" i="4"/>
  <c r="A1008" i="4"/>
  <c r="A1007" i="4"/>
  <c r="A1006" i="4"/>
  <c r="A1005" i="4"/>
  <c r="A1004" i="4"/>
  <c r="A1003" i="4"/>
  <c r="A1002" i="4"/>
  <c r="A1001" i="4"/>
  <c r="A1000" i="4"/>
  <c r="A999" i="4"/>
  <c r="A998" i="4"/>
  <c r="A997" i="4"/>
  <c r="A996" i="4"/>
  <c r="A995" i="4"/>
  <c r="A994" i="4"/>
  <c r="A993" i="4"/>
  <c r="A992" i="4"/>
  <c r="A991" i="4"/>
  <c r="A990" i="4"/>
  <c r="A989" i="4"/>
  <c r="A988" i="4"/>
  <c r="A987" i="4"/>
  <c r="A986" i="4"/>
  <c r="A985" i="4"/>
  <c r="A984" i="4"/>
  <c r="A983" i="4"/>
  <c r="A982" i="4"/>
  <c r="A981" i="4"/>
  <c r="A980" i="4"/>
  <c r="A979" i="4"/>
  <c r="A978" i="4"/>
  <c r="A977" i="4"/>
  <c r="A976" i="4"/>
  <c r="A975" i="4"/>
  <c r="A974" i="4"/>
  <c r="A973" i="4"/>
  <c r="A972" i="4"/>
  <c r="A971" i="4"/>
  <c r="A970" i="4"/>
  <c r="A969" i="4"/>
  <c r="A968" i="4"/>
  <c r="A967" i="4"/>
  <c r="A966" i="4"/>
  <c r="A965" i="4"/>
  <c r="A964" i="4"/>
  <c r="A963" i="4"/>
  <c r="A962" i="4"/>
  <c r="A961" i="4"/>
  <c r="A960" i="4"/>
  <c r="A959" i="4"/>
  <c r="A958" i="4"/>
  <c r="A957" i="4"/>
  <c r="A956" i="4"/>
  <c r="A955" i="4"/>
  <c r="A954" i="4"/>
  <c r="A953" i="4"/>
  <c r="A952" i="4"/>
  <c r="A951" i="4"/>
  <c r="A950" i="4"/>
  <c r="A949" i="4"/>
  <c r="A948" i="4"/>
  <c r="A947" i="4"/>
  <c r="A946" i="4"/>
  <c r="A945" i="4"/>
  <c r="A944" i="4"/>
  <c r="A943" i="4"/>
  <c r="A942" i="4"/>
  <c r="A941" i="4"/>
  <c r="A940" i="4"/>
  <c r="A939" i="4"/>
  <c r="A938" i="4"/>
  <c r="A937" i="4"/>
  <c r="A936" i="4"/>
  <c r="A935" i="4"/>
  <c r="A934" i="4"/>
  <c r="A933" i="4"/>
  <c r="A932" i="4"/>
  <c r="A931" i="4"/>
  <c r="A930" i="4"/>
  <c r="A929" i="4"/>
  <c r="A928" i="4"/>
  <c r="A927" i="4"/>
  <c r="A926" i="4"/>
  <c r="A925" i="4"/>
  <c r="A924" i="4"/>
  <c r="A923" i="4"/>
  <c r="A922" i="4"/>
  <c r="A921" i="4"/>
  <c r="A920" i="4"/>
  <c r="A919" i="4"/>
  <c r="A918" i="4"/>
  <c r="A917" i="4"/>
  <c r="A916" i="4"/>
  <c r="A915" i="4"/>
  <c r="A914" i="4"/>
  <c r="A913" i="4"/>
  <c r="A912" i="4"/>
  <c r="A911" i="4"/>
  <c r="A910" i="4"/>
  <c r="A909" i="4"/>
  <c r="A908" i="4"/>
  <c r="A907" i="4"/>
  <c r="A906" i="4"/>
  <c r="A905" i="4"/>
  <c r="A904" i="4"/>
  <c r="A903" i="4"/>
  <c r="A902" i="4"/>
  <c r="A901" i="4"/>
  <c r="A900" i="4"/>
  <c r="A899" i="4"/>
  <c r="A898" i="4"/>
  <c r="A897" i="4"/>
  <c r="A896" i="4"/>
  <c r="A895" i="4"/>
  <c r="A894" i="4"/>
  <c r="A893" i="4"/>
  <c r="A892" i="4"/>
  <c r="A891" i="4"/>
  <c r="A890" i="4"/>
  <c r="A889" i="4"/>
  <c r="A888" i="4"/>
  <c r="A887" i="4"/>
  <c r="A886" i="4"/>
  <c r="A885" i="4"/>
  <c r="A884" i="4"/>
  <c r="A883" i="4"/>
  <c r="A882" i="4"/>
  <c r="A881" i="4"/>
  <c r="A880" i="4"/>
  <c r="A879" i="4"/>
  <c r="A878" i="4"/>
  <c r="A877" i="4"/>
  <c r="A876" i="4"/>
  <c r="A875" i="4"/>
  <c r="A874" i="4"/>
  <c r="A873" i="4"/>
  <c r="A872" i="4"/>
  <c r="A871" i="4"/>
  <c r="A870" i="4"/>
  <c r="A869" i="4"/>
  <c r="A868" i="4"/>
  <c r="A867" i="4"/>
  <c r="A866" i="4"/>
  <c r="A865" i="4"/>
  <c r="A864" i="4"/>
  <c r="A863" i="4"/>
  <c r="A862" i="4"/>
  <c r="A861" i="4"/>
  <c r="A860" i="4"/>
  <c r="A859" i="4"/>
  <c r="A858" i="4"/>
  <c r="A857" i="4"/>
  <c r="A856" i="4"/>
  <c r="A855" i="4"/>
  <c r="A854" i="4"/>
  <c r="A853" i="4"/>
  <c r="A852" i="4"/>
  <c r="A851" i="4"/>
  <c r="A850" i="4"/>
  <c r="A849" i="4"/>
  <c r="A848" i="4"/>
  <c r="A847" i="4"/>
  <c r="A846" i="4"/>
  <c r="A845" i="4"/>
  <c r="A844" i="4"/>
  <c r="A843" i="4"/>
  <c r="A842" i="4"/>
  <c r="A841" i="4"/>
  <c r="A840" i="4"/>
  <c r="A839" i="4"/>
  <c r="A838" i="4"/>
  <c r="A837" i="4"/>
  <c r="A836" i="4"/>
  <c r="A835" i="4"/>
  <c r="A834" i="4"/>
  <c r="A833" i="4"/>
  <c r="A832" i="4"/>
  <c r="A831" i="4"/>
  <c r="A830" i="4"/>
  <c r="A829" i="4"/>
  <c r="A828" i="4"/>
  <c r="A827" i="4"/>
  <c r="A826" i="4"/>
  <c r="A825" i="4"/>
  <c r="A824" i="4"/>
  <c r="A823" i="4"/>
  <c r="A822" i="4"/>
  <c r="A821" i="4"/>
  <c r="A820" i="4"/>
  <c r="A819" i="4"/>
  <c r="A818" i="4"/>
  <c r="A817" i="4"/>
  <c r="A816" i="4"/>
  <c r="A815" i="4"/>
  <c r="A814" i="4"/>
  <c r="A813" i="4"/>
  <c r="A812" i="4"/>
  <c r="A811" i="4"/>
  <c r="A810" i="4"/>
  <c r="A809" i="4"/>
  <c r="A808" i="4"/>
  <c r="A807" i="4"/>
  <c r="A806" i="4"/>
  <c r="A805" i="4"/>
  <c r="A804" i="4"/>
  <c r="A803" i="4"/>
  <c r="A802" i="4"/>
  <c r="A801" i="4"/>
  <c r="A800" i="4"/>
  <c r="A799" i="4"/>
  <c r="A798" i="4"/>
  <c r="A797" i="4"/>
  <c r="A796" i="4"/>
  <c r="A795" i="4"/>
  <c r="A794" i="4"/>
  <c r="A793" i="4"/>
  <c r="A792" i="4"/>
  <c r="A791" i="4"/>
  <c r="A790" i="4"/>
  <c r="A789" i="4"/>
  <c r="A788" i="4"/>
  <c r="A787" i="4"/>
  <c r="A786" i="4"/>
  <c r="A785" i="4"/>
  <c r="A784" i="4"/>
  <c r="A783" i="4"/>
  <c r="A782" i="4"/>
  <c r="A781" i="4"/>
  <c r="A780" i="4"/>
  <c r="A779" i="4"/>
  <c r="A778" i="4"/>
  <c r="A777" i="4"/>
  <c r="A776" i="4"/>
  <c r="A775" i="4"/>
  <c r="A774" i="4"/>
  <c r="A773" i="4"/>
  <c r="A772" i="4"/>
  <c r="A771" i="4"/>
  <c r="A770" i="4"/>
  <c r="A769" i="4"/>
  <c r="A768" i="4"/>
  <c r="A767" i="4"/>
  <c r="A766" i="4"/>
  <c r="A765" i="4"/>
  <c r="A764" i="4"/>
  <c r="A763" i="4"/>
  <c r="A762" i="4"/>
  <c r="A761" i="4"/>
  <c r="A760" i="4"/>
  <c r="A759" i="4"/>
  <c r="A758" i="4"/>
  <c r="A757" i="4"/>
  <c r="A756" i="4"/>
  <c r="A755" i="4"/>
  <c r="A754" i="4"/>
  <c r="A753" i="4"/>
  <c r="A752" i="4"/>
  <c r="A751" i="4"/>
  <c r="A750" i="4"/>
  <c r="A749" i="4"/>
  <c r="A748" i="4"/>
  <c r="A747" i="4"/>
  <c r="A746" i="4"/>
  <c r="A745" i="4"/>
  <c r="A744" i="4"/>
  <c r="A743" i="4"/>
  <c r="A742" i="4"/>
  <c r="A741" i="4"/>
  <c r="A740" i="4"/>
  <c r="A739" i="4"/>
  <c r="A738" i="4"/>
  <c r="A737" i="4"/>
  <c r="A736" i="4"/>
  <c r="A735" i="4"/>
  <c r="A734" i="4"/>
  <c r="A733" i="4"/>
  <c r="A732" i="4"/>
  <c r="A731" i="4"/>
  <c r="A730" i="4"/>
  <c r="A729" i="4"/>
  <c r="A728" i="4"/>
  <c r="A727" i="4"/>
  <c r="A726" i="4"/>
  <c r="A725" i="4"/>
  <c r="A724" i="4"/>
  <c r="A723" i="4"/>
  <c r="A722" i="4"/>
  <c r="A721" i="4"/>
  <c r="A720" i="4"/>
  <c r="A719" i="4"/>
  <c r="A718" i="4"/>
  <c r="A717" i="4"/>
  <c r="A716" i="4"/>
  <c r="A715" i="4"/>
  <c r="A714" i="4"/>
  <c r="A713" i="4"/>
  <c r="A712" i="4"/>
  <c r="A711" i="4"/>
  <c r="A710" i="4"/>
  <c r="A709" i="4"/>
  <c r="A708" i="4"/>
  <c r="A707" i="4"/>
  <c r="A706" i="4"/>
  <c r="A705" i="4"/>
  <c r="A704" i="4"/>
  <c r="A703" i="4"/>
  <c r="A702" i="4"/>
  <c r="A701" i="4"/>
  <c r="A700" i="4"/>
  <c r="A699" i="4"/>
  <c r="A698" i="4"/>
  <c r="A697" i="4"/>
  <c r="A696" i="4"/>
  <c r="A695" i="4"/>
  <c r="A694" i="4"/>
  <c r="A693" i="4"/>
  <c r="A692" i="4"/>
  <c r="A691" i="4"/>
  <c r="A690" i="4"/>
  <c r="A689" i="4"/>
  <c r="A688" i="4"/>
  <c r="A687" i="4"/>
  <c r="A686" i="4"/>
  <c r="A685" i="4"/>
  <c r="A684" i="4"/>
  <c r="A683" i="4"/>
  <c r="A682" i="4"/>
  <c r="A681" i="4"/>
  <c r="A680" i="4"/>
  <c r="A679" i="4"/>
  <c r="A678" i="4"/>
  <c r="A677" i="4"/>
  <c r="A676" i="4"/>
  <c r="A675" i="4"/>
  <c r="A674" i="4"/>
  <c r="A673" i="4"/>
  <c r="A672" i="4"/>
  <c r="A671" i="4"/>
  <c r="A670" i="4"/>
  <c r="A669" i="4"/>
  <c r="A668" i="4"/>
  <c r="A667" i="4"/>
  <c r="A666" i="4"/>
  <c r="A665" i="4"/>
  <c r="A664" i="4"/>
  <c r="A663" i="4"/>
  <c r="A662" i="4"/>
  <c r="A661" i="4"/>
  <c r="A660" i="4"/>
  <c r="A659" i="4"/>
  <c r="A658" i="4"/>
  <c r="A657" i="4"/>
  <c r="A656" i="4"/>
  <c r="A655" i="4"/>
  <c r="A654" i="4"/>
  <c r="A653" i="4"/>
  <c r="A652" i="4"/>
  <c r="A651" i="4"/>
  <c r="A650" i="4"/>
  <c r="A649" i="4"/>
  <c r="A648" i="4"/>
  <c r="A647" i="4"/>
  <c r="A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545" i="4"/>
  <c r="A544" i="4"/>
  <c r="A543" i="4"/>
  <c r="A542" i="4"/>
  <c r="A541" i="4"/>
  <c r="A540" i="4"/>
  <c r="A539" i="4"/>
  <c r="A538" i="4"/>
  <c r="A537" i="4"/>
  <c r="A536" i="4"/>
  <c r="A535" i="4"/>
  <c r="A534" i="4"/>
  <c r="A533" i="4"/>
  <c r="A532"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P8" i="21" l="1"/>
  <c r="AO8" i="21"/>
  <c r="AN8" i="21"/>
  <c r="AM8" i="21"/>
  <c r="AL8" i="21"/>
  <c r="AK8" i="21"/>
  <c r="AJ8" i="21"/>
  <c r="AI8" i="21"/>
  <c r="AH5" i="21"/>
  <c r="AH3" i="21"/>
  <c r="AG5" i="21"/>
  <c r="AF5" i="21"/>
  <c r="AE5" i="21"/>
  <c r="AD5" i="21"/>
  <c r="AC5" i="21"/>
  <c r="AB5" i="21"/>
  <c r="AA5" i="21"/>
  <c r="AG30" i="21"/>
  <c r="AF30" i="21"/>
  <c r="AE30" i="21"/>
  <c r="AD30" i="21"/>
  <c r="AC30" i="21"/>
  <c r="AB30" i="21"/>
  <c r="AA30" i="21"/>
  <c r="H67" i="22"/>
  <c r="G67" i="22"/>
  <c r="F67" i="22"/>
  <c r="E67" i="22"/>
  <c r="D67" i="22"/>
  <c r="M40" i="22"/>
  <c r="M41" i="22"/>
  <c r="AH30" i="21" l="1"/>
  <c r="FT4" i="21" l="1"/>
  <c r="FS4" i="21"/>
  <c r="B54" i="9" l="1"/>
  <c r="B55" i="9" s="1"/>
  <c r="B56" i="9" s="1"/>
  <c r="B57" i="9" s="1"/>
  <c r="B58" i="9" s="1"/>
  <c r="B59" i="9" s="1"/>
  <c r="B60" i="9" s="1"/>
  <c r="B61" i="9" s="1"/>
  <c r="B62" i="9" s="1"/>
  <c r="B63" i="9" s="1"/>
  <c r="B64" i="9" s="1"/>
  <c r="B65" i="9" s="1"/>
  <c r="B66" i="9" s="1"/>
  <c r="B67" i="9" s="1"/>
  <c r="B29" i="9"/>
  <c r="B30" i="9" s="1"/>
  <c r="B31" i="9" s="1"/>
  <c r="B32" i="9" s="1"/>
  <c r="B33" i="9" s="1"/>
  <c r="B34" i="9" s="1"/>
  <c r="B35" i="9" s="1"/>
  <c r="B36" i="9" s="1"/>
  <c r="B37" i="9" s="1"/>
  <c r="B38" i="9" s="1"/>
  <c r="B39" i="9" s="1"/>
  <c r="B40" i="9" s="1"/>
  <c r="B41" i="9" s="1"/>
  <c r="B42" i="9" s="1"/>
  <c r="B43" i="9" s="1"/>
  <c r="B44" i="9" s="1"/>
  <c r="B45" i="9" s="1"/>
  <c r="B46" i="9" s="1"/>
  <c r="B47" i="9" s="1"/>
  <c r="B48" i="9" s="1"/>
  <c r="B49" i="9" s="1"/>
  <c r="B50" i="9" s="1"/>
  <c r="B51" i="9" s="1"/>
  <c r="B52" i="9" s="1"/>
  <c r="B53" i="9" s="1"/>
  <c r="B28" i="9"/>
  <c r="B68" i="9" l="1"/>
  <c r="B69" i="9" s="1"/>
  <c r="B70" i="9" s="1"/>
  <c r="B71" i="9" s="1"/>
  <c r="B72" i="9" s="1"/>
  <c r="B73" i="9" s="1"/>
  <c r="B74" i="9" s="1"/>
  <c r="B75" i="9" s="1"/>
  <c r="B76" i="9" s="1"/>
  <c r="B77" i="9" s="1"/>
  <c r="B78" i="9" s="1"/>
  <c r="B79" i="9" s="1"/>
  <c r="B80" i="9" s="1"/>
  <c r="B81" i="9" s="1"/>
  <c r="B82" i="9" s="1"/>
  <c r="B83" i="9" s="1"/>
  <c r="B84" i="9" s="1"/>
  <c r="B85" i="9" s="1"/>
  <c r="B86" i="9" s="1"/>
  <c r="B87" i="9" s="1"/>
  <c r="B88" i="9" s="1"/>
  <c r="B89" i="9" s="1"/>
  <c r="B90" i="9" s="1"/>
  <c r="B91" i="9" s="1"/>
  <c r="B92" i="9" s="1"/>
  <c r="CD8" i="21" l="1"/>
  <c r="ED443" i="16" l="1"/>
  <c r="ED444" i="16" s="1"/>
  <c r="ED446" i="16" s="1"/>
  <c r="EC443" i="16"/>
  <c r="EA440" i="16"/>
  <c r="EB443" i="16"/>
  <c r="EB444" i="16" s="1"/>
  <c r="EA443" i="16"/>
  <c r="EA444" i="16" s="1"/>
  <c r="ED433" i="16"/>
  <c r="EC433" i="16"/>
  <c r="ED426" i="16"/>
  <c r="EC426" i="16"/>
  <c r="EA442" i="16" l="1"/>
  <c r="DZ442" i="16" s="1"/>
  <c r="DZ443" i="16" s="1"/>
  <c r="DZ444" i="16" s="1"/>
  <c r="DZ446" i="16" s="1"/>
  <c r="EC444" i="16"/>
  <c r="EC446" i="16" s="1"/>
  <c r="EB435" i="16"/>
  <c r="EA435" i="16"/>
  <c r="EB433" i="16"/>
  <c r="EA433" i="16"/>
  <c r="EC432" i="16"/>
  <c r="ED432" i="16"/>
  <c r="EB428" i="16"/>
  <c r="EA428" i="16"/>
  <c r="EA426" i="16"/>
  <c r="EB426" i="16"/>
  <c r="ED424" i="16"/>
  <c r="ED428" i="16" s="1"/>
  <c r="ED435" i="16" l="1"/>
  <c r="DY442" i="16"/>
  <c r="DY443" i="16" s="1"/>
  <c r="DY444" i="16" s="1"/>
  <c r="DY446" i="16" s="1"/>
  <c r="EF433" i="16"/>
  <c r="EE425" i="16"/>
  <c r="EC424" i="16"/>
  <c r="EC428" i="16" s="1"/>
  <c r="EF426" i="16"/>
  <c r="DZ424" i="16" s="1"/>
  <c r="DZ426" i="16" l="1"/>
  <c r="DZ428" i="16"/>
  <c r="EC435" i="16"/>
  <c r="DY424" i="16"/>
  <c r="CG16" i="22"/>
  <c r="CH16" i="22"/>
  <c r="CI16" i="22"/>
  <c r="CJ16" i="22"/>
  <c r="CF16" i="22"/>
  <c r="CE16" i="22"/>
  <c r="CJ11" i="22"/>
  <c r="CI11" i="22"/>
  <c r="CH11" i="22"/>
  <c r="CG11" i="22"/>
  <c r="CF11" i="22"/>
  <c r="CE11" i="22"/>
  <c r="EJ414" i="16"/>
  <c r="EI414" i="16"/>
  <c r="EH414" i="16"/>
  <c r="EG414" i="16"/>
  <c r="EF414" i="16"/>
  <c r="EE414" i="16"/>
  <c r="EJ413" i="16"/>
  <c r="EI413" i="16"/>
  <c r="EH413" i="16"/>
  <c r="EG413" i="16"/>
  <c r="EF413" i="16"/>
  <c r="EE413" i="16"/>
  <c r="EJ412" i="16"/>
  <c r="EI412" i="16"/>
  <c r="EH412" i="16"/>
  <c r="EG412" i="16"/>
  <c r="EF412" i="16"/>
  <c r="EE412" i="16"/>
  <c r="EJ411" i="16"/>
  <c r="EI411" i="16"/>
  <c r="EH411" i="16"/>
  <c r="EG411" i="16"/>
  <c r="EF411" i="16"/>
  <c r="EE411" i="16"/>
  <c r="EJ410" i="16"/>
  <c r="EI410" i="16"/>
  <c r="EH410" i="16"/>
  <c r="EG410" i="16"/>
  <c r="EF410" i="16"/>
  <c r="EE410" i="16"/>
  <c r="EJ409" i="16"/>
  <c r="EI409" i="16"/>
  <c r="EH409" i="16"/>
  <c r="EG409" i="16"/>
  <c r="EF409" i="16"/>
  <c r="EE409" i="16"/>
  <c r="EJ408" i="16"/>
  <c r="EI408" i="16"/>
  <c r="EH408" i="16"/>
  <c r="EG408" i="16"/>
  <c r="EF408" i="16"/>
  <c r="EE408" i="16"/>
  <c r="EJ407" i="16"/>
  <c r="EI407" i="16"/>
  <c r="EH407" i="16"/>
  <c r="EG407" i="16"/>
  <c r="EF407" i="16"/>
  <c r="EE407" i="16"/>
  <c r="EJ406" i="16"/>
  <c r="EI406" i="16"/>
  <c r="EH406" i="16"/>
  <c r="EG406" i="16"/>
  <c r="EF406" i="16"/>
  <c r="EE406" i="16"/>
  <c r="EJ405" i="16"/>
  <c r="EI405" i="16"/>
  <c r="EH405" i="16"/>
  <c r="EG405" i="16"/>
  <c r="EF405" i="16"/>
  <c r="EE405" i="16"/>
  <c r="EJ404" i="16"/>
  <c r="EI404" i="16"/>
  <c r="EH404" i="16"/>
  <c r="EG404" i="16"/>
  <c r="EF404" i="16"/>
  <c r="EE404" i="16"/>
  <c r="EJ403" i="16"/>
  <c r="EI403" i="16"/>
  <c r="EH403" i="16"/>
  <c r="EG403" i="16"/>
  <c r="EF403" i="16"/>
  <c r="EE403" i="16"/>
  <c r="EJ402" i="16"/>
  <c r="EI402" i="16"/>
  <c r="EH402" i="16"/>
  <c r="EG402" i="16"/>
  <c r="EF402" i="16"/>
  <c r="EE402" i="16"/>
  <c r="EJ401" i="16"/>
  <c r="EI401" i="16"/>
  <c r="EH401" i="16"/>
  <c r="EG401" i="16"/>
  <c r="EF401" i="16"/>
  <c r="EE401" i="16"/>
  <c r="EJ400" i="16"/>
  <c r="EI400" i="16"/>
  <c r="EH400" i="16"/>
  <c r="EG400" i="16"/>
  <c r="EF400" i="16"/>
  <c r="EE400" i="16"/>
  <c r="EJ399" i="16"/>
  <c r="EI399" i="16"/>
  <c r="EH399" i="16"/>
  <c r="EG399" i="16"/>
  <c r="EF399" i="16"/>
  <c r="EE399" i="16"/>
  <c r="EJ398" i="16"/>
  <c r="EI398" i="16"/>
  <c r="EH398" i="16"/>
  <c r="EG398" i="16"/>
  <c r="EF398" i="16"/>
  <c r="EE398" i="16"/>
  <c r="EJ397" i="16"/>
  <c r="EI397" i="16"/>
  <c r="EH397" i="16"/>
  <c r="EG397" i="16"/>
  <c r="EF397" i="16"/>
  <c r="EE397" i="16"/>
  <c r="EJ396" i="16"/>
  <c r="EI396" i="16"/>
  <c r="EH396" i="16"/>
  <c r="EG396" i="16"/>
  <c r="EF396" i="16"/>
  <c r="EE396" i="16"/>
  <c r="EJ395" i="16"/>
  <c r="EI395" i="16"/>
  <c r="EH395" i="16"/>
  <c r="EG395" i="16"/>
  <c r="EF395" i="16"/>
  <c r="EE395" i="16"/>
  <c r="EJ394" i="16"/>
  <c r="EI394" i="16"/>
  <c r="EH394" i="16"/>
  <c r="EG394" i="16"/>
  <c r="EF394" i="16"/>
  <c r="EE394" i="16"/>
  <c r="EJ393" i="16"/>
  <c r="EI393" i="16"/>
  <c r="EH393" i="16"/>
  <c r="EG393" i="16"/>
  <c r="EF393" i="16"/>
  <c r="EE393" i="16"/>
  <c r="EJ392" i="16"/>
  <c r="EI392" i="16"/>
  <c r="EH392" i="16"/>
  <c r="EG392" i="16"/>
  <c r="EF392" i="16"/>
  <c r="EE392" i="16"/>
  <c r="EJ391" i="16"/>
  <c r="EI391" i="16"/>
  <c r="EH391" i="16"/>
  <c r="EG391" i="16"/>
  <c r="EF391" i="16"/>
  <c r="EE391" i="16"/>
  <c r="EJ390" i="16"/>
  <c r="EI390" i="16"/>
  <c r="EH390" i="16"/>
  <c r="EG390" i="16"/>
  <c r="EF390" i="16"/>
  <c r="EE390" i="16"/>
  <c r="EJ389" i="16"/>
  <c r="EI389" i="16"/>
  <c r="EH389" i="16"/>
  <c r="EG389" i="16"/>
  <c r="EF389" i="16"/>
  <c r="EE389" i="16"/>
  <c r="EJ388" i="16"/>
  <c r="EI388" i="16"/>
  <c r="EH388" i="16"/>
  <c r="EG388" i="16"/>
  <c r="EF388" i="16"/>
  <c r="EE388" i="16"/>
  <c r="EJ387" i="16"/>
  <c r="EI387" i="16"/>
  <c r="EH387" i="16"/>
  <c r="EG387" i="16"/>
  <c r="EF387" i="16"/>
  <c r="EE387" i="16"/>
  <c r="EJ386" i="16"/>
  <c r="EI386" i="16"/>
  <c r="EH386" i="16"/>
  <c r="EG386" i="16"/>
  <c r="EF386" i="16"/>
  <c r="EE386" i="16"/>
  <c r="EJ385" i="16"/>
  <c r="EI385" i="16"/>
  <c r="EH385" i="16"/>
  <c r="EG385" i="16"/>
  <c r="EF385" i="16"/>
  <c r="EE385" i="16"/>
  <c r="EJ384" i="16"/>
  <c r="EI384" i="16"/>
  <c r="EH384" i="16"/>
  <c r="EG384" i="16"/>
  <c r="EF384" i="16"/>
  <c r="EE384" i="16"/>
  <c r="EJ383" i="16"/>
  <c r="EI383" i="16"/>
  <c r="EH383" i="16"/>
  <c r="EG383" i="16"/>
  <c r="EF383" i="16"/>
  <c r="EE383" i="16"/>
  <c r="EJ382" i="16"/>
  <c r="EI382" i="16"/>
  <c r="EH382" i="16"/>
  <c r="EG382" i="16"/>
  <c r="EF382" i="16"/>
  <c r="EE382" i="16"/>
  <c r="EJ381" i="16"/>
  <c r="EI381" i="16"/>
  <c r="EH381" i="16"/>
  <c r="EG381" i="16"/>
  <c r="EF381" i="16"/>
  <c r="EE381" i="16"/>
  <c r="EJ380" i="16"/>
  <c r="EI380" i="16"/>
  <c r="EH380" i="16"/>
  <c r="EG380" i="16"/>
  <c r="EF380" i="16"/>
  <c r="EE380" i="16"/>
  <c r="EJ379" i="16"/>
  <c r="EI379" i="16"/>
  <c r="EH379" i="16"/>
  <c r="EG379" i="16"/>
  <c r="EF379" i="16"/>
  <c r="EE379" i="16"/>
  <c r="EJ378" i="16"/>
  <c r="EI378" i="16"/>
  <c r="EH378" i="16"/>
  <c r="EG378" i="16"/>
  <c r="EF378" i="16"/>
  <c r="EE378" i="16"/>
  <c r="EJ377" i="16"/>
  <c r="EI377" i="16"/>
  <c r="EH377" i="16"/>
  <c r="EG377" i="16"/>
  <c r="EF377" i="16"/>
  <c r="EE377" i="16"/>
  <c r="EJ376" i="16"/>
  <c r="EI376" i="16"/>
  <c r="EH376" i="16"/>
  <c r="EG376" i="16"/>
  <c r="EF376" i="16"/>
  <c r="EE376" i="16"/>
  <c r="EJ375" i="16"/>
  <c r="EI375" i="16"/>
  <c r="EH375" i="16"/>
  <c r="EG375" i="16"/>
  <c r="EF375" i="16"/>
  <c r="EE375" i="16"/>
  <c r="EJ374" i="16"/>
  <c r="EI374" i="16"/>
  <c r="EH374" i="16"/>
  <c r="EG374" i="16"/>
  <c r="EF374" i="16"/>
  <c r="EE374" i="16"/>
  <c r="EJ373" i="16"/>
  <c r="EI373" i="16"/>
  <c r="EH373" i="16"/>
  <c r="EG373" i="16"/>
  <c r="EF373" i="16"/>
  <c r="EE373" i="16"/>
  <c r="EJ372" i="16"/>
  <c r="EI372" i="16"/>
  <c r="EH372" i="16"/>
  <c r="EG372" i="16"/>
  <c r="EF372" i="16"/>
  <c r="EE372" i="16"/>
  <c r="EJ371" i="16"/>
  <c r="EI371" i="16"/>
  <c r="EH371" i="16"/>
  <c r="EG371" i="16"/>
  <c r="EF371" i="16"/>
  <c r="EE371" i="16"/>
  <c r="EJ370" i="16"/>
  <c r="EI370" i="16"/>
  <c r="EH370" i="16"/>
  <c r="EG370" i="16"/>
  <c r="EF370" i="16"/>
  <c r="EE370" i="16"/>
  <c r="EJ369" i="16"/>
  <c r="EI369" i="16"/>
  <c r="EH369" i="16"/>
  <c r="EG369" i="16"/>
  <c r="EF369" i="16"/>
  <c r="EE369" i="16"/>
  <c r="EJ368" i="16"/>
  <c r="EI368" i="16"/>
  <c r="EH368" i="16"/>
  <c r="EG368" i="16"/>
  <c r="EF368" i="16"/>
  <c r="EE368" i="16"/>
  <c r="EJ367" i="16"/>
  <c r="EI367" i="16"/>
  <c r="EH367" i="16"/>
  <c r="EG367" i="16"/>
  <c r="EF367" i="16"/>
  <c r="EE367" i="16"/>
  <c r="EJ366" i="16"/>
  <c r="EI366" i="16"/>
  <c r="EH366" i="16"/>
  <c r="EG366" i="16"/>
  <c r="EF366" i="16"/>
  <c r="EE366" i="16"/>
  <c r="EJ365" i="16"/>
  <c r="EI365" i="16"/>
  <c r="EH365" i="16"/>
  <c r="EG365" i="16"/>
  <c r="EF365" i="16"/>
  <c r="EE365" i="16"/>
  <c r="EJ364" i="16"/>
  <c r="EI364" i="16"/>
  <c r="EH364" i="16"/>
  <c r="EG364" i="16"/>
  <c r="EF364" i="16"/>
  <c r="EE364" i="16"/>
  <c r="EJ363" i="16"/>
  <c r="EI363" i="16"/>
  <c r="EH363" i="16"/>
  <c r="EG363" i="16"/>
  <c r="EF363" i="16"/>
  <c r="EE363" i="16"/>
  <c r="EJ362" i="16"/>
  <c r="EI362" i="16"/>
  <c r="EH362" i="16"/>
  <c r="EG362" i="16"/>
  <c r="EF362" i="16"/>
  <c r="EE362" i="16"/>
  <c r="EJ361" i="16"/>
  <c r="EI361" i="16"/>
  <c r="EH361" i="16"/>
  <c r="EG361" i="16"/>
  <c r="EF361" i="16"/>
  <c r="EE361" i="16"/>
  <c r="EJ360" i="16"/>
  <c r="EI360" i="16"/>
  <c r="EH360" i="16"/>
  <c r="EG360" i="16"/>
  <c r="EF360" i="16"/>
  <c r="EE360" i="16"/>
  <c r="EJ359" i="16"/>
  <c r="EI359" i="16"/>
  <c r="EH359" i="16"/>
  <c r="EG359" i="16"/>
  <c r="EF359" i="16"/>
  <c r="EE359" i="16"/>
  <c r="EJ358" i="16"/>
  <c r="EI358" i="16"/>
  <c r="EH358" i="16"/>
  <c r="EG358" i="16"/>
  <c r="EF358" i="16"/>
  <c r="EE358" i="16"/>
  <c r="EJ357" i="16"/>
  <c r="EI357" i="16"/>
  <c r="EH357" i="16"/>
  <c r="EG357" i="16"/>
  <c r="EF357" i="16"/>
  <c r="EE357" i="16"/>
  <c r="EJ356" i="16"/>
  <c r="EI356" i="16"/>
  <c r="EH356" i="16"/>
  <c r="EG356" i="16"/>
  <c r="EF356" i="16"/>
  <c r="EE356" i="16"/>
  <c r="EJ355" i="16"/>
  <c r="EI355" i="16"/>
  <c r="EH355" i="16"/>
  <c r="EG355" i="16"/>
  <c r="EF355" i="16"/>
  <c r="EE355" i="16"/>
  <c r="EJ354" i="16"/>
  <c r="EI354" i="16"/>
  <c r="EH354" i="16"/>
  <c r="EG354" i="16"/>
  <c r="EF354" i="16"/>
  <c r="EE354" i="16"/>
  <c r="EJ353" i="16"/>
  <c r="EI353" i="16"/>
  <c r="EH353" i="16"/>
  <c r="EG353" i="16"/>
  <c r="EF353" i="16"/>
  <c r="EE353" i="16"/>
  <c r="EJ352" i="16"/>
  <c r="EI352" i="16"/>
  <c r="EH352" i="16"/>
  <c r="EG352" i="16"/>
  <c r="EF352" i="16"/>
  <c r="EE352" i="16"/>
  <c r="EJ351" i="16"/>
  <c r="EI351" i="16"/>
  <c r="EH351" i="16"/>
  <c r="EG351" i="16"/>
  <c r="EF351" i="16"/>
  <c r="EE351" i="16"/>
  <c r="EJ350" i="16"/>
  <c r="EI350" i="16"/>
  <c r="EH350" i="16"/>
  <c r="EG350" i="16"/>
  <c r="EF350" i="16"/>
  <c r="EE350" i="16"/>
  <c r="EJ349" i="16"/>
  <c r="EI349" i="16"/>
  <c r="EH349" i="16"/>
  <c r="EG349" i="16"/>
  <c r="EF349" i="16"/>
  <c r="EE349" i="16"/>
  <c r="EJ348" i="16"/>
  <c r="EI348" i="16"/>
  <c r="EH348" i="16"/>
  <c r="EG348" i="16"/>
  <c r="EF348" i="16"/>
  <c r="EE348" i="16"/>
  <c r="EJ347" i="16"/>
  <c r="EI347" i="16"/>
  <c r="EH347" i="16"/>
  <c r="EG347" i="16"/>
  <c r="EF347" i="16"/>
  <c r="EE347" i="16"/>
  <c r="EJ346" i="16"/>
  <c r="EI346" i="16"/>
  <c r="EH346" i="16"/>
  <c r="EG346" i="16"/>
  <c r="EF346" i="16"/>
  <c r="EE346" i="16"/>
  <c r="EJ345" i="16"/>
  <c r="EI345" i="16"/>
  <c r="EH345" i="16"/>
  <c r="EG345" i="16"/>
  <c r="EF345" i="16"/>
  <c r="EE345" i="16"/>
  <c r="EJ344" i="16"/>
  <c r="EI344" i="16"/>
  <c r="EH344" i="16"/>
  <c r="EG344" i="16"/>
  <c r="EF344" i="16"/>
  <c r="EE344" i="16"/>
  <c r="EJ343" i="16"/>
  <c r="EI343" i="16"/>
  <c r="EH343" i="16"/>
  <c r="EG343" i="16"/>
  <c r="EF343" i="16"/>
  <c r="EE343" i="16"/>
  <c r="EJ342" i="16"/>
  <c r="EI342" i="16"/>
  <c r="EH342" i="16"/>
  <c r="EG342" i="16"/>
  <c r="EF342" i="16"/>
  <c r="EE342" i="16"/>
  <c r="EJ341" i="16"/>
  <c r="EI341" i="16"/>
  <c r="EH341" i="16"/>
  <c r="EG341" i="16"/>
  <c r="EF341" i="16"/>
  <c r="EE341" i="16"/>
  <c r="EJ340" i="16"/>
  <c r="EI340" i="16"/>
  <c r="EH340" i="16"/>
  <c r="EG340" i="16"/>
  <c r="EF340" i="16"/>
  <c r="EE340" i="16"/>
  <c r="EJ339" i="16"/>
  <c r="EI339" i="16"/>
  <c r="EH339" i="16"/>
  <c r="EG339" i="16"/>
  <c r="EF339" i="16"/>
  <c r="EE339" i="16"/>
  <c r="EJ338" i="16"/>
  <c r="EI338" i="16"/>
  <c r="EH338" i="16"/>
  <c r="EG338" i="16"/>
  <c r="EF338" i="16"/>
  <c r="EE338" i="16"/>
  <c r="EJ337" i="16"/>
  <c r="EI337" i="16"/>
  <c r="EH337" i="16"/>
  <c r="EG337" i="16"/>
  <c r="EF337" i="16"/>
  <c r="EE337" i="16"/>
  <c r="EJ336" i="16"/>
  <c r="EI336" i="16"/>
  <c r="EH336" i="16"/>
  <c r="EG336" i="16"/>
  <c r="EF336" i="16"/>
  <c r="EE336" i="16"/>
  <c r="EJ335" i="16"/>
  <c r="EI335" i="16"/>
  <c r="EH335" i="16"/>
  <c r="EG335" i="16"/>
  <c r="EF335" i="16"/>
  <c r="EE335" i="16"/>
  <c r="EJ334" i="16"/>
  <c r="EI334" i="16"/>
  <c r="EH334" i="16"/>
  <c r="EG334" i="16"/>
  <c r="EF334" i="16"/>
  <c r="EE334" i="16"/>
  <c r="EJ333" i="16"/>
  <c r="EI333" i="16"/>
  <c r="EH333" i="16"/>
  <c r="EG333" i="16"/>
  <c r="EF333" i="16"/>
  <c r="EE333" i="16"/>
  <c r="EJ332" i="16"/>
  <c r="EI332" i="16"/>
  <c r="EH332" i="16"/>
  <c r="EG332" i="16"/>
  <c r="EF332" i="16"/>
  <c r="EE332" i="16"/>
  <c r="EJ331" i="16"/>
  <c r="EI331" i="16"/>
  <c r="EH331" i="16"/>
  <c r="EG331" i="16"/>
  <c r="EF331" i="16"/>
  <c r="EE331" i="16"/>
  <c r="EJ330" i="16"/>
  <c r="EI330" i="16"/>
  <c r="EH330" i="16"/>
  <c r="EG330" i="16"/>
  <c r="EF330" i="16"/>
  <c r="EE330" i="16"/>
  <c r="EJ329" i="16"/>
  <c r="EI329" i="16"/>
  <c r="EH329" i="16"/>
  <c r="EG329" i="16"/>
  <c r="EF329" i="16"/>
  <c r="EE329" i="16"/>
  <c r="EJ328" i="16"/>
  <c r="EI328" i="16"/>
  <c r="EH328" i="16"/>
  <c r="EG328" i="16"/>
  <c r="EF328" i="16"/>
  <c r="EE328" i="16"/>
  <c r="EJ327" i="16"/>
  <c r="EI327" i="16"/>
  <c r="EH327" i="16"/>
  <c r="EG327" i="16"/>
  <c r="EF327" i="16"/>
  <c r="EE327" i="16"/>
  <c r="EJ326" i="16"/>
  <c r="EI326" i="16"/>
  <c r="EH326" i="16"/>
  <c r="EG326" i="16"/>
  <c r="EF326" i="16"/>
  <c r="EE326" i="16"/>
  <c r="EJ325" i="16"/>
  <c r="EI325" i="16"/>
  <c r="EH325" i="16"/>
  <c r="EG325" i="16"/>
  <c r="EF325" i="16"/>
  <c r="EE325" i="16"/>
  <c r="EJ324" i="16"/>
  <c r="EI324" i="16"/>
  <c r="EH324" i="16"/>
  <c r="EG324" i="16"/>
  <c r="EF324" i="16"/>
  <c r="EE324" i="16"/>
  <c r="EJ323" i="16"/>
  <c r="EI323" i="16"/>
  <c r="EH323" i="16"/>
  <c r="EG323" i="16"/>
  <c r="EF323" i="16"/>
  <c r="EE323" i="16"/>
  <c r="EJ322" i="16"/>
  <c r="EI322" i="16"/>
  <c r="EH322" i="16"/>
  <c r="EG322" i="16"/>
  <c r="EF322" i="16"/>
  <c r="EE322" i="16"/>
  <c r="EJ321" i="16"/>
  <c r="EI321" i="16"/>
  <c r="EH321" i="16"/>
  <c r="EG321" i="16"/>
  <c r="EF321" i="16"/>
  <c r="EE321" i="16"/>
  <c r="EJ320" i="16"/>
  <c r="EI320" i="16"/>
  <c r="EH320" i="16"/>
  <c r="EG320" i="16"/>
  <c r="EF320" i="16"/>
  <c r="EE320" i="16"/>
  <c r="EJ319" i="16"/>
  <c r="EI319" i="16"/>
  <c r="EH319" i="16"/>
  <c r="EG319" i="16"/>
  <c r="EF319" i="16"/>
  <c r="EE319" i="16"/>
  <c r="EJ318" i="16"/>
  <c r="EI318" i="16"/>
  <c r="EH318" i="16"/>
  <c r="EG318" i="16"/>
  <c r="EF318" i="16"/>
  <c r="EE318" i="16"/>
  <c r="EJ317" i="16"/>
  <c r="EI317" i="16"/>
  <c r="EH317" i="16"/>
  <c r="EG317" i="16"/>
  <c r="EF317" i="16"/>
  <c r="EE317" i="16"/>
  <c r="EJ316" i="16"/>
  <c r="EI316" i="16"/>
  <c r="EH316" i="16"/>
  <c r="EG316" i="16"/>
  <c r="EF316" i="16"/>
  <c r="EE316" i="16"/>
  <c r="EJ315" i="16"/>
  <c r="EI315" i="16"/>
  <c r="EH315" i="16"/>
  <c r="EG315" i="16"/>
  <c r="EF315" i="16"/>
  <c r="EE315" i="16"/>
  <c r="EJ314" i="16"/>
  <c r="EI314" i="16"/>
  <c r="EH314" i="16"/>
  <c r="EG314" i="16"/>
  <c r="EF314" i="16"/>
  <c r="EE314" i="16"/>
  <c r="EJ313" i="16"/>
  <c r="EI313" i="16"/>
  <c r="EH313" i="16"/>
  <c r="EG313" i="16"/>
  <c r="EF313" i="16"/>
  <c r="EE313" i="16"/>
  <c r="EJ312" i="16"/>
  <c r="EI312" i="16"/>
  <c r="EH312" i="16"/>
  <c r="EG312" i="16"/>
  <c r="EF312" i="16"/>
  <c r="EE312" i="16"/>
  <c r="EJ311" i="16"/>
  <c r="EI311" i="16"/>
  <c r="EH311" i="16"/>
  <c r="EG311" i="16"/>
  <c r="EF311" i="16"/>
  <c r="EE311" i="16"/>
  <c r="EJ310" i="16"/>
  <c r="EI310" i="16"/>
  <c r="EH310" i="16"/>
  <c r="EG310" i="16"/>
  <c r="EF310" i="16"/>
  <c r="EE310" i="16"/>
  <c r="EJ309" i="16"/>
  <c r="EI309" i="16"/>
  <c r="EH309" i="16"/>
  <c r="EG309" i="16"/>
  <c r="EF309" i="16"/>
  <c r="EE309" i="16"/>
  <c r="EJ308" i="16"/>
  <c r="EI308" i="16"/>
  <c r="EH308" i="16"/>
  <c r="EG308" i="16"/>
  <c r="EF308" i="16"/>
  <c r="EE308" i="16"/>
  <c r="EJ307" i="16"/>
  <c r="EI307" i="16"/>
  <c r="EH307" i="16"/>
  <c r="EG307" i="16"/>
  <c r="EF307" i="16"/>
  <c r="EE307" i="16"/>
  <c r="EJ306" i="16"/>
  <c r="EI306" i="16"/>
  <c r="EH306" i="16"/>
  <c r="EG306" i="16"/>
  <c r="EF306" i="16"/>
  <c r="EE306" i="16"/>
  <c r="EJ305" i="16"/>
  <c r="EI305" i="16"/>
  <c r="EH305" i="16"/>
  <c r="EG305" i="16"/>
  <c r="EF305" i="16"/>
  <c r="EE305" i="16"/>
  <c r="EJ304" i="16"/>
  <c r="EI304" i="16"/>
  <c r="EH304" i="16"/>
  <c r="EG304" i="16"/>
  <c r="EF304" i="16"/>
  <c r="EE304" i="16"/>
  <c r="EJ303" i="16"/>
  <c r="EI303" i="16"/>
  <c r="EH303" i="16"/>
  <c r="EG303" i="16"/>
  <c r="EF303" i="16"/>
  <c r="EE303" i="16"/>
  <c r="EJ302" i="16"/>
  <c r="EI302" i="16"/>
  <c r="EH302" i="16"/>
  <c r="EG302" i="16"/>
  <c r="EF302" i="16"/>
  <c r="EE302" i="16"/>
  <c r="EJ301" i="16"/>
  <c r="EI301" i="16"/>
  <c r="EH301" i="16"/>
  <c r="EG301" i="16"/>
  <c r="EF301" i="16"/>
  <c r="EE301" i="16"/>
  <c r="EJ300" i="16"/>
  <c r="EI300" i="16"/>
  <c r="EH300" i="16"/>
  <c r="EG300" i="16"/>
  <c r="EF300" i="16"/>
  <c r="EE300" i="16"/>
  <c r="EJ299" i="16"/>
  <c r="EI299" i="16"/>
  <c r="EH299" i="16"/>
  <c r="EG299" i="16"/>
  <c r="EF299" i="16"/>
  <c r="EE299" i="16"/>
  <c r="EJ298" i="16"/>
  <c r="EI298" i="16"/>
  <c r="EH298" i="16"/>
  <c r="EG298" i="16"/>
  <c r="EF298" i="16"/>
  <c r="EE298" i="16"/>
  <c r="EJ297" i="16"/>
  <c r="EI297" i="16"/>
  <c r="EH297" i="16"/>
  <c r="EG297" i="16"/>
  <c r="EF297" i="16"/>
  <c r="EE297" i="16"/>
  <c r="EJ296" i="16"/>
  <c r="EI296" i="16"/>
  <c r="EH296" i="16"/>
  <c r="EG296" i="16"/>
  <c r="EF296" i="16"/>
  <c r="EE296" i="16"/>
  <c r="EJ295" i="16"/>
  <c r="EI295" i="16"/>
  <c r="EH295" i="16"/>
  <c r="EG295" i="16"/>
  <c r="EF295" i="16"/>
  <c r="EE295" i="16"/>
  <c r="EJ294" i="16"/>
  <c r="EI294" i="16"/>
  <c r="EH294" i="16"/>
  <c r="EG294" i="16"/>
  <c r="EF294" i="16"/>
  <c r="EE294" i="16"/>
  <c r="EJ293" i="16"/>
  <c r="EI293" i="16"/>
  <c r="EH293" i="16"/>
  <c r="EG293" i="16"/>
  <c r="EF293" i="16"/>
  <c r="EE293" i="16"/>
  <c r="EJ292" i="16"/>
  <c r="EI292" i="16"/>
  <c r="EH292" i="16"/>
  <c r="EG292" i="16"/>
  <c r="EF292" i="16"/>
  <c r="EE292" i="16"/>
  <c r="EJ291" i="16"/>
  <c r="EI291" i="16"/>
  <c r="EH291" i="16"/>
  <c r="EG291" i="16"/>
  <c r="EF291" i="16"/>
  <c r="EE291" i="16"/>
  <c r="EJ290" i="16"/>
  <c r="EI290" i="16"/>
  <c r="EH290" i="16"/>
  <c r="EG290" i="16"/>
  <c r="EF290" i="16"/>
  <c r="EE290" i="16"/>
  <c r="EJ289" i="16"/>
  <c r="EI289" i="16"/>
  <c r="EH289" i="16"/>
  <c r="EG289" i="16"/>
  <c r="EF289" i="16"/>
  <c r="EE289" i="16"/>
  <c r="EJ288" i="16"/>
  <c r="EI288" i="16"/>
  <c r="EH288" i="16"/>
  <c r="EG288" i="16"/>
  <c r="EF288" i="16"/>
  <c r="EE288" i="16"/>
  <c r="EJ287" i="16"/>
  <c r="EI287" i="16"/>
  <c r="EH287" i="16"/>
  <c r="EG287" i="16"/>
  <c r="EF287" i="16"/>
  <c r="EE287" i="16"/>
  <c r="EJ286" i="16"/>
  <c r="EI286" i="16"/>
  <c r="EH286" i="16"/>
  <c r="EG286" i="16"/>
  <c r="EF286" i="16"/>
  <c r="EE286" i="16"/>
  <c r="EJ285" i="16"/>
  <c r="EI285" i="16"/>
  <c r="EH285" i="16"/>
  <c r="EG285" i="16"/>
  <c r="EF285" i="16"/>
  <c r="EE285" i="16"/>
  <c r="EJ284" i="16"/>
  <c r="EI284" i="16"/>
  <c r="EH284" i="16"/>
  <c r="EG284" i="16"/>
  <c r="EF284" i="16"/>
  <c r="EE284" i="16"/>
  <c r="EJ283" i="16"/>
  <c r="EI283" i="16"/>
  <c r="EH283" i="16"/>
  <c r="EG283" i="16"/>
  <c r="EF283" i="16"/>
  <c r="EE283" i="16"/>
  <c r="EJ282" i="16"/>
  <c r="EI282" i="16"/>
  <c r="EH282" i="16"/>
  <c r="EG282" i="16"/>
  <c r="EF282" i="16"/>
  <c r="EE282" i="16"/>
  <c r="EJ281" i="16"/>
  <c r="EI281" i="16"/>
  <c r="EH281" i="16"/>
  <c r="EG281" i="16"/>
  <c r="EF281" i="16"/>
  <c r="EE281" i="16"/>
  <c r="EJ280" i="16"/>
  <c r="EI280" i="16"/>
  <c r="EH280" i="16"/>
  <c r="EG280" i="16"/>
  <c r="EF280" i="16"/>
  <c r="EE280" i="16"/>
  <c r="EJ279" i="16"/>
  <c r="EI279" i="16"/>
  <c r="EH279" i="16"/>
  <c r="EG279" i="16"/>
  <c r="EF279" i="16"/>
  <c r="EE279" i="16"/>
  <c r="EJ278" i="16"/>
  <c r="EI278" i="16"/>
  <c r="EH278" i="16"/>
  <c r="EG278" i="16"/>
  <c r="EF278" i="16"/>
  <c r="EE278" i="16"/>
  <c r="EJ277" i="16"/>
  <c r="EI277" i="16"/>
  <c r="EH277" i="16"/>
  <c r="EG277" i="16"/>
  <c r="EF277" i="16"/>
  <c r="EE277" i="16"/>
  <c r="EJ276" i="16"/>
  <c r="EI276" i="16"/>
  <c r="EH276" i="16"/>
  <c r="EG276" i="16"/>
  <c r="EF276" i="16"/>
  <c r="EE276" i="16"/>
  <c r="EJ275" i="16"/>
  <c r="EI275" i="16"/>
  <c r="EH275" i="16"/>
  <c r="EG275" i="16"/>
  <c r="EF275" i="16"/>
  <c r="EE275" i="16"/>
  <c r="EJ274" i="16"/>
  <c r="EI274" i="16"/>
  <c r="EH274" i="16"/>
  <c r="EG274" i="16"/>
  <c r="EF274" i="16"/>
  <c r="EE274" i="16"/>
  <c r="EJ273" i="16"/>
  <c r="EI273" i="16"/>
  <c r="EH273" i="16"/>
  <c r="EG273" i="16"/>
  <c r="EF273" i="16"/>
  <c r="EE273" i="16"/>
  <c r="EJ272" i="16"/>
  <c r="EI272" i="16"/>
  <c r="EH272" i="16"/>
  <c r="EG272" i="16"/>
  <c r="EF272" i="16"/>
  <c r="EE272" i="16"/>
  <c r="EJ271" i="16"/>
  <c r="EI271" i="16"/>
  <c r="EH271" i="16"/>
  <c r="EG271" i="16"/>
  <c r="EF271" i="16"/>
  <c r="EE271" i="16"/>
  <c r="EJ270" i="16"/>
  <c r="EI270" i="16"/>
  <c r="EH270" i="16"/>
  <c r="EG270" i="16"/>
  <c r="EF270" i="16"/>
  <c r="EE270" i="16"/>
  <c r="EJ269" i="16"/>
  <c r="EI269" i="16"/>
  <c r="EH269" i="16"/>
  <c r="EG269" i="16"/>
  <c r="EF269" i="16"/>
  <c r="EE269" i="16"/>
  <c r="EJ268" i="16"/>
  <c r="EI268" i="16"/>
  <c r="EH268" i="16"/>
  <c r="EG268" i="16"/>
  <c r="EF268" i="16"/>
  <c r="EE268" i="16"/>
  <c r="EJ267" i="16"/>
  <c r="EI267" i="16"/>
  <c r="EH267" i="16"/>
  <c r="EG267" i="16"/>
  <c r="EF267" i="16"/>
  <c r="EE267" i="16"/>
  <c r="EJ266" i="16"/>
  <c r="EI266" i="16"/>
  <c r="EH266" i="16"/>
  <c r="EG266" i="16"/>
  <c r="EF266" i="16"/>
  <c r="EE266" i="16"/>
  <c r="EJ265" i="16"/>
  <c r="EI265" i="16"/>
  <c r="EH265" i="16"/>
  <c r="EG265" i="16"/>
  <c r="EF265" i="16"/>
  <c r="EE265" i="16"/>
  <c r="EJ264" i="16"/>
  <c r="EI264" i="16"/>
  <c r="EH264" i="16"/>
  <c r="EG264" i="16"/>
  <c r="EF264" i="16"/>
  <c r="EE264" i="16"/>
  <c r="EJ263" i="16"/>
  <c r="EI263" i="16"/>
  <c r="EH263" i="16"/>
  <c r="EG263" i="16"/>
  <c r="EF263" i="16"/>
  <c r="EE263" i="16"/>
  <c r="EJ262" i="16"/>
  <c r="EI262" i="16"/>
  <c r="EH262" i="16"/>
  <c r="EG262" i="16"/>
  <c r="EF262" i="16"/>
  <c r="EE262" i="16"/>
  <c r="EJ261" i="16"/>
  <c r="EI261" i="16"/>
  <c r="EH261" i="16"/>
  <c r="EG261" i="16"/>
  <c r="EF261" i="16"/>
  <c r="EE261" i="16"/>
  <c r="EJ260" i="16"/>
  <c r="EI260" i="16"/>
  <c r="EH260" i="16"/>
  <c r="EG260" i="16"/>
  <c r="EF260" i="16"/>
  <c r="EE260" i="16"/>
  <c r="EJ259" i="16"/>
  <c r="EI259" i="16"/>
  <c r="EH259" i="16"/>
  <c r="EG259" i="16"/>
  <c r="EF259" i="16"/>
  <c r="EE259" i="16"/>
  <c r="EJ258" i="16"/>
  <c r="EI258" i="16"/>
  <c r="EH258" i="16"/>
  <c r="EG258" i="16"/>
  <c r="EF258" i="16"/>
  <c r="EE258" i="16"/>
  <c r="EJ257" i="16"/>
  <c r="EI257" i="16"/>
  <c r="EH257" i="16"/>
  <c r="EG257" i="16"/>
  <c r="EF257" i="16"/>
  <c r="EE257" i="16"/>
  <c r="EJ256" i="16"/>
  <c r="EI256" i="16"/>
  <c r="EH256" i="16"/>
  <c r="EG256" i="16"/>
  <c r="EF256" i="16"/>
  <c r="EE256" i="16"/>
  <c r="EJ255" i="16"/>
  <c r="EI255" i="16"/>
  <c r="EH255" i="16"/>
  <c r="EG255" i="16"/>
  <c r="EF255" i="16"/>
  <c r="EE255" i="16"/>
  <c r="EJ254" i="16"/>
  <c r="EI254" i="16"/>
  <c r="EH254" i="16"/>
  <c r="EG254" i="16"/>
  <c r="EF254" i="16"/>
  <c r="EE254" i="16"/>
  <c r="EJ253" i="16"/>
  <c r="EI253" i="16"/>
  <c r="EH253" i="16"/>
  <c r="EG253" i="16"/>
  <c r="EF253" i="16"/>
  <c r="EE253" i="16"/>
  <c r="EJ252" i="16"/>
  <c r="EI252" i="16"/>
  <c r="EH252" i="16"/>
  <c r="EG252" i="16"/>
  <c r="EF252" i="16"/>
  <c r="EE252" i="16"/>
  <c r="EJ251" i="16"/>
  <c r="EI251" i="16"/>
  <c r="EH251" i="16"/>
  <c r="EG251" i="16"/>
  <c r="EF251" i="16"/>
  <c r="EE251" i="16"/>
  <c r="EJ250" i="16"/>
  <c r="EI250" i="16"/>
  <c r="EH250" i="16"/>
  <c r="EG250" i="16"/>
  <c r="EF250" i="16"/>
  <c r="EE250" i="16"/>
  <c r="EJ249" i="16"/>
  <c r="EI249" i="16"/>
  <c r="EH249" i="16"/>
  <c r="EG249" i="16"/>
  <c r="EF249" i="16"/>
  <c r="EE249" i="16"/>
  <c r="EJ248" i="16"/>
  <c r="EI248" i="16"/>
  <c r="EH248" i="16"/>
  <c r="EG248" i="16"/>
  <c r="EF248" i="16"/>
  <c r="EE248" i="16"/>
  <c r="EJ247" i="16"/>
  <c r="EI247" i="16"/>
  <c r="EH247" i="16"/>
  <c r="EG247" i="16"/>
  <c r="EF247" i="16"/>
  <c r="EE247" i="16"/>
  <c r="EJ246" i="16"/>
  <c r="EI246" i="16"/>
  <c r="EH246" i="16"/>
  <c r="EG246" i="16"/>
  <c r="EF246" i="16"/>
  <c r="EE246" i="16"/>
  <c r="EJ245" i="16"/>
  <c r="EI245" i="16"/>
  <c r="EH245" i="16"/>
  <c r="EG245" i="16"/>
  <c r="EF245" i="16"/>
  <c r="EE245" i="16"/>
  <c r="EJ244" i="16"/>
  <c r="EI244" i="16"/>
  <c r="EH244" i="16"/>
  <c r="EG244" i="16"/>
  <c r="EF244" i="16"/>
  <c r="EE244" i="16"/>
  <c r="EJ243" i="16"/>
  <c r="EI243" i="16"/>
  <c r="EH243" i="16"/>
  <c r="EG243" i="16"/>
  <c r="EF243" i="16"/>
  <c r="EE243" i="16"/>
  <c r="EJ242" i="16"/>
  <c r="EI242" i="16"/>
  <c r="EH242" i="16"/>
  <c r="EG242" i="16"/>
  <c r="EF242" i="16"/>
  <c r="EE242" i="16"/>
  <c r="EJ241" i="16"/>
  <c r="EI241" i="16"/>
  <c r="EH241" i="16"/>
  <c r="EG241" i="16"/>
  <c r="EF241" i="16"/>
  <c r="EE241" i="16"/>
  <c r="EJ240" i="16"/>
  <c r="EI240" i="16"/>
  <c r="EH240" i="16"/>
  <c r="EG240" i="16"/>
  <c r="EF240" i="16"/>
  <c r="EE240" i="16"/>
  <c r="EJ239" i="16"/>
  <c r="EI239" i="16"/>
  <c r="EH239" i="16"/>
  <c r="EG239" i="16"/>
  <c r="EF239" i="16"/>
  <c r="EE239" i="16"/>
  <c r="EJ238" i="16"/>
  <c r="EI238" i="16"/>
  <c r="EH238" i="16"/>
  <c r="EG238" i="16"/>
  <c r="EF238" i="16"/>
  <c r="EE238" i="16"/>
  <c r="EJ237" i="16"/>
  <c r="EI237" i="16"/>
  <c r="EH237" i="16"/>
  <c r="EG237" i="16"/>
  <c r="EF237" i="16"/>
  <c r="EE237" i="16"/>
  <c r="EJ236" i="16"/>
  <c r="EI236" i="16"/>
  <c r="EH236" i="16"/>
  <c r="EG236" i="16"/>
  <c r="EF236" i="16"/>
  <c r="EE236" i="16"/>
  <c r="EJ235" i="16"/>
  <c r="EI235" i="16"/>
  <c r="EH235" i="16"/>
  <c r="EG235" i="16"/>
  <c r="EF235" i="16"/>
  <c r="EE235" i="16"/>
  <c r="EJ234" i="16"/>
  <c r="EI234" i="16"/>
  <c r="EH234" i="16"/>
  <c r="EG234" i="16"/>
  <c r="EF234" i="16"/>
  <c r="EE234" i="16"/>
  <c r="EJ233" i="16"/>
  <c r="EI233" i="16"/>
  <c r="EH233" i="16"/>
  <c r="EG233" i="16"/>
  <c r="EF233" i="16"/>
  <c r="EE233" i="16"/>
  <c r="EJ232" i="16"/>
  <c r="EI232" i="16"/>
  <c r="EH232" i="16"/>
  <c r="EG232" i="16"/>
  <c r="EF232" i="16"/>
  <c r="EE232" i="16"/>
  <c r="EJ231" i="16"/>
  <c r="EI231" i="16"/>
  <c r="EH231" i="16"/>
  <c r="EG231" i="16"/>
  <c r="EF231" i="16"/>
  <c r="EE231" i="16"/>
  <c r="EJ230" i="16"/>
  <c r="EI230" i="16"/>
  <c r="EH230" i="16"/>
  <c r="EG230" i="16"/>
  <c r="EF230" i="16"/>
  <c r="EE230" i="16"/>
  <c r="EJ229" i="16"/>
  <c r="EI229" i="16"/>
  <c r="EH229" i="16"/>
  <c r="EG229" i="16"/>
  <c r="EF229" i="16"/>
  <c r="EE229" i="16"/>
  <c r="EJ228" i="16"/>
  <c r="EI228" i="16"/>
  <c r="EH228" i="16"/>
  <c r="EG228" i="16"/>
  <c r="EF228" i="16"/>
  <c r="EE228" i="16"/>
  <c r="EJ227" i="16"/>
  <c r="EI227" i="16"/>
  <c r="EH227" i="16"/>
  <c r="EG227" i="16"/>
  <c r="EF227" i="16"/>
  <c r="EE227" i="16"/>
  <c r="EJ226" i="16"/>
  <c r="EI226" i="16"/>
  <c r="EH226" i="16"/>
  <c r="EG226" i="16"/>
  <c r="EF226" i="16"/>
  <c r="EE226" i="16"/>
  <c r="EJ225" i="16"/>
  <c r="EI225" i="16"/>
  <c r="EH225" i="16"/>
  <c r="EG225" i="16"/>
  <c r="EF225" i="16"/>
  <c r="EE225" i="16"/>
  <c r="EJ224" i="16"/>
  <c r="EI224" i="16"/>
  <c r="EH224" i="16"/>
  <c r="EG224" i="16"/>
  <c r="EF224" i="16"/>
  <c r="EE224" i="16"/>
  <c r="EJ223" i="16"/>
  <c r="EI223" i="16"/>
  <c r="EH223" i="16"/>
  <c r="EG223" i="16"/>
  <c r="EF223" i="16"/>
  <c r="EE223" i="16"/>
  <c r="EJ222" i="16"/>
  <c r="EI222" i="16"/>
  <c r="EH222" i="16"/>
  <c r="EG222" i="16"/>
  <c r="EF222" i="16"/>
  <c r="EE222" i="16"/>
  <c r="EJ221" i="16"/>
  <c r="EI221" i="16"/>
  <c r="EH221" i="16"/>
  <c r="EG221" i="16"/>
  <c r="EF221" i="16"/>
  <c r="EE221" i="16"/>
  <c r="EJ220" i="16"/>
  <c r="EI220" i="16"/>
  <c r="EH220" i="16"/>
  <c r="EG220" i="16"/>
  <c r="EF220" i="16"/>
  <c r="EE220" i="16"/>
  <c r="EJ219" i="16"/>
  <c r="EI219" i="16"/>
  <c r="EH219" i="16"/>
  <c r="EG219" i="16"/>
  <c r="EF219" i="16"/>
  <c r="EE219" i="16"/>
  <c r="EJ218" i="16"/>
  <c r="EI218" i="16"/>
  <c r="EH218" i="16"/>
  <c r="EG218" i="16"/>
  <c r="EF218" i="16"/>
  <c r="EE218" i="16"/>
  <c r="EJ217" i="16"/>
  <c r="EI217" i="16"/>
  <c r="EH217" i="16"/>
  <c r="EG217" i="16"/>
  <c r="EF217" i="16"/>
  <c r="EE217" i="16"/>
  <c r="EJ216" i="16"/>
  <c r="EI216" i="16"/>
  <c r="EH216" i="16"/>
  <c r="EG216" i="16"/>
  <c r="EF216" i="16"/>
  <c r="EE216" i="16"/>
  <c r="EJ215" i="16"/>
  <c r="EI215" i="16"/>
  <c r="EH215" i="16"/>
  <c r="EG215" i="16"/>
  <c r="EF215" i="16"/>
  <c r="EE215" i="16"/>
  <c r="EJ214" i="16"/>
  <c r="EI214" i="16"/>
  <c r="EH214" i="16"/>
  <c r="EG214" i="16"/>
  <c r="EF214" i="16"/>
  <c r="EE214" i="16"/>
  <c r="EJ213" i="16"/>
  <c r="EI213" i="16"/>
  <c r="EH213" i="16"/>
  <c r="EG213" i="16"/>
  <c r="EF213" i="16"/>
  <c r="EE213" i="16"/>
  <c r="EJ212" i="16"/>
  <c r="EI212" i="16"/>
  <c r="EH212" i="16"/>
  <c r="EG212" i="16"/>
  <c r="EF212" i="16"/>
  <c r="EE212" i="16"/>
  <c r="EJ211" i="16"/>
  <c r="EI211" i="16"/>
  <c r="EH211" i="16"/>
  <c r="EG211" i="16"/>
  <c r="EF211" i="16"/>
  <c r="EE211" i="16"/>
  <c r="EJ210" i="16"/>
  <c r="EI210" i="16"/>
  <c r="EH210" i="16"/>
  <c r="EG210" i="16"/>
  <c r="EF210" i="16"/>
  <c r="EE210" i="16"/>
  <c r="EJ209" i="16"/>
  <c r="EI209" i="16"/>
  <c r="EH209" i="16"/>
  <c r="EG209" i="16"/>
  <c r="EF209" i="16"/>
  <c r="EE209" i="16"/>
  <c r="EJ208" i="16"/>
  <c r="EI208" i="16"/>
  <c r="EH208" i="16"/>
  <c r="EG208" i="16"/>
  <c r="EF208" i="16"/>
  <c r="EE208" i="16"/>
  <c r="EJ207" i="16"/>
  <c r="EI207" i="16"/>
  <c r="EH207" i="16"/>
  <c r="EG207" i="16"/>
  <c r="EF207" i="16"/>
  <c r="EE207" i="16"/>
  <c r="EJ206" i="16"/>
  <c r="EI206" i="16"/>
  <c r="EH206" i="16"/>
  <c r="EG206" i="16"/>
  <c r="EF206" i="16"/>
  <c r="EE206" i="16"/>
  <c r="EJ205" i="16"/>
  <c r="EI205" i="16"/>
  <c r="EH205" i="16"/>
  <c r="EG205" i="16"/>
  <c r="EF205" i="16"/>
  <c r="EE205" i="16"/>
  <c r="EJ204" i="16"/>
  <c r="EI204" i="16"/>
  <c r="EH204" i="16"/>
  <c r="EG204" i="16"/>
  <c r="EF204" i="16"/>
  <c r="EE204" i="16"/>
  <c r="EJ203" i="16"/>
  <c r="EI203" i="16"/>
  <c r="EH203" i="16"/>
  <c r="EG203" i="16"/>
  <c r="EF203" i="16"/>
  <c r="EE203" i="16"/>
  <c r="EJ202" i="16"/>
  <c r="EI202" i="16"/>
  <c r="EH202" i="16"/>
  <c r="EG202" i="16"/>
  <c r="EF202" i="16"/>
  <c r="EE202" i="16"/>
  <c r="EJ201" i="16"/>
  <c r="EI201" i="16"/>
  <c r="EH201" i="16"/>
  <c r="EG201" i="16"/>
  <c r="EF201" i="16"/>
  <c r="EE201" i="16"/>
  <c r="EJ200" i="16"/>
  <c r="EI200" i="16"/>
  <c r="EH200" i="16"/>
  <c r="EG200" i="16"/>
  <c r="EF200" i="16"/>
  <c r="EE200" i="16"/>
  <c r="EJ199" i="16"/>
  <c r="EI199" i="16"/>
  <c r="EH199" i="16"/>
  <c r="EG199" i="16"/>
  <c r="EF199" i="16"/>
  <c r="EE199" i="16"/>
  <c r="EJ198" i="16"/>
  <c r="EI198" i="16"/>
  <c r="EH198" i="16"/>
  <c r="EG198" i="16"/>
  <c r="EF198" i="16"/>
  <c r="EE198" i="16"/>
  <c r="EJ197" i="16"/>
  <c r="EI197" i="16"/>
  <c r="EH197" i="16"/>
  <c r="EG197" i="16"/>
  <c r="EF197" i="16"/>
  <c r="EE197" i="16"/>
  <c r="EJ196" i="16"/>
  <c r="EI196" i="16"/>
  <c r="EH196" i="16"/>
  <c r="EG196" i="16"/>
  <c r="EF196" i="16"/>
  <c r="EE196" i="16"/>
  <c r="EJ195" i="16"/>
  <c r="EI195" i="16"/>
  <c r="EH195" i="16"/>
  <c r="EG195" i="16"/>
  <c r="EF195" i="16"/>
  <c r="EE195" i="16"/>
  <c r="EJ194" i="16"/>
  <c r="EI194" i="16"/>
  <c r="EH194" i="16"/>
  <c r="EG194" i="16"/>
  <c r="EF194" i="16"/>
  <c r="EE194" i="16"/>
  <c r="EJ193" i="16"/>
  <c r="EI193" i="16"/>
  <c r="EH193" i="16"/>
  <c r="EG193" i="16"/>
  <c r="EF193" i="16"/>
  <c r="EE193" i="16"/>
  <c r="EJ192" i="16"/>
  <c r="EI192" i="16"/>
  <c r="EH192" i="16"/>
  <c r="EG192" i="16"/>
  <c r="EF192" i="16"/>
  <c r="EE192" i="16"/>
  <c r="EJ191" i="16"/>
  <c r="EI191" i="16"/>
  <c r="EH191" i="16"/>
  <c r="EG191" i="16"/>
  <c r="EF191" i="16"/>
  <c r="EE191" i="16"/>
  <c r="EJ190" i="16"/>
  <c r="EI190" i="16"/>
  <c r="EH190" i="16"/>
  <c r="EG190" i="16"/>
  <c r="EF190" i="16"/>
  <c r="EE190" i="16"/>
  <c r="EJ189" i="16"/>
  <c r="EI189" i="16"/>
  <c r="EH189" i="16"/>
  <c r="EG189" i="16"/>
  <c r="EF189" i="16"/>
  <c r="EE189" i="16"/>
  <c r="EJ188" i="16"/>
  <c r="EI188" i="16"/>
  <c r="EH188" i="16"/>
  <c r="EG188" i="16"/>
  <c r="EF188" i="16"/>
  <c r="EE188" i="16"/>
  <c r="EJ187" i="16"/>
  <c r="EI187" i="16"/>
  <c r="EH187" i="16"/>
  <c r="EG187" i="16"/>
  <c r="EF187" i="16"/>
  <c r="EE187" i="16"/>
  <c r="EJ186" i="16"/>
  <c r="EI186" i="16"/>
  <c r="EH186" i="16"/>
  <c r="EG186" i="16"/>
  <c r="EF186" i="16"/>
  <c r="EE186" i="16"/>
  <c r="EJ185" i="16"/>
  <c r="EI185" i="16"/>
  <c r="EH185" i="16"/>
  <c r="EG185" i="16"/>
  <c r="EF185" i="16"/>
  <c r="EE185" i="16"/>
  <c r="EJ184" i="16"/>
  <c r="EI184" i="16"/>
  <c r="EH184" i="16"/>
  <c r="EG184" i="16"/>
  <c r="EF184" i="16"/>
  <c r="EE184" i="16"/>
  <c r="EJ183" i="16"/>
  <c r="EI183" i="16"/>
  <c r="EH183" i="16"/>
  <c r="EG183" i="16"/>
  <c r="EF183" i="16"/>
  <c r="EE183" i="16"/>
  <c r="EJ182" i="16"/>
  <c r="EI182" i="16"/>
  <c r="EH182" i="16"/>
  <c r="EG182" i="16"/>
  <c r="EF182" i="16"/>
  <c r="EE182" i="16"/>
  <c r="EJ181" i="16"/>
  <c r="EI181" i="16"/>
  <c r="EH181" i="16"/>
  <c r="EG181" i="16"/>
  <c r="EF181" i="16"/>
  <c r="EE181" i="16"/>
  <c r="EJ180" i="16"/>
  <c r="EI180" i="16"/>
  <c r="EH180" i="16"/>
  <c r="EG180" i="16"/>
  <c r="EF180" i="16"/>
  <c r="EE180" i="16"/>
  <c r="EJ179" i="16"/>
  <c r="EI179" i="16"/>
  <c r="EH179" i="16"/>
  <c r="EG179" i="16"/>
  <c r="EF179" i="16"/>
  <c r="EE179" i="16"/>
  <c r="EJ178" i="16"/>
  <c r="EI178" i="16"/>
  <c r="EH178" i="16"/>
  <c r="EG178" i="16"/>
  <c r="EF178" i="16"/>
  <c r="EE178" i="16"/>
  <c r="EJ177" i="16"/>
  <c r="EI177" i="16"/>
  <c r="EH177" i="16"/>
  <c r="EG177" i="16"/>
  <c r="EF177" i="16"/>
  <c r="EE177" i="16"/>
  <c r="EJ176" i="16"/>
  <c r="EI176" i="16"/>
  <c r="EH176" i="16"/>
  <c r="EG176" i="16"/>
  <c r="EF176" i="16"/>
  <c r="EE176" i="16"/>
  <c r="EJ175" i="16"/>
  <c r="EI175" i="16"/>
  <c r="EH175" i="16"/>
  <c r="EG175" i="16"/>
  <c r="EF175" i="16"/>
  <c r="EE175" i="16"/>
  <c r="EJ174" i="16"/>
  <c r="EI174" i="16"/>
  <c r="EH174" i="16"/>
  <c r="EG174" i="16"/>
  <c r="EF174" i="16"/>
  <c r="EE174" i="16"/>
  <c r="EJ173" i="16"/>
  <c r="EI173" i="16"/>
  <c r="EH173" i="16"/>
  <c r="EG173" i="16"/>
  <c r="EF173" i="16"/>
  <c r="EE173" i="16"/>
  <c r="EJ172" i="16"/>
  <c r="EI172" i="16"/>
  <c r="EH172" i="16"/>
  <c r="EG172" i="16"/>
  <c r="EF172" i="16"/>
  <c r="EE172" i="16"/>
  <c r="EJ171" i="16"/>
  <c r="EI171" i="16"/>
  <c r="EH171" i="16"/>
  <c r="EG171" i="16"/>
  <c r="EF171" i="16"/>
  <c r="EE171" i="16"/>
  <c r="EJ170" i="16"/>
  <c r="EI170" i="16"/>
  <c r="EH170" i="16"/>
  <c r="EG170" i="16"/>
  <c r="EF170" i="16"/>
  <c r="EE170" i="16"/>
  <c r="EJ169" i="16"/>
  <c r="EI169" i="16"/>
  <c r="EH169" i="16"/>
  <c r="EG169" i="16"/>
  <c r="EF169" i="16"/>
  <c r="EE169" i="16"/>
  <c r="EJ168" i="16"/>
  <c r="EI168" i="16"/>
  <c r="EH168" i="16"/>
  <c r="EG168" i="16"/>
  <c r="EF168" i="16"/>
  <c r="EE168" i="16"/>
  <c r="EJ167" i="16"/>
  <c r="EI167" i="16"/>
  <c r="EH167" i="16"/>
  <c r="EG167" i="16"/>
  <c r="EF167" i="16"/>
  <c r="EE167" i="16"/>
  <c r="EJ166" i="16"/>
  <c r="EI166" i="16"/>
  <c r="EH166" i="16"/>
  <c r="EG166" i="16"/>
  <c r="EF166" i="16"/>
  <c r="EE166" i="16"/>
  <c r="EJ165" i="16"/>
  <c r="EI165" i="16"/>
  <c r="EH165" i="16"/>
  <c r="EG165" i="16"/>
  <c r="EF165" i="16"/>
  <c r="EE165" i="16"/>
  <c r="EJ164" i="16"/>
  <c r="EI164" i="16"/>
  <c r="EH164" i="16"/>
  <c r="EG164" i="16"/>
  <c r="EF164" i="16"/>
  <c r="EE164" i="16"/>
  <c r="EJ163" i="16"/>
  <c r="EI163" i="16"/>
  <c r="EH163" i="16"/>
  <c r="EG163" i="16"/>
  <c r="EF163" i="16"/>
  <c r="EE163" i="16"/>
  <c r="EJ162" i="16"/>
  <c r="EI162" i="16"/>
  <c r="EH162" i="16"/>
  <c r="EG162" i="16"/>
  <c r="EF162" i="16"/>
  <c r="EE162" i="16"/>
  <c r="EJ161" i="16"/>
  <c r="EI161" i="16"/>
  <c r="EH161" i="16"/>
  <c r="EG161" i="16"/>
  <c r="EF161" i="16"/>
  <c r="EE161" i="16"/>
  <c r="EJ160" i="16"/>
  <c r="EI160" i="16"/>
  <c r="EH160" i="16"/>
  <c r="EG160" i="16"/>
  <c r="EF160" i="16"/>
  <c r="EE160" i="16"/>
  <c r="EJ159" i="16"/>
  <c r="EI159" i="16"/>
  <c r="EH159" i="16"/>
  <c r="EG159" i="16"/>
  <c r="EF159" i="16"/>
  <c r="EE159" i="16"/>
  <c r="EJ158" i="16"/>
  <c r="EI158" i="16"/>
  <c r="EH158" i="16"/>
  <c r="EG158" i="16"/>
  <c r="EF158" i="16"/>
  <c r="EE158" i="16"/>
  <c r="EJ157" i="16"/>
  <c r="EI157" i="16"/>
  <c r="EH157" i="16"/>
  <c r="EG157" i="16"/>
  <c r="EF157" i="16"/>
  <c r="EE157" i="16"/>
  <c r="EJ156" i="16"/>
  <c r="EI156" i="16"/>
  <c r="EH156" i="16"/>
  <c r="EG156" i="16"/>
  <c r="EF156" i="16"/>
  <c r="EE156" i="16"/>
  <c r="EJ155" i="16"/>
  <c r="EI155" i="16"/>
  <c r="EH155" i="16"/>
  <c r="EG155" i="16"/>
  <c r="EF155" i="16"/>
  <c r="EE155" i="16"/>
  <c r="EJ154" i="16"/>
  <c r="EI154" i="16"/>
  <c r="EH154" i="16"/>
  <c r="EG154" i="16"/>
  <c r="EF154" i="16"/>
  <c r="EE154" i="16"/>
  <c r="EJ153" i="16"/>
  <c r="EI153" i="16"/>
  <c r="EH153" i="16"/>
  <c r="EG153" i="16"/>
  <c r="EF153" i="16"/>
  <c r="EE153" i="16"/>
  <c r="EJ152" i="16"/>
  <c r="EI152" i="16"/>
  <c r="EH152" i="16"/>
  <c r="EG152" i="16"/>
  <c r="EF152" i="16"/>
  <c r="EE152" i="16"/>
  <c r="EJ151" i="16"/>
  <c r="EI151" i="16"/>
  <c r="EH151" i="16"/>
  <c r="EG151" i="16"/>
  <c r="EF151" i="16"/>
  <c r="EE151" i="16"/>
  <c r="EJ150" i="16"/>
  <c r="EI150" i="16"/>
  <c r="EH150" i="16"/>
  <c r="EG150" i="16"/>
  <c r="EF150" i="16"/>
  <c r="EE150" i="16"/>
  <c r="EJ149" i="16"/>
  <c r="EI149" i="16"/>
  <c r="EH149" i="16"/>
  <c r="EG149" i="16"/>
  <c r="EF149" i="16"/>
  <c r="EE149" i="16"/>
  <c r="EJ148" i="16"/>
  <c r="EI148" i="16"/>
  <c r="EH148" i="16"/>
  <c r="EG148" i="16"/>
  <c r="EF148" i="16"/>
  <c r="EE148" i="16"/>
  <c r="EJ147" i="16"/>
  <c r="EI147" i="16"/>
  <c r="EH147" i="16"/>
  <c r="EG147" i="16"/>
  <c r="EF147" i="16"/>
  <c r="EE147" i="16"/>
  <c r="EJ146" i="16"/>
  <c r="EI146" i="16"/>
  <c r="EH146" i="16"/>
  <c r="EG146" i="16"/>
  <c r="EF146" i="16"/>
  <c r="EE146" i="16"/>
  <c r="EJ145" i="16"/>
  <c r="EI145" i="16"/>
  <c r="EH145" i="16"/>
  <c r="EG145" i="16"/>
  <c r="EF145" i="16"/>
  <c r="EE145" i="16"/>
  <c r="EJ144" i="16"/>
  <c r="EI144" i="16"/>
  <c r="EH144" i="16"/>
  <c r="EG144" i="16"/>
  <c r="EF144" i="16"/>
  <c r="EE144" i="16"/>
  <c r="EJ143" i="16"/>
  <c r="EI143" i="16"/>
  <c r="EH143" i="16"/>
  <c r="EG143" i="16"/>
  <c r="EF143" i="16"/>
  <c r="EE143" i="16"/>
  <c r="EJ142" i="16"/>
  <c r="EI142" i="16"/>
  <c r="EH142" i="16"/>
  <c r="EG142" i="16"/>
  <c r="EF142" i="16"/>
  <c r="EE142" i="16"/>
  <c r="EJ141" i="16"/>
  <c r="EI141" i="16"/>
  <c r="EH141" i="16"/>
  <c r="EG141" i="16"/>
  <c r="EF141" i="16"/>
  <c r="EE141" i="16"/>
  <c r="EJ140" i="16"/>
  <c r="EI140" i="16"/>
  <c r="EH140" i="16"/>
  <c r="EG140" i="16"/>
  <c r="EF140" i="16"/>
  <c r="EE140" i="16"/>
  <c r="EJ139" i="16"/>
  <c r="EI139" i="16"/>
  <c r="EH139" i="16"/>
  <c r="EG139" i="16"/>
  <c r="EF139" i="16"/>
  <c r="EE139" i="16"/>
  <c r="EJ138" i="16"/>
  <c r="EI138" i="16"/>
  <c r="EH138" i="16"/>
  <c r="EG138" i="16"/>
  <c r="EF138" i="16"/>
  <c r="EE138" i="16"/>
  <c r="EJ137" i="16"/>
  <c r="EI137" i="16"/>
  <c r="EH137" i="16"/>
  <c r="EG137" i="16"/>
  <c r="EF137" i="16"/>
  <c r="EE137" i="16"/>
  <c r="EJ136" i="16"/>
  <c r="EI136" i="16"/>
  <c r="EH136" i="16"/>
  <c r="EG136" i="16"/>
  <c r="EF136" i="16"/>
  <c r="EE136" i="16"/>
  <c r="EJ135" i="16"/>
  <c r="EI135" i="16"/>
  <c r="EH135" i="16"/>
  <c r="EG135" i="16"/>
  <c r="EF135" i="16"/>
  <c r="EE135" i="16"/>
  <c r="EJ134" i="16"/>
  <c r="EI134" i="16"/>
  <c r="EH134" i="16"/>
  <c r="EG134" i="16"/>
  <c r="EF134" i="16"/>
  <c r="EE134" i="16"/>
  <c r="EJ133" i="16"/>
  <c r="EI133" i="16"/>
  <c r="EH133" i="16"/>
  <c r="EG133" i="16"/>
  <c r="EF133" i="16"/>
  <c r="EE133" i="16"/>
  <c r="EJ132" i="16"/>
  <c r="EI132" i="16"/>
  <c r="EH132" i="16"/>
  <c r="EG132" i="16"/>
  <c r="EF132" i="16"/>
  <c r="EE132" i="16"/>
  <c r="EJ131" i="16"/>
  <c r="EI131" i="16"/>
  <c r="EH131" i="16"/>
  <c r="EG131" i="16"/>
  <c r="EF131" i="16"/>
  <c r="EE131" i="16"/>
  <c r="EJ130" i="16"/>
  <c r="EI130" i="16"/>
  <c r="EH130" i="16"/>
  <c r="EG130" i="16"/>
  <c r="EF130" i="16"/>
  <c r="EE130" i="16"/>
  <c r="EJ129" i="16"/>
  <c r="EI129" i="16"/>
  <c r="EH129" i="16"/>
  <c r="EG129" i="16"/>
  <c r="EF129" i="16"/>
  <c r="EE129" i="16"/>
  <c r="EJ128" i="16"/>
  <c r="EI128" i="16"/>
  <c r="EH128" i="16"/>
  <c r="EG128" i="16"/>
  <c r="EF128" i="16"/>
  <c r="EE128" i="16"/>
  <c r="EJ127" i="16"/>
  <c r="EI127" i="16"/>
  <c r="EH127" i="16"/>
  <c r="EG127" i="16"/>
  <c r="EF127" i="16"/>
  <c r="EE127" i="16"/>
  <c r="EJ126" i="16"/>
  <c r="EI126" i="16"/>
  <c r="EH126" i="16"/>
  <c r="EG126" i="16"/>
  <c r="EF126" i="16"/>
  <c r="EE126" i="16"/>
  <c r="EJ125" i="16"/>
  <c r="EI125" i="16"/>
  <c r="EH125" i="16"/>
  <c r="EG125" i="16"/>
  <c r="EF125" i="16"/>
  <c r="EE125" i="16"/>
  <c r="EJ124" i="16"/>
  <c r="EI124" i="16"/>
  <c r="EH124" i="16"/>
  <c r="EG124" i="16"/>
  <c r="EF124" i="16"/>
  <c r="EE124" i="16"/>
  <c r="EJ123" i="16"/>
  <c r="EI123" i="16"/>
  <c r="EH123" i="16"/>
  <c r="EG123" i="16"/>
  <c r="EF123" i="16"/>
  <c r="EE123" i="16"/>
  <c r="EJ122" i="16"/>
  <c r="EI122" i="16"/>
  <c r="EH122" i="16"/>
  <c r="EG122" i="16"/>
  <c r="EF122" i="16"/>
  <c r="EE122" i="16"/>
  <c r="EJ121" i="16"/>
  <c r="EI121" i="16"/>
  <c r="EH121" i="16"/>
  <c r="EG121" i="16"/>
  <c r="EF121" i="16"/>
  <c r="EE121" i="16"/>
  <c r="EJ120" i="16"/>
  <c r="EI120" i="16"/>
  <c r="EH120" i="16"/>
  <c r="EG120" i="16"/>
  <c r="EF120" i="16"/>
  <c r="EE120" i="16"/>
  <c r="EJ119" i="16"/>
  <c r="EI119" i="16"/>
  <c r="EH119" i="16"/>
  <c r="EG119" i="16"/>
  <c r="EF119" i="16"/>
  <c r="EE119" i="16"/>
  <c r="EJ118" i="16"/>
  <c r="EI118" i="16"/>
  <c r="EH118" i="16"/>
  <c r="EG118" i="16"/>
  <c r="EF118" i="16"/>
  <c r="EE118" i="16"/>
  <c r="EJ117" i="16"/>
  <c r="EI117" i="16"/>
  <c r="EH117" i="16"/>
  <c r="EG117" i="16"/>
  <c r="EF117" i="16"/>
  <c r="EE117" i="16"/>
  <c r="EJ116" i="16"/>
  <c r="EI116" i="16"/>
  <c r="EH116" i="16"/>
  <c r="EG116" i="16"/>
  <c r="EF116" i="16"/>
  <c r="EE116" i="16"/>
  <c r="EJ115" i="16"/>
  <c r="EI115" i="16"/>
  <c r="EH115" i="16"/>
  <c r="EG115" i="16"/>
  <c r="EF115" i="16"/>
  <c r="EE115" i="16"/>
  <c r="EJ114" i="16"/>
  <c r="EI114" i="16"/>
  <c r="EH114" i="16"/>
  <c r="EG114" i="16"/>
  <c r="EF114" i="16"/>
  <c r="EE114" i="16"/>
  <c r="EJ113" i="16"/>
  <c r="EI113" i="16"/>
  <c r="EH113" i="16"/>
  <c r="EG113" i="16"/>
  <c r="EF113" i="16"/>
  <c r="EE113" i="16"/>
  <c r="EJ112" i="16"/>
  <c r="EI112" i="16"/>
  <c r="EH112" i="16"/>
  <c r="EG112" i="16"/>
  <c r="EF112" i="16"/>
  <c r="EE112" i="16"/>
  <c r="EJ111" i="16"/>
  <c r="EI111" i="16"/>
  <c r="EH111" i="16"/>
  <c r="EG111" i="16"/>
  <c r="EF111" i="16"/>
  <c r="EE111" i="16"/>
  <c r="EJ110" i="16"/>
  <c r="EI110" i="16"/>
  <c r="EH110" i="16"/>
  <c r="EG110" i="16"/>
  <c r="EF110" i="16"/>
  <c r="EE110" i="16"/>
  <c r="EJ109" i="16"/>
  <c r="EI109" i="16"/>
  <c r="EH109" i="16"/>
  <c r="EG109" i="16"/>
  <c r="EF109" i="16"/>
  <c r="EE109" i="16"/>
  <c r="EJ108" i="16"/>
  <c r="EI108" i="16"/>
  <c r="EH108" i="16"/>
  <c r="EG108" i="16"/>
  <c r="EF108" i="16"/>
  <c r="EE108" i="16"/>
  <c r="EJ107" i="16"/>
  <c r="EI107" i="16"/>
  <c r="EH107" i="16"/>
  <c r="EG107" i="16"/>
  <c r="EF107" i="16"/>
  <c r="EE107" i="16"/>
  <c r="EJ106" i="16"/>
  <c r="EI106" i="16"/>
  <c r="EH106" i="16"/>
  <c r="EG106" i="16"/>
  <c r="EF106" i="16"/>
  <c r="EE106" i="16"/>
  <c r="EJ105" i="16"/>
  <c r="EI105" i="16"/>
  <c r="EH105" i="16"/>
  <c r="EG105" i="16"/>
  <c r="EF105" i="16"/>
  <c r="EE105" i="16"/>
  <c r="EJ104" i="16"/>
  <c r="EI104" i="16"/>
  <c r="EH104" i="16"/>
  <c r="EG104" i="16"/>
  <c r="EF104" i="16"/>
  <c r="EE104" i="16"/>
  <c r="EJ103" i="16"/>
  <c r="EI103" i="16"/>
  <c r="EH103" i="16"/>
  <c r="EG103" i="16"/>
  <c r="EF103" i="16"/>
  <c r="EE103" i="16"/>
  <c r="EJ102" i="16"/>
  <c r="EI102" i="16"/>
  <c r="EH102" i="16"/>
  <c r="EG102" i="16"/>
  <c r="EF102" i="16"/>
  <c r="EE102" i="16"/>
  <c r="EJ101" i="16"/>
  <c r="EI101" i="16"/>
  <c r="EH101" i="16"/>
  <c r="EG101" i="16"/>
  <c r="EF101" i="16"/>
  <c r="EE101" i="16"/>
  <c r="EJ100" i="16"/>
  <c r="EI100" i="16"/>
  <c r="EH100" i="16"/>
  <c r="EG100" i="16"/>
  <c r="EF100" i="16"/>
  <c r="EE100" i="16"/>
  <c r="EJ99" i="16"/>
  <c r="EI99" i="16"/>
  <c r="EH99" i="16"/>
  <c r="EG99" i="16"/>
  <c r="EF99" i="16"/>
  <c r="EE99" i="16"/>
  <c r="EJ98" i="16"/>
  <c r="EI98" i="16"/>
  <c r="EH98" i="16"/>
  <c r="EG98" i="16"/>
  <c r="EF98" i="16"/>
  <c r="EE98" i="16"/>
  <c r="EJ97" i="16"/>
  <c r="EI97" i="16"/>
  <c r="EH97" i="16"/>
  <c r="EG97" i="16"/>
  <c r="EF97" i="16"/>
  <c r="EE97" i="16"/>
  <c r="EJ96" i="16"/>
  <c r="EI96" i="16"/>
  <c r="EH96" i="16"/>
  <c r="EG96" i="16"/>
  <c r="EF96" i="16"/>
  <c r="EE96" i="16"/>
  <c r="EJ95" i="16"/>
  <c r="EI95" i="16"/>
  <c r="EH95" i="16"/>
  <c r="EG95" i="16"/>
  <c r="EF95" i="16"/>
  <c r="EE95" i="16"/>
  <c r="EJ94" i="16"/>
  <c r="EI94" i="16"/>
  <c r="EH94" i="16"/>
  <c r="EG94" i="16"/>
  <c r="EF94" i="16"/>
  <c r="EE94" i="16"/>
  <c r="EJ93" i="16"/>
  <c r="EI93" i="16"/>
  <c r="EH93" i="16"/>
  <c r="EG93" i="16"/>
  <c r="EF93" i="16"/>
  <c r="EE93" i="16"/>
  <c r="EJ92" i="16"/>
  <c r="EI92" i="16"/>
  <c r="EH92" i="16"/>
  <c r="EG92" i="16"/>
  <c r="EF92" i="16"/>
  <c r="EE92" i="16"/>
  <c r="EJ91" i="16"/>
  <c r="EI91" i="16"/>
  <c r="EH91" i="16"/>
  <c r="EG91" i="16"/>
  <c r="EF91" i="16"/>
  <c r="EE91" i="16"/>
  <c r="EJ90" i="16"/>
  <c r="EI90" i="16"/>
  <c r="EH90" i="16"/>
  <c r="EG90" i="16"/>
  <c r="EF90" i="16"/>
  <c r="EE90" i="16"/>
  <c r="EJ89" i="16"/>
  <c r="EI89" i="16"/>
  <c r="EH89" i="16"/>
  <c r="EG89" i="16"/>
  <c r="EF89" i="16"/>
  <c r="EE89" i="16"/>
  <c r="EJ88" i="16"/>
  <c r="EI88" i="16"/>
  <c r="EH88" i="16"/>
  <c r="EG88" i="16"/>
  <c r="EF88" i="16"/>
  <c r="EE88" i="16"/>
  <c r="EJ87" i="16"/>
  <c r="EI87" i="16"/>
  <c r="EH87" i="16"/>
  <c r="EG87" i="16"/>
  <c r="EF87" i="16"/>
  <c r="EE87" i="16"/>
  <c r="EJ86" i="16"/>
  <c r="EI86" i="16"/>
  <c r="EH86" i="16"/>
  <c r="EG86" i="16"/>
  <c r="EF86" i="16"/>
  <c r="EE86" i="16"/>
  <c r="EJ85" i="16"/>
  <c r="EI85" i="16"/>
  <c r="EH85" i="16"/>
  <c r="EG85" i="16"/>
  <c r="EF85" i="16"/>
  <c r="EE85" i="16"/>
  <c r="EJ84" i="16"/>
  <c r="EI84" i="16"/>
  <c r="EH84" i="16"/>
  <c r="EG84" i="16"/>
  <c r="EF84" i="16"/>
  <c r="EE84" i="16"/>
  <c r="EJ83" i="16"/>
  <c r="EI83" i="16"/>
  <c r="EH83" i="16"/>
  <c r="EG83" i="16"/>
  <c r="EF83" i="16"/>
  <c r="EE83" i="16"/>
  <c r="EJ82" i="16"/>
  <c r="EI82" i="16"/>
  <c r="EH82" i="16"/>
  <c r="EG82" i="16"/>
  <c r="EF82" i="16"/>
  <c r="EE82" i="16"/>
  <c r="EJ81" i="16"/>
  <c r="EI81" i="16"/>
  <c r="EH81" i="16"/>
  <c r="EG81" i="16"/>
  <c r="EF81" i="16"/>
  <c r="EE81" i="16"/>
  <c r="EJ80" i="16"/>
  <c r="EI80" i="16"/>
  <c r="EH80" i="16"/>
  <c r="EG80" i="16"/>
  <c r="EF80" i="16"/>
  <c r="EE80" i="16"/>
  <c r="EJ79" i="16"/>
  <c r="EI79" i="16"/>
  <c r="EH79" i="16"/>
  <c r="EG79" i="16"/>
  <c r="EF79" i="16"/>
  <c r="EE79" i="16"/>
  <c r="EJ78" i="16"/>
  <c r="EI78" i="16"/>
  <c r="EH78" i="16"/>
  <c r="EG78" i="16"/>
  <c r="EF78" i="16"/>
  <c r="EE78" i="16"/>
  <c r="EJ77" i="16"/>
  <c r="EI77" i="16"/>
  <c r="EH77" i="16"/>
  <c r="EG77" i="16"/>
  <c r="EF77" i="16"/>
  <c r="EE77" i="16"/>
  <c r="EJ76" i="16"/>
  <c r="EI76" i="16"/>
  <c r="EH76" i="16"/>
  <c r="EG76" i="16"/>
  <c r="EF76" i="16"/>
  <c r="EE76" i="16"/>
  <c r="EJ75" i="16"/>
  <c r="EI75" i="16"/>
  <c r="EH75" i="16"/>
  <c r="EG75" i="16"/>
  <c r="EF75" i="16"/>
  <c r="EE75" i="16"/>
  <c r="EJ74" i="16"/>
  <c r="EI74" i="16"/>
  <c r="EH74" i="16"/>
  <c r="EG74" i="16"/>
  <c r="EF74" i="16"/>
  <c r="EE74" i="16"/>
  <c r="EJ73" i="16"/>
  <c r="EI73" i="16"/>
  <c r="EH73" i="16"/>
  <c r="EG73" i="16"/>
  <c r="EF73" i="16"/>
  <c r="EE73" i="16"/>
  <c r="EJ72" i="16"/>
  <c r="EI72" i="16"/>
  <c r="EH72" i="16"/>
  <c r="EG72" i="16"/>
  <c r="EF72" i="16"/>
  <c r="EE72" i="16"/>
  <c r="EJ71" i="16"/>
  <c r="EI71" i="16"/>
  <c r="EH71" i="16"/>
  <c r="EG71" i="16"/>
  <c r="EF71" i="16"/>
  <c r="EE71" i="16"/>
  <c r="EJ70" i="16"/>
  <c r="EI70" i="16"/>
  <c r="EH70" i="16"/>
  <c r="EG70" i="16"/>
  <c r="EF70" i="16"/>
  <c r="EE70" i="16"/>
  <c r="EJ69" i="16"/>
  <c r="EI69" i="16"/>
  <c r="EH69" i="16"/>
  <c r="EG69" i="16"/>
  <c r="EF69" i="16"/>
  <c r="EE69" i="16"/>
  <c r="EJ68" i="16"/>
  <c r="EI68" i="16"/>
  <c r="EH68" i="16"/>
  <c r="EG68" i="16"/>
  <c r="EF68" i="16"/>
  <c r="EE68" i="16"/>
  <c r="EJ67" i="16"/>
  <c r="EI67" i="16"/>
  <c r="EH67" i="16"/>
  <c r="EG67" i="16"/>
  <c r="EF67" i="16"/>
  <c r="EE67" i="16"/>
  <c r="EJ66" i="16"/>
  <c r="EI66" i="16"/>
  <c r="EH66" i="16"/>
  <c r="EG66" i="16"/>
  <c r="EF66" i="16"/>
  <c r="EE66" i="16"/>
  <c r="EJ65" i="16"/>
  <c r="EI65" i="16"/>
  <c r="EH65" i="16"/>
  <c r="EG65" i="16"/>
  <c r="EF65" i="16"/>
  <c r="EE65" i="16"/>
  <c r="EJ64" i="16"/>
  <c r="EI64" i="16"/>
  <c r="EH64" i="16"/>
  <c r="EG64" i="16"/>
  <c r="EF64" i="16"/>
  <c r="EE64" i="16"/>
  <c r="EJ63" i="16"/>
  <c r="EI63" i="16"/>
  <c r="EH63" i="16"/>
  <c r="EG63" i="16"/>
  <c r="EF63" i="16"/>
  <c r="EE63" i="16"/>
  <c r="EJ62" i="16"/>
  <c r="EI62" i="16"/>
  <c r="EH62" i="16"/>
  <c r="EG62" i="16"/>
  <c r="EF62" i="16"/>
  <c r="EE62" i="16"/>
  <c r="EJ61" i="16"/>
  <c r="EI61" i="16"/>
  <c r="EH61" i="16"/>
  <c r="EG61" i="16"/>
  <c r="EF61" i="16"/>
  <c r="EE61" i="16"/>
  <c r="EJ60" i="16"/>
  <c r="EI60" i="16"/>
  <c r="EH60" i="16"/>
  <c r="EG60" i="16"/>
  <c r="EF60" i="16"/>
  <c r="EE60" i="16"/>
  <c r="EJ59" i="16"/>
  <c r="EI59" i="16"/>
  <c r="EH59" i="16"/>
  <c r="EG59" i="16"/>
  <c r="EF59" i="16"/>
  <c r="EE59" i="16"/>
  <c r="EJ58" i="16"/>
  <c r="EI58" i="16"/>
  <c r="EH58" i="16"/>
  <c r="EG58" i="16"/>
  <c r="EF58" i="16"/>
  <c r="EE58" i="16"/>
  <c r="EJ57" i="16"/>
  <c r="EI57" i="16"/>
  <c r="EH57" i="16"/>
  <c r="EG57" i="16"/>
  <c r="EF57" i="16"/>
  <c r="EE57" i="16"/>
  <c r="EJ56" i="16"/>
  <c r="EI56" i="16"/>
  <c r="EH56" i="16"/>
  <c r="EG56" i="16"/>
  <c r="EF56" i="16"/>
  <c r="EE56" i="16"/>
  <c r="EJ55" i="16"/>
  <c r="EI55" i="16"/>
  <c r="EH55" i="16"/>
  <c r="EG55" i="16"/>
  <c r="EF55" i="16"/>
  <c r="EE55" i="16"/>
  <c r="EJ54" i="16"/>
  <c r="EI54" i="16"/>
  <c r="EH54" i="16"/>
  <c r="EG54" i="16"/>
  <c r="EF54" i="16"/>
  <c r="EE54" i="16"/>
  <c r="EJ53" i="16"/>
  <c r="EI53" i="16"/>
  <c r="EH53" i="16"/>
  <c r="EG53" i="16"/>
  <c r="EF53" i="16"/>
  <c r="EE53" i="16"/>
  <c r="EJ52" i="16"/>
  <c r="EI52" i="16"/>
  <c r="EH52" i="16"/>
  <c r="EG52" i="16"/>
  <c r="EF52" i="16"/>
  <c r="EE52" i="16"/>
  <c r="EJ51" i="16"/>
  <c r="EI51" i="16"/>
  <c r="EH51" i="16"/>
  <c r="EG51" i="16"/>
  <c r="EF51" i="16"/>
  <c r="EE51" i="16"/>
  <c r="EJ50" i="16"/>
  <c r="EI50" i="16"/>
  <c r="EH50" i="16"/>
  <c r="EG50" i="16"/>
  <c r="EF50" i="16"/>
  <c r="EE50" i="16"/>
  <c r="EJ49" i="16"/>
  <c r="EI49" i="16"/>
  <c r="EH49" i="16"/>
  <c r="EG49" i="16"/>
  <c r="EF49" i="16"/>
  <c r="EE49" i="16"/>
  <c r="EJ48" i="16"/>
  <c r="EI48" i="16"/>
  <c r="EH48" i="16"/>
  <c r="EG48" i="16"/>
  <c r="EF48" i="16"/>
  <c r="EE48" i="16"/>
  <c r="EJ47" i="16"/>
  <c r="EI47" i="16"/>
  <c r="EH47" i="16"/>
  <c r="EG47" i="16"/>
  <c r="EF47" i="16"/>
  <c r="EE47" i="16"/>
  <c r="EJ46" i="16"/>
  <c r="EI46" i="16"/>
  <c r="EH46" i="16"/>
  <c r="EG46" i="16"/>
  <c r="EF46" i="16"/>
  <c r="EE46" i="16"/>
  <c r="EJ45" i="16"/>
  <c r="EI45" i="16"/>
  <c r="EH45" i="16"/>
  <c r="EG45" i="16"/>
  <c r="EF45" i="16"/>
  <c r="EE45" i="16"/>
  <c r="EJ44" i="16"/>
  <c r="EI44" i="16"/>
  <c r="EH44" i="16"/>
  <c r="EG44" i="16"/>
  <c r="EF44" i="16"/>
  <c r="EE44" i="16"/>
  <c r="EJ43" i="16"/>
  <c r="EI43" i="16"/>
  <c r="EH43" i="16"/>
  <c r="EG43" i="16"/>
  <c r="EF43" i="16"/>
  <c r="EE43" i="16"/>
  <c r="EJ42" i="16"/>
  <c r="EI42" i="16"/>
  <c r="EH42" i="16"/>
  <c r="EG42" i="16"/>
  <c r="EF42" i="16"/>
  <c r="EE42" i="16"/>
  <c r="EJ41" i="16"/>
  <c r="EI41" i="16"/>
  <c r="EH41" i="16"/>
  <c r="EG41" i="16"/>
  <c r="EF41" i="16"/>
  <c r="EE41" i="16"/>
  <c r="EJ40" i="16"/>
  <c r="EI40" i="16"/>
  <c r="EH40" i="16"/>
  <c r="EG40" i="16"/>
  <c r="EF40" i="16"/>
  <c r="EE40" i="16"/>
  <c r="EJ39" i="16"/>
  <c r="EI39" i="16"/>
  <c r="EH39" i="16"/>
  <c r="EG39" i="16"/>
  <c r="EF39" i="16"/>
  <c r="EE39" i="16"/>
  <c r="EJ38" i="16"/>
  <c r="EI38" i="16"/>
  <c r="EH38" i="16"/>
  <c r="EG38" i="16"/>
  <c r="EF38" i="16"/>
  <c r="EE38" i="16"/>
  <c r="EJ37" i="16"/>
  <c r="EI37" i="16"/>
  <c r="EH37" i="16"/>
  <c r="EG37" i="16"/>
  <c r="EF37" i="16"/>
  <c r="EE37" i="16"/>
  <c r="EJ36" i="16"/>
  <c r="EI36" i="16"/>
  <c r="EH36" i="16"/>
  <c r="EG36" i="16"/>
  <c r="EF36" i="16"/>
  <c r="EE36" i="16"/>
  <c r="EJ35" i="16"/>
  <c r="EI35" i="16"/>
  <c r="EH35" i="16"/>
  <c r="EG35" i="16"/>
  <c r="EF35" i="16"/>
  <c r="EE35" i="16"/>
  <c r="EJ34" i="16"/>
  <c r="EI34" i="16"/>
  <c r="EH34" i="16"/>
  <c r="EG34" i="16"/>
  <c r="EF34" i="16"/>
  <c r="EE34" i="16"/>
  <c r="EJ33" i="16"/>
  <c r="EI33" i="16"/>
  <c r="EH33" i="16"/>
  <c r="EG33" i="16"/>
  <c r="EF33" i="16"/>
  <c r="EE33" i="16"/>
  <c r="EJ32" i="16"/>
  <c r="EI32" i="16"/>
  <c r="EH32" i="16"/>
  <c r="EG32" i="16"/>
  <c r="EF32" i="16"/>
  <c r="EE32" i="16"/>
  <c r="EJ31" i="16"/>
  <c r="EI31" i="16"/>
  <c r="EH31" i="16"/>
  <c r="EG31" i="16"/>
  <c r="EF31" i="16"/>
  <c r="EE31" i="16"/>
  <c r="EJ30" i="16"/>
  <c r="EI30" i="16"/>
  <c r="EH30" i="16"/>
  <c r="EG30" i="16"/>
  <c r="EF30" i="16"/>
  <c r="EE30" i="16"/>
  <c r="EJ29" i="16"/>
  <c r="EI29" i="16"/>
  <c r="EH29" i="16"/>
  <c r="EG29" i="16"/>
  <c r="EF29" i="16"/>
  <c r="EE29" i="16"/>
  <c r="EJ28" i="16"/>
  <c r="EI28" i="16"/>
  <c r="EH28" i="16"/>
  <c r="EG28" i="16"/>
  <c r="EF28" i="16"/>
  <c r="EE28" i="16"/>
  <c r="EJ27" i="16"/>
  <c r="EI27" i="16"/>
  <c r="EH27" i="16"/>
  <c r="EG27" i="16"/>
  <c r="EF27" i="16"/>
  <c r="EE27" i="16"/>
  <c r="EJ26" i="16"/>
  <c r="EI26" i="16"/>
  <c r="EH26" i="16"/>
  <c r="EG26" i="16"/>
  <c r="EF26" i="16"/>
  <c r="EE26" i="16"/>
  <c r="EJ25" i="16"/>
  <c r="EI25" i="16"/>
  <c r="EH25" i="16"/>
  <c r="EG25" i="16"/>
  <c r="EF25" i="16"/>
  <c r="EE25" i="16"/>
  <c r="EJ24" i="16"/>
  <c r="EI24" i="16"/>
  <c r="EH24" i="16"/>
  <c r="EG24" i="16"/>
  <c r="EF24" i="16"/>
  <c r="EE24" i="16"/>
  <c r="EJ23" i="16"/>
  <c r="EI23" i="16"/>
  <c r="EH23" i="16"/>
  <c r="EG23" i="16"/>
  <c r="EF23" i="16"/>
  <c r="EE23" i="16"/>
  <c r="EJ22" i="16"/>
  <c r="EI22" i="16"/>
  <c r="EH22" i="16"/>
  <c r="EG22" i="16"/>
  <c r="EF22" i="16"/>
  <c r="EE22" i="16"/>
  <c r="EJ21" i="16"/>
  <c r="EI21" i="16"/>
  <c r="EH21" i="16"/>
  <c r="EG21" i="16"/>
  <c r="EF21" i="16"/>
  <c r="EE21" i="16"/>
  <c r="EJ20" i="16"/>
  <c r="EI20" i="16"/>
  <c r="EH20" i="16"/>
  <c r="EG20" i="16"/>
  <c r="EF20" i="16"/>
  <c r="EE20" i="16"/>
  <c r="EJ19" i="16"/>
  <c r="EI19" i="16"/>
  <c r="EH19" i="16"/>
  <c r="EG19" i="16"/>
  <c r="EF19" i="16"/>
  <c r="EE19" i="16"/>
  <c r="EJ18" i="16"/>
  <c r="EI18" i="16"/>
  <c r="EH18" i="16"/>
  <c r="EG18" i="16"/>
  <c r="EF18" i="16"/>
  <c r="EE18" i="16"/>
  <c r="EJ17" i="16"/>
  <c r="EI17" i="16"/>
  <c r="EH17" i="16"/>
  <c r="EG17" i="16"/>
  <c r="EF17" i="16"/>
  <c r="EE17" i="16"/>
  <c r="EJ16" i="16"/>
  <c r="EI16" i="16"/>
  <c r="EH16" i="16"/>
  <c r="EG16" i="16"/>
  <c r="EF16" i="16"/>
  <c r="EE16" i="16"/>
  <c r="EJ15" i="16"/>
  <c r="EI15" i="16"/>
  <c r="EH15" i="16"/>
  <c r="EG15" i="16"/>
  <c r="EF15" i="16"/>
  <c r="EE15" i="16"/>
  <c r="EJ14" i="16"/>
  <c r="EI14" i="16"/>
  <c r="EH14" i="16"/>
  <c r="EG14" i="16"/>
  <c r="EF14" i="16"/>
  <c r="EE14" i="16"/>
  <c r="EJ13" i="16"/>
  <c r="EI13" i="16"/>
  <c r="EH13" i="16"/>
  <c r="EG13" i="16"/>
  <c r="EF13" i="16"/>
  <c r="EE13" i="16"/>
  <c r="EJ12" i="16"/>
  <c r="EI12" i="16"/>
  <c r="EH12" i="16"/>
  <c r="EG12" i="16"/>
  <c r="EF12" i="16"/>
  <c r="EE12" i="16"/>
  <c r="EJ11" i="16"/>
  <c r="EI11" i="16"/>
  <c r="EH11" i="16"/>
  <c r="EG11" i="16"/>
  <c r="EF11" i="16"/>
  <c r="EE11" i="16"/>
  <c r="EJ10" i="16"/>
  <c r="EI10" i="16"/>
  <c r="EH10" i="16"/>
  <c r="EG10" i="16"/>
  <c r="EF10" i="16"/>
  <c r="EE10" i="16"/>
  <c r="EJ9" i="16"/>
  <c r="EI9" i="16"/>
  <c r="EH9" i="16"/>
  <c r="EG9" i="16"/>
  <c r="EF9" i="16"/>
  <c r="EE9" i="16"/>
  <c r="EJ8" i="16"/>
  <c r="EI8" i="16"/>
  <c r="EH8" i="16"/>
  <c r="EG8" i="16"/>
  <c r="EF8" i="16"/>
  <c r="EE8" i="16"/>
  <c r="EJ7" i="16"/>
  <c r="EI7" i="16"/>
  <c r="EH7" i="16"/>
  <c r="EG7" i="16"/>
  <c r="EF7" i="16"/>
  <c r="EE7" i="16"/>
  <c r="EJ6" i="16"/>
  <c r="EI6" i="16"/>
  <c r="EH6" i="16"/>
  <c r="EG6" i="16"/>
  <c r="EF6" i="16"/>
  <c r="EE6" i="16"/>
  <c r="EJ5" i="16"/>
  <c r="EI5" i="16"/>
  <c r="EH5" i="16"/>
  <c r="EG5" i="16"/>
  <c r="EF5" i="16"/>
  <c r="EE5" i="16"/>
  <c r="EJ4" i="16"/>
  <c r="EI4" i="16"/>
  <c r="EH4" i="16"/>
  <c r="EG4" i="16"/>
  <c r="EF4" i="16"/>
  <c r="EE4" i="16"/>
  <c r="EF3" i="16"/>
  <c r="EG3" i="16"/>
  <c r="EH3" i="16"/>
  <c r="EI3" i="16"/>
  <c r="EJ3" i="16"/>
  <c r="EE3" i="16"/>
  <c r="DY426" i="16" l="1"/>
  <c r="DY428" i="16"/>
  <c r="DZ432" i="16"/>
  <c r="EE416" i="16"/>
  <c r="DZ433" i="16" l="1"/>
  <c r="DZ435" i="16"/>
  <c r="ED427" i="16"/>
  <c r="DY432" i="16"/>
  <c r="DC68" i="21"/>
  <c r="DH68" i="21" s="1"/>
  <c r="DC67" i="21"/>
  <c r="DH67" i="21" s="1"/>
  <c r="DC69" i="21"/>
  <c r="DH69" i="21" s="1"/>
  <c r="DY433" i="16" l="1"/>
  <c r="ED434" i="16" s="1"/>
  <c r="DY435" i="16"/>
  <c r="DH75" i="21" l="1"/>
  <c r="DF75" i="21"/>
  <c r="CR3" i="21"/>
  <c r="DH80" i="21" l="1"/>
  <c r="DH79" i="21"/>
  <c r="DH78" i="21"/>
  <c r="DH66" i="21"/>
  <c r="DH70" i="21"/>
  <c r="DH72" i="21" s="1"/>
  <c r="DG3" i="21" s="1"/>
  <c r="DH48" i="21"/>
  <c r="DH49" i="21"/>
  <c r="DH52" i="21"/>
  <c r="DH54" i="21"/>
  <c r="DH55" i="21"/>
  <c r="DH56" i="21"/>
  <c r="DH47" i="21"/>
  <c r="DH32" i="21"/>
  <c r="DH33" i="21"/>
  <c r="DH34" i="21"/>
  <c r="DH35" i="21"/>
  <c r="DH36" i="21"/>
  <c r="DH37" i="21"/>
  <c r="DH38" i="21"/>
  <c r="DH39" i="21"/>
  <c r="DH40" i="21"/>
  <c r="DH41" i="21"/>
  <c r="DH42" i="21"/>
  <c r="DH43" i="21"/>
  <c r="DH31" i="21"/>
  <c r="DH24" i="21"/>
  <c r="DH22" i="21"/>
  <c r="DH17" i="21"/>
  <c r="DH15" i="21"/>
  <c r="DH13" i="21"/>
  <c r="DH11" i="21"/>
  <c r="DH18" i="21" s="1"/>
  <c r="DC3" i="21" s="1"/>
  <c r="DH89" i="21"/>
  <c r="DH88" i="21"/>
  <c r="DH100" i="21"/>
  <c r="DH101" i="21" s="1"/>
  <c r="DJ3" i="21" s="1"/>
  <c r="DF100" i="21"/>
  <c r="DG100" i="21" s="1"/>
  <c r="DG79" i="21"/>
  <c r="DG80" i="21"/>
  <c r="DF89" i="21"/>
  <c r="DG89" i="21" s="1"/>
  <c r="DF88" i="21"/>
  <c r="DG88" i="21" s="1"/>
  <c r="DF76" i="21"/>
  <c r="DF77" i="21"/>
  <c r="DF78" i="21"/>
  <c r="DG78" i="21" s="1"/>
  <c r="DF64" i="21"/>
  <c r="DF65" i="21"/>
  <c r="DF66" i="21"/>
  <c r="DG66" i="21" s="1"/>
  <c r="DF67" i="21"/>
  <c r="DF68" i="21"/>
  <c r="DF69" i="21"/>
  <c r="DF70" i="21"/>
  <c r="DG70" i="21" s="1"/>
  <c r="DF71" i="21"/>
  <c r="DF63" i="21"/>
  <c r="DF12" i="21"/>
  <c r="DF13" i="21"/>
  <c r="DG13" i="21" s="1"/>
  <c r="DF14" i="21"/>
  <c r="DG14" i="21" s="1"/>
  <c r="DF15" i="21"/>
  <c r="DG15" i="21" s="1"/>
  <c r="DF16" i="21"/>
  <c r="DF17" i="21"/>
  <c r="DG17" i="21" s="1"/>
  <c r="DF11" i="21"/>
  <c r="DG11" i="21" s="1"/>
  <c r="DF23" i="21"/>
  <c r="DF24" i="21"/>
  <c r="DG24" i="21" s="1"/>
  <c r="DF25" i="21"/>
  <c r="DF26" i="21"/>
  <c r="DF27" i="21"/>
  <c r="DF22" i="21"/>
  <c r="DG22" i="21" s="1"/>
  <c r="DF31" i="21"/>
  <c r="DG31" i="21" s="1"/>
  <c r="DF32" i="21"/>
  <c r="DG32" i="21" s="1"/>
  <c r="DF33" i="21"/>
  <c r="DG33" i="21" s="1"/>
  <c r="DF34" i="21"/>
  <c r="DG34" i="21" s="1"/>
  <c r="DF35" i="21"/>
  <c r="DG35" i="21" s="1"/>
  <c r="DF36" i="21"/>
  <c r="DG36" i="21" s="1"/>
  <c r="DF37" i="21"/>
  <c r="DG37" i="21" s="1"/>
  <c r="DF38" i="21"/>
  <c r="DG38" i="21" s="1"/>
  <c r="DF39" i="21"/>
  <c r="DG39" i="21" s="1"/>
  <c r="DF40" i="21"/>
  <c r="DG40" i="21" s="1"/>
  <c r="DF41" i="21"/>
  <c r="DG41" i="21" s="1"/>
  <c r="DF42" i="21"/>
  <c r="DG42" i="21" s="1"/>
  <c r="DF43" i="21"/>
  <c r="DG43" i="21" s="1"/>
  <c r="DF59" i="21"/>
  <c r="DG59" i="21" s="1"/>
  <c r="DF58" i="21"/>
  <c r="DG58" i="21" s="1"/>
  <c r="DF57" i="21"/>
  <c r="DF56" i="21"/>
  <c r="DG56" i="21" s="1"/>
  <c r="DF55" i="21"/>
  <c r="DG55" i="21" s="1"/>
  <c r="DF54" i="21"/>
  <c r="DG54" i="21" s="1"/>
  <c r="DF53" i="21"/>
  <c r="DF52" i="21"/>
  <c r="DG52" i="21" s="1"/>
  <c r="DF51" i="21"/>
  <c r="DF50" i="21"/>
  <c r="DF49" i="21"/>
  <c r="DG49" i="21" s="1"/>
  <c r="DF48" i="21"/>
  <c r="DG48" i="21" s="1"/>
  <c r="DF47" i="21"/>
  <c r="DG47" i="21" s="1"/>
  <c r="DH28" i="21" l="1"/>
  <c r="DD3" i="21" s="1"/>
  <c r="DH90" i="21"/>
  <c r="DI3" i="21" s="1"/>
  <c r="DH81" i="21"/>
  <c r="DH3" i="21" s="1"/>
  <c r="DH44" i="21"/>
  <c r="DE3" i="21" s="1"/>
  <c r="DH60" i="21"/>
  <c r="DF3" i="21" s="1"/>
  <c r="BJ3" i="21" l="1"/>
  <c r="BI3" i="21"/>
  <c r="BH3" i="21"/>
  <c r="BG3" i="21"/>
  <c r="BF3" i="21"/>
  <c r="EP18" i="20"/>
  <c r="EP17" i="20"/>
  <c r="EP16" i="20"/>
  <c r="EP15" i="20"/>
  <c r="EP14" i="20"/>
  <c r="EP13" i="20"/>
  <c r="EP12" i="20"/>
  <c r="EP11" i="20"/>
  <c r="EP10" i="20"/>
  <c r="EP9" i="20"/>
  <c r="EP8" i="20"/>
  <c r="EP7" i="20"/>
  <c r="EP6" i="20"/>
  <c r="EP5" i="20"/>
  <c r="EP4" i="20"/>
  <c r="EP3" i="20"/>
  <c r="AJ115" i="22" l="1"/>
  <c r="AI115" i="22"/>
  <c r="AH115" i="22"/>
  <c r="AG115" i="22"/>
  <c r="AF115" i="22"/>
  <c r="AE115" i="22"/>
  <c r="AD115" i="22"/>
  <c r="AC115" i="22"/>
  <c r="K165" i="22" l="1"/>
  <c r="J165" i="22"/>
  <c r="I165" i="22"/>
  <c r="H165" i="22"/>
  <c r="G165" i="22"/>
  <c r="F165" i="22"/>
  <c r="E165" i="22"/>
  <c r="D165" i="22"/>
  <c r="C165" i="22"/>
  <c r="B165" i="22"/>
  <c r="K188" i="22"/>
  <c r="J188" i="22"/>
  <c r="I188" i="22"/>
  <c r="H188" i="22"/>
  <c r="G188" i="22"/>
  <c r="F188" i="22"/>
  <c r="E188" i="22"/>
  <c r="D188" i="22"/>
  <c r="C188" i="22"/>
  <c r="B188" i="22"/>
  <c r="B178" i="22"/>
  <c r="C178" i="22"/>
  <c r="D178" i="22"/>
  <c r="E178" i="22"/>
  <c r="F178" i="22"/>
  <c r="G178" i="22"/>
  <c r="H178" i="22"/>
  <c r="I178" i="22"/>
  <c r="J178" i="22"/>
  <c r="K178" i="22"/>
  <c r="K168" i="22"/>
  <c r="K170" i="22" s="1"/>
  <c r="AC133" i="22"/>
  <c r="AC135" i="22" s="1"/>
  <c r="AD147" i="22"/>
  <c r="AE147" i="22"/>
  <c r="AF147" i="22"/>
  <c r="AI147" i="22"/>
  <c r="AJ147" i="22"/>
  <c r="AK147" i="22"/>
  <c r="AJ144" i="22"/>
  <c r="AC144" i="22"/>
  <c r="AD144" i="22"/>
  <c r="AE144" i="22"/>
  <c r="AF144" i="22"/>
  <c r="AG144" i="22"/>
  <c r="AH144" i="22"/>
  <c r="AI144" i="22"/>
  <c r="AK144" i="22"/>
  <c r="AC145" i="22"/>
  <c r="AD145" i="22"/>
  <c r="AE145" i="22"/>
  <c r="AF145" i="22"/>
  <c r="AG145" i="22"/>
  <c r="AH145" i="22"/>
  <c r="AI145" i="22"/>
  <c r="AJ145" i="22"/>
  <c r="AK145" i="22"/>
  <c r="AC146" i="22"/>
  <c r="AD146" i="22"/>
  <c r="AE146" i="22"/>
  <c r="AF146" i="22"/>
  <c r="AG146" i="22"/>
  <c r="AH146" i="22"/>
  <c r="AI146" i="22"/>
  <c r="AJ146" i="22"/>
  <c r="AK146" i="22"/>
  <c r="AC147" i="22"/>
  <c r="AG147" i="22"/>
  <c r="AH147" i="22"/>
  <c r="AC148" i="22"/>
  <c r="AD148" i="22"/>
  <c r="AE148" i="22"/>
  <c r="AF148" i="22"/>
  <c r="AG148" i="22"/>
  <c r="AH148" i="22"/>
  <c r="AI148" i="22"/>
  <c r="AJ148" i="22"/>
  <c r="AK148" i="22"/>
  <c r="AC149" i="22"/>
  <c r="AD149" i="22"/>
  <c r="AE149" i="22"/>
  <c r="AF149" i="22"/>
  <c r="AG149" i="22"/>
  <c r="AH149" i="22"/>
  <c r="AI149" i="22"/>
  <c r="AJ149" i="22"/>
  <c r="AK149" i="22"/>
  <c r="AD143" i="22"/>
  <c r="AE143" i="22"/>
  <c r="AF143" i="22"/>
  <c r="AG143" i="22"/>
  <c r="AH143" i="22"/>
  <c r="AI143" i="22"/>
  <c r="AJ143" i="22"/>
  <c r="AK143" i="22"/>
  <c r="AC143" i="22"/>
  <c r="AF133" i="22"/>
  <c r="AF138" i="22" s="1"/>
  <c r="AE133" i="22"/>
  <c r="AE139" i="22" s="1"/>
  <c r="AD133" i="22"/>
  <c r="AD140" i="22" s="1"/>
  <c r="AG133" i="22"/>
  <c r="AG137" i="22" s="1"/>
  <c r="AH133" i="22"/>
  <c r="AH136" i="22" s="1"/>
  <c r="AI133" i="22"/>
  <c r="AI135" i="22" s="1"/>
  <c r="AJ133" i="22"/>
  <c r="AJ141" i="22" s="1"/>
  <c r="AK133" i="22"/>
  <c r="AK141" i="22" s="1"/>
  <c r="AL133" i="22"/>
  <c r="Z87" i="22"/>
  <c r="Z86" i="22"/>
  <c r="H159" i="22"/>
  <c r="H158" i="22"/>
  <c r="M122" i="22"/>
  <c r="L188" i="22" l="1"/>
  <c r="H190" i="22" s="1"/>
  <c r="L178" i="22"/>
  <c r="D180" i="22" s="1"/>
  <c r="G163" i="22"/>
  <c r="AG141" i="22"/>
  <c r="AF141" i="22"/>
  <c r="H163" i="22"/>
  <c r="I163" i="22"/>
  <c r="C163" i="22"/>
  <c r="D163" i="22"/>
  <c r="AL108" i="22"/>
  <c r="E163" i="22"/>
  <c r="B163" i="22"/>
  <c r="F163" i="22"/>
  <c r="J163" i="22"/>
  <c r="AI141" i="22"/>
  <c r="AH141" i="22"/>
  <c r="AE141" i="22"/>
  <c r="AD141" i="22"/>
  <c r="AC141" i="22"/>
  <c r="AH137" i="22"/>
  <c r="AI136" i="22"/>
  <c r="AI137" i="22"/>
  <c r="AE140" i="22"/>
  <c r="AH135" i="22"/>
  <c r="AH138" i="22"/>
  <c r="AG138" i="22"/>
  <c r="AJ135" i="22"/>
  <c r="AF139" i="22"/>
  <c r="AG136" i="22"/>
  <c r="AG139" i="22"/>
  <c r="AJ136" i="22"/>
  <c r="AF140" i="22"/>
  <c r="AD135" i="22"/>
  <c r="AC136" i="22"/>
  <c r="AK136" i="22"/>
  <c r="AJ137" i="22"/>
  <c r="AI138" i="22"/>
  <c r="AH139" i="22"/>
  <c r="AG140" i="22"/>
  <c r="AE135" i="22"/>
  <c r="AD136" i="22"/>
  <c r="AC137" i="22"/>
  <c r="AK137" i="22"/>
  <c r="AJ138" i="22"/>
  <c r="AI139" i="22"/>
  <c r="AH140" i="22"/>
  <c r="AF135" i="22"/>
  <c r="AE136" i="22"/>
  <c r="AD137" i="22"/>
  <c r="AC138" i="22"/>
  <c r="AK138" i="22"/>
  <c r="AJ139" i="22"/>
  <c r="AI140" i="22"/>
  <c r="AG135" i="22"/>
  <c r="AF136" i="22"/>
  <c r="AE137" i="22"/>
  <c r="AD138" i="22"/>
  <c r="AC139" i="22"/>
  <c r="AK139" i="22"/>
  <c r="AJ140" i="22"/>
  <c r="AK135" i="22"/>
  <c r="AF137" i="22"/>
  <c r="AE138" i="22"/>
  <c r="AD139" i="22"/>
  <c r="AC140" i="22"/>
  <c r="AK140" i="22"/>
  <c r="K190" i="22" l="1"/>
  <c r="C190" i="22"/>
  <c r="I190" i="22"/>
  <c r="G190" i="22"/>
  <c r="J190" i="22"/>
  <c r="B190" i="22"/>
  <c r="D190" i="22"/>
  <c r="E190" i="22"/>
  <c r="F190" i="22"/>
  <c r="K180" i="22"/>
  <c r="C180" i="22"/>
  <c r="I180" i="22"/>
  <c r="J180" i="22"/>
  <c r="B180" i="22"/>
  <c r="G180" i="22"/>
  <c r="F180" i="22"/>
  <c r="H180" i="22"/>
  <c r="E180" i="22"/>
  <c r="AL103" i="22"/>
  <c r="M163" i="22"/>
  <c r="D164" i="22" s="1"/>
  <c r="D168" i="22" s="1"/>
  <c r="D170" i="22" s="1"/>
  <c r="AL109" i="22"/>
  <c r="AL111" i="22"/>
  <c r="AL107" i="22"/>
  <c r="AL106" i="22"/>
  <c r="AL104" i="22"/>
  <c r="AL105" i="22"/>
  <c r="AL110" i="22"/>
  <c r="E164" i="22" l="1"/>
  <c r="E168" i="22" s="1"/>
  <c r="E170" i="22" s="1"/>
  <c r="G164" i="22"/>
  <c r="G168" i="22" s="1"/>
  <c r="G170" i="22" s="1"/>
  <c r="C164" i="22"/>
  <c r="H164" i="22"/>
  <c r="B164" i="22"/>
  <c r="I164" i="22"/>
  <c r="F164" i="22"/>
  <c r="F168" i="22" s="1"/>
  <c r="F170" i="22" s="1"/>
  <c r="J164" i="22"/>
  <c r="J168" i="22" s="1"/>
  <c r="J170" i="22" s="1"/>
  <c r="B168" i="22"/>
  <c r="B170" i="22" s="1"/>
  <c r="H168" i="22"/>
  <c r="H170" i="22" s="1"/>
  <c r="C168" i="22" l="1"/>
  <c r="C170" i="22" s="1"/>
  <c r="I168" i="22"/>
  <c r="I170" i="22" s="1"/>
  <c r="AH14" i="21" l="1"/>
  <c r="AG14" i="21"/>
  <c r="AF14" i="21"/>
  <c r="AE14" i="21"/>
  <c r="AD14" i="21"/>
  <c r="AC14" i="21"/>
  <c r="AB14" i="21"/>
  <c r="AA14" i="21"/>
  <c r="BY14" i="22"/>
  <c r="BX17" i="22"/>
  <c r="BW17" i="22"/>
  <c r="BV17" i="22"/>
  <c r="BU17" i="22"/>
  <c r="BT17" i="22"/>
  <c r="BS17" i="22"/>
  <c r="BR17" i="22"/>
  <c r="BQ17" i="22"/>
  <c r="BP17" i="22"/>
  <c r="BO17" i="22"/>
  <c r="BX12" i="22"/>
  <c r="BW12" i="22"/>
  <c r="BV12" i="22"/>
  <c r="BT12" i="22"/>
  <c r="BR12" i="22"/>
  <c r="BR13" i="22" s="1"/>
  <c r="BQ12" i="22"/>
  <c r="BQ13" i="22" s="1"/>
  <c r="BP12" i="22"/>
  <c r="BP13" i="22" s="1"/>
  <c r="BO12" i="22"/>
  <c r="AC16" i="21" l="1"/>
  <c r="AC18" i="21" s="1"/>
  <c r="BT13" i="22"/>
  <c r="BV13" i="22"/>
  <c r="BW13" i="22"/>
  <c r="BX13" i="22"/>
  <c r="BS12" i="22"/>
  <c r="BO13" i="22"/>
  <c r="BU12" i="22"/>
  <c r="BR16" i="22" s="1"/>
  <c r="BR414" i="16"/>
  <c r="BW414" i="16" s="1"/>
  <c r="CB414" i="16" s="1"/>
  <c r="BQ414" i="16"/>
  <c r="BV414" i="16" s="1"/>
  <c r="CA414" i="16" s="1"/>
  <c r="BP414" i="16"/>
  <c r="BU414" i="16" s="1"/>
  <c r="BZ414" i="16" s="1"/>
  <c r="BO414" i="16"/>
  <c r="BT414" i="16" s="1"/>
  <c r="BY414" i="16" s="1"/>
  <c r="BN414" i="16"/>
  <c r="BS414" i="16" s="1"/>
  <c r="BX414" i="16" s="1"/>
  <c r="BR413" i="16"/>
  <c r="BW413" i="16" s="1"/>
  <c r="CB413" i="16" s="1"/>
  <c r="BQ413" i="16"/>
  <c r="BV413" i="16" s="1"/>
  <c r="CA413" i="16" s="1"/>
  <c r="BP413" i="16"/>
  <c r="BU413" i="16" s="1"/>
  <c r="BZ413" i="16" s="1"/>
  <c r="BO413" i="16"/>
  <c r="BT413" i="16" s="1"/>
  <c r="BY413" i="16" s="1"/>
  <c r="BN413" i="16"/>
  <c r="BS413" i="16" s="1"/>
  <c r="BX413" i="16" s="1"/>
  <c r="BR412" i="16"/>
  <c r="BW412" i="16" s="1"/>
  <c r="CB412" i="16" s="1"/>
  <c r="BQ412" i="16"/>
  <c r="BV412" i="16" s="1"/>
  <c r="CA412" i="16" s="1"/>
  <c r="BP412" i="16"/>
  <c r="BU412" i="16" s="1"/>
  <c r="BZ412" i="16" s="1"/>
  <c r="BO412" i="16"/>
  <c r="BT412" i="16" s="1"/>
  <c r="BY412" i="16" s="1"/>
  <c r="BN412" i="16"/>
  <c r="BS412" i="16" s="1"/>
  <c r="BX412" i="16" s="1"/>
  <c r="BR411" i="16"/>
  <c r="BW411" i="16" s="1"/>
  <c r="CB411" i="16" s="1"/>
  <c r="BQ411" i="16"/>
  <c r="BV411" i="16" s="1"/>
  <c r="CA411" i="16" s="1"/>
  <c r="BP411" i="16"/>
  <c r="BU411" i="16" s="1"/>
  <c r="BZ411" i="16" s="1"/>
  <c r="BO411" i="16"/>
  <c r="BT411" i="16" s="1"/>
  <c r="BY411" i="16" s="1"/>
  <c r="BN411" i="16"/>
  <c r="BS411" i="16" s="1"/>
  <c r="BX411" i="16" s="1"/>
  <c r="BR410" i="16"/>
  <c r="BW410" i="16" s="1"/>
  <c r="CB410" i="16" s="1"/>
  <c r="BQ410" i="16"/>
  <c r="BV410" i="16" s="1"/>
  <c r="CA410" i="16" s="1"/>
  <c r="BP410" i="16"/>
  <c r="BU410" i="16" s="1"/>
  <c r="BZ410" i="16" s="1"/>
  <c r="BO410" i="16"/>
  <c r="BT410" i="16" s="1"/>
  <c r="BY410" i="16" s="1"/>
  <c r="BN410" i="16"/>
  <c r="BS410" i="16" s="1"/>
  <c r="BX410" i="16" s="1"/>
  <c r="BR409" i="16"/>
  <c r="BW409" i="16" s="1"/>
  <c r="CB409" i="16" s="1"/>
  <c r="BQ409" i="16"/>
  <c r="BV409" i="16" s="1"/>
  <c r="CA409" i="16" s="1"/>
  <c r="BP409" i="16"/>
  <c r="BU409" i="16" s="1"/>
  <c r="BZ409" i="16" s="1"/>
  <c r="BO409" i="16"/>
  <c r="BT409" i="16" s="1"/>
  <c r="BY409" i="16" s="1"/>
  <c r="BN409" i="16"/>
  <c r="BS409" i="16" s="1"/>
  <c r="BX409" i="16" s="1"/>
  <c r="BR408" i="16"/>
  <c r="BW408" i="16" s="1"/>
  <c r="CB408" i="16" s="1"/>
  <c r="BQ408" i="16"/>
  <c r="BV408" i="16" s="1"/>
  <c r="CA408" i="16" s="1"/>
  <c r="BP408" i="16"/>
  <c r="BU408" i="16" s="1"/>
  <c r="BZ408" i="16" s="1"/>
  <c r="BO408" i="16"/>
  <c r="BT408" i="16" s="1"/>
  <c r="BY408" i="16" s="1"/>
  <c r="BN408" i="16"/>
  <c r="BS408" i="16" s="1"/>
  <c r="BX408" i="16" s="1"/>
  <c r="BR407" i="16"/>
  <c r="BW407" i="16" s="1"/>
  <c r="CB407" i="16" s="1"/>
  <c r="BQ407" i="16"/>
  <c r="BV407" i="16" s="1"/>
  <c r="CA407" i="16" s="1"/>
  <c r="BP407" i="16"/>
  <c r="BU407" i="16" s="1"/>
  <c r="BZ407" i="16" s="1"/>
  <c r="BO407" i="16"/>
  <c r="BT407" i="16" s="1"/>
  <c r="BY407" i="16" s="1"/>
  <c r="BN407" i="16"/>
  <c r="BS407" i="16" s="1"/>
  <c r="BX407" i="16" s="1"/>
  <c r="BR406" i="16"/>
  <c r="BW406" i="16" s="1"/>
  <c r="CB406" i="16" s="1"/>
  <c r="BQ406" i="16"/>
  <c r="BV406" i="16" s="1"/>
  <c r="CA406" i="16" s="1"/>
  <c r="BP406" i="16"/>
  <c r="BU406" i="16" s="1"/>
  <c r="BZ406" i="16" s="1"/>
  <c r="BO406" i="16"/>
  <c r="BT406" i="16" s="1"/>
  <c r="BY406" i="16" s="1"/>
  <c r="BN406" i="16"/>
  <c r="BS406" i="16" s="1"/>
  <c r="BX406" i="16" s="1"/>
  <c r="BR405" i="16"/>
  <c r="BW405" i="16" s="1"/>
  <c r="CB405" i="16" s="1"/>
  <c r="BQ405" i="16"/>
  <c r="BV405" i="16" s="1"/>
  <c r="CA405" i="16" s="1"/>
  <c r="BP405" i="16"/>
  <c r="BU405" i="16" s="1"/>
  <c r="BZ405" i="16" s="1"/>
  <c r="BO405" i="16"/>
  <c r="BT405" i="16" s="1"/>
  <c r="BY405" i="16" s="1"/>
  <c r="BN405" i="16"/>
  <c r="BS405" i="16" s="1"/>
  <c r="BX405" i="16" s="1"/>
  <c r="BR404" i="16"/>
  <c r="BW404" i="16" s="1"/>
  <c r="CB404" i="16" s="1"/>
  <c r="BQ404" i="16"/>
  <c r="BV404" i="16" s="1"/>
  <c r="CA404" i="16" s="1"/>
  <c r="BP404" i="16"/>
  <c r="BU404" i="16" s="1"/>
  <c r="BZ404" i="16" s="1"/>
  <c r="BO404" i="16"/>
  <c r="BT404" i="16" s="1"/>
  <c r="BY404" i="16" s="1"/>
  <c r="BN404" i="16"/>
  <c r="BS404" i="16" s="1"/>
  <c r="BX404" i="16" s="1"/>
  <c r="BR403" i="16"/>
  <c r="BW403" i="16" s="1"/>
  <c r="CB403" i="16" s="1"/>
  <c r="BQ403" i="16"/>
  <c r="BV403" i="16" s="1"/>
  <c r="CA403" i="16" s="1"/>
  <c r="BP403" i="16"/>
  <c r="BU403" i="16" s="1"/>
  <c r="BZ403" i="16" s="1"/>
  <c r="BO403" i="16"/>
  <c r="BT403" i="16" s="1"/>
  <c r="BY403" i="16" s="1"/>
  <c r="BN403" i="16"/>
  <c r="BS403" i="16" s="1"/>
  <c r="BX403" i="16" s="1"/>
  <c r="BR402" i="16"/>
  <c r="BW402" i="16" s="1"/>
  <c r="CB402" i="16" s="1"/>
  <c r="BQ402" i="16"/>
  <c r="BV402" i="16" s="1"/>
  <c r="CA402" i="16" s="1"/>
  <c r="BP402" i="16"/>
  <c r="BU402" i="16" s="1"/>
  <c r="BZ402" i="16" s="1"/>
  <c r="BO402" i="16"/>
  <c r="BT402" i="16" s="1"/>
  <c r="BY402" i="16" s="1"/>
  <c r="BN402" i="16"/>
  <c r="BS402" i="16" s="1"/>
  <c r="BX402" i="16" s="1"/>
  <c r="BR401" i="16"/>
  <c r="BW401" i="16" s="1"/>
  <c r="CB401" i="16" s="1"/>
  <c r="BQ401" i="16"/>
  <c r="BV401" i="16" s="1"/>
  <c r="CA401" i="16" s="1"/>
  <c r="BP401" i="16"/>
  <c r="BU401" i="16" s="1"/>
  <c r="BZ401" i="16" s="1"/>
  <c r="BO401" i="16"/>
  <c r="BT401" i="16" s="1"/>
  <c r="BY401" i="16" s="1"/>
  <c r="BN401" i="16"/>
  <c r="BS401" i="16" s="1"/>
  <c r="BX401" i="16" s="1"/>
  <c r="BR400" i="16"/>
  <c r="BW400" i="16" s="1"/>
  <c r="CB400" i="16" s="1"/>
  <c r="BQ400" i="16"/>
  <c r="BV400" i="16" s="1"/>
  <c r="CA400" i="16" s="1"/>
  <c r="BP400" i="16"/>
  <c r="BU400" i="16" s="1"/>
  <c r="BZ400" i="16" s="1"/>
  <c r="BO400" i="16"/>
  <c r="BT400" i="16" s="1"/>
  <c r="BY400" i="16" s="1"/>
  <c r="BN400" i="16"/>
  <c r="BS400" i="16" s="1"/>
  <c r="BX400" i="16" s="1"/>
  <c r="BR399" i="16"/>
  <c r="BW399" i="16" s="1"/>
  <c r="CB399" i="16" s="1"/>
  <c r="BQ399" i="16"/>
  <c r="BV399" i="16" s="1"/>
  <c r="CA399" i="16" s="1"/>
  <c r="BP399" i="16"/>
  <c r="BU399" i="16" s="1"/>
  <c r="BZ399" i="16" s="1"/>
  <c r="BO399" i="16"/>
  <c r="BT399" i="16" s="1"/>
  <c r="BY399" i="16" s="1"/>
  <c r="BN399" i="16"/>
  <c r="BS399" i="16" s="1"/>
  <c r="BX399" i="16" s="1"/>
  <c r="BR398" i="16"/>
  <c r="BW398" i="16" s="1"/>
  <c r="CB398" i="16" s="1"/>
  <c r="BQ398" i="16"/>
  <c r="BV398" i="16" s="1"/>
  <c r="CA398" i="16" s="1"/>
  <c r="BP398" i="16"/>
  <c r="BU398" i="16" s="1"/>
  <c r="BZ398" i="16" s="1"/>
  <c r="BO398" i="16"/>
  <c r="BT398" i="16" s="1"/>
  <c r="BY398" i="16" s="1"/>
  <c r="BN398" i="16"/>
  <c r="BS398" i="16" s="1"/>
  <c r="BX398" i="16" s="1"/>
  <c r="BR397" i="16"/>
  <c r="BW397" i="16" s="1"/>
  <c r="CB397" i="16" s="1"/>
  <c r="BQ397" i="16"/>
  <c r="BV397" i="16" s="1"/>
  <c r="CA397" i="16" s="1"/>
  <c r="BP397" i="16"/>
  <c r="BU397" i="16" s="1"/>
  <c r="BZ397" i="16" s="1"/>
  <c r="BO397" i="16"/>
  <c r="BT397" i="16" s="1"/>
  <c r="BY397" i="16" s="1"/>
  <c r="BN397" i="16"/>
  <c r="BS397" i="16" s="1"/>
  <c r="BX397" i="16" s="1"/>
  <c r="BR396" i="16"/>
  <c r="BW396" i="16" s="1"/>
  <c r="CB396" i="16" s="1"/>
  <c r="BQ396" i="16"/>
  <c r="BV396" i="16" s="1"/>
  <c r="CA396" i="16" s="1"/>
  <c r="BP396" i="16"/>
  <c r="BU396" i="16" s="1"/>
  <c r="BZ396" i="16" s="1"/>
  <c r="BO396" i="16"/>
  <c r="BT396" i="16" s="1"/>
  <c r="BY396" i="16" s="1"/>
  <c r="BN396" i="16"/>
  <c r="BS396" i="16" s="1"/>
  <c r="BX396" i="16" s="1"/>
  <c r="BR395" i="16"/>
  <c r="BW395" i="16" s="1"/>
  <c r="CB395" i="16" s="1"/>
  <c r="BQ395" i="16"/>
  <c r="BV395" i="16" s="1"/>
  <c r="CA395" i="16" s="1"/>
  <c r="BP395" i="16"/>
  <c r="BU395" i="16" s="1"/>
  <c r="BZ395" i="16" s="1"/>
  <c r="BO395" i="16"/>
  <c r="BT395" i="16" s="1"/>
  <c r="BY395" i="16" s="1"/>
  <c r="BN395" i="16"/>
  <c r="BS395" i="16" s="1"/>
  <c r="BX395" i="16" s="1"/>
  <c r="BR394" i="16"/>
  <c r="BW394" i="16" s="1"/>
  <c r="CB394" i="16" s="1"/>
  <c r="BQ394" i="16"/>
  <c r="BV394" i="16" s="1"/>
  <c r="CA394" i="16" s="1"/>
  <c r="BP394" i="16"/>
  <c r="BU394" i="16" s="1"/>
  <c r="BZ394" i="16" s="1"/>
  <c r="BO394" i="16"/>
  <c r="BT394" i="16" s="1"/>
  <c r="BY394" i="16" s="1"/>
  <c r="BN394" i="16"/>
  <c r="BS394" i="16" s="1"/>
  <c r="BX394" i="16" s="1"/>
  <c r="BR393" i="16"/>
  <c r="BW393" i="16" s="1"/>
  <c r="CB393" i="16" s="1"/>
  <c r="BQ393" i="16"/>
  <c r="BV393" i="16" s="1"/>
  <c r="CA393" i="16" s="1"/>
  <c r="BP393" i="16"/>
  <c r="BU393" i="16" s="1"/>
  <c r="BZ393" i="16" s="1"/>
  <c r="BO393" i="16"/>
  <c r="BT393" i="16" s="1"/>
  <c r="BY393" i="16" s="1"/>
  <c r="BN393" i="16"/>
  <c r="BS393" i="16" s="1"/>
  <c r="BX393" i="16" s="1"/>
  <c r="BR392" i="16"/>
  <c r="BW392" i="16" s="1"/>
  <c r="CB392" i="16" s="1"/>
  <c r="BQ392" i="16"/>
  <c r="BV392" i="16" s="1"/>
  <c r="CA392" i="16" s="1"/>
  <c r="BP392" i="16"/>
  <c r="BU392" i="16" s="1"/>
  <c r="BZ392" i="16" s="1"/>
  <c r="BO392" i="16"/>
  <c r="BT392" i="16" s="1"/>
  <c r="BY392" i="16" s="1"/>
  <c r="BN392" i="16"/>
  <c r="BS392" i="16" s="1"/>
  <c r="BX392" i="16" s="1"/>
  <c r="BR391" i="16"/>
  <c r="BW391" i="16" s="1"/>
  <c r="CB391" i="16" s="1"/>
  <c r="BQ391" i="16"/>
  <c r="BV391" i="16" s="1"/>
  <c r="CA391" i="16" s="1"/>
  <c r="BP391" i="16"/>
  <c r="BU391" i="16" s="1"/>
  <c r="BZ391" i="16" s="1"/>
  <c r="BO391" i="16"/>
  <c r="BT391" i="16" s="1"/>
  <c r="BY391" i="16" s="1"/>
  <c r="BN391" i="16"/>
  <c r="BS391" i="16" s="1"/>
  <c r="BX391" i="16" s="1"/>
  <c r="BR390" i="16"/>
  <c r="BW390" i="16" s="1"/>
  <c r="CB390" i="16" s="1"/>
  <c r="BQ390" i="16"/>
  <c r="BV390" i="16" s="1"/>
  <c r="CA390" i="16" s="1"/>
  <c r="BP390" i="16"/>
  <c r="BU390" i="16" s="1"/>
  <c r="BZ390" i="16" s="1"/>
  <c r="BO390" i="16"/>
  <c r="BT390" i="16" s="1"/>
  <c r="BY390" i="16" s="1"/>
  <c r="BN390" i="16"/>
  <c r="BS390" i="16" s="1"/>
  <c r="BX390" i="16" s="1"/>
  <c r="BR389" i="16"/>
  <c r="BW389" i="16" s="1"/>
  <c r="CB389" i="16" s="1"/>
  <c r="BQ389" i="16"/>
  <c r="BV389" i="16" s="1"/>
  <c r="CA389" i="16" s="1"/>
  <c r="BP389" i="16"/>
  <c r="BU389" i="16" s="1"/>
  <c r="BZ389" i="16" s="1"/>
  <c r="BO389" i="16"/>
  <c r="BT389" i="16" s="1"/>
  <c r="BY389" i="16" s="1"/>
  <c r="BN389" i="16"/>
  <c r="BS389" i="16" s="1"/>
  <c r="BX389" i="16" s="1"/>
  <c r="BR388" i="16"/>
  <c r="BW388" i="16" s="1"/>
  <c r="CB388" i="16" s="1"/>
  <c r="BQ388" i="16"/>
  <c r="BV388" i="16" s="1"/>
  <c r="CA388" i="16" s="1"/>
  <c r="BP388" i="16"/>
  <c r="BU388" i="16" s="1"/>
  <c r="BZ388" i="16" s="1"/>
  <c r="BO388" i="16"/>
  <c r="BT388" i="16" s="1"/>
  <c r="BY388" i="16" s="1"/>
  <c r="BN388" i="16"/>
  <c r="BS388" i="16" s="1"/>
  <c r="BX388" i="16" s="1"/>
  <c r="BR387" i="16"/>
  <c r="BW387" i="16" s="1"/>
  <c r="CB387" i="16" s="1"/>
  <c r="BQ387" i="16"/>
  <c r="BV387" i="16" s="1"/>
  <c r="CA387" i="16" s="1"/>
  <c r="BP387" i="16"/>
  <c r="BU387" i="16" s="1"/>
  <c r="BZ387" i="16" s="1"/>
  <c r="BO387" i="16"/>
  <c r="BT387" i="16" s="1"/>
  <c r="BY387" i="16" s="1"/>
  <c r="BN387" i="16"/>
  <c r="BS387" i="16" s="1"/>
  <c r="BX387" i="16" s="1"/>
  <c r="BR386" i="16"/>
  <c r="BW386" i="16" s="1"/>
  <c r="CB386" i="16" s="1"/>
  <c r="BQ386" i="16"/>
  <c r="BV386" i="16" s="1"/>
  <c r="CA386" i="16" s="1"/>
  <c r="BP386" i="16"/>
  <c r="BU386" i="16" s="1"/>
  <c r="BZ386" i="16" s="1"/>
  <c r="BO386" i="16"/>
  <c r="BT386" i="16" s="1"/>
  <c r="BY386" i="16" s="1"/>
  <c r="BN386" i="16"/>
  <c r="BS386" i="16" s="1"/>
  <c r="BX386" i="16" s="1"/>
  <c r="BR385" i="16"/>
  <c r="BW385" i="16" s="1"/>
  <c r="CB385" i="16" s="1"/>
  <c r="BQ385" i="16"/>
  <c r="BV385" i="16" s="1"/>
  <c r="CA385" i="16" s="1"/>
  <c r="BP385" i="16"/>
  <c r="BU385" i="16" s="1"/>
  <c r="BZ385" i="16" s="1"/>
  <c r="BO385" i="16"/>
  <c r="BT385" i="16" s="1"/>
  <c r="BY385" i="16" s="1"/>
  <c r="BN385" i="16"/>
  <c r="BS385" i="16" s="1"/>
  <c r="BX385" i="16" s="1"/>
  <c r="BR384" i="16"/>
  <c r="BW384" i="16" s="1"/>
  <c r="CB384" i="16" s="1"/>
  <c r="BQ384" i="16"/>
  <c r="BV384" i="16" s="1"/>
  <c r="CA384" i="16" s="1"/>
  <c r="BP384" i="16"/>
  <c r="BU384" i="16" s="1"/>
  <c r="BZ384" i="16" s="1"/>
  <c r="BO384" i="16"/>
  <c r="BT384" i="16" s="1"/>
  <c r="BY384" i="16" s="1"/>
  <c r="BN384" i="16"/>
  <c r="BS384" i="16" s="1"/>
  <c r="BX384" i="16" s="1"/>
  <c r="BR383" i="16"/>
  <c r="BW383" i="16" s="1"/>
  <c r="CB383" i="16" s="1"/>
  <c r="BQ383" i="16"/>
  <c r="BV383" i="16" s="1"/>
  <c r="CA383" i="16" s="1"/>
  <c r="BP383" i="16"/>
  <c r="BU383" i="16" s="1"/>
  <c r="BZ383" i="16" s="1"/>
  <c r="BO383" i="16"/>
  <c r="BT383" i="16" s="1"/>
  <c r="BY383" i="16" s="1"/>
  <c r="BN383" i="16"/>
  <c r="BS383" i="16" s="1"/>
  <c r="BX383" i="16" s="1"/>
  <c r="BR382" i="16"/>
  <c r="BW382" i="16" s="1"/>
  <c r="CB382" i="16" s="1"/>
  <c r="BQ382" i="16"/>
  <c r="BV382" i="16" s="1"/>
  <c r="CA382" i="16" s="1"/>
  <c r="BP382" i="16"/>
  <c r="BU382" i="16" s="1"/>
  <c r="BZ382" i="16" s="1"/>
  <c r="BO382" i="16"/>
  <c r="BT382" i="16" s="1"/>
  <c r="BY382" i="16" s="1"/>
  <c r="BN382" i="16"/>
  <c r="BS382" i="16" s="1"/>
  <c r="BX382" i="16" s="1"/>
  <c r="BR381" i="16"/>
  <c r="BW381" i="16" s="1"/>
  <c r="CB381" i="16" s="1"/>
  <c r="BQ381" i="16"/>
  <c r="BV381" i="16" s="1"/>
  <c r="CA381" i="16" s="1"/>
  <c r="BP381" i="16"/>
  <c r="BU381" i="16" s="1"/>
  <c r="BZ381" i="16" s="1"/>
  <c r="BO381" i="16"/>
  <c r="BT381" i="16" s="1"/>
  <c r="BY381" i="16" s="1"/>
  <c r="BN381" i="16"/>
  <c r="BS381" i="16" s="1"/>
  <c r="BX381" i="16" s="1"/>
  <c r="BR380" i="16"/>
  <c r="BW380" i="16" s="1"/>
  <c r="CB380" i="16" s="1"/>
  <c r="BQ380" i="16"/>
  <c r="BV380" i="16" s="1"/>
  <c r="CA380" i="16" s="1"/>
  <c r="BP380" i="16"/>
  <c r="BU380" i="16" s="1"/>
  <c r="BZ380" i="16" s="1"/>
  <c r="BO380" i="16"/>
  <c r="BT380" i="16" s="1"/>
  <c r="BY380" i="16" s="1"/>
  <c r="BN380" i="16"/>
  <c r="BS380" i="16" s="1"/>
  <c r="BX380" i="16" s="1"/>
  <c r="BR379" i="16"/>
  <c r="BW379" i="16" s="1"/>
  <c r="CB379" i="16" s="1"/>
  <c r="BQ379" i="16"/>
  <c r="BV379" i="16" s="1"/>
  <c r="CA379" i="16" s="1"/>
  <c r="BP379" i="16"/>
  <c r="BU379" i="16" s="1"/>
  <c r="BZ379" i="16" s="1"/>
  <c r="BO379" i="16"/>
  <c r="BT379" i="16" s="1"/>
  <c r="BY379" i="16" s="1"/>
  <c r="BN379" i="16"/>
  <c r="BS379" i="16" s="1"/>
  <c r="BX379" i="16" s="1"/>
  <c r="BR378" i="16"/>
  <c r="BW378" i="16" s="1"/>
  <c r="CB378" i="16" s="1"/>
  <c r="BQ378" i="16"/>
  <c r="BV378" i="16" s="1"/>
  <c r="CA378" i="16" s="1"/>
  <c r="BP378" i="16"/>
  <c r="BU378" i="16" s="1"/>
  <c r="BZ378" i="16" s="1"/>
  <c r="BO378" i="16"/>
  <c r="BT378" i="16" s="1"/>
  <c r="BY378" i="16" s="1"/>
  <c r="BN378" i="16"/>
  <c r="BS378" i="16" s="1"/>
  <c r="BX378" i="16" s="1"/>
  <c r="BR377" i="16"/>
  <c r="BW377" i="16" s="1"/>
  <c r="CB377" i="16" s="1"/>
  <c r="BQ377" i="16"/>
  <c r="BV377" i="16" s="1"/>
  <c r="CA377" i="16" s="1"/>
  <c r="BP377" i="16"/>
  <c r="BU377" i="16" s="1"/>
  <c r="BZ377" i="16" s="1"/>
  <c r="BO377" i="16"/>
  <c r="BT377" i="16" s="1"/>
  <c r="BY377" i="16" s="1"/>
  <c r="BN377" i="16"/>
  <c r="BS377" i="16" s="1"/>
  <c r="BX377" i="16" s="1"/>
  <c r="BR376" i="16"/>
  <c r="BW376" i="16" s="1"/>
  <c r="CB376" i="16" s="1"/>
  <c r="BQ376" i="16"/>
  <c r="BV376" i="16" s="1"/>
  <c r="CA376" i="16" s="1"/>
  <c r="BP376" i="16"/>
  <c r="BU376" i="16" s="1"/>
  <c r="BZ376" i="16" s="1"/>
  <c r="BO376" i="16"/>
  <c r="BT376" i="16" s="1"/>
  <c r="BY376" i="16" s="1"/>
  <c r="BN376" i="16"/>
  <c r="BS376" i="16" s="1"/>
  <c r="BX376" i="16" s="1"/>
  <c r="BR375" i="16"/>
  <c r="BW375" i="16" s="1"/>
  <c r="CB375" i="16" s="1"/>
  <c r="BQ375" i="16"/>
  <c r="BV375" i="16" s="1"/>
  <c r="CA375" i="16" s="1"/>
  <c r="BP375" i="16"/>
  <c r="BU375" i="16" s="1"/>
  <c r="BZ375" i="16" s="1"/>
  <c r="BO375" i="16"/>
  <c r="BT375" i="16" s="1"/>
  <c r="BY375" i="16" s="1"/>
  <c r="BN375" i="16"/>
  <c r="BS375" i="16" s="1"/>
  <c r="BX375" i="16" s="1"/>
  <c r="BR374" i="16"/>
  <c r="BW374" i="16" s="1"/>
  <c r="CB374" i="16" s="1"/>
  <c r="BQ374" i="16"/>
  <c r="BV374" i="16" s="1"/>
  <c r="CA374" i="16" s="1"/>
  <c r="BP374" i="16"/>
  <c r="BU374" i="16" s="1"/>
  <c r="BZ374" i="16" s="1"/>
  <c r="BO374" i="16"/>
  <c r="BT374" i="16" s="1"/>
  <c r="BY374" i="16" s="1"/>
  <c r="BN374" i="16"/>
  <c r="BS374" i="16" s="1"/>
  <c r="BX374" i="16" s="1"/>
  <c r="BR373" i="16"/>
  <c r="BW373" i="16" s="1"/>
  <c r="CB373" i="16" s="1"/>
  <c r="BQ373" i="16"/>
  <c r="BV373" i="16" s="1"/>
  <c r="CA373" i="16" s="1"/>
  <c r="BP373" i="16"/>
  <c r="BU373" i="16" s="1"/>
  <c r="BZ373" i="16" s="1"/>
  <c r="BO373" i="16"/>
  <c r="BT373" i="16" s="1"/>
  <c r="BY373" i="16" s="1"/>
  <c r="BN373" i="16"/>
  <c r="BS373" i="16" s="1"/>
  <c r="BX373" i="16" s="1"/>
  <c r="BR372" i="16"/>
  <c r="BW372" i="16" s="1"/>
  <c r="CB372" i="16" s="1"/>
  <c r="BQ372" i="16"/>
  <c r="BV372" i="16" s="1"/>
  <c r="CA372" i="16" s="1"/>
  <c r="BP372" i="16"/>
  <c r="BU372" i="16" s="1"/>
  <c r="BZ372" i="16" s="1"/>
  <c r="BO372" i="16"/>
  <c r="BT372" i="16" s="1"/>
  <c r="BY372" i="16" s="1"/>
  <c r="BN372" i="16"/>
  <c r="BS372" i="16" s="1"/>
  <c r="BX372" i="16" s="1"/>
  <c r="BR371" i="16"/>
  <c r="BW371" i="16" s="1"/>
  <c r="CB371" i="16" s="1"/>
  <c r="BQ371" i="16"/>
  <c r="BV371" i="16" s="1"/>
  <c r="CA371" i="16" s="1"/>
  <c r="BP371" i="16"/>
  <c r="BU371" i="16" s="1"/>
  <c r="BZ371" i="16" s="1"/>
  <c r="BO371" i="16"/>
  <c r="BT371" i="16" s="1"/>
  <c r="BY371" i="16" s="1"/>
  <c r="BN371" i="16"/>
  <c r="BS371" i="16" s="1"/>
  <c r="BX371" i="16" s="1"/>
  <c r="BR370" i="16"/>
  <c r="BW370" i="16" s="1"/>
  <c r="CB370" i="16" s="1"/>
  <c r="BQ370" i="16"/>
  <c r="BV370" i="16" s="1"/>
  <c r="CA370" i="16" s="1"/>
  <c r="BP370" i="16"/>
  <c r="BU370" i="16" s="1"/>
  <c r="BZ370" i="16" s="1"/>
  <c r="BO370" i="16"/>
  <c r="BT370" i="16" s="1"/>
  <c r="BY370" i="16" s="1"/>
  <c r="BN370" i="16"/>
  <c r="BS370" i="16" s="1"/>
  <c r="BX370" i="16" s="1"/>
  <c r="BR369" i="16"/>
  <c r="BW369" i="16" s="1"/>
  <c r="CB369" i="16" s="1"/>
  <c r="BQ369" i="16"/>
  <c r="BV369" i="16" s="1"/>
  <c r="CA369" i="16" s="1"/>
  <c r="BP369" i="16"/>
  <c r="BU369" i="16" s="1"/>
  <c r="BZ369" i="16" s="1"/>
  <c r="BO369" i="16"/>
  <c r="BT369" i="16" s="1"/>
  <c r="BY369" i="16" s="1"/>
  <c r="BN369" i="16"/>
  <c r="BS369" i="16" s="1"/>
  <c r="BX369" i="16" s="1"/>
  <c r="BR368" i="16"/>
  <c r="BW368" i="16" s="1"/>
  <c r="CB368" i="16" s="1"/>
  <c r="BQ368" i="16"/>
  <c r="BV368" i="16" s="1"/>
  <c r="CA368" i="16" s="1"/>
  <c r="BP368" i="16"/>
  <c r="BU368" i="16" s="1"/>
  <c r="BZ368" i="16" s="1"/>
  <c r="BO368" i="16"/>
  <c r="BT368" i="16" s="1"/>
  <c r="BY368" i="16" s="1"/>
  <c r="BN368" i="16"/>
  <c r="BS368" i="16" s="1"/>
  <c r="BX368" i="16" s="1"/>
  <c r="BR367" i="16"/>
  <c r="BW367" i="16" s="1"/>
  <c r="CB367" i="16" s="1"/>
  <c r="BQ367" i="16"/>
  <c r="BV367" i="16" s="1"/>
  <c r="CA367" i="16" s="1"/>
  <c r="BP367" i="16"/>
  <c r="BU367" i="16" s="1"/>
  <c r="BZ367" i="16" s="1"/>
  <c r="BO367" i="16"/>
  <c r="BT367" i="16" s="1"/>
  <c r="BY367" i="16" s="1"/>
  <c r="BN367" i="16"/>
  <c r="BS367" i="16" s="1"/>
  <c r="BX367" i="16" s="1"/>
  <c r="BR366" i="16"/>
  <c r="BW366" i="16" s="1"/>
  <c r="CB366" i="16" s="1"/>
  <c r="BQ366" i="16"/>
  <c r="BV366" i="16" s="1"/>
  <c r="CA366" i="16" s="1"/>
  <c r="BP366" i="16"/>
  <c r="BU366" i="16" s="1"/>
  <c r="BZ366" i="16" s="1"/>
  <c r="BO366" i="16"/>
  <c r="BT366" i="16" s="1"/>
  <c r="BY366" i="16" s="1"/>
  <c r="BN366" i="16"/>
  <c r="BS366" i="16" s="1"/>
  <c r="BX366" i="16" s="1"/>
  <c r="BR365" i="16"/>
  <c r="BW365" i="16" s="1"/>
  <c r="CB365" i="16" s="1"/>
  <c r="BQ365" i="16"/>
  <c r="BV365" i="16" s="1"/>
  <c r="CA365" i="16" s="1"/>
  <c r="BP365" i="16"/>
  <c r="BU365" i="16" s="1"/>
  <c r="BZ365" i="16" s="1"/>
  <c r="BO365" i="16"/>
  <c r="BT365" i="16" s="1"/>
  <c r="BY365" i="16" s="1"/>
  <c r="BN365" i="16"/>
  <c r="BS365" i="16" s="1"/>
  <c r="BX365" i="16" s="1"/>
  <c r="BR364" i="16"/>
  <c r="BW364" i="16" s="1"/>
  <c r="CB364" i="16" s="1"/>
  <c r="BQ364" i="16"/>
  <c r="BV364" i="16" s="1"/>
  <c r="CA364" i="16" s="1"/>
  <c r="BP364" i="16"/>
  <c r="BU364" i="16" s="1"/>
  <c r="BZ364" i="16" s="1"/>
  <c r="BO364" i="16"/>
  <c r="BT364" i="16" s="1"/>
  <c r="BY364" i="16" s="1"/>
  <c r="BN364" i="16"/>
  <c r="BS364" i="16" s="1"/>
  <c r="BX364" i="16" s="1"/>
  <c r="BR363" i="16"/>
  <c r="BW363" i="16" s="1"/>
  <c r="CB363" i="16" s="1"/>
  <c r="BQ363" i="16"/>
  <c r="BV363" i="16" s="1"/>
  <c r="CA363" i="16" s="1"/>
  <c r="BP363" i="16"/>
  <c r="BU363" i="16" s="1"/>
  <c r="BZ363" i="16" s="1"/>
  <c r="BO363" i="16"/>
  <c r="BT363" i="16" s="1"/>
  <c r="BY363" i="16" s="1"/>
  <c r="BN363" i="16"/>
  <c r="BS363" i="16" s="1"/>
  <c r="BX363" i="16" s="1"/>
  <c r="BR362" i="16"/>
  <c r="BW362" i="16" s="1"/>
  <c r="CB362" i="16" s="1"/>
  <c r="BQ362" i="16"/>
  <c r="BV362" i="16" s="1"/>
  <c r="CA362" i="16" s="1"/>
  <c r="BP362" i="16"/>
  <c r="BU362" i="16" s="1"/>
  <c r="BZ362" i="16" s="1"/>
  <c r="BO362" i="16"/>
  <c r="BT362" i="16" s="1"/>
  <c r="BY362" i="16" s="1"/>
  <c r="BN362" i="16"/>
  <c r="BS362" i="16" s="1"/>
  <c r="BX362" i="16" s="1"/>
  <c r="BR361" i="16"/>
  <c r="BW361" i="16" s="1"/>
  <c r="CB361" i="16" s="1"/>
  <c r="BQ361" i="16"/>
  <c r="BV361" i="16" s="1"/>
  <c r="CA361" i="16" s="1"/>
  <c r="BP361" i="16"/>
  <c r="BU361" i="16" s="1"/>
  <c r="BZ361" i="16" s="1"/>
  <c r="BO361" i="16"/>
  <c r="BT361" i="16" s="1"/>
  <c r="BY361" i="16" s="1"/>
  <c r="BN361" i="16"/>
  <c r="BS361" i="16" s="1"/>
  <c r="BX361" i="16" s="1"/>
  <c r="BR360" i="16"/>
  <c r="BW360" i="16" s="1"/>
  <c r="CB360" i="16" s="1"/>
  <c r="BQ360" i="16"/>
  <c r="BV360" i="16" s="1"/>
  <c r="CA360" i="16" s="1"/>
  <c r="BP360" i="16"/>
  <c r="BU360" i="16" s="1"/>
  <c r="BZ360" i="16" s="1"/>
  <c r="BO360" i="16"/>
  <c r="BT360" i="16" s="1"/>
  <c r="BY360" i="16" s="1"/>
  <c r="BN360" i="16"/>
  <c r="BS360" i="16" s="1"/>
  <c r="BX360" i="16" s="1"/>
  <c r="BR359" i="16"/>
  <c r="BW359" i="16" s="1"/>
  <c r="CB359" i="16" s="1"/>
  <c r="BQ359" i="16"/>
  <c r="BV359" i="16" s="1"/>
  <c r="CA359" i="16" s="1"/>
  <c r="BP359" i="16"/>
  <c r="BU359" i="16" s="1"/>
  <c r="BZ359" i="16" s="1"/>
  <c r="BO359" i="16"/>
  <c r="BT359" i="16" s="1"/>
  <c r="BY359" i="16" s="1"/>
  <c r="BN359" i="16"/>
  <c r="BS359" i="16" s="1"/>
  <c r="BX359" i="16" s="1"/>
  <c r="BR358" i="16"/>
  <c r="BW358" i="16" s="1"/>
  <c r="CB358" i="16" s="1"/>
  <c r="BQ358" i="16"/>
  <c r="BV358" i="16" s="1"/>
  <c r="CA358" i="16" s="1"/>
  <c r="BP358" i="16"/>
  <c r="BU358" i="16" s="1"/>
  <c r="BZ358" i="16" s="1"/>
  <c r="BO358" i="16"/>
  <c r="BT358" i="16" s="1"/>
  <c r="BY358" i="16" s="1"/>
  <c r="BN358" i="16"/>
  <c r="BS358" i="16" s="1"/>
  <c r="BX358" i="16" s="1"/>
  <c r="BR357" i="16"/>
  <c r="BW357" i="16" s="1"/>
  <c r="CB357" i="16" s="1"/>
  <c r="BQ357" i="16"/>
  <c r="BV357" i="16" s="1"/>
  <c r="CA357" i="16" s="1"/>
  <c r="BP357" i="16"/>
  <c r="BU357" i="16" s="1"/>
  <c r="BZ357" i="16" s="1"/>
  <c r="BO357" i="16"/>
  <c r="BT357" i="16" s="1"/>
  <c r="BY357" i="16" s="1"/>
  <c r="BN357" i="16"/>
  <c r="BS357" i="16" s="1"/>
  <c r="BX357" i="16" s="1"/>
  <c r="BR356" i="16"/>
  <c r="BW356" i="16" s="1"/>
  <c r="CB356" i="16" s="1"/>
  <c r="BQ356" i="16"/>
  <c r="BV356" i="16" s="1"/>
  <c r="CA356" i="16" s="1"/>
  <c r="BP356" i="16"/>
  <c r="BU356" i="16" s="1"/>
  <c r="BZ356" i="16" s="1"/>
  <c r="BO356" i="16"/>
  <c r="BT356" i="16" s="1"/>
  <c r="BY356" i="16" s="1"/>
  <c r="BN356" i="16"/>
  <c r="BS356" i="16" s="1"/>
  <c r="BX356" i="16" s="1"/>
  <c r="BR355" i="16"/>
  <c r="BW355" i="16" s="1"/>
  <c r="CB355" i="16" s="1"/>
  <c r="BQ355" i="16"/>
  <c r="BV355" i="16" s="1"/>
  <c r="CA355" i="16" s="1"/>
  <c r="BP355" i="16"/>
  <c r="BU355" i="16" s="1"/>
  <c r="BZ355" i="16" s="1"/>
  <c r="BO355" i="16"/>
  <c r="BT355" i="16" s="1"/>
  <c r="BY355" i="16" s="1"/>
  <c r="BN355" i="16"/>
  <c r="BS355" i="16" s="1"/>
  <c r="BX355" i="16" s="1"/>
  <c r="BR354" i="16"/>
  <c r="BW354" i="16" s="1"/>
  <c r="CB354" i="16" s="1"/>
  <c r="BQ354" i="16"/>
  <c r="BV354" i="16" s="1"/>
  <c r="CA354" i="16" s="1"/>
  <c r="BP354" i="16"/>
  <c r="BU354" i="16" s="1"/>
  <c r="BZ354" i="16" s="1"/>
  <c r="BO354" i="16"/>
  <c r="BT354" i="16" s="1"/>
  <c r="BY354" i="16" s="1"/>
  <c r="BN354" i="16"/>
  <c r="BS354" i="16" s="1"/>
  <c r="BX354" i="16" s="1"/>
  <c r="BR353" i="16"/>
  <c r="BW353" i="16" s="1"/>
  <c r="CB353" i="16" s="1"/>
  <c r="BQ353" i="16"/>
  <c r="BV353" i="16" s="1"/>
  <c r="CA353" i="16" s="1"/>
  <c r="BP353" i="16"/>
  <c r="BU353" i="16" s="1"/>
  <c r="BZ353" i="16" s="1"/>
  <c r="BO353" i="16"/>
  <c r="BT353" i="16" s="1"/>
  <c r="BY353" i="16" s="1"/>
  <c r="BN353" i="16"/>
  <c r="BS353" i="16" s="1"/>
  <c r="BX353" i="16" s="1"/>
  <c r="BR352" i="16"/>
  <c r="BW352" i="16" s="1"/>
  <c r="CB352" i="16" s="1"/>
  <c r="BQ352" i="16"/>
  <c r="BV352" i="16" s="1"/>
  <c r="CA352" i="16" s="1"/>
  <c r="BP352" i="16"/>
  <c r="BU352" i="16" s="1"/>
  <c r="BZ352" i="16" s="1"/>
  <c r="BO352" i="16"/>
  <c r="BT352" i="16" s="1"/>
  <c r="BY352" i="16" s="1"/>
  <c r="BN352" i="16"/>
  <c r="BS352" i="16" s="1"/>
  <c r="BX352" i="16" s="1"/>
  <c r="BR351" i="16"/>
  <c r="BW351" i="16" s="1"/>
  <c r="CB351" i="16" s="1"/>
  <c r="BQ351" i="16"/>
  <c r="BV351" i="16" s="1"/>
  <c r="CA351" i="16" s="1"/>
  <c r="BP351" i="16"/>
  <c r="BU351" i="16" s="1"/>
  <c r="BZ351" i="16" s="1"/>
  <c r="BO351" i="16"/>
  <c r="BT351" i="16" s="1"/>
  <c r="BY351" i="16" s="1"/>
  <c r="BN351" i="16"/>
  <c r="BS351" i="16" s="1"/>
  <c r="BX351" i="16" s="1"/>
  <c r="BR350" i="16"/>
  <c r="BW350" i="16" s="1"/>
  <c r="CB350" i="16" s="1"/>
  <c r="BQ350" i="16"/>
  <c r="BV350" i="16" s="1"/>
  <c r="CA350" i="16" s="1"/>
  <c r="BP350" i="16"/>
  <c r="BU350" i="16" s="1"/>
  <c r="BZ350" i="16" s="1"/>
  <c r="BO350" i="16"/>
  <c r="BT350" i="16" s="1"/>
  <c r="BY350" i="16" s="1"/>
  <c r="BN350" i="16"/>
  <c r="BS350" i="16" s="1"/>
  <c r="BX350" i="16" s="1"/>
  <c r="BR349" i="16"/>
  <c r="BW349" i="16" s="1"/>
  <c r="CB349" i="16" s="1"/>
  <c r="BQ349" i="16"/>
  <c r="BV349" i="16" s="1"/>
  <c r="CA349" i="16" s="1"/>
  <c r="BP349" i="16"/>
  <c r="BU349" i="16" s="1"/>
  <c r="BZ349" i="16" s="1"/>
  <c r="BO349" i="16"/>
  <c r="BT349" i="16" s="1"/>
  <c r="BY349" i="16" s="1"/>
  <c r="BN349" i="16"/>
  <c r="BS349" i="16" s="1"/>
  <c r="BX349" i="16" s="1"/>
  <c r="BR348" i="16"/>
  <c r="BW348" i="16" s="1"/>
  <c r="CB348" i="16" s="1"/>
  <c r="BQ348" i="16"/>
  <c r="BV348" i="16" s="1"/>
  <c r="CA348" i="16" s="1"/>
  <c r="BP348" i="16"/>
  <c r="BU348" i="16" s="1"/>
  <c r="BZ348" i="16" s="1"/>
  <c r="BO348" i="16"/>
  <c r="BT348" i="16" s="1"/>
  <c r="BY348" i="16" s="1"/>
  <c r="BN348" i="16"/>
  <c r="BS348" i="16" s="1"/>
  <c r="BX348" i="16" s="1"/>
  <c r="BR347" i="16"/>
  <c r="BW347" i="16" s="1"/>
  <c r="CB347" i="16" s="1"/>
  <c r="BQ347" i="16"/>
  <c r="BV347" i="16" s="1"/>
  <c r="CA347" i="16" s="1"/>
  <c r="BP347" i="16"/>
  <c r="BU347" i="16" s="1"/>
  <c r="BZ347" i="16" s="1"/>
  <c r="BO347" i="16"/>
  <c r="BT347" i="16" s="1"/>
  <c r="BY347" i="16" s="1"/>
  <c r="BN347" i="16"/>
  <c r="BS347" i="16" s="1"/>
  <c r="BX347" i="16" s="1"/>
  <c r="BR346" i="16"/>
  <c r="BW346" i="16" s="1"/>
  <c r="CB346" i="16" s="1"/>
  <c r="BQ346" i="16"/>
  <c r="BV346" i="16" s="1"/>
  <c r="CA346" i="16" s="1"/>
  <c r="BP346" i="16"/>
  <c r="BU346" i="16" s="1"/>
  <c r="BZ346" i="16" s="1"/>
  <c r="BO346" i="16"/>
  <c r="BT346" i="16" s="1"/>
  <c r="BY346" i="16" s="1"/>
  <c r="BN346" i="16"/>
  <c r="BS346" i="16" s="1"/>
  <c r="BX346" i="16" s="1"/>
  <c r="BR345" i="16"/>
  <c r="BW345" i="16" s="1"/>
  <c r="CB345" i="16" s="1"/>
  <c r="BQ345" i="16"/>
  <c r="BV345" i="16" s="1"/>
  <c r="CA345" i="16" s="1"/>
  <c r="BP345" i="16"/>
  <c r="BU345" i="16" s="1"/>
  <c r="BZ345" i="16" s="1"/>
  <c r="BO345" i="16"/>
  <c r="BT345" i="16" s="1"/>
  <c r="BY345" i="16" s="1"/>
  <c r="BN345" i="16"/>
  <c r="BS345" i="16" s="1"/>
  <c r="BX345" i="16" s="1"/>
  <c r="BR344" i="16"/>
  <c r="BW344" i="16" s="1"/>
  <c r="CB344" i="16" s="1"/>
  <c r="BQ344" i="16"/>
  <c r="BV344" i="16" s="1"/>
  <c r="CA344" i="16" s="1"/>
  <c r="BP344" i="16"/>
  <c r="BU344" i="16" s="1"/>
  <c r="BZ344" i="16" s="1"/>
  <c r="BO344" i="16"/>
  <c r="BT344" i="16" s="1"/>
  <c r="BY344" i="16" s="1"/>
  <c r="BN344" i="16"/>
  <c r="BS344" i="16" s="1"/>
  <c r="BX344" i="16" s="1"/>
  <c r="BR343" i="16"/>
  <c r="BW343" i="16" s="1"/>
  <c r="CB343" i="16" s="1"/>
  <c r="BQ343" i="16"/>
  <c r="BV343" i="16" s="1"/>
  <c r="CA343" i="16" s="1"/>
  <c r="BP343" i="16"/>
  <c r="BU343" i="16" s="1"/>
  <c r="BZ343" i="16" s="1"/>
  <c r="BO343" i="16"/>
  <c r="BT343" i="16" s="1"/>
  <c r="BY343" i="16" s="1"/>
  <c r="BN343" i="16"/>
  <c r="BS343" i="16" s="1"/>
  <c r="BX343" i="16" s="1"/>
  <c r="BR342" i="16"/>
  <c r="BW342" i="16" s="1"/>
  <c r="CB342" i="16" s="1"/>
  <c r="BQ342" i="16"/>
  <c r="BV342" i="16" s="1"/>
  <c r="CA342" i="16" s="1"/>
  <c r="BP342" i="16"/>
  <c r="BU342" i="16" s="1"/>
  <c r="BZ342" i="16" s="1"/>
  <c r="BO342" i="16"/>
  <c r="BT342" i="16" s="1"/>
  <c r="BY342" i="16" s="1"/>
  <c r="BN342" i="16"/>
  <c r="BS342" i="16" s="1"/>
  <c r="BX342" i="16" s="1"/>
  <c r="BR341" i="16"/>
  <c r="BW341" i="16" s="1"/>
  <c r="CB341" i="16" s="1"/>
  <c r="BQ341" i="16"/>
  <c r="BV341" i="16" s="1"/>
  <c r="CA341" i="16" s="1"/>
  <c r="BP341" i="16"/>
  <c r="BU341" i="16" s="1"/>
  <c r="BZ341" i="16" s="1"/>
  <c r="BO341" i="16"/>
  <c r="BT341" i="16" s="1"/>
  <c r="BY341" i="16" s="1"/>
  <c r="BN341" i="16"/>
  <c r="BS341" i="16" s="1"/>
  <c r="BX341" i="16" s="1"/>
  <c r="BR340" i="16"/>
  <c r="BW340" i="16" s="1"/>
  <c r="CB340" i="16" s="1"/>
  <c r="BQ340" i="16"/>
  <c r="BV340" i="16" s="1"/>
  <c r="CA340" i="16" s="1"/>
  <c r="BP340" i="16"/>
  <c r="BU340" i="16" s="1"/>
  <c r="BZ340" i="16" s="1"/>
  <c r="BO340" i="16"/>
  <c r="BT340" i="16" s="1"/>
  <c r="BY340" i="16" s="1"/>
  <c r="BN340" i="16"/>
  <c r="BS340" i="16" s="1"/>
  <c r="BX340" i="16" s="1"/>
  <c r="BR339" i="16"/>
  <c r="BW339" i="16" s="1"/>
  <c r="CB339" i="16" s="1"/>
  <c r="BQ339" i="16"/>
  <c r="BV339" i="16" s="1"/>
  <c r="CA339" i="16" s="1"/>
  <c r="BP339" i="16"/>
  <c r="BU339" i="16" s="1"/>
  <c r="BZ339" i="16" s="1"/>
  <c r="BO339" i="16"/>
  <c r="BT339" i="16" s="1"/>
  <c r="BY339" i="16" s="1"/>
  <c r="BN339" i="16"/>
  <c r="BS339" i="16" s="1"/>
  <c r="BX339" i="16" s="1"/>
  <c r="BR338" i="16"/>
  <c r="BW338" i="16" s="1"/>
  <c r="CB338" i="16" s="1"/>
  <c r="BQ338" i="16"/>
  <c r="BV338" i="16" s="1"/>
  <c r="CA338" i="16" s="1"/>
  <c r="BP338" i="16"/>
  <c r="BU338" i="16" s="1"/>
  <c r="BZ338" i="16" s="1"/>
  <c r="BO338" i="16"/>
  <c r="BT338" i="16" s="1"/>
  <c r="BY338" i="16" s="1"/>
  <c r="BN338" i="16"/>
  <c r="BS338" i="16" s="1"/>
  <c r="BX338" i="16" s="1"/>
  <c r="BR337" i="16"/>
  <c r="BW337" i="16" s="1"/>
  <c r="CB337" i="16" s="1"/>
  <c r="BQ337" i="16"/>
  <c r="BV337" i="16" s="1"/>
  <c r="CA337" i="16" s="1"/>
  <c r="BP337" i="16"/>
  <c r="BU337" i="16" s="1"/>
  <c r="BZ337" i="16" s="1"/>
  <c r="BO337" i="16"/>
  <c r="BT337" i="16" s="1"/>
  <c r="BY337" i="16" s="1"/>
  <c r="BN337" i="16"/>
  <c r="BS337" i="16" s="1"/>
  <c r="BX337" i="16" s="1"/>
  <c r="BR336" i="16"/>
  <c r="BW336" i="16" s="1"/>
  <c r="CB336" i="16" s="1"/>
  <c r="BQ336" i="16"/>
  <c r="BV336" i="16" s="1"/>
  <c r="CA336" i="16" s="1"/>
  <c r="BP336" i="16"/>
  <c r="BU336" i="16" s="1"/>
  <c r="BZ336" i="16" s="1"/>
  <c r="BO336" i="16"/>
  <c r="BT336" i="16" s="1"/>
  <c r="BY336" i="16" s="1"/>
  <c r="BN336" i="16"/>
  <c r="BS336" i="16" s="1"/>
  <c r="BX336" i="16" s="1"/>
  <c r="BR335" i="16"/>
  <c r="BW335" i="16" s="1"/>
  <c r="CB335" i="16" s="1"/>
  <c r="BQ335" i="16"/>
  <c r="BV335" i="16" s="1"/>
  <c r="CA335" i="16" s="1"/>
  <c r="BP335" i="16"/>
  <c r="BU335" i="16" s="1"/>
  <c r="BZ335" i="16" s="1"/>
  <c r="BO335" i="16"/>
  <c r="BT335" i="16" s="1"/>
  <c r="BY335" i="16" s="1"/>
  <c r="BN335" i="16"/>
  <c r="BS335" i="16" s="1"/>
  <c r="BX335" i="16" s="1"/>
  <c r="BR334" i="16"/>
  <c r="BW334" i="16" s="1"/>
  <c r="CB334" i="16" s="1"/>
  <c r="BQ334" i="16"/>
  <c r="BV334" i="16" s="1"/>
  <c r="CA334" i="16" s="1"/>
  <c r="BP334" i="16"/>
  <c r="BU334" i="16" s="1"/>
  <c r="BZ334" i="16" s="1"/>
  <c r="BO334" i="16"/>
  <c r="BT334" i="16" s="1"/>
  <c r="BY334" i="16" s="1"/>
  <c r="BN334" i="16"/>
  <c r="BS334" i="16" s="1"/>
  <c r="BX334" i="16" s="1"/>
  <c r="BR333" i="16"/>
  <c r="BW333" i="16" s="1"/>
  <c r="CB333" i="16" s="1"/>
  <c r="BQ333" i="16"/>
  <c r="BV333" i="16" s="1"/>
  <c r="CA333" i="16" s="1"/>
  <c r="BP333" i="16"/>
  <c r="BU333" i="16" s="1"/>
  <c r="BZ333" i="16" s="1"/>
  <c r="BO333" i="16"/>
  <c r="BT333" i="16" s="1"/>
  <c r="BY333" i="16" s="1"/>
  <c r="BN333" i="16"/>
  <c r="BS333" i="16" s="1"/>
  <c r="BX333" i="16" s="1"/>
  <c r="BR332" i="16"/>
  <c r="BW332" i="16" s="1"/>
  <c r="CB332" i="16" s="1"/>
  <c r="BQ332" i="16"/>
  <c r="BV332" i="16" s="1"/>
  <c r="CA332" i="16" s="1"/>
  <c r="BP332" i="16"/>
  <c r="BU332" i="16" s="1"/>
  <c r="BZ332" i="16" s="1"/>
  <c r="BO332" i="16"/>
  <c r="BT332" i="16" s="1"/>
  <c r="BY332" i="16" s="1"/>
  <c r="BN332" i="16"/>
  <c r="BS332" i="16" s="1"/>
  <c r="BX332" i="16" s="1"/>
  <c r="BR331" i="16"/>
  <c r="BW331" i="16" s="1"/>
  <c r="CB331" i="16" s="1"/>
  <c r="BQ331" i="16"/>
  <c r="BV331" i="16" s="1"/>
  <c r="CA331" i="16" s="1"/>
  <c r="BP331" i="16"/>
  <c r="BU331" i="16" s="1"/>
  <c r="BZ331" i="16" s="1"/>
  <c r="BO331" i="16"/>
  <c r="BT331" i="16" s="1"/>
  <c r="BY331" i="16" s="1"/>
  <c r="BN331" i="16"/>
  <c r="BS331" i="16" s="1"/>
  <c r="BX331" i="16" s="1"/>
  <c r="BR330" i="16"/>
  <c r="BW330" i="16" s="1"/>
  <c r="CB330" i="16" s="1"/>
  <c r="BQ330" i="16"/>
  <c r="BV330" i="16" s="1"/>
  <c r="CA330" i="16" s="1"/>
  <c r="BP330" i="16"/>
  <c r="BU330" i="16" s="1"/>
  <c r="BZ330" i="16" s="1"/>
  <c r="BO330" i="16"/>
  <c r="BT330" i="16" s="1"/>
  <c r="BY330" i="16" s="1"/>
  <c r="BN330" i="16"/>
  <c r="BS330" i="16" s="1"/>
  <c r="BX330" i="16" s="1"/>
  <c r="BR329" i="16"/>
  <c r="BW329" i="16" s="1"/>
  <c r="CB329" i="16" s="1"/>
  <c r="BQ329" i="16"/>
  <c r="BV329" i="16" s="1"/>
  <c r="CA329" i="16" s="1"/>
  <c r="BP329" i="16"/>
  <c r="BU329" i="16" s="1"/>
  <c r="BZ329" i="16" s="1"/>
  <c r="BO329" i="16"/>
  <c r="BT329" i="16" s="1"/>
  <c r="BY329" i="16" s="1"/>
  <c r="BN329" i="16"/>
  <c r="BS329" i="16" s="1"/>
  <c r="BX329" i="16" s="1"/>
  <c r="BR328" i="16"/>
  <c r="BW328" i="16" s="1"/>
  <c r="CB328" i="16" s="1"/>
  <c r="BQ328" i="16"/>
  <c r="BV328" i="16" s="1"/>
  <c r="CA328" i="16" s="1"/>
  <c r="BP328" i="16"/>
  <c r="BU328" i="16" s="1"/>
  <c r="BZ328" i="16" s="1"/>
  <c r="BO328" i="16"/>
  <c r="BT328" i="16" s="1"/>
  <c r="BY328" i="16" s="1"/>
  <c r="BN328" i="16"/>
  <c r="BS328" i="16" s="1"/>
  <c r="BX328" i="16" s="1"/>
  <c r="BR327" i="16"/>
  <c r="BW327" i="16" s="1"/>
  <c r="CB327" i="16" s="1"/>
  <c r="BQ327" i="16"/>
  <c r="BV327" i="16" s="1"/>
  <c r="CA327" i="16" s="1"/>
  <c r="BP327" i="16"/>
  <c r="BU327" i="16" s="1"/>
  <c r="BZ327" i="16" s="1"/>
  <c r="BO327" i="16"/>
  <c r="BT327" i="16" s="1"/>
  <c r="BY327" i="16" s="1"/>
  <c r="BN327" i="16"/>
  <c r="BS327" i="16" s="1"/>
  <c r="BX327" i="16" s="1"/>
  <c r="BR326" i="16"/>
  <c r="BW326" i="16" s="1"/>
  <c r="CB326" i="16" s="1"/>
  <c r="BQ326" i="16"/>
  <c r="BV326" i="16" s="1"/>
  <c r="CA326" i="16" s="1"/>
  <c r="BP326" i="16"/>
  <c r="BU326" i="16" s="1"/>
  <c r="BZ326" i="16" s="1"/>
  <c r="BO326" i="16"/>
  <c r="BT326" i="16" s="1"/>
  <c r="BY326" i="16" s="1"/>
  <c r="BN326" i="16"/>
  <c r="BS326" i="16" s="1"/>
  <c r="BX326" i="16" s="1"/>
  <c r="BR325" i="16"/>
  <c r="BW325" i="16" s="1"/>
  <c r="CB325" i="16" s="1"/>
  <c r="BQ325" i="16"/>
  <c r="BV325" i="16" s="1"/>
  <c r="CA325" i="16" s="1"/>
  <c r="BP325" i="16"/>
  <c r="BU325" i="16" s="1"/>
  <c r="BZ325" i="16" s="1"/>
  <c r="BO325" i="16"/>
  <c r="BT325" i="16" s="1"/>
  <c r="BY325" i="16" s="1"/>
  <c r="BN325" i="16"/>
  <c r="BS325" i="16" s="1"/>
  <c r="BX325" i="16" s="1"/>
  <c r="BR324" i="16"/>
  <c r="BW324" i="16" s="1"/>
  <c r="CB324" i="16" s="1"/>
  <c r="BQ324" i="16"/>
  <c r="BV324" i="16" s="1"/>
  <c r="CA324" i="16" s="1"/>
  <c r="BP324" i="16"/>
  <c r="BU324" i="16" s="1"/>
  <c r="BZ324" i="16" s="1"/>
  <c r="BO324" i="16"/>
  <c r="BT324" i="16" s="1"/>
  <c r="BY324" i="16" s="1"/>
  <c r="BN324" i="16"/>
  <c r="BS324" i="16" s="1"/>
  <c r="BX324" i="16" s="1"/>
  <c r="BR323" i="16"/>
  <c r="BW323" i="16" s="1"/>
  <c r="CB323" i="16" s="1"/>
  <c r="BQ323" i="16"/>
  <c r="BV323" i="16" s="1"/>
  <c r="CA323" i="16" s="1"/>
  <c r="BP323" i="16"/>
  <c r="BU323" i="16" s="1"/>
  <c r="BZ323" i="16" s="1"/>
  <c r="BO323" i="16"/>
  <c r="BT323" i="16" s="1"/>
  <c r="BY323" i="16" s="1"/>
  <c r="BN323" i="16"/>
  <c r="BS323" i="16" s="1"/>
  <c r="BX323" i="16" s="1"/>
  <c r="BR322" i="16"/>
  <c r="BW322" i="16" s="1"/>
  <c r="CB322" i="16" s="1"/>
  <c r="BQ322" i="16"/>
  <c r="BV322" i="16" s="1"/>
  <c r="CA322" i="16" s="1"/>
  <c r="BP322" i="16"/>
  <c r="BU322" i="16" s="1"/>
  <c r="BZ322" i="16" s="1"/>
  <c r="BO322" i="16"/>
  <c r="BT322" i="16" s="1"/>
  <c r="BY322" i="16" s="1"/>
  <c r="BN322" i="16"/>
  <c r="BS322" i="16" s="1"/>
  <c r="BX322" i="16" s="1"/>
  <c r="BR321" i="16"/>
  <c r="BW321" i="16" s="1"/>
  <c r="CB321" i="16" s="1"/>
  <c r="BQ321" i="16"/>
  <c r="BV321" i="16" s="1"/>
  <c r="CA321" i="16" s="1"/>
  <c r="BP321" i="16"/>
  <c r="BU321" i="16" s="1"/>
  <c r="BZ321" i="16" s="1"/>
  <c r="BO321" i="16"/>
  <c r="BT321" i="16" s="1"/>
  <c r="BY321" i="16" s="1"/>
  <c r="BN321" i="16"/>
  <c r="BS321" i="16" s="1"/>
  <c r="BX321" i="16" s="1"/>
  <c r="BR320" i="16"/>
  <c r="BW320" i="16" s="1"/>
  <c r="CB320" i="16" s="1"/>
  <c r="BQ320" i="16"/>
  <c r="BV320" i="16" s="1"/>
  <c r="CA320" i="16" s="1"/>
  <c r="BP320" i="16"/>
  <c r="BU320" i="16" s="1"/>
  <c r="BZ320" i="16" s="1"/>
  <c r="BO320" i="16"/>
  <c r="BT320" i="16" s="1"/>
  <c r="BY320" i="16" s="1"/>
  <c r="BN320" i="16"/>
  <c r="BS320" i="16" s="1"/>
  <c r="BX320" i="16" s="1"/>
  <c r="BR319" i="16"/>
  <c r="BW319" i="16" s="1"/>
  <c r="CB319" i="16" s="1"/>
  <c r="BQ319" i="16"/>
  <c r="BV319" i="16" s="1"/>
  <c r="CA319" i="16" s="1"/>
  <c r="BP319" i="16"/>
  <c r="BU319" i="16" s="1"/>
  <c r="BZ319" i="16" s="1"/>
  <c r="BO319" i="16"/>
  <c r="BT319" i="16" s="1"/>
  <c r="BY319" i="16" s="1"/>
  <c r="BN319" i="16"/>
  <c r="BS319" i="16" s="1"/>
  <c r="BX319" i="16" s="1"/>
  <c r="BR318" i="16"/>
  <c r="BW318" i="16" s="1"/>
  <c r="CB318" i="16" s="1"/>
  <c r="BQ318" i="16"/>
  <c r="BV318" i="16" s="1"/>
  <c r="CA318" i="16" s="1"/>
  <c r="BP318" i="16"/>
  <c r="BU318" i="16" s="1"/>
  <c r="BZ318" i="16" s="1"/>
  <c r="BO318" i="16"/>
  <c r="BT318" i="16" s="1"/>
  <c r="BY318" i="16" s="1"/>
  <c r="BN318" i="16"/>
  <c r="BS318" i="16" s="1"/>
  <c r="BX318" i="16" s="1"/>
  <c r="BR317" i="16"/>
  <c r="BW317" i="16" s="1"/>
  <c r="CB317" i="16" s="1"/>
  <c r="BQ317" i="16"/>
  <c r="BV317" i="16" s="1"/>
  <c r="CA317" i="16" s="1"/>
  <c r="BP317" i="16"/>
  <c r="BU317" i="16" s="1"/>
  <c r="BZ317" i="16" s="1"/>
  <c r="BO317" i="16"/>
  <c r="BT317" i="16" s="1"/>
  <c r="BY317" i="16" s="1"/>
  <c r="BN317" i="16"/>
  <c r="BS317" i="16" s="1"/>
  <c r="BX317" i="16" s="1"/>
  <c r="BR316" i="16"/>
  <c r="BW316" i="16" s="1"/>
  <c r="CB316" i="16" s="1"/>
  <c r="BQ316" i="16"/>
  <c r="BV316" i="16" s="1"/>
  <c r="CA316" i="16" s="1"/>
  <c r="BP316" i="16"/>
  <c r="BU316" i="16" s="1"/>
  <c r="BZ316" i="16" s="1"/>
  <c r="BO316" i="16"/>
  <c r="BT316" i="16" s="1"/>
  <c r="BY316" i="16" s="1"/>
  <c r="BN316" i="16"/>
  <c r="BS316" i="16" s="1"/>
  <c r="BX316" i="16" s="1"/>
  <c r="BR315" i="16"/>
  <c r="BW315" i="16" s="1"/>
  <c r="CB315" i="16" s="1"/>
  <c r="BQ315" i="16"/>
  <c r="BV315" i="16" s="1"/>
  <c r="CA315" i="16" s="1"/>
  <c r="BP315" i="16"/>
  <c r="BU315" i="16" s="1"/>
  <c r="BZ315" i="16" s="1"/>
  <c r="BO315" i="16"/>
  <c r="BT315" i="16" s="1"/>
  <c r="BY315" i="16" s="1"/>
  <c r="BN315" i="16"/>
  <c r="BS315" i="16" s="1"/>
  <c r="BX315" i="16" s="1"/>
  <c r="BR314" i="16"/>
  <c r="BW314" i="16" s="1"/>
  <c r="CB314" i="16" s="1"/>
  <c r="BQ314" i="16"/>
  <c r="BV314" i="16" s="1"/>
  <c r="CA314" i="16" s="1"/>
  <c r="BP314" i="16"/>
  <c r="BU314" i="16" s="1"/>
  <c r="BZ314" i="16" s="1"/>
  <c r="BO314" i="16"/>
  <c r="BT314" i="16" s="1"/>
  <c r="BY314" i="16" s="1"/>
  <c r="BN314" i="16"/>
  <c r="BS314" i="16" s="1"/>
  <c r="BX314" i="16" s="1"/>
  <c r="BR313" i="16"/>
  <c r="BW313" i="16" s="1"/>
  <c r="CB313" i="16" s="1"/>
  <c r="BQ313" i="16"/>
  <c r="BV313" i="16" s="1"/>
  <c r="CA313" i="16" s="1"/>
  <c r="BP313" i="16"/>
  <c r="BU313" i="16" s="1"/>
  <c r="BZ313" i="16" s="1"/>
  <c r="BO313" i="16"/>
  <c r="BT313" i="16" s="1"/>
  <c r="BY313" i="16" s="1"/>
  <c r="BN313" i="16"/>
  <c r="BS313" i="16" s="1"/>
  <c r="BX313" i="16" s="1"/>
  <c r="BR312" i="16"/>
  <c r="BW312" i="16" s="1"/>
  <c r="CB312" i="16" s="1"/>
  <c r="BQ312" i="16"/>
  <c r="BV312" i="16" s="1"/>
  <c r="CA312" i="16" s="1"/>
  <c r="BP312" i="16"/>
  <c r="BU312" i="16" s="1"/>
  <c r="BZ312" i="16" s="1"/>
  <c r="BO312" i="16"/>
  <c r="BT312" i="16" s="1"/>
  <c r="BY312" i="16" s="1"/>
  <c r="BN312" i="16"/>
  <c r="BS312" i="16" s="1"/>
  <c r="BX312" i="16" s="1"/>
  <c r="BR311" i="16"/>
  <c r="BW311" i="16" s="1"/>
  <c r="CB311" i="16" s="1"/>
  <c r="BQ311" i="16"/>
  <c r="BV311" i="16" s="1"/>
  <c r="CA311" i="16" s="1"/>
  <c r="BP311" i="16"/>
  <c r="BU311" i="16" s="1"/>
  <c r="BZ311" i="16" s="1"/>
  <c r="BO311" i="16"/>
  <c r="BT311" i="16" s="1"/>
  <c r="BY311" i="16" s="1"/>
  <c r="BN311" i="16"/>
  <c r="BS311" i="16" s="1"/>
  <c r="BX311" i="16" s="1"/>
  <c r="BR310" i="16"/>
  <c r="BW310" i="16" s="1"/>
  <c r="CB310" i="16" s="1"/>
  <c r="BQ310" i="16"/>
  <c r="BV310" i="16" s="1"/>
  <c r="CA310" i="16" s="1"/>
  <c r="BP310" i="16"/>
  <c r="BU310" i="16" s="1"/>
  <c r="BZ310" i="16" s="1"/>
  <c r="BO310" i="16"/>
  <c r="BT310" i="16" s="1"/>
  <c r="BY310" i="16" s="1"/>
  <c r="BN310" i="16"/>
  <c r="BS310" i="16" s="1"/>
  <c r="BX310" i="16" s="1"/>
  <c r="BR309" i="16"/>
  <c r="BW309" i="16" s="1"/>
  <c r="CB309" i="16" s="1"/>
  <c r="BQ309" i="16"/>
  <c r="BV309" i="16" s="1"/>
  <c r="CA309" i="16" s="1"/>
  <c r="BP309" i="16"/>
  <c r="BU309" i="16" s="1"/>
  <c r="BZ309" i="16" s="1"/>
  <c r="BO309" i="16"/>
  <c r="BT309" i="16" s="1"/>
  <c r="BY309" i="16" s="1"/>
  <c r="BN309" i="16"/>
  <c r="BS309" i="16" s="1"/>
  <c r="BX309" i="16" s="1"/>
  <c r="BR308" i="16"/>
  <c r="BW308" i="16" s="1"/>
  <c r="CB308" i="16" s="1"/>
  <c r="BQ308" i="16"/>
  <c r="BV308" i="16" s="1"/>
  <c r="CA308" i="16" s="1"/>
  <c r="BP308" i="16"/>
  <c r="BU308" i="16" s="1"/>
  <c r="BZ308" i="16" s="1"/>
  <c r="BO308" i="16"/>
  <c r="BT308" i="16" s="1"/>
  <c r="BY308" i="16" s="1"/>
  <c r="BN308" i="16"/>
  <c r="BS308" i="16" s="1"/>
  <c r="BX308" i="16" s="1"/>
  <c r="BR307" i="16"/>
  <c r="BW307" i="16" s="1"/>
  <c r="CB307" i="16" s="1"/>
  <c r="BQ307" i="16"/>
  <c r="BV307" i="16" s="1"/>
  <c r="CA307" i="16" s="1"/>
  <c r="BP307" i="16"/>
  <c r="BU307" i="16" s="1"/>
  <c r="BZ307" i="16" s="1"/>
  <c r="BO307" i="16"/>
  <c r="BT307" i="16" s="1"/>
  <c r="BY307" i="16" s="1"/>
  <c r="BN307" i="16"/>
  <c r="BS307" i="16" s="1"/>
  <c r="BX307" i="16" s="1"/>
  <c r="BR306" i="16"/>
  <c r="BW306" i="16" s="1"/>
  <c r="CB306" i="16" s="1"/>
  <c r="BQ306" i="16"/>
  <c r="BV306" i="16" s="1"/>
  <c r="CA306" i="16" s="1"/>
  <c r="BP306" i="16"/>
  <c r="BU306" i="16" s="1"/>
  <c r="BZ306" i="16" s="1"/>
  <c r="BO306" i="16"/>
  <c r="BT306" i="16" s="1"/>
  <c r="BY306" i="16" s="1"/>
  <c r="BN306" i="16"/>
  <c r="BS306" i="16" s="1"/>
  <c r="BX306" i="16" s="1"/>
  <c r="BR305" i="16"/>
  <c r="BW305" i="16" s="1"/>
  <c r="CB305" i="16" s="1"/>
  <c r="BQ305" i="16"/>
  <c r="BV305" i="16" s="1"/>
  <c r="CA305" i="16" s="1"/>
  <c r="BP305" i="16"/>
  <c r="BU305" i="16" s="1"/>
  <c r="BZ305" i="16" s="1"/>
  <c r="BO305" i="16"/>
  <c r="BT305" i="16" s="1"/>
  <c r="BY305" i="16" s="1"/>
  <c r="BN305" i="16"/>
  <c r="BS305" i="16" s="1"/>
  <c r="BX305" i="16" s="1"/>
  <c r="BR304" i="16"/>
  <c r="BW304" i="16" s="1"/>
  <c r="CB304" i="16" s="1"/>
  <c r="BQ304" i="16"/>
  <c r="BV304" i="16" s="1"/>
  <c r="CA304" i="16" s="1"/>
  <c r="BP304" i="16"/>
  <c r="BU304" i="16" s="1"/>
  <c r="BZ304" i="16" s="1"/>
  <c r="BO304" i="16"/>
  <c r="BT304" i="16" s="1"/>
  <c r="BY304" i="16" s="1"/>
  <c r="BN304" i="16"/>
  <c r="BS304" i="16" s="1"/>
  <c r="BX304" i="16" s="1"/>
  <c r="BR303" i="16"/>
  <c r="BW303" i="16" s="1"/>
  <c r="CB303" i="16" s="1"/>
  <c r="BQ303" i="16"/>
  <c r="BV303" i="16" s="1"/>
  <c r="CA303" i="16" s="1"/>
  <c r="BP303" i="16"/>
  <c r="BU303" i="16" s="1"/>
  <c r="BZ303" i="16" s="1"/>
  <c r="BO303" i="16"/>
  <c r="BT303" i="16" s="1"/>
  <c r="BY303" i="16" s="1"/>
  <c r="BN303" i="16"/>
  <c r="BS303" i="16" s="1"/>
  <c r="BX303" i="16" s="1"/>
  <c r="BR302" i="16"/>
  <c r="BW302" i="16" s="1"/>
  <c r="CB302" i="16" s="1"/>
  <c r="BQ302" i="16"/>
  <c r="BV302" i="16" s="1"/>
  <c r="CA302" i="16" s="1"/>
  <c r="BP302" i="16"/>
  <c r="BU302" i="16" s="1"/>
  <c r="BZ302" i="16" s="1"/>
  <c r="BO302" i="16"/>
  <c r="BT302" i="16" s="1"/>
  <c r="BY302" i="16" s="1"/>
  <c r="BN302" i="16"/>
  <c r="BS302" i="16" s="1"/>
  <c r="BX302" i="16" s="1"/>
  <c r="BR301" i="16"/>
  <c r="BW301" i="16" s="1"/>
  <c r="CB301" i="16" s="1"/>
  <c r="BQ301" i="16"/>
  <c r="BV301" i="16" s="1"/>
  <c r="CA301" i="16" s="1"/>
  <c r="BP301" i="16"/>
  <c r="BU301" i="16" s="1"/>
  <c r="BZ301" i="16" s="1"/>
  <c r="BO301" i="16"/>
  <c r="BT301" i="16" s="1"/>
  <c r="BY301" i="16" s="1"/>
  <c r="BN301" i="16"/>
  <c r="BS301" i="16" s="1"/>
  <c r="BX301" i="16" s="1"/>
  <c r="BR300" i="16"/>
  <c r="BW300" i="16" s="1"/>
  <c r="CB300" i="16" s="1"/>
  <c r="BQ300" i="16"/>
  <c r="BV300" i="16" s="1"/>
  <c r="CA300" i="16" s="1"/>
  <c r="BP300" i="16"/>
  <c r="BU300" i="16" s="1"/>
  <c r="BZ300" i="16" s="1"/>
  <c r="BO300" i="16"/>
  <c r="BT300" i="16" s="1"/>
  <c r="BY300" i="16" s="1"/>
  <c r="BN300" i="16"/>
  <c r="BS300" i="16" s="1"/>
  <c r="BX300" i="16" s="1"/>
  <c r="BR299" i="16"/>
  <c r="BW299" i="16" s="1"/>
  <c r="CB299" i="16" s="1"/>
  <c r="BQ299" i="16"/>
  <c r="BV299" i="16" s="1"/>
  <c r="CA299" i="16" s="1"/>
  <c r="BP299" i="16"/>
  <c r="BU299" i="16" s="1"/>
  <c r="BZ299" i="16" s="1"/>
  <c r="BO299" i="16"/>
  <c r="BT299" i="16" s="1"/>
  <c r="BY299" i="16" s="1"/>
  <c r="BN299" i="16"/>
  <c r="BS299" i="16" s="1"/>
  <c r="BX299" i="16" s="1"/>
  <c r="BR298" i="16"/>
  <c r="BW298" i="16" s="1"/>
  <c r="CB298" i="16" s="1"/>
  <c r="BQ298" i="16"/>
  <c r="BV298" i="16" s="1"/>
  <c r="CA298" i="16" s="1"/>
  <c r="BP298" i="16"/>
  <c r="BU298" i="16" s="1"/>
  <c r="BZ298" i="16" s="1"/>
  <c r="BO298" i="16"/>
  <c r="BT298" i="16" s="1"/>
  <c r="BY298" i="16" s="1"/>
  <c r="BN298" i="16"/>
  <c r="BS298" i="16" s="1"/>
  <c r="BX298" i="16" s="1"/>
  <c r="BR297" i="16"/>
  <c r="BW297" i="16" s="1"/>
  <c r="CB297" i="16" s="1"/>
  <c r="BQ297" i="16"/>
  <c r="BV297" i="16" s="1"/>
  <c r="CA297" i="16" s="1"/>
  <c r="BP297" i="16"/>
  <c r="BU297" i="16" s="1"/>
  <c r="BZ297" i="16" s="1"/>
  <c r="BO297" i="16"/>
  <c r="BT297" i="16" s="1"/>
  <c r="BY297" i="16" s="1"/>
  <c r="BN297" i="16"/>
  <c r="BS297" i="16" s="1"/>
  <c r="BX297" i="16" s="1"/>
  <c r="BR296" i="16"/>
  <c r="BW296" i="16" s="1"/>
  <c r="CB296" i="16" s="1"/>
  <c r="BQ296" i="16"/>
  <c r="BV296" i="16" s="1"/>
  <c r="CA296" i="16" s="1"/>
  <c r="BP296" i="16"/>
  <c r="BU296" i="16" s="1"/>
  <c r="BZ296" i="16" s="1"/>
  <c r="BO296" i="16"/>
  <c r="BT296" i="16" s="1"/>
  <c r="BY296" i="16" s="1"/>
  <c r="BN296" i="16"/>
  <c r="BS296" i="16" s="1"/>
  <c r="BX296" i="16" s="1"/>
  <c r="BR295" i="16"/>
  <c r="BW295" i="16" s="1"/>
  <c r="CB295" i="16" s="1"/>
  <c r="BQ295" i="16"/>
  <c r="BV295" i="16" s="1"/>
  <c r="CA295" i="16" s="1"/>
  <c r="BP295" i="16"/>
  <c r="BU295" i="16" s="1"/>
  <c r="BZ295" i="16" s="1"/>
  <c r="BO295" i="16"/>
  <c r="BT295" i="16" s="1"/>
  <c r="BY295" i="16" s="1"/>
  <c r="BN295" i="16"/>
  <c r="BS295" i="16" s="1"/>
  <c r="BX295" i="16" s="1"/>
  <c r="BR294" i="16"/>
  <c r="BW294" i="16" s="1"/>
  <c r="CB294" i="16" s="1"/>
  <c r="BQ294" i="16"/>
  <c r="BV294" i="16" s="1"/>
  <c r="CA294" i="16" s="1"/>
  <c r="BP294" i="16"/>
  <c r="BU294" i="16" s="1"/>
  <c r="BZ294" i="16" s="1"/>
  <c r="BO294" i="16"/>
  <c r="BT294" i="16" s="1"/>
  <c r="BY294" i="16" s="1"/>
  <c r="BN294" i="16"/>
  <c r="BS294" i="16" s="1"/>
  <c r="BX294" i="16" s="1"/>
  <c r="BR293" i="16"/>
  <c r="BW293" i="16" s="1"/>
  <c r="CB293" i="16" s="1"/>
  <c r="BQ293" i="16"/>
  <c r="BV293" i="16" s="1"/>
  <c r="CA293" i="16" s="1"/>
  <c r="BP293" i="16"/>
  <c r="BU293" i="16" s="1"/>
  <c r="BZ293" i="16" s="1"/>
  <c r="BO293" i="16"/>
  <c r="BT293" i="16" s="1"/>
  <c r="BY293" i="16" s="1"/>
  <c r="BN293" i="16"/>
  <c r="BS293" i="16" s="1"/>
  <c r="BX293" i="16" s="1"/>
  <c r="BR292" i="16"/>
  <c r="BW292" i="16" s="1"/>
  <c r="CB292" i="16" s="1"/>
  <c r="BQ292" i="16"/>
  <c r="BV292" i="16" s="1"/>
  <c r="CA292" i="16" s="1"/>
  <c r="BP292" i="16"/>
  <c r="BU292" i="16" s="1"/>
  <c r="BZ292" i="16" s="1"/>
  <c r="BO292" i="16"/>
  <c r="BT292" i="16" s="1"/>
  <c r="BY292" i="16" s="1"/>
  <c r="BN292" i="16"/>
  <c r="BS292" i="16" s="1"/>
  <c r="BX292" i="16" s="1"/>
  <c r="BR291" i="16"/>
  <c r="BW291" i="16" s="1"/>
  <c r="CB291" i="16" s="1"/>
  <c r="BQ291" i="16"/>
  <c r="BV291" i="16" s="1"/>
  <c r="CA291" i="16" s="1"/>
  <c r="BP291" i="16"/>
  <c r="BU291" i="16" s="1"/>
  <c r="BZ291" i="16" s="1"/>
  <c r="BO291" i="16"/>
  <c r="BT291" i="16" s="1"/>
  <c r="BY291" i="16" s="1"/>
  <c r="BN291" i="16"/>
  <c r="BS291" i="16" s="1"/>
  <c r="BX291" i="16" s="1"/>
  <c r="BR290" i="16"/>
  <c r="BW290" i="16" s="1"/>
  <c r="CB290" i="16" s="1"/>
  <c r="BQ290" i="16"/>
  <c r="BV290" i="16" s="1"/>
  <c r="CA290" i="16" s="1"/>
  <c r="BP290" i="16"/>
  <c r="BU290" i="16" s="1"/>
  <c r="BZ290" i="16" s="1"/>
  <c r="BO290" i="16"/>
  <c r="BT290" i="16" s="1"/>
  <c r="BY290" i="16" s="1"/>
  <c r="BN290" i="16"/>
  <c r="BS290" i="16" s="1"/>
  <c r="BX290" i="16" s="1"/>
  <c r="BR289" i="16"/>
  <c r="BW289" i="16" s="1"/>
  <c r="CB289" i="16" s="1"/>
  <c r="BQ289" i="16"/>
  <c r="BV289" i="16" s="1"/>
  <c r="CA289" i="16" s="1"/>
  <c r="BP289" i="16"/>
  <c r="BU289" i="16" s="1"/>
  <c r="BZ289" i="16" s="1"/>
  <c r="BO289" i="16"/>
  <c r="BT289" i="16" s="1"/>
  <c r="BY289" i="16" s="1"/>
  <c r="BN289" i="16"/>
  <c r="BS289" i="16" s="1"/>
  <c r="BX289" i="16" s="1"/>
  <c r="BR288" i="16"/>
  <c r="BW288" i="16" s="1"/>
  <c r="CB288" i="16" s="1"/>
  <c r="BQ288" i="16"/>
  <c r="BV288" i="16" s="1"/>
  <c r="CA288" i="16" s="1"/>
  <c r="BP288" i="16"/>
  <c r="BU288" i="16" s="1"/>
  <c r="BZ288" i="16" s="1"/>
  <c r="BO288" i="16"/>
  <c r="BT288" i="16" s="1"/>
  <c r="BY288" i="16" s="1"/>
  <c r="BN288" i="16"/>
  <c r="BS288" i="16" s="1"/>
  <c r="BX288" i="16" s="1"/>
  <c r="BR287" i="16"/>
  <c r="BW287" i="16" s="1"/>
  <c r="CB287" i="16" s="1"/>
  <c r="BQ287" i="16"/>
  <c r="BV287" i="16" s="1"/>
  <c r="CA287" i="16" s="1"/>
  <c r="BP287" i="16"/>
  <c r="BU287" i="16" s="1"/>
  <c r="BZ287" i="16" s="1"/>
  <c r="BO287" i="16"/>
  <c r="BT287" i="16" s="1"/>
  <c r="BY287" i="16" s="1"/>
  <c r="BN287" i="16"/>
  <c r="BS287" i="16" s="1"/>
  <c r="BX287" i="16" s="1"/>
  <c r="BR286" i="16"/>
  <c r="BW286" i="16" s="1"/>
  <c r="CB286" i="16" s="1"/>
  <c r="BQ286" i="16"/>
  <c r="BV286" i="16" s="1"/>
  <c r="CA286" i="16" s="1"/>
  <c r="BP286" i="16"/>
  <c r="BU286" i="16" s="1"/>
  <c r="BZ286" i="16" s="1"/>
  <c r="BO286" i="16"/>
  <c r="BT286" i="16" s="1"/>
  <c r="BY286" i="16" s="1"/>
  <c r="BN286" i="16"/>
  <c r="BS286" i="16" s="1"/>
  <c r="BX286" i="16" s="1"/>
  <c r="BR285" i="16"/>
  <c r="BW285" i="16" s="1"/>
  <c r="CB285" i="16" s="1"/>
  <c r="BQ285" i="16"/>
  <c r="BV285" i="16" s="1"/>
  <c r="CA285" i="16" s="1"/>
  <c r="BP285" i="16"/>
  <c r="BU285" i="16" s="1"/>
  <c r="BZ285" i="16" s="1"/>
  <c r="BO285" i="16"/>
  <c r="BT285" i="16" s="1"/>
  <c r="BY285" i="16" s="1"/>
  <c r="BN285" i="16"/>
  <c r="BS285" i="16" s="1"/>
  <c r="BX285" i="16" s="1"/>
  <c r="BR284" i="16"/>
  <c r="BW284" i="16" s="1"/>
  <c r="CB284" i="16" s="1"/>
  <c r="BQ284" i="16"/>
  <c r="BV284" i="16" s="1"/>
  <c r="CA284" i="16" s="1"/>
  <c r="BP284" i="16"/>
  <c r="BU284" i="16" s="1"/>
  <c r="BZ284" i="16" s="1"/>
  <c r="BO284" i="16"/>
  <c r="BT284" i="16" s="1"/>
  <c r="BY284" i="16" s="1"/>
  <c r="BN284" i="16"/>
  <c r="BS284" i="16" s="1"/>
  <c r="BX284" i="16" s="1"/>
  <c r="BR283" i="16"/>
  <c r="BW283" i="16" s="1"/>
  <c r="CB283" i="16" s="1"/>
  <c r="BQ283" i="16"/>
  <c r="BV283" i="16" s="1"/>
  <c r="CA283" i="16" s="1"/>
  <c r="BP283" i="16"/>
  <c r="BU283" i="16" s="1"/>
  <c r="BZ283" i="16" s="1"/>
  <c r="BO283" i="16"/>
  <c r="BT283" i="16" s="1"/>
  <c r="BY283" i="16" s="1"/>
  <c r="BN283" i="16"/>
  <c r="BS283" i="16" s="1"/>
  <c r="BX283" i="16" s="1"/>
  <c r="BR282" i="16"/>
  <c r="BW282" i="16" s="1"/>
  <c r="CB282" i="16" s="1"/>
  <c r="BQ282" i="16"/>
  <c r="BV282" i="16" s="1"/>
  <c r="CA282" i="16" s="1"/>
  <c r="BP282" i="16"/>
  <c r="BU282" i="16" s="1"/>
  <c r="BZ282" i="16" s="1"/>
  <c r="BO282" i="16"/>
  <c r="BT282" i="16" s="1"/>
  <c r="BY282" i="16" s="1"/>
  <c r="BN282" i="16"/>
  <c r="BS282" i="16" s="1"/>
  <c r="BX282" i="16" s="1"/>
  <c r="BR281" i="16"/>
  <c r="BW281" i="16" s="1"/>
  <c r="CB281" i="16" s="1"/>
  <c r="BQ281" i="16"/>
  <c r="BV281" i="16" s="1"/>
  <c r="CA281" i="16" s="1"/>
  <c r="BP281" i="16"/>
  <c r="BU281" i="16" s="1"/>
  <c r="BZ281" i="16" s="1"/>
  <c r="BO281" i="16"/>
  <c r="BT281" i="16" s="1"/>
  <c r="BY281" i="16" s="1"/>
  <c r="BN281" i="16"/>
  <c r="BS281" i="16" s="1"/>
  <c r="BX281" i="16" s="1"/>
  <c r="BR280" i="16"/>
  <c r="BW280" i="16" s="1"/>
  <c r="CB280" i="16" s="1"/>
  <c r="BQ280" i="16"/>
  <c r="BV280" i="16" s="1"/>
  <c r="CA280" i="16" s="1"/>
  <c r="BP280" i="16"/>
  <c r="BU280" i="16" s="1"/>
  <c r="BZ280" i="16" s="1"/>
  <c r="BO280" i="16"/>
  <c r="BT280" i="16" s="1"/>
  <c r="BY280" i="16" s="1"/>
  <c r="BN280" i="16"/>
  <c r="BS280" i="16" s="1"/>
  <c r="BX280" i="16" s="1"/>
  <c r="BR279" i="16"/>
  <c r="BW279" i="16" s="1"/>
  <c r="CB279" i="16" s="1"/>
  <c r="BQ279" i="16"/>
  <c r="BV279" i="16" s="1"/>
  <c r="CA279" i="16" s="1"/>
  <c r="BP279" i="16"/>
  <c r="BU279" i="16" s="1"/>
  <c r="BZ279" i="16" s="1"/>
  <c r="BO279" i="16"/>
  <c r="BT279" i="16" s="1"/>
  <c r="BY279" i="16" s="1"/>
  <c r="BN279" i="16"/>
  <c r="BS279" i="16" s="1"/>
  <c r="BX279" i="16" s="1"/>
  <c r="BR278" i="16"/>
  <c r="BW278" i="16" s="1"/>
  <c r="CB278" i="16" s="1"/>
  <c r="BQ278" i="16"/>
  <c r="BV278" i="16" s="1"/>
  <c r="CA278" i="16" s="1"/>
  <c r="BP278" i="16"/>
  <c r="BU278" i="16" s="1"/>
  <c r="BZ278" i="16" s="1"/>
  <c r="BO278" i="16"/>
  <c r="BT278" i="16" s="1"/>
  <c r="BY278" i="16" s="1"/>
  <c r="BN278" i="16"/>
  <c r="BS278" i="16" s="1"/>
  <c r="BX278" i="16" s="1"/>
  <c r="BR277" i="16"/>
  <c r="BW277" i="16" s="1"/>
  <c r="CB277" i="16" s="1"/>
  <c r="BQ277" i="16"/>
  <c r="BV277" i="16" s="1"/>
  <c r="CA277" i="16" s="1"/>
  <c r="BP277" i="16"/>
  <c r="BU277" i="16" s="1"/>
  <c r="BZ277" i="16" s="1"/>
  <c r="BO277" i="16"/>
  <c r="BT277" i="16" s="1"/>
  <c r="BY277" i="16" s="1"/>
  <c r="BN277" i="16"/>
  <c r="BS277" i="16" s="1"/>
  <c r="BX277" i="16" s="1"/>
  <c r="BR276" i="16"/>
  <c r="BW276" i="16" s="1"/>
  <c r="CB276" i="16" s="1"/>
  <c r="BQ276" i="16"/>
  <c r="BV276" i="16" s="1"/>
  <c r="CA276" i="16" s="1"/>
  <c r="BP276" i="16"/>
  <c r="BU276" i="16" s="1"/>
  <c r="BZ276" i="16" s="1"/>
  <c r="BO276" i="16"/>
  <c r="BT276" i="16" s="1"/>
  <c r="BY276" i="16" s="1"/>
  <c r="BN276" i="16"/>
  <c r="BS276" i="16" s="1"/>
  <c r="BX276" i="16" s="1"/>
  <c r="BR275" i="16"/>
  <c r="BW275" i="16" s="1"/>
  <c r="CB275" i="16" s="1"/>
  <c r="BQ275" i="16"/>
  <c r="BV275" i="16" s="1"/>
  <c r="CA275" i="16" s="1"/>
  <c r="BP275" i="16"/>
  <c r="BU275" i="16" s="1"/>
  <c r="BZ275" i="16" s="1"/>
  <c r="BO275" i="16"/>
  <c r="BT275" i="16" s="1"/>
  <c r="BY275" i="16" s="1"/>
  <c r="BN275" i="16"/>
  <c r="BS275" i="16" s="1"/>
  <c r="BX275" i="16" s="1"/>
  <c r="BR274" i="16"/>
  <c r="BW274" i="16" s="1"/>
  <c r="CB274" i="16" s="1"/>
  <c r="BQ274" i="16"/>
  <c r="BV274" i="16" s="1"/>
  <c r="CA274" i="16" s="1"/>
  <c r="BP274" i="16"/>
  <c r="BU274" i="16" s="1"/>
  <c r="BZ274" i="16" s="1"/>
  <c r="BO274" i="16"/>
  <c r="BT274" i="16" s="1"/>
  <c r="BY274" i="16" s="1"/>
  <c r="BN274" i="16"/>
  <c r="BS274" i="16" s="1"/>
  <c r="BX274" i="16" s="1"/>
  <c r="BR273" i="16"/>
  <c r="BW273" i="16" s="1"/>
  <c r="CB273" i="16" s="1"/>
  <c r="BQ273" i="16"/>
  <c r="BV273" i="16" s="1"/>
  <c r="CA273" i="16" s="1"/>
  <c r="BP273" i="16"/>
  <c r="BU273" i="16" s="1"/>
  <c r="BZ273" i="16" s="1"/>
  <c r="BO273" i="16"/>
  <c r="BT273" i="16" s="1"/>
  <c r="BY273" i="16" s="1"/>
  <c r="BN273" i="16"/>
  <c r="BS273" i="16" s="1"/>
  <c r="BX273" i="16" s="1"/>
  <c r="BR272" i="16"/>
  <c r="BW272" i="16" s="1"/>
  <c r="CB272" i="16" s="1"/>
  <c r="BQ272" i="16"/>
  <c r="BV272" i="16" s="1"/>
  <c r="CA272" i="16" s="1"/>
  <c r="BP272" i="16"/>
  <c r="BU272" i="16" s="1"/>
  <c r="BZ272" i="16" s="1"/>
  <c r="BO272" i="16"/>
  <c r="BT272" i="16" s="1"/>
  <c r="BY272" i="16" s="1"/>
  <c r="BN272" i="16"/>
  <c r="BS272" i="16" s="1"/>
  <c r="BX272" i="16" s="1"/>
  <c r="BR271" i="16"/>
  <c r="BW271" i="16" s="1"/>
  <c r="CB271" i="16" s="1"/>
  <c r="BQ271" i="16"/>
  <c r="BV271" i="16" s="1"/>
  <c r="CA271" i="16" s="1"/>
  <c r="BP271" i="16"/>
  <c r="BU271" i="16" s="1"/>
  <c r="BZ271" i="16" s="1"/>
  <c r="BO271" i="16"/>
  <c r="BT271" i="16" s="1"/>
  <c r="BY271" i="16" s="1"/>
  <c r="BN271" i="16"/>
  <c r="BS271" i="16" s="1"/>
  <c r="BX271" i="16" s="1"/>
  <c r="BR270" i="16"/>
  <c r="BW270" i="16" s="1"/>
  <c r="CB270" i="16" s="1"/>
  <c r="BQ270" i="16"/>
  <c r="BV270" i="16" s="1"/>
  <c r="CA270" i="16" s="1"/>
  <c r="BP270" i="16"/>
  <c r="BU270" i="16" s="1"/>
  <c r="BZ270" i="16" s="1"/>
  <c r="BO270" i="16"/>
  <c r="BT270" i="16" s="1"/>
  <c r="BY270" i="16" s="1"/>
  <c r="BN270" i="16"/>
  <c r="BS270" i="16" s="1"/>
  <c r="BX270" i="16" s="1"/>
  <c r="BR269" i="16"/>
  <c r="BW269" i="16" s="1"/>
  <c r="CB269" i="16" s="1"/>
  <c r="BQ269" i="16"/>
  <c r="BV269" i="16" s="1"/>
  <c r="CA269" i="16" s="1"/>
  <c r="BP269" i="16"/>
  <c r="BU269" i="16" s="1"/>
  <c r="BZ269" i="16" s="1"/>
  <c r="BO269" i="16"/>
  <c r="BT269" i="16" s="1"/>
  <c r="BY269" i="16" s="1"/>
  <c r="BN269" i="16"/>
  <c r="BS269" i="16" s="1"/>
  <c r="BX269" i="16" s="1"/>
  <c r="BR268" i="16"/>
  <c r="BW268" i="16" s="1"/>
  <c r="CB268" i="16" s="1"/>
  <c r="BQ268" i="16"/>
  <c r="BV268" i="16" s="1"/>
  <c r="CA268" i="16" s="1"/>
  <c r="BP268" i="16"/>
  <c r="BU268" i="16" s="1"/>
  <c r="BZ268" i="16" s="1"/>
  <c r="BO268" i="16"/>
  <c r="BT268" i="16" s="1"/>
  <c r="BY268" i="16" s="1"/>
  <c r="BN268" i="16"/>
  <c r="BS268" i="16" s="1"/>
  <c r="BX268" i="16" s="1"/>
  <c r="BR267" i="16"/>
  <c r="BW267" i="16" s="1"/>
  <c r="CB267" i="16" s="1"/>
  <c r="BQ267" i="16"/>
  <c r="BV267" i="16" s="1"/>
  <c r="CA267" i="16" s="1"/>
  <c r="BP267" i="16"/>
  <c r="BU267" i="16" s="1"/>
  <c r="BZ267" i="16" s="1"/>
  <c r="BO267" i="16"/>
  <c r="BT267" i="16" s="1"/>
  <c r="BY267" i="16" s="1"/>
  <c r="BN267" i="16"/>
  <c r="BS267" i="16" s="1"/>
  <c r="BX267" i="16" s="1"/>
  <c r="BR266" i="16"/>
  <c r="BW266" i="16" s="1"/>
  <c r="CB266" i="16" s="1"/>
  <c r="BQ266" i="16"/>
  <c r="BV266" i="16" s="1"/>
  <c r="CA266" i="16" s="1"/>
  <c r="BP266" i="16"/>
  <c r="BU266" i="16" s="1"/>
  <c r="BZ266" i="16" s="1"/>
  <c r="BO266" i="16"/>
  <c r="BT266" i="16" s="1"/>
  <c r="BY266" i="16" s="1"/>
  <c r="BN266" i="16"/>
  <c r="BS266" i="16" s="1"/>
  <c r="BX266" i="16" s="1"/>
  <c r="BR265" i="16"/>
  <c r="BW265" i="16" s="1"/>
  <c r="CB265" i="16" s="1"/>
  <c r="BQ265" i="16"/>
  <c r="BV265" i="16" s="1"/>
  <c r="CA265" i="16" s="1"/>
  <c r="BP265" i="16"/>
  <c r="BU265" i="16" s="1"/>
  <c r="BZ265" i="16" s="1"/>
  <c r="BO265" i="16"/>
  <c r="BT265" i="16" s="1"/>
  <c r="BY265" i="16" s="1"/>
  <c r="BN265" i="16"/>
  <c r="BS265" i="16" s="1"/>
  <c r="BX265" i="16" s="1"/>
  <c r="BR264" i="16"/>
  <c r="BW264" i="16" s="1"/>
  <c r="CB264" i="16" s="1"/>
  <c r="BQ264" i="16"/>
  <c r="BV264" i="16" s="1"/>
  <c r="CA264" i="16" s="1"/>
  <c r="BP264" i="16"/>
  <c r="BU264" i="16" s="1"/>
  <c r="BZ264" i="16" s="1"/>
  <c r="BO264" i="16"/>
  <c r="BT264" i="16" s="1"/>
  <c r="BY264" i="16" s="1"/>
  <c r="BN264" i="16"/>
  <c r="BS264" i="16" s="1"/>
  <c r="BX264" i="16" s="1"/>
  <c r="BR263" i="16"/>
  <c r="BW263" i="16" s="1"/>
  <c r="CB263" i="16" s="1"/>
  <c r="BQ263" i="16"/>
  <c r="BV263" i="16" s="1"/>
  <c r="CA263" i="16" s="1"/>
  <c r="BP263" i="16"/>
  <c r="BU263" i="16" s="1"/>
  <c r="BZ263" i="16" s="1"/>
  <c r="BO263" i="16"/>
  <c r="BT263" i="16" s="1"/>
  <c r="BY263" i="16" s="1"/>
  <c r="BN263" i="16"/>
  <c r="BS263" i="16" s="1"/>
  <c r="BX263" i="16" s="1"/>
  <c r="BR262" i="16"/>
  <c r="BW262" i="16" s="1"/>
  <c r="CB262" i="16" s="1"/>
  <c r="BQ262" i="16"/>
  <c r="BV262" i="16" s="1"/>
  <c r="CA262" i="16" s="1"/>
  <c r="BP262" i="16"/>
  <c r="BU262" i="16" s="1"/>
  <c r="BZ262" i="16" s="1"/>
  <c r="BO262" i="16"/>
  <c r="BT262" i="16" s="1"/>
  <c r="BY262" i="16" s="1"/>
  <c r="BN262" i="16"/>
  <c r="BS262" i="16" s="1"/>
  <c r="BX262" i="16" s="1"/>
  <c r="BR261" i="16"/>
  <c r="BW261" i="16" s="1"/>
  <c r="CB261" i="16" s="1"/>
  <c r="BQ261" i="16"/>
  <c r="BV261" i="16" s="1"/>
  <c r="CA261" i="16" s="1"/>
  <c r="BP261" i="16"/>
  <c r="BU261" i="16" s="1"/>
  <c r="BZ261" i="16" s="1"/>
  <c r="BO261" i="16"/>
  <c r="BT261" i="16" s="1"/>
  <c r="BY261" i="16" s="1"/>
  <c r="BN261" i="16"/>
  <c r="BS261" i="16" s="1"/>
  <c r="BX261" i="16" s="1"/>
  <c r="BR260" i="16"/>
  <c r="BW260" i="16" s="1"/>
  <c r="CB260" i="16" s="1"/>
  <c r="BQ260" i="16"/>
  <c r="BV260" i="16" s="1"/>
  <c r="CA260" i="16" s="1"/>
  <c r="BP260" i="16"/>
  <c r="BU260" i="16" s="1"/>
  <c r="BZ260" i="16" s="1"/>
  <c r="BO260" i="16"/>
  <c r="BT260" i="16" s="1"/>
  <c r="BY260" i="16" s="1"/>
  <c r="BN260" i="16"/>
  <c r="BS260" i="16" s="1"/>
  <c r="BX260" i="16" s="1"/>
  <c r="BR259" i="16"/>
  <c r="BW259" i="16" s="1"/>
  <c r="CB259" i="16" s="1"/>
  <c r="BQ259" i="16"/>
  <c r="BV259" i="16" s="1"/>
  <c r="CA259" i="16" s="1"/>
  <c r="BP259" i="16"/>
  <c r="BU259" i="16" s="1"/>
  <c r="BZ259" i="16" s="1"/>
  <c r="BO259" i="16"/>
  <c r="BT259" i="16" s="1"/>
  <c r="BY259" i="16" s="1"/>
  <c r="BN259" i="16"/>
  <c r="BS259" i="16" s="1"/>
  <c r="BX259" i="16" s="1"/>
  <c r="BR258" i="16"/>
  <c r="BW258" i="16" s="1"/>
  <c r="CB258" i="16" s="1"/>
  <c r="BQ258" i="16"/>
  <c r="BV258" i="16" s="1"/>
  <c r="CA258" i="16" s="1"/>
  <c r="BP258" i="16"/>
  <c r="BU258" i="16" s="1"/>
  <c r="BZ258" i="16" s="1"/>
  <c r="BO258" i="16"/>
  <c r="BT258" i="16" s="1"/>
  <c r="BY258" i="16" s="1"/>
  <c r="BN258" i="16"/>
  <c r="BS258" i="16" s="1"/>
  <c r="BX258" i="16" s="1"/>
  <c r="BR257" i="16"/>
  <c r="BW257" i="16" s="1"/>
  <c r="CB257" i="16" s="1"/>
  <c r="BQ257" i="16"/>
  <c r="BV257" i="16" s="1"/>
  <c r="CA257" i="16" s="1"/>
  <c r="BP257" i="16"/>
  <c r="BU257" i="16" s="1"/>
  <c r="BZ257" i="16" s="1"/>
  <c r="BO257" i="16"/>
  <c r="BT257" i="16" s="1"/>
  <c r="BY257" i="16" s="1"/>
  <c r="BN257" i="16"/>
  <c r="BS257" i="16" s="1"/>
  <c r="BX257" i="16" s="1"/>
  <c r="BR256" i="16"/>
  <c r="BW256" i="16" s="1"/>
  <c r="CB256" i="16" s="1"/>
  <c r="BQ256" i="16"/>
  <c r="BV256" i="16" s="1"/>
  <c r="CA256" i="16" s="1"/>
  <c r="BP256" i="16"/>
  <c r="BU256" i="16" s="1"/>
  <c r="BZ256" i="16" s="1"/>
  <c r="BO256" i="16"/>
  <c r="BT256" i="16" s="1"/>
  <c r="BY256" i="16" s="1"/>
  <c r="BN256" i="16"/>
  <c r="BS256" i="16" s="1"/>
  <c r="BX256" i="16" s="1"/>
  <c r="BR255" i="16"/>
  <c r="BW255" i="16" s="1"/>
  <c r="CB255" i="16" s="1"/>
  <c r="BQ255" i="16"/>
  <c r="BV255" i="16" s="1"/>
  <c r="CA255" i="16" s="1"/>
  <c r="BP255" i="16"/>
  <c r="BU255" i="16" s="1"/>
  <c r="BZ255" i="16" s="1"/>
  <c r="BO255" i="16"/>
  <c r="BT255" i="16" s="1"/>
  <c r="BY255" i="16" s="1"/>
  <c r="BN255" i="16"/>
  <c r="BS255" i="16" s="1"/>
  <c r="BX255" i="16" s="1"/>
  <c r="BR254" i="16"/>
  <c r="BW254" i="16" s="1"/>
  <c r="CB254" i="16" s="1"/>
  <c r="BQ254" i="16"/>
  <c r="BV254" i="16" s="1"/>
  <c r="CA254" i="16" s="1"/>
  <c r="BP254" i="16"/>
  <c r="BU254" i="16" s="1"/>
  <c r="BZ254" i="16" s="1"/>
  <c r="BO254" i="16"/>
  <c r="BT254" i="16" s="1"/>
  <c r="BY254" i="16" s="1"/>
  <c r="BN254" i="16"/>
  <c r="BS254" i="16" s="1"/>
  <c r="BX254" i="16" s="1"/>
  <c r="BR253" i="16"/>
  <c r="BW253" i="16" s="1"/>
  <c r="CB253" i="16" s="1"/>
  <c r="BQ253" i="16"/>
  <c r="BV253" i="16" s="1"/>
  <c r="CA253" i="16" s="1"/>
  <c r="BP253" i="16"/>
  <c r="BU253" i="16" s="1"/>
  <c r="BZ253" i="16" s="1"/>
  <c r="BO253" i="16"/>
  <c r="BT253" i="16" s="1"/>
  <c r="BY253" i="16" s="1"/>
  <c r="BN253" i="16"/>
  <c r="BS253" i="16" s="1"/>
  <c r="BX253" i="16" s="1"/>
  <c r="BR252" i="16"/>
  <c r="BW252" i="16" s="1"/>
  <c r="CB252" i="16" s="1"/>
  <c r="BQ252" i="16"/>
  <c r="BV252" i="16" s="1"/>
  <c r="CA252" i="16" s="1"/>
  <c r="BP252" i="16"/>
  <c r="BU252" i="16" s="1"/>
  <c r="BZ252" i="16" s="1"/>
  <c r="BO252" i="16"/>
  <c r="BT252" i="16" s="1"/>
  <c r="BY252" i="16" s="1"/>
  <c r="BN252" i="16"/>
  <c r="BS252" i="16" s="1"/>
  <c r="BX252" i="16" s="1"/>
  <c r="BR251" i="16"/>
  <c r="BW251" i="16" s="1"/>
  <c r="CB251" i="16" s="1"/>
  <c r="BQ251" i="16"/>
  <c r="BV251" i="16" s="1"/>
  <c r="CA251" i="16" s="1"/>
  <c r="BP251" i="16"/>
  <c r="BU251" i="16" s="1"/>
  <c r="BZ251" i="16" s="1"/>
  <c r="BO251" i="16"/>
  <c r="BT251" i="16" s="1"/>
  <c r="BY251" i="16" s="1"/>
  <c r="BN251" i="16"/>
  <c r="BS251" i="16" s="1"/>
  <c r="BX251" i="16" s="1"/>
  <c r="BR250" i="16"/>
  <c r="BW250" i="16" s="1"/>
  <c r="CB250" i="16" s="1"/>
  <c r="BQ250" i="16"/>
  <c r="BV250" i="16" s="1"/>
  <c r="CA250" i="16" s="1"/>
  <c r="BP250" i="16"/>
  <c r="BU250" i="16" s="1"/>
  <c r="BZ250" i="16" s="1"/>
  <c r="BO250" i="16"/>
  <c r="BT250" i="16" s="1"/>
  <c r="BY250" i="16" s="1"/>
  <c r="BN250" i="16"/>
  <c r="BS250" i="16" s="1"/>
  <c r="BX250" i="16" s="1"/>
  <c r="BR249" i="16"/>
  <c r="BW249" i="16" s="1"/>
  <c r="CB249" i="16" s="1"/>
  <c r="BQ249" i="16"/>
  <c r="BV249" i="16" s="1"/>
  <c r="CA249" i="16" s="1"/>
  <c r="BP249" i="16"/>
  <c r="BU249" i="16" s="1"/>
  <c r="BZ249" i="16" s="1"/>
  <c r="BO249" i="16"/>
  <c r="BT249" i="16" s="1"/>
  <c r="BY249" i="16" s="1"/>
  <c r="BN249" i="16"/>
  <c r="BS249" i="16" s="1"/>
  <c r="BX249" i="16" s="1"/>
  <c r="BR248" i="16"/>
  <c r="BW248" i="16" s="1"/>
  <c r="CB248" i="16" s="1"/>
  <c r="BQ248" i="16"/>
  <c r="BV248" i="16" s="1"/>
  <c r="CA248" i="16" s="1"/>
  <c r="BP248" i="16"/>
  <c r="BU248" i="16" s="1"/>
  <c r="BZ248" i="16" s="1"/>
  <c r="BO248" i="16"/>
  <c r="BT248" i="16" s="1"/>
  <c r="BY248" i="16" s="1"/>
  <c r="BN248" i="16"/>
  <c r="BS248" i="16" s="1"/>
  <c r="BX248" i="16" s="1"/>
  <c r="BR247" i="16"/>
  <c r="BW247" i="16" s="1"/>
  <c r="CB247" i="16" s="1"/>
  <c r="BQ247" i="16"/>
  <c r="BV247" i="16" s="1"/>
  <c r="CA247" i="16" s="1"/>
  <c r="BP247" i="16"/>
  <c r="BU247" i="16" s="1"/>
  <c r="BZ247" i="16" s="1"/>
  <c r="BO247" i="16"/>
  <c r="BT247" i="16" s="1"/>
  <c r="BY247" i="16" s="1"/>
  <c r="BN247" i="16"/>
  <c r="BS247" i="16" s="1"/>
  <c r="BX247" i="16" s="1"/>
  <c r="BR246" i="16"/>
  <c r="BW246" i="16" s="1"/>
  <c r="CB246" i="16" s="1"/>
  <c r="BQ246" i="16"/>
  <c r="BV246" i="16" s="1"/>
  <c r="CA246" i="16" s="1"/>
  <c r="BP246" i="16"/>
  <c r="BU246" i="16" s="1"/>
  <c r="BZ246" i="16" s="1"/>
  <c r="BO246" i="16"/>
  <c r="BT246" i="16" s="1"/>
  <c r="BY246" i="16" s="1"/>
  <c r="BN246" i="16"/>
  <c r="BS246" i="16" s="1"/>
  <c r="BX246" i="16" s="1"/>
  <c r="BR245" i="16"/>
  <c r="BW245" i="16" s="1"/>
  <c r="CB245" i="16" s="1"/>
  <c r="BQ245" i="16"/>
  <c r="BV245" i="16" s="1"/>
  <c r="CA245" i="16" s="1"/>
  <c r="BP245" i="16"/>
  <c r="BU245" i="16" s="1"/>
  <c r="BZ245" i="16" s="1"/>
  <c r="BO245" i="16"/>
  <c r="BT245" i="16" s="1"/>
  <c r="BY245" i="16" s="1"/>
  <c r="BN245" i="16"/>
  <c r="BS245" i="16" s="1"/>
  <c r="BX245" i="16" s="1"/>
  <c r="BR244" i="16"/>
  <c r="BW244" i="16" s="1"/>
  <c r="CB244" i="16" s="1"/>
  <c r="BQ244" i="16"/>
  <c r="BV244" i="16" s="1"/>
  <c r="CA244" i="16" s="1"/>
  <c r="BP244" i="16"/>
  <c r="BU244" i="16" s="1"/>
  <c r="BZ244" i="16" s="1"/>
  <c r="BO244" i="16"/>
  <c r="BT244" i="16" s="1"/>
  <c r="BY244" i="16" s="1"/>
  <c r="BN244" i="16"/>
  <c r="BS244" i="16" s="1"/>
  <c r="BX244" i="16" s="1"/>
  <c r="BR243" i="16"/>
  <c r="BW243" i="16" s="1"/>
  <c r="CB243" i="16" s="1"/>
  <c r="BQ243" i="16"/>
  <c r="BV243" i="16" s="1"/>
  <c r="CA243" i="16" s="1"/>
  <c r="BP243" i="16"/>
  <c r="BU243" i="16" s="1"/>
  <c r="BZ243" i="16" s="1"/>
  <c r="BO243" i="16"/>
  <c r="BT243" i="16" s="1"/>
  <c r="BY243" i="16" s="1"/>
  <c r="BN243" i="16"/>
  <c r="BS243" i="16" s="1"/>
  <c r="BX243" i="16" s="1"/>
  <c r="BR242" i="16"/>
  <c r="BW242" i="16" s="1"/>
  <c r="CB242" i="16" s="1"/>
  <c r="BQ242" i="16"/>
  <c r="BV242" i="16" s="1"/>
  <c r="CA242" i="16" s="1"/>
  <c r="BP242" i="16"/>
  <c r="BU242" i="16" s="1"/>
  <c r="BZ242" i="16" s="1"/>
  <c r="BO242" i="16"/>
  <c r="BT242" i="16" s="1"/>
  <c r="BY242" i="16" s="1"/>
  <c r="BN242" i="16"/>
  <c r="BS242" i="16" s="1"/>
  <c r="BX242" i="16" s="1"/>
  <c r="BR241" i="16"/>
  <c r="BW241" i="16" s="1"/>
  <c r="CB241" i="16" s="1"/>
  <c r="BQ241" i="16"/>
  <c r="BV241" i="16" s="1"/>
  <c r="CA241" i="16" s="1"/>
  <c r="BP241" i="16"/>
  <c r="BU241" i="16" s="1"/>
  <c r="BZ241" i="16" s="1"/>
  <c r="BO241" i="16"/>
  <c r="BT241" i="16" s="1"/>
  <c r="BY241" i="16" s="1"/>
  <c r="BN241" i="16"/>
  <c r="BS241" i="16" s="1"/>
  <c r="BX241" i="16" s="1"/>
  <c r="BR240" i="16"/>
  <c r="BW240" i="16" s="1"/>
  <c r="CB240" i="16" s="1"/>
  <c r="BQ240" i="16"/>
  <c r="BV240" i="16" s="1"/>
  <c r="CA240" i="16" s="1"/>
  <c r="BP240" i="16"/>
  <c r="BU240" i="16" s="1"/>
  <c r="BZ240" i="16" s="1"/>
  <c r="BO240" i="16"/>
  <c r="BT240" i="16" s="1"/>
  <c r="BY240" i="16" s="1"/>
  <c r="BN240" i="16"/>
  <c r="BS240" i="16" s="1"/>
  <c r="BX240" i="16" s="1"/>
  <c r="BR239" i="16"/>
  <c r="BW239" i="16" s="1"/>
  <c r="CB239" i="16" s="1"/>
  <c r="BQ239" i="16"/>
  <c r="BV239" i="16" s="1"/>
  <c r="CA239" i="16" s="1"/>
  <c r="BP239" i="16"/>
  <c r="BU239" i="16" s="1"/>
  <c r="BZ239" i="16" s="1"/>
  <c r="BO239" i="16"/>
  <c r="BT239" i="16" s="1"/>
  <c r="BY239" i="16" s="1"/>
  <c r="BN239" i="16"/>
  <c r="BS239" i="16" s="1"/>
  <c r="BX239" i="16" s="1"/>
  <c r="BR238" i="16"/>
  <c r="BW238" i="16" s="1"/>
  <c r="CB238" i="16" s="1"/>
  <c r="BQ238" i="16"/>
  <c r="BV238" i="16" s="1"/>
  <c r="CA238" i="16" s="1"/>
  <c r="BP238" i="16"/>
  <c r="BU238" i="16" s="1"/>
  <c r="BZ238" i="16" s="1"/>
  <c r="BO238" i="16"/>
  <c r="BT238" i="16" s="1"/>
  <c r="BY238" i="16" s="1"/>
  <c r="BN238" i="16"/>
  <c r="BS238" i="16" s="1"/>
  <c r="BX238" i="16" s="1"/>
  <c r="BR237" i="16"/>
  <c r="BW237" i="16" s="1"/>
  <c r="CB237" i="16" s="1"/>
  <c r="BQ237" i="16"/>
  <c r="BV237" i="16" s="1"/>
  <c r="CA237" i="16" s="1"/>
  <c r="BP237" i="16"/>
  <c r="BU237" i="16" s="1"/>
  <c r="BZ237" i="16" s="1"/>
  <c r="BO237" i="16"/>
  <c r="BT237" i="16" s="1"/>
  <c r="BY237" i="16" s="1"/>
  <c r="BN237" i="16"/>
  <c r="BS237" i="16" s="1"/>
  <c r="BX237" i="16" s="1"/>
  <c r="BR236" i="16"/>
  <c r="BW236" i="16" s="1"/>
  <c r="CB236" i="16" s="1"/>
  <c r="BQ236" i="16"/>
  <c r="BV236" i="16" s="1"/>
  <c r="CA236" i="16" s="1"/>
  <c r="BP236" i="16"/>
  <c r="BU236" i="16" s="1"/>
  <c r="BZ236" i="16" s="1"/>
  <c r="BO236" i="16"/>
  <c r="BT236" i="16" s="1"/>
  <c r="BY236" i="16" s="1"/>
  <c r="BN236" i="16"/>
  <c r="BS236" i="16" s="1"/>
  <c r="BX236" i="16" s="1"/>
  <c r="BR235" i="16"/>
  <c r="BW235" i="16" s="1"/>
  <c r="CB235" i="16" s="1"/>
  <c r="BQ235" i="16"/>
  <c r="BV235" i="16" s="1"/>
  <c r="CA235" i="16" s="1"/>
  <c r="BP235" i="16"/>
  <c r="BU235" i="16" s="1"/>
  <c r="BZ235" i="16" s="1"/>
  <c r="BO235" i="16"/>
  <c r="BT235" i="16" s="1"/>
  <c r="BY235" i="16" s="1"/>
  <c r="BN235" i="16"/>
  <c r="BS235" i="16" s="1"/>
  <c r="BX235" i="16" s="1"/>
  <c r="BR234" i="16"/>
  <c r="BW234" i="16" s="1"/>
  <c r="CB234" i="16" s="1"/>
  <c r="BQ234" i="16"/>
  <c r="BV234" i="16" s="1"/>
  <c r="CA234" i="16" s="1"/>
  <c r="BP234" i="16"/>
  <c r="BU234" i="16" s="1"/>
  <c r="BZ234" i="16" s="1"/>
  <c r="BO234" i="16"/>
  <c r="BT234" i="16" s="1"/>
  <c r="BY234" i="16" s="1"/>
  <c r="BN234" i="16"/>
  <c r="BS234" i="16" s="1"/>
  <c r="BX234" i="16" s="1"/>
  <c r="BR233" i="16"/>
  <c r="BW233" i="16" s="1"/>
  <c r="CB233" i="16" s="1"/>
  <c r="BQ233" i="16"/>
  <c r="BV233" i="16" s="1"/>
  <c r="CA233" i="16" s="1"/>
  <c r="BP233" i="16"/>
  <c r="BU233" i="16" s="1"/>
  <c r="BZ233" i="16" s="1"/>
  <c r="BO233" i="16"/>
  <c r="BT233" i="16" s="1"/>
  <c r="BY233" i="16" s="1"/>
  <c r="BN233" i="16"/>
  <c r="BS233" i="16" s="1"/>
  <c r="BX233" i="16" s="1"/>
  <c r="BR232" i="16"/>
  <c r="BW232" i="16" s="1"/>
  <c r="CB232" i="16" s="1"/>
  <c r="BQ232" i="16"/>
  <c r="BV232" i="16" s="1"/>
  <c r="CA232" i="16" s="1"/>
  <c r="BP232" i="16"/>
  <c r="BU232" i="16" s="1"/>
  <c r="BZ232" i="16" s="1"/>
  <c r="BO232" i="16"/>
  <c r="BT232" i="16" s="1"/>
  <c r="BY232" i="16" s="1"/>
  <c r="BN232" i="16"/>
  <c r="BS232" i="16" s="1"/>
  <c r="BX232" i="16" s="1"/>
  <c r="BR231" i="16"/>
  <c r="BW231" i="16" s="1"/>
  <c r="CB231" i="16" s="1"/>
  <c r="BQ231" i="16"/>
  <c r="BV231" i="16" s="1"/>
  <c r="CA231" i="16" s="1"/>
  <c r="BP231" i="16"/>
  <c r="BU231" i="16" s="1"/>
  <c r="BZ231" i="16" s="1"/>
  <c r="BO231" i="16"/>
  <c r="BT231" i="16" s="1"/>
  <c r="BY231" i="16" s="1"/>
  <c r="BN231" i="16"/>
  <c r="BS231" i="16" s="1"/>
  <c r="BX231" i="16" s="1"/>
  <c r="BR230" i="16"/>
  <c r="BW230" i="16" s="1"/>
  <c r="CB230" i="16" s="1"/>
  <c r="BQ230" i="16"/>
  <c r="BV230" i="16" s="1"/>
  <c r="CA230" i="16" s="1"/>
  <c r="BP230" i="16"/>
  <c r="BU230" i="16" s="1"/>
  <c r="BZ230" i="16" s="1"/>
  <c r="BO230" i="16"/>
  <c r="BT230" i="16" s="1"/>
  <c r="BY230" i="16" s="1"/>
  <c r="BN230" i="16"/>
  <c r="BS230" i="16" s="1"/>
  <c r="BX230" i="16" s="1"/>
  <c r="BR229" i="16"/>
  <c r="BW229" i="16" s="1"/>
  <c r="CB229" i="16" s="1"/>
  <c r="BQ229" i="16"/>
  <c r="BV229" i="16" s="1"/>
  <c r="CA229" i="16" s="1"/>
  <c r="BP229" i="16"/>
  <c r="BU229" i="16" s="1"/>
  <c r="BZ229" i="16" s="1"/>
  <c r="BO229" i="16"/>
  <c r="BT229" i="16" s="1"/>
  <c r="BY229" i="16" s="1"/>
  <c r="BN229" i="16"/>
  <c r="BS229" i="16" s="1"/>
  <c r="BX229" i="16" s="1"/>
  <c r="BR228" i="16"/>
  <c r="BW228" i="16" s="1"/>
  <c r="CB228" i="16" s="1"/>
  <c r="BQ228" i="16"/>
  <c r="BV228" i="16" s="1"/>
  <c r="CA228" i="16" s="1"/>
  <c r="BP228" i="16"/>
  <c r="BU228" i="16" s="1"/>
  <c r="BZ228" i="16" s="1"/>
  <c r="BO228" i="16"/>
  <c r="BT228" i="16" s="1"/>
  <c r="BY228" i="16" s="1"/>
  <c r="BN228" i="16"/>
  <c r="BS228" i="16" s="1"/>
  <c r="BX228" i="16" s="1"/>
  <c r="BR227" i="16"/>
  <c r="BW227" i="16" s="1"/>
  <c r="CB227" i="16" s="1"/>
  <c r="BQ227" i="16"/>
  <c r="BV227" i="16" s="1"/>
  <c r="CA227" i="16" s="1"/>
  <c r="BP227" i="16"/>
  <c r="BU227" i="16" s="1"/>
  <c r="BZ227" i="16" s="1"/>
  <c r="BO227" i="16"/>
  <c r="BT227" i="16" s="1"/>
  <c r="BY227" i="16" s="1"/>
  <c r="BN227" i="16"/>
  <c r="BS227" i="16" s="1"/>
  <c r="BX227" i="16" s="1"/>
  <c r="BR226" i="16"/>
  <c r="BW226" i="16" s="1"/>
  <c r="CB226" i="16" s="1"/>
  <c r="BQ226" i="16"/>
  <c r="BV226" i="16" s="1"/>
  <c r="CA226" i="16" s="1"/>
  <c r="BP226" i="16"/>
  <c r="BU226" i="16" s="1"/>
  <c r="BZ226" i="16" s="1"/>
  <c r="BO226" i="16"/>
  <c r="BT226" i="16" s="1"/>
  <c r="BY226" i="16" s="1"/>
  <c r="BN226" i="16"/>
  <c r="BS226" i="16" s="1"/>
  <c r="BX226" i="16" s="1"/>
  <c r="BR225" i="16"/>
  <c r="BW225" i="16" s="1"/>
  <c r="CB225" i="16" s="1"/>
  <c r="BQ225" i="16"/>
  <c r="BV225" i="16" s="1"/>
  <c r="CA225" i="16" s="1"/>
  <c r="BP225" i="16"/>
  <c r="BU225" i="16" s="1"/>
  <c r="BZ225" i="16" s="1"/>
  <c r="BO225" i="16"/>
  <c r="BT225" i="16" s="1"/>
  <c r="BY225" i="16" s="1"/>
  <c r="BN225" i="16"/>
  <c r="BS225" i="16" s="1"/>
  <c r="BX225" i="16" s="1"/>
  <c r="BR224" i="16"/>
  <c r="BW224" i="16" s="1"/>
  <c r="CB224" i="16" s="1"/>
  <c r="BQ224" i="16"/>
  <c r="BV224" i="16" s="1"/>
  <c r="CA224" i="16" s="1"/>
  <c r="BP224" i="16"/>
  <c r="BU224" i="16" s="1"/>
  <c r="BZ224" i="16" s="1"/>
  <c r="BO224" i="16"/>
  <c r="BT224" i="16" s="1"/>
  <c r="BY224" i="16" s="1"/>
  <c r="BN224" i="16"/>
  <c r="BS224" i="16" s="1"/>
  <c r="BX224" i="16" s="1"/>
  <c r="BR223" i="16"/>
  <c r="BW223" i="16" s="1"/>
  <c r="CB223" i="16" s="1"/>
  <c r="BQ223" i="16"/>
  <c r="BV223" i="16" s="1"/>
  <c r="CA223" i="16" s="1"/>
  <c r="BP223" i="16"/>
  <c r="BU223" i="16" s="1"/>
  <c r="BZ223" i="16" s="1"/>
  <c r="BO223" i="16"/>
  <c r="BT223" i="16" s="1"/>
  <c r="BY223" i="16" s="1"/>
  <c r="BN223" i="16"/>
  <c r="BS223" i="16" s="1"/>
  <c r="BX223" i="16" s="1"/>
  <c r="BR222" i="16"/>
  <c r="BW222" i="16" s="1"/>
  <c r="CB222" i="16" s="1"/>
  <c r="BQ222" i="16"/>
  <c r="BV222" i="16" s="1"/>
  <c r="CA222" i="16" s="1"/>
  <c r="BP222" i="16"/>
  <c r="BU222" i="16" s="1"/>
  <c r="BZ222" i="16" s="1"/>
  <c r="BO222" i="16"/>
  <c r="BT222" i="16" s="1"/>
  <c r="BY222" i="16" s="1"/>
  <c r="BN222" i="16"/>
  <c r="BS222" i="16" s="1"/>
  <c r="BX222" i="16" s="1"/>
  <c r="BR221" i="16"/>
  <c r="BW221" i="16" s="1"/>
  <c r="CB221" i="16" s="1"/>
  <c r="BQ221" i="16"/>
  <c r="BV221" i="16" s="1"/>
  <c r="CA221" i="16" s="1"/>
  <c r="BP221" i="16"/>
  <c r="BU221" i="16" s="1"/>
  <c r="BZ221" i="16" s="1"/>
  <c r="BO221" i="16"/>
  <c r="BT221" i="16" s="1"/>
  <c r="BY221" i="16" s="1"/>
  <c r="BN221" i="16"/>
  <c r="BS221" i="16" s="1"/>
  <c r="BX221" i="16" s="1"/>
  <c r="BR220" i="16"/>
  <c r="BW220" i="16" s="1"/>
  <c r="CB220" i="16" s="1"/>
  <c r="BQ220" i="16"/>
  <c r="BV220" i="16" s="1"/>
  <c r="CA220" i="16" s="1"/>
  <c r="BP220" i="16"/>
  <c r="BU220" i="16" s="1"/>
  <c r="BZ220" i="16" s="1"/>
  <c r="BO220" i="16"/>
  <c r="BT220" i="16" s="1"/>
  <c r="BY220" i="16" s="1"/>
  <c r="BN220" i="16"/>
  <c r="BS220" i="16" s="1"/>
  <c r="BX220" i="16" s="1"/>
  <c r="BR219" i="16"/>
  <c r="BW219" i="16" s="1"/>
  <c r="CB219" i="16" s="1"/>
  <c r="BQ219" i="16"/>
  <c r="BV219" i="16" s="1"/>
  <c r="CA219" i="16" s="1"/>
  <c r="BP219" i="16"/>
  <c r="BU219" i="16" s="1"/>
  <c r="BZ219" i="16" s="1"/>
  <c r="BO219" i="16"/>
  <c r="BT219" i="16" s="1"/>
  <c r="BY219" i="16" s="1"/>
  <c r="BN219" i="16"/>
  <c r="BS219" i="16" s="1"/>
  <c r="BX219" i="16" s="1"/>
  <c r="BR218" i="16"/>
  <c r="BW218" i="16" s="1"/>
  <c r="CB218" i="16" s="1"/>
  <c r="BQ218" i="16"/>
  <c r="BV218" i="16" s="1"/>
  <c r="CA218" i="16" s="1"/>
  <c r="BP218" i="16"/>
  <c r="BU218" i="16" s="1"/>
  <c r="BZ218" i="16" s="1"/>
  <c r="BO218" i="16"/>
  <c r="BT218" i="16" s="1"/>
  <c r="BY218" i="16" s="1"/>
  <c r="BN218" i="16"/>
  <c r="BS218" i="16" s="1"/>
  <c r="BX218" i="16" s="1"/>
  <c r="BR217" i="16"/>
  <c r="BW217" i="16" s="1"/>
  <c r="CB217" i="16" s="1"/>
  <c r="BQ217" i="16"/>
  <c r="BV217" i="16" s="1"/>
  <c r="CA217" i="16" s="1"/>
  <c r="BP217" i="16"/>
  <c r="BU217" i="16" s="1"/>
  <c r="BZ217" i="16" s="1"/>
  <c r="BO217" i="16"/>
  <c r="BT217" i="16" s="1"/>
  <c r="BY217" i="16" s="1"/>
  <c r="BN217" i="16"/>
  <c r="BS217" i="16" s="1"/>
  <c r="BX217" i="16" s="1"/>
  <c r="BR216" i="16"/>
  <c r="BW216" i="16" s="1"/>
  <c r="CB216" i="16" s="1"/>
  <c r="BQ216" i="16"/>
  <c r="BV216" i="16" s="1"/>
  <c r="CA216" i="16" s="1"/>
  <c r="BP216" i="16"/>
  <c r="BU216" i="16" s="1"/>
  <c r="BZ216" i="16" s="1"/>
  <c r="BO216" i="16"/>
  <c r="BT216" i="16" s="1"/>
  <c r="BY216" i="16" s="1"/>
  <c r="BN216" i="16"/>
  <c r="BS216" i="16" s="1"/>
  <c r="BX216" i="16" s="1"/>
  <c r="BR215" i="16"/>
  <c r="BW215" i="16" s="1"/>
  <c r="CB215" i="16" s="1"/>
  <c r="BQ215" i="16"/>
  <c r="BV215" i="16" s="1"/>
  <c r="CA215" i="16" s="1"/>
  <c r="BP215" i="16"/>
  <c r="BU215" i="16" s="1"/>
  <c r="BZ215" i="16" s="1"/>
  <c r="BO215" i="16"/>
  <c r="BT215" i="16" s="1"/>
  <c r="BY215" i="16" s="1"/>
  <c r="BN215" i="16"/>
  <c r="BS215" i="16" s="1"/>
  <c r="BX215" i="16" s="1"/>
  <c r="BR214" i="16"/>
  <c r="BW214" i="16" s="1"/>
  <c r="CB214" i="16" s="1"/>
  <c r="BQ214" i="16"/>
  <c r="BV214" i="16" s="1"/>
  <c r="CA214" i="16" s="1"/>
  <c r="BP214" i="16"/>
  <c r="BU214" i="16" s="1"/>
  <c r="BZ214" i="16" s="1"/>
  <c r="BO214" i="16"/>
  <c r="BT214" i="16" s="1"/>
  <c r="BY214" i="16" s="1"/>
  <c r="BN214" i="16"/>
  <c r="BS214" i="16" s="1"/>
  <c r="BX214" i="16" s="1"/>
  <c r="BR213" i="16"/>
  <c r="BW213" i="16" s="1"/>
  <c r="CB213" i="16" s="1"/>
  <c r="BQ213" i="16"/>
  <c r="BV213" i="16" s="1"/>
  <c r="CA213" i="16" s="1"/>
  <c r="BP213" i="16"/>
  <c r="BU213" i="16" s="1"/>
  <c r="BZ213" i="16" s="1"/>
  <c r="BO213" i="16"/>
  <c r="BT213" i="16" s="1"/>
  <c r="BY213" i="16" s="1"/>
  <c r="BN213" i="16"/>
  <c r="BS213" i="16" s="1"/>
  <c r="BX213" i="16" s="1"/>
  <c r="BR212" i="16"/>
  <c r="BW212" i="16" s="1"/>
  <c r="CB212" i="16" s="1"/>
  <c r="BQ212" i="16"/>
  <c r="BV212" i="16" s="1"/>
  <c r="CA212" i="16" s="1"/>
  <c r="BP212" i="16"/>
  <c r="BU212" i="16" s="1"/>
  <c r="BZ212" i="16" s="1"/>
  <c r="BO212" i="16"/>
  <c r="BT212" i="16" s="1"/>
  <c r="BY212" i="16" s="1"/>
  <c r="BN212" i="16"/>
  <c r="BS212" i="16" s="1"/>
  <c r="BX212" i="16" s="1"/>
  <c r="BR211" i="16"/>
  <c r="BW211" i="16" s="1"/>
  <c r="CB211" i="16" s="1"/>
  <c r="BQ211" i="16"/>
  <c r="BV211" i="16" s="1"/>
  <c r="CA211" i="16" s="1"/>
  <c r="BP211" i="16"/>
  <c r="BU211" i="16" s="1"/>
  <c r="BZ211" i="16" s="1"/>
  <c r="BO211" i="16"/>
  <c r="BT211" i="16" s="1"/>
  <c r="BY211" i="16" s="1"/>
  <c r="BN211" i="16"/>
  <c r="BS211" i="16" s="1"/>
  <c r="BX211" i="16" s="1"/>
  <c r="BR210" i="16"/>
  <c r="BW210" i="16" s="1"/>
  <c r="CB210" i="16" s="1"/>
  <c r="BQ210" i="16"/>
  <c r="BV210" i="16" s="1"/>
  <c r="CA210" i="16" s="1"/>
  <c r="BP210" i="16"/>
  <c r="BU210" i="16" s="1"/>
  <c r="BZ210" i="16" s="1"/>
  <c r="BO210" i="16"/>
  <c r="BT210" i="16" s="1"/>
  <c r="BY210" i="16" s="1"/>
  <c r="BN210" i="16"/>
  <c r="BS210" i="16" s="1"/>
  <c r="BX210" i="16" s="1"/>
  <c r="BR209" i="16"/>
  <c r="BW209" i="16" s="1"/>
  <c r="CB209" i="16" s="1"/>
  <c r="BQ209" i="16"/>
  <c r="BV209" i="16" s="1"/>
  <c r="CA209" i="16" s="1"/>
  <c r="BP209" i="16"/>
  <c r="BU209" i="16" s="1"/>
  <c r="BZ209" i="16" s="1"/>
  <c r="BO209" i="16"/>
  <c r="BT209" i="16" s="1"/>
  <c r="BY209" i="16" s="1"/>
  <c r="BN209" i="16"/>
  <c r="BS209" i="16" s="1"/>
  <c r="BX209" i="16" s="1"/>
  <c r="BR208" i="16"/>
  <c r="BW208" i="16" s="1"/>
  <c r="CB208" i="16" s="1"/>
  <c r="BQ208" i="16"/>
  <c r="BV208" i="16" s="1"/>
  <c r="CA208" i="16" s="1"/>
  <c r="BP208" i="16"/>
  <c r="BU208" i="16" s="1"/>
  <c r="BZ208" i="16" s="1"/>
  <c r="BO208" i="16"/>
  <c r="BT208" i="16" s="1"/>
  <c r="BY208" i="16" s="1"/>
  <c r="BN208" i="16"/>
  <c r="BS208" i="16" s="1"/>
  <c r="BX208" i="16" s="1"/>
  <c r="BR207" i="16"/>
  <c r="BW207" i="16" s="1"/>
  <c r="CB207" i="16" s="1"/>
  <c r="BQ207" i="16"/>
  <c r="BV207" i="16" s="1"/>
  <c r="CA207" i="16" s="1"/>
  <c r="BP207" i="16"/>
  <c r="BU207" i="16" s="1"/>
  <c r="BZ207" i="16" s="1"/>
  <c r="BO207" i="16"/>
  <c r="BT207" i="16" s="1"/>
  <c r="BY207" i="16" s="1"/>
  <c r="BN207" i="16"/>
  <c r="BS207" i="16" s="1"/>
  <c r="BX207" i="16" s="1"/>
  <c r="BR206" i="16"/>
  <c r="BW206" i="16" s="1"/>
  <c r="CB206" i="16" s="1"/>
  <c r="BQ206" i="16"/>
  <c r="BV206" i="16" s="1"/>
  <c r="CA206" i="16" s="1"/>
  <c r="BP206" i="16"/>
  <c r="BU206" i="16" s="1"/>
  <c r="BZ206" i="16" s="1"/>
  <c r="BO206" i="16"/>
  <c r="BT206" i="16" s="1"/>
  <c r="BY206" i="16" s="1"/>
  <c r="BN206" i="16"/>
  <c r="BS206" i="16" s="1"/>
  <c r="BX206" i="16" s="1"/>
  <c r="BR205" i="16"/>
  <c r="BW205" i="16" s="1"/>
  <c r="CB205" i="16" s="1"/>
  <c r="BQ205" i="16"/>
  <c r="BV205" i="16" s="1"/>
  <c r="CA205" i="16" s="1"/>
  <c r="BP205" i="16"/>
  <c r="BU205" i="16" s="1"/>
  <c r="BZ205" i="16" s="1"/>
  <c r="BO205" i="16"/>
  <c r="BT205" i="16" s="1"/>
  <c r="BY205" i="16" s="1"/>
  <c r="BN205" i="16"/>
  <c r="BS205" i="16" s="1"/>
  <c r="BX205" i="16" s="1"/>
  <c r="BR204" i="16"/>
  <c r="BW204" i="16" s="1"/>
  <c r="CB204" i="16" s="1"/>
  <c r="BQ204" i="16"/>
  <c r="BV204" i="16" s="1"/>
  <c r="CA204" i="16" s="1"/>
  <c r="BP204" i="16"/>
  <c r="BU204" i="16" s="1"/>
  <c r="BZ204" i="16" s="1"/>
  <c r="BO204" i="16"/>
  <c r="BT204" i="16" s="1"/>
  <c r="BY204" i="16" s="1"/>
  <c r="BN204" i="16"/>
  <c r="BS204" i="16" s="1"/>
  <c r="BX204" i="16" s="1"/>
  <c r="BR203" i="16"/>
  <c r="BW203" i="16" s="1"/>
  <c r="CB203" i="16" s="1"/>
  <c r="BQ203" i="16"/>
  <c r="BV203" i="16" s="1"/>
  <c r="CA203" i="16" s="1"/>
  <c r="BP203" i="16"/>
  <c r="BU203" i="16" s="1"/>
  <c r="BZ203" i="16" s="1"/>
  <c r="BO203" i="16"/>
  <c r="BT203" i="16" s="1"/>
  <c r="BY203" i="16" s="1"/>
  <c r="BN203" i="16"/>
  <c r="BS203" i="16" s="1"/>
  <c r="BX203" i="16" s="1"/>
  <c r="BR202" i="16"/>
  <c r="BW202" i="16" s="1"/>
  <c r="CB202" i="16" s="1"/>
  <c r="BQ202" i="16"/>
  <c r="BV202" i="16" s="1"/>
  <c r="CA202" i="16" s="1"/>
  <c r="BP202" i="16"/>
  <c r="BU202" i="16" s="1"/>
  <c r="BZ202" i="16" s="1"/>
  <c r="BO202" i="16"/>
  <c r="BT202" i="16" s="1"/>
  <c r="BY202" i="16" s="1"/>
  <c r="BN202" i="16"/>
  <c r="BS202" i="16" s="1"/>
  <c r="BX202" i="16" s="1"/>
  <c r="BR201" i="16"/>
  <c r="BW201" i="16" s="1"/>
  <c r="CB201" i="16" s="1"/>
  <c r="BQ201" i="16"/>
  <c r="BV201" i="16" s="1"/>
  <c r="CA201" i="16" s="1"/>
  <c r="BP201" i="16"/>
  <c r="BU201" i="16" s="1"/>
  <c r="BZ201" i="16" s="1"/>
  <c r="BO201" i="16"/>
  <c r="BT201" i="16" s="1"/>
  <c r="BY201" i="16" s="1"/>
  <c r="BN201" i="16"/>
  <c r="BS201" i="16" s="1"/>
  <c r="BX201" i="16" s="1"/>
  <c r="BR200" i="16"/>
  <c r="BW200" i="16" s="1"/>
  <c r="CB200" i="16" s="1"/>
  <c r="BQ200" i="16"/>
  <c r="BV200" i="16" s="1"/>
  <c r="CA200" i="16" s="1"/>
  <c r="BP200" i="16"/>
  <c r="BU200" i="16" s="1"/>
  <c r="BZ200" i="16" s="1"/>
  <c r="BO200" i="16"/>
  <c r="BT200" i="16" s="1"/>
  <c r="BY200" i="16" s="1"/>
  <c r="BN200" i="16"/>
  <c r="BS200" i="16" s="1"/>
  <c r="BX200" i="16" s="1"/>
  <c r="BR199" i="16"/>
  <c r="BW199" i="16" s="1"/>
  <c r="CB199" i="16" s="1"/>
  <c r="BQ199" i="16"/>
  <c r="BV199" i="16" s="1"/>
  <c r="CA199" i="16" s="1"/>
  <c r="BP199" i="16"/>
  <c r="BU199" i="16" s="1"/>
  <c r="BZ199" i="16" s="1"/>
  <c r="BO199" i="16"/>
  <c r="BT199" i="16" s="1"/>
  <c r="BY199" i="16" s="1"/>
  <c r="BN199" i="16"/>
  <c r="BS199" i="16" s="1"/>
  <c r="BX199" i="16" s="1"/>
  <c r="BR198" i="16"/>
  <c r="BW198" i="16" s="1"/>
  <c r="CB198" i="16" s="1"/>
  <c r="BQ198" i="16"/>
  <c r="BV198" i="16" s="1"/>
  <c r="CA198" i="16" s="1"/>
  <c r="BP198" i="16"/>
  <c r="BU198" i="16" s="1"/>
  <c r="BZ198" i="16" s="1"/>
  <c r="BO198" i="16"/>
  <c r="BT198" i="16" s="1"/>
  <c r="BY198" i="16" s="1"/>
  <c r="BN198" i="16"/>
  <c r="BS198" i="16" s="1"/>
  <c r="BX198" i="16" s="1"/>
  <c r="BR197" i="16"/>
  <c r="BW197" i="16" s="1"/>
  <c r="CB197" i="16" s="1"/>
  <c r="BQ197" i="16"/>
  <c r="BV197" i="16" s="1"/>
  <c r="CA197" i="16" s="1"/>
  <c r="BP197" i="16"/>
  <c r="BU197" i="16" s="1"/>
  <c r="BZ197" i="16" s="1"/>
  <c r="BO197" i="16"/>
  <c r="BT197" i="16" s="1"/>
  <c r="BY197" i="16" s="1"/>
  <c r="BN197" i="16"/>
  <c r="BS197" i="16" s="1"/>
  <c r="BX197" i="16" s="1"/>
  <c r="BR196" i="16"/>
  <c r="BW196" i="16" s="1"/>
  <c r="CB196" i="16" s="1"/>
  <c r="BQ196" i="16"/>
  <c r="BV196" i="16" s="1"/>
  <c r="CA196" i="16" s="1"/>
  <c r="BP196" i="16"/>
  <c r="BU196" i="16" s="1"/>
  <c r="BZ196" i="16" s="1"/>
  <c r="BO196" i="16"/>
  <c r="BT196" i="16" s="1"/>
  <c r="BY196" i="16" s="1"/>
  <c r="BN196" i="16"/>
  <c r="BS196" i="16" s="1"/>
  <c r="BX196" i="16" s="1"/>
  <c r="BR195" i="16"/>
  <c r="BW195" i="16" s="1"/>
  <c r="CB195" i="16" s="1"/>
  <c r="BQ195" i="16"/>
  <c r="BV195" i="16" s="1"/>
  <c r="CA195" i="16" s="1"/>
  <c r="BP195" i="16"/>
  <c r="BU195" i="16" s="1"/>
  <c r="BZ195" i="16" s="1"/>
  <c r="BO195" i="16"/>
  <c r="BT195" i="16" s="1"/>
  <c r="BY195" i="16" s="1"/>
  <c r="BN195" i="16"/>
  <c r="BS195" i="16" s="1"/>
  <c r="BX195" i="16" s="1"/>
  <c r="BR194" i="16"/>
  <c r="BW194" i="16" s="1"/>
  <c r="CB194" i="16" s="1"/>
  <c r="BQ194" i="16"/>
  <c r="BV194" i="16" s="1"/>
  <c r="CA194" i="16" s="1"/>
  <c r="BP194" i="16"/>
  <c r="BU194" i="16" s="1"/>
  <c r="BZ194" i="16" s="1"/>
  <c r="BO194" i="16"/>
  <c r="BT194" i="16" s="1"/>
  <c r="BY194" i="16" s="1"/>
  <c r="BN194" i="16"/>
  <c r="BS194" i="16" s="1"/>
  <c r="BX194" i="16" s="1"/>
  <c r="BR193" i="16"/>
  <c r="BW193" i="16" s="1"/>
  <c r="CB193" i="16" s="1"/>
  <c r="BQ193" i="16"/>
  <c r="BV193" i="16" s="1"/>
  <c r="CA193" i="16" s="1"/>
  <c r="BP193" i="16"/>
  <c r="BU193" i="16" s="1"/>
  <c r="BZ193" i="16" s="1"/>
  <c r="BO193" i="16"/>
  <c r="BT193" i="16" s="1"/>
  <c r="BY193" i="16" s="1"/>
  <c r="BN193" i="16"/>
  <c r="BS193" i="16" s="1"/>
  <c r="BX193" i="16" s="1"/>
  <c r="BR192" i="16"/>
  <c r="BW192" i="16" s="1"/>
  <c r="CB192" i="16" s="1"/>
  <c r="BQ192" i="16"/>
  <c r="BV192" i="16" s="1"/>
  <c r="CA192" i="16" s="1"/>
  <c r="BP192" i="16"/>
  <c r="BU192" i="16" s="1"/>
  <c r="BZ192" i="16" s="1"/>
  <c r="BO192" i="16"/>
  <c r="BT192" i="16" s="1"/>
  <c r="BY192" i="16" s="1"/>
  <c r="BN192" i="16"/>
  <c r="BS192" i="16" s="1"/>
  <c r="BX192" i="16" s="1"/>
  <c r="BR191" i="16"/>
  <c r="BW191" i="16" s="1"/>
  <c r="CB191" i="16" s="1"/>
  <c r="BQ191" i="16"/>
  <c r="BV191" i="16" s="1"/>
  <c r="CA191" i="16" s="1"/>
  <c r="BP191" i="16"/>
  <c r="BU191" i="16" s="1"/>
  <c r="BZ191" i="16" s="1"/>
  <c r="BO191" i="16"/>
  <c r="BT191" i="16" s="1"/>
  <c r="BY191" i="16" s="1"/>
  <c r="BN191" i="16"/>
  <c r="BS191" i="16" s="1"/>
  <c r="BX191" i="16" s="1"/>
  <c r="BR190" i="16"/>
  <c r="BW190" i="16" s="1"/>
  <c r="CB190" i="16" s="1"/>
  <c r="BQ190" i="16"/>
  <c r="BV190" i="16" s="1"/>
  <c r="CA190" i="16" s="1"/>
  <c r="BP190" i="16"/>
  <c r="BU190" i="16" s="1"/>
  <c r="BZ190" i="16" s="1"/>
  <c r="BO190" i="16"/>
  <c r="BT190" i="16" s="1"/>
  <c r="BY190" i="16" s="1"/>
  <c r="BN190" i="16"/>
  <c r="BS190" i="16" s="1"/>
  <c r="BX190" i="16" s="1"/>
  <c r="BR189" i="16"/>
  <c r="BW189" i="16" s="1"/>
  <c r="CB189" i="16" s="1"/>
  <c r="BQ189" i="16"/>
  <c r="BV189" i="16" s="1"/>
  <c r="CA189" i="16" s="1"/>
  <c r="BP189" i="16"/>
  <c r="BU189" i="16" s="1"/>
  <c r="BZ189" i="16" s="1"/>
  <c r="BO189" i="16"/>
  <c r="BT189" i="16" s="1"/>
  <c r="BY189" i="16" s="1"/>
  <c r="BN189" i="16"/>
  <c r="BS189" i="16" s="1"/>
  <c r="BX189" i="16" s="1"/>
  <c r="BR188" i="16"/>
  <c r="BW188" i="16" s="1"/>
  <c r="CB188" i="16" s="1"/>
  <c r="BQ188" i="16"/>
  <c r="BV188" i="16" s="1"/>
  <c r="CA188" i="16" s="1"/>
  <c r="BP188" i="16"/>
  <c r="BU188" i="16" s="1"/>
  <c r="BZ188" i="16" s="1"/>
  <c r="BO188" i="16"/>
  <c r="BT188" i="16" s="1"/>
  <c r="BY188" i="16" s="1"/>
  <c r="BN188" i="16"/>
  <c r="BS188" i="16" s="1"/>
  <c r="BX188" i="16" s="1"/>
  <c r="BR187" i="16"/>
  <c r="BW187" i="16" s="1"/>
  <c r="CB187" i="16" s="1"/>
  <c r="BQ187" i="16"/>
  <c r="BV187" i="16" s="1"/>
  <c r="CA187" i="16" s="1"/>
  <c r="BP187" i="16"/>
  <c r="BU187" i="16" s="1"/>
  <c r="BZ187" i="16" s="1"/>
  <c r="BO187" i="16"/>
  <c r="BT187" i="16" s="1"/>
  <c r="BY187" i="16" s="1"/>
  <c r="BN187" i="16"/>
  <c r="BS187" i="16" s="1"/>
  <c r="BX187" i="16" s="1"/>
  <c r="BR186" i="16"/>
  <c r="BW186" i="16" s="1"/>
  <c r="CB186" i="16" s="1"/>
  <c r="BQ186" i="16"/>
  <c r="BV186" i="16" s="1"/>
  <c r="CA186" i="16" s="1"/>
  <c r="BP186" i="16"/>
  <c r="BU186" i="16" s="1"/>
  <c r="BZ186" i="16" s="1"/>
  <c r="BO186" i="16"/>
  <c r="BT186" i="16" s="1"/>
  <c r="BY186" i="16" s="1"/>
  <c r="BN186" i="16"/>
  <c r="BS186" i="16" s="1"/>
  <c r="BX186" i="16" s="1"/>
  <c r="BR185" i="16"/>
  <c r="BW185" i="16" s="1"/>
  <c r="CB185" i="16" s="1"/>
  <c r="BQ185" i="16"/>
  <c r="BV185" i="16" s="1"/>
  <c r="CA185" i="16" s="1"/>
  <c r="BP185" i="16"/>
  <c r="BU185" i="16" s="1"/>
  <c r="BZ185" i="16" s="1"/>
  <c r="BO185" i="16"/>
  <c r="BT185" i="16" s="1"/>
  <c r="BY185" i="16" s="1"/>
  <c r="BN185" i="16"/>
  <c r="BS185" i="16" s="1"/>
  <c r="BX185" i="16" s="1"/>
  <c r="BR184" i="16"/>
  <c r="BW184" i="16" s="1"/>
  <c r="CB184" i="16" s="1"/>
  <c r="BQ184" i="16"/>
  <c r="BV184" i="16" s="1"/>
  <c r="CA184" i="16" s="1"/>
  <c r="BP184" i="16"/>
  <c r="BU184" i="16" s="1"/>
  <c r="BZ184" i="16" s="1"/>
  <c r="BO184" i="16"/>
  <c r="BT184" i="16" s="1"/>
  <c r="BY184" i="16" s="1"/>
  <c r="BN184" i="16"/>
  <c r="BS184" i="16" s="1"/>
  <c r="BX184" i="16" s="1"/>
  <c r="BR183" i="16"/>
  <c r="BW183" i="16" s="1"/>
  <c r="CB183" i="16" s="1"/>
  <c r="BQ183" i="16"/>
  <c r="BV183" i="16" s="1"/>
  <c r="CA183" i="16" s="1"/>
  <c r="BP183" i="16"/>
  <c r="BU183" i="16" s="1"/>
  <c r="BZ183" i="16" s="1"/>
  <c r="BO183" i="16"/>
  <c r="BT183" i="16" s="1"/>
  <c r="BY183" i="16" s="1"/>
  <c r="BN183" i="16"/>
  <c r="BS183" i="16" s="1"/>
  <c r="BX183" i="16" s="1"/>
  <c r="BR182" i="16"/>
  <c r="BW182" i="16" s="1"/>
  <c r="CB182" i="16" s="1"/>
  <c r="BQ182" i="16"/>
  <c r="BV182" i="16" s="1"/>
  <c r="CA182" i="16" s="1"/>
  <c r="BP182" i="16"/>
  <c r="BU182" i="16" s="1"/>
  <c r="BZ182" i="16" s="1"/>
  <c r="BO182" i="16"/>
  <c r="BT182" i="16" s="1"/>
  <c r="BY182" i="16" s="1"/>
  <c r="BN182" i="16"/>
  <c r="BS182" i="16" s="1"/>
  <c r="BX182" i="16" s="1"/>
  <c r="BR181" i="16"/>
  <c r="BW181" i="16" s="1"/>
  <c r="CB181" i="16" s="1"/>
  <c r="BQ181" i="16"/>
  <c r="BV181" i="16" s="1"/>
  <c r="CA181" i="16" s="1"/>
  <c r="BP181" i="16"/>
  <c r="BU181" i="16" s="1"/>
  <c r="BZ181" i="16" s="1"/>
  <c r="BO181" i="16"/>
  <c r="BT181" i="16" s="1"/>
  <c r="BY181" i="16" s="1"/>
  <c r="BN181" i="16"/>
  <c r="BS181" i="16" s="1"/>
  <c r="BX181" i="16" s="1"/>
  <c r="BR180" i="16"/>
  <c r="BW180" i="16" s="1"/>
  <c r="CB180" i="16" s="1"/>
  <c r="BQ180" i="16"/>
  <c r="BV180" i="16" s="1"/>
  <c r="CA180" i="16" s="1"/>
  <c r="BP180" i="16"/>
  <c r="BU180" i="16" s="1"/>
  <c r="BZ180" i="16" s="1"/>
  <c r="BO180" i="16"/>
  <c r="BT180" i="16" s="1"/>
  <c r="BY180" i="16" s="1"/>
  <c r="BN180" i="16"/>
  <c r="BS180" i="16" s="1"/>
  <c r="BX180" i="16" s="1"/>
  <c r="BR179" i="16"/>
  <c r="BW179" i="16" s="1"/>
  <c r="CB179" i="16" s="1"/>
  <c r="BQ179" i="16"/>
  <c r="BV179" i="16" s="1"/>
  <c r="CA179" i="16" s="1"/>
  <c r="BP179" i="16"/>
  <c r="BU179" i="16" s="1"/>
  <c r="BZ179" i="16" s="1"/>
  <c r="BO179" i="16"/>
  <c r="BT179" i="16" s="1"/>
  <c r="BY179" i="16" s="1"/>
  <c r="BN179" i="16"/>
  <c r="BS179" i="16" s="1"/>
  <c r="BX179" i="16" s="1"/>
  <c r="BR178" i="16"/>
  <c r="BW178" i="16" s="1"/>
  <c r="CB178" i="16" s="1"/>
  <c r="BQ178" i="16"/>
  <c r="BV178" i="16" s="1"/>
  <c r="CA178" i="16" s="1"/>
  <c r="BP178" i="16"/>
  <c r="BU178" i="16" s="1"/>
  <c r="BZ178" i="16" s="1"/>
  <c r="BO178" i="16"/>
  <c r="BT178" i="16" s="1"/>
  <c r="BY178" i="16" s="1"/>
  <c r="BN178" i="16"/>
  <c r="BS178" i="16" s="1"/>
  <c r="BX178" i="16" s="1"/>
  <c r="BR177" i="16"/>
  <c r="BW177" i="16" s="1"/>
  <c r="CB177" i="16" s="1"/>
  <c r="BQ177" i="16"/>
  <c r="BV177" i="16" s="1"/>
  <c r="CA177" i="16" s="1"/>
  <c r="BP177" i="16"/>
  <c r="BU177" i="16" s="1"/>
  <c r="BZ177" i="16" s="1"/>
  <c r="BO177" i="16"/>
  <c r="BT177" i="16" s="1"/>
  <c r="BY177" i="16" s="1"/>
  <c r="BN177" i="16"/>
  <c r="BS177" i="16" s="1"/>
  <c r="BX177" i="16" s="1"/>
  <c r="BR176" i="16"/>
  <c r="BW176" i="16" s="1"/>
  <c r="CB176" i="16" s="1"/>
  <c r="BQ176" i="16"/>
  <c r="BV176" i="16" s="1"/>
  <c r="CA176" i="16" s="1"/>
  <c r="BP176" i="16"/>
  <c r="BU176" i="16" s="1"/>
  <c r="BZ176" i="16" s="1"/>
  <c r="BO176" i="16"/>
  <c r="BT176" i="16" s="1"/>
  <c r="BY176" i="16" s="1"/>
  <c r="BN176" i="16"/>
  <c r="BS176" i="16" s="1"/>
  <c r="BX176" i="16" s="1"/>
  <c r="BR175" i="16"/>
  <c r="BW175" i="16" s="1"/>
  <c r="CB175" i="16" s="1"/>
  <c r="BQ175" i="16"/>
  <c r="BV175" i="16" s="1"/>
  <c r="CA175" i="16" s="1"/>
  <c r="BP175" i="16"/>
  <c r="BU175" i="16" s="1"/>
  <c r="BZ175" i="16" s="1"/>
  <c r="BO175" i="16"/>
  <c r="BT175" i="16" s="1"/>
  <c r="BY175" i="16" s="1"/>
  <c r="BN175" i="16"/>
  <c r="BS175" i="16" s="1"/>
  <c r="BX175" i="16" s="1"/>
  <c r="BR174" i="16"/>
  <c r="BW174" i="16" s="1"/>
  <c r="CB174" i="16" s="1"/>
  <c r="BQ174" i="16"/>
  <c r="BV174" i="16" s="1"/>
  <c r="CA174" i="16" s="1"/>
  <c r="BP174" i="16"/>
  <c r="BU174" i="16" s="1"/>
  <c r="BZ174" i="16" s="1"/>
  <c r="BO174" i="16"/>
  <c r="BT174" i="16" s="1"/>
  <c r="BY174" i="16" s="1"/>
  <c r="BN174" i="16"/>
  <c r="BS174" i="16" s="1"/>
  <c r="BX174" i="16" s="1"/>
  <c r="BR173" i="16"/>
  <c r="BW173" i="16" s="1"/>
  <c r="CB173" i="16" s="1"/>
  <c r="BQ173" i="16"/>
  <c r="BV173" i="16" s="1"/>
  <c r="CA173" i="16" s="1"/>
  <c r="BP173" i="16"/>
  <c r="BU173" i="16" s="1"/>
  <c r="BZ173" i="16" s="1"/>
  <c r="BO173" i="16"/>
  <c r="BT173" i="16" s="1"/>
  <c r="BY173" i="16" s="1"/>
  <c r="BN173" i="16"/>
  <c r="BS173" i="16" s="1"/>
  <c r="BX173" i="16" s="1"/>
  <c r="BR172" i="16"/>
  <c r="BW172" i="16" s="1"/>
  <c r="CB172" i="16" s="1"/>
  <c r="BQ172" i="16"/>
  <c r="BV172" i="16" s="1"/>
  <c r="CA172" i="16" s="1"/>
  <c r="BP172" i="16"/>
  <c r="BU172" i="16" s="1"/>
  <c r="BZ172" i="16" s="1"/>
  <c r="BO172" i="16"/>
  <c r="BT172" i="16" s="1"/>
  <c r="BY172" i="16" s="1"/>
  <c r="BN172" i="16"/>
  <c r="BS172" i="16" s="1"/>
  <c r="BX172" i="16" s="1"/>
  <c r="BR171" i="16"/>
  <c r="BW171" i="16" s="1"/>
  <c r="CB171" i="16" s="1"/>
  <c r="BQ171" i="16"/>
  <c r="BV171" i="16" s="1"/>
  <c r="CA171" i="16" s="1"/>
  <c r="BP171" i="16"/>
  <c r="BU171" i="16" s="1"/>
  <c r="BZ171" i="16" s="1"/>
  <c r="BO171" i="16"/>
  <c r="BT171" i="16" s="1"/>
  <c r="BY171" i="16" s="1"/>
  <c r="BN171" i="16"/>
  <c r="BS171" i="16" s="1"/>
  <c r="BX171" i="16" s="1"/>
  <c r="BR170" i="16"/>
  <c r="BW170" i="16" s="1"/>
  <c r="CB170" i="16" s="1"/>
  <c r="BQ170" i="16"/>
  <c r="BV170" i="16" s="1"/>
  <c r="CA170" i="16" s="1"/>
  <c r="BP170" i="16"/>
  <c r="BU170" i="16" s="1"/>
  <c r="BZ170" i="16" s="1"/>
  <c r="BO170" i="16"/>
  <c r="BT170" i="16" s="1"/>
  <c r="BY170" i="16" s="1"/>
  <c r="BN170" i="16"/>
  <c r="BS170" i="16" s="1"/>
  <c r="BX170" i="16" s="1"/>
  <c r="BR169" i="16"/>
  <c r="BW169" i="16" s="1"/>
  <c r="CB169" i="16" s="1"/>
  <c r="BQ169" i="16"/>
  <c r="BV169" i="16" s="1"/>
  <c r="CA169" i="16" s="1"/>
  <c r="BP169" i="16"/>
  <c r="BU169" i="16" s="1"/>
  <c r="BZ169" i="16" s="1"/>
  <c r="BO169" i="16"/>
  <c r="BT169" i="16" s="1"/>
  <c r="BY169" i="16" s="1"/>
  <c r="BN169" i="16"/>
  <c r="BS169" i="16" s="1"/>
  <c r="BX169" i="16" s="1"/>
  <c r="BR168" i="16"/>
  <c r="BW168" i="16" s="1"/>
  <c r="CB168" i="16" s="1"/>
  <c r="BQ168" i="16"/>
  <c r="BV168" i="16" s="1"/>
  <c r="CA168" i="16" s="1"/>
  <c r="BP168" i="16"/>
  <c r="BU168" i="16" s="1"/>
  <c r="BZ168" i="16" s="1"/>
  <c r="BO168" i="16"/>
  <c r="BT168" i="16" s="1"/>
  <c r="BY168" i="16" s="1"/>
  <c r="BN168" i="16"/>
  <c r="BS168" i="16" s="1"/>
  <c r="BX168" i="16" s="1"/>
  <c r="BR167" i="16"/>
  <c r="BW167" i="16" s="1"/>
  <c r="CB167" i="16" s="1"/>
  <c r="BQ167" i="16"/>
  <c r="BV167" i="16" s="1"/>
  <c r="CA167" i="16" s="1"/>
  <c r="BP167" i="16"/>
  <c r="BU167" i="16" s="1"/>
  <c r="BZ167" i="16" s="1"/>
  <c r="BO167" i="16"/>
  <c r="BT167" i="16" s="1"/>
  <c r="BY167" i="16" s="1"/>
  <c r="BN167" i="16"/>
  <c r="BS167" i="16" s="1"/>
  <c r="BX167" i="16" s="1"/>
  <c r="BR166" i="16"/>
  <c r="BW166" i="16" s="1"/>
  <c r="CB166" i="16" s="1"/>
  <c r="BQ166" i="16"/>
  <c r="BV166" i="16" s="1"/>
  <c r="CA166" i="16" s="1"/>
  <c r="BP166" i="16"/>
  <c r="BU166" i="16" s="1"/>
  <c r="BZ166" i="16" s="1"/>
  <c r="BO166" i="16"/>
  <c r="BT166" i="16" s="1"/>
  <c r="BY166" i="16" s="1"/>
  <c r="BN166" i="16"/>
  <c r="BS166" i="16" s="1"/>
  <c r="BX166" i="16" s="1"/>
  <c r="BR165" i="16"/>
  <c r="BW165" i="16" s="1"/>
  <c r="CB165" i="16" s="1"/>
  <c r="BQ165" i="16"/>
  <c r="BV165" i="16" s="1"/>
  <c r="CA165" i="16" s="1"/>
  <c r="BP165" i="16"/>
  <c r="BU165" i="16" s="1"/>
  <c r="BZ165" i="16" s="1"/>
  <c r="BO165" i="16"/>
  <c r="BT165" i="16" s="1"/>
  <c r="BY165" i="16" s="1"/>
  <c r="BN165" i="16"/>
  <c r="BS165" i="16" s="1"/>
  <c r="BX165" i="16" s="1"/>
  <c r="BR164" i="16"/>
  <c r="BW164" i="16" s="1"/>
  <c r="CB164" i="16" s="1"/>
  <c r="BQ164" i="16"/>
  <c r="BV164" i="16" s="1"/>
  <c r="CA164" i="16" s="1"/>
  <c r="BP164" i="16"/>
  <c r="BU164" i="16" s="1"/>
  <c r="BZ164" i="16" s="1"/>
  <c r="BO164" i="16"/>
  <c r="BT164" i="16" s="1"/>
  <c r="BY164" i="16" s="1"/>
  <c r="BN164" i="16"/>
  <c r="BS164" i="16" s="1"/>
  <c r="BX164" i="16" s="1"/>
  <c r="BR163" i="16"/>
  <c r="BW163" i="16" s="1"/>
  <c r="CB163" i="16" s="1"/>
  <c r="BQ163" i="16"/>
  <c r="BV163" i="16" s="1"/>
  <c r="CA163" i="16" s="1"/>
  <c r="BP163" i="16"/>
  <c r="BU163" i="16" s="1"/>
  <c r="BZ163" i="16" s="1"/>
  <c r="BO163" i="16"/>
  <c r="BT163" i="16" s="1"/>
  <c r="BY163" i="16" s="1"/>
  <c r="BN163" i="16"/>
  <c r="BS163" i="16" s="1"/>
  <c r="BX163" i="16" s="1"/>
  <c r="BR162" i="16"/>
  <c r="BW162" i="16" s="1"/>
  <c r="CB162" i="16" s="1"/>
  <c r="BQ162" i="16"/>
  <c r="BV162" i="16" s="1"/>
  <c r="CA162" i="16" s="1"/>
  <c r="BP162" i="16"/>
  <c r="BU162" i="16" s="1"/>
  <c r="BZ162" i="16" s="1"/>
  <c r="BO162" i="16"/>
  <c r="BT162" i="16" s="1"/>
  <c r="BY162" i="16" s="1"/>
  <c r="BN162" i="16"/>
  <c r="BS162" i="16" s="1"/>
  <c r="BX162" i="16" s="1"/>
  <c r="BR161" i="16"/>
  <c r="BW161" i="16" s="1"/>
  <c r="CB161" i="16" s="1"/>
  <c r="BQ161" i="16"/>
  <c r="BV161" i="16" s="1"/>
  <c r="CA161" i="16" s="1"/>
  <c r="BP161" i="16"/>
  <c r="BU161" i="16" s="1"/>
  <c r="BZ161" i="16" s="1"/>
  <c r="BO161" i="16"/>
  <c r="BT161" i="16" s="1"/>
  <c r="BY161" i="16" s="1"/>
  <c r="BN161" i="16"/>
  <c r="BS161" i="16" s="1"/>
  <c r="BX161" i="16" s="1"/>
  <c r="BR160" i="16"/>
  <c r="BW160" i="16" s="1"/>
  <c r="CB160" i="16" s="1"/>
  <c r="BQ160" i="16"/>
  <c r="BV160" i="16" s="1"/>
  <c r="CA160" i="16" s="1"/>
  <c r="BP160" i="16"/>
  <c r="BU160" i="16" s="1"/>
  <c r="BZ160" i="16" s="1"/>
  <c r="BO160" i="16"/>
  <c r="BT160" i="16" s="1"/>
  <c r="BY160" i="16" s="1"/>
  <c r="BN160" i="16"/>
  <c r="BS160" i="16" s="1"/>
  <c r="BX160" i="16" s="1"/>
  <c r="BR159" i="16"/>
  <c r="BW159" i="16" s="1"/>
  <c r="CB159" i="16" s="1"/>
  <c r="BQ159" i="16"/>
  <c r="BV159" i="16" s="1"/>
  <c r="CA159" i="16" s="1"/>
  <c r="BP159" i="16"/>
  <c r="BU159" i="16" s="1"/>
  <c r="BZ159" i="16" s="1"/>
  <c r="BO159" i="16"/>
  <c r="BT159" i="16" s="1"/>
  <c r="BY159" i="16" s="1"/>
  <c r="BN159" i="16"/>
  <c r="BS159" i="16" s="1"/>
  <c r="BX159" i="16" s="1"/>
  <c r="BR158" i="16"/>
  <c r="BW158" i="16" s="1"/>
  <c r="CB158" i="16" s="1"/>
  <c r="BQ158" i="16"/>
  <c r="BV158" i="16" s="1"/>
  <c r="CA158" i="16" s="1"/>
  <c r="BP158" i="16"/>
  <c r="BU158" i="16" s="1"/>
  <c r="BZ158" i="16" s="1"/>
  <c r="BO158" i="16"/>
  <c r="BT158" i="16" s="1"/>
  <c r="BY158" i="16" s="1"/>
  <c r="BN158" i="16"/>
  <c r="BS158" i="16" s="1"/>
  <c r="BX158" i="16" s="1"/>
  <c r="BR157" i="16"/>
  <c r="BW157" i="16" s="1"/>
  <c r="CB157" i="16" s="1"/>
  <c r="BQ157" i="16"/>
  <c r="BV157" i="16" s="1"/>
  <c r="CA157" i="16" s="1"/>
  <c r="BP157" i="16"/>
  <c r="BU157" i="16" s="1"/>
  <c r="BZ157" i="16" s="1"/>
  <c r="BO157" i="16"/>
  <c r="BT157" i="16" s="1"/>
  <c r="BY157" i="16" s="1"/>
  <c r="BN157" i="16"/>
  <c r="BS157" i="16" s="1"/>
  <c r="BX157" i="16" s="1"/>
  <c r="BR156" i="16"/>
  <c r="BW156" i="16" s="1"/>
  <c r="CB156" i="16" s="1"/>
  <c r="BQ156" i="16"/>
  <c r="BV156" i="16" s="1"/>
  <c r="CA156" i="16" s="1"/>
  <c r="BP156" i="16"/>
  <c r="BU156" i="16" s="1"/>
  <c r="BZ156" i="16" s="1"/>
  <c r="BO156" i="16"/>
  <c r="BT156" i="16" s="1"/>
  <c r="BY156" i="16" s="1"/>
  <c r="BN156" i="16"/>
  <c r="BS156" i="16" s="1"/>
  <c r="BX156" i="16" s="1"/>
  <c r="BR155" i="16"/>
  <c r="BW155" i="16" s="1"/>
  <c r="CB155" i="16" s="1"/>
  <c r="BQ155" i="16"/>
  <c r="BV155" i="16" s="1"/>
  <c r="CA155" i="16" s="1"/>
  <c r="BP155" i="16"/>
  <c r="BU155" i="16" s="1"/>
  <c r="BZ155" i="16" s="1"/>
  <c r="BO155" i="16"/>
  <c r="BT155" i="16" s="1"/>
  <c r="BY155" i="16" s="1"/>
  <c r="BN155" i="16"/>
  <c r="BS155" i="16" s="1"/>
  <c r="BX155" i="16" s="1"/>
  <c r="BR154" i="16"/>
  <c r="BW154" i="16" s="1"/>
  <c r="CB154" i="16" s="1"/>
  <c r="BQ154" i="16"/>
  <c r="BV154" i="16" s="1"/>
  <c r="CA154" i="16" s="1"/>
  <c r="BP154" i="16"/>
  <c r="BU154" i="16" s="1"/>
  <c r="BZ154" i="16" s="1"/>
  <c r="BO154" i="16"/>
  <c r="BT154" i="16" s="1"/>
  <c r="BY154" i="16" s="1"/>
  <c r="BN154" i="16"/>
  <c r="BS154" i="16" s="1"/>
  <c r="BX154" i="16" s="1"/>
  <c r="BR153" i="16"/>
  <c r="BW153" i="16" s="1"/>
  <c r="CB153" i="16" s="1"/>
  <c r="BQ153" i="16"/>
  <c r="BV153" i="16" s="1"/>
  <c r="CA153" i="16" s="1"/>
  <c r="BP153" i="16"/>
  <c r="BU153" i="16" s="1"/>
  <c r="BZ153" i="16" s="1"/>
  <c r="BO153" i="16"/>
  <c r="BT153" i="16" s="1"/>
  <c r="BY153" i="16" s="1"/>
  <c r="BN153" i="16"/>
  <c r="BS153" i="16" s="1"/>
  <c r="BX153" i="16" s="1"/>
  <c r="BR152" i="16"/>
  <c r="BW152" i="16" s="1"/>
  <c r="CB152" i="16" s="1"/>
  <c r="BQ152" i="16"/>
  <c r="BV152" i="16" s="1"/>
  <c r="CA152" i="16" s="1"/>
  <c r="BP152" i="16"/>
  <c r="BU152" i="16" s="1"/>
  <c r="BZ152" i="16" s="1"/>
  <c r="BO152" i="16"/>
  <c r="BT152" i="16" s="1"/>
  <c r="BY152" i="16" s="1"/>
  <c r="BN152" i="16"/>
  <c r="BS152" i="16" s="1"/>
  <c r="BX152" i="16" s="1"/>
  <c r="BR151" i="16"/>
  <c r="BW151" i="16" s="1"/>
  <c r="CB151" i="16" s="1"/>
  <c r="BQ151" i="16"/>
  <c r="BV151" i="16" s="1"/>
  <c r="CA151" i="16" s="1"/>
  <c r="BP151" i="16"/>
  <c r="BU151" i="16" s="1"/>
  <c r="BZ151" i="16" s="1"/>
  <c r="BO151" i="16"/>
  <c r="BT151" i="16" s="1"/>
  <c r="BY151" i="16" s="1"/>
  <c r="BN151" i="16"/>
  <c r="BS151" i="16" s="1"/>
  <c r="BX151" i="16" s="1"/>
  <c r="BR150" i="16"/>
  <c r="BW150" i="16" s="1"/>
  <c r="CB150" i="16" s="1"/>
  <c r="BQ150" i="16"/>
  <c r="BV150" i="16" s="1"/>
  <c r="CA150" i="16" s="1"/>
  <c r="BP150" i="16"/>
  <c r="BU150" i="16" s="1"/>
  <c r="BZ150" i="16" s="1"/>
  <c r="BO150" i="16"/>
  <c r="BT150" i="16" s="1"/>
  <c r="BY150" i="16" s="1"/>
  <c r="BN150" i="16"/>
  <c r="BS150" i="16" s="1"/>
  <c r="BX150" i="16" s="1"/>
  <c r="BR149" i="16"/>
  <c r="BW149" i="16" s="1"/>
  <c r="CB149" i="16" s="1"/>
  <c r="BQ149" i="16"/>
  <c r="BV149" i="16" s="1"/>
  <c r="CA149" i="16" s="1"/>
  <c r="BP149" i="16"/>
  <c r="BU149" i="16" s="1"/>
  <c r="BZ149" i="16" s="1"/>
  <c r="BO149" i="16"/>
  <c r="BT149" i="16" s="1"/>
  <c r="BY149" i="16" s="1"/>
  <c r="BN149" i="16"/>
  <c r="BS149" i="16" s="1"/>
  <c r="BX149" i="16" s="1"/>
  <c r="BR148" i="16"/>
  <c r="BW148" i="16" s="1"/>
  <c r="CB148" i="16" s="1"/>
  <c r="BQ148" i="16"/>
  <c r="BV148" i="16" s="1"/>
  <c r="CA148" i="16" s="1"/>
  <c r="BP148" i="16"/>
  <c r="BU148" i="16" s="1"/>
  <c r="BZ148" i="16" s="1"/>
  <c r="BO148" i="16"/>
  <c r="BT148" i="16" s="1"/>
  <c r="BY148" i="16" s="1"/>
  <c r="BN148" i="16"/>
  <c r="BS148" i="16" s="1"/>
  <c r="BX148" i="16" s="1"/>
  <c r="BR147" i="16"/>
  <c r="BW147" i="16" s="1"/>
  <c r="CB147" i="16" s="1"/>
  <c r="BQ147" i="16"/>
  <c r="BV147" i="16" s="1"/>
  <c r="CA147" i="16" s="1"/>
  <c r="BP147" i="16"/>
  <c r="BU147" i="16" s="1"/>
  <c r="BZ147" i="16" s="1"/>
  <c r="BO147" i="16"/>
  <c r="BT147" i="16" s="1"/>
  <c r="BY147" i="16" s="1"/>
  <c r="BN147" i="16"/>
  <c r="BS147" i="16" s="1"/>
  <c r="BX147" i="16" s="1"/>
  <c r="BR146" i="16"/>
  <c r="BW146" i="16" s="1"/>
  <c r="CB146" i="16" s="1"/>
  <c r="BQ146" i="16"/>
  <c r="BV146" i="16" s="1"/>
  <c r="CA146" i="16" s="1"/>
  <c r="BP146" i="16"/>
  <c r="BU146" i="16" s="1"/>
  <c r="BZ146" i="16" s="1"/>
  <c r="BO146" i="16"/>
  <c r="BT146" i="16" s="1"/>
  <c r="BY146" i="16" s="1"/>
  <c r="BN146" i="16"/>
  <c r="BS146" i="16" s="1"/>
  <c r="BX146" i="16" s="1"/>
  <c r="BR145" i="16"/>
  <c r="BW145" i="16" s="1"/>
  <c r="CB145" i="16" s="1"/>
  <c r="BQ145" i="16"/>
  <c r="BV145" i="16" s="1"/>
  <c r="CA145" i="16" s="1"/>
  <c r="BP145" i="16"/>
  <c r="BU145" i="16" s="1"/>
  <c r="BZ145" i="16" s="1"/>
  <c r="BO145" i="16"/>
  <c r="BT145" i="16" s="1"/>
  <c r="BY145" i="16" s="1"/>
  <c r="BN145" i="16"/>
  <c r="BS145" i="16" s="1"/>
  <c r="BX145" i="16" s="1"/>
  <c r="BR144" i="16"/>
  <c r="BW144" i="16" s="1"/>
  <c r="CB144" i="16" s="1"/>
  <c r="BQ144" i="16"/>
  <c r="BV144" i="16" s="1"/>
  <c r="CA144" i="16" s="1"/>
  <c r="BP144" i="16"/>
  <c r="BU144" i="16" s="1"/>
  <c r="BZ144" i="16" s="1"/>
  <c r="BO144" i="16"/>
  <c r="BT144" i="16" s="1"/>
  <c r="BY144" i="16" s="1"/>
  <c r="BN144" i="16"/>
  <c r="BS144" i="16" s="1"/>
  <c r="BX144" i="16" s="1"/>
  <c r="BR143" i="16"/>
  <c r="BW143" i="16" s="1"/>
  <c r="CB143" i="16" s="1"/>
  <c r="BQ143" i="16"/>
  <c r="BV143" i="16" s="1"/>
  <c r="CA143" i="16" s="1"/>
  <c r="BP143" i="16"/>
  <c r="BU143" i="16" s="1"/>
  <c r="BZ143" i="16" s="1"/>
  <c r="BO143" i="16"/>
  <c r="BT143" i="16" s="1"/>
  <c r="BY143" i="16" s="1"/>
  <c r="BN143" i="16"/>
  <c r="BS143" i="16" s="1"/>
  <c r="BX143" i="16" s="1"/>
  <c r="BR142" i="16"/>
  <c r="BW142" i="16" s="1"/>
  <c r="CB142" i="16" s="1"/>
  <c r="BQ142" i="16"/>
  <c r="BV142" i="16" s="1"/>
  <c r="CA142" i="16" s="1"/>
  <c r="BP142" i="16"/>
  <c r="BU142" i="16" s="1"/>
  <c r="BZ142" i="16" s="1"/>
  <c r="BO142" i="16"/>
  <c r="BT142" i="16" s="1"/>
  <c r="BY142" i="16" s="1"/>
  <c r="BN142" i="16"/>
  <c r="BS142" i="16" s="1"/>
  <c r="BX142" i="16" s="1"/>
  <c r="BR141" i="16"/>
  <c r="BW141" i="16" s="1"/>
  <c r="CB141" i="16" s="1"/>
  <c r="BQ141" i="16"/>
  <c r="BV141" i="16" s="1"/>
  <c r="CA141" i="16" s="1"/>
  <c r="BP141" i="16"/>
  <c r="BU141" i="16" s="1"/>
  <c r="BZ141" i="16" s="1"/>
  <c r="BO141" i="16"/>
  <c r="BT141" i="16" s="1"/>
  <c r="BY141" i="16" s="1"/>
  <c r="BN141" i="16"/>
  <c r="BS141" i="16" s="1"/>
  <c r="BX141" i="16" s="1"/>
  <c r="BR140" i="16"/>
  <c r="BW140" i="16" s="1"/>
  <c r="CB140" i="16" s="1"/>
  <c r="BQ140" i="16"/>
  <c r="BV140" i="16" s="1"/>
  <c r="CA140" i="16" s="1"/>
  <c r="BP140" i="16"/>
  <c r="BU140" i="16" s="1"/>
  <c r="BZ140" i="16" s="1"/>
  <c r="BO140" i="16"/>
  <c r="BT140" i="16" s="1"/>
  <c r="BY140" i="16" s="1"/>
  <c r="BN140" i="16"/>
  <c r="BS140" i="16" s="1"/>
  <c r="BX140" i="16" s="1"/>
  <c r="BR139" i="16"/>
  <c r="BW139" i="16" s="1"/>
  <c r="CB139" i="16" s="1"/>
  <c r="BQ139" i="16"/>
  <c r="BV139" i="16" s="1"/>
  <c r="CA139" i="16" s="1"/>
  <c r="BP139" i="16"/>
  <c r="BU139" i="16" s="1"/>
  <c r="BZ139" i="16" s="1"/>
  <c r="BO139" i="16"/>
  <c r="BT139" i="16" s="1"/>
  <c r="BY139" i="16" s="1"/>
  <c r="BN139" i="16"/>
  <c r="BS139" i="16" s="1"/>
  <c r="BX139" i="16" s="1"/>
  <c r="BR138" i="16"/>
  <c r="BW138" i="16" s="1"/>
  <c r="CB138" i="16" s="1"/>
  <c r="BQ138" i="16"/>
  <c r="BV138" i="16" s="1"/>
  <c r="CA138" i="16" s="1"/>
  <c r="BP138" i="16"/>
  <c r="BU138" i="16" s="1"/>
  <c r="BZ138" i="16" s="1"/>
  <c r="BO138" i="16"/>
  <c r="BT138" i="16" s="1"/>
  <c r="BY138" i="16" s="1"/>
  <c r="BN138" i="16"/>
  <c r="BS138" i="16" s="1"/>
  <c r="BX138" i="16" s="1"/>
  <c r="BR137" i="16"/>
  <c r="BW137" i="16" s="1"/>
  <c r="CB137" i="16" s="1"/>
  <c r="BQ137" i="16"/>
  <c r="BV137" i="16" s="1"/>
  <c r="CA137" i="16" s="1"/>
  <c r="BP137" i="16"/>
  <c r="BU137" i="16" s="1"/>
  <c r="BZ137" i="16" s="1"/>
  <c r="BO137" i="16"/>
  <c r="BT137" i="16" s="1"/>
  <c r="BY137" i="16" s="1"/>
  <c r="BN137" i="16"/>
  <c r="BS137" i="16" s="1"/>
  <c r="BX137" i="16" s="1"/>
  <c r="BR136" i="16"/>
  <c r="BW136" i="16" s="1"/>
  <c r="CB136" i="16" s="1"/>
  <c r="BQ136" i="16"/>
  <c r="BV136" i="16" s="1"/>
  <c r="CA136" i="16" s="1"/>
  <c r="BP136" i="16"/>
  <c r="BU136" i="16" s="1"/>
  <c r="BZ136" i="16" s="1"/>
  <c r="BO136" i="16"/>
  <c r="BT136" i="16" s="1"/>
  <c r="BY136" i="16" s="1"/>
  <c r="BN136" i="16"/>
  <c r="BS136" i="16" s="1"/>
  <c r="BX136" i="16" s="1"/>
  <c r="BR135" i="16"/>
  <c r="BW135" i="16" s="1"/>
  <c r="CB135" i="16" s="1"/>
  <c r="BQ135" i="16"/>
  <c r="BV135" i="16" s="1"/>
  <c r="CA135" i="16" s="1"/>
  <c r="BP135" i="16"/>
  <c r="BU135" i="16" s="1"/>
  <c r="BZ135" i="16" s="1"/>
  <c r="BO135" i="16"/>
  <c r="BT135" i="16" s="1"/>
  <c r="BY135" i="16" s="1"/>
  <c r="BN135" i="16"/>
  <c r="BS135" i="16" s="1"/>
  <c r="BX135" i="16" s="1"/>
  <c r="BR134" i="16"/>
  <c r="BW134" i="16" s="1"/>
  <c r="CB134" i="16" s="1"/>
  <c r="BQ134" i="16"/>
  <c r="BV134" i="16" s="1"/>
  <c r="CA134" i="16" s="1"/>
  <c r="BP134" i="16"/>
  <c r="BU134" i="16" s="1"/>
  <c r="BZ134" i="16" s="1"/>
  <c r="BO134" i="16"/>
  <c r="BT134" i="16" s="1"/>
  <c r="BY134" i="16" s="1"/>
  <c r="BN134" i="16"/>
  <c r="BS134" i="16" s="1"/>
  <c r="BX134" i="16" s="1"/>
  <c r="BR133" i="16"/>
  <c r="BW133" i="16" s="1"/>
  <c r="CB133" i="16" s="1"/>
  <c r="BQ133" i="16"/>
  <c r="BV133" i="16" s="1"/>
  <c r="CA133" i="16" s="1"/>
  <c r="BP133" i="16"/>
  <c r="BU133" i="16" s="1"/>
  <c r="BZ133" i="16" s="1"/>
  <c r="BO133" i="16"/>
  <c r="BT133" i="16" s="1"/>
  <c r="BY133" i="16" s="1"/>
  <c r="BN133" i="16"/>
  <c r="BS133" i="16" s="1"/>
  <c r="BX133" i="16" s="1"/>
  <c r="BR132" i="16"/>
  <c r="BW132" i="16" s="1"/>
  <c r="CB132" i="16" s="1"/>
  <c r="BQ132" i="16"/>
  <c r="BV132" i="16" s="1"/>
  <c r="CA132" i="16" s="1"/>
  <c r="BP132" i="16"/>
  <c r="BU132" i="16" s="1"/>
  <c r="BZ132" i="16" s="1"/>
  <c r="BO132" i="16"/>
  <c r="BT132" i="16" s="1"/>
  <c r="BY132" i="16" s="1"/>
  <c r="BN132" i="16"/>
  <c r="BS132" i="16" s="1"/>
  <c r="BX132" i="16" s="1"/>
  <c r="BR131" i="16"/>
  <c r="BW131" i="16" s="1"/>
  <c r="CB131" i="16" s="1"/>
  <c r="BQ131" i="16"/>
  <c r="BV131" i="16" s="1"/>
  <c r="CA131" i="16" s="1"/>
  <c r="BP131" i="16"/>
  <c r="BU131" i="16" s="1"/>
  <c r="BZ131" i="16" s="1"/>
  <c r="BO131" i="16"/>
  <c r="BT131" i="16" s="1"/>
  <c r="BY131" i="16" s="1"/>
  <c r="BN131" i="16"/>
  <c r="BS131" i="16" s="1"/>
  <c r="BX131" i="16" s="1"/>
  <c r="BR130" i="16"/>
  <c r="BW130" i="16" s="1"/>
  <c r="CB130" i="16" s="1"/>
  <c r="BQ130" i="16"/>
  <c r="BV130" i="16" s="1"/>
  <c r="CA130" i="16" s="1"/>
  <c r="BP130" i="16"/>
  <c r="BU130" i="16" s="1"/>
  <c r="BZ130" i="16" s="1"/>
  <c r="BO130" i="16"/>
  <c r="BT130" i="16" s="1"/>
  <c r="BY130" i="16" s="1"/>
  <c r="BN130" i="16"/>
  <c r="BS130" i="16" s="1"/>
  <c r="BX130" i="16" s="1"/>
  <c r="BR129" i="16"/>
  <c r="BW129" i="16" s="1"/>
  <c r="CB129" i="16" s="1"/>
  <c r="BQ129" i="16"/>
  <c r="BV129" i="16" s="1"/>
  <c r="CA129" i="16" s="1"/>
  <c r="BP129" i="16"/>
  <c r="BU129" i="16" s="1"/>
  <c r="BZ129" i="16" s="1"/>
  <c r="BO129" i="16"/>
  <c r="BT129" i="16" s="1"/>
  <c r="BY129" i="16" s="1"/>
  <c r="BN129" i="16"/>
  <c r="BS129" i="16" s="1"/>
  <c r="BX129" i="16" s="1"/>
  <c r="BR128" i="16"/>
  <c r="BW128" i="16" s="1"/>
  <c r="CB128" i="16" s="1"/>
  <c r="BQ128" i="16"/>
  <c r="BV128" i="16" s="1"/>
  <c r="CA128" i="16" s="1"/>
  <c r="BP128" i="16"/>
  <c r="BU128" i="16" s="1"/>
  <c r="BZ128" i="16" s="1"/>
  <c r="BO128" i="16"/>
  <c r="BT128" i="16" s="1"/>
  <c r="BY128" i="16" s="1"/>
  <c r="BN128" i="16"/>
  <c r="BS128" i="16" s="1"/>
  <c r="BX128" i="16" s="1"/>
  <c r="BR127" i="16"/>
  <c r="BW127" i="16" s="1"/>
  <c r="CB127" i="16" s="1"/>
  <c r="BQ127" i="16"/>
  <c r="BV127" i="16" s="1"/>
  <c r="CA127" i="16" s="1"/>
  <c r="BP127" i="16"/>
  <c r="BU127" i="16" s="1"/>
  <c r="BZ127" i="16" s="1"/>
  <c r="BO127" i="16"/>
  <c r="BT127" i="16" s="1"/>
  <c r="BY127" i="16" s="1"/>
  <c r="BN127" i="16"/>
  <c r="BS127" i="16" s="1"/>
  <c r="BX127" i="16" s="1"/>
  <c r="BR126" i="16"/>
  <c r="BW126" i="16" s="1"/>
  <c r="CB126" i="16" s="1"/>
  <c r="BQ126" i="16"/>
  <c r="BV126" i="16" s="1"/>
  <c r="CA126" i="16" s="1"/>
  <c r="BP126" i="16"/>
  <c r="BU126" i="16" s="1"/>
  <c r="BZ126" i="16" s="1"/>
  <c r="BO126" i="16"/>
  <c r="BT126" i="16" s="1"/>
  <c r="BY126" i="16" s="1"/>
  <c r="BN126" i="16"/>
  <c r="BS126" i="16" s="1"/>
  <c r="BX126" i="16" s="1"/>
  <c r="BR125" i="16"/>
  <c r="BW125" i="16" s="1"/>
  <c r="CB125" i="16" s="1"/>
  <c r="BQ125" i="16"/>
  <c r="BV125" i="16" s="1"/>
  <c r="CA125" i="16" s="1"/>
  <c r="BP125" i="16"/>
  <c r="BU125" i="16" s="1"/>
  <c r="BZ125" i="16" s="1"/>
  <c r="BO125" i="16"/>
  <c r="BT125" i="16" s="1"/>
  <c r="BY125" i="16" s="1"/>
  <c r="BN125" i="16"/>
  <c r="BS125" i="16" s="1"/>
  <c r="BX125" i="16" s="1"/>
  <c r="BR124" i="16"/>
  <c r="BW124" i="16" s="1"/>
  <c r="CB124" i="16" s="1"/>
  <c r="BQ124" i="16"/>
  <c r="BV124" i="16" s="1"/>
  <c r="CA124" i="16" s="1"/>
  <c r="BP124" i="16"/>
  <c r="BU124" i="16" s="1"/>
  <c r="BZ124" i="16" s="1"/>
  <c r="BO124" i="16"/>
  <c r="BT124" i="16" s="1"/>
  <c r="BY124" i="16" s="1"/>
  <c r="BN124" i="16"/>
  <c r="BS124" i="16" s="1"/>
  <c r="BX124" i="16" s="1"/>
  <c r="BR123" i="16"/>
  <c r="BW123" i="16" s="1"/>
  <c r="CB123" i="16" s="1"/>
  <c r="BQ123" i="16"/>
  <c r="BV123" i="16" s="1"/>
  <c r="CA123" i="16" s="1"/>
  <c r="BP123" i="16"/>
  <c r="BU123" i="16" s="1"/>
  <c r="BZ123" i="16" s="1"/>
  <c r="BO123" i="16"/>
  <c r="BT123" i="16" s="1"/>
  <c r="BY123" i="16" s="1"/>
  <c r="BN123" i="16"/>
  <c r="BS123" i="16" s="1"/>
  <c r="BX123" i="16" s="1"/>
  <c r="BR122" i="16"/>
  <c r="BW122" i="16" s="1"/>
  <c r="CB122" i="16" s="1"/>
  <c r="BQ122" i="16"/>
  <c r="BV122" i="16" s="1"/>
  <c r="CA122" i="16" s="1"/>
  <c r="BP122" i="16"/>
  <c r="BU122" i="16" s="1"/>
  <c r="BZ122" i="16" s="1"/>
  <c r="BO122" i="16"/>
  <c r="BT122" i="16" s="1"/>
  <c r="BY122" i="16" s="1"/>
  <c r="BN122" i="16"/>
  <c r="BS122" i="16" s="1"/>
  <c r="BX122" i="16" s="1"/>
  <c r="BR121" i="16"/>
  <c r="BW121" i="16" s="1"/>
  <c r="CB121" i="16" s="1"/>
  <c r="BQ121" i="16"/>
  <c r="BV121" i="16" s="1"/>
  <c r="CA121" i="16" s="1"/>
  <c r="BP121" i="16"/>
  <c r="BU121" i="16" s="1"/>
  <c r="BZ121" i="16" s="1"/>
  <c r="BO121" i="16"/>
  <c r="BT121" i="16" s="1"/>
  <c r="BY121" i="16" s="1"/>
  <c r="BN121" i="16"/>
  <c r="BS121" i="16" s="1"/>
  <c r="BX121" i="16" s="1"/>
  <c r="BR120" i="16"/>
  <c r="BW120" i="16" s="1"/>
  <c r="CB120" i="16" s="1"/>
  <c r="BQ120" i="16"/>
  <c r="BV120" i="16" s="1"/>
  <c r="CA120" i="16" s="1"/>
  <c r="BP120" i="16"/>
  <c r="BU120" i="16" s="1"/>
  <c r="BZ120" i="16" s="1"/>
  <c r="BO120" i="16"/>
  <c r="BT120" i="16" s="1"/>
  <c r="BY120" i="16" s="1"/>
  <c r="BN120" i="16"/>
  <c r="BS120" i="16" s="1"/>
  <c r="BX120" i="16" s="1"/>
  <c r="BR119" i="16"/>
  <c r="BW119" i="16" s="1"/>
  <c r="CB119" i="16" s="1"/>
  <c r="BQ119" i="16"/>
  <c r="BV119" i="16" s="1"/>
  <c r="CA119" i="16" s="1"/>
  <c r="BP119" i="16"/>
  <c r="BU119" i="16" s="1"/>
  <c r="BZ119" i="16" s="1"/>
  <c r="BO119" i="16"/>
  <c r="BT119" i="16" s="1"/>
  <c r="BY119" i="16" s="1"/>
  <c r="BN119" i="16"/>
  <c r="BS119" i="16" s="1"/>
  <c r="BX119" i="16" s="1"/>
  <c r="BR118" i="16"/>
  <c r="BW118" i="16" s="1"/>
  <c r="CB118" i="16" s="1"/>
  <c r="BQ118" i="16"/>
  <c r="BV118" i="16" s="1"/>
  <c r="CA118" i="16" s="1"/>
  <c r="BP118" i="16"/>
  <c r="BU118" i="16" s="1"/>
  <c r="BZ118" i="16" s="1"/>
  <c r="BO118" i="16"/>
  <c r="BT118" i="16" s="1"/>
  <c r="BY118" i="16" s="1"/>
  <c r="BN118" i="16"/>
  <c r="BS118" i="16" s="1"/>
  <c r="BX118" i="16" s="1"/>
  <c r="BR117" i="16"/>
  <c r="BW117" i="16" s="1"/>
  <c r="CB117" i="16" s="1"/>
  <c r="BQ117" i="16"/>
  <c r="BV117" i="16" s="1"/>
  <c r="CA117" i="16" s="1"/>
  <c r="BP117" i="16"/>
  <c r="BU117" i="16" s="1"/>
  <c r="BZ117" i="16" s="1"/>
  <c r="BO117" i="16"/>
  <c r="BT117" i="16" s="1"/>
  <c r="BY117" i="16" s="1"/>
  <c r="BN117" i="16"/>
  <c r="BS117" i="16" s="1"/>
  <c r="BX117" i="16" s="1"/>
  <c r="BR116" i="16"/>
  <c r="BW116" i="16" s="1"/>
  <c r="CB116" i="16" s="1"/>
  <c r="BQ116" i="16"/>
  <c r="BV116" i="16" s="1"/>
  <c r="CA116" i="16" s="1"/>
  <c r="BP116" i="16"/>
  <c r="BU116" i="16" s="1"/>
  <c r="BZ116" i="16" s="1"/>
  <c r="BO116" i="16"/>
  <c r="BT116" i="16" s="1"/>
  <c r="BY116" i="16" s="1"/>
  <c r="BN116" i="16"/>
  <c r="BS116" i="16" s="1"/>
  <c r="BX116" i="16" s="1"/>
  <c r="BR115" i="16"/>
  <c r="BW115" i="16" s="1"/>
  <c r="CB115" i="16" s="1"/>
  <c r="BQ115" i="16"/>
  <c r="BV115" i="16" s="1"/>
  <c r="CA115" i="16" s="1"/>
  <c r="BP115" i="16"/>
  <c r="BU115" i="16" s="1"/>
  <c r="BZ115" i="16" s="1"/>
  <c r="BO115" i="16"/>
  <c r="BT115" i="16" s="1"/>
  <c r="BY115" i="16" s="1"/>
  <c r="BN115" i="16"/>
  <c r="BS115" i="16" s="1"/>
  <c r="BX115" i="16" s="1"/>
  <c r="BR114" i="16"/>
  <c r="BW114" i="16" s="1"/>
  <c r="CB114" i="16" s="1"/>
  <c r="BQ114" i="16"/>
  <c r="BV114" i="16" s="1"/>
  <c r="CA114" i="16" s="1"/>
  <c r="BP114" i="16"/>
  <c r="BU114" i="16" s="1"/>
  <c r="BZ114" i="16" s="1"/>
  <c r="BO114" i="16"/>
  <c r="BT114" i="16" s="1"/>
  <c r="BY114" i="16" s="1"/>
  <c r="BN114" i="16"/>
  <c r="BS114" i="16" s="1"/>
  <c r="BX114" i="16" s="1"/>
  <c r="BR113" i="16"/>
  <c r="BW113" i="16" s="1"/>
  <c r="CB113" i="16" s="1"/>
  <c r="BQ113" i="16"/>
  <c r="BV113" i="16" s="1"/>
  <c r="CA113" i="16" s="1"/>
  <c r="BP113" i="16"/>
  <c r="BU113" i="16" s="1"/>
  <c r="BZ113" i="16" s="1"/>
  <c r="BO113" i="16"/>
  <c r="BT113" i="16" s="1"/>
  <c r="BY113" i="16" s="1"/>
  <c r="BN113" i="16"/>
  <c r="BS113" i="16" s="1"/>
  <c r="BX113" i="16" s="1"/>
  <c r="BR112" i="16"/>
  <c r="BW112" i="16" s="1"/>
  <c r="CB112" i="16" s="1"/>
  <c r="BQ112" i="16"/>
  <c r="BV112" i="16" s="1"/>
  <c r="CA112" i="16" s="1"/>
  <c r="BP112" i="16"/>
  <c r="BU112" i="16" s="1"/>
  <c r="BZ112" i="16" s="1"/>
  <c r="BO112" i="16"/>
  <c r="BT112" i="16" s="1"/>
  <c r="BY112" i="16" s="1"/>
  <c r="BN112" i="16"/>
  <c r="BS112" i="16" s="1"/>
  <c r="BX112" i="16" s="1"/>
  <c r="BR111" i="16"/>
  <c r="BW111" i="16" s="1"/>
  <c r="CB111" i="16" s="1"/>
  <c r="BQ111" i="16"/>
  <c r="BV111" i="16" s="1"/>
  <c r="CA111" i="16" s="1"/>
  <c r="BP111" i="16"/>
  <c r="BU111" i="16" s="1"/>
  <c r="BZ111" i="16" s="1"/>
  <c r="BO111" i="16"/>
  <c r="BT111" i="16" s="1"/>
  <c r="BY111" i="16" s="1"/>
  <c r="BN111" i="16"/>
  <c r="BS111" i="16" s="1"/>
  <c r="BX111" i="16" s="1"/>
  <c r="BR110" i="16"/>
  <c r="BW110" i="16" s="1"/>
  <c r="CB110" i="16" s="1"/>
  <c r="BQ110" i="16"/>
  <c r="BV110" i="16" s="1"/>
  <c r="CA110" i="16" s="1"/>
  <c r="BP110" i="16"/>
  <c r="BU110" i="16" s="1"/>
  <c r="BZ110" i="16" s="1"/>
  <c r="BO110" i="16"/>
  <c r="BT110" i="16" s="1"/>
  <c r="BY110" i="16" s="1"/>
  <c r="BN110" i="16"/>
  <c r="BS110" i="16" s="1"/>
  <c r="BX110" i="16" s="1"/>
  <c r="BR109" i="16"/>
  <c r="BW109" i="16" s="1"/>
  <c r="CB109" i="16" s="1"/>
  <c r="BQ109" i="16"/>
  <c r="BV109" i="16" s="1"/>
  <c r="CA109" i="16" s="1"/>
  <c r="BP109" i="16"/>
  <c r="BU109" i="16" s="1"/>
  <c r="BZ109" i="16" s="1"/>
  <c r="BO109" i="16"/>
  <c r="BT109" i="16" s="1"/>
  <c r="BY109" i="16" s="1"/>
  <c r="BN109" i="16"/>
  <c r="BS109" i="16" s="1"/>
  <c r="BX109" i="16" s="1"/>
  <c r="BR108" i="16"/>
  <c r="BW108" i="16" s="1"/>
  <c r="CB108" i="16" s="1"/>
  <c r="BQ108" i="16"/>
  <c r="BV108" i="16" s="1"/>
  <c r="CA108" i="16" s="1"/>
  <c r="BP108" i="16"/>
  <c r="BU108" i="16" s="1"/>
  <c r="BZ108" i="16" s="1"/>
  <c r="BO108" i="16"/>
  <c r="BT108" i="16" s="1"/>
  <c r="BY108" i="16" s="1"/>
  <c r="BN108" i="16"/>
  <c r="BS108" i="16" s="1"/>
  <c r="BX108" i="16" s="1"/>
  <c r="BR107" i="16"/>
  <c r="BW107" i="16" s="1"/>
  <c r="CB107" i="16" s="1"/>
  <c r="BQ107" i="16"/>
  <c r="BV107" i="16" s="1"/>
  <c r="CA107" i="16" s="1"/>
  <c r="BP107" i="16"/>
  <c r="BU107" i="16" s="1"/>
  <c r="BZ107" i="16" s="1"/>
  <c r="BO107" i="16"/>
  <c r="BT107" i="16" s="1"/>
  <c r="BY107" i="16" s="1"/>
  <c r="BN107" i="16"/>
  <c r="BS107" i="16" s="1"/>
  <c r="BX107" i="16" s="1"/>
  <c r="BR106" i="16"/>
  <c r="BW106" i="16" s="1"/>
  <c r="CB106" i="16" s="1"/>
  <c r="BQ106" i="16"/>
  <c r="BV106" i="16" s="1"/>
  <c r="CA106" i="16" s="1"/>
  <c r="BP106" i="16"/>
  <c r="BU106" i="16" s="1"/>
  <c r="BZ106" i="16" s="1"/>
  <c r="BO106" i="16"/>
  <c r="BT106" i="16" s="1"/>
  <c r="BY106" i="16" s="1"/>
  <c r="BN106" i="16"/>
  <c r="BS106" i="16" s="1"/>
  <c r="BX106" i="16" s="1"/>
  <c r="BR105" i="16"/>
  <c r="BW105" i="16" s="1"/>
  <c r="CB105" i="16" s="1"/>
  <c r="BQ105" i="16"/>
  <c r="BV105" i="16" s="1"/>
  <c r="CA105" i="16" s="1"/>
  <c r="BP105" i="16"/>
  <c r="BU105" i="16" s="1"/>
  <c r="BZ105" i="16" s="1"/>
  <c r="BO105" i="16"/>
  <c r="BT105" i="16" s="1"/>
  <c r="BY105" i="16" s="1"/>
  <c r="BN105" i="16"/>
  <c r="BS105" i="16" s="1"/>
  <c r="BX105" i="16" s="1"/>
  <c r="BR104" i="16"/>
  <c r="BW104" i="16" s="1"/>
  <c r="CB104" i="16" s="1"/>
  <c r="BQ104" i="16"/>
  <c r="BV104" i="16" s="1"/>
  <c r="CA104" i="16" s="1"/>
  <c r="BP104" i="16"/>
  <c r="BU104" i="16" s="1"/>
  <c r="BZ104" i="16" s="1"/>
  <c r="BO104" i="16"/>
  <c r="BT104" i="16" s="1"/>
  <c r="BY104" i="16" s="1"/>
  <c r="BN104" i="16"/>
  <c r="BS104" i="16" s="1"/>
  <c r="BX104" i="16" s="1"/>
  <c r="BR103" i="16"/>
  <c r="BW103" i="16" s="1"/>
  <c r="CB103" i="16" s="1"/>
  <c r="BQ103" i="16"/>
  <c r="BV103" i="16" s="1"/>
  <c r="CA103" i="16" s="1"/>
  <c r="BP103" i="16"/>
  <c r="BU103" i="16" s="1"/>
  <c r="BZ103" i="16" s="1"/>
  <c r="BO103" i="16"/>
  <c r="BT103" i="16" s="1"/>
  <c r="BY103" i="16" s="1"/>
  <c r="BN103" i="16"/>
  <c r="BS103" i="16" s="1"/>
  <c r="BX103" i="16" s="1"/>
  <c r="BR102" i="16"/>
  <c r="BW102" i="16" s="1"/>
  <c r="CB102" i="16" s="1"/>
  <c r="BQ102" i="16"/>
  <c r="BV102" i="16" s="1"/>
  <c r="CA102" i="16" s="1"/>
  <c r="BP102" i="16"/>
  <c r="BU102" i="16" s="1"/>
  <c r="BZ102" i="16" s="1"/>
  <c r="BO102" i="16"/>
  <c r="BT102" i="16" s="1"/>
  <c r="BY102" i="16" s="1"/>
  <c r="BN102" i="16"/>
  <c r="BS102" i="16" s="1"/>
  <c r="BX102" i="16" s="1"/>
  <c r="BR101" i="16"/>
  <c r="BW101" i="16" s="1"/>
  <c r="CB101" i="16" s="1"/>
  <c r="BQ101" i="16"/>
  <c r="BV101" i="16" s="1"/>
  <c r="CA101" i="16" s="1"/>
  <c r="BP101" i="16"/>
  <c r="BU101" i="16" s="1"/>
  <c r="BZ101" i="16" s="1"/>
  <c r="BO101" i="16"/>
  <c r="BT101" i="16" s="1"/>
  <c r="BY101" i="16" s="1"/>
  <c r="BN101" i="16"/>
  <c r="BS101" i="16" s="1"/>
  <c r="BX101" i="16" s="1"/>
  <c r="BR100" i="16"/>
  <c r="BW100" i="16" s="1"/>
  <c r="CB100" i="16" s="1"/>
  <c r="BQ100" i="16"/>
  <c r="BV100" i="16" s="1"/>
  <c r="CA100" i="16" s="1"/>
  <c r="BP100" i="16"/>
  <c r="BU100" i="16" s="1"/>
  <c r="BZ100" i="16" s="1"/>
  <c r="BO100" i="16"/>
  <c r="BT100" i="16" s="1"/>
  <c r="BY100" i="16" s="1"/>
  <c r="BN100" i="16"/>
  <c r="BS100" i="16" s="1"/>
  <c r="BX100" i="16" s="1"/>
  <c r="BR99" i="16"/>
  <c r="BW99" i="16" s="1"/>
  <c r="CB99" i="16" s="1"/>
  <c r="BQ99" i="16"/>
  <c r="BV99" i="16" s="1"/>
  <c r="CA99" i="16" s="1"/>
  <c r="BP99" i="16"/>
  <c r="BU99" i="16" s="1"/>
  <c r="BZ99" i="16" s="1"/>
  <c r="BO99" i="16"/>
  <c r="BT99" i="16" s="1"/>
  <c r="BY99" i="16" s="1"/>
  <c r="BN99" i="16"/>
  <c r="BS99" i="16" s="1"/>
  <c r="BX99" i="16" s="1"/>
  <c r="BR98" i="16"/>
  <c r="BW98" i="16" s="1"/>
  <c r="CB98" i="16" s="1"/>
  <c r="BQ98" i="16"/>
  <c r="BV98" i="16" s="1"/>
  <c r="CA98" i="16" s="1"/>
  <c r="BP98" i="16"/>
  <c r="BU98" i="16" s="1"/>
  <c r="BZ98" i="16" s="1"/>
  <c r="BO98" i="16"/>
  <c r="BT98" i="16" s="1"/>
  <c r="BY98" i="16" s="1"/>
  <c r="BN98" i="16"/>
  <c r="BS98" i="16" s="1"/>
  <c r="BX98" i="16" s="1"/>
  <c r="BR97" i="16"/>
  <c r="BW97" i="16" s="1"/>
  <c r="CB97" i="16" s="1"/>
  <c r="BQ97" i="16"/>
  <c r="BV97" i="16" s="1"/>
  <c r="CA97" i="16" s="1"/>
  <c r="BP97" i="16"/>
  <c r="BU97" i="16" s="1"/>
  <c r="BZ97" i="16" s="1"/>
  <c r="BO97" i="16"/>
  <c r="BT97" i="16" s="1"/>
  <c r="BY97" i="16" s="1"/>
  <c r="BN97" i="16"/>
  <c r="BS97" i="16" s="1"/>
  <c r="BX97" i="16" s="1"/>
  <c r="BR96" i="16"/>
  <c r="BW96" i="16" s="1"/>
  <c r="CB96" i="16" s="1"/>
  <c r="BQ96" i="16"/>
  <c r="BV96" i="16" s="1"/>
  <c r="CA96" i="16" s="1"/>
  <c r="BP96" i="16"/>
  <c r="BU96" i="16" s="1"/>
  <c r="BZ96" i="16" s="1"/>
  <c r="BO96" i="16"/>
  <c r="BT96" i="16" s="1"/>
  <c r="BY96" i="16" s="1"/>
  <c r="BN96" i="16"/>
  <c r="BS96" i="16" s="1"/>
  <c r="BX96" i="16" s="1"/>
  <c r="BR95" i="16"/>
  <c r="BW95" i="16" s="1"/>
  <c r="CB95" i="16" s="1"/>
  <c r="BQ95" i="16"/>
  <c r="BV95" i="16" s="1"/>
  <c r="CA95" i="16" s="1"/>
  <c r="BP95" i="16"/>
  <c r="BU95" i="16" s="1"/>
  <c r="BZ95" i="16" s="1"/>
  <c r="BO95" i="16"/>
  <c r="BT95" i="16" s="1"/>
  <c r="BY95" i="16" s="1"/>
  <c r="BN95" i="16"/>
  <c r="BS95" i="16" s="1"/>
  <c r="BX95" i="16" s="1"/>
  <c r="BR94" i="16"/>
  <c r="BW94" i="16" s="1"/>
  <c r="CB94" i="16" s="1"/>
  <c r="BQ94" i="16"/>
  <c r="BV94" i="16" s="1"/>
  <c r="CA94" i="16" s="1"/>
  <c r="BP94" i="16"/>
  <c r="BU94" i="16" s="1"/>
  <c r="BZ94" i="16" s="1"/>
  <c r="BO94" i="16"/>
  <c r="BT94" i="16" s="1"/>
  <c r="BY94" i="16" s="1"/>
  <c r="BN94" i="16"/>
  <c r="BS94" i="16" s="1"/>
  <c r="BX94" i="16" s="1"/>
  <c r="BR93" i="16"/>
  <c r="BW93" i="16" s="1"/>
  <c r="CB93" i="16" s="1"/>
  <c r="BQ93" i="16"/>
  <c r="BV93" i="16" s="1"/>
  <c r="CA93" i="16" s="1"/>
  <c r="BP93" i="16"/>
  <c r="BU93" i="16" s="1"/>
  <c r="BZ93" i="16" s="1"/>
  <c r="BO93" i="16"/>
  <c r="BT93" i="16" s="1"/>
  <c r="BY93" i="16" s="1"/>
  <c r="BN93" i="16"/>
  <c r="BS93" i="16" s="1"/>
  <c r="BX93" i="16" s="1"/>
  <c r="BR92" i="16"/>
  <c r="BW92" i="16" s="1"/>
  <c r="CB92" i="16" s="1"/>
  <c r="BQ92" i="16"/>
  <c r="BV92" i="16" s="1"/>
  <c r="CA92" i="16" s="1"/>
  <c r="BP92" i="16"/>
  <c r="BU92" i="16" s="1"/>
  <c r="BZ92" i="16" s="1"/>
  <c r="BO92" i="16"/>
  <c r="BT92" i="16" s="1"/>
  <c r="BY92" i="16" s="1"/>
  <c r="BN92" i="16"/>
  <c r="BS92" i="16" s="1"/>
  <c r="BX92" i="16" s="1"/>
  <c r="BR91" i="16"/>
  <c r="BW91" i="16" s="1"/>
  <c r="CB91" i="16" s="1"/>
  <c r="BQ91" i="16"/>
  <c r="BV91" i="16" s="1"/>
  <c r="CA91" i="16" s="1"/>
  <c r="BP91" i="16"/>
  <c r="BU91" i="16" s="1"/>
  <c r="BZ91" i="16" s="1"/>
  <c r="BO91" i="16"/>
  <c r="BT91" i="16" s="1"/>
  <c r="BY91" i="16" s="1"/>
  <c r="BN91" i="16"/>
  <c r="BS91" i="16" s="1"/>
  <c r="BX91" i="16" s="1"/>
  <c r="BR90" i="16"/>
  <c r="BW90" i="16" s="1"/>
  <c r="CB90" i="16" s="1"/>
  <c r="BQ90" i="16"/>
  <c r="BV90" i="16" s="1"/>
  <c r="CA90" i="16" s="1"/>
  <c r="BP90" i="16"/>
  <c r="BU90" i="16" s="1"/>
  <c r="BZ90" i="16" s="1"/>
  <c r="BO90" i="16"/>
  <c r="BT90" i="16" s="1"/>
  <c r="BY90" i="16" s="1"/>
  <c r="BN90" i="16"/>
  <c r="BS90" i="16" s="1"/>
  <c r="BX90" i="16" s="1"/>
  <c r="BR89" i="16"/>
  <c r="BW89" i="16" s="1"/>
  <c r="CB89" i="16" s="1"/>
  <c r="BQ89" i="16"/>
  <c r="BV89" i="16" s="1"/>
  <c r="CA89" i="16" s="1"/>
  <c r="BP89" i="16"/>
  <c r="BU89" i="16" s="1"/>
  <c r="BZ89" i="16" s="1"/>
  <c r="BO89" i="16"/>
  <c r="BT89" i="16" s="1"/>
  <c r="BY89" i="16" s="1"/>
  <c r="BN89" i="16"/>
  <c r="BS89" i="16" s="1"/>
  <c r="BX89" i="16" s="1"/>
  <c r="BR88" i="16"/>
  <c r="BW88" i="16" s="1"/>
  <c r="CB88" i="16" s="1"/>
  <c r="BQ88" i="16"/>
  <c r="BV88" i="16" s="1"/>
  <c r="CA88" i="16" s="1"/>
  <c r="BP88" i="16"/>
  <c r="BU88" i="16" s="1"/>
  <c r="BZ88" i="16" s="1"/>
  <c r="BO88" i="16"/>
  <c r="BT88" i="16" s="1"/>
  <c r="BY88" i="16" s="1"/>
  <c r="BN88" i="16"/>
  <c r="BS88" i="16" s="1"/>
  <c r="BX88" i="16" s="1"/>
  <c r="BR87" i="16"/>
  <c r="BW87" i="16" s="1"/>
  <c r="CB87" i="16" s="1"/>
  <c r="BQ87" i="16"/>
  <c r="BV87" i="16" s="1"/>
  <c r="CA87" i="16" s="1"/>
  <c r="BP87" i="16"/>
  <c r="BU87" i="16" s="1"/>
  <c r="BZ87" i="16" s="1"/>
  <c r="BO87" i="16"/>
  <c r="BT87" i="16" s="1"/>
  <c r="BY87" i="16" s="1"/>
  <c r="BN87" i="16"/>
  <c r="BS87" i="16" s="1"/>
  <c r="BX87" i="16" s="1"/>
  <c r="BR86" i="16"/>
  <c r="BW86" i="16" s="1"/>
  <c r="CB86" i="16" s="1"/>
  <c r="BQ86" i="16"/>
  <c r="BV86" i="16" s="1"/>
  <c r="CA86" i="16" s="1"/>
  <c r="BP86" i="16"/>
  <c r="BU86" i="16" s="1"/>
  <c r="BZ86" i="16" s="1"/>
  <c r="BO86" i="16"/>
  <c r="BT86" i="16" s="1"/>
  <c r="BY86" i="16" s="1"/>
  <c r="BN86" i="16"/>
  <c r="BS86" i="16" s="1"/>
  <c r="BX86" i="16" s="1"/>
  <c r="BR85" i="16"/>
  <c r="BW85" i="16" s="1"/>
  <c r="CB85" i="16" s="1"/>
  <c r="BQ85" i="16"/>
  <c r="BV85" i="16" s="1"/>
  <c r="CA85" i="16" s="1"/>
  <c r="BP85" i="16"/>
  <c r="BU85" i="16" s="1"/>
  <c r="BZ85" i="16" s="1"/>
  <c r="BO85" i="16"/>
  <c r="BT85" i="16" s="1"/>
  <c r="BY85" i="16" s="1"/>
  <c r="BN85" i="16"/>
  <c r="BS85" i="16" s="1"/>
  <c r="BX85" i="16" s="1"/>
  <c r="BR84" i="16"/>
  <c r="BW84" i="16" s="1"/>
  <c r="CB84" i="16" s="1"/>
  <c r="BQ84" i="16"/>
  <c r="BV84" i="16" s="1"/>
  <c r="CA84" i="16" s="1"/>
  <c r="BP84" i="16"/>
  <c r="BU84" i="16" s="1"/>
  <c r="BZ84" i="16" s="1"/>
  <c r="BO84" i="16"/>
  <c r="BT84" i="16" s="1"/>
  <c r="BY84" i="16" s="1"/>
  <c r="BN84" i="16"/>
  <c r="BS84" i="16" s="1"/>
  <c r="BX84" i="16" s="1"/>
  <c r="BR83" i="16"/>
  <c r="BW83" i="16" s="1"/>
  <c r="CB83" i="16" s="1"/>
  <c r="BQ83" i="16"/>
  <c r="BV83" i="16" s="1"/>
  <c r="CA83" i="16" s="1"/>
  <c r="BP83" i="16"/>
  <c r="BU83" i="16" s="1"/>
  <c r="BZ83" i="16" s="1"/>
  <c r="BO83" i="16"/>
  <c r="BT83" i="16" s="1"/>
  <c r="BY83" i="16" s="1"/>
  <c r="BN83" i="16"/>
  <c r="BS83" i="16" s="1"/>
  <c r="BX83" i="16" s="1"/>
  <c r="BR82" i="16"/>
  <c r="BW82" i="16" s="1"/>
  <c r="CB82" i="16" s="1"/>
  <c r="BQ82" i="16"/>
  <c r="BV82" i="16" s="1"/>
  <c r="CA82" i="16" s="1"/>
  <c r="BP82" i="16"/>
  <c r="BU82" i="16" s="1"/>
  <c r="BZ82" i="16" s="1"/>
  <c r="BO82" i="16"/>
  <c r="BT82" i="16" s="1"/>
  <c r="BY82" i="16" s="1"/>
  <c r="BN82" i="16"/>
  <c r="BS82" i="16" s="1"/>
  <c r="BX82" i="16" s="1"/>
  <c r="BR81" i="16"/>
  <c r="BW81" i="16" s="1"/>
  <c r="CB81" i="16" s="1"/>
  <c r="BQ81" i="16"/>
  <c r="BV81" i="16" s="1"/>
  <c r="CA81" i="16" s="1"/>
  <c r="BP81" i="16"/>
  <c r="BU81" i="16" s="1"/>
  <c r="BZ81" i="16" s="1"/>
  <c r="BO81" i="16"/>
  <c r="BT81" i="16" s="1"/>
  <c r="BY81" i="16" s="1"/>
  <c r="BN81" i="16"/>
  <c r="BS81" i="16" s="1"/>
  <c r="BX81" i="16" s="1"/>
  <c r="BR80" i="16"/>
  <c r="BW80" i="16" s="1"/>
  <c r="CB80" i="16" s="1"/>
  <c r="BQ80" i="16"/>
  <c r="BV80" i="16" s="1"/>
  <c r="CA80" i="16" s="1"/>
  <c r="BP80" i="16"/>
  <c r="BU80" i="16" s="1"/>
  <c r="BZ80" i="16" s="1"/>
  <c r="BO80" i="16"/>
  <c r="BT80" i="16" s="1"/>
  <c r="BY80" i="16" s="1"/>
  <c r="BN80" i="16"/>
  <c r="BS80" i="16" s="1"/>
  <c r="BX80" i="16" s="1"/>
  <c r="BR79" i="16"/>
  <c r="BW79" i="16" s="1"/>
  <c r="CB79" i="16" s="1"/>
  <c r="BQ79" i="16"/>
  <c r="BV79" i="16" s="1"/>
  <c r="CA79" i="16" s="1"/>
  <c r="BP79" i="16"/>
  <c r="BU79" i="16" s="1"/>
  <c r="BZ79" i="16" s="1"/>
  <c r="BO79" i="16"/>
  <c r="BT79" i="16" s="1"/>
  <c r="BY79" i="16" s="1"/>
  <c r="BN79" i="16"/>
  <c r="BS79" i="16" s="1"/>
  <c r="BX79" i="16" s="1"/>
  <c r="BR78" i="16"/>
  <c r="BW78" i="16" s="1"/>
  <c r="CB78" i="16" s="1"/>
  <c r="BQ78" i="16"/>
  <c r="BV78" i="16" s="1"/>
  <c r="CA78" i="16" s="1"/>
  <c r="BP78" i="16"/>
  <c r="BU78" i="16" s="1"/>
  <c r="BZ78" i="16" s="1"/>
  <c r="BO78" i="16"/>
  <c r="BT78" i="16" s="1"/>
  <c r="BY78" i="16" s="1"/>
  <c r="BN78" i="16"/>
  <c r="BS78" i="16" s="1"/>
  <c r="BX78" i="16" s="1"/>
  <c r="BR77" i="16"/>
  <c r="BW77" i="16" s="1"/>
  <c r="CB77" i="16" s="1"/>
  <c r="BQ77" i="16"/>
  <c r="BV77" i="16" s="1"/>
  <c r="CA77" i="16" s="1"/>
  <c r="BP77" i="16"/>
  <c r="BU77" i="16" s="1"/>
  <c r="BZ77" i="16" s="1"/>
  <c r="BO77" i="16"/>
  <c r="BT77" i="16" s="1"/>
  <c r="BY77" i="16" s="1"/>
  <c r="BN77" i="16"/>
  <c r="BS77" i="16" s="1"/>
  <c r="BX77" i="16" s="1"/>
  <c r="BR76" i="16"/>
  <c r="BW76" i="16" s="1"/>
  <c r="CB76" i="16" s="1"/>
  <c r="BQ76" i="16"/>
  <c r="BV76" i="16" s="1"/>
  <c r="CA76" i="16" s="1"/>
  <c r="BP76" i="16"/>
  <c r="BU76" i="16" s="1"/>
  <c r="BZ76" i="16" s="1"/>
  <c r="BO76" i="16"/>
  <c r="BT76" i="16" s="1"/>
  <c r="BY76" i="16" s="1"/>
  <c r="BN76" i="16"/>
  <c r="BS76" i="16" s="1"/>
  <c r="BX76" i="16" s="1"/>
  <c r="BR75" i="16"/>
  <c r="BW75" i="16" s="1"/>
  <c r="CB75" i="16" s="1"/>
  <c r="BQ75" i="16"/>
  <c r="BV75" i="16" s="1"/>
  <c r="CA75" i="16" s="1"/>
  <c r="BP75" i="16"/>
  <c r="BU75" i="16" s="1"/>
  <c r="BZ75" i="16" s="1"/>
  <c r="BO75" i="16"/>
  <c r="BT75" i="16" s="1"/>
  <c r="BY75" i="16" s="1"/>
  <c r="BN75" i="16"/>
  <c r="BS75" i="16" s="1"/>
  <c r="BX75" i="16" s="1"/>
  <c r="BR74" i="16"/>
  <c r="BW74" i="16" s="1"/>
  <c r="CB74" i="16" s="1"/>
  <c r="BQ74" i="16"/>
  <c r="BV74" i="16" s="1"/>
  <c r="CA74" i="16" s="1"/>
  <c r="BP74" i="16"/>
  <c r="BU74" i="16" s="1"/>
  <c r="BZ74" i="16" s="1"/>
  <c r="BO74" i="16"/>
  <c r="BT74" i="16" s="1"/>
  <c r="BY74" i="16" s="1"/>
  <c r="BN74" i="16"/>
  <c r="BS74" i="16" s="1"/>
  <c r="BX74" i="16" s="1"/>
  <c r="BR73" i="16"/>
  <c r="BW73" i="16" s="1"/>
  <c r="CB73" i="16" s="1"/>
  <c r="BQ73" i="16"/>
  <c r="BV73" i="16" s="1"/>
  <c r="CA73" i="16" s="1"/>
  <c r="BP73" i="16"/>
  <c r="BU73" i="16" s="1"/>
  <c r="BZ73" i="16" s="1"/>
  <c r="BO73" i="16"/>
  <c r="BT73" i="16" s="1"/>
  <c r="BY73" i="16" s="1"/>
  <c r="BN73" i="16"/>
  <c r="BS73" i="16" s="1"/>
  <c r="BX73" i="16" s="1"/>
  <c r="BR72" i="16"/>
  <c r="BW72" i="16" s="1"/>
  <c r="CB72" i="16" s="1"/>
  <c r="BQ72" i="16"/>
  <c r="BV72" i="16" s="1"/>
  <c r="CA72" i="16" s="1"/>
  <c r="BP72" i="16"/>
  <c r="BU72" i="16" s="1"/>
  <c r="BZ72" i="16" s="1"/>
  <c r="BO72" i="16"/>
  <c r="BT72" i="16" s="1"/>
  <c r="BY72" i="16" s="1"/>
  <c r="BN72" i="16"/>
  <c r="BS72" i="16" s="1"/>
  <c r="BX72" i="16" s="1"/>
  <c r="BR71" i="16"/>
  <c r="BW71" i="16" s="1"/>
  <c r="CB71" i="16" s="1"/>
  <c r="BQ71" i="16"/>
  <c r="BV71" i="16" s="1"/>
  <c r="CA71" i="16" s="1"/>
  <c r="BP71" i="16"/>
  <c r="BU71" i="16" s="1"/>
  <c r="BZ71" i="16" s="1"/>
  <c r="BO71" i="16"/>
  <c r="BT71" i="16" s="1"/>
  <c r="BY71" i="16" s="1"/>
  <c r="BN71" i="16"/>
  <c r="BS71" i="16" s="1"/>
  <c r="BX71" i="16" s="1"/>
  <c r="BR70" i="16"/>
  <c r="BW70" i="16" s="1"/>
  <c r="CB70" i="16" s="1"/>
  <c r="BQ70" i="16"/>
  <c r="BV70" i="16" s="1"/>
  <c r="CA70" i="16" s="1"/>
  <c r="BP70" i="16"/>
  <c r="BU70" i="16" s="1"/>
  <c r="BZ70" i="16" s="1"/>
  <c r="BO70" i="16"/>
  <c r="BT70" i="16" s="1"/>
  <c r="BY70" i="16" s="1"/>
  <c r="BN70" i="16"/>
  <c r="BS70" i="16" s="1"/>
  <c r="BX70" i="16" s="1"/>
  <c r="BR69" i="16"/>
  <c r="BW69" i="16" s="1"/>
  <c r="CB69" i="16" s="1"/>
  <c r="BQ69" i="16"/>
  <c r="BV69" i="16" s="1"/>
  <c r="CA69" i="16" s="1"/>
  <c r="BP69" i="16"/>
  <c r="BU69" i="16" s="1"/>
  <c r="BZ69" i="16" s="1"/>
  <c r="BO69" i="16"/>
  <c r="BT69" i="16" s="1"/>
  <c r="BY69" i="16" s="1"/>
  <c r="BN69" i="16"/>
  <c r="BS69" i="16" s="1"/>
  <c r="BX69" i="16" s="1"/>
  <c r="BR68" i="16"/>
  <c r="BW68" i="16" s="1"/>
  <c r="CB68" i="16" s="1"/>
  <c r="BQ68" i="16"/>
  <c r="BV68" i="16" s="1"/>
  <c r="CA68" i="16" s="1"/>
  <c r="BP68" i="16"/>
  <c r="BU68" i="16" s="1"/>
  <c r="BZ68" i="16" s="1"/>
  <c r="BO68" i="16"/>
  <c r="BT68" i="16" s="1"/>
  <c r="BY68" i="16" s="1"/>
  <c r="BN68" i="16"/>
  <c r="BS68" i="16" s="1"/>
  <c r="BX68" i="16" s="1"/>
  <c r="BR67" i="16"/>
  <c r="BW67" i="16" s="1"/>
  <c r="CB67" i="16" s="1"/>
  <c r="BQ67" i="16"/>
  <c r="BV67" i="16" s="1"/>
  <c r="CA67" i="16" s="1"/>
  <c r="BP67" i="16"/>
  <c r="BU67" i="16" s="1"/>
  <c r="BZ67" i="16" s="1"/>
  <c r="BO67" i="16"/>
  <c r="BT67" i="16" s="1"/>
  <c r="BY67" i="16" s="1"/>
  <c r="BN67" i="16"/>
  <c r="BS67" i="16" s="1"/>
  <c r="BX67" i="16" s="1"/>
  <c r="BR66" i="16"/>
  <c r="BW66" i="16" s="1"/>
  <c r="CB66" i="16" s="1"/>
  <c r="BQ66" i="16"/>
  <c r="BV66" i="16" s="1"/>
  <c r="CA66" i="16" s="1"/>
  <c r="BP66" i="16"/>
  <c r="BU66" i="16" s="1"/>
  <c r="BZ66" i="16" s="1"/>
  <c r="BO66" i="16"/>
  <c r="BT66" i="16" s="1"/>
  <c r="BY66" i="16" s="1"/>
  <c r="BN66" i="16"/>
  <c r="BS66" i="16" s="1"/>
  <c r="BX66" i="16" s="1"/>
  <c r="BR65" i="16"/>
  <c r="BW65" i="16" s="1"/>
  <c r="CB65" i="16" s="1"/>
  <c r="BQ65" i="16"/>
  <c r="BV65" i="16" s="1"/>
  <c r="CA65" i="16" s="1"/>
  <c r="BP65" i="16"/>
  <c r="BU65" i="16" s="1"/>
  <c r="BZ65" i="16" s="1"/>
  <c r="BO65" i="16"/>
  <c r="BT65" i="16" s="1"/>
  <c r="BY65" i="16" s="1"/>
  <c r="BN65" i="16"/>
  <c r="BS65" i="16" s="1"/>
  <c r="BX65" i="16" s="1"/>
  <c r="BR64" i="16"/>
  <c r="BW64" i="16" s="1"/>
  <c r="CB64" i="16" s="1"/>
  <c r="BQ64" i="16"/>
  <c r="BV64" i="16" s="1"/>
  <c r="CA64" i="16" s="1"/>
  <c r="BP64" i="16"/>
  <c r="BU64" i="16" s="1"/>
  <c r="BZ64" i="16" s="1"/>
  <c r="BO64" i="16"/>
  <c r="BT64" i="16" s="1"/>
  <c r="BY64" i="16" s="1"/>
  <c r="BN64" i="16"/>
  <c r="BS64" i="16" s="1"/>
  <c r="BX64" i="16" s="1"/>
  <c r="BR63" i="16"/>
  <c r="BW63" i="16" s="1"/>
  <c r="CB63" i="16" s="1"/>
  <c r="BQ63" i="16"/>
  <c r="BV63" i="16" s="1"/>
  <c r="CA63" i="16" s="1"/>
  <c r="BP63" i="16"/>
  <c r="BU63" i="16" s="1"/>
  <c r="BZ63" i="16" s="1"/>
  <c r="BO63" i="16"/>
  <c r="BT63" i="16" s="1"/>
  <c r="BY63" i="16" s="1"/>
  <c r="BN63" i="16"/>
  <c r="BS63" i="16" s="1"/>
  <c r="BX63" i="16" s="1"/>
  <c r="BR62" i="16"/>
  <c r="BW62" i="16" s="1"/>
  <c r="CB62" i="16" s="1"/>
  <c r="BQ62" i="16"/>
  <c r="BV62" i="16" s="1"/>
  <c r="CA62" i="16" s="1"/>
  <c r="BP62" i="16"/>
  <c r="BU62" i="16" s="1"/>
  <c r="BZ62" i="16" s="1"/>
  <c r="BO62" i="16"/>
  <c r="BT62" i="16" s="1"/>
  <c r="BY62" i="16" s="1"/>
  <c r="BN62" i="16"/>
  <c r="BS62" i="16" s="1"/>
  <c r="BX62" i="16" s="1"/>
  <c r="BR61" i="16"/>
  <c r="BW61" i="16" s="1"/>
  <c r="CB61" i="16" s="1"/>
  <c r="BQ61" i="16"/>
  <c r="BV61" i="16" s="1"/>
  <c r="CA61" i="16" s="1"/>
  <c r="BP61" i="16"/>
  <c r="BU61" i="16" s="1"/>
  <c r="BZ61" i="16" s="1"/>
  <c r="BO61" i="16"/>
  <c r="BT61" i="16" s="1"/>
  <c r="BY61" i="16" s="1"/>
  <c r="BN61" i="16"/>
  <c r="BS61" i="16" s="1"/>
  <c r="BX61" i="16" s="1"/>
  <c r="BR60" i="16"/>
  <c r="BW60" i="16" s="1"/>
  <c r="CB60" i="16" s="1"/>
  <c r="BQ60" i="16"/>
  <c r="BV60" i="16" s="1"/>
  <c r="CA60" i="16" s="1"/>
  <c r="BP60" i="16"/>
  <c r="BU60" i="16" s="1"/>
  <c r="BZ60" i="16" s="1"/>
  <c r="BO60" i="16"/>
  <c r="BT60" i="16" s="1"/>
  <c r="BY60" i="16" s="1"/>
  <c r="BN60" i="16"/>
  <c r="BS60" i="16" s="1"/>
  <c r="BX60" i="16" s="1"/>
  <c r="BR59" i="16"/>
  <c r="BW59" i="16" s="1"/>
  <c r="CB59" i="16" s="1"/>
  <c r="BQ59" i="16"/>
  <c r="BV59" i="16" s="1"/>
  <c r="CA59" i="16" s="1"/>
  <c r="BP59" i="16"/>
  <c r="BU59" i="16" s="1"/>
  <c r="BZ59" i="16" s="1"/>
  <c r="BO59" i="16"/>
  <c r="BT59" i="16" s="1"/>
  <c r="BY59" i="16" s="1"/>
  <c r="BN59" i="16"/>
  <c r="BS59" i="16" s="1"/>
  <c r="BX59" i="16" s="1"/>
  <c r="BR58" i="16"/>
  <c r="BW58" i="16" s="1"/>
  <c r="CB58" i="16" s="1"/>
  <c r="BQ58" i="16"/>
  <c r="BV58" i="16" s="1"/>
  <c r="CA58" i="16" s="1"/>
  <c r="BP58" i="16"/>
  <c r="BU58" i="16" s="1"/>
  <c r="BZ58" i="16" s="1"/>
  <c r="BO58" i="16"/>
  <c r="BT58" i="16" s="1"/>
  <c r="BY58" i="16" s="1"/>
  <c r="BN58" i="16"/>
  <c r="BS58" i="16" s="1"/>
  <c r="BX58" i="16" s="1"/>
  <c r="BR57" i="16"/>
  <c r="BW57" i="16" s="1"/>
  <c r="CB57" i="16" s="1"/>
  <c r="BQ57" i="16"/>
  <c r="BV57" i="16" s="1"/>
  <c r="CA57" i="16" s="1"/>
  <c r="BP57" i="16"/>
  <c r="BU57" i="16" s="1"/>
  <c r="BZ57" i="16" s="1"/>
  <c r="BO57" i="16"/>
  <c r="BT57" i="16" s="1"/>
  <c r="BY57" i="16" s="1"/>
  <c r="BN57" i="16"/>
  <c r="BS57" i="16" s="1"/>
  <c r="BX57" i="16" s="1"/>
  <c r="BR56" i="16"/>
  <c r="BW56" i="16" s="1"/>
  <c r="CB56" i="16" s="1"/>
  <c r="BQ56" i="16"/>
  <c r="BV56" i="16" s="1"/>
  <c r="CA56" i="16" s="1"/>
  <c r="BP56" i="16"/>
  <c r="BU56" i="16" s="1"/>
  <c r="BZ56" i="16" s="1"/>
  <c r="BO56" i="16"/>
  <c r="BT56" i="16" s="1"/>
  <c r="BY56" i="16" s="1"/>
  <c r="BN56" i="16"/>
  <c r="BS56" i="16" s="1"/>
  <c r="BX56" i="16" s="1"/>
  <c r="BR55" i="16"/>
  <c r="BW55" i="16" s="1"/>
  <c r="CB55" i="16" s="1"/>
  <c r="BQ55" i="16"/>
  <c r="BV55" i="16" s="1"/>
  <c r="CA55" i="16" s="1"/>
  <c r="BP55" i="16"/>
  <c r="BU55" i="16" s="1"/>
  <c r="BZ55" i="16" s="1"/>
  <c r="BO55" i="16"/>
  <c r="BT55" i="16" s="1"/>
  <c r="BY55" i="16" s="1"/>
  <c r="BN55" i="16"/>
  <c r="BS55" i="16" s="1"/>
  <c r="BX55" i="16" s="1"/>
  <c r="BR54" i="16"/>
  <c r="BW54" i="16" s="1"/>
  <c r="CB54" i="16" s="1"/>
  <c r="BQ54" i="16"/>
  <c r="BV54" i="16" s="1"/>
  <c r="CA54" i="16" s="1"/>
  <c r="BP54" i="16"/>
  <c r="BU54" i="16" s="1"/>
  <c r="BZ54" i="16" s="1"/>
  <c r="BO54" i="16"/>
  <c r="BT54" i="16" s="1"/>
  <c r="BY54" i="16" s="1"/>
  <c r="BN54" i="16"/>
  <c r="BS54" i="16" s="1"/>
  <c r="BX54" i="16" s="1"/>
  <c r="BR53" i="16"/>
  <c r="BW53" i="16" s="1"/>
  <c r="CB53" i="16" s="1"/>
  <c r="BQ53" i="16"/>
  <c r="BV53" i="16" s="1"/>
  <c r="CA53" i="16" s="1"/>
  <c r="BP53" i="16"/>
  <c r="BU53" i="16" s="1"/>
  <c r="BZ53" i="16" s="1"/>
  <c r="BO53" i="16"/>
  <c r="BT53" i="16" s="1"/>
  <c r="BY53" i="16" s="1"/>
  <c r="BN53" i="16"/>
  <c r="BS53" i="16" s="1"/>
  <c r="BX53" i="16" s="1"/>
  <c r="BR52" i="16"/>
  <c r="BW52" i="16" s="1"/>
  <c r="CB52" i="16" s="1"/>
  <c r="BQ52" i="16"/>
  <c r="BV52" i="16" s="1"/>
  <c r="CA52" i="16" s="1"/>
  <c r="BP52" i="16"/>
  <c r="BU52" i="16" s="1"/>
  <c r="BZ52" i="16" s="1"/>
  <c r="BO52" i="16"/>
  <c r="BT52" i="16" s="1"/>
  <c r="BY52" i="16" s="1"/>
  <c r="BN52" i="16"/>
  <c r="BS52" i="16" s="1"/>
  <c r="BX52" i="16" s="1"/>
  <c r="BR51" i="16"/>
  <c r="BW51" i="16" s="1"/>
  <c r="CB51" i="16" s="1"/>
  <c r="BQ51" i="16"/>
  <c r="BV51" i="16" s="1"/>
  <c r="CA51" i="16" s="1"/>
  <c r="BP51" i="16"/>
  <c r="BU51" i="16" s="1"/>
  <c r="BZ51" i="16" s="1"/>
  <c r="BO51" i="16"/>
  <c r="BT51" i="16" s="1"/>
  <c r="BY51" i="16" s="1"/>
  <c r="BN51" i="16"/>
  <c r="BS51" i="16" s="1"/>
  <c r="BX51" i="16" s="1"/>
  <c r="BR50" i="16"/>
  <c r="BW50" i="16" s="1"/>
  <c r="CB50" i="16" s="1"/>
  <c r="BQ50" i="16"/>
  <c r="BV50" i="16" s="1"/>
  <c r="CA50" i="16" s="1"/>
  <c r="BP50" i="16"/>
  <c r="BU50" i="16" s="1"/>
  <c r="BZ50" i="16" s="1"/>
  <c r="BO50" i="16"/>
  <c r="BT50" i="16" s="1"/>
  <c r="BY50" i="16" s="1"/>
  <c r="BN50" i="16"/>
  <c r="BS50" i="16" s="1"/>
  <c r="BX50" i="16" s="1"/>
  <c r="BR49" i="16"/>
  <c r="BW49" i="16" s="1"/>
  <c r="CB49" i="16" s="1"/>
  <c r="BQ49" i="16"/>
  <c r="BV49" i="16" s="1"/>
  <c r="CA49" i="16" s="1"/>
  <c r="BP49" i="16"/>
  <c r="BU49" i="16" s="1"/>
  <c r="BZ49" i="16" s="1"/>
  <c r="BO49" i="16"/>
  <c r="BT49" i="16" s="1"/>
  <c r="BY49" i="16" s="1"/>
  <c r="BN49" i="16"/>
  <c r="BS49" i="16" s="1"/>
  <c r="BX49" i="16" s="1"/>
  <c r="BR48" i="16"/>
  <c r="BW48" i="16" s="1"/>
  <c r="CB48" i="16" s="1"/>
  <c r="BQ48" i="16"/>
  <c r="BV48" i="16" s="1"/>
  <c r="CA48" i="16" s="1"/>
  <c r="BP48" i="16"/>
  <c r="BU48" i="16" s="1"/>
  <c r="BZ48" i="16" s="1"/>
  <c r="BO48" i="16"/>
  <c r="BT48" i="16" s="1"/>
  <c r="BY48" i="16" s="1"/>
  <c r="BN48" i="16"/>
  <c r="BS48" i="16" s="1"/>
  <c r="BX48" i="16" s="1"/>
  <c r="BR47" i="16"/>
  <c r="BW47" i="16" s="1"/>
  <c r="CB47" i="16" s="1"/>
  <c r="BQ47" i="16"/>
  <c r="BV47" i="16" s="1"/>
  <c r="CA47" i="16" s="1"/>
  <c r="BP47" i="16"/>
  <c r="BU47" i="16" s="1"/>
  <c r="BZ47" i="16" s="1"/>
  <c r="BO47" i="16"/>
  <c r="BT47" i="16" s="1"/>
  <c r="BY47" i="16" s="1"/>
  <c r="BN47" i="16"/>
  <c r="BS47" i="16" s="1"/>
  <c r="BX47" i="16" s="1"/>
  <c r="BR46" i="16"/>
  <c r="BW46" i="16" s="1"/>
  <c r="CB46" i="16" s="1"/>
  <c r="BQ46" i="16"/>
  <c r="BV46" i="16" s="1"/>
  <c r="CA46" i="16" s="1"/>
  <c r="BP46" i="16"/>
  <c r="BU46" i="16" s="1"/>
  <c r="BZ46" i="16" s="1"/>
  <c r="BO46" i="16"/>
  <c r="BT46" i="16" s="1"/>
  <c r="BY46" i="16" s="1"/>
  <c r="BN46" i="16"/>
  <c r="BS46" i="16" s="1"/>
  <c r="BX46" i="16" s="1"/>
  <c r="BR45" i="16"/>
  <c r="BW45" i="16" s="1"/>
  <c r="CB45" i="16" s="1"/>
  <c r="BQ45" i="16"/>
  <c r="BV45" i="16" s="1"/>
  <c r="CA45" i="16" s="1"/>
  <c r="BP45" i="16"/>
  <c r="BU45" i="16" s="1"/>
  <c r="BZ45" i="16" s="1"/>
  <c r="BO45" i="16"/>
  <c r="BT45" i="16" s="1"/>
  <c r="BY45" i="16" s="1"/>
  <c r="BN45" i="16"/>
  <c r="BS45" i="16" s="1"/>
  <c r="BX45" i="16" s="1"/>
  <c r="BR44" i="16"/>
  <c r="BW44" i="16" s="1"/>
  <c r="CB44" i="16" s="1"/>
  <c r="BQ44" i="16"/>
  <c r="BV44" i="16" s="1"/>
  <c r="CA44" i="16" s="1"/>
  <c r="BP44" i="16"/>
  <c r="BU44" i="16" s="1"/>
  <c r="BZ44" i="16" s="1"/>
  <c r="BO44" i="16"/>
  <c r="BT44" i="16" s="1"/>
  <c r="BY44" i="16" s="1"/>
  <c r="BN44" i="16"/>
  <c r="BS44" i="16" s="1"/>
  <c r="BX44" i="16" s="1"/>
  <c r="BR43" i="16"/>
  <c r="BW43" i="16" s="1"/>
  <c r="CB43" i="16" s="1"/>
  <c r="BQ43" i="16"/>
  <c r="BV43" i="16" s="1"/>
  <c r="CA43" i="16" s="1"/>
  <c r="BP43" i="16"/>
  <c r="BU43" i="16" s="1"/>
  <c r="BZ43" i="16" s="1"/>
  <c r="BO43" i="16"/>
  <c r="BT43" i="16" s="1"/>
  <c r="BY43" i="16" s="1"/>
  <c r="BN43" i="16"/>
  <c r="BS43" i="16" s="1"/>
  <c r="BX43" i="16" s="1"/>
  <c r="BR42" i="16"/>
  <c r="BW42" i="16" s="1"/>
  <c r="CB42" i="16" s="1"/>
  <c r="BQ42" i="16"/>
  <c r="BV42" i="16" s="1"/>
  <c r="CA42" i="16" s="1"/>
  <c r="BP42" i="16"/>
  <c r="BU42" i="16" s="1"/>
  <c r="BZ42" i="16" s="1"/>
  <c r="BO42" i="16"/>
  <c r="BT42" i="16" s="1"/>
  <c r="BY42" i="16" s="1"/>
  <c r="BN42" i="16"/>
  <c r="BS42" i="16" s="1"/>
  <c r="BX42" i="16" s="1"/>
  <c r="BR41" i="16"/>
  <c r="BW41" i="16" s="1"/>
  <c r="CB41" i="16" s="1"/>
  <c r="BQ41" i="16"/>
  <c r="BV41" i="16" s="1"/>
  <c r="CA41" i="16" s="1"/>
  <c r="BP41" i="16"/>
  <c r="BU41" i="16" s="1"/>
  <c r="BZ41" i="16" s="1"/>
  <c r="BO41" i="16"/>
  <c r="BT41" i="16" s="1"/>
  <c r="BY41" i="16" s="1"/>
  <c r="BN41" i="16"/>
  <c r="BS41" i="16" s="1"/>
  <c r="BX41" i="16" s="1"/>
  <c r="BR40" i="16"/>
  <c r="BW40" i="16" s="1"/>
  <c r="CB40" i="16" s="1"/>
  <c r="BQ40" i="16"/>
  <c r="BV40" i="16" s="1"/>
  <c r="CA40" i="16" s="1"/>
  <c r="BP40" i="16"/>
  <c r="BU40" i="16" s="1"/>
  <c r="BZ40" i="16" s="1"/>
  <c r="BO40" i="16"/>
  <c r="BT40" i="16" s="1"/>
  <c r="BY40" i="16" s="1"/>
  <c r="BN40" i="16"/>
  <c r="BS40" i="16" s="1"/>
  <c r="BX40" i="16" s="1"/>
  <c r="BR39" i="16"/>
  <c r="BW39" i="16" s="1"/>
  <c r="CB39" i="16" s="1"/>
  <c r="BQ39" i="16"/>
  <c r="BV39" i="16" s="1"/>
  <c r="CA39" i="16" s="1"/>
  <c r="BP39" i="16"/>
  <c r="BU39" i="16" s="1"/>
  <c r="BZ39" i="16" s="1"/>
  <c r="BO39" i="16"/>
  <c r="BT39" i="16" s="1"/>
  <c r="BY39" i="16" s="1"/>
  <c r="BN39" i="16"/>
  <c r="BS39" i="16" s="1"/>
  <c r="BX39" i="16" s="1"/>
  <c r="BR38" i="16"/>
  <c r="BW38" i="16" s="1"/>
  <c r="CB38" i="16" s="1"/>
  <c r="BQ38" i="16"/>
  <c r="BV38" i="16" s="1"/>
  <c r="CA38" i="16" s="1"/>
  <c r="BP38" i="16"/>
  <c r="BU38" i="16" s="1"/>
  <c r="BZ38" i="16" s="1"/>
  <c r="BO38" i="16"/>
  <c r="BT38" i="16" s="1"/>
  <c r="BY38" i="16" s="1"/>
  <c r="BN38" i="16"/>
  <c r="BS38" i="16" s="1"/>
  <c r="BX38" i="16" s="1"/>
  <c r="BR37" i="16"/>
  <c r="BW37" i="16" s="1"/>
  <c r="CB37" i="16" s="1"/>
  <c r="BQ37" i="16"/>
  <c r="BV37" i="16" s="1"/>
  <c r="CA37" i="16" s="1"/>
  <c r="BP37" i="16"/>
  <c r="BU37" i="16" s="1"/>
  <c r="BZ37" i="16" s="1"/>
  <c r="BO37" i="16"/>
  <c r="BT37" i="16" s="1"/>
  <c r="BY37" i="16" s="1"/>
  <c r="BN37" i="16"/>
  <c r="BS37" i="16" s="1"/>
  <c r="BX37" i="16" s="1"/>
  <c r="BR36" i="16"/>
  <c r="BW36" i="16" s="1"/>
  <c r="CB36" i="16" s="1"/>
  <c r="BQ36" i="16"/>
  <c r="BV36" i="16" s="1"/>
  <c r="CA36" i="16" s="1"/>
  <c r="BP36" i="16"/>
  <c r="BU36" i="16" s="1"/>
  <c r="BZ36" i="16" s="1"/>
  <c r="BO36" i="16"/>
  <c r="BT36" i="16" s="1"/>
  <c r="BY36" i="16" s="1"/>
  <c r="BN36" i="16"/>
  <c r="BS36" i="16" s="1"/>
  <c r="BX36" i="16" s="1"/>
  <c r="BR35" i="16"/>
  <c r="BW35" i="16" s="1"/>
  <c r="CB35" i="16" s="1"/>
  <c r="BQ35" i="16"/>
  <c r="BV35" i="16" s="1"/>
  <c r="CA35" i="16" s="1"/>
  <c r="BP35" i="16"/>
  <c r="BU35" i="16" s="1"/>
  <c r="BZ35" i="16" s="1"/>
  <c r="BO35" i="16"/>
  <c r="BT35" i="16" s="1"/>
  <c r="BY35" i="16" s="1"/>
  <c r="BN35" i="16"/>
  <c r="BS35" i="16" s="1"/>
  <c r="BX35" i="16" s="1"/>
  <c r="BR34" i="16"/>
  <c r="BW34" i="16" s="1"/>
  <c r="CB34" i="16" s="1"/>
  <c r="BQ34" i="16"/>
  <c r="BV34" i="16" s="1"/>
  <c r="CA34" i="16" s="1"/>
  <c r="BP34" i="16"/>
  <c r="BU34" i="16" s="1"/>
  <c r="BZ34" i="16" s="1"/>
  <c r="BO34" i="16"/>
  <c r="BT34" i="16" s="1"/>
  <c r="BY34" i="16" s="1"/>
  <c r="BN34" i="16"/>
  <c r="BS34" i="16" s="1"/>
  <c r="BX34" i="16" s="1"/>
  <c r="BR33" i="16"/>
  <c r="BW33" i="16" s="1"/>
  <c r="CB33" i="16" s="1"/>
  <c r="BQ33" i="16"/>
  <c r="BV33" i="16" s="1"/>
  <c r="CA33" i="16" s="1"/>
  <c r="BP33" i="16"/>
  <c r="BU33" i="16" s="1"/>
  <c r="BZ33" i="16" s="1"/>
  <c r="BO33" i="16"/>
  <c r="BT33" i="16" s="1"/>
  <c r="BY33" i="16" s="1"/>
  <c r="BN33" i="16"/>
  <c r="BS33" i="16" s="1"/>
  <c r="BX33" i="16" s="1"/>
  <c r="BR32" i="16"/>
  <c r="BW32" i="16" s="1"/>
  <c r="CB32" i="16" s="1"/>
  <c r="BQ32" i="16"/>
  <c r="BV32" i="16" s="1"/>
  <c r="CA32" i="16" s="1"/>
  <c r="BP32" i="16"/>
  <c r="BU32" i="16" s="1"/>
  <c r="BZ32" i="16" s="1"/>
  <c r="BO32" i="16"/>
  <c r="BT32" i="16" s="1"/>
  <c r="BY32" i="16" s="1"/>
  <c r="BN32" i="16"/>
  <c r="BS32" i="16" s="1"/>
  <c r="BX32" i="16" s="1"/>
  <c r="BR31" i="16"/>
  <c r="BW31" i="16" s="1"/>
  <c r="CB31" i="16" s="1"/>
  <c r="BQ31" i="16"/>
  <c r="BV31" i="16" s="1"/>
  <c r="CA31" i="16" s="1"/>
  <c r="BP31" i="16"/>
  <c r="BU31" i="16" s="1"/>
  <c r="BZ31" i="16" s="1"/>
  <c r="BO31" i="16"/>
  <c r="BT31" i="16" s="1"/>
  <c r="BY31" i="16" s="1"/>
  <c r="BN31" i="16"/>
  <c r="BS31" i="16" s="1"/>
  <c r="BX31" i="16" s="1"/>
  <c r="BR30" i="16"/>
  <c r="BW30" i="16" s="1"/>
  <c r="CB30" i="16" s="1"/>
  <c r="BQ30" i="16"/>
  <c r="BV30" i="16" s="1"/>
  <c r="CA30" i="16" s="1"/>
  <c r="BP30" i="16"/>
  <c r="BU30" i="16" s="1"/>
  <c r="BZ30" i="16" s="1"/>
  <c r="BO30" i="16"/>
  <c r="BT30" i="16" s="1"/>
  <c r="BY30" i="16" s="1"/>
  <c r="BN30" i="16"/>
  <c r="BS30" i="16" s="1"/>
  <c r="BX30" i="16" s="1"/>
  <c r="BR29" i="16"/>
  <c r="BW29" i="16" s="1"/>
  <c r="CB29" i="16" s="1"/>
  <c r="BQ29" i="16"/>
  <c r="BV29" i="16" s="1"/>
  <c r="CA29" i="16" s="1"/>
  <c r="BP29" i="16"/>
  <c r="BU29" i="16" s="1"/>
  <c r="BZ29" i="16" s="1"/>
  <c r="BO29" i="16"/>
  <c r="BT29" i="16" s="1"/>
  <c r="BY29" i="16" s="1"/>
  <c r="BN29" i="16"/>
  <c r="BS29" i="16" s="1"/>
  <c r="BX29" i="16" s="1"/>
  <c r="BR28" i="16"/>
  <c r="BW28" i="16" s="1"/>
  <c r="CB28" i="16" s="1"/>
  <c r="BQ28" i="16"/>
  <c r="BV28" i="16" s="1"/>
  <c r="CA28" i="16" s="1"/>
  <c r="BP28" i="16"/>
  <c r="BU28" i="16" s="1"/>
  <c r="BZ28" i="16" s="1"/>
  <c r="BO28" i="16"/>
  <c r="BT28" i="16" s="1"/>
  <c r="BY28" i="16" s="1"/>
  <c r="BN28" i="16"/>
  <c r="BS28" i="16" s="1"/>
  <c r="BX28" i="16" s="1"/>
  <c r="BR27" i="16"/>
  <c r="BW27" i="16" s="1"/>
  <c r="CB27" i="16" s="1"/>
  <c r="BQ27" i="16"/>
  <c r="BV27" i="16" s="1"/>
  <c r="CA27" i="16" s="1"/>
  <c r="BP27" i="16"/>
  <c r="BU27" i="16" s="1"/>
  <c r="BZ27" i="16" s="1"/>
  <c r="BO27" i="16"/>
  <c r="BT27" i="16" s="1"/>
  <c r="BY27" i="16" s="1"/>
  <c r="BN27" i="16"/>
  <c r="BS27" i="16" s="1"/>
  <c r="BX27" i="16" s="1"/>
  <c r="BR26" i="16"/>
  <c r="BW26" i="16" s="1"/>
  <c r="CB26" i="16" s="1"/>
  <c r="BQ26" i="16"/>
  <c r="BV26" i="16" s="1"/>
  <c r="CA26" i="16" s="1"/>
  <c r="BP26" i="16"/>
  <c r="BU26" i="16" s="1"/>
  <c r="BZ26" i="16" s="1"/>
  <c r="BO26" i="16"/>
  <c r="BT26" i="16" s="1"/>
  <c r="BY26" i="16" s="1"/>
  <c r="BN26" i="16"/>
  <c r="BS26" i="16" s="1"/>
  <c r="BX26" i="16" s="1"/>
  <c r="BR25" i="16"/>
  <c r="BW25" i="16" s="1"/>
  <c r="CB25" i="16" s="1"/>
  <c r="BQ25" i="16"/>
  <c r="BV25" i="16" s="1"/>
  <c r="CA25" i="16" s="1"/>
  <c r="BP25" i="16"/>
  <c r="BU25" i="16" s="1"/>
  <c r="BZ25" i="16" s="1"/>
  <c r="BO25" i="16"/>
  <c r="BT25" i="16" s="1"/>
  <c r="BY25" i="16" s="1"/>
  <c r="BN25" i="16"/>
  <c r="BS25" i="16" s="1"/>
  <c r="BX25" i="16" s="1"/>
  <c r="BR24" i="16"/>
  <c r="BW24" i="16" s="1"/>
  <c r="CB24" i="16" s="1"/>
  <c r="BQ24" i="16"/>
  <c r="BV24" i="16" s="1"/>
  <c r="CA24" i="16" s="1"/>
  <c r="BP24" i="16"/>
  <c r="BU24" i="16" s="1"/>
  <c r="BZ24" i="16" s="1"/>
  <c r="BO24" i="16"/>
  <c r="BT24" i="16" s="1"/>
  <c r="BY24" i="16" s="1"/>
  <c r="BN24" i="16"/>
  <c r="BS24" i="16" s="1"/>
  <c r="BX24" i="16" s="1"/>
  <c r="BR23" i="16"/>
  <c r="BW23" i="16" s="1"/>
  <c r="CB23" i="16" s="1"/>
  <c r="BQ23" i="16"/>
  <c r="BV23" i="16" s="1"/>
  <c r="CA23" i="16" s="1"/>
  <c r="BP23" i="16"/>
  <c r="BU23" i="16" s="1"/>
  <c r="BZ23" i="16" s="1"/>
  <c r="BO23" i="16"/>
  <c r="BT23" i="16" s="1"/>
  <c r="BY23" i="16" s="1"/>
  <c r="BN23" i="16"/>
  <c r="BS23" i="16" s="1"/>
  <c r="BX23" i="16" s="1"/>
  <c r="BR22" i="16"/>
  <c r="BW22" i="16" s="1"/>
  <c r="CB22" i="16" s="1"/>
  <c r="BQ22" i="16"/>
  <c r="BV22" i="16" s="1"/>
  <c r="CA22" i="16" s="1"/>
  <c r="BP22" i="16"/>
  <c r="BU22" i="16" s="1"/>
  <c r="BZ22" i="16" s="1"/>
  <c r="BO22" i="16"/>
  <c r="BT22" i="16" s="1"/>
  <c r="BY22" i="16" s="1"/>
  <c r="BN22" i="16"/>
  <c r="BS22" i="16" s="1"/>
  <c r="BX22" i="16" s="1"/>
  <c r="BR21" i="16"/>
  <c r="BW21" i="16" s="1"/>
  <c r="CB21" i="16" s="1"/>
  <c r="BQ21" i="16"/>
  <c r="BV21" i="16" s="1"/>
  <c r="CA21" i="16" s="1"/>
  <c r="BP21" i="16"/>
  <c r="BU21" i="16" s="1"/>
  <c r="BZ21" i="16" s="1"/>
  <c r="BO21" i="16"/>
  <c r="BT21" i="16" s="1"/>
  <c r="BY21" i="16" s="1"/>
  <c r="BN21" i="16"/>
  <c r="BS21" i="16" s="1"/>
  <c r="BX21" i="16" s="1"/>
  <c r="BR20" i="16"/>
  <c r="BW20" i="16" s="1"/>
  <c r="CB20" i="16" s="1"/>
  <c r="BQ20" i="16"/>
  <c r="BV20" i="16" s="1"/>
  <c r="CA20" i="16" s="1"/>
  <c r="BP20" i="16"/>
  <c r="BU20" i="16" s="1"/>
  <c r="BZ20" i="16" s="1"/>
  <c r="BO20" i="16"/>
  <c r="BT20" i="16" s="1"/>
  <c r="BY20" i="16" s="1"/>
  <c r="BN20" i="16"/>
  <c r="BS20" i="16" s="1"/>
  <c r="BX20" i="16" s="1"/>
  <c r="BR19" i="16"/>
  <c r="BW19" i="16" s="1"/>
  <c r="CB19" i="16" s="1"/>
  <c r="BQ19" i="16"/>
  <c r="BV19" i="16" s="1"/>
  <c r="CA19" i="16" s="1"/>
  <c r="BP19" i="16"/>
  <c r="BU19" i="16" s="1"/>
  <c r="BZ19" i="16" s="1"/>
  <c r="BO19" i="16"/>
  <c r="BT19" i="16" s="1"/>
  <c r="BY19" i="16" s="1"/>
  <c r="BN19" i="16"/>
  <c r="BS19" i="16" s="1"/>
  <c r="BX19" i="16" s="1"/>
  <c r="BR18" i="16"/>
  <c r="BW18" i="16" s="1"/>
  <c r="CB18" i="16" s="1"/>
  <c r="BQ18" i="16"/>
  <c r="BV18" i="16" s="1"/>
  <c r="CA18" i="16" s="1"/>
  <c r="BP18" i="16"/>
  <c r="BU18" i="16" s="1"/>
  <c r="BZ18" i="16" s="1"/>
  <c r="BO18" i="16"/>
  <c r="BT18" i="16" s="1"/>
  <c r="BY18" i="16" s="1"/>
  <c r="BN18" i="16"/>
  <c r="BS18" i="16" s="1"/>
  <c r="BX18" i="16" s="1"/>
  <c r="BR17" i="16"/>
  <c r="BW17" i="16" s="1"/>
  <c r="CB17" i="16" s="1"/>
  <c r="BQ17" i="16"/>
  <c r="BV17" i="16" s="1"/>
  <c r="CA17" i="16" s="1"/>
  <c r="BP17" i="16"/>
  <c r="BU17" i="16" s="1"/>
  <c r="BZ17" i="16" s="1"/>
  <c r="BO17" i="16"/>
  <c r="BT17" i="16" s="1"/>
  <c r="BY17" i="16" s="1"/>
  <c r="BN17" i="16"/>
  <c r="BS17" i="16" s="1"/>
  <c r="BX17" i="16" s="1"/>
  <c r="BR16" i="16"/>
  <c r="BW16" i="16" s="1"/>
  <c r="CB16" i="16" s="1"/>
  <c r="BQ16" i="16"/>
  <c r="BV16" i="16" s="1"/>
  <c r="CA16" i="16" s="1"/>
  <c r="BP16" i="16"/>
  <c r="BU16" i="16" s="1"/>
  <c r="BZ16" i="16" s="1"/>
  <c r="BO16" i="16"/>
  <c r="BT16" i="16" s="1"/>
  <c r="BY16" i="16" s="1"/>
  <c r="BN16" i="16"/>
  <c r="BS16" i="16" s="1"/>
  <c r="BX16" i="16" s="1"/>
  <c r="BR15" i="16"/>
  <c r="BW15" i="16" s="1"/>
  <c r="CB15" i="16" s="1"/>
  <c r="BQ15" i="16"/>
  <c r="BV15" i="16" s="1"/>
  <c r="CA15" i="16" s="1"/>
  <c r="BP15" i="16"/>
  <c r="BU15" i="16" s="1"/>
  <c r="BZ15" i="16" s="1"/>
  <c r="BO15" i="16"/>
  <c r="BT15" i="16" s="1"/>
  <c r="BY15" i="16" s="1"/>
  <c r="BN15" i="16"/>
  <c r="BS15" i="16" s="1"/>
  <c r="BX15" i="16" s="1"/>
  <c r="BR14" i="16"/>
  <c r="BW14" i="16" s="1"/>
  <c r="CB14" i="16" s="1"/>
  <c r="BQ14" i="16"/>
  <c r="BV14" i="16" s="1"/>
  <c r="CA14" i="16" s="1"/>
  <c r="BP14" i="16"/>
  <c r="BU14" i="16" s="1"/>
  <c r="BZ14" i="16" s="1"/>
  <c r="BO14" i="16"/>
  <c r="BT14" i="16" s="1"/>
  <c r="BY14" i="16" s="1"/>
  <c r="BN14" i="16"/>
  <c r="BS14" i="16" s="1"/>
  <c r="BX14" i="16" s="1"/>
  <c r="BR13" i="16"/>
  <c r="BW13" i="16" s="1"/>
  <c r="CB13" i="16" s="1"/>
  <c r="BQ13" i="16"/>
  <c r="BV13" i="16" s="1"/>
  <c r="CA13" i="16" s="1"/>
  <c r="BP13" i="16"/>
  <c r="BU13" i="16" s="1"/>
  <c r="BZ13" i="16" s="1"/>
  <c r="BO13" i="16"/>
  <c r="BT13" i="16" s="1"/>
  <c r="BY13" i="16" s="1"/>
  <c r="BN13" i="16"/>
  <c r="BS13" i="16" s="1"/>
  <c r="BX13" i="16" s="1"/>
  <c r="BR12" i="16"/>
  <c r="BW12" i="16" s="1"/>
  <c r="CB12" i="16" s="1"/>
  <c r="BQ12" i="16"/>
  <c r="BV12" i="16" s="1"/>
  <c r="CA12" i="16" s="1"/>
  <c r="BP12" i="16"/>
  <c r="BU12" i="16" s="1"/>
  <c r="BZ12" i="16" s="1"/>
  <c r="BO12" i="16"/>
  <c r="BT12" i="16" s="1"/>
  <c r="BY12" i="16" s="1"/>
  <c r="BN12" i="16"/>
  <c r="BS12" i="16" s="1"/>
  <c r="BX12" i="16" s="1"/>
  <c r="BR11" i="16"/>
  <c r="BW11" i="16" s="1"/>
  <c r="CB11" i="16" s="1"/>
  <c r="BQ11" i="16"/>
  <c r="BV11" i="16" s="1"/>
  <c r="CA11" i="16" s="1"/>
  <c r="BP11" i="16"/>
  <c r="BU11" i="16" s="1"/>
  <c r="BZ11" i="16" s="1"/>
  <c r="BO11" i="16"/>
  <c r="BT11" i="16" s="1"/>
  <c r="BY11" i="16" s="1"/>
  <c r="BN11" i="16"/>
  <c r="BS11" i="16" s="1"/>
  <c r="BX11" i="16" s="1"/>
  <c r="BR10" i="16"/>
  <c r="BW10" i="16" s="1"/>
  <c r="CB10" i="16" s="1"/>
  <c r="BQ10" i="16"/>
  <c r="BV10" i="16" s="1"/>
  <c r="CA10" i="16" s="1"/>
  <c r="BP10" i="16"/>
  <c r="BU10" i="16" s="1"/>
  <c r="BZ10" i="16" s="1"/>
  <c r="BO10" i="16"/>
  <c r="BT10" i="16" s="1"/>
  <c r="BY10" i="16" s="1"/>
  <c r="BN10" i="16"/>
  <c r="BS10" i="16" s="1"/>
  <c r="BX10" i="16" s="1"/>
  <c r="BR9" i="16"/>
  <c r="BW9" i="16" s="1"/>
  <c r="CB9" i="16" s="1"/>
  <c r="BQ9" i="16"/>
  <c r="BV9" i="16" s="1"/>
  <c r="CA9" i="16" s="1"/>
  <c r="BP9" i="16"/>
  <c r="BU9" i="16" s="1"/>
  <c r="BZ9" i="16" s="1"/>
  <c r="BO9" i="16"/>
  <c r="BT9" i="16" s="1"/>
  <c r="BY9" i="16" s="1"/>
  <c r="BN9" i="16"/>
  <c r="BS9" i="16" s="1"/>
  <c r="BX9" i="16" s="1"/>
  <c r="BR8" i="16"/>
  <c r="BW8" i="16" s="1"/>
  <c r="CB8" i="16" s="1"/>
  <c r="BQ8" i="16"/>
  <c r="BV8" i="16" s="1"/>
  <c r="CA8" i="16" s="1"/>
  <c r="BP8" i="16"/>
  <c r="BU8" i="16" s="1"/>
  <c r="BZ8" i="16" s="1"/>
  <c r="BO8" i="16"/>
  <c r="BT8" i="16" s="1"/>
  <c r="BY8" i="16" s="1"/>
  <c r="BN8" i="16"/>
  <c r="BS8" i="16" s="1"/>
  <c r="BX8" i="16" s="1"/>
  <c r="BR7" i="16"/>
  <c r="BW7" i="16" s="1"/>
  <c r="CB7" i="16" s="1"/>
  <c r="BQ7" i="16"/>
  <c r="BV7" i="16" s="1"/>
  <c r="CA7" i="16" s="1"/>
  <c r="BP7" i="16"/>
  <c r="BU7" i="16" s="1"/>
  <c r="BZ7" i="16" s="1"/>
  <c r="BO7" i="16"/>
  <c r="BT7" i="16" s="1"/>
  <c r="BY7" i="16" s="1"/>
  <c r="BN7" i="16"/>
  <c r="BS7" i="16" s="1"/>
  <c r="BX7" i="16" s="1"/>
  <c r="BR6" i="16"/>
  <c r="BW6" i="16" s="1"/>
  <c r="CB6" i="16" s="1"/>
  <c r="BQ6" i="16"/>
  <c r="BV6" i="16" s="1"/>
  <c r="CA6" i="16" s="1"/>
  <c r="BP6" i="16"/>
  <c r="BU6" i="16" s="1"/>
  <c r="BZ6" i="16" s="1"/>
  <c r="BO6" i="16"/>
  <c r="BT6" i="16" s="1"/>
  <c r="BY6" i="16" s="1"/>
  <c r="BN6" i="16"/>
  <c r="BS6" i="16" s="1"/>
  <c r="BX6" i="16" s="1"/>
  <c r="BR5" i="16"/>
  <c r="BW5" i="16" s="1"/>
  <c r="CB5" i="16" s="1"/>
  <c r="BQ5" i="16"/>
  <c r="BV5" i="16" s="1"/>
  <c r="CA5" i="16" s="1"/>
  <c r="BP5" i="16"/>
  <c r="BU5" i="16" s="1"/>
  <c r="BZ5" i="16" s="1"/>
  <c r="BO5" i="16"/>
  <c r="BT5" i="16" s="1"/>
  <c r="BY5" i="16" s="1"/>
  <c r="BN5" i="16"/>
  <c r="BS5" i="16" s="1"/>
  <c r="BX5" i="16" s="1"/>
  <c r="BR4" i="16"/>
  <c r="BW4" i="16" s="1"/>
  <c r="CB4" i="16" s="1"/>
  <c r="BQ4" i="16"/>
  <c r="BV4" i="16" s="1"/>
  <c r="CA4" i="16" s="1"/>
  <c r="BP4" i="16"/>
  <c r="BU4" i="16" s="1"/>
  <c r="BZ4" i="16" s="1"/>
  <c r="BO4" i="16"/>
  <c r="BT4" i="16" s="1"/>
  <c r="BY4" i="16" s="1"/>
  <c r="BN4" i="16"/>
  <c r="BS4" i="16" s="1"/>
  <c r="BX4" i="16" s="1"/>
  <c r="BR3" i="16"/>
  <c r="BW3" i="16" s="1"/>
  <c r="CB3" i="16" s="1"/>
  <c r="BQ3" i="16"/>
  <c r="BV3" i="16" s="1"/>
  <c r="CA3" i="16" s="1"/>
  <c r="BP3" i="16"/>
  <c r="BU3" i="16" s="1"/>
  <c r="BZ3" i="16" s="1"/>
  <c r="BO3" i="16"/>
  <c r="BT3" i="16" s="1"/>
  <c r="BY3" i="16" s="1"/>
  <c r="BN3" i="16"/>
  <c r="BS3" i="16" s="1"/>
  <c r="BX3" i="16" s="1"/>
  <c r="CC414" i="16" l="1"/>
  <c r="CC329" i="16"/>
  <c r="CC353" i="16"/>
  <c r="CC361" i="16"/>
  <c r="CC413" i="16"/>
  <c r="CC242" i="16"/>
  <c r="CC250" i="16"/>
  <c r="CC258" i="16"/>
  <c r="CI258" i="16" s="1"/>
  <c r="CC266" i="16"/>
  <c r="CC274" i="16"/>
  <c r="CC282" i="16"/>
  <c r="CC290" i="16"/>
  <c r="CC298" i="16"/>
  <c r="CC306" i="16"/>
  <c r="CC314" i="16"/>
  <c r="CC322" i="16"/>
  <c r="CK322" i="16" s="1"/>
  <c r="CC330" i="16"/>
  <c r="CC338" i="16"/>
  <c r="CC346" i="16"/>
  <c r="CC354" i="16"/>
  <c r="CC362" i="16"/>
  <c r="CC370" i="16"/>
  <c r="CC378" i="16"/>
  <c r="CC386" i="16"/>
  <c r="CF386" i="16" s="1"/>
  <c r="CC394" i="16"/>
  <c r="CC402" i="16"/>
  <c r="CC410" i="16"/>
  <c r="CC278" i="16"/>
  <c r="CC286" i="16"/>
  <c r="CC326" i="16"/>
  <c r="CC334" i="16"/>
  <c r="CC342" i="16"/>
  <c r="CL342" i="16" s="1"/>
  <c r="CC350" i="16"/>
  <c r="CC358" i="16"/>
  <c r="CC366" i="16"/>
  <c r="CC374" i="16"/>
  <c r="CC390" i="16"/>
  <c r="CC398" i="16"/>
  <c r="CC259" i="16"/>
  <c r="CC267" i="16"/>
  <c r="CG267" i="16" s="1"/>
  <c r="CC275" i="16"/>
  <c r="CC283" i="16"/>
  <c r="CC291" i="16"/>
  <c r="CC299" i="16"/>
  <c r="CC307" i="16"/>
  <c r="CC315" i="16"/>
  <c r="CC323" i="16"/>
  <c r="CC331" i="16"/>
  <c r="CL331" i="16" s="1"/>
  <c r="CC339" i="16"/>
  <c r="CC347" i="16"/>
  <c r="CC355" i="16"/>
  <c r="CC363" i="16"/>
  <c r="CC371" i="16"/>
  <c r="CC379" i="16"/>
  <c r="CC387" i="16"/>
  <c r="CC395" i="16"/>
  <c r="CE395" i="16" s="1"/>
  <c r="CC403" i="16"/>
  <c r="CC389" i="16"/>
  <c r="CC7" i="16"/>
  <c r="CL7" i="16" s="1"/>
  <c r="CC15" i="16"/>
  <c r="CL15" i="16" s="1"/>
  <c r="CC23" i="16"/>
  <c r="CJ23" i="16" s="1"/>
  <c r="CC116" i="16"/>
  <c r="CL116" i="16" s="1"/>
  <c r="CC124" i="16"/>
  <c r="CD124" i="16" s="1"/>
  <c r="CC132" i="16"/>
  <c r="CF132" i="16" s="1"/>
  <c r="CC140" i="16"/>
  <c r="CI140" i="16" s="1"/>
  <c r="CC156" i="16"/>
  <c r="CE156" i="16" s="1"/>
  <c r="CC164" i="16"/>
  <c r="CF164" i="16" s="1"/>
  <c r="CC172" i="16"/>
  <c r="CC180" i="16"/>
  <c r="CE180" i="16" s="1"/>
  <c r="CC188" i="16"/>
  <c r="CD188" i="16" s="1"/>
  <c r="CC196" i="16"/>
  <c r="CH196" i="16" s="1"/>
  <c r="CC204" i="16"/>
  <c r="CE204" i="16" s="1"/>
  <c r="CC212" i="16"/>
  <c r="CL212" i="16" s="1"/>
  <c r="CC220" i="16"/>
  <c r="CC228" i="16"/>
  <c r="CC257" i="16"/>
  <c r="CC265" i="16"/>
  <c r="CC273" i="16"/>
  <c r="CC281" i="16"/>
  <c r="CC289" i="16"/>
  <c r="CG289" i="16" s="1"/>
  <c r="CC297" i="16"/>
  <c r="CC305" i="16"/>
  <c r="CC337" i="16"/>
  <c r="CC14" i="16"/>
  <c r="CC22" i="16"/>
  <c r="CF22" i="16" s="1"/>
  <c r="CC30" i="16"/>
  <c r="CE30" i="16" s="1"/>
  <c r="CC38" i="16"/>
  <c r="CI38" i="16" s="1"/>
  <c r="CC46" i="16"/>
  <c r="CD46" i="16" s="1"/>
  <c r="CC54" i="16"/>
  <c r="CC62" i="16"/>
  <c r="CC70" i="16"/>
  <c r="CC78" i="16"/>
  <c r="CC86" i="16"/>
  <c r="CC94" i="16"/>
  <c r="CL94" i="16" s="1"/>
  <c r="CC102" i="16"/>
  <c r="CC110" i="16"/>
  <c r="CL110" i="16" s="1"/>
  <c r="CC118" i="16"/>
  <c r="CC126" i="16"/>
  <c r="CC134" i="16"/>
  <c r="CC142" i="16"/>
  <c r="CC150" i="16"/>
  <c r="CC158" i="16"/>
  <c r="CJ158" i="16" s="1"/>
  <c r="CC166" i="16"/>
  <c r="CC174" i="16"/>
  <c r="CD174" i="16" s="1"/>
  <c r="CC182" i="16"/>
  <c r="CC190" i="16"/>
  <c r="CC198" i="16"/>
  <c r="CC206" i="16"/>
  <c r="CC214" i="16"/>
  <c r="CC222" i="16"/>
  <c r="CC406" i="16"/>
  <c r="CC235" i="16"/>
  <c r="CG235" i="16" s="1"/>
  <c r="CC243" i="16"/>
  <c r="CC251" i="16"/>
  <c r="CC411" i="16"/>
  <c r="CC5" i="16"/>
  <c r="CC10" i="16"/>
  <c r="CC234" i="16"/>
  <c r="CM15" i="16"/>
  <c r="CE15" i="16"/>
  <c r="CD15" i="16"/>
  <c r="CH15" i="16"/>
  <c r="CC31" i="16"/>
  <c r="CC39" i="16"/>
  <c r="CC47" i="16"/>
  <c r="CC55" i="16"/>
  <c r="CC63" i="16"/>
  <c r="CC71" i="16"/>
  <c r="CC79" i="16"/>
  <c r="CC87" i="16"/>
  <c r="CC95" i="16"/>
  <c r="CC103" i="16"/>
  <c r="CC111" i="16"/>
  <c r="CC119" i="16"/>
  <c r="CC127" i="16"/>
  <c r="CC135" i="16"/>
  <c r="CC143" i="16"/>
  <c r="CC151" i="16"/>
  <c r="CC159" i="16"/>
  <c r="CC167" i="16"/>
  <c r="CC175" i="16"/>
  <c r="CC183" i="16"/>
  <c r="CC191" i="16"/>
  <c r="CC199" i="16"/>
  <c r="CC207" i="16"/>
  <c r="CC215" i="16"/>
  <c r="CC223" i="16"/>
  <c r="CG7" i="16"/>
  <c r="CF7" i="16"/>
  <c r="CM7" i="16"/>
  <c r="CE7" i="16"/>
  <c r="CD7" i="16"/>
  <c r="CK7" i="16"/>
  <c r="CI7" i="16"/>
  <c r="CH7" i="16"/>
  <c r="CC4" i="16"/>
  <c r="CC20" i="16"/>
  <c r="CC28" i="16"/>
  <c r="CC36" i="16"/>
  <c r="CC44" i="16"/>
  <c r="CC52" i="16"/>
  <c r="CC60" i="16"/>
  <c r="CC68" i="16"/>
  <c r="CC76" i="16"/>
  <c r="CC84" i="16"/>
  <c r="CC92" i="16"/>
  <c r="CC100" i="16"/>
  <c r="CC108" i="16"/>
  <c r="CH140" i="16"/>
  <c r="CG140" i="16"/>
  <c r="CC148" i="16"/>
  <c r="CH156" i="16"/>
  <c r="CF156" i="16"/>
  <c r="CM156" i="16"/>
  <c r="CL156" i="16"/>
  <c r="CD156" i="16"/>
  <c r="CJ156" i="16"/>
  <c r="CI164" i="16"/>
  <c r="CH164" i="16"/>
  <c r="CG164" i="16"/>
  <c r="CM164" i="16"/>
  <c r="CE164" i="16"/>
  <c r="CD164" i="16"/>
  <c r="CK164" i="16"/>
  <c r="CJ164" i="16"/>
  <c r="CI172" i="16"/>
  <c r="CH172" i="16"/>
  <c r="CG172" i="16"/>
  <c r="CF172" i="16"/>
  <c r="CM172" i="16"/>
  <c r="CE172" i="16"/>
  <c r="CL172" i="16"/>
  <c r="CD172" i="16"/>
  <c r="CK172" i="16"/>
  <c r="CJ172" i="16"/>
  <c r="CF180" i="16"/>
  <c r="CM180" i="16"/>
  <c r="CH212" i="16"/>
  <c r="CG212" i="16"/>
  <c r="CF212" i="16"/>
  <c r="CM212" i="16"/>
  <c r="CE212" i="16"/>
  <c r="CJ212" i="16"/>
  <c r="CK212" i="16"/>
  <c r="CI212" i="16"/>
  <c r="CH220" i="16"/>
  <c r="CG220" i="16"/>
  <c r="CF220" i="16"/>
  <c r="CM220" i="16"/>
  <c r="CE220" i="16"/>
  <c r="CL220" i="16"/>
  <c r="CD220" i="16"/>
  <c r="CK220" i="16"/>
  <c r="CJ220" i="16"/>
  <c r="CI220" i="16"/>
  <c r="CH228" i="16"/>
  <c r="CG228" i="16"/>
  <c r="CF228" i="16"/>
  <c r="CM228" i="16"/>
  <c r="CE228" i="16"/>
  <c r="CL228" i="16"/>
  <c r="CD228" i="16"/>
  <c r="CK228" i="16"/>
  <c r="CJ228" i="16"/>
  <c r="CI228" i="16"/>
  <c r="CK5" i="16"/>
  <c r="CJ5" i="16"/>
  <c r="CI5" i="16"/>
  <c r="CH5" i="16"/>
  <c r="CG5" i="16"/>
  <c r="CF5" i="16"/>
  <c r="CM5" i="16"/>
  <c r="CE5" i="16"/>
  <c r="CL5" i="16"/>
  <c r="CD5" i="16"/>
  <c r="CC12" i="16"/>
  <c r="CC9" i="16"/>
  <c r="CC17" i="16"/>
  <c r="CC25" i="16"/>
  <c r="CC33" i="16"/>
  <c r="CC41" i="16"/>
  <c r="CC49" i="16"/>
  <c r="CC57" i="16"/>
  <c r="CC65" i="16"/>
  <c r="CC73" i="16"/>
  <c r="CC81" i="16"/>
  <c r="CC89" i="16"/>
  <c r="CC97" i="16"/>
  <c r="CC105" i="16"/>
  <c r="CC113" i="16"/>
  <c r="CC121" i="16"/>
  <c r="CC129" i="16"/>
  <c r="CC137" i="16"/>
  <c r="CC145" i="16"/>
  <c r="CC153" i="16"/>
  <c r="CC161" i="16"/>
  <c r="CC169" i="16"/>
  <c r="CC177" i="16"/>
  <c r="CC185" i="16"/>
  <c r="CC193" i="16"/>
  <c r="CC201" i="16"/>
  <c r="CI22" i="16"/>
  <c r="CH22" i="16"/>
  <c r="CG22" i="16"/>
  <c r="CE22" i="16"/>
  <c r="CL22" i="16"/>
  <c r="CD22" i="16"/>
  <c r="CK22" i="16"/>
  <c r="CJ22" i="16"/>
  <c r="CI30" i="16"/>
  <c r="CG38" i="16"/>
  <c r="CF38" i="16"/>
  <c r="CM38" i="16"/>
  <c r="CE38" i="16"/>
  <c r="CL38" i="16"/>
  <c r="CD38" i="16"/>
  <c r="CL46" i="16"/>
  <c r="CI54" i="16"/>
  <c r="CH54" i="16"/>
  <c r="CG54" i="16"/>
  <c r="CF54" i="16"/>
  <c r="CM54" i="16"/>
  <c r="CE54" i="16"/>
  <c r="CL54" i="16"/>
  <c r="CD54" i="16"/>
  <c r="CK54" i="16"/>
  <c r="CJ54" i="16"/>
  <c r="CH62" i="16"/>
  <c r="CG62" i="16"/>
  <c r="CF62" i="16"/>
  <c r="CM62" i="16"/>
  <c r="CE62" i="16"/>
  <c r="CL62" i="16"/>
  <c r="CD62" i="16"/>
  <c r="CK62" i="16"/>
  <c r="CJ62" i="16"/>
  <c r="CI62" i="16"/>
  <c r="CH70" i="16"/>
  <c r="CG70" i="16"/>
  <c r="CF70" i="16"/>
  <c r="CM70" i="16"/>
  <c r="CE70" i="16"/>
  <c r="CL70" i="16"/>
  <c r="CD70" i="16"/>
  <c r="CK70" i="16"/>
  <c r="CJ70" i="16"/>
  <c r="CI70" i="16"/>
  <c r="CH78" i="16"/>
  <c r="CG78" i="16"/>
  <c r="CF78" i="16"/>
  <c r="CM78" i="16"/>
  <c r="CE78" i="16"/>
  <c r="CL78" i="16"/>
  <c r="CD78" i="16"/>
  <c r="CK78" i="16"/>
  <c r="CJ78" i="16"/>
  <c r="CI78" i="16"/>
  <c r="CH86" i="16"/>
  <c r="CG86" i="16"/>
  <c r="CF86" i="16"/>
  <c r="CM86" i="16"/>
  <c r="CE86" i="16"/>
  <c r="CL86" i="16"/>
  <c r="CD86" i="16"/>
  <c r="CK86" i="16"/>
  <c r="CJ86" i="16"/>
  <c r="CI86" i="16"/>
  <c r="CH94" i="16"/>
  <c r="CM94" i="16"/>
  <c r="CE94" i="16"/>
  <c r="CJ94" i="16"/>
  <c r="CH102" i="16"/>
  <c r="CG102" i="16"/>
  <c r="CF102" i="16"/>
  <c r="CM102" i="16"/>
  <c r="CE102" i="16"/>
  <c r="CL102" i="16"/>
  <c r="CD102" i="16"/>
  <c r="CK102" i="16"/>
  <c r="CJ102" i="16"/>
  <c r="CI102" i="16"/>
  <c r="CE110" i="16"/>
  <c r="CH118" i="16"/>
  <c r="CG118" i="16"/>
  <c r="CF118" i="16"/>
  <c r="CM118" i="16"/>
  <c r="CE118" i="16"/>
  <c r="CL118" i="16"/>
  <c r="CD118" i="16"/>
  <c r="CK118" i="16"/>
  <c r="CJ118" i="16"/>
  <c r="CI118" i="16"/>
  <c r="CH126" i="16"/>
  <c r="CG126" i="16"/>
  <c r="CF126" i="16"/>
  <c r="CM126" i="16"/>
  <c r="CE126" i="16"/>
  <c r="CL126" i="16"/>
  <c r="CD126" i="16"/>
  <c r="CK126" i="16"/>
  <c r="CJ126" i="16"/>
  <c r="CI126" i="16"/>
  <c r="CM134" i="16"/>
  <c r="CL134" i="16"/>
  <c r="CK134" i="16"/>
  <c r="CJ134" i="16"/>
  <c r="CI134" i="16"/>
  <c r="CH134" i="16"/>
  <c r="CG134" i="16"/>
  <c r="CF134" i="16"/>
  <c r="CE134" i="16"/>
  <c r="CD134" i="16"/>
  <c r="CM142" i="16"/>
  <c r="CE142" i="16"/>
  <c r="CL142" i="16"/>
  <c r="CD142" i="16"/>
  <c r="CK142" i="16"/>
  <c r="CJ142" i="16"/>
  <c r="CI142" i="16"/>
  <c r="CH142" i="16"/>
  <c r="CG142" i="16"/>
  <c r="CF142" i="16"/>
  <c r="CM150" i="16"/>
  <c r="CE150" i="16"/>
  <c r="CL150" i="16"/>
  <c r="CD150" i="16"/>
  <c r="CK150" i="16"/>
  <c r="CJ150" i="16"/>
  <c r="CI150" i="16"/>
  <c r="CH150" i="16"/>
  <c r="CG150" i="16"/>
  <c r="CF150" i="16"/>
  <c r="CM158" i="16"/>
  <c r="CD158" i="16"/>
  <c r="CK158" i="16"/>
  <c r="CG158" i="16"/>
  <c r="CM166" i="16"/>
  <c r="CE166" i="16"/>
  <c r="CL166" i="16"/>
  <c r="CD166" i="16"/>
  <c r="CK166" i="16"/>
  <c r="CJ166" i="16"/>
  <c r="CI166" i="16"/>
  <c r="CH166" i="16"/>
  <c r="CG166" i="16"/>
  <c r="CF166" i="16"/>
  <c r="CL174" i="16"/>
  <c r="CM182" i="16"/>
  <c r="CE182" i="16"/>
  <c r="CL182" i="16"/>
  <c r="CD182" i="16"/>
  <c r="CK182" i="16"/>
  <c r="CJ182" i="16"/>
  <c r="CI182" i="16"/>
  <c r="CH182" i="16"/>
  <c r="CG182" i="16"/>
  <c r="CF182" i="16"/>
  <c r="CM190" i="16"/>
  <c r="CE190" i="16"/>
  <c r="CL190" i="16"/>
  <c r="CD190" i="16"/>
  <c r="CK190" i="16"/>
  <c r="CJ190" i="16"/>
  <c r="CI190" i="16"/>
  <c r="CH190" i="16"/>
  <c r="CG190" i="16"/>
  <c r="CF190" i="16"/>
  <c r="CM198" i="16"/>
  <c r="CE198" i="16"/>
  <c r="CL198" i="16"/>
  <c r="CD198" i="16"/>
  <c r="CK198" i="16"/>
  <c r="CJ198" i="16"/>
  <c r="CI198" i="16"/>
  <c r="CH198" i="16"/>
  <c r="CG198" i="16"/>
  <c r="CF198" i="16"/>
  <c r="CK206" i="16"/>
  <c r="CJ206" i="16"/>
  <c r="CI206" i="16"/>
  <c r="CH206" i="16"/>
  <c r="CM206" i="16"/>
  <c r="CL206" i="16"/>
  <c r="CG206" i="16"/>
  <c r="CF206" i="16"/>
  <c r="CE206" i="16"/>
  <c r="CD206" i="16"/>
  <c r="CL214" i="16"/>
  <c r="CD214" i="16"/>
  <c r="CK214" i="16"/>
  <c r="CJ214" i="16"/>
  <c r="CI214" i="16"/>
  <c r="CH214" i="16"/>
  <c r="CF214" i="16"/>
  <c r="CM214" i="16"/>
  <c r="CG214" i="16"/>
  <c r="CE214" i="16"/>
  <c r="CL222" i="16"/>
  <c r="CD222" i="16"/>
  <c r="CK222" i="16"/>
  <c r="CJ222" i="16"/>
  <c r="CI222" i="16"/>
  <c r="CH222" i="16"/>
  <c r="CG222" i="16"/>
  <c r="CF222" i="16"/>
  <c r="CM222" i="16"/>
  <c r="CE222" i="16"/>
  <c r="CC6" i="16"/>
  <c r="CI14" i="16"/>
  <c r="CH14" i="16"/>
  <c r="CG14" i="16"/>
  <c r="CF14" i="16"/>
  <c r="CM14" i="16"/>
  <c r="CE14" i="16"/>
  <c r="CL14" i="16"/>
  <c r="CD14" i="16"/>
  <c r="CK14" i="16"/>
  <c r="CJ14" i="16"/>
  <c r="CC3" i="16"/>
  <c r="CC11" i="16"/>
  <c r="CC27" i="16"/>
  <c r="CC35" i="16"/>
  <c r="CC43" i="16"/>
  <c r="CC51" i="16"/>
  <c r="CC59" i="16"/>
  <c r="CC67" i="16"/>
  <c r="CC75" i="16"/>
  <c r="CC83" i="16"/>
  <c r="CC91" i="16"/>
  <c r="CC99" i="16"/>
  <c r="CC107" i="16"/>
  <c r="CC115" i="16"/>
  <c r="CC123" i="16"/>
  <c r="CC131" i="16"/>
  <c r="CC139" i="16"/>
  <c r="CC147" i="16"/>
  <c r="CC155" i="16"/>
  <c r="CC163" i="16"/>
  <c r="CC171" i="16"/>
  <c r="CC179" i="16"/>
  <c r="CC187" i="16"/>
  <c r="CC195" i="16"/>
  <c r="CC203" i="16"/>
  <c r="CC211" i="16"/>
  <c r="CC219" i="16"/>
  <c r="CC227" i="16"/>
  <c r="CC19" i="16"/>
  <c r="CC8" i="16"/>
  <c r="CC16" i="16"/>
  <c r="CC24" i="16"/>
  <c r="CC32" i="16"/>
  <c r="CC40" i="16"/>
  <c r="CC48" i="16"/>
  <c r="CC56" i="16"/>
  <c r="CC64" i="16"/>
  <c r="CC72" i="16"/>
  <c r="CC80" i="16"/>
  <c r="CC88" i="16"/>
  <c r="CC96" i="16"/>
  <c r="CC104" i="16"/>
  <c r="CC112" i="16"/>
  <c r="CC120" i="16"/>
  <c r="CC128" i="16"/>
  <c r="CC136" i="16"/>
  <c r="CC144" i="16"/>
  <c r="CC152" i="16"/>
  <c r="CC160" i="16"/>
  <c r="CC168" i="16"/>
  <c r="CC176" i="16"/>
  <c r="CC184" i="16"/>
  <c r="CC192" i="16"/>
  <c r="CC200" i="16"/>
  <c r="CC208" i="16"/>
  <c r="CC216" i="16"/>
  <c r="CC224" i="16"/>
  <c r="CC13" i="16"/>
  <c r="CC21" i="16"/>
  <c r="CC29" i="16"/>
  <c r="CC37" i="16"/>
  <c r="CC45" i="16"/>
  <c r="CC53" i="16"/>
  <c r="CC61" i="16"/>
  <c r="CC69" i="16"/>
  <c r="CC77" i="16"/>
  <c r="CC85" i="16"/>
  <c r="CC93" i="16"/>
  <c r="CC101" i="16"/>
  <c r="CC109" i="16"/>
  <c r="CC117" i="16"/>
  <c r="CC125" i="16"/>
  <c r="CC133" i="16"/>
  <c r="CC141" i="16"/>
  <c r="CC149" i="16"/>
  <c r="CC157" i="16"/>
  <c r="CC165" i="16"/>
  <c r="CC173" i="16"/>
  <c r="CC181" i="16"/>
  <c r="CC189" i="16"/>
  <c r="CC197" i="16"/>
  <c r="CC205" i="16"/>
  <c r="CI10" i="16"/>
  <c r="CH10" i="16"/>
  <c r="CG10" i="16"/>
  <c r="CF10" i="16"/>
  <c r="CM10" i="16"/>
  <c r="CE10" i="16"/>
  <c r="CL10" i="16"/>
  <c r="CD10" i="16"/>
  <c r="CK10" i="16"/>
  <c r="CJ10" i="16"/>
  <c r="CC18" i="16"/>
  <c r="CC26" i="16"/>
  <c r="CC34" i="16"/>
  <c r="CC42" i="16"/>
  <c r="CC50" i="16"/>
  <c r="CC58" i="16"/>
  <c r="CC66" i="16"/>
  <c r="CC74" i="16"/>
  <c r="CC82" i="16"/>
  <c r="CC90" i="16"/>
  <c r="CC98" i="16"/>
  <c r="CC106" i="16"/>
  <c r="CC114" i="16"/>
  <c r="CC122" i="16"/>
  <c r="CC130" i="16"/>
  <c r="CC138" i="16"/>
  <c r="CC146" i="16"/>
  <c r="CC154" i="16"/>
  <c r="CC162" i="16"/>
  <c r="CC170" i="16"/>
  <c r="CC178" i="16"/>
  <c r="CC186" i="16"/>
  <c r="CC194" i="16"/>
  <c r="CC202" i="16"/>
  <c r="CC210" i="16"/>
  <c r="CC218" i="16"/>
  <c r="CC226" i="16"/>
  <c r="CH235" i="16"/>
  <c r="CJ243" i="16"/>
  <c r="CI243" i="16"/>
  <c r="CH243" i="16"/>
  <c r="CG243" i="16"/>
  <c r="CF243" i="16"/>
  <c r="CM243" i="16"/>
  <c r="CE243" i="16"/>
  <c r="CL243" i="16"/>
  <c r="CD243" i="16"/>
  <c r="CK243" i="16"/>
  <c r="CJ251" i="16"/>
  <c r="CI251" i="16"/>
  <c r="CH251" i="16"/>
  <c r="CG251" i="16"/>
  <c r="CF251" i="16"/>
  <c r="CM251" i="16"/>
  <c r="CE251" i="16"/>
  <c r="CL251" i="16"/>
  <c r="CD251" i="16"/>
  <c r="CK251" i="16"/>
  <c r="CJ259" i="16"/>
  <c r="CI259" i="16"/>
  <c r="CH259" i="16"/>
  <c r="CG259" i="16"/>
  <c r="CF259" i="16"/>
  <c r="CM259" i="16"/>
  <c r="CE259" i="16"/>
  <c r="CL259" i="16"/>
  <c r="CD259" i="16"/>
  <c r="CK259" i="16"/>
  <c r="CH267" i="16"/>
  <c r="CK275" i="16"/>
  <c r="CJ275" i="16"/>
  <c r="CI275" i="16"/>
  <c r="CH275" i="16"/>
  <c r="CG275" i="16"/>
  <c r="CF275" i="16"/>
  <c r="CM275" i="16"/>
  <c r="CL275" i="16"/>
  <c r="CE275" i="16"/>
  <c r="CD275" i="16"/>
  <c r="CK283" i="16"/>
  <c r="CJ283" i="16"/>
  <c r="CI283" i="16"/>
  <c r="CH283" i="16"/>
  <c r="CG283" i="16"/>
  <c r="CF283" i="16"/>
  <c r="CE283" i="16"/>
  <c r="CD283" i="16"/>
  <c r="CM283" i="16"/>
  <c r="CL283" i="16"/>
  <c r="CK291" i="16"/>
  <c r="CJ291" i="16"/>
  <c r="CI291" i="16"/>
  <c r="CH291" i="16"/>
  <c r="CG291" i="16"/>
  <c r="CF291" i="16"/>
  <c r="CM291" i="16"/>
  <c r="CL291" i="16"/>
  <c r="CE291" i="16"/>
  <c r="CD291" i="16"/>
  <c r="CK299" i="16"/>
  <c r="CJ299" i="16"/>
  <c r="CI299" i="16"/>
  <c r="CH299" i="16"/>
  <c r="CG299" i="16"/>
  <c r="CF299" i="16"/>
  <c r="CE299" i="16"/>
  <c r="CD299" i="16"/>
  <c r="CM299" i="16"/>
  <c r="CL299" i="16"/>
  <c r="CK307" i="16"/>
  <c r="CJ307" i="16"/>
  <c r="CI307" i="16"/>
  <c r="CH307" i="16"/>
  <c r="CG307" i="16"/>
  <c r="CF307" i="16"/>
  <c r="CM307" i="16"/>
  <c r="CE307" i="16"/>
  <c r="CL307" i="16"/>
  <c r="CD307" i="16"/>
  <c r="CK315" i="16"/>
  <c r="CJ315" i="16"/>
  <c r="CI315" i="16"/>
  <c r="CH315" i="16"/>
  <c r="CG315" i="16"/>
  <c r="CF315" i="16"/>
  <c r="CM315" i="16"/>
  <c r="CE315" i="16"/>
  <c r="CL315" i="16"/>
  <c r="CD315" i="16"/>
  <c r="CK323" i="16"/>
  <c r="CJ323" i="16"/>
  <c r="CI323" i="16"/>
  <c r="CH323" i="16"/>
  <c r="CG323" i="16"/>
  <c r="CF323" i="16"/>
  <c r="CM323" i="16"/>
  <c r="CE323" i="16"/>
  <c r="CL323" i="16"/>
  <c r="CD323" i="16"/>
  <c r="CM331" i="16"/>
  <c r="CH339" i="16"/>
  <c r="CG339" i="16"/>
  <c r="CF339" i="16"/>
  <c r="CM339" i="16"/>
  <c r="CE339" i="16"/>
  <c r="CL339" i="16"/>
  <c r="CD339" i="16"/>
  <c r="CK339" i="16"/>
  <c r="CJ339" i="16"/>
  <c r="CI339" i="16"/>
  <c r="CH347" i="16"/>
  <c r="CG347" i="16"/>
  <c r="CF347" i="16"/>
  <c r="CM347" i="16"/>
  <c r="CE347" i="16"/>
  <c r="CL347" i="16"/>
  <c r="CD347" i="16"/>
  <c r="CK347" i="16"/>
  <c r="CJ347" i="16"/>
  <c r="CI347" i="16"/>
  <c r="CH355" i="16"/>
  <c r="CG355" i="16"/>
  <c r="CF355" i="16"/>
  <c r="CM355" i="16"/>
  <c r="CE355" i="16"/>
  <c r="CL355" i="16"/>
  <c r="CD355" i="16"/>
  <c r="CK355" i="16"/>
  <c r="CJ355" i="16"/>
  <c r="CI355" i="16"/>
  <c r="CH363" i="16"/>
  <c r="CG363" i="16"/>
  <c r="CF363" i="16"/>
  <c r="CM363" i="16"/>
  <c r="CE363" i="16"/>
  <c r="CL363" i="16"/>
  <c r="CD363" i="16"/>
  <c r="CK363" i="16"/>
  <c r="CJ363" i="16"/>
  <c r="CI363" i="16"/>
  <c r="CH371" i="16"/>
  <c r="CG371" i="16"/>
  <c r="CF371" i="16"/>
  <c r="CM371" i="16"/>
  <c r="CE371" i="16"/>
  <c r="CL371" i="16"/>
  <c r="CD371" i="16"/>
  <c r="CK371" i="16"/>
  <c r="CJ371" i="16"/>
  <c r="CI371" i="16"/>
  <c r="CH379" i="16"/>
  <c r="CG379" i="16"/>
  <c r="CF379" i="16"/>
  <c r="CM379" i="16"/>
  <c r="CE379" i="16"/>
  <c r="CL379" i="16"/>
  <c r="CD379" i="16"/>
  <c r="CK379" i="16"/>
  <c r="CJ379" i="16"/>
  <c r="CI379" i="16"/>
  <c r="CH387" i="16"/>
  <c r="CG387" i="16"/>
  <c r="CF387" i="16"/>
  <c r="CM387" i="16"/>
  <c r="CE387" i="16"/>
  <c r="CL387" i="16"/>
  <c r="CD387" i="16"/>
  <c r="CK387" i="16"/>
  <c r="CJ387" i="16"/>
  <c r="CI387" i="16"/>
  <c r="CM395" i="16"/>
  <c r="CG403" i="16"/>
  <c r="CF403" i="16"/>
  <c r="CM403" i="16"/>
  <c r="CE403" i="16"/>
  <c r="CL403" i="16"/>
  <c r="CD403" i="16"/>
  <c r="CJ403" i="16"/>
  <c r="CI403" i="16"/>
  <c r="CK403" i="16"/>
  <c r="CH403" i="16"/>
  <c r="CG411" i="16"/>
  <c r="CF411" i="16"/>
  <c r="CM411" i="16"/>
  <c r="CE411" i="16"/>
  <c r="CL411" i="16"/>
  <c r="CD411" i="16"/>
  <c r="CJ411" i="16"/>
  <c r="CI411" i="16"/>
  <c r="CK411" i="16"/>
  <c r="CH411" i="16"/>
  <c r="CC232" i="16"/>
  <c r="CC240" i="16"/>
  <c r="CC248" i="16"/>
  <c r="CC256" i="16"/>
  <c r="CC264" i="16"/>
  <c r="CC272" i="16"/>
  <c r="CC280" i="16"/>
  <c r="CC288" i="16"/>
  <c r="CC296" i="16"/>
  <c r="CC304" i="16"/>
  <c r="CC312" i="16"/>
  <c r="CC320" i="16"/>
  <c r="CC328" i="16"/>
  <c r="CC336" i="16"/>
  <c r="CC344" i="16"/>
  <c r="CC352" i="16"/>
  <c r="CC360" i="16"/>
  <c r="CC368" i="16"/>
  <c r="CC376" i="16"/>
  <c r="CC384" i="16"/>
  <c r="CC392" i="16"/>
  <c r="CC400" i="16"/>
  <c r="CC408" i="16"/>
  <c r="CC213" i="16"/>
  <c r="CC221" i="16"/>
  <c r="CC229" i="16"/>
  <c r="CC237" i="16"/>
  <c r="CC245" i="16"/>
  <c r="CC253" i="16"/>
  <c r="CC261" i="16"/>
  <c r="CC269" i="16"/>
  <c r="CC277" i="16"/>
  <c r="CC285" i="16"/>
  <c r="CC293" i="16"/>
  <c r="CC301" i="16"/>
  <c r="CC309" i="16"/>
  <c r="CC317" i="16"/>
  <c r="CC325" i="16"/>
  <c r="CC333" i="16"/>
  <c r="CC341" i="16"/>
  <c r="CC349" i="16"/>
  <c r="CC357" i="16"/>
  <c r="CC365" i="16"/>
  <c r="CC373" i="16"/>
  <c r="CC381" i="16"/>
  <c r="CK389" i="16"/>
  <c r="CJ389" i="16"/>
  <c r="CI389" i="16"/>
  <c r="CH389" i="16"/>
  <c r="CF389" i="16"/>
  <c r="CM389" i="16"/>
  <c r="CE389" i="16"/>
  <c r="CL389" i="16"/>
  <c r="CG389" i="16"/>
  <c r="CD389" i="16"/>
  <c r="CC397" i="16"/>
  <c r="CC405" i="16"/>
  <c r="CK413" i="16"/>
  <c r="CJ413" i="16"/>
  <c r="CI413" i="16"/>
  <c r="CH413" i="16"/>
  <c r="CF413" i="16"/>
  <c r="CM413" i="16"/>
  <c r="CE413" i="16"/>
  <c r="CL413" i="16"/>
  <c r="CG413" i="16"/>
  <c r="CD413" i="16"/>
  <c r="CL234" i="16"/>
  <c r="CD234" i="16"/>
  <c r="CK234" i="16"/>
  <c r="CJ234" i="16"/>
  <c r="CI234" i="16"/>
  <c r="CH234" i="16"/>
  <c r="CG234" i="16"/>
  <c r="CF234" i="16"/>
  <c r="CM234" i="16"/>
  <c r="CE234" i="16"/>
  <c r="CL242" i="16"/>
  <c r="CD242" i="16"/>
  <c r="CK242" i="16"/>
  <c r="CJ242" i="16"/>
  <c r="CI242" i="16"/>
  <c r="CH242" i="16"/>
  <c r="CG242" i="16"/>
  <c r="CF242" i="16"/>
  <c r="CM242" i="16"/>
  <c r="CE242" i="16"/>
  <c r="CL250" i="16"/>
  <c r="CD250" i="16"/>
  <c r="CK250" i="16"/>
  <c r="CJ250" i="16"/>
  <c r="CI250" i="16"/>
  <c r="CH250" i="16"/>
  <c r="CG250" i="16"/>
  <c r="CF250" i="16"/>
  <c r="CM250" i="16"/>
  <c r="CE250" i="16"/>
  <c r="CJ258" i="16"/>
  <c r="CL266" i="16"/>
  <c r="CD266" i="16"/>
  <c r="CK266" i="16"/>
  <c r="CJ266" i="16"/>
  <c r="CI266" i="16"/>
  <c r="CH266" i="16"/>
  <c r="CG266" i="16"/>
  <c r="CF266" i="16"/>
  <c r="CM266" i="16"/>
  <c r="CE266" i="16"/>
  <c r="CM274" i="16"/>
  <c r="CE274" i="16"/>
  <c r="CL274" i="16"/>
  <c r="CD274" i="16"/>
  <c r="CK274" i="16"/>
  <c r="CJ274" i="16"/>
  <c r="CI274" i="16"/>
  <c r="CH274" i="16"/>
  <c r="CG274" i="16"/>
  <c r="CF274" i="16"/>
  <c r="CM282" i="16"/>
  <c r="CE282" i="16"/>
  <c r="CL282" i="16"/>
  <c r="CD282" i="16"/>
  <c r="CK282" i="16"/>
  <c r="CJ282" i="16"/>
  <c r="CI282" i="16"/>
  <c r="CH282" i="16"/>
  <c r="CG282" i="16"/>
  <c r="CF282" i="16"/>
  <c r="CM290" i="16"/>
  <c r="CE290" i="16"/>
  <c r="CL290" i="16"/>
  <c r="CD290" i="16"/>
  <c r="CK290" i="16"/>
  <c r="CJ290" i="16"/>
  <c r="CI290" i="16"/>
  <c r="CH290" i="16"/>
  <c r="CG290" i="16"/>
  <c r="CF290" i="16"/>
  <c r="CM298" i="16"/>
  <c r="CE298" i="16"/>
  <c r="CL298" i="16"/>
  <c r="CD298" i="16"/>
  <c r="CK298" i="16"/>
  <c r="CJ298" i="16"/>
  <c r="CI298" i="16"/>
  <c r="CH298" i="16"/>
  <c r="CG298" i="16"/>
  <c r="CF298" i="16"/>
  <c r="CM306" i="16"/>
  <c r="CE306" i="16"/>
  <c r="CL306" i="16"/>
  <c r="CD306" i="16"/>
  <c r="CK306" i="16"/>
  <c r="CJ306" i="16"/>
  <c r="CI306" i="16"/>
  <c r="CH306" i="16"/>
  <c r="CG306" i="16"/>
  <c r="CF306" i="16"/>
  <c r="CM314" i="16"/>
  <c r="CE314" i="16"/>
  <c r="CL314" i="16"/>
  <c r="CD314" i="16"/>
  <c r="CK314" i="16"/>
  <c r="CJ314" i="16"/>
  <c r="CI314" i="16"/>
  <c r="CH314" i="16"/>
  <c r="CG314" i="16"/>
  <c r="CF314" i="16"/>
  <c r="CD322" i="16"/>
  <c r="CM330" i="16"/>
  <c r="CE330" i="16"/>
  <c r="CL330" i="16"/>
  <c r="CD330" i="16"/>
  <c r="CK330" i="16"/>
  <c r="CJ330" i="16"/>
  <c r="CI330" i="16"/>
  <c r="CH330" i="16"/>
  <c r="CG330" i="16"/>
  <c r="CF330" i="16"/>
  <c r="CJ338" i="16"/>
  <c r="CI338" i="16"/>
  <c r="CH338" i="16"/>
  <c r="CG338" i="16"/>
  <c r="CF338" i="16"/>
  <c r="CM338" i="16"/>
  <c r="CE338" i="16"/>
  <c r="CL338" i="16"/>
  <c r="CD338" i="16"/>
  <c r="CK338" i="16"/>
  <c r="CJ346" i="16"/>
  <c r="CI346" i="16"/>
  <c r="CH346" i="16"/>
  <c r="CG346" i="16"/>
  <c r="CF346" i="16"/>
  <c r="CM346" i="16"/>
  <c r="CE346" i="16"/>
  <c r="CL346" i="16"/>
  <c r="CD346" i="16"/>
  <c r="CK346" i="16"/>
  <c r="CJ354" i="16"/>
  <c r="CI354" i="16"/>
  <c r="CH354" i="16"/>
  <c r="CG354" i="16"/>
  <c r="CF354" i="16"/>
  <c r="CM354" i="16"/>
  <c r="CE354" i="16"/>
  <c r="CL354" i="16"/>
  <c r="CD354" i="16"/>
  <c r="CK354" i="16"/>
  <c r="CJ362" i="16"/>
  <c r="CI362" i="16"/>
  <c r="CH362" i="16"/>
  <c r="CG362" i="16"/>
  <c r="CF362" i="16"/>
  <c r="CM362" i="16"/>
  <c r="CE362" i="16"/>
  <c r="CL362" i="16"/>
  <c r="CD362" i="16"/>
  <c r="CK362" i="16"/>
  <c r="CJ370" i="16"/>
  <c r="CI370" i="16"/>
  <c r="CH370" i="16"/>
  <c r="CG370" i="16"/>
  <c r="CF370" i="16"/>
  <c r="CM370" i="16"/>
  <c r="CE370" i="16"/>
  <c r="CL370" i="16"/>
  <c r="CD370" i="16"/>
  <c r="CK370" i="16"/>
  <c r="CJ378" i="16"/>
  <c r="CI378" i="16"/>
  <c r="CH378" i="16"/>
  <c r="CG378" i="16"/>
  <c r="CF378" i="16"/>
  <c r="CM378" i="16"/>
  <c r="CE378" i="16"/>
  <c r="CL378" i="16"/>
  <c r="CD378" i="16"/>
  <c r="CK378" i="16"/>
  <c r="CG386" i="16"/>
  <c r="CI394" i="16"/>
  <c r="CH394" i="16"/>
  <c r="CG394" i="16"/>
  <c r="CF394" i="16"/>
  <c r="CL394" i="16"/>
  <c r="CD394" i="16"/>
  <c r="CK394" i="16"/>
  <c r="CJ394" i="16"/>
  <c r="CE394" i="16"/>
  <c r="CM394" i="16"/>
  <c r="CI402" i="16"/>
  <c r="CH402" i="16"/>
  <c r="CG402" i="16"/>
  <c r="CF402" i="16"/>
  <c r="CL402" i="16"/>
  <c r="CD402" i="16"/>
  <c r="CK402" i="16"/>
  <c r="CM402" i="16"/>
  <c r="CJ402" i="16"/>
  <c r="CE402" i="16"/>
  <c r="CI410" i="16"/>
  <c r="CH410" i="16"/>
  <c r="CG410" i="16"/>
  <c r="CF410" i="16"/>
  <c r="CL410" i="16"/>
  <c r="CD410" i="16"/>
  <c r="CK410" i="16"/>
  <c r="CJ410" i="16"/>
  <c r="CE410" i="16"/>
  <c r="CM410" i="16"/>
  <c r="CC231" i="16"/>
  <c r="CC239" i="16"/>
  <c r="CC247" i="16"/>
  <c r="CC255" i="16"/>
  <c r="CC263" i="16"/>
  <c r="CC271" i="16"/>
  <c r="CC279" i="16"/>
  <c r="CC287" i="16"/>
  <c r="CC295" i="16"/>
  <c r="CC303" i="16"/>
  <c r="CC311" i="16"/>
  <c r="CC319" i="16"/>
  <c r="CC327" i="16"/>
  <c r="CC335" i="16"/>
  <c r="CC343" i="16"/>
  <c r="CC351" i="16"/>
  <c r="CC359" i="16"/>
  <c r="CC367" i="16"/>
  <c r="CC375" i="16"/>
  <c r="CC383" i="16"/>
  <c r="CC391" i="16"/>
  <c r="CC399" i="16"/>
  <c r="CC407" i="16"/>
  <c r="CC236" i="16"/>
  <c r="CC244" i="16"/>
  <c r="CC252" i="16"/>
  <c r="CC260" i="16"/>
  <c r="CC268" i="16"/>
  <c r="CC276" i="16"/>
  <c r="CC284" i="16"/>
  <c r="CC292" i="16"/>
  <c r="CC300" i="16"/>
  <c r="CC308" i="16"/>
  <c r="CC316" i="16"/>
  <c r="CC324" i="16"/>
  <c r="CC332" i="16"/>
  <c r="CC340" i="16"/>
  <c r="CC348" i="16"/>
  <c r="CC356" i="16"/>
  <c r="CC364" i="16"/>
  <c r="CC372" i="16"/>
  <c r="CC380" i="16"/>
  <c r="CC388" i="16"/>
  <c r="CC396" i="16"/>
  <c r="CC404" i="16"/>
  <c r="CC412" i="16"/>
  <c r="CC209" i="16"/>
  <c r="CC217" i="16"/>
  <c r="CC225" i="16"/>
  <c r="CC233" i="16"/>
  <c r="CC241" i="16"/>
  <c r="CC249" i="16"/>
  <c r="CF257" i="16"/>
  <c r="CM257" i="16"/>
  <c r="CE257" i="16"/>
  <c r="CL257" i="16"/>
  <c r="CD257" i="16"/>
  <c r="CK257" i="16"/>
  <c r="CJ257" i="16"/>
  <c r="CI257" i="16"/>
  <c r="CH257" i="16"/>
  <c r="CG257" i="16"/>
  <c r="CF265" i="16"/>
  <c r="CM265" i="16"/>
  <c r="CE265" i="16"/>
  <c r="CL265" i="16"/>
  <c r="CD265" i="16"/>
  <c r="CK265" i="16"/>
  <c r="CJ265" i="16"/>
  <c r="CI265" i="16"/>
  <c r="CH265" i="16"/>
  <c r="CG265" i="16"/>
  <c r="CG273" i="16"/>
  <c r="CF273" i="16"/>
  <c r="CM273" i="16"/>
  <c r="CE273" i="16"/>
  <c r="CL273" i="16"/>
  <c r="CK273" i="16"/>
  <c r="CJ273" i="16"/>
  <c r="CI273" i="16"/>
  <c r="CH273" i="16"/>
  <c r="CD273" i="16"/>
  <c r="CG281" i="16"/>
  <c r="CF281" i="16"/>
  <c r="CM281" i="16"/>
  <c r="CE281" i="16"/>
  <c r="CL281" i="16"/>
  <c r="CD281" i="16"/>
  <c r="CK281" i="16"/>
  <c r="CJ281" i="16"/>
  <c r="CI281" i="16"/>
  <c r="CH281" i="16"/>
  <c r="CJ289" i="16"/>
  <c r="CG297" i="16"/>
  <c r="CF297" i="16"/>
  <c r="CM297" i="16"/>
  <c r="CE297" i="16"/>
  <c r="CL297" i="16"/>
  <c r="CD297" i="16"/>
  <c r="CK297" i="16"/>
  <c r="CJ297" i="16"/>
  <c r="CI297" i="16"/>
  <c r="CH297" i="16"/>
  <c r="CG305" i="16"/>
  <c r="CF305" i="16"/>
  <c r="CM305" i="16"/>
  <c r="CE305" i="16"/>
  <c r="CL305" i="16"/>
  <c r="CD305" i="16"/>
  <c r="CK305" i="16"/>
  <c r="CJ305" i="16"/>
  <c r="CI305" i="16"/>
  <c r="CH305" i="16"/>
  <c r="CC313" i="16"/>
  <c r="CC321" i="16"/>
  <c r="CG329" i="16"/>
  <c r="CF329" i="16"/>
  <c r="CM329" i="16"/>
  <c r="CE329" i="16"/>
  <c r="CL329" i="16"/>
  <c r="CD329" i="16"/>
  <c r="CK329" i="16"/>
  <c r="CJ329" i="16"/>
  <c r="CI329" i="16"/>
  <c r="CH329" i="16"/>
  <c r="CL337" i="16"/>
  <c r="CD337" i="16"/>
  <c r="CK337" i="16"/>
  <c r="CJ337" i="16"/>
  <c r="CI337" i="16"/>
  <c r="CH337" i="16"/>
  <c r="CM337" i="16"/>
  <c r="CG337" i="16"/>
  <c r="CF337" i="16"/>
  <c r="CE337" i="16"/>
  <c r="CC345" i="16"/>
  <c r="CL353" i="16"/>
  <c r="CD353" i="16"/>
  <c r="CK353" i="16"/>
  <c r="CJ353" i="16"/>
  <c r="CI353" i="16"/>
  <c r="CH353" i="16"/>
  <c r="CG353" i="16"/>
  <c r="CF353" i="16"/>
  <c r="CM353" i="16"/>
  <c r="CE353" i="16"/>
  <c r="CL361" i="16"/>
  <c r="CD361" i="16"/>
  <c r="CK361" i="16"/>
  <c r="CJ361" i="16"/>
  <c r="CI361" i="16"/>
  <c r="CH361" i="16"/>
  <c r="CG361" i="16"/>
  <c r="CF361" i="16"/>
  <c r="CM361" i="16"/>
  <c r="CE361" i="16"/>
  <c r="CC369" i="16"/>
  <c r="CC377" i="16"/>
  <c r="CC385" i="16"/>
  <c r="CC393" i="16"/>
  <c r="CC401" i="16"/>
  <c r="CC409" i="16"/>
  <c r="CC230" i="16"/>
  <c r="CC238" i="16"/>
  <c r="CC246" i="16"/>
  <c r="CC254" i="16"/>
  <c r="CC262" i="16"/>
  <c r="CC270" i="16"/>
  <c r="CM278" i="16"/>
  <c r="CE278" i="16"/>
  <c r="CL278" i="16"/>
  <c r="CD278" i="16"/>
  <c r="CK278" i="16"/>
  <c r="CJ278" i="16"/>
  <c r="CI278" i="16"/>
  <c r="CH278" i="16"/>
  <c r="CG278" i="16"/>
  <c r="CF278" i="16"/>
  <c r="CM286" i="16"/>
  <c r="CE286" i="16"/>
  <c r="CL286" i="16"/>
  <c r="CD286" i="16"/>
  <c r="CK286" i="16"/>
  <c r="CJ286" i="16"/>
  <c r="CI286" i="16"/>
  <c r="CH286" i="16"/>
  <c r="CG286" i="16"/>
  <c r="CF286" i="16"/>
  <c r="CC294" i="16"/>
  <c r="CC302" i="16"/>
  <c r="CC310" i="16"/>
  <c r="CC318" i="16"/>
  <c r="CM326" i="16"/>
  <c r="CE326" i="16"/>
  <c r="CL326" i="16"/>
  <c r="CD326" i="16"/>
  <c r="CK326" i="16"/>
  <c r="CJ326" i="16"/>
  <c r="CI326" i="16"/>
  <c r="CH326" i="16"/>
  <c r="CG326" i="16"/>
  <c r="CF326" i="16"/>
  <c r="CJ334" i="16"/>
  <c r="CI334" i="16"/>
  <c r="CH334" i="16"/>
  <c r="CG334" i="16"/>
  <c r="CF334" i="16"/>
  <c r="CK334" i="16"/>
  <c r="CE334" i="16"/>
  <c r="CD334" i="16"/>
  <c r="CM334" i="16"/>
  <c r="CL334" i="16"/>
  <c r="CE342" i="16"/>
  <c r="CJ350" i="16"/>
  <c r="CI350" i="16"/>
  <c r="CH350" i="16"/>
  <c r="CG350" i="16"/>
  <c r="CF350" i="16"/>
  <c r="CM350" i="16"/>
  <c r="CE350" i="16"/>
  <c r="CL350" i="16"/>
  <c r="CD350" i="16"/>
  <c r="CK350" i="16"/>
  <c r="CJ358" i="16"/>
  <c r="CI358" i="16"/>
  <c r="CH358" i="16"/>
  <c r="CG358" i="16"/>
  <c r="CF358" i="16"/>
  <c r="CM358" i="16"/>
  <c r="CE358" i="16"/>
  <c r="CL358" i="16"/>
  <c r="CD358" i="16"/>
  <c r="CK358" i="16"/>
  <c r="CJ366" i="16"/>
  <c r="CI366" i="16"/>
  <c r="CH366" i="16"/>
  <c r="CG366" i="16"/>
  <c r="CF366" i="16"/>
  <c r="CM366" i="16"/>
  <c r="CE366" i="16"/>
  <c r="CL366" i="16"/>
  <c r="CD366" i="16"/>
  <c r="CK366" i="16"/>
  <c r="CJ374" i="16"/>
  <c r="CI374" i="16"/>
  <c r="CH374" i="16"/>
  <c r="CG374" i="16"/>
  <c r="CF374" i="16"/>
  <c r="CM374" i="16"/>
  <c r="CE374" i="16"/>
  <c r="CL374" i="16"/>
  <c r="CD374" i="16"/>
  <c r="CK374" i="16"/>
  <c r="CC382" i="16"/>
  <c r="CI390" i="16"/>
  <c r="CH390" i="16"/>
  <c r="CG390" i="16"/>
  <c r="CF390" i="16"/>
  <c r="CL390" i="16"/>
  <c r="CD390" i="16"/>
  <c r="CK390" i="16"/>
  <c r="CM390" i="16"/>
  <c r="CJ390" i="16"/>
  <c r="CE390" i="16"/>
  <c r="CI398" i="16"/>
  <c r="CH398" i="16"/>
  <c r="CG398" i="16"/>
  <c r="CF398" i="16"/>
  <c r="CL398" i="16"/>
  <c r="CD398" i="16"/>
  <c r="CK398" i="16"/>
  <c r="CM398" i="16"/>
  <c r="CJ398" i="16"/>
  <c r="CE398" i="16"/>
  <c r="CI406" i="16"/>
  <c r="CH406" i="16"/>
  <c r="CG406" i="16"/>
  <c r="CF406" i="16"/>
  <c r="CL406" i="16"/>
  <c r="CD406" i="16"/>
  <c r="CK406" i="16"/>
  <c r="CM406" i="16"/>
  <c r="CJ406" i="16"/>
  <c r="CE406" i="16"/>
  <c r="CI414" i="16"/>
  <c r="CH414" i="16"/>
  <c r="CG414" i="16"/>
  <c r="CF414" i="16"/>
  <c r="CL414" i="16"/>
  <c r="CD414" i="16"/>
  <c r="CK414" i="16"/>
  <c r="CM414" i="16"/>
  <c r="CJ414" i="16"/>
  <c r="CE414" i="16"/>
  <c r="BU13" i="22"/>
  <c r="BS16" i="22"/>
  <c r="BP16" i="22"/>
  <c r="BQ16" i="22"/>
  <c r="BW16" i="22"/>
  <c r="BV16" i="22"/>
  <c r="BX16" i="22"/>
  <c r="BU16" i="22"/>
  <c r="BS13" i="22"/>
  <c r="BO16" i="22"/>
  <c r="BT16" i="22"/>
  <c r="BY12" i="22"/>
  <c r="BY13" i="22" s="1"/>
  <c r="CG180" i="16" l="1"/>
  <c r="CJ38" i="16"/>
  <c r="CH38" i="16"/>
  <c r="CM22" i="16"/>
  <c r="CK38" i="16"/>
  <c r="CD212" i="16"/>
  <c r="CK30" i="16"/>
  <c r="CL23" i="16"/>
  <c r="CF204" i="16"/>
  <c r="CE23" i="16"/>
  <c r="CJ196" i="16"/>
  <c r="CD180" i="16"/>
  <c r="CM342" i="16"/>
  <c r="CK289" i="16"/>
  <c r="CH386" i="16"/>
  <c r="CL322" i="16"/>
  <c r="CK258" i="16"/>
  <c r="CH395" i="16"/>
  <c r="CF395" i="16"/>
  <c r="CD331" i="16"/>
  <c r="CG331" i="16"/>
  <c r="CK267" i="16"/>
  <c r="CI267" i="16"/>
  <c r="CK235" i="16"/>
  <c r="CI235" i="16"/>
  <c r="CF174" i="16"/>
  <c r="CE174" i="16"/>
  <c r="CM110" i="16"/>
  <c r="CE46" i="16"/>
  <c r="CG204" i="16"/>
  <c r="CF342" i="16"/>
  <c r="CK386" i="16"/>
  <c r="CI386" i="16"/>
  <c r="CF322" i="16"/>
  <c r="CE322" i="16"/>
  <c r="CE258" i="16"/>
  <c r="CD258" i="16"/>
  <c r="CK395" i="16"/>
  <c r="CG395" i="16"/>
  <c r="CE331" i="16"/>
  <c r="CH331" i="16"/>
  <c r="CD267" i="16"/>
  <c r="CJ267" i="16"/>
  <c r="CD235" i="16"/>
  <c r="CJ235" i="16"/>
  <c r="CG174" i="16"/>
  <c r="CM174" i="16"/>
  <c r="CF110" i="16"/>
  <c r="CM46" i="16"/>
  <c r="CD289" i="16"/>
  <c r="CG342" i="16"/>
  <c r="CL289" i="16"/>
  <c r="CD386" i="16"/>
  <c r="CJ386" i="16"/>
  <c r="CG322" i="16"/>
  <c r="CM322" i="16"/>
  <c r="CM258" i="16"/>
  <c r="CL258" i="16"/>
  <c r="CI395" i="16"/>
  <c r="CF331" i="16"/>
  <c r="CL267" i="16"/>
  <c r="CL235" i="16"/>
  <c r="CH174" i="16"/>
  <c r="CI110" i="16"/>
  <c r="CG110" i="16"/>
  <c r="CF46" i="16"/>
  <c r="CL196" i="16"/>
  <c r="CH342" i="16"/>
  <c r="CE289" i="16"/>
  <c r="CL386" i="16"/>
  <c r="CH322" i="16"/>
  <c r="CF258" i="16"/>
  <c r="CJ395" i="16"/>
  <c r="CI331" i="16"/>
  <c r="CE267" i="16"/>
  <c r="CE235" i="16"/>
  <c r="CI174" i="16"/>
  <c r="CJ110" i="16"/>
  <c r="CH110" i="16"/>
  <c r="CG46" i="16"/>
  <c r="CH132" i="16"/>
  <c r="CK342" i="16"/>
  <c r="CI342" i="16"/>
  <c r="CM289" i="16"/>
  <c r="CE386" i="16"/>
  <c r="CI322" i="16"/>
  <c r="CG258" i="16"/>
  <c r="CD395" i="16"/>
  <c r="CJ331" i="16"/>
  <c r="CM267" i="16"/>
  <c r="CM235" i="16"/>
  <c r="CJ174" i="16"/>
  <c r="CK110" i="16"/>
  <c r="CJ46" i="16"/>
  <c r="CH46" i="16"/>
  <c r="CI132" i="16"/>
  <c r="CD342" i="16"/>
  <c r="CH289" i="16"/>
  <c r="CF289" i="16"/>
  <c r="CM386" i="16"/>
  <c r="CJ322" i="16"/>
  <c r="CH258" i="16"/>
  <c r="CL395" i="16"/>
  <c r="CK331" i="16"/>
  <c r="CF267" i="16"/>
  <c r="CF235" i="16"/>
  <c r="CK174" i="16"/>
  <c r="CD110" i="16"/>
  <c r="CK46" i="16"/>
  <c r="CI46" i="16"/>
  <c r="CJ342" i="16"/>
  <c r="CI289" i="16"/>
  <c r="CD204" i="16"/>
  <c r="CG156" i="16"/>
  <c r="CF196" i="16"/>
  <c r="CH180" i="16"/>
  <c r="CF23" i="16"/>
  <c r="CJ204" i="16"/>
  <c r="CI196" i="16"/>
  <c r="CI180" i="16"/>
  <c r="CG23" i="16"/>
  <c r="CK204" i="16"/>
  <c r="CJ180" i="16"/>
  <c r="CK180" i="16"/>
  <c r="CN390" i="16"/>
  <c r="CR390" i="16" s="1"/>
  <c r="CH204" i="16"/>
  <c r="CK196" i="16"/>
  <c r="CL180" i="16"/>
  <c r="CJ15" i="16"/>
  <c r="CI204" i="16"/>
  <c r="CD196" i="16"/>
  <c r="CK15" i="16"/>
  <c r="CE196" i="16"/>
  <c r="CD140" i="16"/>
  <c r="CM204" i="16"/>
  <c r="CM196" i="16"/>
  <c r="CL140" i="16"/>
  <c r="CH23" i="16"/>
  <c r="CI23" i="16"/>
  <c r="CK23" i="16"/>
  <c r="CD23" i="16"/>
  <c r="CL204" i="16"/>
  <c r="CD132" i="16"/>
  <c r="CJ140" i="16"/>
  <c r="CM124" i="16"/>
  <c r="CG196" i="16"/>
  <c r="CF124" i="16"/>
  <c r="CG124" i="16"/>
  <c r="CE132" i="16"/>
  <c r="CH124" i="16"/>
  <c r="CG132" i="16"/>
  <c r="CI124" i="16"/>
  <c r="CE140" i="16"/>
  <c r="CJ132" i="16"/>
  <c r="CJ124" i="16"/>
  <c r="CM140" i="16"/>
  <c r="CK132" i="16"/>
  <c r="CL124" i="16"/>
  <c r="CM132" i="16"/>
  <c r="CL132" i="16"/>
  <c r="CK124" i="16"/>
  <c r="CE124" i="16"/>
  <c r="CG188" i="16"/>
  <c r="CL164" i="16"/>
  <c r="CN164" i="16" s="1"/>
  <c r="CK156" i="16"/>
  <c r="CI156" i="16"/>
  <c r="CF140" i="16"/>
  <c r="CJ116" i="16"/>
  <c r="CJ7" i="16"/>
  <c r="CM23" i="16"/>
  <c r="CK140" i="16"/>
  <c r="CM30" i="16"/>
  <c r="CL188" i="16"/>
  <c r="CF116" i="16"/>
  <c r="CF30" i="16"/>
  <c r="CE188" i="16"/>
  <c r="CG116" i="16"/>
  <c r="CL158" i="16"/>
  <c r="CF94" i="16"/>
  <c r="CG30" i="16"/>
  <c r="CM188" i="16"/>
  <c r="CH116" i="16"/>
  <c r="CF15" i="16"/>
  <c r="CF158" i="16"/>
  <c r="CE158" i="16"/>
  <c r="CI94" i="16"/>
  <c r="CG94" i="16"/>
  <c r="CJ30" i="16"/>
  <c r="CH30" i="16"/>
  <c r="CF188" i="16"/>
  <c r="CI116" i="16"/>
  <c r="CI15" i="16"/>
  <c r="CG15" i="16"/>
  <c r="CN326" i="16"/>
  <c r="CN278" i="16"/>
  <c r="CN370" i="16"/>
  <c r="CN307" i="16"/>
  <c r="CN283" i="16"/>
  <c r="CN275" i="16"/>
  <c r="CH158" i="16"/>
  <c r="CK94" i="16"/>
  <c r="CD30" i="16"/>
  <c r="CJ188" i="16"/>
  <c r="CH188" i="16"/>
  <c r="CK116" i="16"/>
  <c r="CN297" i="16"/>
  <c r="CP297" i="16" s="1"/>
  <c r="CN290" i="16"/>
  <c r="CN243" i="16"/>
  <c r="CI158" i="16"/>
  <c r="CN126" i="16"/>
  <c r="CD94" i="16"/>
  <c r="CL30" i="16"/>
  <c r="CN228" i="16"/>
  <c r="CK188" i="16"/>
  <c r="CI188" i="16"/>
  <c r="CE116" i="16"/>
  <c r="CD116" i="16"/>
  <c r="CN265" i="16"/>
  <c r="CN411" i="16"/>
  <c r="CN206" i="16"/>
  <c r="CN198" i="16"/>
  <c r="CN54" i="16"/>
  <c r="CN22" i="16"/>
  <c r="CM116" i="16"/>
  <c r="CN374" i="16"/>
  <c r="CM294" i="16"/>
  <c r="CE294" i="16"/>
  <c r="CL294" i="16"/>
  <c r="CD294" i="16"/>
  <c r="CK294" i="16"/>
  <c r="CJ294" i="16"/>
  <c r="CI294" i="16"/>
  <c r="CH294" i="16"/>
  <c r="CG294" i="16"/>
  <c r="CF294" i="16"/>
  <c r="CL246" i="16"/>
  <c r="CD246" i="16"/>
  <c r="CK246" i="16"/>
  <c r="CJ246" i="16"/>
  <c r="CI246" i="16"/>
  <c r="CH246" i="16"/>
  <c r="CG246" i="16"/>
  <c r="CF246" i="16"/>
  <c r="CM246" i="16"/>
  <c r="CE246" i="16"/>
  <c r="CL369" i="16"/>
  <c r="CD369" i="16"/>
  <c r="CK369" i="16"/>
  <c r="CJ369" i="16"/>
  <c r="CI369" i="16"/>
  <c r="CH369" i="16"/>
  <c r="CG369" i="16"/>
  <c r="CF369" i="16"/>
  <c r="CM369" i="16"/>
  <c r="CE369" i="16"/>
  <c r="CN305" i="16"/>
  <c r="CM412" i="16"/>
  <c r="CE412" i="16"/>
  <c r="CL412" i="16"/>
  <c r="CD412" i="16"/>
  <c r="CK412" i="16"/>
  <c r="CJ412" i="16"/>
  <c r="CH412" i="16"/>
  <c r="CG412" i="16"/>
  <c r="CI412" i="16"/>
  <c r="CF412" i="16"/>
  <c r="CF348" i="16"/>
  <c r="CM348" i="16"/>
  <c r="CE348" i="16"/>
  <c r="CL348" i="16"/>
  <c r="CD348" i="16"/>
  <c r="CK348" i="16"/>
  <c r="CJ348" i="16"/>
  <c r="CI348" i="16"/>
  <c r="CH348" i="16"/>
  <c r="CG348" i="16"/>
  <c r="CI284" i="16"/>
  <c r="CH284" i="16"/>
  <c r="CG284" i="16"/>
  <c r="CF284" i="16"/>
  <c r="CM284" i="16"/>
  <c r="CE284" i="16"/>
  <c r="CL284" i="16"/>
  <c r="CD284" i="16"/>
  <c r="CK284" i="16"/>
  <c r="CJ284" i="16"/>
  <c r="CG399" i="16"/>
  <c r="CF399" i="16"/>
  <c r="CM399" i="16"/>
  <c r="CE399" i="16"/>
  <c r="CL399" i="16"/>
  <c r="CD399" i="16"/>
  <c r="CJ399" i="16"/>
  <c r="CI399" i="16"/>
  <c r="CK399" i="16"/>
  <c r="CH399" i="16"/>
  <c r="CH335" i="16"/>
  <c r="CG335" i="16"/>
  <c r="CF335" i="16"/>
  <c r="CM335" i="16"/>
  <c r="CE335" i="16"/>
  <c r="CL335" i="16"/>
  <c r="CD335" i="16"/>
  <c r="CK335" i="16"/>
  <c r="CJ335" i="16"/>
  <c r="CI335" i="16"/>
  <c r="CJ271" i="16"/>
  <c r="CI271" i="16"/>
  <c r="CH271" i="16"/>
  <c r="CG271" i="16"/>
  <c r="CF271" i="16"/>
  <c r="CM271" i="16"/>
  <c r="CE271" i="16"/>
  <c r="CL271" i="16"/>
  <c r="CD271" i="16"/>
  <c r="CK271" i="16"/>
  <c r="CN330" i="16"/>
  <c r="CN298" i="16"/>
  <c r="CN242" i="16"/>
  <c r="CN389" i="16"/>
  <c r="CL333" i="16"/>
  <c r="CD333" i="16"/>
  <c r="CK333" i="16"/>
  <c r="CJ333" i="16"/>
  <c r="CI333" i="16"/>
  <c r="CH333" i="16"/>
  <c r="CM333" i="16"/>
  <c r="CG333" i="16"/>
  <c r="CF333" i="16"/>
  <c r="CE333" i="16"/>
  <c r="CF269" i="16"/>
  <c r="CM269" i="16"/>
  <c r="CE269" i="16"/>
  <c r="CL269" i="16"/>
  <c r="CD269" i="16"/>
  <c r="CK269" i="16"/>
  <c r="CJ269" i="16"/>
  <c r="CI269" i="16"/>
  <c r="CH269" i="16"/>
  <c r="CG269" i="16"/>
  <c r="CM408" i="16"/>
  <c r="CE408" i="16"/>
  <c r="CL408" i="16"/>
  <c r="CD408" i="16"/>
  <c r="CK408" i="16"/>
  <c r="CJ408" i="16"/>
  <c r="CH408" i="16"/>
  <c r="CG408" i="16"/>
  <c r="CI408" i="16"/>
  <c r="CF408" i="16"/>
  <c r="CF344" i="16"/>
  <c r="CM344" i="16"/>
  <c r="CE344" i="16"/>
  <c r="CL344" i="16"/>
  <c r="CD344" i="16"/>
  <c r="CK344" i="16"/>
  <c r="CJ344" i="16"/>
  <c r="CI344" i="16"/>
  <c r="CH344" i="16"/>
  <c r="CG344" i="16"/>
  <c r="CI280" i="16"/>
  <c r="CH280" i="16"/>
  <c r="CG280" i="16"/>
  <c r="CF280" i="16"/>
  <c r="CM280" i="16"/>
  <c r="CE280" i="16"/>
  <c r="CL280" i="16"/>
  <c r="CD280" i="16"/>
  <c r="CK280" i="16"/>
  <c r="CJ280" i="16"/>
  <c r="CN387" i="16"/>
  <c r="CN355" i="16"/>
  <c r="CN251" i="16"/>
  <c r="CK202" i="16"/>
  <c r="CJ202" i="16"/>
  <c r="CI202" i="16"/>
  <c r="CH202" i="16"/>
  <c r="CE202" i="16"/>
  <c r="CD202" i="16"/>
  <c r="CM202" i="16"/>
  <c r="CL202" i="16"/>
  <c r="CG202" i="16"/>
  <c r="CF202" i="16"/>
  <c r="CM138" i="16"/>
  <c r="CE138" i="16"/>
  <c r="CL138" i="16"/>
  <c r="CD138" i="16"/>
  <c r="CK138" i="16"/>
  <c r="CJ138" i="16"/>
  <c r="CI138" i="16"/>
  <c r="CH138" i="16"/>
  <c r="CG138" i="16"/>
  <c r="CF138" i="16"/>
  <c r="CH74" i="16"/>
  <c r="CG74" i="16"/>
  <c r="CF74" i="16"/>
  <c r="CM74" i="16"/>
  <c r="CE74" i="16"/>
  <c r="CL74" i="16"/>
  <c r="CD74" i="16"/>
  <c r="CK74" i="16"/>
  <c r="CJ74" i="16"/>
  <c r="CI74" i="16"/>
  <c r="CG157" i="16"/>
  <c r="CF157" i="16"/>
  <c r="CM157" i="16"/>
  <c r="CE157" i="16"/>
  <c r="CL157" i="16"/>
  <c r="CD157" i="16"/>
  <c r="CK157" i="16"/>
  <c r="CJ157" i="16"/>
  <c r="CI157" i="16"/>
  <c r="CH157" i="16"/>
  <c r="CJ93" i="16"/>
  <c r="CI93" i="16"/>
  <c r="CH93" i="16"/>
  <c r="CG93" i="16"/>
  <c r="CF93" i="16"/>
  <c r="CM93" i="16"/>
  <c r="CE93" i="16"/>
  <c r="CL93" i="16"/>
  <c r="CD93" i="16"/>
  <c r="CK93" i="16"/>
  <c r="CK29" i="16"/>
  <c r="CJ29" i="16"/>
  <c r="CI29" i="16"/>
  <c r="CH29" i="16"/>
  <c r="CG29" i="16"/>
  <c r="CF29" i="16"/>
  <c r="CM29" i="16"/>
  <c r="CE29" i="16"/>
  <c r="CL29" i="16"/>
  <c r="CD29" i="16"/>
  <c r="CI184" i="16"/>
  <c r="CH184" i="16"/>
  <c r="CG184" i="16"/>
  <c r="CF184" i="16"/>
  <c r="CM184" i="16"/>
  <c r="CE184" i="16"/>
  <c r="CL184" i="16"/>
  <c r="CD184" i="16"/>
  <c r="CK184" i="16"/>
  <c r="CJ184" i="16"/>
  <c r="CL120" i="16"/>
  <c r="CD120" i="16"/>
  <c r="CK120" i="16"/>
  <c r="CJ120" i="16"/>
  <c r="CI120" i="16"/>
  <c r="CH120" i="16"/>
  <c r="CG120" i="16"/>
  <c r="CF120" i="16"/>
  <c r="CM120" i="16"/>
  <c r="CE120" i="16"/>
  <c r="CM56" i="16"/>
  <c r="CE56" i="16"/>
  <c r="CL56" i="16"/>
  <c r="CD56" i="16"/>
  <c r="CK56" i="16"/>
  <c r="CJ56" i="16"/>
  <c r="CI56" i="16"/>
  <c r="CH56" i="16"/>
  <c r="CG56" i="16"/>
  <c r="CF56" i="16"/>
  <c r="CJ227" i="16"/>
  <c r="CI227" i="16"/>
  <c r="CH227" i="16"/>
  <c r="CG227" i="16"/>
  <c r="CF227" i="16"/>
  <c r="CM227" i="16"/>
  <c r="CE227" i="16"/>
  <c r="CL227" i="16"/>
  <c r="CD227" i="16"/>
  <c r="CK227" i="16"/>
  <c r="CK163" i="16"/>
  <c r="CJ163" i="16"/>
  <c r="CI163" i="16"/>
  <c r="CH163" i="16"/>
  <c r="CG163" i="16"/>
  <c r="CF163" i="16"/>
  <c r="CM163" i="16"/>
  <c r="CE163" i="16"/>
  <c r="CL163" i="16"/>
  <c r="CD163" i="16"/>
  <c r="CF99" i="16"/>
  <c r="CM99" i="16"/>
  <c r="CE99" i="16"/>
  <c r="CL99" i="16"/>
  <c r="CD99" i="16"/>
  <c r="CK99" i="16"/>
  <c r="CJ99" i="16"/>
  <c r="CI99" i="16"/>
  <c r="CH99" i="16"/>
  <c r="CG99" i="16"/>
  <c r="CG35" i="16"/>
  <c r="CF35" i="16"/>
  <c r="CM35" i="16"/>
  <c r="CE35" i="16"/>
  <c r="CL35" i="16"/>
  <c r="CD35" i="16"/>
  <c r="CK35" i="16"/>
  <c r="CJ35" i="16"/>
  <c r="CI35" i="16"/>
  <c r="CH35" i="16"/>
  <c r="CN102" i="16"/>
  <c r="CN70" i="16"/>
  <c r="CG161" i="16"/>
  <c r="CF161" i="16"/>
  <c r="CM161" i="16"/>
  <c r="CE161" i="16"/>
  <c r="CL161" i="16"/>
  <c r="CD161" i="16"/>
  <c r="CK161" i="16"/>
  <c r="CJ161" i="16"/>
  <c r="CI161" i="16"/>
  <c r="CH161" i="16"/>
  <c r="CJ97" i="16"/>
  <c r="CI97" i="16"/>
  <c r="CH97" i="16"/>
  <c r="CG97" i="16"/>
  <c r="CF97" i="16"/>
  <c r="CM97" i="16"/>
  <c r="CE97" i="16"/>
  <c r="CL97" i="16"/>
  <c r="CD97" i="16"/>
  <c r="CK97" i="16"/>
  <c r="CK33" i="16"/>
  <c r="CJ33" i="16"/>
  <c r="CI33" i="16"/>
  <c r="CH33" i="16"/>
  <c r="CG33" i="16"/>
  <c r="CF33" i="16"/>
  <c r="CM33" i="16"/>
  <c r="CE33" i="16"/>
  <c r="CL33" i="16"/>
  <c r="CD33" i="16"/>
  <c r="CL76" i="16"/>
  <c r="CD76" i="16"/>
  <c r="CK76" i="16"/>
  <c r="CJ76" i="16"/>
  <c r="CI76" i="16"/>
  <c r="CH76" i="16"/>
  <c r="CG76" i="16"/>
  <c r="CF76" i="16"/>
  <c r="CM76" i="16"/>
  <c r="CE76" i="16"/>
  <c r="CM4" i="16"/>
  <c r="CE4" i="16"/>
  <c r="CL4" i="16"/>
  <c r="CD4" i="16"/>
  <c r="CK4" i="16"/>
  <c r="CJ4" i="16"/>
  <c r="CI4" i="16"/>
  <c r="CH4" i="16"/>
  <c r="CG4" i="16"/>
  <c r="CF4" i="16"/>
  <c r="CK183" i="16"/>
  <c r="CJ183" i="16"/>
  <c r="CI183" i="16"/>
  <c r="CH183" i="16"/>
  <c r="CG183" i="16"/>
  <c r="CF183" i="16"/>
  <c r="CM183" i="16"/>
  <c r="CE183" i="16"/>
  <c r="CL183" i="16"/>
  <c r="CD183" i="16"/>
  <c r="CF119" i="16"/>
  <c r="CM119" i="16"/>
  <c r="CE119" i="16"/>
  <c r="CL119" i="16"/>
  <c r="CD119" i="16"/>
  <c r="CK119" i="16"/>
  <c r="CJ119" i="16"/>
  <c r="CI119" i="16"/>
  <c r="CH119" i="16"/>
  <c r="CG119" i="16"/>
  <c r="CG55" i="16"/>
  <c r="CF55" i="16"/>
  <c r="CM55" i="16"/>
  <c r="CE55" i="16"/>
  <c r="CL55" i="16"/>
  <c r="CD55" i="16"/>
  <c r="CK55" i="16"/>
  <c r="CJ55" i="16"/>
  <c r="CI55" i="16"/>
  <c r="CH55" i="16"/>
  <c r="CL238" i="16"/>
  <c r="CD238" i="16"/>
  <c r="CK238" i="16"/>
  <c r="CJ238" i="16"/>
  <c r="CI238" i="16"/>
  <c r="CH238" i="16"/>
  <c r="CG238" i="16"/>
  <c r="CF238" i="16"/>
  <c r="CM238" i="16"/>
  <c r="CE238" i="16"/>
  <c r="CN361" i="16"/>
  <c r="CM404" i="16"/>
  <c r="CE404" i="16"/>
  <c r="CL404" i="16"/>
  <c r="CD404" i="16"/>
  <c r="CK404" i="16"/>
  <c r="CJ404" i="16"/>
  <c r="CH404" i="16"/>
  <c r="CG404" i="16"/>
  <c r="CF404" i="16"/>
  <c r="CI404" i="16"/>
  <c r="CF340" i="16"/>
  <c r="CM340" i="16"/>
  <c r="CE340" i="16"/>
  <c r="CL340" i="16"/>
  <c r="CD340" i="16"/>
  <c r="CK340" i="16"/>
  <c r="CJ340" i="16"/>
  <c r="CI340" i="16"/>
  <c r="CH340" i="16"/>
  <c r="CG340" i="16"/>
  <c r="CI276" i="16"/>
  <c r="CH276" i="16"/>
  <c r="CG276" i="16"/>
  <c r="CF276" i="16"/>
  <c r="CM276" i="16"/>
  <c r="CE276" i="16"/>
  <c r="CL276" i="16"/>
  <c r="CD276" i="16"/>
  <c r="CK276" i="16"/>
  <c r="CJ276" i="16"/>
  <c r="CG391" i="16"/>
  <c r="CF391" i="16"/>
  <c r="CM391" i="16"/>
  <c r="CE391" i="16"/>
  <c r="CL391" i="16"/>
  <c r="CD391" i="16"/>
  <c r="CJ391" i="16"/>
  <c r="CI391" i="16"/>
  <c r="CH391" i="16"/>
  <c r="CK391" i="16"/>
  <c r="CK327" i="16"/>
  <c r="CJ327" i="16"/>
  <c r="CI327" i="16"/>
  <c r="CH327" i="16"/>
  <c r="CG327" i="16"/>
  <c r="CF327" i="16"/>
  <c r="CM327" i="16"/>
  <c r="CE327" i="16"/>
  <c r="CL327" i="16"/>
  <c r="CD327" i="16"/>
  <c r="CJ263" i="16"/>
  <c r="CI263" i="16"/>
  <c r="CH263" i="16"/>
  <c r="CG263" i="16"/>
  <c r="CF263" i="16"/>
  <c r="CM263" i="16"/>
  <c r="CE263" i="16"/>
  <c r="CL263" i="16"/>
  <c r="CD263" i="16"/>
  <c r="CK263" i="16"/>
  <c r="CN338" i="16"/>
  <c r="CG325" i="16"/>
  <c r="CF325" i="16"/>
  <c r="CM325" i="16"/>
  <c r="CE325" i="16"/>
  <c r="CL325" i="16"/>
  <c r="CD325" i="16"/>
  <c r="CK325" i="16"/>
  <c r="CJ325" i="16"/>
  <c r="CI325" i="16"/>
  <c r="CH325" i="16"/>
  <c r="CF261" i="16"/>
  <c r="CM261" i="16"/>
  <c r="CE261" i="16"/>
  <c r="CL261" i="16"/>
  <c r="CD261" i="16"/>
  <c r="CK261" i="16"/>
  <c r="CJ261" i="16"/>
  <c r="CI261" i="16"/>
  <c r="CH261" i="16"/>
  <c r="CG261" i="16"/>
  <c r="CM400" i="16"/>
  <c r="CE400" i="16"/>
  <c r="CL400" i="16"/>
  <c r="CD400" i="16"/>
  <c r="CK400" i="16"/>
  <c r="CJ400" i="16"/>
  <c r="CH400" i="16"/>
  <c r="CG400" i="16"/>
  <c r="CI400" i="16"/>
  <c r="CF400" i="16"/>
  <c r="CF336" i="16"/>
  <c r="CM336" i="16"/>
  <c r="CE336" i="16"/>
  <c r="CL336" i="16"/>
  <c r="CD336" i="16"/>
  <c r="CK336" i="16"/>
  <c r="CJ336" i="16"/>
  <c r="CI336" i="16"/>
  <c r="CH336" i="16"/>
  <c r="CG336" i="16"/>
  <c r="CH272" i="16"/>
  <c r="CG272" i="16"/>
  <c r="CF272" i="16"/>
  <c r="CM272" i="16"/>
  <c r="CE272" i="16"/>
  <c r="CL272" i="16"/>
  <c r="CD272" i="16"/>
  <c r="CK272" i="16"/>
  <c r="CJ272" i="16"/>
  <c r="CI272" i="16"/>
  <c r="CM194" i="16"/>
  <c r="CE194" i="16"/>
  <c r="CL194" i="16"/>
  <c r="CD194" i="16"/>
  <c r="CK194" i="16"/>
  <c r="CJ194" i="16"/>
  <c r="CI194" i="16"/>
  <c r="CH194" i="16"/>
  <c r="CG194" i="16"/>
  <c r="CF194" i="16"/>
  <c r="CH130" i="16"/>
  <c r="CG130" i="16"/>
  <c r="CF130" i="16"/>
  <c r="CM130" i="16"/>
  <c r="CE130" i="16"/>
  <c r="CL130" i="16"/>
  <c r="CD130" i="16"/>
  <c r="CK130" i="16"/>
  <c r="CJ130" i="16"/>
  <c r="CI130" i="16"/>
  <c r="CH66" i="16"/>
  <c r="CG66" i="16"/>
  <c r="CF66" i="16"/>
  <c r="CM66" i="16"/>
  <c r="CE66" i="16"/>
  <c r="CL66" i="16"/>
  <c r="CD66" i="16"/>
  <c r="CK66" i="16"/>
  <c r="CJ66" i="16"/>
  <c r="CI66" i="16"/>
  <c r="CG149" i="16"/>
  <c r="CF149" i="16"/>
  <c r="CM149" i="16"/>
  <c r="CE149" i="16"/>
  <c r="CL149" i="16"/>
  <c r="CD149" i="16"/>
  <c r="CK149" i="16"/>
  <c r="CJ149" i="16"/>
  <c r="CI149" i="16"/>
  <c r="CH149" i="16"/>
  <c r="CJ85" i="16"/>
  <c r="CI85" i="16"/>
  <c r="CH85" i="16"/>
  <c r="CG85" i="16"/>
  <c r="CF85" i="16"/>
  <c r="CM85" i="16"/>
  <c r="CE85" i="16"/>
  <c r="CL85" i="16"/>
  <c r="CD85" i="16"/>
  <c r="CK85" i="16"/>
  <c r="CK21" i="16"/>
  <c r="CJ21" i="16"/>
  <c r="CI21" i="16"/>
  <c r="CH21" i="16"/>
  <c r="CG21" i="16"/>
  <c r="CF21" i="16"/>
  <c r="CM21" i="16"/>
  <c r="CE21" i="16"/>
  <c r="CL21" i="16"/>
  <c r="CD21" i="16"/>
  <c r="CI176" i="16"/>
  <c r="CH176" i="16"/>
  <c r="CG176" i="16"/>
  <c r="CF176" i="16"/>
  <c r="CM176" i="16"/>
  <c r="CE176" i="16"/>
  <c r="CL176" i="16"/>
  <c r="CD176" i="16"/>
  <c r="CK176" i="16"/>
  <c r="CJ176" i="16"/>
  <c r="CL112" i="16"/>
  <c r="CD112" i="16"/>
  <c r="CK112" i="16"/>
  <c r="CJ112" i="16"/>
  <c r="CI112" i="16"/>
  <c r="CH112" i="16"/>
  <c r="CG112" i="16"/>
  <c r="CF112" i="16"/>
  <c r="CM112" i="16"/>
  <c r="CE112" i="16"/>
  <c r="CM48" i="16"/>
  <c r="CE48" i="16"/>
  <c r="CL48" i="16"/>
  <c r="CD48" i="16"/>
  <c r="CK48" i="16"/>
  <c r="CJ48" i="16"/>
  <c r="CI48" i="16"/>
  <c r="CH48" i="16"/>
  <c r="CG48" i="16"/>
  <c r="CF48" i="16"/>
  <c r="CJ219" i="16"/>
  <c r="CI219" i="16"/>
  <c r="CH219" i="16"/>
  <c r="CG219" i="16"/>
  <c r="CF219" i="16"/>
  <c r="CM219" i="16"/>
  <c r="CE219" i="16"/>
  <c r="CL219" i="16"/>
  <c r="CD219" i="16"/>
  <c r="CK219" i="16"/>
  <c r="CK155" i="16"/>
  <c r="CJ155" i="16"/>
  <c r="CI155" i="16"/>
  <c r="CH155" i="16"/>
  <c r="CG155" i="16"/>
  <c r="CF155" i="16"/>
  <c r="CM155" i="16"/>
  <c r="CE155" i="16"/>
  <c r="CL155" i="16"/>
  <c r="CD155" i="16"/>
  <c r="CF91" i="16"/>
  <c r="CM91" i="16"/>
  <c r="CE91" i="16"/>
  <c r="CL91" i="16"/>
  <c r="CD91" i="16"/>
  <c r="CK91" i="16"/>
  <c r="CJ91" i="16"/>
  <c r="CI91" i="16"/>
  <c r="CH91" i="16"/>
  <c r="CG91" i="16"/>
  <c r="CG27" i="16"/>
  <c r="CF27" i="16"/>
  <c r="CM27" i="16"/>
  <c r="CE27" i="16"/>
  <c r="CL27" i="16"/>
  <c r="CD27" i="16"/>
  <c r="CK27" i="16"/>
  <c r="CJ27" i="16"/>
  <c r="CI27" i="16"/>
  <c r="CH27" i="16"/>
  <c r="CN214" i="16"/>
  <c r="CN142" i="16"/>
  <c r="CG153" i="16"/>
  <c r="CF153" i="16"/>
  <c r="CM153" i="16"/>
  <c r="CE153" i="16"/>
  <c r="CL153" i="16"/>
  <c r="CD153" i="16"/>
  <c r="CK153" i="16"/>
  <c r="CJ153" i="16"/>
  <c r="CI153" i="16"/>
  <c r="CH153" i="16"/>
  <c r="CJ89" i="16"/>
  <c r="CI89" i="16"/>
  <c r="CH89" i="16"/>
  <c r="CG89" i="16"/>
  <c r="CF89" i="16"/>
  <c r="CM89" i="16"/>
  <c r="CE89" i="16"/>
  <c r="CL89" i="16"/>
  <c r="CD89" i="16"/>
  <c r="CK89" i="16"/>
  <c r="CK25" i="16"/>
  <c r="CJ25" i="16"/>
  <c r="CI25" i="16"/>
  <c r="CH25" i="16"/>
  <c r="CG25" i="16"/>
  <c r="CF25" i="16"/>
  <c r="CM25" i="16"/>
  <c r="CE25" i="16"/>
  <c r="CL25" i="16"/>
  <c r="CD25" i="16"/>
  <c r="CN196" i="16"/>
  <c r="CL68" i="16"/>
  <c r="CD68" i="16"/>
  <c r="CK68" i="16"/>
  <c r="CJ68" i="16"/>
  <c r="CI68" i="16"/>
  <c r="CH68" i="16"/>
  <c r="CG68" i="16"/>
  <c r="CF68" i="16"/>
  <c r="CM68" i="16"/>
  <c r="CE68" i="16"/>
  <c r="CK175" i="16"/>
  <c r="CJ175" i="16"/>
  <c r="CI175" i="16"/>
  <c r="CH175" i="16"/>
  <c r="CG175" i="16"/>
  <c r="CF175" i="16"/>
  <c r="CM175" i="16"/>
  <c r="CE175" i="16"/>
  <c r="CL175" i="16"/>
  <c r="CD175" i="16"/>
  <c r="CF111" i="16"/>
  <c r="CM111" i="16"/>
  <c r="CE111" i="16"/>
  <c r="CL111" i="16"/>
  <c r="CD111" i="16"/>
  <c r="CK111" i="16"/>
  <c r="CJ111" i="16"/>
  <c r="CI111" i="16"/>
  <c r="CH111" i="16"/>
  <c r="CG111" i="16"/>
  <c r="CG47" i="16"/>
  <c r="CF47" i="16"/>
  <c r="CM47" i="16"/>
  <c r="CE47" i="16"/>
  <c r="CL47" i="16"/>
  <c r="CD47" i="16"/>
  <c r="CK47" i="16"/>
  <c r="CJ47" i="16"/>
  <c r="CI47" i="16"/>
  <c r="CH47" i="16"/>
  <c r="CN414" i="16"/>
  <c r="CN366" i="16"/>
  <c r="CL230" i="16"/>
  <c r="CD230" i="16"/>
  <c r="CK230" i="16"/>
  <c r="CJ230" i="16"/>
  <c r="CI230" i="16"/>
  <c r="CH230" i="16"/>
  <c r="CG230" i="16"/>
  <c r="CF230" i="16"/>
  <c r="CM230" i="16"/>
  <c r="CE230" i="16"/>
  <c r="CG321" i="16"/>
  <c r="CF321" i="16"/>
  <c r="CM321" i="16"/>
  <c r="CE321" i="16"/>
  <c r="CL321" i="16"/>
  <c r="CD321" i="16"/>
  <c r="CK321" i="16"/>
  <c r="CJ321" i="16"/>
  <c r="CI321" i="16"/>
  <c r="CH321" i="16"/>
  <c r="CF249" i="16"/>
  <c r="CM249" i="16"/>
  <c r="CE249" i="16"/>
  <c r="CL249" i="16"/>
  <c r="CD249" i="16"/>
  <c r="CK249" i="16"/>
  <c r="CJ249" i="16"/>
  <c r="CI249" i="16"/>
  <c r="CH249" i="16"/>
  <c r="CG249" i="16"/>
  <c r="CM396" i="16"/>
  <c r="CE396" i="16"/>
  <c r="CL396" i="16"/>
  <c r="CD396" i="16"/>
  <c r="CK396" i="16"/>
  <c r="CJ396" i="16"/>
  <c r="CH396" i="16"/>
  <c r="CG396" i="16"/>
  <c r="CI396" i="16"/>
  <c r="CF396" i="16"/>
  <c r="CF332" i="16"/>
  <c r="CM332" i="16"/>
  <c r="CE332" i="16"/>
  <c r="CL332" i="16"/>
  <c r="CD332" i="16"/>
  <c r="CK332" i="16"/>
  <c r="CJ332" i="16"/>
  <c r="CH332" i="16"/>
  <c r="CG332" i="16"/>
  <c r="CI332" i="16"/>
  <c r="CH268" i="16"/>
  <c r="CG268" i="16"/>
  <c r="CF268" i="16"/>
  <c r="CM268" i="16"/>
  <c r="CE268" i="16"/>
  <c r="CL268" i="16"/>
  <c r="CD268" i="16"/>
  <c r="CK268" i="16"/>
  <c r="CJ268" i="16"/>
  <c r="CI268" i="16"/>
  <c r="CH383" i="16"/>
  <c r="CG383" i="16"/>
  <c r="CF383" i="16"/>
  <c r="CM383" i="16"/>
  <c r="CE383" i="16"/>
  <c r="CL383" i="16"/>
  <c r="CD383" i="16"/>
  <c r="CK383" i="16"/>
  <c r="CJ383" i="16"/>
  <c r="CI383" i="16"/>
  <c r="CK319" i="16"/>
  <c r="CJ319" i="16"/>
  <c r="CI319" i="16"/>
  <c r="CH319" i="16"/>
  <c r="CG319" i="16"/>
  <c r="CF319" i="16"/>
  <c r="CM319" i="16"/>
  <c r="CE319" i="16"/>
  <c r="CL319" i="16"/>
  <c r="CD319" i="16"/>
  <c r="CJ255" i="16"/>
  <c r="CI255" i="16"/>
  <c r="CH255" i="16"/>
  <c r="CG255" i="16"/>
  <c r="CF255" i="16"/>
  <c r="CM255" i="16"/>
  <c r="CE255" i="16"/>
  <c r="CL255" i="16"/>
  <c r="CD255" i="16"/>
  <c r="CK255" i="16"/>
  <c r="CN410" i="16"/>
  <c r="CN266" i="16"/>
  <c r="CN234" i="16"/>
  <c r="CL381" i="16"/>
  <c r="CD381" i="16"/>
  <c r="CK381" i="16"/>
  <c r="CJ381" i="16"/>
  <c r="CI381" i="16"/>
  <c r="CH381" i="16"/>
  <c r="CG381" i="16"/>
  <c r="CF381" i="16"/>
  <c r="CM381" i="16"/>
  <c r="CE381" i="16"/>
  <c r="CG317" i="16"/>
  <c r="CF317" i="16"/>
  <c r="CM317" i="16"/>
  <c r="CE317" i="16"/>
  <c r="CL317" i="16"/>
  <c r="CD317" i="16"/>
  <c r="CK317" i="16"/>
  <c r="CJ317" i="16"/>
  <c r="CI317" i="16"/>
  <c r="CH317" i="16"/>
  <c r="CF253" i="16"/>
  <c r="CM253" i="16"/>
  <c r="CE253" i="16"/>
  <c r="CL253" i="16"/>
  <c r="CD253" i="16"/>
  <c r="CK253" i="16"/>
  <c r="CJ253" i="16"/>
  <c r="CI253" i="16"/>
  <c r="CH253" i="16"/>
  <c r="CG253" i="16"/>
  <c r="CM392" i="16"/>
  <c r="CE392" i="16"/>
  <c r="CL392" i="16"/>
  <c r="CD392" i="16"/>
  <c r="CK392" i="16"/>
  <c r="CJ392" i="16"/>
  <c r="CH392" i="16"/>
  <c r="CG392" i="16"/>
  <c r="CI392" i="16"/>
  <c r="CF392" i="16"/>
  <c r="CI328" i="16"/>
  <c r="CH328" i="16"/>
  <c r="CG328" i="16"/>
  <c r="CF328" i="16"/>
  <c r="CM328" i="16"/>
  <c r="CE328" i="16"/>
  <c r="CL328" i="16"/>
  <c r="CD328" i="16"/>
  <c r="CK328" i="16"/>
  <c r="CJ328" i="16"/>
  <c r="CH264" i="16"/>
  <c r="CG264" i="16"/>
  <c r="CF264" i="16"/>
  <c r="CM264" i="16"/>
  <c r="CE264" i="16"/>
  <c r="CL264" i="16"/>
  <c r="CD264" i="16"/>
  <c r="CK264" i="16"/>
  <c r="CJ264" i="16"/>
  <c r="CI264" i="16"/>
  <c r="CN379" i="16"/>
  <c r="CN347" i="16"/>
  <c r="CM186" i="16"/>
  <c r="CE186" i="16"/>
  <c r="CL186" i="16"/>
  <c r="CD186" i="16"/>
  <c r="CK186" i="16"/>
  <c r="CJ186" i="16"/>
  <c r="CI186" i="16"/>
  <c r="CH186" i="16"/>
  <c r="CG186" i="16"/>
  <c r="CF186" i="16"/>
  <c r="CH122" i="16"/>
  <c r="CG122" i="16"/>
  <c r="CF122" i="16"/>
  <c r="CM122" i="16"/>
  <c r="CE122" i="16"/>
  <c r="CL122" i="16"/>
  <c r="CD122" i="16"/>
  <c r="CK122" i="16"/>
  <c r="CJ122" i="16"/>
  <c r="CI122" i="16"/>
  <c r="CH58" i="16"/>
  <c r="CG58" i="16"/>
  <c r="CF58" i="16"/>
  <c r="CM58" i="16"/>
  <c r="CE58" i="16"/>
  <c r="CI58" i="16"/>
  <c r="CD58" i="16"/>
  <c r="CL58" i="16"/>
  <c r="CK58" i="16"/>
  <c r="CJ58" i="16"/>
  <c r="CN10" i="16"/>
  <c r="CM205" i="16"/>
  <c r="CE205" i="16"/>
  <c r="CL205" i="16"/>
  <c r="CD205" i="16"/>
  <c r="CK205" i="16"/>
  <c r="CJ205" i="16"/>
  <c r="CG205" i="16"/>
  <c r="CF205" i="16"/>
  <c r="CI205" i="16"/>
  <c r="CH205" i="16"/>
  <c r="CG141" i="16"/>
  <c r="CF141" i="16"/>
  <c r="CM141" i="16"/>
  <c r="CE141" i="16"/>
  <c r="CL141" i="16"/>
  <c r="CD141" i="16"/>
  <c r="CK141" i="16"/>
  <c r="CJ141" i="16"/>
  <c r="CI141" i="16"/>
  <c r="CH141" i="16"/>
  <c r="CJ77" i="16"/>
  <c r="CI77" i="16"/>
  <c r="CH77" i="16"/>
  <c r="CG77" i="16"/>
  <c r="CF77" i="16"/>
  <c r="CM77" i="16"/>
  <c r="CE77" i="16"/>
  <c r="CL77" i="16"/>
  <c r="CD77" i="16"/>
  <c r="CK77" i="16"/>
  <c r="CK13" i="16"/>
  <c r="CJ13" i="16"/>
  <c r="CI13" i="16"/>
  <c r="CH13" i="16"/>
  <c r="CG13" i="16"/>
  <c r="CF13" i="16"/>
  <c r="CM13" i="16"/>
  <c r="CE13" i="16"/>
  <c r="CL13" i="16"/>
  <c r="CD13" i="16"/>
  <c r="CI168" i="16"/>
  <c r="CH168" i="16"/>
  <c r="CG168" i="16"/>
  <c r="CF168" i="16"/>
  <c r="CM168" i="16"/>
  <c r="CE168" i="16"/>
  <c r="CL168" i="16"/>
  <c r="CD168" i="16"/>
  <c r="CK168" i="16"/>
  <c r="CJ168" i="16"/>
  <c r="CL104" i="16"/>
  <c r="CD104" i="16"/>
  <c r="CK104" i="16"/>
  <c r="CJ104" i="16"/>
  <c r="CI104" i="16"/>
  <c r="CH104" i="16"/>
  <c r="CG104" i="16"/>
  <c r="CF104" i="16"/>
  <c r="CM104" i="16"/>
  <c r="CE104" i="16"/>
  <c r="CM40" i="16"/>
  <c r="CE40" i="16"/>
  <c r="CL40" i="16"/>
  <c r="CD40" i="16"/>
  <c r="CK40" i="16"/>
  <c r="CJ40" i="16"/>
  <c r="CI40" i="16"/>
  <c r="CH40" i="16"/>
  <c r="CG40" i="16"/>
  <c r="CF40" i="16"/>
  <c r="CI211" i="16"/>
  <c r="CH211" i="16"/>
  <c r="CG211" i="16"/>
  <c r="CF211" i="16"/>
  <c r="CK211" i="16"/>
  <c r="CJ211" i="16"/>
  <c r="CE211" i="16"/>
  <c r="CD211" i="16"/>
  <c r="CM211" i="16"/>
  <c r="CL211" i="16"/>
  <c r="CK147" i="16"/>
  <c r="CJ147" i="16"/>
  <c r="CI147" i="16"/>
  <c r="CH147" i="16"/>
  <c r="CG147" i="16"/>
  <c r="CF147" i="16"/>
  <c r="CM147" i="16"/>
  <c r="CE147" i="16"/>
  <c r="CL147" i="16"/>
  <c r="CD147" i="16"/>
  <c r="CF83" i="16"/>
  <c r="CM83" i="16"/>
  <c r="CE83" i="16"/>
  <c r="CL83" i="16"/>
  <c r="CD83" i="16"/>
  <c r="CK83" i="16"/>
  <c r="CJ83" i="16"/>
  <c r="CI83" i="16"/>
  <c r="CH83" i="16"/>
  <c r="CG83" i="16"/>
  <c r="CG11" i="16"/>
  <c r="CF11" i="16"/>
  <c r="CM11" i="16"/>
  <c r="CE11" i="16"/>
  <c r="CL11" i="16"/>
  <c r="CD11" i="16"/>
  <c r="CK11" i="16"/>
  <c r="CJ11" i="16"/>
  <c r="CI11" i="16"/>
  <c r="CH11" i="16"/>
  <c r="CN62" i="16"/>
  <c r="CG145" i="16"/>
  <c r="CF145" i="16"/>
  <c r="CM145" i="16"/>
  <c r="CE145" i="16"/>
  <c r="CL145" i="16"/>
  <c r="CD145" i="16"/>
  <c r="CK145" i="16"/>
  <c r="CJ145" i="16"/>
  <c r="CI145" i="16"/>
  <c r="CH145" i="16"/>
  <c r="CJ81" i="16"/>
  <c r="CI81" i="16"/>
  <c r="CH81" i="16"/>
  <c r="CG81" i="16"/>
  <c r="CF81" i="16"/>
  <c r="CM81" i="16"/>
  <c r="CE81" i="16"/>
  <c r="CL81" i="16"/>
  <c r="CD81" i="16"/>
  <c r="CK81" i="16"/>
  <c r="CK17" i="16"/>
  <c r="CJ17" i="16"/>
  <c r="CI17" i="16"/>
  <c r="CH17" i="16"/>
  <c r="CG17" i="16"/>
  <c r="CF17" i="16"/>
  <c r="CM17" i="16"/>
  <c r="CE17" i="16"/>
  <c r="CL17" i="16"/>
  <c r="CD17" i="16"/>
  <c r="CL60" i="16"/>
  <c r="CD60" i="16"/>
  <c r="CK60" i="16"/>
  <c r="CJ60" i="16"/>
  <c r="CI60" i="16"/>
  <c r="CH60" i="16"/>
  <c r="CG60" i="16"/>
  <c r="CE60" i="16"/>
  <c r="CM60" i="16"/>
  <c r="CF60" i="16"/>
  <c r="CK167" i="16"/>
  <c r="CJ167" i="16"/>
  <c r="CI167" i="16"/>
  <c r="CH167" i="16"/>
  <c r="CG167" i="16"/>
  <c r="CF167" i="16"/>
  <c r="CM167" i="16"/>
  <c r="CE167" i="16"/>
  <c r="CL167" i="16"/>
  <c r="CD167" i="16"/>
  <c r="CF103" i="16"/>
  <c r="CM103" i="16"/>
  <c r="CE103" i="16"/>
  <c r="CL103" i="16"/>
  <c r="CD103" i="16"/>
  <c r="CK103" i="16"/>
  <c r="CJ103" i="16"/>
  <c r="CI103" i="16"/>
  <c r="CH103" i="16"/>
  <c r="CG103" i="16"/>
  <c r="CG39" i="16"/>
  <c r="CF39" i="16"/>
  <c r="CM39" i="16"/>
  <c r="CE39" i="16"/>
  <c r="CL39" i="16"/>
  <c r="CD39" i="16"/>
  <c r="CK39" i="16"/>
  <c r="CJ39" i="16"/>
  <c r="CI39" i="16"/>
  <c r="CH39" i="16"/>
  <c r="CN334" i="16"/>
  <c r="CK409" i="16"/>
  <c r="CJ409" i="16"/>
  <c r="CI409" i="16"/>
  <c r="CH409" i="16"/>
  <c r="CF409" i="16"/>
  <c r="CM409" i="16"/>
  <c r="CE409" i="16"/>
  <c r="CL409" i="16"/>
  <c r="CG409" i="16"/>
  <c r="CD409" i="16"/>
  <c r="CN353" i="16"/>
  <c r="CG313" i="16"/>
  <c r="CF313" i="16"/>
  <c r="CM313" i="16"/>
  <c r="CE313" i="16"/>
  <c r="CL313" i="16"/>
  <c r="CD313" i="16"/>
  <c r="CK313" i="16"/>
  <c r="CJ313" i="16"/>
  <c r="CI313" i="16"/>
  <c r="CH313" i="16"/>
  <c r="CF241" i="16"/>
  <c r="CM241" i="16"/>
  <c r="CE241" i="16"/>
  <c r="CL241" i="16"/>
  <c r="CD241" i="16"/>
  <c r="CK241" i="16"/>
  <c r="CJ241" i="16"/>
  <c r="CI241" i="16"/>
  <c r="CH241" i="16"/>
  <c r="CG241" i="16"/>
  <c r="CM388" i="16"/>
  <c r="CL388" i="16"/>
  <c r="CK388" i="16"/>
  <c r="CJ388" i="16"/>
  <c r="CH388" i="16"/>
  <c r="CG388" i="16"/>
  <c r="CF388" i="16"/>
  <c r="CE388" i="16"/>
  <c r="CD388" i="16"/>
  <c r="CI388" i="16"/>
  <c r="CI324" i="16"/>
  <c r="CH324" i="16"/>
  <c r="CG324" i="16"/>
  <c r="CF324" i="16"/>
  <c r="CM324" i="16"/>
  <c r="CE324" i="16"/>
  <c r="CL324" i="16"/>
  <c r="CD324" i="16"/>
  <c r="CK324" i="16"/>
  <c r="CJ324" i="16"/>
  <c r="CH260" i="16"/>
  <c r="CG260" i="16"/>
  <c r="CF260" i="16"/>
  <c r="CM260" i="16"/>
  <c r="CE260" i="16"/>
  <c r="CL260" i="16"/>
  <c r="CD260" i="16"/>
  <c r="CK260" i="16"/>
  <c r="CJ260" i="16"/>
  <c r="CI260" i="16"/>
  <c r="CH375" i="16"/>
  <c r="CG375" i="16"/>
  <c r="CF375" i="16"/>
  <c r="CM375" i="16"/>
  <c r="CE375" i="16"/>
  <c r="CL375" i="16"/>
  <c r="CD375" i="16"/>
  <c r="CK375" i="16"/>
  <c r="CJ375" i="16"/>
  <c r="CI375" i="16"/>
  <c r="CK311" i="16"/>
  <c r="CJ311" i="16"/>
  <c r="CI311" i="16"/>
  <c r="CH311" i="16"/>
  <c r="CG311" i="16"/>
  <c r="CF311" i="16"/>
  <c r="CM311" i="16"/>
  <c r="CE311" i="16"/>
  <c r="CL311" i="16"/>
  <c r="CD311" i="16"/>
  <c r="CJ247" i="16"/>
  <c r="CI247" i="16"/>
  <c r="CH247" i="16"/>
  <c r="CG247" i="16"/>
  <c r="CF247" i="16"/>
  <c r="CM247" i="16"/>
  <c r="CE247" i="16"/>
  <c r="CL247" i="16"/>
  <c r="CD247" i="16"/>
  <c r="CK247" i="16"/>
  <c r="CN362" i="16"/>
  <c r="CL373" i="16"/>
  <c r="CD373" i="16"/>
  <c r="CK373" i="16"/>
  <c r="CJ373" i="16"/>
  <c r="CI373" i="16"/>
  <c r="CH373" i="16"/>
  <c r="CG373" i="16"/>
  <c r="CF373" i="16"/>
  <c r="CE373" i="16"/>
  <c r="CM373" i="16"/>
  <c r="CG309" i="16"/>
  <c r="CF309" i="16"/>
  <c r="CM309" i="16"/>
  <c r="CE309" i="16"/>
  <c r="CL309" i="16"/>
  <c r="CD309" i="16"/>
  <c r="CK309" i="16"/>
  <c r="CJ309" i="16"/>
  <c r="CI309" i="16"/>
  <c r="CH309" i="16"/>
  <c r="CF245" i="16"/>
  <c r="CM245" i="16"/>
  <c r="CE245" i="16"/>
  <c r="CL245" i="16"/>
  <c r="CD245" i="16"/>
  <c r="CK245" i="16"/>
  <c r="CJ245" i="16"/>
  <c r="CI245" i="16"/>
  <c r="CH245" i="16"/>
  <c r="CG245" i="16"/>
  <c r="CF384" i="16"/>
  <c r="CM384" i="16"/>
  <c r="CE384" i="16"/>
  <c r="CL384" i="16"/>
  <c r="CD384" i="16"/>
  <c r="CK384" i="16"/>
  <c r="CJ384" i="16"/>
  <c r="CI384" i="16"/>
  <c r="CH384" i="16"/>
  <c r="CG384" i="16"/>
  <c r="CI320" i="16"/>
  <c r="CH320" i="16"/>
  <c r="CG320" i="16"/>
  <c r="CF320" i="16"/>
  <c r="CM320" i="16"/>
  <c r="CE320" i="16"/>
  <c r="CL320" i="16"/>
  <c r="CD320" i="16"/>
  <c r="CK320" i="16"/>
  <c r="CJ320" i="16"/>
  <c r="CH256" i="16"/>
  <c r="CG256" i="16"/>
  <c r="CF256" i="16"/>
  <c r="CM256" i="16"/>
  <c r="CE256" i="16"/>
  <c r="CL256" i="16"/>
  <c r="CD256" i="16"/>
  <c r="CK256" i="16"/>
  <c r="CJ256" i="16"/>
  <c r="CI256" i="16"/>
  <c r="CM178" i="16"/>
  <c r="CE178" i="16"/>
  <c r="CL178" i="16"/>
  <c r="CD178" i="16"/>
  <c r="CK178" i="16"/>
  <c r="CJ178" i="16"/>
  <c r="CI178" i="16"/>
  <c r="CH178" i="16"/>
  <c r="CG178" i="16"/>
  <c r="CF178" i="16"/>
  <c r="CH114" i="16"/>
  <c r="CG114" i="16"/>
  <c r="CF114" i="16"/>
  <c r="CM114" i="16"/>
  <c r="CE114" i="16"/>
  <c r="CL114" i="16"/>
  <c r="CD114" i="16"/>
  <c r="CK114" i="16"/>
  <c r="CJ114" i="16"/>
  <c r="CI114" i="16"/>
  <c r="CI50" i="16"/>
  <c r="CH50" i="16"/>
  <c r="CG50" i="16"/>
  <c r="CF50" i="16"/>
  <c r="CM50" i="16"/>
  <c r="CE50" i="16"/>
  <c r="CL50" i="16"/>
  <c r="CD50" i="16"/>
  <c r="CK50" i="16"/>
  <c r="CJ50" i="16"/>
  <c r="CG197" i="16"/>
  <c r="CF197" i="16"/>
  <c r="CM197" i="16"/>
  <c r="CE197" i="16"/>
  <c r="CL197" i="16"/>
  <c r="CD197" i="16"/>
  <c r="CK197" i="16"/>
  <c r="CJ197" i="16"/>
  <c r="CI197" i="16"/>
  <c r="CH197" i="16"/>
  <c r="CJ133" i="16"/>
  <c r="CI133" i="16"/>
  <c r="CH133" i="16"/>
  <c r="CG133" i="16"/>
  <c r="CF133" i="16"/>
  <c r="CM133" i="16"/>
  <c r="CE133" i="16"/>
  <c r="CL133" i="16"/>
  <c r="CD133" i="16"/>
  <c r="CK133" i="16"/>
  <c r="CJ69" i="16"/>
  <c r="CI69" i="16"/>
  <c r="CH69" i="16"/>
  <c r="CG69" i="16"/>
  <c r="CF69" i="16"/>
  <c r="CM69" i="16"/>
  <c r="CE69" i="16"/>
  <c r="CL69" i="16"/>
  <c r="CD69" i="16"/>
  <c r="CK69" i="16"/>
  <c r="CH224" i="16"/>
  <c r="CG224" i="16"/>
  <c r="CF224" i="16"/>
  <c r="CM224" i="16"/>
  <c r="CE224" i="16"/>
  <c r="CL224" i="16"/>
  <c r="CD224" i="16"/>
  <c r="CK224" i="16"/>
  <c r="CJ224" i="16"/>
  <c r="CI224" i="16"/>
  <c r="CI160" i="16"/>
  <c r="CH160" i="16"/>
  <c r="CG160" i="16"/>
  <c r="CF160" i="16"/>
  <c r="CM160" i="16"/>
  <c r="CE160" i="16"/>
  <c r="CL160" i="16"/>
  <c r="CD160" i="16"/>
  <c r="CK160" i="16"/>
  <c r="CJ160" i="16"/>
  <c r="CL96" i="16"/>
  <c r="CD96" i="16"/>
  <c r="CK96" i="16"/>
  <c r="CJ96" i="16"/>
  <c r="CI96" i="16"/>
  <c r="CH96" i="16"/>
  <c r="CG96" i="16"/>
  <c r="CF96" i="16"/>
  <c r="CM96" i="16"/>
  <c r="CE96" i="16"/>
  <c r="CM32" i="16"/>
  <c r="CE32" i="16"/>
  <c r="CL32" i="16"/>
  <c r="CD32" i="16"/>
  <c r="CK32" i="16"/>
  <c r="CJ32" i="16"/>
  <c r="CI32" i="16"/>
  <c r="CH32" i="16"/>
  <c r="CG32" i="16"/>
  <c r="CF32" i="16"/>
  <c r="CI203" i="16"/>
  <c r="CH203" i="16"/>
  <c r="CG203" i="16"/>
  <c r="CF203" i="16"/>
  <c r="CK203" i="16"/>
  <c r="CJ203" i="16"/>
  <c r="CE203" i="16"/>
  <c r="CD203" i="16"/>
  <c r="CM203" i="16"/>
  <c r="CL203" i="16"/>
  <c r="CK139" i="16"/>
  <c r="CJ139" i="16"/>
  <c r="CI139" i="16"/>
  <c r="CH139" i="16"/>
  <c r="CG139" i="16"/>
  <c r="CF139" i="16"/>
  <c r="CM139" i="16"/>
  <c r="CE139" i="16"/>
  <c r="CL139" i="16"/>
  <c r="CD139" i="16"/>
  <c r="CF75" i="16"/>
  <c r="CM75" i="16"/>
  <c r="CE75" i="16"/>
  <c r="CL75" i="16"/>
  <c r="CD75" i="16"/>
  <c r="CK75" i="16"/>
  <c r="CJ75" i="16"/>
  <c r="CI75" i="16"/>
  <c r="CH75" i="16"/>
  <c r="CG75" i="16"/>
  <c r="CG3" i="16"/>
  <c r="CF3" i="16"/>
  <c r="CM3" i="16"/>
  <c r="CE3" i="16"/>
  <c r="CL3" i="16"/>
  <c r="CD3" i="16"/>
  <c r="CK3" i="16"/>
  <c r="CJ3" i="16"/>
  <c r="CI3" i="16"/>
  <c r="CH3" i="16"/>
  <c r="CN166" i="16"/>
  <c r="CM201" i="16"/>
  <c r="CE201" i="16"/>
  <c r="CL201" i="16"/>
  <c r="CD201" i="16"/>
  <c r="CK201" i="16"/>
  <c r="CJ201" i="16"/>
  <c r="CI201" i="16"/>
  <c r="CH201" i="16"/>
  <c r="CG201" i="16"/>
  <c r="CF201" i="16"/>
  <c r="CG137" i="16"/>
  <c r="CF137" i="16"/>
  <c r="CM137" i="16"/>
  <c r="CE137" i="16"/>
  <c r="CL137" i="16"/>
  <c r="CD137" i="16"/>
  <c r="CK137" i="16"/>
  <c r="CI137" i="16"/>
  <c r="CJ137" i="16"/>
  <c r="CH137" i="16"/>
  <c r="CJ73" i="16"/>
  <c r="CI73" i="16"/>
  <c r="CH73" i="16"/>
  <c r="CG73" i="16"/>
  <c r="CF73" i="16"/>
  <c r="CM73" i="16"/>
  <c r="CE73" i="16"/>
  <c r="CL73" i="16"/>
  <c r="CD73" i="16"/>
  <c r="CK73" i="16"/>
  <c r="CK9" i="16"/>
  <c r="CJ9" i="16"/>
  <c r="CI9" i="16"/>
  <c r="CH9" i="16"/>
  <c r="CG9" i="16"/>
  <c r="CF9" i="16"/>
  <c r="CM9" i="16"/>
  <c r="CE9" i="16"/>
  <c r="CL9" i="16"/>
  <c r="CD9" i="16"/>
  <c r="CN156" i="16"/>
  <c r="CI148" i="16"/>
  <c r="CH148" i="16"/>
  <c r="CG148" i="16"/>
  <c r="CF148" i="16"/>
  <c r="CM148" i="16"/>
  <c r="CE148" i="16"/>
  <c r="CL148" i="16"/>
  <c r="CD148" i="16"/>
  <c r="CK148" i="16"/>
  <c r="CJ148" i="16"/>
  <c r="CM52" i="16"/>
  <c r="CE52" i="16"/>
  <c r="CL52" i="16"/>
  <c r="CD52" i="16"/>
  <c r="CK52" i="16"/>
  <c r="CJ52" i="16"/>
  <c r="CI52" i="16"/>
  <c r="CH52" i="16"/>
  <c r="CG52" i="16"/>
  <c r="CF52" i="16"/>
  <c r="CJ223" i="16"/>
  <c r="CI223" i="16"/>
  <c r="CH223" i="16"/>
  <c r="CG223" i="16"/>
  <c r="CF223" i="16"/>
  <c r="CM223" i="16"/>
  <c r="CE223" i="16"/>
  <c r="CL223" i="16"/>
  <c r="CD223" i="16"/>
  <c r="CK223" i="16"/>
  <c r="CK159" i="16"/>
  <c r="CJ159" i="16"/>
  <c r="CI159" i="16"/>
  <c r="CH159" i="16"/>
  <c r="CG159" i="16"/>
  <c r="CF159" i="16"/>
  <c r="CM159" i="16"/>
  <c r="CE159" i="16"/>
  <c r="CL159" i="16"/>
  <c r="CD159" i="16"/>
  <c r="CF95" i="16"/>
  <c r="CM95" i="16"/>
  <c r="CE95" i="16"/>
  <c r="CL95" i="16"/>
  <c r="CD95" i="16"/>
  <c r="CK95" i="16"/>
  <c r="CJ95" i="16"/>
  <c r="CI95" i="16"/>
  <c r="CH95" i="16"/>
  <c r="CG95" i="16"/>
  <c r="CG31" i="16"/>
  <c r="CF31" i="16"/>
  <c r="CM31" i="16"/>
  <c r="CE31" i="16"/>
  <c r="CL31" i="16"/>
  <c r="CD31" i="16"/>
  <c r="CK31" i="16"/>
  <c r="CJ31" i="16"/>
  <c r="CI31" i="16"/>
  <c r="CH31" i="16"/>
  <c r="CN406" i="16"/>
  <c r="CN358" i="16"/>
  <c r="CK401" i="16"/>
  <c r="CJ401" i="16"/>
  <c r="CI401" i="16"/>
  <c r="CH401" i="16"/>
  <c r="CF401" i="16"/>
  <c r="CM401" i="16"/>
  <c r="CE401" i="16"/>
  <c r="CD401" i="16"/>
  <c r="CL401" i="16"/>
  <c r="CG401" i="16"/>
  <c r="CN329" i="16"/>
  <c r="CN273" i="16"/>
  <c r="CF233" i="16"/>
  <c r="CM233" i="16"/>
  <c r="CE233" i="16"/>
  <c r="CL233" i="16"/>
  <c r="CD233" i="16"/>
  <c r="CK233" i="16"/>
  <c r="CJ233" i="16"/>
  <c r="CI233" i="16"/>
  <c r="CH233" i="16"/>
  <c r="CG233" i="16"/>
  <c r="CF380" i="16"/>
  <c r="CM380" i="16"/>
  <c r="CE380" i="16"/>
  <c r="CL380" i="16"/>
  <c r="CD380" i="16"/>
  <c r="CK380" i="16"/>
  <c r="CJ380" i="16"/>
  <c r="CI380" i="16"/>
  <c r="CH380" i="16"/>
  <c r="CG380" i="16"/>
  <c r="CI316" i="16"/>
  <c r="CH316" i="16"/>
  <c r="CG316" i="16"/>
  <c r="CF316" i="16"/>
  <c r="CM316" i="16"/>
  <c r="CE316" i="16"/>
  <c r="CL316" i="16"/>
  <c r="CD316" i="16"/>
  <c r="CK316" i="16"/>
  <c r="CJ316" i="16"/>
  <c r="CH252" i="16"/>
  <c r="CG252" i="16"/>
  <c r="CF252" i="16"/>
  <c r="CM252" i="16"/>
  <c r="CE252" i="16"/>
  <c r="CL252" i="16"/>
  <c r="CD252" i="16"/>
  <c r="CK252" i="16"/>
  <c r="CJ252" i="16"/>
  <c r="CI252" i="16"/>
  <c r="CH367" i="16"/>
  <c r="CG367" i="16"/>
  <c r="CF367" i="16"/>
  <c r="CM367" i="16"/>
  <c r="CE367" i="16"/>
  <c r="CL367" i="16"/>
  <c r="CD367" i="16"/>
  <c r="CK367" i="16"/>
  <c r="CJ367" i="16"/>
  <c r="CI367" i="16"/>
  <c r="CK303" i="16"/>
  <c r="CJ303" i="16"/>
  <c r="CI303" i="16"/>
  <c r="CH303" i="16"/>
  <c r="CG303" i="16"/>
  <c r="CF303" i="16"/>
  <c r="CM303" i="16"/>
  <c r="CE303" i="16"/>
  <c r="CL303" i="16"/>
  <c r="CD303" i="16"/>
  <c r="CJ239" i="16"/>
  <c r="CI239" i="16"/>
  <c r="CH239" i="16"/>
  <c r="CG239" i="16"/>
  <c r="CF239" i="16"/>
  <c r="CM239" i="16"/>
  <c r="CE239" i="16"/>
  <c r="CL239" i="16"/>
  <c r="CD239" i="16"/>
  <c r="CK239" i="16"/>
  <c r="CN402" i="16"/>
  <c r="CN314" i="16"/>
  <c r="CN282" i="16"/>
  <c r="CN413" i="16"/>
  <c r="CL365" i="16"/>
  <c r="CD365" i="16"/>
  <c r="CK365" i="16"/>
  <c r="CJ365" i="16"/>
  <c r="CI365" i="16"/>
  <c r="CH365" i="16"/>
  <c r="CG365" i="16"/>
  <c r="CF365" i="16"/>
  <c r="CM365" i="16"/>
  <c r="CE365" i="16"/>
  <c r="CG301" i="16"/>
  <c r="CF301" i="16"/>
  <c r="CM301" i="16"/>
  <c r="CE301" i="16"/>
  <c r="CL301" i="16"/>
  <c r="CD301" i="16"/>
  <c r="CK301" i="16"/>
  <c r="CJ301" i="16"/>
  <c r="CI301" i="16"/>
  <c r="CH301" i="16"/>
  <c r="CF237" i="16"/>
  <c r="CM237" i="16"/>
  <c r="CE237" i="16"/>
  <c r="CL237" i="16"/>
  <c r="CD237" i="16"/>
  <c r="CK237" i="16"/>
  <c r="CJ237" i="16"/>
  <c r="CI237" i="16"/>
  <c r="CH237" i="16"/>
  <c r="CG237" i="16"/>
  <c r="CF376" i="16"/>
  <c r="CM376" i="16"/>
  <c r="CE376" i="16"/>
  <c r="CL376" i="16"/>
  <c r="CD376" i="16"/>
  <c r="CK376" i="16"/>
  <c r="CJ376" i="16"/>
  <c r="CI376" i="16"/>
  <c r="CH376" i="16"/>
  <c r="CG376" i="16"/>
  <c r="CI312" i="16"/>
  <c r="CH312" i="16"/>
  <c r="CG312" i="16"/>
  <c r="CF312" i="16"/>
  <c r="CM312" i="16"/>
  <c r="CE312" i="16"/>
  <c r="CL312" i="16"/>
  <c r="CD312" i="16"/>
  <c r="CK312" i="16"/>
  <c r="CJ312" i="16"/>
  <c r="CH248" i="16"/>
  <c r="CG248" i="16"/>
  <c r="CF248" i="16"/>
  <c r="CM248" i="16"/>
  <c r="CE248" i="16"/>
  <c r="CL248" i="16"/>
  <c r="CD248" i="16"/>
  <c r="CK248" i="16"/>
  <c r="CJ248" i="16"/>
  <c r="CI248" i="16"/>
  <c r="CN371" i="16"/>
  <c r="CN339" i="16"/>
  <c r="CN267" i="16"/>
  <c r="CM170" i="16"/>
  <c r="CE170" i="16"/>
  <c r="CL170" i="16"/>
  <c r="CD170" i="16"/>
  <c r="CK170" i="16"/>
  <c r="CJ170" i="16"/>
  <c r="CI170" i="16"/>
  <c r="CH170" i="16"/>
  <c r="CG170" i="16"/>
  <c r="CF170" i="16"/>
  <c r="CH106" i="16"/>
  <c r="CG106" i="16"/>
  <c r="CF106" i="16"/>
  <c r="CM106" i="16"/>
  <c r="CE106" i="16"/>
  <c r="CL106" i="16"/>
  <c r="CD106" i="16"/>
  <c r="CK106" i="16"/>
  <c r="CJ106" i="16"/>
  <c r="CI106" i="16"/>
  <c r="CI42" i="16"/>
  <c r="CH42" i="16"/>
  <c r="CG42" i="16"/>
  <c r="CF42" i="16"/>
  <c r="CM42" i="16"/>
  <c r="CE42" i="16"/>
  <c r="CL42" i="16"/>
  <c r="CD42" i="16"/>
  <c r="CK42" i="16"/>
  <c r="CJ42" i="16"/>
  <c r="CG189" i="16"/>
  <c r="CF189" i="16"/>
  <c r="CM189" i="16"/>
  <c r="CE189" i="16"/>
  <c r="CL189" i="16"/>
  <c r="CD189" i="16"/>
  <c r="CK189" i="16"/>
  <c r="CJ189" i="16"/>
  <c r="CI189" i="16"/>
  <c r="CH189" i="16"/>
  <c r="CJ125" i="16"/>
  <c r="CI125" i="16"/>
  <c r="CH125" i="16"/>
  <c r="CG125" i="16"/>
  <c r="CF125" i="16"/>
  <c r="CM125" i="16"/>
  <c r="CE125" i="16"/>
  <c r="CL125" i="16"/>
  <c r="CD125" i="16"/>
  <c r="CK125" i="16"/>
  <c r="CJ61" i="16"/>
  <c r="CI61" i="16"/>
  <c r="CH61" i="16"/>
  <c r="CG61" i="16"/>
  <c r="CF61" i="16"/>
  <c r="CM61" i="16"/>
  <c r="CE61" i="16"/>
  <c r="CL61" i="16"/>
  <c r="CK61" i="16"/>
  <c r="CD61" i="16"/>
  <c r="CH216" i="16"/>
  <c r="CG216" i="16"/>
  <c r="CF216" i="16"/>
  <c r="CM216" i="16"/>
  <c r="CE216" i="16"/>
  <c r="CL216" i="16"/>
  <c r="CD216" i="16"/>
  <c r="CK216" i="16"/>
  <c r="CJ216" i="16"/>
  <c r="CI216" i="16"/>
  <c r="CI152" i="16"/>
  <c r="CH152" i="16"/>
  <c r="CG152" i="16"/>
  <c r="CF152" i="16"/>
  <c r="CM152" i="16"/>
  <c r="CE152" i="16"/>
  <c r="CL152" i="16"/>
  <c r="CD152" i="16"/>
  <c r="CK152" i="16"/>
  <c r="CJ152" i="16"/>
  <c r="CL88" i="16"/>
  <c r="CD88" i="16"/>
  <c r="CK88" i="16"/>
  <c r="CJ88" i="16"/>
  <c r="CI88" i="16"/>
  <c r="CH88" i="16"/>
  <c r="CG88" i="16"/>
  <c r="CF88" i="16"/>
  <c r="CM88" i="16"/>
  <c r="CE88" i="16"/>
  <c r="CM24" i="16"/>
  <c r="CE24" i="16"/>
  <c r="CL24" i="16"/>
  <c r="CD24" i="16"/>
  <c r="CK24" i="16"/>
  <c r="CJ24" i="16"/>
  <c r="CI24" i="16"/>
  <c r="CH24" i="16"/>
  <c r="CG24" i="16"/>
  <c r="CF24" i="16"/>
  <c r="CK195" i="16"/>
  <c r="CJ195" i="16"/>
  <c r="CI195" i="16"/>
  <c r="CH195" i="16"/>
  <c r="CG195" i="16"/>
  <c r="CF195" i="16"/>
  <c r="CM195" i="16"/>
  <c r="CE195" i="16"/>
  <c r="CL195" i="16"/>
  <c r="CD195" i="16"/>
  <c r="CF131" i="16"/>
  <c r="CM131" i="16"/>
  <c r="CE131" i="16"/>
  <c r="CL131" i="16"/>
  <c r="CD131" i="16"/>
  <c r="CK131" i="16"/>
  <c r="CJ131" i="16"/>
  <c r="CI131" i="16"/>
  <c r="CH131" i="16"/>
  <c r="CG131" i="16"/>
  <c r="CF67" i="16"/>
  <c r="CM67" i="16"/>
  <c r="CE67" i="16"/>
  <c r="CL67" i="16"/>
  <c r="CD67" i="16"/>
  <c r="CK67" i="16"/>
  <c r="CJ67" i="16"/>
  <c r="CI67" i="16"/>
  <c r="CH67" i="16"/>
  <c r="CG67" i="16"/>
  <c r="CN118" i="16"/>
  <c r="CN86" i="16"/>
  <c r="CG193" i="16"/>
  <c r="CF193" i="16"/>
  <c r="CM193" i="16"/>
  <c r="CE193" i="16"/>
  <c r="CL193" i="16"/>
  <c r="CD193" i="16"/>
  <c r="CK193" i="16"/>
  <c r="CJ193" i="16"/>
  <c r="CI193" i="16"/>
  <c r="CH193" i="16"/>
  <c r="CJ129" i="16"/>
  <c r="CI129" i="16"/>
  <c r="CH129" i="16"/>
  <c r="CG129" i="16"/>
  <c r="CF129" i="16"/>
  <c r="CM129" i="16"/>
  <c r="CE129" i="16"/>
  <c r="CL129" i="16"/>
  <c r="CD129" i="16"/>
  <c r="CK129" i="16"/>
  <c r="CJ65" i="16"/>
  <c r="CI65" i="16"/>
  <c r="CH65" i="16"/>
  <c r="CG65" i="16"/>
  <c r="CF65" i="16"/>
  <c r="CM65" i="16"/>
  <c r="CE65" i="16"/>
  <c r="CL65" i="16"/>
  <c r="CK65" i="16"/>
  <c r="CD65" i="16"/>
  <c r="CM12" i="16"/>
  <c r="CE12" i="16"/>
  <c r="CL12" i="16"/>
  <c r="CD12" i="16"/>
  <c r="CK12" i="16"/>
  <c r="CJ12" i="16"/>
  <c r="CI12" i="16"/>
  <c r="CH12" i="16"/>
  <c r="CG12" i="16"/>
  <c r="CF12" i="16"/>
  <c r="CN220" i="16"/>
  <c r="CL108" i="16"/>
  <c r="CD108" i="16"/>
  <c r="CK108" i="16"/>
  <c r="CJ108" i="16"/>
  <c r="CI108" i="16"/>
  <c r="CH108" i="16"/>
  <c r="CG108" i="16"/>
  <c r="CF108" i="16"/>
  <c r="CM108" i="16"/>
  <c r="CE108" i="16"/>
  <c r="CM44" i="16"/>
  <c r="CE44" i="16"/>
  <c r="CL44" i="16"/>
  <c r="CD44" i="16"/>
  <c r="CK44" i="16"/>
  <c r="CJ44" i="16"/>
  <c r="CI44" i="16"/>
  <c r="CH44" i="16"/>
  <c r="CG44" i="16"/>
  <c r="CF44" i="16"/>
  <c r="CJ215" i="16"/>
  <c r="CI215" i="16"/>
  <c r="CH215" i="16"/>
  <c r="CG215" i="16"/>
  <c r="CF215" i="16"/>
  <c r="CM215" i="16"/>
  <c r="CE215" i="16"/>
  <c r="CL215" i="16"/>
  <c r="CD215" i="16"/>
  <c r="CK215" i="16"/>
  <c r="CK151" i="16"/>
  <c r="CJ151" i="16"/>
  <c r="CI151" i="16"/>
  <c r="CH151" i="16"/>
  <c r="CG151" i="16"/>
  <c r="CF151" i="16"/>
  <c r="CM151" i="16"/>
  <c r="CE151" i="16"/>
  <c r="CL151" i="16"/>
  <c r="CD151" i="16"/>
  <c r="CF87" i="16"/>
  <c r="CM87" i="16"/>
  <c r="CE87" i="16"/>
  <c r="CL87" i="16"/>
  <c r="CD87" i="16"/>
  <c r="CK87" i="16"/>
  <c r="CJ87" i="16"/>
  <c r="CI87" i="16"/>
  <c r="CH87" i="16"/>
  <c r="CG87" i="16"/>
  <c r="CM318" i="16"/>
  <c r="CE318" i="16"/>
  <c r="CL318" i="16"/>
  <c r="CD318" i="16"/>
  <c r="CK318" i="16"/>
  <c r="CJ318" i="16"/>
  <c r="CI318" i="16"/>
  <c r="CH318" i="16"/>
  <c r="CG318" i="16"/>
  <c r="CF318" i="16"/>
  <c r="CL270" i="16"/>
  <c r="CD270" i="16"/>
  <c r="CK270" i="16"/>
  <c r="CJ270" i="16"/>
  <c r="CI270" i="16"/>
  <c r="CH270" i="16"/>
  <c r="CG270" i="16"/>
  <c r="CF270" i="16"/>
  <c r="CM270" i="16"/>
  <c r="CE270" i="16"/>
  <c r="CK393" i="16"/>
  <c r="CJ393" i="16"/>
  <c r="CI393" i="16"/>
  <c r="CH393" i="16"/>
  <c r="CF393" i="16"/>
  <c r="CM393" i="16"/>
  <c r="CE393" i="16"/>
  <c r="CL393" i="16"/>
  <c r="CG393" i="16"/>
  <c r="CD393" i="16"/>
  <c r="CL345" i="16"/>
  <c r="CD345" i="16"/>
  <c r="CK345" i="16"/>
  <c r="CJ345" i="16"/>
  <c r="CI345" i="16"/>
  <c r="CH345" i="16"/>
  <c r="CG345" i="16"/>
  <c r="CF345" i="16"/>
  <c r="CM345" i="16"/>
  <c r="CE345" i="16"/>
  <c r="CN257" i="16"/>
  <c r="CF225" i="16"/>
  <c r="CM225" i="16"/>
  <c r="CE225" i="16"/>
  <c r="CL225" i="16"/>
  <c r="CD225" i="16"/>
  <c r="CK225" i="16"/>
  <c r="CJ225" i="16"/>
  <c r="CI225" i="16"/>
  <c r="CH225" i="16"/>
  <c r="CG225" i="16"/>
  <c r="CF372" i="16"/>
  <c r="CM372" i="16"/>
  <c r="CE372" i="16"/>
  <c r="CL372" i="16"/>
  <c r="CD372" i="16"/>
  <c r="CK372" i="16"/>
  <c r="CJ372" i="16"/>
  <c r="CI372" i="16"/>
  <c r="CH372" i="16"/>
  <c r="CG372" i="16"/>
  <c r="CI308" i="16"/>
  <c r="CH308" i="16"/>
  <c r="CG308" i="16"/>
  <c r="CF308" i="16"/>
  <c r="CM308" i="16"/>
  <c r="CE308" i="16"/>
  <c r="CL308" i="16"/>
  <c r="CD308" i="16"/>
  <c r="CK308" i="16"/>
  <c r="CJ308" i="16"/>
  <c r="CH244" i="16"/>
  <c r="CG244" i="16"/>
  <c r="CF244" i="16"/>
  <c r="CM244" i="16"/>
  <c r="CE244" i="16"/>
  <c r="CL244" i="16"/>
  <c r="CD244" i="16"/>
  <c r="CK244" i="16"/>
  <c r="CJ244" i="16"/>
  <c r="CI244" i="16"/>
  <c r="CH359" i="16"/>
  <c r="CG359" i="16"/>
  <c r="CF359" i="16"/>
  <c r="CM359" i="16"/>
  <c r="CE359" i="16"/>
  <c r="CL359" i="16"/>
  <c r="CD359" i="16"/>
  <c r="CK359" i="16"/>
  <c r="CJ359" i="16"/>
  <c r="CI359" i="16"/>
  <c r="CK295" i="16"/>
  <c r="CJ295" i="16"/>
  <c r="CI295" i="16"/>
  <c r="CH295" i="16"/>
  <c r="CG295" i="16"/>
  <c r="CF295" i="16"/>
  <c r="CM295" i="16"/>
  <c r="CL295" i="16"/>
  <c r="CE295" i="16"/>
  <c r="CD295" i="16"/>
  <c r="CJ231" i="16"/>
  <c r="CI231" i="16"/>
  <c r="CH231" i="16"/>
  <c r="CG231" i="16"/>
  <c r="CF231" i="16"/>
  <c r="CM231" i="16"/>
  <c r="CE231" i="16"/>
  <c r="CL231" i="16"/>
  <c r="CD231" i="16"/>
  <c r="CK231" i="16"/>
  <c r="CN354" i="16"/>
  <c r="CL357" i="16"/>
  <c r="CD357" i="16"/>
  <c r="CK357" i="16"/>
  <c r="CJ357" i="16"/>
  <c r="CI357" i="16"/>
  <c r="CH357" i="16"/>
  <c r="CG357" i="16"/>
  <c r="CF357" i="16"/>
  <c r="CM357" i="16"/>
  <c r="CE357" i="16"/>
  <c r="CG293" i="16"/>
  <c r="CF293" i="16"/>
  <c r="CM293" i="16"/>
  <c r="CE293" i="16"/>
  <c r="CL293" i="16"/>
  <c r="CD293" i="16"/>
  <c r="CK293" i="16"/>
  <c r="CJ293" i="16"/>
  <c r="CI293" i="16"/>
  <c r="CH293" i="16"/>
  <c r="CF229" i="16"/>
  <c r="CM229" i="16"/>
  <c r="CE229" i="16"/>
  <c r="CL229" i="16"/>
  <c r="CD229" i="16"/>
  <c r="CK229" i="16"/>
  <c r="CJ229" i="16"/>
  <c r="CI229" i="16"/>
  <c r="CH229" i="16"/>
  <c r="CG229" i="16"/>
  <c r="CF368" i="16"/>
  <c r="CM368" i="16"/>
  <c r="CE368" i="16"/>
  <c r="CL368" i="16"/>
  <c r="CD368" i="16"/>
  <c r="CK368" i="16"/>
  <c r="CJ368" i="16"/>
  <c r="CI368" i="16"/>
  <c r="CH368" i="16"/>
  <c r="CG368" i="16"/>
  <c r="CI304" i="16"/>
  <c r="CH304" i="16"/>
  <c r="CG304" i="16"/>
  <c r="CF304" i="16"/>
  <c r="CM304" i="16"/>
  <c r="CE304" i="16"/>
  <c r="CL304" i="16"/>
  <c r="CD304" i="16"/>
  <c r="CK304" i="16"/>
  <c r="CJ304" i="16"/>
  <c r="CH240" i="16"/>
  <c r="CG240" i="16"/>
  <c r="CF240" i="16"/>
  <c r="CM240" i="16"/>
  <c r="CE240" i="16"/>
  <c r="CL240" i="16"/>
  <c r="CD240" i="16"/>
  <c r="CK240" i="16"/>
  <c r="CJ240" i="16"/>
  <c r="CI240" i="16"/>
  <c r="CN403" i="16"/>
  <c r="CN323" i="16"/>
  <c r="CN299" i="16"/>
  <c r="CN291" i="16"/>
  <c r="CL226" i="16"/>
  <c r="CD226" i="16"/>
  <c r="CK226" i="16"/>
  <c r="CJ226" i="16"/>
  <c r="CI226" i="16"/>
  <c r="CH226" i="16"/>
  <c r="CG226" i="16"/>
  <c r="CF226" i="16"/>
  <c r="CM226" i="16"/>
  <c r="CE226" i="16"/>
  <c r="CM162" i="16"/>
  <c r="CE162" i="16"/>
  <c r="CL162" i="16"/>
  <c r="CD162" i="16"/>
  <c r="CK162" i="16"/>
  <c r="CJ162" i="16"/>
  <c r="CI162" i="16"/>
  <c r="CH162" i="16"/>
  <c r="CG162" i="16"/>
  <c r="CF162" i="16"/>
  <c r="CH98" i="16"/>
  <c r="CG98" i="16"/>
  <c r="CF98" i="16"/>
  <c r="CM98" i="16"/>
  <c r="CE98" i="16"/>
  <c r="CL98" i="16"/>
  <c r="CD98" i="16"/>
  <c r="CK98" i="16"/>
  <c r="CJ98" i="16"/>
  <c r="CI98" i="16"/>
  <c r="CI34" i="16"/>
  <c r="CH34" i="16"/>
  <c r="CG34" i="16"/>
  <c r="CF34" i="16"/>
  <c r="CM34" i="16"/>
  <c r="CE34" i="16"/>
  <c r="CL34" i="16"/>
  <c r="CD34" i="16"/>
  <c r="CK34" i="16"/>
  <c r="CJ34" i="16"/>
  <c r="CG181" i="16"/>
  <c r="CF181" i="16"/>
  <c r="CM181" i="16"/>
  <c r="CE181" i="16"/>
  <c r="CL181" i="16"/>
  <c r="CD181" i="16"/>
  <c r="CK181" i="16"/>
  <c r="CJ181" i="16"/>
  <c r="CI181" i="16"/>
  <c r="CH181" i="16"/>
  <c r="CJ117" i="16"/>
  <c r="CI117" i="16"/>
  <c r="CH117" i="16"/>
  <c r="CG117" i="16"/>
  <c r="CF117" i="16"/>
  <c r="CM117" i="16"/>
  <c r="CE117" i="16"/>
  <c r="CL117" i="16"/>
  <c r="CD117" i="16"/>
  <c r="CK117" i="16"/>
  <c r="CK53" i="16"/>
  <c r="CJ53" i="16"/>
  <c r="CI53" i="16"/>
  <c r="CH53" i="16"/>
  <c r="CG53" i="16"/>
  <c r="CF53" i="16"/>
  <c r="CM53" i="16"/>
  <c r="CE53" i="16"/>
  <c r="CL53" i="16"/>
  <c r="CD53" i="16"/>
  <c r="CG208" i="16"/>
  <c r="CF208" i="16"/>
  <c r="CM208" i="16"/>
  <c r="CE208" i="16"/>
  <c r="CL208" i="16"/>
  <c r="CD208" i="16"/>
  <c r="CI208" i="16"/>
  <c r="CH208" i="16"/>
  <c r="CK208" i="16"/>
  <c r="CJ208" i="16"/>
  <c r="CI144" i="16"/>
  <c r="CH144" i="16"/>
  <c r="CG144" i="16"/>
  <c r="CF144" i="16"/>
  <c r="CM144" i="16"/>
  <c r="CE144" i="16"/>
  <c r="CL144" i="16"/>
  <c r="CD144" i="16"/>
  <c r="CK144" i="16"/>
  <c r="CJ144" i="16"/>
  <c r="CL80" i="16"/>
  <c r="CD80" i="16"/>
  <c r="CK80" i="16"/>
  <c r="CJ80" i="16"/>
  <c r="CI80" i="16"/>
  <c r="CH80" i="16"/>
  <c r="CG80" i="16"/>
  <c r="CF80" i="16"/>
  <c r="CM80" i="16"/>
  <c r="CE80" i="16"/>
  <c r="CM16" i="16"/>
  <c r="CE16" i="16"/>
  <c r="CL16" i="16"/>
  <c r="CD16" i="16"/>
  <c r="CK16" i="16"/>
  <c r="CJ16" i="16"/>
  <c r="CI16" i="16"/>
  <c r="CH16" i="16"/>
  <c r="CG16" i="16"/>
  <c r="CF16" i="16"/>
  <c r="CK187" i="16"/>
  <c r="CJ187" i="16"/>
  <c r="CI187" i="16"/>
  <c r="CH187" i="16"/>
  <c r="CG187" i="16"/>
  <c r="CF187" i="16"/>
  <c r="CM187" i="16"/>
  <c r="CE187" i="16"/>
  <c r="CL187" i="16"/>
  <c r="CD187" i="16"/>
  <c r="CF123" i="16"/>
  <c r="CM123" i="16"/>
  <c r="CE123" i="16"/>
  <c r="CL123" i="16"/>
  <c r="CD123" i="16"/>
  <c r="CK123" i="16"/>
  <c r="CJ123" i="16"/>
  <c r="CI123" i="16"/>
  <c r="CH123" i="16"/>
  <c r="CG123" i="16"/>
  <c r="CF59" i="16"/>
  <c r="CM59" i="16"/>
  <c r="CE59" i="16"/>
  <c r="CL59" i="16"/>
  <c r="CD59" i="16"/>
  <c r="CK59" i="16"/>
  <c r="CJ59" i="16"/>
  <c r="CI59" i="16"/>
  <c r="CH59" i="16"/>
  <c r="CG59" i="16"/>
  <c r="CN190" i="16"/>
  <c r="CN134" i="16"/>
  <c r="CN46" i="16"/>
  <c r="CG185" i="16"/>
  <c r="CF185" i="16"/>
  <c r="CM185" i="16"/>
  <c r="CE185" i="16"/>
  <c r="CL185" i="16"/>
  <c r="CD185" i="16"/>
  <c r="CK185" i="16"/>
  <c r="CJ185" i="16"/>
  <c r="CI185" i="16"/>
  <c r="CH185" i="16"/>
  <c r="CJ121" i="16"/>
  <c r="CI121" i="16"/>
  <c r="CH121" i="16"/>
  <c r="CG121" i="16"/>
  <c r="CF121" i="16"/>
  <c r="CM121" i="16"/>
  <c r="CE121" i="16"/>
  <c r="CL121" i="16"/>
  <c r="CD121" i="16"/>
  <c r="CK121" i="16"/>
  <c r="CJ57" i="16"/>
  <c r="CI57" i="16"/>
  <c r="CH57" i="16"/>
  <c r="CG57" i="16"/>
  <c r="CM57" i="16"/>
  <c r="CL57" i="16"/>
  <c r="CK57" i="16"/>
  <c r="CF57" i="16"/>
  <c r="CE57" i="16"/>
  <c r="CD57" i="16"/>
  <c r="CN5" i="16"/>
  <c r="CL100" i="16"/>
  <c r="CD100" i="16"/>
  <c r="CK100" i="16"/>
  <c r="CJ100" i="16"/>
  <c r="CI100" i="16"/>
  <c r="CH100" i="16"/>
  <c r="CG100" i="16"/>
  <c r="CF100" i="16"/>
  <c r="CM100" i="16"/>
  <c r="CE100" i="16"/>
  <c r="CM36" i="16"/>
  <c r="CE36" i="16"/>
  <c r="CL36" i="16"/>
  <c r="CD36" i="16"/>
  <c r="CK36" i="16"/>
  <c r="CJ36" i="16"/>
  <c r="CI36" i="16"/>
  <c r="CH36" i="16"/>
  <c r="CG36" i="16"/>
  <c r="CF36" i="16"/>
  <c r="CN7" i="16"/>
  <c r="CI207" i="16"/>
  <c r="CH207" i="16"/>
  <c r="CG207" i="16"/>
  <c r="CF207" i="16"/>
  <c r="CM207" i="16"/>
  <c r="CL207" i="16"/>
  <c r="CK207" i="16"/>
  <c r="CJ207" i="16"/>
  <c r="CE207" i="16"/>
  <c r="CD207" i="16"/>
  <c r="CK143" i="16"/>
  <c r="CJ143" i="16"/>
  <c r="CI143" i="16"/>
  <c r="CH143" i="16"/>
  <c r="CG143" i="16"/>
  <c r="CF143" i="16"/>
  <c r="CM143" i="16"/>
  <c r="CE143" i="16"/>
  <c r="CL143" i="16"/>
  <c r="CD143" i="16"/>
  <c r="CF79" i="16"/>
  <c r="CM79" i="16"/>
  <c r="CE79" i="16"/>
  <c r="CL79" i="16"/>
  <c r="CD79" i="16"/>
  <c r="CK79" i="16"/>
  <c r="CJ79" i="16"/>
  <c r="CI79" i="16"/>
  <c r="CH79" i="16"/>
  <c r="CG79" i="16"/>
  <c r="CN398" i="16"/>
  <c r="CJ382" i="16"/>
  <c r="CI382" i="16"/>
  <c r="CH382" i="16"/>
  <c r="CG382" i="16"/>
  <c r="CF382" i="16"/>
  <c r="CM382" i="16"/>
  <c r="CE382" i="16"/>
  <c r="CL382" i="16"/>
  <c r="CD382" i="16"/>
  <c r="CK382" i="16"/>
  <c r="CN350" i="16"/>
  <c r="CM310" i="16"/>
  <c r="CE310" i="16"/>
  <c r="CL310" i="16"/>
  <c r="CD310" i="16"/>
  <c r="CK310" i="16"/>
  <c r="CJ310" i="16"/>
  <c r="CI310" i="16"/>
  <c r="CH310" i="16"/>
  <c r="CG310" i="16"/>
  <c r="CF310" i="16"/>
  <c r="CL262" i="16"/>
  <c r="CD262" i="16"/>
  <c r="CK262" i="16"/>
  <c r="CJ262" i="16"/>
  <c r="CI262" i="16"/>
  <c r="CH262" i="16"/>
  <c r="CG262" i="16"/>
  <c r="CF262" i="16"/>
  <c r="CM262" i="16"/>
  <c r="CE262" i="16"/>
  <c r="CL385" i="16"/>
  <c r="CD385" i="16"/>
  <c r="CK385" i="16"/>
  <c r="CJ385" i="16"/>
  <c r="CI385" i="16"/>
  <c r="CH385" i="16"/>
  <c r="CG385" i="16"/>
  <c r="CF385" i="16"/>
  <c r="CM385" i="16"/>
  <c r="CE385" i="16"/>
  <c r="CN337" i="16"/>
  <c r="CN281" i="16"/>
  <c r="CF217" i="16"/>
  <c r="CM217" i="16"/>
  <c r="CE217" i="16"/>
  <c r="CL217" i="16"/>
  <c r="CD217" i="16"/>
  <c r="CK217" i="16"/>
  <c r="CJ217" i="16"/>
  <c r="CI217" i="16"/>
  <c r="CH217" i="16"/>
  <c r="CG217" i="16"/>
  <c r="CF364" i="16"/>
  <c r="CM364" i="16"/>
  <c r="CE364" i="16"/>
  <c r="CL364" i="16"/>
  <c r="CD364" i="16"/>
  <c r="CK364" i="16"/>
  <c r="CJ364" i="16"/>
  <c r="CI364" i="16"/>
  <c r="CH364" i="16"/>
  <c r="CG364" i="16"/>
  <c r="CI300" i="16"/>
  <c r="CH300" i="16"/>
  <c r="CG300" i="16"/>
  <c r="CF300" i="16"/>
  <c r="CM300" i="16"/>
  <c r="CE300" i="16"/>
  <c r="CL300" i="16"/>
  <c r="CD300" i="16"/>
  <c r="CK300" i="16"/>
  <c r="CJ300" i="16"/>
  <c r="CH236" i="16"/>
  <c r="CG236" i="16"/>
  <c r="CF236" i="16"/>
  <c r="CM236" i="16"/>
  <c r="CE236" i="16"/>
  <c r="CL236" i="16"/>
  <c r="CD236" i="16"/>
  <c r="CK236" i="16"/>
  <c r="CJ236" i="16"/>
  <c r="CI236" i="16"/>
  <c r="CH351" i="16"/>
  <c r="CG351" i="16"/>
  <c r="CF351" i="16"/>
  <c r="CM351" i="16"/>
  <c r="CE351" i="16"/>
  <c r="CL351" i="16"/>
  <c r="CD351" i="16"/>
  <c r="CK351" i="16"/>
  <c r="CJ351" i="16"/>
  <c r="CI351" i="16"/>
  <c r="CK287" i="16"/>
  <c r="CJ287" i="16"/>
  <c r="CI287" i="16"/>
  <c r="CH287" i="16"/>
  <c r="CG287" i="16"/>
  <c r="CF287" i="16"/>
  <c r="CM287" i="16"/>
  <c r="CL287" i="16"/>
  <c r="CE287" i="16"/>
  <c r="CD287" i="16"/>
  <c r="CN394" i="16"/>
  <c r="CN306" i="16"/>
  <c r="CN274" i="16"/>
  <c r="CN250" i="16"/>
  <c r="CK405" i="16"/>
  <c r="CJ405" i="16"/>
  <c r="CI405" i="16"/>
  <c r="CH405" i="16"/>
  <c r="CF405" i="16"/>
  <c r="CM405" i="16"/>
  <c r="CE405" i="16"/>
  <c r="CL405" i="16"/>
  <c r="CG405" i="16"/>
  <c r="CD405" i="16"/>
  <c r="CL349" i="16"/>
  <c r="CD349" i="16"/>
  <c r="CK349" i="16"/>
  <c r="CJ349" i="16"/>
  <c r="CI349" i="16"/>
  <c r="CH349" i="16"/>
  <c r="CG349" i="16"/>
  <c r="CF349" i="16"/>
  <c r="CM349" i="16"/>
  <c r="CE349" i="16"/>
  <c r="CG285" i="16"/>
  <c r="CF285" i="16"/>
  <c r="CM285" i="16"/>
  <c r="CE285" i="16"/>
  <c r="CL285" i="16"/>
  <c r="CD285" i="16"/>
  <c r="CK285" i="16"/>
  <c r="CJ285" i="16"/>
  <c r="CI285" i="16"/>
  <c r="CH285" i="16"/>
  <c r="CF221" i="16"/>
  <c r="CM221" i="16"/>
  <c r="CE221" i="16"/>
  <c r="CL221" i="16"/>
  <c r="CD221" i="16"/>
  <c r="CK221" i="16"/>
  <c r="CJ221" i="16"/>
  <c r="CI221" i="16"/>
  <c r="CH221" i="16"/>
  <c r="CG221" i="16"/>
  <c r="CF360" i="16"/>
  <c r="CM360" i="16"/>
  <c r="CE360" i="16"/>
  <c r="CL360" i="16"/>
  <c r="CD360" i="16"/>
  <c r="CK360" i="16"/>
  <c r="CJ360" i="16"/>
  <c r="CI360" i="16"/>
  <c r="CH360" i="16"/>
  <c r="CG360" i="16"/>
  <c r="CI296" i="16"/>
  <c r="CH296" i="16"/>
  <c r="CG296" i="16"/>
  <c r="CF296" i="16"/>
  <c r="CM296" i="16"/>
  <c r="CE296" i="16"/>
  <c r="CL296" i="16"/>
  <c r="CD296" i="16"/>
  <c r="CK296" i="16"/>
  <c r="CJ296" i="16"/>
  <c r="CH232" i="16"/>
  <c r="CG232" i="16"/>
  <c r="CF232" i="16"/>
  <c r="CM232" i="16"/>
  <c r="CE232" i="16"/>
  <c r="CL232" i="16"/>
  <c r="CD232" i="16"/>
  <c r="CK232" i="16"/>
  <c r="CJ232" i="16"/>
  <c r="CI232" i="16"/>
  <c r="CN363" i="16"/>
  <c r="CN259" i="16"/>
  <c r="CL218" i="16"/>
  <c r="CD218" i="16"/>
  <c r="CK218" i="16"/>
  <c r="CJ218" i="16"/>
  <c r="CI218" i="16"/>
  <c r="CH218" i="16"/>
  <c r="CG218" i="16"/>
  <c r="CF218" i="16"/>
  <c r="CM218" i="16"/>
  <c r="CE218" i="16"/>
  <c r="CM154" i="16"/>
  <c r="CE154" i="16"/>
  <c r="CL154" i="16"/>
  <c r="CD154" i="16"/>
  <c r="CK154" i="16"/>
  <c r="CJ154" i="16"/>
  <c r="CI154" i="16"/>
  <c r="CH154" i="16"/>
  <c r="CG154" i="16"/>
  <c r="CF154" i="16"/>
  <c r="CH90" i="16"/>
  <c r="CG90" i="16"/>
  <c r="CF90" i="16"/>
  <c r="CM90" i="16"/>
  <c r="CE90" i="16"/>
  <c r="CL90" i="16"/>
  <c r="CD90" i="16"/>
  <c r="CK90" i="16"/>
  <c r="CJ90" i="16"/>
  <c r="CI90" i="16"/>
  <c r="CI26" i="16"/>
  <c r="CH26" i="16"/>
  <c r="CG26" i="16"/>
  <c r="CF26" i="16"/>
  <c r="CM26" i="16"/>
  <c r="CE26" i="16"/>
  <c r="CL26" i="16"/>
  <c r="CD26" i="16"/>
  <c r="CK26" i="16"/>
  <c r="CJ26" i="16"/>
  <c r="CG173" i="16"/>
  <c r="CF173" i="16"/>
  <c r="CM173" i="16"/>
  <c r="CE173" i="16"/>
  <c r="CL173" i="16"/>
  <c r="CD173" i="16"/>
  <c r="CK173" i="16"/>
  <c r="CJ173" i="16"/>
  <c r="CI173" i="16"/>
  <c r="CH173" i="16"/>
  <c r="CJ109" i="16"/>
  <c r="CI109" i="16"/>
  <c r="CH109" i="16"/>
  <c r="CG109" i="16"/>
  <c r="CF109" i="16"/>
  <c r="CM109" i="16"/>
  <c r="CE109" i="16"/>
  <c r="CL109" i="16"/>
  <c r="CD109" i="16"/>
  <c r="CK109" i="16"/>
  <c r="CK45" i="16"/>
  <c r="CJ45" i="16"/>
  <c r="CI45" i="16"/>
  <c r="CH45" i="16"/>
  <c r="CG45" i="16"/>
  <c r="CF45" i="16"/>
  <c r="CM45" i="16"/>
  <c r="CE45" i="16"/>
  <c r="CL45" i="16"/>
  <c r="CD45" i="16"/>
  <c r="CG200" i="16"/>
  <c r="CF200" i="16"/>
  <c r="CM200" i="16"/>
  <c r="CE200" i="16"/>
  <c r="CL200" i="16"/>
  <c r="CD200" i="16"/>
  <c r="CI200" i="16"/>
  <c r="CH200" i="16"/>
  <c r="CK200" i="16"/>
  <c r="CJ200" i="16"/>
  <c r="CI136" i="16"/>
  <c r="CH136" i="16"/>
  <c r="CG136" i="16"/>
  <c r="CF136" i="16"/>
  <c r="CM136" i="16"/>
  <c r="CE136" i="16"/>
  <c r="CK136" i="16"/>
  <c r="CL136" i="16"/>
  <c r="CJ136" i="16"/>
  <c r="CD136" i="16"/>
  <c r="CL72" i="16"/>
  <c r="CD72" i="16"/>
  <c r="CK72" i="16"/>
  <c r="CJ72" i="16"/>
  <c r="CI72" i="16"/>
  <c r="CH72" i="16"/>
  <c r="CG72" i="16"/>
  <c r="CF72" i="16"/>
  <c r="CM72" i="16"/>
  <c r="CE72" i="16"/>
  <c r="CM8" i="16"/>
  <c r="CE8" i="16"/>
  <c r="CL8" i="16"/>
  <c r="CD8" i="16"/>
  <c r="CK8" i="16"/>
  <c r="CJ8" i="16"/>
  <c r="CI8" i="16"/>
  <c r="CH8" i="16"/>
  <c r="CG8" i="16"/>
  <c r="CF8" i="16"/>
  <c r="CK179" i="16"/>
  <c r="CJ179" i="16"/>
  <c r="CI179" i="16"/>
  <c r="CH179" i="16"/>
  <c r="CG179" i="16"/>
  <c r="CF179" i="16"/>
  <c r="CM179" i="16"/>
  <c r="CE179" i="16"/>
  <c r="CL179" i="16"/>
  <c r="CD179" i="16"/>
  <c r="CF115" i="16"/>
  <c r="CM115" i="16"/>
  <c r="CE115" i="16"/>
  <c r="CL115" i="16"/>
  <c r="CD115" i="16"/>
  <c r="CK115" i="16"/>
  <c r="CJ115" i="16"/>
  <c r="CI115" i="16"/>
  <c r="CH115" i="16"/>
  <c r="CG115" i="16"/>
  <c r="CG51" i="16"/>
  <c r="CF51" i="16"/>
  <c r="CM51" i="16"/>
  <c r="CE51" i="16"/>
  <c r="CL51" i="16"/>
  <c r="CD51" i="16"/>
  <c r="CK51" i="16"/>
  <c r="CJ51" i="16"/>
  <c r="CI51" i="16"/>
  <c r="CH51" i="16"/>
  <c r="CN14" i="16"/>
  <c r="CI6" i="16"/>
  <c r="CH6" i="16"/>
  <c r="CG6" i="16"/>
  <c r="CF6" i="16"/>
  <c r="CM6" i="16"/>
  <c r="CE6" i="16"/>
  <c r="CL6" i="16"/>
  <c r="CD6" i="16"/>
  <c r="CK6" i="16"/>
  <c r="CJ6" i="16"/>
  <c r="CN110" i="16"/>
  <c r="CN78" i="16"/>
  <c r="CG177" i="16"/>
  <c r="CF177" i="16"/>
  <c r="CM177" i="16"/>
  <c r="CE177" i="16"/>
  <c r="CL177" i="16"/>
  <c r="CD177" i="16"/>
  <c r="CK177" i="16"/>
  <c r="CJ177" i="16"/>
  <c r="CI177" i="16"/>
  <c r="CH177" i="16"/>
  <c r="CJ113" i="16"/>
  <c r="CI113" i="16"/>
  <c r="CH113" i="16"/>
  <c r="CG113" i="16"/>
  <c r="CF113" i="16"/>
  <c r="CM113" i="16"/>
  <c r="CE113" i="16"/>
  <c r="CL113" i="16"/>
  <c r="CD113" i="16"/>
  <c r="CK113" i="16"/>
  <c r="CK49" i="16"/>
  <c r="CJ49" i="16"/>
  <c r="CI49" i="16"/>
  <c r="CH49" i="16"/>
  <c r="CG49" i="16"/>
  <c r="CF49" i="16"/>
  <c r="CM49" i="16"/>
  <c r="CE49" i="16"/>
  <c r="CL49" i="16"/>
  <c r="CD49" i="16"/>
  <c r="CN212" i="16"/>
  <c r="CN132" i="16"/>
  <c r="CL92" i="16"/>
  <c r="CD92" i="16"/>
  <c r="CK92" i="16"/>
  <c r="CJ92" i="16"/>
  <c r="CI92" i="16"/>
  <c r="CH92" i="16"/>
  <c r="CG92" i="16"/>
  <c r="CF92" i="16"/>
  <c r="CM92" i="16"/>
  <c r="CE92" i="16"/>
  <c r="CM28" i="16"/>
  <c r="CE28" i="16"/>
  <c r="CL28" i="16"/>
  <c r="CD28" i="16"/>
  <c r="CK28" i="16"/>
  <c r="CJ28" i="16"/>
  <c r="CI28" i="16"/>
  <c r="CH28" i="16"/>
  <c r="CG28" i="16"/>
  <c r="CF28" i="16"/>
  <c r="CI199" i="16"/>
  <c r="CH199" i="16"/>
  <c r="CG199" i="16"/>
  <c r="CF199" i="16"/>
  <c r="CM199" i="16"/>
  <c r="CL199" i="16"/>
  <c r="CK199" i="16"/>
  <c r="CJ199" i="16"/>
  <c r="CE199" i="16"/>
  <c r="CD199" i="16"/>
  <c r="CK135" i="16"/>
  <c r="CJ135" i="16"/>
  <c r="CI135" i="16"/>
  <c r="CH135" i="16"/>
  <c r="CG135" i="16"/>
  <c r="CM135" i="16"/>
  <c r="CE135" i="16"/>
  <c r="CL135" i="16"/>
  <c r="CF135" i="16"/>
  <c r="CD135" i="16"/>
  <c r="CF71" i="16"/>
  <c r="CM71" i="16"/>
  <c r="CE71" i="16"/>
  <c r="CL71" i="16"/>
  <c r="CD71" i="16"/>
  <c r="CK71" i="16"/>
  <c r="CJ71" i="16"/>
  <c r="CI71" i="16"/>
  <c r="CH71" i="16"/>
  <c r="CG71" i="16"/>
  <c r="CM302" i="16"/>
  <c r="CE302" i="16"/>
  <c r="CL302" i="16"/>
  <c r="CD302" i="16"/>
  <c r="CK302" i="16"/>
  <c r="CJ302" i="16"/>
  <c r="CI302" i="16"/>
  <c r="CH302" i="16"/>
  <c r="CG302" i="16"/>
  <c r="CF302" i="16"/>
  <c r="CN286" i="16"/>
  <c r="CL254" i="16"/>
  <c r="CD254" i="16"/>
  <c r="CK254" i="16"/>
  <c r="CJ254" i="16"/>
  <c r="CI254" i="16"/>
  <c r="CH254" i="16"/>
  <c r="CG254" i="16"/>
  <c r="CF254" i="16"/>
  <c r="CM254" i="16"/>
  <c r="CE254" i="16"/>
  <c r="CL377" i="16"/>
  <c r="CD377" i="16"/>
  <c r="CK377" i="16"/>
  <c r="CJ377" i="16"/>
  <c r="CI377" i="16"/>
  <c r="CH377" i="16"/>
  <c r="CG377" i="16"/>
  <c r="CF377" i="16"/>
  <c r="CM377" i="16"/>
  <c r="CE377" i="16"/>
  <c r="CM209" i="16"/>
  <c r="CE209" i="16"/>
  <c r="CL209" i="16"/>
  <c r="CD209" i="16"/>
  <c r="CK209" i="16"/>
  <c r="CJ209" i="16"/>
  <c r="CI209" i="16"/>
  <c r="CH209" i="16"/>
  <c r="CG209" i="16"/>
  <c r="CF209" i="16"/>
  <c r="CF356" i="16"/>
  <c r="CM356" i="16"/>
  <c r="CE356" i="16"/>
  <c r="CL356" i="16"/>
  <c r="CD356" i="16"/>
  <c r="CK356" i="16"/>
  <c r="CJ356" i="16"/>
  <c r="CI356" i="16"/>
  <c r="CH356" i="16"/>
  <c r="CG356" i="16"/>
  <c r="CI292" i="16"/>
  <c r="CH292" i="16"/>
  <c r="CG292" i="16"/>
  <c r="CF292" i="16"/>
  <c r="CM292" i="16"/>
  <c r="CE292" i="16"/>
  <c r="CL292" i="16"/>
  <c r="CD292" i="16"/>
  <c r="CK292" i="16"/>
  <c r="CJ292" i="16"/>
  <c r="CG407" i="16"/>
  <c r="CF407" i="16"/>
  <c r="CM407" i="16"/>
  <c r="CE407" i="16"/>
  <c r="CL407" i="16"/>
  <c r="CD407" i="16"/>
  <c r="CJ407" i="16"/>
  <c r="CI407" i="16"/>
  <c r="CH407" i="16"/>
  <c r="CK407" i="16"/>
  <c r="CH343" i="16"/>
  <c r="CG343" i="16"/>
  <c r="CF343" i="16"/>
  <c r="CM343" i="16"/>
  <c r="CE343" i="16"/>
  <c r="CL343" i="16"/>
  <c r="CD343" i="16"/>
  <c r="CK343" i="16"/>
  <c r="CJ343" i="16"/>
  <c r="CI343" i="16"/>
  <c r="CK279" i="16"/>
  <c r="CJ279" i="16"/>
  <c r="CI279" i="16"/>
  <c r="CH279" i="16"/>
  <c r="CG279" i="16"/>
  <c r="CF279" i="16"/>
  <c r="CM279" i="16"/>
  <c r="CL279" i="16"/>
  <c r="CE279" i="16"/>
  <c r="CD279" i="16"/>
  <c r="CN378" i="16"/>
  <c r="CN346" i="16"/>
  <c r="CK397" i="16"/>
  <c r="CJ397" i="16"/>
  <c r="CI397" i="16"/>
  <c r="CH397" i="16"/>
  <c r="CF397" i="16"/>
  <c r="CM397" i="16"/>
  <c r="CE397" i="16"/>
  <c r="CL397" i="16"/>
  <c r="CG397" i="16"/>
  <c r="CD397" i="16"/>
  <c r="CL341" i="16"/>
  <c r="CD341" i="16"/>
  <c r="CK341" i="16"/>
  <c r="CJ341" i="16"/>
  <c r="CI341" i="16"/>
  <c r="CH341" i="16"/>
  <c r="CG341" i="16"/>
  <c r="CF341" i="16"/>
  <c r="CE341" i="16"/>
  <c r="CM341" i="16"/>
  <c r="CG277" i="16"/>
  <c r="CF277" i="16"/>
  <c r="CM277" i="16"/>
  <c r="CE277" i="16"/>
  <c r="CL277" i="16"/>
  <c r="CD277" i="16"/>
  <c r="CK277" i="16"/>
  <c r="CJ277" i="16"/>
  <c r="CI277" i="16"/>
  <c r="CH277" i="16"/>
  <c r="CF213" i="16"/>
  <c r="CM213" i="16"/>
  <c r="CE213" i="16"/>
  <c r="CL213" i="16"/>
  <c r="CD213" i="16"/>
  <c r="CK213" i="16"/>
  <c r="CJ213" i="16"/>
  <c r="CH213" i="16"/>
  <c r="CI213" i="16"/>
  <c r="CG213" i="16"/>
  <c r="CF352" i="16"/>
  <c r="CM352" i="16"/>
  <c r="CE352" i="16"/>
  <c r="CL352" i="16"/>
  <c r="CD352" i="16"/>
  <c r="CK352" i="16"/>
  <c r="CJ352" i="16"/>
  <c r="CI352" i="16"/>
  <c r="CH352" i="16"/>
  <c r="CG352" i="16"/>
  <c r="CI288" i="16"/>
  <c r="CH288" i="16"/>
  <c r="CG288" i="16"/>
  <c r="CF288" i="16"/>
  <c r="CM288" i="16"/>
  <c r="CE288" i="16"/>
  <c r="CL288" i="16"/>
  <c r="CD288" i="16"/>
  <c r="CK288" i="16"/>
  <c r="CJ288" i="16"/>
  <c r="CN395" i="16"/>
  <c r="CN315" i="16"/>
  <c r="CK210" i="16"/>
  <c r="CJ210" i="16"/>
  <c r="CI210" i="16"/>
  <c r="CH210" i="16"/>
  <c r="CE210" i="16"/>
  <c r="CD210" i="16"/>
  <c r="CM210" i="16"/>
  <c r="CL210" i="16"/>
  <c r="CG210" i="16"/>
  <c r="CF210" i="16"/>
  <c r="CM146" i="16"/>
  <c r="CE146" i="16"/>
  <c r="CL146" i="16"/>
  <c r="CD146" i="16"/>
  <c r="CK146" i="16"/>
  <c r="CJ146" i="16"/>
  <c r="CI146" i="16"/>
  <c r="CH146" i="16"/>
  <c r="CG146" i="16"/>
  <c r="CF146" i="16"/>
  <c r="CH82" i="16"/>
  <c r="CG82" i="16"/>
  <c r="CF82" i="16"/>
  <c r="CM82" i="16"/>
  <c r="CE82" i="16"/>
  <c r="CL82" i="16"/>
  <c r="CD82" i="16"/>
  <c r="CK82" i="16"/>
  <c r="CJ82" i="16"/>
  <c r="CI82" i="16"/>
  <c r="CI18" i="16"/>
  <c r="CH18" i="16"/>
  <c r="CG18" i="16"/>
  <c r="CF18" i="16"/>
  <c r="CM18" i="16"/>
  <c r="CE18" i="16"/>
  <c r="CL18" i="16"/>
  <c r="CD18" i="16"/>
  <c r="CK18" i="16"/>
  <c r="CJ18" i="16"/>
  <c r="CG165" i="16"/>
  <c r="CF165" i="16"/>
  <c r="CM165" i="16"/>
  <c r="CE165" i="16"/>
  <c r="CL165" i="16"/>
  <c r="CD165" i="16"/>
  <c r="CK165" i="16"/>
  <c r="CJ165" i="16"/>
  <c r="CI165" i="16"/>
  <c r="CH165" i="16"/>
  <c r="CJ101" i="16"/>
  <c r="CI101" i="16"/>
  <c r="CH101" i="16"/>
  <c r="CG101" i="16"/>
  <c r="CF101" i="16"/>
  <c r="CM101" i="16"/>
  <c r="CE101" i="16"/>
  <c r="CL101" i="16"/>
  <c r="CD101" i="16"/>
  <c r="CK101" i="16"/>
  <c r="CK37" i="16"/>
  <c r="CJ37" i="16"/>
  <c r="CI37" i="16"/>
  <c r="CH37" i="16"/>
  <c r="CG37" i="16"/>
  <c r="CF37" i="16"/>
  <c r="CM37" i="16"/>
  <c r="CE37" i="16"/>
  <c r="CL37" i="16"/>
  <c r="CD37" i="16"/>
  <c r="CI192" i="16"/>
  <c r="CH192" i="16"/>
  <c r="CG192" i="16"/>
  <c r="CF192" i="16"/>
  <c r="CM192" i="16"/>
  <c r="CE192" i="16"/>
  <c r="CL192" i="16"/>
  <c r="CD192" i="16"/>
  <c r="CK192" i="16"/>
  <c r="CJ192" i="16"/>
  <c r="CL128" i="16"/>
  <c r="CD128" i="16"/>
  <c r="CK128" i="16"/>
  <c r="CJ128" i="16"/>
  <c r="CI128" i="16"/>
  <c r="CH128" i="16"/>
  <c r="CG128" i="16"/>
  <c r="CF128" i="16"/>
  <c r="CM128" i="16"/>
  <c r="CE128" i="16"/>
  <c r="CL64" i="16"/>
  <c r="CD64" i="16"/>
  <c r="CK64" i="16"/>
  <c r="CJ64" i="16"/>
  <c r="CI64" i="16"/>
  <c r="CH64" i="16"/>
  <c r="CG64" i="16"/>
  <c r="CM64" i="16"/>
  <c r="CF64" i="16"/>
  <c r="CE64" i="16"/>
  <c r="CG19" i="16"/>
  <c r="CF19" i="16"/>
  <c r="CM19" i="16"/>
  <c r="CE19" i="16"/>
  <c r="CL19" i="16"/>
  <c r="CD19" i="16"/>
  <c r="CK19" i="16"/>
  <c r="CJ19" i="16"/>
  <c r="CI19" i="16"/>
  <c r="CH19" i="16"/>
  <c r="CK171" i="16"/>
  <c r="CJ171" i="16"/>
  <c r="CI171" i="16"/>
  <c r="CH171" i="16"/>
  <c r="CG171" i="16"/>
  <c r="CF171" i="16"/>
  <c r="CM171" i="16"/>
  <c r="CE171" i="16"/>
  <c r="CL171" i="16"/>
  <c r="CD171" i="16"/>
  <c r="CF107" i="16"/>
  <c r="CM107" i="16"/>
  <c r="CE107" i="16"/>
  <c r="CL107" i="16"/>
  <c r="CD107" i="16"/>
  <c r="CK107" i="16"/>
  <c r="CJ107" i="16"/>
  <c r="CI107" i="16"/>
  <c r="CH107" i="16"/>
  <c r="CG107" i="16"/>
  <c r="CG43" i="16"/>
  <c r="CF43" i="16"/>
  <c r="CM43" i="16"/>
  <c r="CE43" i="16"/>
  <c r="CL43" i="16"/>
  <c r="CD43" i="16"/>
  <c r="CK43" i="16"/>
  <c r="CJ43" i="16"/>
  <c r="CI43" i="16"/>
  <c r="CH43" i="16"/>
  <c r="CN222" i="16"/>
  <c r="CN182" i="16"/>
  <c r="CN150" i="16"/>
  <c r="CN38" i="16"/>
  <c r="CG169" i="16"/>
  <c r="CF169" i="16"/>
  <c r="CM169" i="16"/>
  <c r="CE169" i="16"/>
  <c r="CL169" i="16"/>
  <c r="CD169" i="16"/>
  <c r="CK169" i="16"/>
  <c r="CJ169" i="16"/>
  <c r="CI169" i="16"/>
  <c r="CH169" i="16"/>
  <c r="CJ105" i="16"/>
  <c r="CI105" i="16"/>
  <c r="CH105" i="16"/>
  <c r="CG105" i="16"/>
  <c r="CF105" i="16"/>
  <c r="CM105" i="16"/>
  <c r="CE105" i="16"/>
  <c r="CL105" i="16"/>
  <c r="CD105" i="16"/>
  <c r="CK105" i="16"/>
  <c r="CK41" i="16"/>
  <c r="CJ41" i="16"/>
  <c r="CI41" i="16"/>
  <c r="CH41" i="16"/>
  <c r="CG41" i="16"/>
  <c r="CF41" i="16"/>
  <c r="CM41" i="16"/>
  <c r="CE41" i="16"/>
  <c r="CL41" i="16"/>
  <c r="CD41" i="16"/>
  <c r="CN172" i="16"/>
  <c r="CL84" i="16"/>
  <c r="CD84" i="16"/>
  <c r="CK84" i="16"/>
  <c r="CJ84" i="16"/>
  <c r="CI84" i="16"/>
  <c r="CH84" i="16"/>
  <c r="CG84" i="16"/>
  <c r="CF84" i="16"/>
  <c r="CM84" i="16"/>
  <c r="CE84" i="16"/>
  <c r="CM20" i="16"/>
  <c r="CE20" i="16"/>
  <c r="CL20" i="16"/>
  <c r="CD20" i="16"/>
  <c r="CK20" i="16"/>
  <c r="CJ20" i="16"/>
  <c r="CI20" i="16"/>
  <c r="CH20" i="16"/>
  <c r="CG20" i="16"/>
  <c r="CF20" i="16"/>
  <c r="CK191" i="16"/>
  <c r="CJ191" i="16"/>
  <c r="CI191" i="16"/>
  <c r="CH191" i="16"/>
  <c r="CG191" i="16"/>
  <c r="CF191" i="16"/>
  <c r="CM191" i="16"/>
  <c r="CE191" i="16"/>
  <c r="CL191" i="16"/>
  <c r="CD191" i="16"/>
  <c r="CF127" i="16"/>
  <c r="CM127" i="16"/>
  <c r="CE127" i="16"/>
  <c r="CL127" i="16"/>
  <c r="CD127" i="16"/>
  <c r="CK127" i="16"/>
  <c r="CJ127" i="16"/>
  <c r="CI127" i="16"/>
  <c r="CH127" i="16"/>
  <c r="CG127" i="16"/>
  <c r="CF63" i="16"/>
  <c r="CM63" i="16"/>
  <c r="CE63" i="16"/>
  <c r="CL63" i="16"/>
  <c r="CD63" i="16"/>
  <c r="CK63" i="16"/>
  <c r="CJ63" i="16"/>
  <c r="CI63" i="16"/>
  <c r="CG63" i="16"/>
  <c r="CH63" i="16"/>
  <c r="CO390" i="16" l="1"/>
  <c r="CN140" i="16"/>
  <c r="CN23" i="16"/>
  <c r="CN386" i="16"/>
  <c r="CN174" i="16"/>
  <c r="CN342" i="16"/>
  <c r="CN258" i="16"/>
  <c r="CQ390" i="16"/>
  <c r="CN322" i="16"/>
  <c r="CP322" i="16" s="1"/>
  <c r="CN180" i="16"/>
  <c r="CN289" i="16"/>
  <c r="CN235" i="16"/>
  <c r="CN331" i="16"/>
  <c r="CS331" i="16" s="1"/>
  <c r="CN116" i="16"/>
  <c r="CN204" i="16"/>
  <c r="CS204" i="16" s="1"/>
  <c r="CP390" i="16"/>
  <c r="CS390" i="16"/>
  <c r="CN124" i="16"/>
  <c r="CN158" i="16"/>
  <c r="CN188" i="16"/>
  <c r="CR188" i="16" s="1"/>
  <c r="CN15" i="16"/>
  <c r="CS15" i="16" s="1"/>
  <c r="CN30" i="16"/>
  <c r="CQ30" i="16" s="1"/>
  <c r="CO198" i="16"/>
  <c r="CS198" i="16"/>
  <c r="CR198" i="16"/>
  <c r="CQ198" i="16"/>
  <c r="CP198" i="16"/>
  <c r="CS54" i="16"/>
  <c r="CR54" i="16"/>
  <c r="CQ54" i="16"/>
  <c r="CP54" i="16"/>
  <c r="CO54" i="16"/>
  <c r="CN49" i="16"/>
  <c r="CS49" i="16" s="1"/>
  <c r="CN177" i="16"/>
  <c r="CO177" i="16" s="1"/>
  <c r="CN351" i="16"/>
  <c r="CN364" i="16"/>
  <c r="CP364" i="16" s="1"/>
  <c r="CN79" i="16"/>
  <c r="CO79" i="16" s="1"/>
  <c r="CN36" i="16"/>
  <c r="CN57" i="16"/>
  <c r="CR57" i="16" s="1"/>
  <c r="CN185" i="16"/>
  <c r="CR185" i="16" s="1"/>
  <c r="CN53" i="16"/>
  <c r="CR53" i="16" s="1"/>
  <c r="CN181" i="16"/>
  <c r="CQ181" i="16" s="1"/>
  <c r="CN34" i="16"/>
  <c r="CN95" i="16"/>
  <c r="CQ95" i="16" s="1"/>
  <c r="CN223" i="16"/>
  <c r="CS223" i="16" s="1"/>
  <c r="CN203" i="16"/>
  <c r="CN197" i="16"/>
  <c r="CS197" i="16" s="1"/>
  <c r="CN50" i="16"/>
  <c r="CR50" i="16" s="1"/>
  <c r="CN178" i="16"/>
  <c r="CQ178" i="16" s="1"/>
  <c r="CN256" i="16"/>
  <c r="CO256" i="16" s="1"/>
  <c r="CN205" i="16"/>
  <c r="CN58" i="16"/>
  <c r="CO58" i="16" s="1"/>
  <c r="CN264" i="16"/>
  <c r="CS264" i="16" s="1"/>
  <c r="CN27" i="16"/>
  <c r="CN155" i="16"/>
  <c r="CR155" i="16" s="1"/>
  <c r="CN400" i="16"/>
  <c r="CO400" i="16" s="1"/>
  <c r="CN119" i="16"/>
  <c r="CP119" i="16" s="1"/>
  <c r="CN35" i="16"/>
  <c r="CQ35" i="16" s="1"/>
  <c r="CN163" i="16"/>
  <c r="CN138" i="16"/>
  <c r="CP138" i="16" s="1"/>
  <c r="CN202" i="16"/>
  <c r="CQ202" i="16" s="1"/>
  <c r="CN271" i="16"/>
  <c r="CS206" i="16"/>
  <c r="CR206" i="16"/>
  <c r="CP206" i="16"/>
  <c r="CO206" i="16"/>
  <c r="CQ206" i="16"/>
  <c r="CQ228" i="16"/>
  <c r="CP228" i="16"/>
  <c r="CO228" i="16"/>
  <c r="CS228" i="16"/>
  <c r="CR228" i="16"/>
  <c r="CQ297" i="16"/>
  <c r="CS297" i="16"/>
  <c r="CR297" i="16"/>
  <c r="CO297" i="16"/>
  <c r="CP411" i="16"/>
  <c r="CO411" i="16"/>
  <c r="CS411" i="16"/>
  <c r="CQ411" i="16"/>
  <c r="CR411" i="16"/>
  <c r="CO275" i="16"/>
  <c r="CS275" i="16"/>
  <c r="CR275" i="16"/>
  <c r="CQ275" i="16"/>
  <c r="CP275" i="16"/>
  <c r="CR290" i="16"/>
  <c r="CQ290" i="16"/>
  <c r="CO290" i="16"/>
  <c r="CP290" i="16"/>
  <c r="CS290" i="16"/>
  <c r="CQ265" i="16"/>
  <c r="CP265" i="16"/>
  <c r="CO265" i="16"/>
  <c r="CS265" i="16"/>
  <c r="CR265" i="16"/>
  <c r="CN94" i="16"/>
  <c r="CQ283" i="16"/>
  <c r="CP283" i="16"/>
  <c r="CS283" i="16"/>
  <c r="CR283" i="16"/>
  <c r="CO283" i="16"/>
  <c r="CQ326" i="16"/>
  <c r="CR326" i="16"/>
  <c r="CP326" i="16"/>
  <c r="CO326" i="16"/>
  <c r="CS326" i="16"/>
  <c r="CP126" i="16"/>
  <c r="CO126" i="16"/>
  <c r="CS126" i="16"/>
  <c r="CR126" i="16"/>
  <c r="CQ126" i="16"/>
  <c r="CO307" i="16"/>
  <c r="CS307" i="16"/>
  <c r="CR307" i="16"/>
  <c r="CQ307" i="16"/>
  <c r="CP307" i="16"/>
  <c r="CS370" i="16"/>
  <c r="CR370" i="16"/>
  <c r="CQ370" i="16"/>
  <c r="CP370" i="16"/>
  <c r="CO370" i="16"/>
  <c r="CN105" i="16"/>
  <c r="CN101" i="16"/>
  <c r="CR101" i="16" s="1"/>
  <c r="CN82" i="16"/>
  <c r="CQ82" i="16" s="1"/>
  <c r="CN343" i="16"/>
  <c r="CQ343" i="16" s="1"/>
  <c r="CN356" i="16"/>
  <c r="CS356" i="16" s="1"/>
  <c r="CN135" i="16"/>
  <c r="CP135" i="16" s="1"/>
  <c r="CN240" i="16"/>
  <c r="CS240" i="16" s="1"/>
  <c r="CN229" i="16"/>
  <c r="CP229" i="16" s="1"/>
  <c r="CN87" i="16"/>
  <c r="CS87" i="16" s="1"/>
  <c r="CN215" i="16"/>
  <c r="CO215" i="16" s="1"/>
  <c r="CN65" i="16"/>
  <c r="CS65" i="16" s="1"/>
  <c r="CN193" i="16"/>
  <c r="CS193" i="16" s="1"/>
  <c r="CN239" i="16"/>
  <c r="CS239" i="16" s="1"/>
  <c r="CN252" i="16"/>
  <c r="CR252" i="16" s="1"/>
  <c r="CN388" i="16"/>
  <c r="CQ388" i="16" s="1"/>
  <c r="CN103" i="16"/>
  <c r="CR103" i="16" s="1"/>
  <c r="CN255" i="16"/>
  <c r="CO255" i="16" s="1"/>
  <c r="CQ22" i="16"/>
  <c r="CR22" i="16"/>
  <c r="CS22" i="16"/>
  <c r="CO22" i="16"/>
  <c r="CP22" i="16"/>
  <c r="CR243" i="16"/>
  <c r="CO243" i="16"/>
  <c r="CQ243" i="16"/>
  <c r="CP243" i="16"/>
  <c r="CS243" i="16"/>
  <c r="CQ278" i="16"/>
  <c r="CP278" i="16"/>
  <c r="CO278" i="16"/>
  <c r="CS278" i="16"/>
  <c r="CR278" i="16"/>
  <c r="CN43" i="16"/>
  <c r="CN63" i="16"/>
  <c r="CN64" i="16"/>
  <c r="CN288" i="16"/>
  <c r="CN277" i="16"/>
  <c r="CN397" i="16"/>
  <c r="CN377" i="16"/>
  <c r="CN109" i="16"/>
  <c r="CN90" i="16"/>
  <c r="CN232" i="16"/>
  <c r="CN221" i="16"/>
  <c r="CN100" i="16"/>
  <c r="CN226" i="16"/>
  <c r="CN357" i="16"/>
  <c r="CN44" i="16"/>
  <c r="CO118" i="16"/>
  <c r="CS118" i="16"/>
  <c r="CR118" i="16"/>
  <c r="CQ118" i="16"/>
  <c r="CP118" i="16"/>
  <c r="CN131" i="16"/>
  <c r="CN216" i="16"/>
  <c r="CN376" i="16"/>
  <c r="CS329" i="16"/>
  <c r="CR329" i="16"/>
  <c r="CQ329" i="16"/>
  <c r="CP329" i="16"/>
  <c r="CO329" i="16"/>
  <c r="CN3" i="16"/>
  <c r="CN139" i="16"/>
  <c r="CR331" i="16"/>
  <c r="CQ331" i="16"/>
  <c r="CP331" i="16"/>
  <c r="CO331" i="16"/>
  <c r="CN311" i="16"/>
  <c r="CN324" i="16"/>
  <c r="CN313" i="16"/>
  <c r="CN60" i="16"/>
  <c r="CN40" i="16"/>
  <c r="CN168" i="16"/>
  <c r="CN13" i="16"/>
  <c r="CN141" i="16"/>
  <c r="CS10" i="16"/>
  <c r="CO10" i="16"/>
  <c r="CP10" i="16"/>
  <c r="CR10" i="16"/>
  <c r="CQ10" i="16"/>
  <c r="CQ379" i="16"/>
  <c r="CP379" i="16"/>
  <c r="CO379" i="16"/>
  <c r="CS379" i="16"/>
  <c r="CR379" i="16"/>
  <c r="CN396" i="16"/>
  <c r="CN230" i="16"/>
  <c r="CN47" i="16"/>
  <c r="CN175" i="16"/>
  <c r="CN33" i="16"/>
  <c r="CN161" i="16"/>
  <c r="CN269" i="16"/>
  <c r="CS242" i="16"/>
  <c r="CR242" i="16"/>
  <c r="CQ242" i="16"/>
  <c r="CP242" i="16"/>
  <c r="CO242" i="16"/>
  <c r="CN335" i="16"/>
  <c r="CN348" i="16"/>
  <c r="CN369" i="16"/>
  <c r="CS343" i="16"/>
  <c r="CR343" i="16"/>
  <c r="CO132" i="16"/>
  <c r="CS132" i="16"/>
  <c r="CR132" i="16"/>
  <c r="CQ132" i="16"/>
  <c r="CP132" i="16"/>
  <c r="CN136" i="16"/>
  <c r="CN218" i="16"/>
  <c r="CN296" i="16"/>
  <c r="CN285" i="16"/>
  <c r="CN405" i="16"/>
  <c r="CN143" i="16"/>
  <c r="CN88" i="16"/>
  <c r="CN365" i="16"/>
  <c r="CN233" i="16"/>
  <c r="CN31" i="16"/>
  <c r="CN159" i="16"/>
  <c r="CN148" i="16"/>
  <c r="CS156" i="16"/>
  <c r="CR156" i="16"/>
  <c r="CQ156" i="16"/>
  <c r="CP156" i="16"/>
  <c r="CO156" i="16"/>
  <c r="CO334" i="16"/>
  <c r="CS334" i="16"/>
  <c r="CR334" i="16"/>
  <c r="CQ334" i="16"/>
  <c r="CP334" i="16"/>
  <c r="CQ62" i="16"/>
  <c r="CP62" i="16"/>
  <c r="CO62" i="16"/>
  <c r="CS62" i="16"/>
  <c r="CR62" i="16"/>
  <c r="CN83" i="16"/>
  <c r="CN268" i="16"/>
  <c r="CN249" i="16"/>
  <c r="CN89" i="16"/>
  <c r="CN85" i="16"/>
  <c r="CN130" i="16"/>
  <c r="CN336" i="16"/>
  <c r="CR361" i="16"/>
  <c r="CQ361" i="16"/>
  <c r="CP361" i="16"/>
  <c r="CO361" i="16"/>
  <c r="CS361" i="16"/>
  <c r="CN55" i="16"/>
  <c r="CN183" i="16"/>
  <c r="CN4" i="16"/>
  <c r="CN93" i="16"/>
  <c r="CS298" i="16"/>
  <c r="CR298" i="16"/>
  <c r="CQ298" i="16"/>
  <c r="CP298" i="16"/>
  <c r="CO298" i="16"/>
  <c r="CN127" i="16"/>
  <c r="CN19" i="16"/>
  <c r="CN128" i="16"/>
  <c r="CR346" i="16"/>
  <c r="CQ346" i="16"/>
  <c r="CP346" i="16"/>
  <c r="CO346" i="16"/>
  <c r="CS346" i="16"/>
  <c r="CN254" i="16"/>
  <c r="CS140" i="16"/>
  <c r="CR140" i="16"/>
  <c r="CQ140" i="16"/>
  <c r="CO140" i="16"/>
  <c r="CP140" i="16"/>
  <c r="CS78" i="16"/>
  <c r="CR78" i="16"/>
  <c r="CQ78" i="16"/>
  <c r="CP78" i="16"/>
  <c r="CO78" i="16"/>
  <c r="CS180" i="16"/>
  <c r="CR180" i="16"/>
  <c r="CQ180" i="16"/>
  <c r="CP180" i="16"/>
  <c r="CO180" i="16"/>
  <c r="CS46" i="16"/>
  <c r="CR46" i="16"/>
  <c r="CQ46" i="16"/>
  <c r="CP46" i="16"/>
  <c r="CO46" i="16"/>
  <c r="CN187" i="16"/>
  <c r="CN16" i="16"/>
  <c r="CN144" i="16"/>
  <c r="CR291" i="16"/>
  <c r="CQ291" i="16"/>
  <c r="CP291" i="16"/>
  <c r="CO291" i="16"/>
  <c r="CS291" i="16"/>
  <c r="CN304" i="16"/>
  <c r="CN293" i="16"/>
  <c r="CO354" i="16"/>
  <c r="CS354" i="16"/>
  <c r="CR354" i="16"/>
  <c r="CQ354" i="16"/>
  <c r="CP354" i="16"/>
  <c r="CQ257" i="16"/>
  <c r="CP257" i="16"/>
  <c r="CO257" i="16"/>
  <c r="CS257" i="16"/>
  <c r="CR257" i="16"/>
  <c r="CN125" i="16"/>
  <c r="CN106" i="16"/>
  <c r="CN248" i="16"/>
  <c r="CN237" i="16"/>
  <c r="CN303" i="16"/>
  <c r="CN316" i="16"/>
  <c r="CO188" i="16"/>
  <c r="CS188" i="16"/>
  <c r="CN32" i="16"/>
  <c r="CN160" i="16"/>
  <c r="CN384" i="16"/>
  <c r="CS116" i="16"/>
  <c r="CR116" i="16"/>
  <c r="CP116" i="16"/>
  <c r="CO116" i="16"/>
  <c r="CQ116" i="16"/>
  <c r="CN211" i="16"/>
  <c r="CN319" i="16"/>
  <c r="CN321" i="16"/>
  <c r="CR366" i="16"/>
  <c r="CQ366" i="16"/>
  <c r="CP366" i="16"/>
  <c r="CO366" i="16"/>
  <c r="CS366" i="16"/>
  <c r="CN68" i="16"/>
  <c r="CN112" i="16"/>
  <c r="CN340" i="16"/>
  <c r="CN238" i="16"/>
  <c r="CN120" i="16"/>
  <c r="CS251" i="16"/>
  <c r="CR251" i="16"/>
  <c r="CQ251" i="16"/>
  <c r="CP251" i="16"/>
  <c r="CO251" i="16"/>
  <c r="CP330" i="16"/>
  <c r="CO330" i="16"/>
  <c r="CS330" i="16"/>
  <c r="CR330" i="16"/>
  <c r="CQ330" i="16"/>
  <c r="CN246" i="16"/>
  <c r="CN294" i="16"/>
  <c r="CN84" i="16"/>
  <c r="CS378" i="16"/>
  <c r="CR378" i="16"/>
  <c r="CQ378" i="16"/>
  <c r="CP378" i="16"/>
  <c r="CO378" i="16"/>
  <c r="CN302" i="16"/>
  <c r="CN199" i="16"/>
  <c r="CN28" i="16"/>
  <c r="CQ212" i="16"/>
  <c r="CP212" i="16"/>
  <c r="CO212" i="16"/>
  <c r="CS212" i="16"/>
  <c r="CR212" i="16"/>
  <c r="CQ110" i="16"/>
  <c r="CP110" i="16"/>
  <c r="CO110" i="16"/>
  <c r="CS110" i="16"/>
  <c r="CR110" i="16"/>
  <c r="CN51" i="16"/>
  <c r="CN179" i="16"/>
  <c r="CN8" i="16"/>
  <c r="CS259" i="16"/>
  <c r="CR259" i="16"/>
  <c r="CQ259" i="16"/>
  <c r="CP259" i="16"/>
  <c r="CO259" i="16"/>
  <c r="CP250" i="16"/>
  <c r="CO250" i="16"/>
  <c r="CS250" i="16"/>
  <c r="CR250" i="16"/>
  <c r="CQ250" i="16"/>
  <c r="CP281" i="16"/>
  <c r="CO281" i="16"/>
  <c r="CS281" i="16"/>
  <c r="CR281" i="16"/>
  <c r="CQ281" i="16"/>
  <c r="CQ350" i="16"/>
  <c r="CP350" i="16"/>
  <c r="CO350" i="16"/>
  <c r="CS350" i="16"/>
  <c r="CR350" i="16"/>
  <c r="CN207" i="16"/>
  <c r="CS5" i="16"/>
  <c r="CR5" i="16"/>
  <c r="CO5" i="16"/>
  <c r="CP5" i="16"/>
  <c r="CQ5" i="16"/>
  <c r="CQ134" i="16"/>
  <c r="CP134" i="16"/>
  <c r="CO134" i="16"/>
  <c r="CS134" i="16"/>
  <c r="CR134" i="16"/>
  <c r="CN59" i="16"/>
  <c r="CQ299" i="16"/>
  <c r="CP299" i="16"/>
  <c r="CO299" i="16"/>
  <c r="CS299" i="16"/>
  <c r="CR299" i="16"/>
  <c r="CS386" i="16"/>
  <c r="CR386" i="16"/>
  <c r="CQ386" i="16"/>
  <c r="CP386" i="16"/>
  <c r="CO386" i="16"/>
  <c r="CN359" i="16"/>
  <c r="CN372" i="16"/>
  <c r="CN345" i="16"/>
  <c r="CS235" i="16"/>
  <c r="CR235" i="16"/>
  <c r="CQ235" i="16"/>
  <c r="CP235" i="16"/>
  <c r="CO235" i="16"/>
  <c r="CN312" i="16"/>
  <c r="CN301" i="16"/>
  <c r="CO413" i="16"/>
  <c r="CS413" i="16"/>
  <c r="CR413" i="16"/>
  <c r="CQ413" i="16"/>
  <c r="CP413" i="16"/>
  <c r="CN401" i="16"/>
  <c r="CS358" i="16"/>
  <c r="CR358" i="16"/>
  <c r="CQ358" i="16"/>
  <c r="CP358" i="16"/>
  <c r="CO358" i="16"/>
  <c r="CN52" i="16"/>
  <c r="CN9" i="16"/>
  <c r="CN137" i="16"/>
  <c r="CR166" i="16"/>
  <c r="CQ166" i="16"/>
  <c r="CP166" i="16"/>
  <c r="CO166" i="16"/>
  <c r="CS166" i="16"/>
  <c r="CN75" i="16"/>
  <c r="CN373" i="16"/>
  <c r="CN17" i="16"/>
  <c r="CN145" i="16"/>
  <c r="CN77" i="16"/>
  <c r="CN186" i="16"/>
  <c r="CN392" i="16"/>
  <c r="CN381" i="16"/>
  <c r="CR414" i="16"/>
  <c r="CQ414" i="16"/>
  <c r="CP414" i="16"/>
  <c r="CO414" i="16"/>
  <c r="CS414" i="16"/>
  <c r="CN111" i="16"/>
  <c r="CN97" i="16"/>
  <c r="CR355" i="16"/>
  <c r="CQ355" i="16"/>
  <c r="CP355" i="16"/>
  <c r="CO355" i="16"/>
  <c r="CS355" i="16"/>
  <c r="CN399" i="16"/>
  <c r="CN284" i="16"/>
  <c r="CN412" i="16"/>
  <c r="CN171" i="16"/>
  <c r="CN209" i="16"/>
  <c r="CN71" i="16"/>
  <c r="CQ363" i="16"/>
  <c r="CP363" i="16"/>
  <c r="CO363" i="16"/>
  <c r="CS363" i="16"/>
  <c r="CR363" i="16"/>
  <c r="CP274" i="16"/>
  <c r="CO274" i="16"/>
  <c r="CS274" i="16"/>
  <c r="CR274" i="16"/>
  <c r="CQ274" i="16"/>
  <c r="CQ351" i="16"/>
  <c r="CP351" i="16"/>
  <c r="CO351" i="16"/>
  <c r="CS351" i="16"/>
  <c r="CR351" i="16"/>
  <c r="CS337" i="16"/>
  <c r="CR337" i="16"/>
  <c r="CQ337" i="16"/>
  <c r="CP337" i="16"/>
  <c r="CO337" i="16"/>
  <c r="CS36" i="16"/>
  <c r="CP36" i="16"/>
  <c r="CQ36" i="16"/>
  <c r="CO36" i="16"/>
  <c r="CR36" i="16"/>
  <c r="CS57" i="16"/>
  <c r="CP158" i="16"/>
  <c r="CO158" i="16"/>
  <c r="CS158" i="16"/>
  <c r="CR158" i="16"/>
  <c r="CQ158" i="16"/>
  <c r="CS34" i="16"/>
  <c r="CQ34" i="16"/>
  <c r="CO34" i="16"/>
  <c r="CP34" i="16"/>
  <c r="CR34" i="16"/>
  <c r="CN162" i="16"/>
  <c r="CQ323" i="16"/>
  <c r="CP323" i="16"/>
  <c r="CO323" i="16"/>
  <c r="CS323" i="16"/>
  <c r="CR323" i="16"/>
  <c r="CN108" i="16"/>
  <c r="CN129" i="16"/>
  <c r="CP267" i="16"/>
  <c r="CO267" i="16"/>
  <c r="CS267" i="16"/>
  <c r="CR267" i="16"/>
  <c r="CQ267" i="16"/>
  <c r="CP258" i="16"/>
  <c r="CO258" i="16"/>
  <c r="CS258" i="16"/>
  <c r="CR258" i="16"/>
  <c r="CQ258" i="16"/>
  <c r="CR406" i="16"/>
  <c r="CQ406" i="16"/>
  <c r="CP406" i="16"/>
  <c r="CO406" i="16"/>
  <c r="CS406" i="16"/>
  <c r="CP203" i="16"/>
  <c r="CO203" i="16"/>
  <c r="CS203" i="16"/>
  <c r="CR203" i="16"/>
  <c r="CQ203" i="16"/>
  <c r="CQ197" i="16"/>
  <c r="CR197" i="16"/>
  <c r="CN245" i="16"/>
  <c r="CN104" i="16"/>
  <c r="CQ205" i="16"/>
  <c r="CP205" i="16"/>
  <c r="CO205" i="16"/>
  <c r="CS205" i="16"/>
  <c r="CR205" i="16"/>
  <c r="CN253" i="16"/>
  <c r="CS164" i="16"/>
  <c r="CR164" i="16"/>
  <c r="CQ164" i="16"/>
  <c r="CP164" i="16"/>
  <c r="CO164" i="16"/>
  <c r="CP27" i="16"/>
  <c r="CQ27" i="16"/>
  <c r="CR27" i="16"/>
  <c r="CS27" i="16"/>
  <c r="CO27" i="16"/>
  <c r="CO155" i="16"/>
  <c r="CS155" i="16"/>
  <c r="CQ155" i="16"/>
  <c r="CS338" i="16"/>
  <c r="CR338" i="16"/>
  <c r="CQ338" i="16"/>
  <c r="CP338" i="16"/>
  <c r="CO338" i="16"/>
  <c r="CS23" i="16"/>
  <c r="CO23" i="16"/>
  <c r="CP23" i="16"/>
  <c r="CQ23" i="16"/>
  <c r="CR23" i="16"/>
  <c r="CS35" i="16"/>
  <c r="CQ163" i="16"/>
  <c r="CP163" i="16"/>
  <c r="CO163" i="16"/>
  <c r="CS163" i="16"/>
  <c r="CR163" i="16"/>
  <c r="CQ387" i="16"/>
  <c r="CP387" i="16"/>
  <c r="CO387" i="16"/>
  <c r="CS387" i="16"/>
  <c r="CR387" i="16"/>
  <c r="CN344" i="16"/>
  <c r="CP271" i="16"/>
  <c r="CO271" i="16"/>
  <c r="CS271" i="16"/>
  <c r="CR271" i="16"/>
  <c r="CQ271" i="16"/>
  <c r="CQ105" i="16"/>
  <c r="CP105" i="16"/>
  <c r="CO105" i="16"/>
  <c r="CS105" i="16"/>
  <c r="CR105" i="16"/>
  <c r="CQ38" i="16"/>
  <c r="CR38" i="16"/>
  <c r="CS38" i="16"/>
  <c r="CP38" i="16"/>
  <c r="CO38" i="16"/>
  <c r="CQ286" i="16"/>
  <c r="CP286" i="16"/>
  <c r="CO286" i="16"/>
  <c r="CS286" i="16"/>
  <c r="CR286" i="16"/>
  <c r="CN352" i="16"/>
  <c r="CN45" i="16"/>
  <c r="CN173" i="16"/>
  <c r="CN26" i="16"/>
  <c r="CN154" i="16"/>
  <c r="CQ306" i="16"/>
  <c r="CP306" i="16"/>
  <c r="CO306" i="16"/>
  <c r="CS306" i="16"/>
  <c r="CR306" i="16"/>
  <c r="CN385" i="16"/>
  <c r="CN382" i="16"/>
  <c r="CS7" i="16"/>
  <c r="CP7" i="16"/>
  <c r="CO7" i="16"/>
  <c r="CQ7" i="16"/>
  <c r="CR7" i="16"/>
  <c r="CS190" i="16"/>
  <c r="CR190" i="16"/>
  <c r="CQ190" i="16"/>
  <c r="CP190" i="16"/>
  <c r="CO190" i="16"/>
  <c r="CN123" i="16"/>
  <c r="CQ403" i="16"/>
  <c r="CP403" i="16"/>
  <c r="CO403" i="16"/>
  <c r="CS403" i="16"/>
  <c r="CR403" i="16"/>
  <c r="CN231" i="16"/>
  <c r="CN244" i="16"/>
  <c r="CN225" i="16"/>
  <c r="CN393" i="16"/>
  <c r="CN12" i="16"/>
  <c r="CN195" i="16"/>
  <c r="CN24" i="16"/>
  <c r="CN152" i="16"/>
  <c r="CQ339" i="16"/>
  <c r="CP339" i="16"/>
  <c r="CO339" i="16"/>
  <c r="CS339" i="16"/>
  <c r="CR339" i="16"/>
  <c r="CR282" i="16"/>
  <c r="CQ282" i="16"/>
  <c r="CP282" i="16"/>
  <c r="CO282" i="16"/>
  <c r="CS282" i="16"/>
  <c r="CN224" i="16"/>
  <c r="CN69" i="16"/>
  <c r="CN320" i="16"/>
  <c r="CN309" i="16"/>
  <c r="CS362" i="16"/>
  <c r="CR362" i="16"/>
  <c r="CQ362" i="16"/>
  <c r="CP362" i="16"/>
  <c r="CO362" i="16"/>
  <c r="CN375" i="16"/>
  <c r="CN328" i="16"/>
  <c r="CN317" i="16"/>
  <c r="CP234" i="16"/>
  <c r="CO234" i="16"/>
  <c r="CS234" i="16"/>
  <c r="CR234" i="16"/>
  <c r="CQ234" i="16"/>
  <c r="CN332" i="16"/>
  <c r="CO196" i="16"/>
  <c r="CR196" i="16"/>
  <c r="CQ196" i="16"/>
  <c r="CP196" i="16"/>
  <c r="CS196" i="16"/>
  <c r="CS142" i="16"/>
  <c r="CR142" i="16"/>
  <c r="CQ142" i="16"/>
  <c r="CP142" i="16"/>
  <c r="CO142" i="16"/>
  <c r="CN272" i="16"/>
  <c r="CN261" i="16"/>
  <c r="CN391" i="16"/>
  <c r="CN276" i="16"/>
  <c r="CN404" i="16"/>
  <c r="CN76" i="16"/>
  <c r="CN333" i="16"/>
  <c r="CN407" i="16"/>
  <c r="CS395" i="16"/>
  <c r="CR395" i="16"/>
  <c r="CQ395" i="16"/>
  <c r="CP395" i="16"/>
  <c r="CO395" i="16"/>
  <c r="CN41" i="16"/>
  <c r="CN169" i="16"/>
  <c r="CQ182" i="16"/>
  <c r="CP182" i="16"/>
  <c r="CO182" i="16"/>
  <c r="CS182" i="16"/>
  <c r="CR182" i="16"/>
  <c r="CN192" i="16"/>
  <c r="CN37" i="16"/>
  <c r="CN165" i="16"/>
  <c r="CN18" i="16"/>
  <c r="CN146" i="16"/>
  <c r="CN210" i="16"/>
  <c r="CN341" i="16"/>
  <c r="CN6" i="16"/>
  <c r="CQ14" i="16"/>
  <c r="CR14" i="16"/>
  <c r="CS14" i="16"/>
  <c r="CO14" i="16"/>
  <c r="CP14" i="16"/>
  <c r="CN115" i="16"/>
  <c r="CN360" i="16"/>
  <c r="CP394" i="16"/>
  <c r="CO394" i="16"/>
  <c r="CS394" i="16"/>
  <c r="CR394" i="16"/>
  <c r="CQ394" i="16"/>
  <c r="CN236" i="16"/>
  <c r="CN217" i="16"/>
  <c r="CO398" i="16"/>
  <c r="CS398" i="16"/>
  <c r="CR398" i="16"/>
  <c r="CQ398" i="16"/>
  <c r="CP398" i="16"/>
  <c r="CN80" i="16"/>
  <c r="CN208" i="16"/>
  <c r="CN295" i="16"/>
  <c r="CN308" i="16"/>
  <c r="CN151" i="16"/>
  <c r="CS220" i="16"/>
  <c r="CR220" i="16"/>
  <c r="CQ220" i="16"/>
  <c r="CP220" i="16"/>
  <c r="CO220" i="16"/>
  <c r="CN67" i="16"/>
  <c r="CO371" i="16"/>
  <c r="CS371" i="16"/>
  <c r="CR371" i="16"/>
  <c r="CQ371" i="16"/>
  <c r="CP371" i="16"/>
  <c r="CS314" i="16"/>
  <c r="CR314" i="16"/>
  <c r="CQ314" i="16"/>
  <c r="CP314" i="16"/>
  <c r="CO314" i="16"/>
  <c r="CS273" i="16"/>
  <c r="CR273" i="16"/>
  <c r="CQ273" i="16"/>
  <c r="CP273" i="16"/>
  <c r="CO273" i="16"/>
  <c r="CN73" i="16"/>
  <c r="CN96" i="16"/>
  <c r="CS353" i="16"/>
  <c r="CR353" i="16"/>
  <c r="CQ353" i="16"/>
  <c r="CP353" i="16"/>
  <c r="CO353" i="16"/>
  <c r="CN39" i="16"/>
  <c r="CN167" i="16"/>
  <c r="CN81" i="16"/>
  <c r="CN11" i="16"/>
  <c r="CN147" i="16"/>
  <c r="CN122" i="16"/>
  <c r="CR266" i="16"/>
  <c r="CQ266" i="16"/>
  <c r="CP266" i="16"/>
  <c r="CO266" i="16"/>
  <c r="CS266" i="16"/>
  <c r="CN25" i="16"/>
  <c r="CN153" i="16"/>
  <c r="CQ174" i="16"/>
  <c r="CP174" i="16"/>
  <c r="CO174" i="16"/>
  <c r="CS174" i="16"/>
  <c r="CR174" i="16"/>
  <c r="CN48" i="16"/>
  <c r="CN176" i="16"/>
  <c r="CN21" i="16"/>
  <c r="CN149" i="16"/>
  <c r="CN194" i="16"/>
  <c r="CN325" i="16"/>
  <c r="CN263" i="16"/>
  <c r="CQ70" i="16"/>
  <c r="CP70" i="16"/>
  <c r="CO70" i="16"/>
  <c r="CS70" i="16"/>
  <c r="CR70" i="16"/>
  <c r="CN56" i="16"/>
  <c r="CN184" i="16"/>
  <c r="CN29" i="16"/>
  <c r="CN157" i="16"/>
  <c r="CR342" i="16"/>
  <c r="CQ342" i="16"/>
  <c r="CP342" i="16"/>
  <c r="CO342" i="16"/>
  <c r="CS342" i="16"/>
  <c r="CQ315" i="16"/>
  <c r="CP315" i="16"/>
  <c r="CO315" i="16"/>
  <c r="CS315" i="16"/>
  <c r="CR315" i="16"/>
  <c r="CN279" i="16"/>
  <c r="CN292" i="16"/>
  <c r="CP172" i="16"/>
  <c r="CO172" i="16"/>
  <c r="CS172" i="16"/>
  <c r="CR172" i="16"/>
  <c r="CQ172" i="16"/>
  <c r="CQ150" i="16"/>
  <c r="CP150" i="16"/>
  <c r="CO150" i="16"/>
  <c r="CS150" i="16"/>
  <c r="CR150" i="16"/>
  <c r="CN191" i="16"/>
  <c r="CN20" i="16"/>
  <c r="CR222" i="16"/>
  <c r="CQ222" i="16"/>
  <c r="CP222" i="16"/>
  <c r="CO222" i="16"/>
  <c r="CS222" i="16"/>
  <c r="CN107" i="16"/>
  <c r="CN213" i="16"/>
  <c r="CN92" i="16"/>
  <c r="CN113" i="16"/>
  <c r="CN72" i="16"/>
  <c r="CN200" i="16"/>
  <c r="CN349" i="16"/>
  <c r="CN287" i="16"/>
  <c r="CN300" i="16"/>
  <c r="CN262" i="16"/>
  <c r="CN310" i="16"/>
  <c r="CN121" i="16"/>
  <c r="CN117" i="16"/>
  <c r="CN98" i="16"/>
  <c r="CN368" i="16"/>
  <c r="CN270" i="16"/>
  <c r="CN318" i="16"/>
  <c r="CQ86" i="16"/>
  <c r="CP86" i="16"/>
  <c r="CO86" i="16"/>
  <c r="CS86" i="16"/>
  <c r="CR86" i="16"/>
  <c r="CN61" i="16"/>
  <c r="CN189" i="16"/>
  <c r="CN42" i="16"/>
  <c r="CN170" i="16"/>
  <c r="CS402" i="16"/>
  <c r="CR402" i="16"/>
  <c r="CQ402" i="16"/>
  <c r="CP402" i="16"/>
  <c r="CO402" i="16"/>
  <c r="CN367" i="16"/>
  <c r="CN380" i="16"/>
  <c r="CS289" i="16"/>
  <c r="CR289" i="16"/>
  <c r="CQ289" i="16"/>
  <c r="CP289" i="16"/>
  <c r="CO289" i="16"/>
  <c r="CN201" i="16"/>
  <c r="CN133" i="16"/>
  <c r="CN114" i="16"/>
  <c r="CN247" i="16"/>
  <c r="CN260" i="16"/>
  <c r="CN241" i="16"/>
  <c r="CN409" i="16"/>
  <c r="CP347" i="16"/>
  <c r="CO347" i="16"/>
  <c r="CS347" i="16"/>
  <c r="CR347" i="16"/>
  <c r="CQ347" i="16"/>
  <c r="CR410" i="16"/>
  <c r="CQ410" i="16"/>
  <c r="CP410" i="16"/>
  <c r="CO410" i="16"/>
  <c r="CS410" i="16"/>
  <c r="CN383" i="16"/>
  <c r="CS214" i="16"/>
  <c r="CR214" i="16"/>
  <c r="CQ214" i="16"/>
  <c r="CP214" i="16"/>
  <c r="CO214" i="16"/>
  <c r="CN91" i="16"/>
  <c r="CN219" i="16"/>
  <c r="CN66" i="16"/>
  <c r="CN327" i="16"/>
  <c r="CR124" i="16"/>
  <c r="CQ124" i="16"/>
  <c r="CP124" i="16"/>
  <c r="CO124" i="16"/>
  <c r="CS124" i="16"/>
  <c r="CR102" i="16"/>
  <c r="CQ102" i="16"/>
  <c r="CP102" i="16"/>
  <c r="CO102" i="16"/>
  <c r="CS102" i="16"/>
  <c r="CN99" i="16"/>
  <c r="CN227" i="16"/>
  <c r="CN74" i="16"/>
  <c r="CN280" i="16"/>
  <c r="CN408" i="16"/>
  <c r="CP389" i="16"/>
  <c r="CO389" i="16"/>
  <c r="CS389" i="16"/>
  <c r="CR389" i="16"/>
  <c r="CQ389" i="16"/>
  <c r="CO305" i="16"/>
  <c r="CS305" i="16"/>
  <c r="CR305" i="16"/>
  <c r="CQ305" i="16"/>
  <c r="CP305" i="16"/>
  <c r="CP374" i="16"/>
  <c r="CO374" i="16"/>
  <c r="CS374" i="16"/>
  <c r="CR374" i="16"/>
  <c r="CQ374" i="16"/>
  <c r="CO193" i="16" l="1"/>
  <c r="CR239" i="16"/>
  <c r="CP193" i="16"/>
  <c r="CQ193" i="16"/>
  <c r="CR193" i="16"/>
  <c r="CO343" i="16"/>
  <c r="CP343" i="16"/>
  <c r="CQ400" i="16"/>
  <c r="CR49" i="16"/>
  <c r="CO119" i="16"/>
  <c r="CS53" i="16"/>
  <c r="CP185" i="16"/>
  <c r="CQ322" i="16"/>
  <c r="CR322" i="16"/>
  <c r="CS322" i="16"/>
  <c r="CQ204" i="16"/>
  <c r="CO204" i="16"/>
  <c r="CO322" i="16"/>
  <c r="CP204" i="16"/>
  <c r="CR204" i="16"/>
  <c r="CO239" i="16"/>
  <c r="CO57" i="16"/>
  <c r="CP188" i="16"/>
  <c r="CP57" i="16"/>
  <c r="CQ188" i="16"/>
  <c r="CO356" i="16"/>
  <c r="CO197" i="16"/>
  <c r="CQ57" i="16"/>
  <c r="CP239" i="16"/>
  <c r="CP356" i="16"/>
  <c r="CP155" i="16"/>
  <c r="CP197" i="16"/>
  <c r="CQ239" i="16"/>
  <c r="CQ356" i="16"/>
  <c r="CR178" i="16"/>
  <c r="CO53" i="16"/>
  <c r="CQ119" i="16"/>
  <c r="CS178" i="16"/>
  <c r="CP53" i="16"/>
  <c r="CO49" i="16"/>
  <c r="CR119" i="16"/>
  <c r="CQ53" i="16"/>
  <c r="CP49" i="16"/>
  <c r="CS119" i="16"/>
  <c r="CP30" i="16"/>
  <c r="CQ49" i="16"/>
  <c r="CS30" i="16"/>
  <c r="CO178" i="16"/>
  <c r="CO30" i="16"/>
  <c r="CR30" i="16"/>
  <c r="CP178" i="16"/>
  <c r="CO240" i="16"/>
  <c r="CQ240" i="16"/>
  <c r="CS50" i="16"/>
  <c r="CS185" i="16"/>
  <c r="CR400" i="16"/>
  <c r="CO50" i="16"/>
  <c r="CQ135" i="16"/>
  <c r="CS400" i="16"/>
  <c r="CP50" i="16"/>
  <c r="CR135" i="16"/>
  <c r="CP400" i="16"/>
  <c r="CQ50" i="16"/>
  <c r="CO185" i="16"/>
  <c r="CQ185" i="16"/>
  <c r="CP58" i="16"/>
  <c r="CS79" i="16"/>
  <c r="CR82" i="16"/>
  <c r="CO223" i="16"/>
  <c r="CP202" i="16"/>
  <c r="CR202" i="16"/>
  <c r="CR264" i="16"/>
  <c r="CO264" i="16"/>
  <c r="CS252" i="16"/>
  <c r="CO65" i="16"/>
  <c r="CP264" i="16"/>
  <c r="CP223" i="16"/>
  <c r="CP79" i="16"/>
  <c r="CP65" i="16"/>
  <c r="CS82" i="16"/>
  <c r="CS202" i="16"/>
  <c r="CQ264" i="16"/>
  <c r="CQ223" i="16"/>
  <c r="CQ79" i="16"/>
  <c r="CO202" i="16"/>
  <c r="CR223" i="16"/>
  <c r="CR79" i="16"/>
  <c r="CQ65" i="16"/>
  <c r="CR65" i="16"/>
  <c r="CO82" i="16"/>
  <c r="CP82" i="16"/>
  <c r="CS388" i="16"/>
  <c r="CS135" i="16"/>
  <c r="CO388" i="16"/>
  <c r="CP240" i="16"/>
  <c r="CO135" i="16"/>
  <c r="CP15" i="16"/>
  <c r="CR15" i="16"/>
  <c r="CO252" i="16"/>
  <c r="CR240" i="16"/>
  <c r="CP252" i="16"/>
  <c r="CQ252" i="16"/>
  <c r="CR388" i="16"/>
  <c r="CR35" i="16"/>
  <c r="CS256" i="16"/>
  <c r="CP35" i="16"/>
  <c r="CP256" i="16"/>
  <c r="CP177" i="16"/>
  <c r="CO103" i="16"/>
  <c r="CQ256" i="16"/>
  <c r="CR181" i="16"/>
  <c r="CQ177" i="16"/>
  <c r="CP103" i="16"/>
  <c r="CQ15" i="16"/>
  <c r="CR256" i="16"/>
  <c r="CS181" i="16"/>
  <c r="CR177" i="16"/>
  <c r="CS103" i="16"/>
  <c r="CQ229" i="16"/>
  <c r="CO15" i="16"/>
  <c r="CO181" i="16"/>
  <c r="CS177" i="16"/>
  <c r="CR229" i="16"/>
  <c r="CO35" i="16"/>
  <c r="CP181" i="16"/>
  <c r="CS229" i="16"/>
  <c r="CO229" i="16"/>
  <c r="CQ103" i="16"/>
  <c r="CP388" i="16"/>
  <c r="CR356" i="16"/>
  <c r="CP255" i="16"/>
  <c r="CQ255" i="16"/>
  <c r="CO87" i="16"/>
  <c r="CR255" i="16"/>
  <c r="CP87" i="16"/>
  <c r="CS101" i="16"/>
  <c r="CS255" i="16"/>
  <c r="CQ87" i="16"/>
  <c r="CR87" i="16"/>
  <c r="CQ58" i="16"/>
  <c r="CR95" i="16"/>
  <c r="CP215" i="16"/>
  <c r="CO101" i="16"/>
  <c r="CQ138" i="16"/>
  <c r="CR58" i="16"/>
  <c r="CS95" i="16"/>
  <c r="CQ364" i="16"/>
  <c r="CQ215" i="16"/>
  <c r="CP101" i="16"/>
  <c r="CR138" i="16"/>
  <c r="CS58" i="16"/>
  <c r="CO95" i="16"/>
  <c r="CR364" i="16"/>
  <c r="CR215" i="16"/>
  <c r="CQ101" i="16"/>
  <c r="CP94" i="16"/>
  <c r="CQ94" i="16"/>
  <c r="CO94" i="16"/>
  <c r="CS94" i="16"/>
  <c r="CR94" i="16"/>
  <c r="CS138" i="16"/>
  <c r="CP95" i="16"/>
  <c r="CS364" i="16"/>
  <c r="CS215" i="16"/>
  <c r="CO138" i="16"/>
  <c r="CO364" i="16"/>
  <c r="CO227" i="16"/>
  <c r="CS227" i="16"/>
  <c r="CR227" i="16"/>
  <c r="CQ227" i="16"/>
  <c r="CP227" i="16"/>
  <c r="CP409" i="16"/>
  <c r="CO409" i="16"/>
  <c r="CS409" i="16"/>
  <c r="CR409" i="16"/>
  <c r="CQ409" i="16"/>
  <c r="CS117" i="16"/>
  <c r="CR117" i="16"/>
  <c r="CQ117" i="16"/>
  <c r="CP117" i="16"/>
  <c r="CO117" i="16"/>
  <c r="CS72" i="16"/>
  <c r="CR72" i="16"/>
  <c r="CP72" i="16"/>
  <c r="CQ72" i="16"/>
  <c r="CO72" i="16"/>
  <c r="CQ176" i="16"/>
  <c r="CO176" i="16"/>
  <c r="CS176" i="16"/>
  <c r="CR176" i="16"/>
  <c r="CP176" i="16"/>
  <c r="CR25" i="16"/>
  <c r="CS25" i="16"/>
  <c r="CO25" i="16"/>
  <c r="CQ25" i="16"/>
  <c r="CP25" i="16"/>
  <c r="CP11" i="16"/>
  <c r="CR11" i="16"/>
  <c r="CS11" i="16"/>
  <c r="CQ11" i="16"/>
  <c r="CO11" i="16"/>
  <c r="CS151" i="16"/>
  <c r="CR151" i="16"/>
  <c r="CQ151" i="16"/>
  <c r="CP151" i="16"/>
  <c r="CO151" i="16"/>
  <c r="CQ6" i="16"/>
  <c r="CR6" i="16"/>
  <c r="CS6" i="16"/>
  <c r="CP6" i="16"/>
  <c r="CO6" i="16"/>
  <c r="CQ276" i="16"/>
  <c r="CP276" i="16"/>
  <c r="CO276" i="16"/>
  <c r="CS276" i="16"/>
  <c r="CR276" i="16"/>
  <c r="CS244" i="16"/>
  <c r="CR244" i="16"/>
  <c r="CO244" i="16"/>
  <c r="CQ244" i="16"/>
  <c r="CP244" i="16"/>
  <c r="CP129" i="16"/>
  <c r="CO129" i="16"/>
  <c r="CS129" i="16"/>
  <c r="CR129" i="16"/>
  <c r="CQ129" i="16"/>
  <c r="CO399" i="16"/>
  <c r="CS399" i="16"/>
  <c r="CR399" i="16"/>
  <c r="CQ399" i="16"/>
  <c r="CP399" i="16"/>
  <c r="CS77" i="16"/>
  <c r="CR77" i="16"/>
  <c r="CQ77" i="16"/>
  <c r="CP77" i="16"/>
  <c r="CO77" i="16"/>
  <c r="CP301" i="16"/>
  <c r="CR301" i="16"/>
  <c r="CQ301" i="16"/>
  <c r="CO301" i="16"/>
  <c r="CS301" i="16"/>
  <c r="CS372" i="16"/>
  <c r="CR372" i="16"/>
  <c r="CO372" i="16"/>
  <c r="CQ372" i="16"/>
  <c r="CP372" i="16"/>
  <c r="CQ340" i="16"/>
  <c r="CP340" i="16"/>
  <c r="CO340" i="16"/>
  <c r="CS340" i="16"/>
  <c r="CR340" i="16"/>
  <c r="CQ321" i="16"/>
  <c r="CP321" i="16"/>
  <c r="CO321" i="16"/>
  <c r="CS321" i="16"/>
  <c r="CR321" i="16"/>
  <c r="CO384" i="16"/>
  <c r="CS384" i="16"/>
  <c r="CP384" i="16"/>
  <c r="CR384" i="16"/>
  <c r="CQ384" i="16"/>
  <c r="CR316" i="16"/>
  <c r="CQ316" i="16"/>
  <c r="CP316" i="16"/>
  <c r="CO316" i="16"/>
  <c r="CS316" i="16"/>
  <c r="CS293" i="16"/>
  <c r="CR293" i="16"/>
  <c r="CQ293" i="16"/>
  <c r="CP293" i="16"/>
  <c r="CO293" i="16"/>
  <c r="CO16" i="16"/>
  <c r="CS16" i="16"/>
  <c r="CP16" i="16"/>
  <c r="CQ16" i="16"/>
  <c r="CR16" i="16"/>
  <c r="CO89" i="16"/>
  <c r="CS89" i="16"/>
  <c r="CR89" i="16"/>
  <c r="CQ89" i="16"/>
  <c r="CP89" i="16"/>
  <c r="CP83" i="16"/>
  <c r="CO83" i="16"/>
  <c r="CS83" i="16"/>
  <c r="CR83" i="16"/>
  <c r="CQ83" i="16"/>
  <c r="CO365" i="16"/>
  <c r="CS365" i="16"/>
  <c r="CR365" i="16"/>
  <c r="CQ365" i="16"/>
  <c r="CP365" i="16"/>
  <c r="CO143" i="16"/>
  <c r="CS143" i="16"/>
  <c r="CR143" i="16"/>
  <c r="CQ143" i="16"/>
  <c r="CP143" i="16"/>
  <c r="CS348" i="16"/>
  <c r="CP348" i="16"/>
  <c r="CO348" i="16"/>
  <c r="CR348" i="16"/>
  <c r="CQ348" i="16"/>
  <c r="CR161" i="16"/>
  <c r="CQ161" i="16"/>
  <c r="CP161" i="16"/>
  <c r="CO161" i="16"/>
  <c r="CS161" i="16"/>
  <c r="CS141" i="16"/>
  <c r="CR141" i="16"/>
  <c r="CQ141" i="16"/>
  <c r="CP141" i="16"/>
  <c r="CO141" i="16"/>
  <c r="CQ221" i="16"/>
  <c r="CP221" i="16"/>
  <c r="CR221" i="16"/>
  <c r="CO221" i="16"/>
  <c r="CS221" i="16"/>
  <c r="CO64" i="16"/>
  <c r="CS64" i="16"/>
  <c r="CR64" i="16"/>
  <c r="CQ64" i="16"/>
  <c r="CP64" i="16"/>
  <c r="CS113" i="16"/>
  <c r="CR113" i="16"/>
  <c r="CQ113" i="16"/>
  <c r="CP113" i="16"/>
  <c r="CO113" i="16"/>
  <c r="CO48" i="16"/>
  <c r="CQ48" i="16"/>
  <c r="CS48" i="16"/>
  <c r="CP48" i="16"/>
  <c r="CR48" i="16"/>
  <c r="CR81" i="16"/>
  <c r="CQ81" i="16"/>
  <c r="CP81" i="16"/>
  <c r="CO81" i="16"/>
  <c r="CS81" i="16"/>
  <c r="CR96" i="16"/>
  <c r="CQ96" i="16"/>
  <c r="CP96" i="16"/>
  <c r="CO96" i="16"/>
  <c r="CS96" i="16"/>
  <c r="CS308" i="16"/>
  <c r="CR308" i="16"/>
  <c r="CQ308" i="16"/>
  <c r="CP308" i="16"/>
  <c r="CO308" i="16"/>
  <c r="CP360" i="16"/>
  <c r="CO360" i="16"/>
  <c r="CS360" i="16"/>
  <c r="CR360" i="16"/>
  <c r="CQ360" i="16"/>
  <c r="CP341" i="16"/>
  <c r="CR341" i="16"/>
  <c r="CQ341" i="16"/>
  <c r="CO341" i="16"/>
  <c r="CS341" i="16"/>
  <c r="CR391" i="16"/>
  <c r="CQ391" i="16"/>
  <c r="CP391" i="16"/>
  <c r="CO391" i="16"/>
  <c r="CS391" i="16"/>
  <c r="CO231" i="16"/>
  <c r="CS231" i="16"/>
  <c r="CR231" i="16"/>
  <c r="CQ231" i="16"/>
  <c r="CP231" i="16"/>
  <c r="CR154" i="16"/>
  <c r="CQ154" i="16"/>
  <c r="CP154" i="16"/>
  <c r="CO154" i="16"/>
  <c r="CS154" i="16"/>
  <c r="CP108" i="16"/>
  <c r="CO108" i="16"/>
  <c r="CS108" i="16"/>
  <c r="CR108" i="16"/>
  <c r="CQ108" i="16"/>
  <c r="CR145" i="16"/>
  <c r="CQ145" i="16"/>
  <c r="CP145" i="16"/>
  <c r="CO145" i="16"/>
  <c r="CS145" i="16"/>
  <c r="CR312" i="16"/>
  <c r="CQ312" i="16"/>
  <c r="CP312" i="16"/>
  <c r="CO312" i="16"/>
  <c r="CS312" i="16"/>
  <c r="CS359" i="16"/>
  <c r="CR359" i="16"/>
  <c r="CQ359" i="16"/>
  <c r="CP359" i="16"/>
  <c r="CO359" i="16"/>
  <c r="CS28" i="16"/>
  <c r="CQ28" i="16"/>
  <c r="CR28" i="16"/>
  <c r="CP28" i="16"/>
  <c r="CO28" i="16"/>
  <c r="CQ84" i="16"/>
  <c r="CP84" i="16"/>
  <c r="CO84" i="16"/>
  <c r="CS84" i="16"/>
  <c r="CR84" i="16"/>
  <c r="CO112" i="16"/>
  <c r="CS112" i="16"/>
  <c r="CR112" i="16"/>
  <c r="CQ112" i="16"/>
  <c r="CP112" i="16"/>
  <c r="CS319" i="16"/>
  <c r="CR319" i="16"/>
  <c r="CQ319" i="16"/>
  <c r="CP319" i="16"/>
  <c r="CO319" i="16"/>
  <c r="CR160" i="16"/>
  <c r="CQ160" i="16"/>
  <c r="CP160" i="16"/>
  <c r="CO160" i="16"/>
  <c r="CS160" i="16"/>
  <c r="CS303" i="16"/>
  <c r="CR303" i="16"/>
  <c r="CP303" i="16"/>
  <c r="CQ303" i="16"/>
  <c r="CO303" i="16"/>
  <c r="CP304" i="16"/>
  <c r="CO304" i="16"/>
  <c r="CR304" i="16"/>
  <c r="CS304" i="16"/>
  <c r="CQ304" i="16"/>
  <c r="CS187" i="16"/>
  <c r="CR187" i="16"/>
  <c r="CQ187" i="16"/>
  <c r="CP187" i="16"/>
  <c r="CO187" i="16"/>
  <c r="CS249" i="16"/>
  <c r="CR249" i="16"/>
  <c r="CQ249" i="16"/>
  <c r="CP249" i="16"/>
  <c r="CO249" i="16"/>
  <c r="CO88" i="16"/>
  <c r="CS88" i="16"/>
  <c r="CR88" i="16"/>
  <c r="CQ88" i="16"/>
  <c r="CP88" i="16"/>
  <c r="CP405" i="16"/>
  <c r="CO405" i="16"/>
  <c r="CS405" i="16"/>
  <c r="CR405" i="16"/>
  <c r="CQ405" i="16"/>
  <c r="CO335" i="16"/>
  <c r="CS335" i="16"/>
  <c r="CR335" i="16"/>
  <c r="CQ335" i="16"/>
  <c r="CP335" i="16"/>
  <c r="CR33" i="16"/>
  <c r="CS33" i="16"/>
  <c r="CP33" i="16"/>
  <c r="CQ33" i="16"/>
  <c r="CO33" i="16"/>
  <c r="CS13" i="16"/>
  <c r="CO13" i="16"/>
  <c r="CP13" i="16"/>
  <c r="CQ13" i="16"/>
  <c r="CR13" i="16"/>
  <c r="CQ232" i="16"/>
  <c r="CR232" i="16"/>
  <c r="CP232" i="16"/>
  <c r="CO232" i="16"/>
  <c r="CS232" i="16"/>
  <c r="CS63" i="16"/>
  <c r="CR63" i="16"/>
  <c r="CQ63" i="16"/>
  <c r="CP63" i="16"/>
  <c r="CO63" i="16"/>
  <c r="CS157" i="16"/>
  <c r="CR157" i="16"/>
  <c r="CQ157" i="16"/>
  <c r="CP157" i="16"/>
  <c r="CO157" i="16"/>
  <c r="CS167" i="16"/>
  <c r="CR167" i="16"/>
  <c r="CQ167" i="16"/>
  <c r="CP167" i="16"/>
  <c r="CO167" i="16"/>
  <c r="CR73" i="16"/>
  <c r="CQ73" i="16"/>
  <c r="CP73" i="16"/>
  <c r="CO73" i="16"/>
  <c r="CS73" i="16"/>
  <c r="CP67" i="16"/>
  <c r="CO67" i="16"/>
  <c r="CS67" i="16"/>
  <c r="CR67" i="16"/>
  <c r="CQ67" i="16"/>
  <c r="CS295" i="16"/>
  <c r="CR295" i="16"/>
  <c r="CQ295" i="16"/>
  <c r="CP295" i="16"/>
  <c r="CO295" i="16"/>
  <c r="CP217" i="16"/>
  <c r="CO217" i="16"/>
  <c r="CS217" i="16"/>
  <c r="CR217" i="16"/>
  <c r="CQ217" i="16"/>
  <c r="CS115" i="16"/>
  <c r="CR115" i="16"/>
  <c r="CQ115" i="16"/>
  <c r="CP115" i="16"/>
  <c r="CO115" i="16"/>
  <c r="CP210" i="16"/>
  <c r="CO210" i="16"/>
  <c r="CS210" i="16"/>
  <c r="CR210" i="16"/>
  <c r="CQ210" i="16"/>
  <c r="CQ261" i="16"/>
  <c r="CP261" i="16"/>
  <c r="CO261" i="16"/>
  <c r="CS261" i="16"/>
  <c r="CR261" i="16"/>
  <c r="CO152" i="16"/>
  <c r="CS152" i="16"/>
  <c r="CQ152" i="16"/>
  <c r="CR152" i="16"/>
  <c r="CP152" i="16"/>
  <c r="CR382" i="16"/>
  <c r="CQ382" i="16"/>
  <c r="CP382" i="16"/>
  <c r="CO382" i="16"/>
  <c r="CS382" i="16"/>
  <c r="CS26" i="16"/>
  <c r="CO26" i="16"/>
  <c r="CP26" i="16"/>
  <c r="CR26" i="16"/>
  <c r="CQ26" i="16"/>
  <c r="CP344" i="16"/>
  <c r="CO344" i="16"/>
  <c r="CS344" i="16"/>
  <c r="CR344" i="16"/>
  <c r="CQ344" i="16"/>
  <c r="CR17" i="16"/>
  <c r="CS17" i="16"/>
  <c r="CO17" i="16"/>
  <c r="CP17" i="16"/>
  <c r="CQ17" i="16"/>
  <c r="CR137" i="16"/>
  <c r="CQ137" i="16"/>
  <c r="CP137" i="16"/>
  <c r="CO137" i="16"/>
  <c r="CS137" i="16"/>
  <c r="CS401" i="16"/>
  <c r="CR401" i="16"/>
  <c r="CQ401" i="16"/>
  <c r="CP401" i="16"/>
  <c r="CO401" i="16"/>
  <c r="CS199" i="16"/>
  <c r="CR199" i="16"/>
  <c r="CQ199" i="16"/>
  <c r="CP199" i="16"/>
  <c r="CO199" i="16"/>
  <c r="CS294" i="16"/>
  <c r="CR294" i="16"/>
  <c r="CQ294" i="16"/>
  <c r="CP294" i="16"/>
  <c r="CO294" i="16"/>
  <c r="CO68" i="16"/>
  <c r="CS68" i="16"/>
  <c r="CR68" i="16"/>
  <c r="CQ68" i="16"/>
  <c r="CP68" i="16"/>
  <c r="CS211" i="16"/>
  <c r="CR211" i="16"/>
  <c r="CQ211" i="16"/>
  <c r="CP211" i="16"/>
  <c r="CO211" i="16"/>
  <c r="CO32" i="16"/>
  <c r="CS32" i="16"/>
  <c r="CP32" i="16"/>
  <c r="CQ32" i="16"/>
  <c r="CR32" i="16"/>
  <c r="CR237" i="16"/>
  <c r="CQ237" i="16"/>
  <c r="CP237" i="16"/>
  <c r="CO237" i="16"/>
  <c r="CS237" i="16"/>
  <c r="CS268" i="16"/>
  <c r="CR268" i="16"/>
  <c r="CQ268" i="16"/>
  <c r="CP268" i="16"/>
  <c r="CO268" i="16"/>
  <c r="CQ148" i="16"/>
  <c r="CP148" i="16"/>
  <c r="CO148" i="16"/>
  <c r="CS148" i="16"/>
  <c r="CR148" i="16"/>
  <c r="CO285" i="16"/>
  <c r="CS285" i="16"/>
  <c r="CR285" i="16"/>
  <c r="CQ285" i="16"/>
  <c r="CP285" i="16"/>
  <c r="CS175" i="16"/>
  <c r="CR175" i="16"/>
  <c r="CQ175" i="16"/>
  <c r="CP175" i="16"/>
  <c r="CO175" i="16"/>
  <c r="CO168" i="16"/>
  <c r="CS168" i="16"/>
  <c r="CR168" i="16"/>
  <c r="CQ168" i="16"/>
  <c r="CP168" i="16"/>
  <c r="CR90" i="16"/>
  <c r="CQ90" i="16"/>
  <c r="CP90" i="16"/>
  <c r="CO90" i="16"/>
  <c r="CS90" i="16"/>
  <c r="CR43" i="16"/>
  <c r="CQ43" i="16"/>
  <c r="CP43" i="16"/>
  <c r="CS43" i="16"/>
  <c r="CO43" i="16"/>
  <c r="CR121" i="16"/>
  <c r="CQ121" i="16"/>
  <c r="CP121" i="16"/>
  <c r="CO121" i="16"/>
  <c r="CS121" i="16"/>
  <c r="CQ247" i="16"/>
  <c r="CP247" i="16"/>
  <c r="CO247" i="16"/>
  <c r="CS247" i="16"/>
  <c r="CR247" i="16"/>
  <c r="CS213" i="16"/>
  <c r="CR213" i="16"/>
  <c r="CQ213" i="16"/>
  <c r="CP213" i="16"/>
  <c r="CO213" i="16"/>
  <c r="CO191" i="16"/>
  <c r="CS191" i="16"/>
  <c r="CR191" i="16"/>
  <c r="CQ191" i="16"/>
  <c r="CP191" i="16"/>
  <c r="CS29" i="16"/>
  <c r="CR29" i="16"/>
  <c r="CO29" i="16"/>
  <c r="CP29" i="16"/>
  <c r="CQ29" i="16"/>
  <c r="CS263" i="16"/>
  <c r="CR263" i="16"/>
  <c r="CQ263" i="16"/>
  <c r="CP263" i="16"/>
  <c r="CO263" i="16"/>
  <c r="CS39" i="16"/>
  <c r="CO39" i="16"/>
  <c r="CP39" i="16"/>
  <c r="CQ39" i="16"/>
  <c r="CR39" i="16"/>
  <c r="CS208" i="16"/>
  <c r="CR208" i="16"/>
  <c r="CQ208" i="16"/>
  <c r="CP208" i="16"/>
  <c r="CO208" i="16"/>
  <c r="CP236" i="16"/>
  <c r="CO236" i="16"/>
  <c r="CS236" i="16"/>
  <c r="CR236" i="16"/>
  <c r="CQ236" i="16"/>
  <c r="CS146" i="16"/>
  <c r="CR146" i="16"/>
  <c r="CQ146" i="16"/>
  <c r="CP146" i="16"/>
  <c r="CO146" i="16"/>
  <c r="CS272" i="16"/>
  <c r="CR272" i="16"/>
  <c r="CQ272" i="16"/>
  <c r="CP272" i="16"/>
  <c r="CO272" i="16"/>
  <c r="CO24" i="16"/>
  <c r="CQ24" i="16"/>
  <c r="CR24" i="16"/>
  <c r="CP24" i="16"/>
  <c r="CS24" i="16"/>
  <c r="CQ385" i="16"/>
  <c r="CP385" i="16"/>
  <c r="CO385" i="16"/>
  <c r="CS385" i="16"/>
  <c r="CR385" i="16"/>
  <c r="CO173" i="16"/>
  <c r="CQ173" i="16"/>
  <c r="CP173" i="16"/>
  <c r="CS173" i="16"/>
  <c r="CR173" i="16"/>
  <c r="CR71" i="16"/>
  <c r="CQ71" i="16"/>
  <c r="CP71" i="16"/>
  <c r="CO71" i="16"/>
  <c r="CS71" i="16"/>
  <c r="CO373" i="16"/>
  <c r="CS373" i="16"/>
  <c r="CP373" i="16"/>
  <c r="CR373" i="16"/>
  <c r="CQ373" i="16"/>
  <c r="CR9" i="16"/>
  <c r="CO9" i="16"/>
  <c r="CS9" i="16"/>
  <c r="CQ9" i="16"/>
  <c r="CP9" i="16"/>
  <c r="CR302" i="16"/>
  <c r="CQ302" i="16"/>
  <c r="CP302" i="16"/>
  <c r="CO302" i="16"/>
  <c r="CS302" i="16"/>
  <c r="CQ246" i="16"/>
  <c r="CP246" i="16"/>
  <c r="CO246" i="16"/>
  <c r="CS246" i="16"/>
  <c r="CR246" i="16"/>
  <c r="CO248" i="16"/>
  <c r="CS248" i="16"/>
  <c r="CR248" i="16"/>
  <c r="CQ248" i="16"/>
  <c r="CP248" i="16"/>
  <c r="CQ159" i="16"/>
  <c r="CP159" i="16"/>
  <c r="CO159" i="16"/>
  <c r="CS159" i="16"/>
  <c r="CR159" i="16"/>
  <c r="CO296" i="16"/>
  <c r="CP296" i="16"/>
  <c r="CS296" i="16"/>
  <c r="CR296" i="16"/>
  <c r="CQ296" i="16"/>
  <c r="CP47" i="16"/>
  <c r="CO47" i="16"/>
  <c r="CS47" i="16"/>
  <c r="CR47" i="16"/>
  <c r="CQ47" i="16"/>
  <c r="CO40" i="16"/>
  <c r="CR40" i="16"/>
  <c r="CS40" i="16"/>
  <c r="CP40" i="16"/>
  <c r="CQ40" i="16"/>
  <c r="CO109" i="16"/>
  <c r="CS109" i="16"/>
  <c r="CR109" i="16"/>
  <c r="CQ109" i="16"/>
  <c r="CP109" i="16"/>
  <c r="CO241" i="16"/>
  <c r="CS241" i="16"/>
  <c r="CR241" i="16"/>
  <c r="CQ241" i="16"/>
  <c r="CP241" i="16"/>
  <c r="CO260" i="16"/>
  <c r="CS260" i="16"/>
  <c r="CR260" i="16"/>
  <c r="CQ260" i="16"/>
  <c r="CP260" i="16"/>
  <c r="CQ114" i="16"/>
  <c r="CP114" i="16"/>
  <c r="CO114" i="16"/>
  <c r="CS114" i="16"/>
  <c r="CR114" i="16"/>
  <c r="CR318" i="16"/>
  <c r="CQ318" i="16"/>
  <c r="CP318" i="16"/>
  <c r="CO318" i="16"/>
  <c r="CS318" i="16"/>
  <c r="CO184" i="16"/>
  <c r="CS184" i="16"/>
  <c r="CR184" i="16"/>
  <c r="CQ184" i="16"/>
  <c r="CP184" i="16"/>
  <c r="CR325" i="16"/>
  <c r="CQ325" i="16"/>
  <c r="CP325" i="16"/>
  <c r="CO325" i="16"/>
  <c r="CS325" i="16"/>
  <c r="CP80" i="16"/>
  <c r="CO80" i="16"/>
  <c r="CS80" i="16"/>
  <c r="CR80" i="16"/>
  <c r="CQ80" i="16"/>
  <c r="CS18" i="16"/>
  <c r="CQ18" i="16"/>
  <c r="CO18" i="16"/>
  <c r="CP18" i="16"/>
  <c r="CR18" i="16"/>
  <c r="CS407" i="16"/>
  <c r="CQ407" i="16"/>
  <c r="CR407" i="16"/>
  <c r="CP407" i="16"/>
  <c r="CO407" i="16"/>
  <c r="CR317" i="16"/>
  <c r="CQ317" i="16"/>
  <c r="CP317" i="16"/>
  <c r="CO317" i="16"/>
  <c r="CS317" i="16"/>
  <c r="CO309" i="16"/>
  <c r="CS309" i="16"/>
  <c r="CR309" i="16"/>
  <c r="CQ309" i="16"/>
  <c r="CP309" i="16"/>
  <c r="CS195" i="16"/>
  <c r="CR195" i="16"/>
  <c r="CQ195" i="16"/>
  <c r="CP195" i="16"/>
  <c r="CO195" i="16"/>
  <c r="CS45" i="16"/>
  <c r="CO45" i="16"/>
  <c r="CP45" i="16"/>
  <c r="CR45" i="16"/>
  <c r="CQ45" i="16"/>
  <c r="CO253" i="16"/>
  <c r="CS253" i="16"/>
  <c r="CR253" i="16"/>
  <c r="CQ253" i="16"/>
  <c r="CP253" i="16"/>
  <c r="CO104" i="16"/>
  <c r="CS104" i="16"/>
  <c r="CR104" i="16"/>
  <c r="CQ104" i="16"/>
  <c r="CP104" i="16"/>
  <c r="CS209" i="16"/>
  <c r="CR209" i="16"/>
  <c r="CQ209" i="16"/>
  <c r="CP209" i="16"/>
  <c r="CO209" i="16"/>
  <c r="CR75" i="16"/>
  <c r="CQ75" i="16"/>
  <c r="CP75" i="16"/>
  <c r="CO75" i="16"/>
  <c r="CS75" i="16"/>
  <c r="CS52" i="16"/>
  <c r="CR52" i="16"/>
  <c r="CQ52" i="16"/>
  <c r="CP52" i="16"/>
  <c r="CO52" i="16"/>
  <c r="CP59" i="16"/>
  <c r="CO59" i="16"/>
  <c r="CS59" i="16"/>
  <c r="CR59" i="16"/>
  <c r="CQ59" i="16"/>
  <c r="CO8" i="16"/>
  <c r="CS8" i="16"/>
  <c r="CP8" i="16"/>
  <c r="CQ8" i="16"/>
  <c r="CR8" i="16"/>
  <c r="CS106" i="16"/>
  <c r="CR106" i="16"/>
  <c r="CQ106" i="16"/>
  <c r="CP106" i="16"/>
  <c r="CO106" i="16"/>
  <c r="CS128" i="16"/>
  <c r="CO128" i="16"/>
  <c r="CR128" i="16"/>
  <c r="CQ128" i="16"/>
  <c r="CP128" i="16"/>
  <c r="CS93" i="16"/>
  <c r="CR93" i="16"/>
  <c r="CO93" i="16"/>
  <c r="CQ93" i="16"/>
  <c r="CP93" i="16"/>
  <c r="CS31" i="16"/>
  <c r="CP31" i="16"/>
  <c r="CO31" i="16"/>
  <c r="CR31" i="16"/>
  <c r="CQ31" i="16"/>
  <c r="CO218" i="16"/>
  <c r="CS218" i="16"/>
  <c r="CR218" i="16"/>
  <c r="CQ218" i="16"/>
  <c r="CP218" i="16"/>
  <c r="CO230" i="16"/>
  <c r="CS230" i="16"/>
  <c r="CR230" i="16"/>
  <c r="CQ230" i="16"/>
  <c r="CP230" i="16"/>
  <c r="CR60" i="16"/>
  <c r="CQ60" i="16"/>
  <c r="CP60" i="16"/>
  <c r="CO60" i="16"/>
  <c r="CS60" i="16"/>
  <c r="CR376" i="16"/>
  <c r="CQ376" i="16"/>
  <c r="CP376" i="16"/>
  <c r="CO376" i="16"/>
  <c r="CS376" i="16"/>
  <c r="CQ44" i="16"/>
  <c r="CO44" i="16"/>
  <c r="CP44" i="16"/>
  <c r="CS44" i="16"/>
  <c r="CR44" i="16"/>
  <c r="CS377" i="16"/>
  <c r="CR377" i="16"/>
  <c r="CQ377" i="16"/>
  <c r="CP377" i="16"/>
  <c r="CO377" i="16"/>
  <c r="CS20" i="16"/>
  <c r="CO20" i="16"/>
  <c r="CP20" i="16"/>
  <c r="CQ20" i="16"/>
  <c r="CR20" i="16"/>
  <c r="CS170" i="16"/>
  <c r="CR170" i="16"/>
  <c r="CQ170" i="16"/>
  <c r="CP170" i="16"/>
  <c r="CO170" i="16"/>
  <c r="CR327" i="16"/>
  <c r="CQ327" i="16"/>
  <c r="CP327" i="16"/>
  <c r="CO327" i="16"/>
  <c r="CS327" i="16"/>
  <c r="CS42" i="16"/>
  <c r="CR42" i="16"/>
  <c r="CQ42" i="16"/>
  <c r="CP42" i="16"/>
  <c r="CO42" i="16"/>
  <c r="CP300" i="16"/>
  <c r="CO300" i="16"/>
  <c r="CR300" i="16"/>
  <c r="CQ300" i="16"/>
  <c r="CS300" i="16"/>
  <c r="CP408" i="16"/>
  <c r="CS408" i="16"/>
  <c r="CO408" i="16"/>
  <c r="CR408" i="16"/>
  <c r="CQ408" i="16"/>
  <c r="CS66" i="16"/>
  <c r="CR66" i="16"/>
  <c r="CQ66" i="16"/>
  <c r="CP66" i="16"/>
  <c r="CO66" i="16"/>
  <c r="CR383" i="16"/>
  <c r="CS383" i="16"/>
  <c r="CQ383" i="16"/>
  <c r="CP383" i="16"/>
  <c r="CO383" i="16"/>
  <c r="CS133" i="16"/>
  <c r="CR133" i="16"/>
  <c r="CQ133" i="16"/>
  <c r="CP133" i="16"/>
  <c r="CO133" i="16"/>
  <c r="CS367" i="16"/>
  <c r="CR367" i="16"/>
  <c r="CQ367" i="16"/>
  <c r="CP367" i="16"/>
  <c r="CO367" i="16"/>
  <c r="CO189" i="16"/>
  <c r="CS189" i="16"/>
  <c r="CR189" i="16"/>
  <c r="CQ189" i="16"/>
  <c r="CP189" i="16"/>
  <c r="CP270" i="16"/>
  <c r="CO270" i="16"/>
  <c r="CS270" i="16"/>
  <c r="CR270" i="16"/>
  <c r="CQ270" i="16"/>
  <c r="CQ287" i="16"/>
  <c r="CP287" i="16"/>
  <c r="CO287" i="16"/>
  <c r="CS287" i="16"/>
  <c r="CR287" i="16"/>
  <c r="CQ56" i="16"/>
  <c r="CP56" i="16"/>
  <c r="CO56" i="16"/>
  <c r="CS56" i="16"/>
  <c r="CR56" i="16"/>
  <c r="CP194" i="16"/>
  <c r="CO194" i="16"/>
  <c r="CS194" i="16"/>
  <c r="CR194" i="16"/>
  <c r="CQ194" i="16"/>
  <c r="CR165" i="16"/>
  <c r="CQ165" i="16"/>
  <c r="CP165" i="16"/>
  <c r="CO165" i="16"/>
  <c r="CS165" i="16"/>
  <c r="CQ169" i="16"/>
  <c r="CP169" i="16"/>
  <c r="CO169" i="16"/>
  <c r="CS169" i="16"/>
  <c r="CR169" i="16"/>
  <c r="CS333" i="16"/>
  <c r="CR333" i="16"/>
  <c r="CO333" i="16"/>
  <c r="CQ333" i="16"/>
  <c r="CP333" i="16"/>
  <c r="CO328" i="16"/>
  <c r="CS328" i="16"/>
  <c r="CQ328" i="16"/>
  <c r="CR328" i="16"/>
  <c r="CP328" i="16"/>
  <c r="CP320" i="16"/>
  <c r="CO320" i="16"/>
  <c r="CR320" i="16"/>
  <c r="CS320" i="16"/>
  <c r="CQ320" i="16"/>
  <c r="CS12" i="16"/>
  <c r="CQ12" i="16"/>
  <c r="CR12" i="16"/>
  <c r="CP12" i="16"/>
  <c r="CO12" i="16"/>
  <c r="CS352" i="16"/>
  <c r="CR352" i="16"/>
  <c r="CQ352" i="16"/>
  <c r="CP352" i="16"/>
  <c r="CO352" i="16"/>
  <c r="CQ245" i="16"/>
  <c r="CP245" i="16"/>
  <c r="CO245" i="16"/>
  <c r="CS245" i="16"/>
  <c r="CR245" i="16"/>
  <c r="CP171" i="16"/>
  <c r="CO171" i="16"/>
  <c r="CS171" i="16"/>
  <c r="CR171" i="16"/>
  <c r="CQ171" i="16"/>
  <c r="CQ381" i="16"/>
  <c r="CP381" i="16"/>
  <c r="CO381" i="16"/>
  <c r="CS381" i="16"/>
  <c r="CR381" i="16"/>
  <c r="CQ179" i="16"/>
  <c r="CP179" i="16"/>
  <c r="CO179" i="16"/>
  <c r="CS179" i="16"/>
  <c r="CR179" i="16"/>
  <c r="CQ125" i="16"/>
  <c r="CP125" i="16"/>
  <c r="CO125" i="16"/>
  <c r="CS125" i="16"/>
  <c r="CR125" i="16"/>
  <c r="CP19" i="16"/>
  <c r="CQ19" i="16"/>
  <c r="CR19" i="16"/>
  <c r="CS19" i="16"/>
  <c r="CO19" i="16"/>
  <c r="CS4" i="16"/>
  <c r="CO4" i="16"/>
  <c r="CP4" i="16"/>
  <c r="CQ4" i="16"/>
  <c r="CR4" i="16"/>
  <c r="CQ336" i="16"/>
  <c r="CP336" i="16"/>
  <c r="CO336" i="16"/>
  <c r="CS336" i="16"/>
  <c r="CR336" i="16"/>
  <c r="CR233" i="16"/>
  <c r="CQ233" i="16"/>
  <c r="CP233" i="16"/>
  <c r="CO233" i="16"/>
  <c r="CS233" i="16"/>
  <c r="CS136" i="16"/>
  <c r="CR136" i="16"/>
  <c r="CQ136" i="16"/>
  <c r="CP136" i="16"/>
  <c r="CO136" i="16"/>
  <c r="CS396" i="16"/>
  <c r="CR396" i="16"/>
  <c r="CQ396" i="16"/>
  <c r="CP396" i="16"/>
  <c r="CO396" i="16"/>
  <c r="CS313" i="16"/>
  <c r="CR313" i="16"/>
  <c r="CQ313" i="16"/>
  <c r="CP313" i="16"/>
  <c r="CO313" i="16"/>
  <c r="CR139" i="16"/>
  <c r="CQ139" i="16"/>
  <c r="CP139" i="16"/>
  <c r="CO139" i="16"/>
  <c r="CS139" i="16"/>
  <c r="CR216" i="16"/>
  <c r="CP216" i="16"/>
  <c r="CQ216" i="16"/>
  <c r="CO216" i="16"/>
  <c r="CS216" i="16"/>
  <c r="CR357" i="16"/>
  <c r="CQ357" i="16"/>
  <c r="CP357" i="16"/>
  <c r="CO357" i="16"/>
  <c r="CS357" i="16"/>
  <c r="CS397" i="16"/>
  <c r="CR397" i="16"/>
  <c r="CO397" i="16"/>
  <c r="CQ397" i="16"/>
  <c r="CP397" i="16"/>
  <c r="CQ99" i="16"/>
  <c r="CP99" i="16"/>
  <c r="CO99" i="16"/>
  <c r="CS99" i="16"/>
  <c r="CR99" i="16"/>
  <c r="CP310" i="16"/>
  <c r="CO310" i="16"/>
  <c r="CS310" i="16"/>
  <c r="CR310" i="16"/>
  <c r="CQ310" i="16"/>
  <c r="CS262" i="16"/>
  <c r="CR262" i="16"/>
  <c r="CQ262" i="16"/>
  <c r="CP262" i="16"/>
  <c r="CO262" i="16"/>
  <c r="CR380" i="16"/>
  <c r="CQ380" i="16"/>
  <c r="CP380" i="16"/>
  <c r="CO380" i="16"/>
  <c r="CS380" i="16"/>
  <c r="CP107" i="16"/>
  <c r="CO107" i="16"/>
  <c r="CS107" i="16"/>
  <c r="CR107" i="16"/>
  <c r="CQ107" i="16"/>
  <c r="CP280" i="16"/>
  <c r="CS280" i="16"/>
  <c r="CO280" i="16"/>
  <c r="CR280" i="16"/>
  <c r="CQ280" i="16"/>
  <c r="CR219" i="16"/>
  <c r="CQ219" i="16"/>
  <c r="CP219" i="16"/>
  <c r="CO219" i="16"/>
  <c r="CS219" i="16"/>
  <c r="CS201" i="16"/>
  <c r="CR201" i="16"/>
  <c r="CQ201" i="16"/>
  <c r="CP201" i="16"/>
  <c r="CO201" i="16"/>
  <c r="CQ61" i="16"/>
  <c r="CP61" i="16"/>
  <c r="CO61" i="16"/>
  <c r="CS61" i="16"/>
  <c r="CR61" i="16"/>
  <c r="CP368" i="16"/>
  <c r="CO368" i="16"/>
  <c r="CS368" i="16"/>
  <c r="CR368" i="16"/>
  <c r="CQ368" i="16"/>
  <c r="CO349" i="16"/>
  <c r="CS349" i="16"/>
  <c r="CR349" i="16"/>
  <c r="CQ349" i="16"/>
  <c r="CP349" i="16"/>
  <c r="CS292" i="16"/>
  <c r="CR292" i="16"/>
  <c r="CQ292" i="16"/>
  <c r="CP292" i="16"/>
  <c r="CO292" i="16"/>
  <c r="CP149" i="16"/>
  <c r="CO149" i="16"/>
  <c r="CR149" i="16"/>
  <c r="CQ149" i="16"/>
  <c r="CS149" i="16"/>
  <c r="CS122" i="16"/>
  <c r="CR122" i="16"/>
  <c r="CQ122" i="16"/>
  <c r="CP122" i="16"/>
  <c r="CO122" i="16"/>
  <c r="CS37" i="16"/>
  <c r="CP37" i="16"/>
  <c r="CQ37" i="16"/>
  <c r="CO37" i="16"/>
  <c r="CR37" i="16"/>
  <c r="CS41" i="16"/>
  <c r="CR41" i="16"/>
  <c r="CQ41" i="16"/>
  <c r="CO41" i="16"/>
  <c r="CP41" i="16"/>
  <c r="CS76" i="16"/>
  <c r="CR76" i="16"/>
  <c r="CQ76" i="16"/>
  <c r="CP76" i="16"/>
  <c r="CO76" i="16"/>
  <c r="CS332" i="16"/>
  <c r="CR332" i="16"/>
  <c r="CQ332" i="16"/>
  <c r="CP332" i="16"/>
  <c r="CO332" i="16"/>
  <c r="CP375" i="16"/>
  <c r="CO375" i="16"/>
  <c r="CS375" i="16"/>
  <c r="CR375" i="16"/>
  <c r="CQ375" i="16"/>
  <c r="CS69" i="16"/>
  <c r="CP69" i="16"/>
  <c r="CO69" i="16"/>
  <c r="CR69" i="16"/>
  <c r="CQ69" i="16"/>
  <c r="CS393" i="16"/>
  <c r="CR393" i="16"/>
  <c r="CQ393" i="16"/>
  <c r="CP393" i="16"/>
  <c r="CO393" i="16"/>
  <c r="CS412" i="16"/>
  <c r="CR412" i="16"/>
  <c r="CQ412" i="16"/>
  <c r="CP412" i="16"/>
  <c r="CO412" i="16"/>
  <c r="CR97" i="16"/>
  <c r="CQ97" i="16"/>
  <c r="CP97" i="16"/>
  <c r="CO97" i="16"/>
  <c r="CS97" i="16"/>
  <c r="CO392" i="16"/>
  <c r="CS392" i="16"/>
  <c r="CR392" i="16"/>
  <c r="CQ392" i="16"/>
  <c r="CP392" i="16"/>
  <c r="CS51" i="16"/>
  <c r="CR51" i="16"/>
  <c r="CQ51" i="16"/>
  <c r="CP51" i="16"/>
  <c r="CO51" i="16"/>
  <c r="CQ120" i="16"/>
  <c r="CP120" i="16"/>
  <c r="CO120" i="16"/>
  <c r="CS120" i="16"/>
  <c r="CR120" i="16"/>
  <c r="CS254" i="16"/>
  <c r="CR254" i="16"/>
  <c r="CQ254" i="16"/>
  <c r="CP254" i="16"/>
  <c r="CO254" i="16"/>
  <c r="CS127" i="16"/>
  <c r="CR127" i="16"/>
  <c r="CQ127" i="16"/>
  <c r="CP127" i="16"/>
  <c r="CO127" i="16"/>
  <c r="CQ183" i="16"/>
  <c r="CP183" i="16"/>
  <c r="CO183" i="16"/>
  <c r="CS183" i="16"/>
  <c r="CR183" i="16"/>
  <c r="CS130" i="16"/>
  <c r="CR130" i="16"/>
  <c r="CQ130" i="16"/>
  <c r="CP130" i="16"/>
  <c r="CO130" i="16"/>
  <c r="CO324" i="16"/>
  <c r="CQ324" i="16"/>
  <c r="CP324" i="16"/>
  <c r="CS324" i="16"/>
  <c r="CR324" i="16"/>
  <c r="CP3" i="16"/>
  <c r="CQ3" i="16"/>
  <c r="CR3" i="16"/>
  <c r="CS3" i="16"/>
  <c r="CO3" i="16"/>
  <c r="CP131" i="16"/>
  <c r="CO131" i="16"/>
  <c r="CS131" i="16"/>
  <c r="CR131" i="16"/>
  <c r="CQ131" i="16"/>
  <c r="CQ226" i="16"/>
  <c r="CP226" i="16"/>
  <c r="CO226" i="16"/>
  <c r="CS226" i="16"/>
  <c r="CR226" i="16"/>
  <c r="CS277" i="16"/>
  <c r="CR277" i="16"/>
  <c r="CP277" i="16"/>
  <c r="CO277" i="16"/>
  <c r="CQ277" i="16"/>
  <c r="CS92" i="16"/>
  <c r="CQ92" i="16"/>
  <c r="CP92" i="16"/>
  <c r="CO92" i="16"/>
  <c r="CR92" i="16"/>
  <c r="CP74" i="16"/>
  <c r="CO74" i="16"/>
  <c r="CS74" i="16"/>
  <c r="CR74" i="16"/>
  <c r="CQ74" i="16"/>
  <c r="CO91" i="16"/>
  <c r="CS91" i="16"/>
  <c r="CR91" i="16"/>
  <c r="CQ91" i="16"/>
  <c r="CP91" i="16"/>
  <c r="CO98" i="16"/>
  <c r="CS98" i="16"/>
  <c r="CR98" i="16"/>
  <c r="CQ98" i="16"/>
  <c r="CP98" i="16"/>
  <c r="CQ200" i="16"/>
  <c r="CP200" i="16"/>
  <c r="CO200" i="16"/>
  <c r="CS200" i="16"/>
  <c r="CR200" i="16"/>
  <c r="CS279" i="16"/>
  <c r="CR279" i="16"/>
  <c r="CQ279" i="16"/>
  <c r="CP279" i="16"/>
  <c r="CO279" i="16"/>
  <c r="CS21" i="16"/>
  <c r="CR21" i="16"/>
  <c r="CO21" i="16"/>
  <c r="CP21" i="16"/>
  <c r="CQ21" i="16"/>
  <c r="CO153" i="16"/>
  <c r="CS153" i="16"/>
  <c r="CR153" i="16"/>
  <c r="CQ153" i="16"/>
  <c r="CP153" i="16"/>
  <c r="CP147" i="16"/>
  <c r="CO147" i="16"/>
  <c r="CS147" i="16"/>
  <c r="CR147" i="16"/>
  <c r="CQ147" i="16"/>
  <c r="CQ192" i="16"/>
  <c r="CP192" i="16"/>
  <c r="CR192" i="16"/>
  <c r="CO192" i="16"/>
  <c r="CS192" i="16"/>
  <c r="CQ404" i="16"/>
  <c r="CP404" i="16"/>
  <c r="CO404" i="16"/>
  <c r="CS404" i="16"/>
  <c r="CR404" i="16"/>
  <c r="CP224" i="16"/>
  <c r="CO224" i="16"/>
  <c r="CS224" i="16"/>
  <c r="CR224" i="16"/>
  <c r="CQ224" i="16"/>
  <c r="CS225" i="16"/>
  <c r="CR225" i="16"/>
  <c r="CQ225" i="16"/>
  <c r="CP225" i="16"/>
  <c r="CO225" i="16"/>
  <c r="CP123" i="16"/>
  <c r="CO123" i="16"/>
  <c r="CS123" i="16"/>
  <c r="CR123" i="16"/>
  <c r="CQ123" i="16"/>
  <c r="CO162" i="16"/>
  <c r="CS162" i="16"/>
  <c r="CR162" i="16"/>
  <c r="CQ162" i="16"/>
  <c r="CP162" i="16"/>
  <c r="CS284" i="16"/>
  <c r="CR284" i="16"/>
  <c r="CQ284" i="16"/>
  <c r="CP284" i="16"/>
  <c r="CO284" i="16"/>
  <c r="CS111" i="16"/>
  <c r="CR111" i="16"/>
  <c r="CQ111" i="16"/>
  <c r="CP111" i="16"/>
  <c r="CO111" i="16"/>
  <c r="CP186" i="16"/>
  <c r="CO186" i="16"/>
  <c r="CS186" i="16"/>
  <c r="CR186" i="16"/>
  <c r="CQ186" i="16"/>
  <c r="CP345" i="16"/>
  <c r="CO345" i="16"/>
  <c r="CS345" i="16"/>
  <c r="CR345" i="16"/>
  <c r="CQ345" i="16"/>
  <c r="CP207" i="16"/>
  <c r="CO207" i="16"/>
  <c r="CS207" i="16"/>
  <c r="CR207" i="16"/>
  <c r="CQ207" i="16"/>
  <c r="CS238" i="16"/>
  <c r="CR238" i="16"/>
  <c r="CQ238" i="16"/>
  <c r="CP238" i="16"/>
  <c r="CO238" i="16"/>
  <c r="CP144" i="16"/>
  <c r="CO144" i="16"/>
  <c r="CS144" i="16"/>
  <c r="CR144" i="16"/>
  <c r="CQ144" i="16"/>
  <c r="CP55" i="16"/>
  <c r="CO55" i="16"/>
  <c r="CS55" i="16"/>
  <c r="CR55" i="16"/>
  <c r="CQ55" i="16"/>
  <c r="CP85" i="16"/>
  <c r="CO85" i="16"/>
  <c r="CS85" i="16"/>
  <c r="CR85" i="16"/>
  <c r="CQ85" i="16"/>
  <c r="CO369" i="16"/>
  <c r="CS369" i="16"/>
  <c r="CR369" i="16"/>
  <c r="CQ369" i="16"/>
  <c r="CP369" i="16"/>
  <c r="CQ269" i="16"/>
  <c r="CP269" i="16"/>
  <c r="CO269" i="16"/>
  <c r="CS269" i="16"/>
  <c r="CR269" i="16"/>
  <c r="CP311" i="16"/>
  <c r="CO311" i="16"/>
  <c r="CS311" i="16"/>
  <c r="CR311" i="16"/>
  <c r="CQ311" i="16"/>
  <c r="CS100" i="16"/>
  <c r="CR100" i="16"/>
  <c r="CQ100" i="16"/>
  <c r="CP100" i="16"/>
  <c r="CO100" i="16"/>
  <c r="CS288" i="16"/>
  <c r="CR288" i="16"/>
  <c r="CQ288" i="16"/>
  <c r="CP288" i="16"/>
  <c r="CO288" i="16"/>
  <c r="DI5" i="5"/>
  <c r="DJ5" i="5"/>
  <c r="DK5" i="5"/>
  <c r="DL5" i="5"/>
  <c r="DM5" i="5"/>
  <c r="DN5" i="5"/>
  <c r="DO5" i="5"/>
  <c r="DI6" i="5"/>
  <c r="DJ6" i="5"/>
  <c r="DK6" i="5"/>
  <c r="DL6" i="5"/>
  <c r="DM6" i="5"/>
  <c r="DN6" i="5"/>
  <c r="DO6" i="5"/>
  <c r="DI7" i="5"/>
  <c r="DJ7" i="5"/>
  <c r="DK7" i="5"/>
  <c r="DL7" i="5"/>
  <c r="DM7" i="5"/>
  <c r="DN7" i="5"/>
  <c r="DO7" i="5"/>
  <c r="DI8" i="5"/>
  <c r="DJ8" i="5"/>
  <c r="DK8" i="5"/>
  <c r="DL8" i="5"/>
  <c r="DM8" i="5"/>
  <c r="DN8" i="5"/>
  <c r="DO8" i="5"/>
  <c r="DI9" i="5"/>
  <c r="DJ9" i="5"/>
  <c r="DK9" i="5"/>
  <c r="DL9" i="5"/>
  <c r="DM9" i="5"/>
  <c r="DN9" i="5"/>
  <c r="DO9" i="5"/>
  <c r="DI10" i="5"/>
  <c r="DJ10" i="5"/>
  <c r="DK10" i="5"/>
  <c r="DL10" i="5"/>
  <c r="DM10" i="5"/>
  <c r="DN10" i="5"/>
  <c r="DO10" i="5"/>
  <c r="DI11" i="5"/>
  <c r="DJ11" i="5"/>
  <c r="DK11" i="5"/>
  <c r="DL11" i="5"/>
  <c r="DM11" i="5"/>
  <c r="DN11" i="5"/>
  <c r="DO11" i="5"/>
  <c r="DI12" i="5"/>
  <c r="DJ12" i="5"/>
  <c r="DK12" i="5"/>
  <c r="DL12" i="5"/>
  <c r="DM12" i="5"/>
  <c r="DN12" i="5"/>
  <c r="DO12" i="5"/>
  <c r="DI13" i="5"/>
  <c r="DJ13" i="5"/>
  <c r="DK13" i="5"/>
  <c r="DL13" i="5"/>
  <c r="DM13" i="5"/>
  <c r="DN13" i="5"/>
  <c r="DO13" i="5"/>
  <c r="DI14" i="5"/>
  <c r="DJ14" i="5"/>
  <c r="DK14" i="5"/>
  <c r="DL14" i="5"/>
  <c r="DM14" i="5"/>
  <c r="DN14" i="5"/>
  <c r="DO14" i="5"/>
  <c r="DI15" i="5"/>
  <c r="DJ15" i="5"/>
  <c r="DK15" i="5"/>
  <c r="DL15" i="5"/>
  <c r="DM15" i="5"/>
  <c r="DN15" i="5"/>
  <c r="DO15" i="5"/>
  <c r="DI16" i="5"/>
  <c r="DJ16" i="5"/>
  <c r="DK16" i="5"/>
  <c r="DL16" i="5"/>
  <c r="DM16" i="5"/>
  <c r="DN16" i="5"/>
  <c r="DO16" i="5"/>
  <c r="DI17" i="5"/>
  <c r="DJ17" i="5"/>
  <c r="DK17" i="5"/>
  <c r="DL17" i="5"/>
  <c r="DM17" i="5"/>
  <c r="DN17" i="5"/>
  <c r="DO17" i="5"/>
  <c r="DI18" i="5"/>
  <c r="DJ18" i="5"/>
  <c r="DK18" i="5"/>
  <c r="DL18" i="5"/>
  <c r="DM18" i="5"/>
  <c r="DN18" i="5"/>
  <c r="DO18" i="5"/>
  <c r="DI19" i="5"/>
  <c r="DJ19" i="5"/>
  <c r="DK19" i="5"/>
  <c r="DL19" i="5"/>
  <c r="DM19" i="5"/>
  <c r="DN19" i="5"/>
  <c r="DO19" i="5"/>
  <c r="DO4" i="5"/>
  <c r="DN4" i="5"/>
  <c r="DM4" i="5"/>
  <c r="DL4" i="5"/>
  <c r="DK4" i="5"/>
  <c r="DJ4" i="5"/>
  <c r="DI4" i="5"/>
  <c r="W7" i="21" l="1"/>
  <c r="R55" i="22"/>
  <c r="R54" i="22"/>
  <c r="R53" i="22"/>
  <c r="R52" i="22"/>
  <c r="R51" i="22"/>
  <c r="R50" i="22"/>
  <c r="R49" i="22"/>
  <c r="R48" i="22"/>
  <c r="R45" i="22"/>
  <c r="R44" i="22"/>
  <c r="R43" i="22"/>
  <c r="R42" i="22"/>
  <c r="R41" i="22"/>
  <c r="R40" i="22"/>
  <c r="R39" i="22"/>
  <c r="R38" i="22"/>
  <c r="Q66" i="22"/>
  <c r="P66" i="22"/>
  <c r="O66" i="22"/>
  <c r="N66" i="22"/>
  <c r="M66" i="22"/>
  <c r="Q65" i="22"/>
  <c r="P65" i="22"/>
  <c r="O65" i="22"/>
  <c r="N65" i="22"/>
  <c r="M65" i="22"/>
  <c r="Q64" i="22"/>
  <c r="P64" i="22"/>
  <c r="O64" i="22"/>
  <c r="N64" i="22"/>
  <c r="M64" i="22"/>
  <c r="Q63" i="22"/>
  <c r="P63" i="22"/>
  <c r="O63" i="22"/>
  <c r="N63" i="22"/>
  <c r="M63" i="22"/>
  <c r="Q62" i="22"/>
  <c r="P62" i="22"/>
  <c r="O62" i="22"/>
  <c r="N62" i="22"/>
  <c r="M62" i="22"/>
  <c r="Q61" i="22"/>
  <c r="P61" i="22"/>
  <c r="O61" i="22"/>
  <c r="N61" i="22"/>
  <c r="M61" i="22"/>
  <c r="Q60" i="22"/>
  <c r="P60" i="22"/>
  <c r="O60" i="22"/>
  <c r="N60" i="22"/>
  <c r="M60" i="22"/>
  <c r="Q59" i="22"/>
  <c r="P59" i="22"/>
  <c r="O59" i="22"/>
  <c r="N59" i="22"/>
  <c r="M59" i="22"/>
  <c r="Q45" i="22" l="1"/>
  <c r="P45" i="22"/>
  <c r="O45" i="22"/>
  <c r="N45" i="22"/>
  <c r="M45" i="22"/>
  <c r="Q44" i="22"/>
  <c r="P44" i="22"/>
  <c r="O44" i="22"/>
  <c r="N44" i="22"/>
  <c r="M44" i="22"/>
  <c r="Q43" i="22"/>
  <c r="P43" i="22"/>
  <c r="O43" i="22"/>
  <c r="N43" i="22"/>
  <c r="M43" i="22"/>
  <c r="Q42" i="22"/>
  <c r="P42" i="22"/>
  <c r="O42" i="22"/>
  <c r="N42" i="22"/>
  <c r="M42" i="22"/>
  <c r="Q41" i="22"/>
  <c r="P41" i="22"/>
  <c r="O41" i="22"/>
  <c r="N41" i="22"/>
  <c r="Q40" i="22"/>
  <c r="P40" i="22"/>
  <c r="O40" i="22"/>
  <c r="N40" i="22"/>
  <c r="Q39" i="22"/>
  <c r="P39" i="22"/>
  <c r="O39" i="22"/>
  <c r="N39" i="22"/>
  <c r="M39" i="22"/>
  <c r="Q38" i="22"/>
  <c r="P38" i="22"/>
  <c r="O38" i="22"/>
  <c r="N38" i="22"/>
  <c r="Q55" i="22"/>
  <c r="P55" i="22"/>
  <c r="O55" i="22"/>
  <c r="N55" i="22"/>
  <c r="M55" i="22"/>
  <c r="Q54" i="22"/>
  <c r="P54" i="22"/>
  <c r="O54" i="22"/>
  <c r="N54" i="22"/>
  <c r="M54" i="22"/>
  <c r="Q53" i="22"/>
  <c r="P53" i="22"/>
  <c r="O53" i="22"/>
  <c r="N53" i="22"/>
  <c r="M53" i="22"/>
  <c r="Q52" i="22"/>
  <c r="P52" i="22"/>
  <c r="O52" i="22"/>
  <c r="N52" i="22"/>
  <c r="M52" i="22"/>
  <c r="Q51" i="22"/>
  <c r="P51" i="22"/>
  <c r="O51" i="22"/>
  <c r="N51" i="22"/>
  <c r="M51" i="22"/>
  <c r="Q50" i="22"/>
  <c r="P50" i="22"/>
  <c r="O50" i="22"/>
  <c r="N50" i="22"/>
  <c r="M50" i="22"/>
  <c r="Q49" i="22"/>
  <c r="P49" i="22"/>
  <c r="O49" i="22"/>
  <c r="N49" i="22"/>
  <c r="M49" i="22"/>
  <c r="Q48" i="22"/>
  <c r="P48" i="22"/>
  <c r="O48" i="22"/>
  <c r="N48" i="22"/>
  <c r="H55" i="22"/>
  <c r="G55" i="22"/>
  <c r="F55" i="22"/>
  <c r="E55" i="22"/>
  <c r="D55" i="22"/>
  <c r="H54" i="22"/>
  <c r="G54" i="22"/>
  <c r="F54" i="22"/>
  <c r="E54" i="22"/>
  <c r="D54" i="22"/>
  <c r="H53" i="22"/>
  <c r="G53" i="22"/>
  <c r="F53" i="22"/>
  <c r="E53" i="22"/>
  <c r="D53" i="22"/>
  <c r="H52" i="22"/>
  <c r="G52" i="22"/>
  <c r="F52" i="22"/>
  <c r="E52" i="22"/>
  <c r="D52" i="22"/>
  <c r="H51" i="22"/>
  <c r="G51" i="22"/>
  <c r="F51" i="22"/>
  <c r="E51" i="22"/>
  <c r="D51" i="22"/>
  <c r="H50" i="22"/>
  <c r="G50" i="22"/>
  <c r="F50" i="22"/>
  <c r="E50" i="22"/>
  <c r="D50" i="22"/>
  <c r="H49" i="22"/>
  <c r="G49" i="22"/>
  <c r="F49" i="22"/>
  <c r="E49" i="22"/>
  <c r="D49" i="22"/>
  <c r="H48" i="22"/>
  <c r="G48" i="22"/>
  <c r="F48" i="22"/>
  <c r="E48" i="22"/>
  <c r="H45" i="22"/>
  <c r="G45" i="22"/>
  <c r="F45" i="22"/>
  <c r="E45" i="22"/>
  <c r="D45" i="22"/>
  <c r="H44" i="22"/>
  <c r="G44" i="22"/>
  <c r="F44" i="22"/>
  <c r="E44" i="22"/>
  <c r="D44" i="22"/>
  <c r="H43" i="22"/>
  <c r="H64" i="22" s="1"/>
  <c r="G43" i="22"/>
  <c r="F43" i="22"/>
  <c r="E43" i="22"/>
  <c r="D43" i="22"/>
  <c r="H42" i="22"/>
  <c r="G42" i="22"/>
  <c r="F42" i="22"/>
  <c r="E42" i="22"/>
  <c r="E63" i="22" s="1"/>
  <c r="D42" i="22"/>
  <c r="H41" i="22"/>
  <c r="H62" i="22" s="1"/>
  <c r="G41" i="22"/>
  <c r="F41" i="22"/>
  <c r="E41" i="22"/>
  <c r="D41" i="22"/>
  <c r="H40" i="22"/>
  <c r="G40" i="22"/>
  <c r="G61" i="22" s="1"/>
  <c r="F40" i="22"/>
  <c r="E40" i="22"/>
  <c r="E61" i="22" s="1"/>
  <c r="D40" i="22"/>
  <c r="H39" i="22"/>
  <c r="G39" i="22"/>
  <c r="F39" i="22"/>
  <c r="E39" i="22"/>
  <c r="D39" i="22"/>
  <c r="D60" i="22" s="1"/>
  <c r="H38" i="22"/>
  <c r="G38" i="22"/>
  <c r="G59" i="22" s="1"/>
  <c r="F38" i="22"/>
  <c r="E38" i="22"/>
  <c r="M38" i="22"/>
  <c r="M48" i="22"/>
  <c r="D48" i="22"/>
  <c r="D38" i="22"/>
  <c r="D59" i="22" s="1"/>
  <c r="D61" i="22" l="1"/>
  <c r="E64" i="22"/>
  <c r="F59" i="22"/>
  <c r="G62" i="22"/>
  <c r="F64" i="22"/>
  <c r="H65" i="22"/>
  <c r="H59" i="22"/>
  <c r="D62" i="22"/>
  <c r="G63" i="22"/>
  <c r="H61" i="22"/>
  <c r="E62" i="22"/>
  <c r="H60" i="22"/>
  <c r="F62" i="22"/>
  <c r="D64" i="22"/>
  <c r="E59" i="22"/>
  <c r="F63" i="22"/>
  <c r="F61" i="22"/>
  <c r="H63" i="22"/>
  <c r="D63" i="22"/>
  <c r="G64" i="22"/>
  <c r="E65" i="22"/>
  <c r="F65" i="22"/>
  <c r="G65" i="22"/>
  <c r="D65" i="22"/>
  <c r="F66" i="22"/>
  <c r="E66" i="22"/>
  <c r="G66" i="22"/>
  <c r="D66" i="22"/>
  <c r="H66" i="22"/>
  <c r="F60" i="22"/>
  <c r="G60" i="22"/>
  <c r="E60" i="22"/>
  <c r="W4" i="21"/>
  <c r="W3" i="21"/>
  <c r="V7" i="21"/>
  <c r="V6" i="21"/>
  <c r="V5" i="21"/>
  <c r="V4" i="21"/>
  <c r="V3" i="21"/>
  <c r="I4" i="20" l="1"/>
  <c r="I5" i="20"/>
  <c r="I6" i="20"/>
  <c r="I7" i="20"/>
  <c r="I8" i="20"/>
  <c r="I9" i="20"/>
  <c r="I10" i="20"/>
  <c r="I11" i="20"/>
  <c r="I12" i="20"/>
  <c r="I13" i="20"/>
  <c r="I14" i="20"/>
  <c r="I15" i="20"/>
  <c r="I16" i="20"/>
  <c r="I17" i="20"/>
  <c r="I18" i="20"/>
  <c r="I3" i="20"/>
  <c r="AI3" i="20"/>
  <c r="AH3" i="20"/>
  <c r="AG3" i="20"/>
  <c r="AF3" i="20"/>
  <c r="AE3" i="20"/>
  <c r="AD3" i="20"/>
  <c r="AC3" i="20"/>
  <c r="AF42" i="22"/>
  <c r="AF28" i="22"/>
  <c r="AF14" i="22"/>
  <c r="A5" i="22" l="1"/>
  <c r="A6" i="22"/>
  <c r="A7" i="22"/>
  <c r="A8" i="22"/>
  <c r="A9" i="22"/>
  <c r="A10" i="22"/>
  <c r="A11" i="22"/>
  <c r="A12" i="22"/>
  <c r="K5" i="22"/>
  <c r="K6" i="22"/>
  <c r="K7" i="22"/>
  <c r="K8" i="22"/>
  <c r="K9" i="22"/>
  <c r="K10" i="22"/>
  <c r="K11" i="22"/>
  <c r="K12" i="22"/>
  <c r="K4" i="22"/>
  <c r="BK414" i="16" l="1"/>
  <c r="BL414" i="16" s="1"/>
  <c r="BM414" i="16" s="1"/>
  <c r="BK413" i="16"/>
  <c r="BL413" i="16" s="1"/>
  <c r="BM413" i="16" s="1"/>
  <c r="BK412" i="16"/>
  <c r="BL412" i="16" s="1"/>
  <c r="BM412" i="16" s="1"/>
  <c r="BK411" i="16"/>
  <c r="BL411" i="16" s="1"/>
  <c r="BM411" i="16" s="1"/>
  <c r="BK410" i="16"/>
  <c r="BL410" i="16" s="1"/>
  <c r="BM410" i="16" s="1"/>
  <c r="BK409" i="16"/>
  <c r="BL409" i="16" s="1"/>
  <c r="BM409" i="16" s="1"/>
  <c r="BK408" i="16"/>
  <c r="BL408" i="16" s="1"/>
  <c r="BM408" i="16" s="1"/>
  <c r="BK407" i="16"/>
  <c r="BL407" i="16" s="1"/>
  <c r="BM407" i="16" s="1"/>
  <c r="BK406" i="16"/>
  <c r="BL406" i="16" s="1"/>
  <c r="BM406" i="16" s="1"/>
  <c r="BK405" i="16"/>
  <c r="BL405" i="16" s="1"/>
  <c r="BM405" i="16" s="1"/>
  <c r="BK404" i="16"/>
  <c r="BL404" i="16" s="1"/>
  <c r="BM404" i="16" s="1"/>
  <c r="BK403" i="16"/>
  <c r="BL403" i="16" s="1"/>
  <c r="BM403" i="16" s="1"/>
  <c r="BK402" i="16"/>
  <c r="BL402" i="16" s="1"/>
  <c r="BM402" i="16" s="1"/>
  <c r="BK401" i="16"/>
  <c r="BL401" i="16" s="1"/>
  <c r="BM401" i="16" s="1"/>
  <c r="BK400" i="16"/>
  <c r="BL400" i="16" s="1"/>
  <c r="BM400" i="16" s="1"/>
  <c r="BK399" i="16"/>
  <c r="BL399" i="16" s="1"/>
  <c r="BM399" i="16" s="1"/>
  <c r="BK398" i="16"/>
  <c r="BL398" i="16" s="1"/>
  <c r="BM398" i="16" s="1"/>
  <c r="BK397" i="16"/>
  <c r="BL397" i="16" s="1"/>
  <c r="BM397" i="16" s="1"/>
  <c r="BK396" i="16"/>
  <c r="BL396" i="16" s="1"/>
  <c r="BM396" i="16" s="1"/>
  <c r="BK395" i="16"/>
  <c r="BL395" i="16" s="1"/>
  <c r="BM395" i="16" s="1"/>
  <c r="BK394" i="16"/>
  <c r="BL394" i="16" s="1"/>
  <c r="BM394" i="16" s="1"/>
  <c r="BK393" i="16"/>
  <c r="BL393" i="16" s="1"/>
  <c r="BM393" i="16" s="1"/>
  <c r="BK392" i="16"/>
  <c r="BL392" i="16" s="1"/>
  <c r="BM392" i="16" s="1"/>
  <c r="BK391" i="16"/>
  <c r="BL391" i="16" s="1"/>
  <c r="BM391" i="16" s="1"/>
  <c r="BK390" i="16"/>
  <c r="BL390" i="16" s="1"/>
  <c r="BM390" i="16" s="1"/>
  <c r="BK389" i="16"/>
  <c r="BL389" i="16" s="1"/>
  <c r="BM389" i="16" s="1"/>
  <c r="BK388" i="16"/>
  <c r="BL388" i="16" s="1"/>
  <c r="BM388" i="16" s="1"/>
  <c r="BK387" i="16"/>
  <c r="BL387" i="16" s="1"/>
  <c r="BM387" i="16" s="1"/>
  <c r="BK386" i="16"/>
  <c r="BL386" i="16" s="1"/>
  <c r="BM386" i="16" s="1"/>
  <c r="BK385" i="16"/>
  <c r="BL385" i="16" s="1"/>
  <c r="BM385" i="16" s="1"/>
  <c r="BK384" i="16"/>
  <c r="BL384" i="16" s="1"/>
  <c r="BM384" i="16" s="1"/>
  <c r="BK383" i="16"/>
  <c r="BL383" i="16" s="1"/>
  <c r="BM383" i="16" s="1"/>
  <c r="BK382" i="16"/>
  <c r="BL382" i="16" s="1"/>
  <c r="BM382" i="16" s="1"/>
  <c r="BK381" i="16"/>
  <c r="BL381" i="16" s="1"/>
  <c r="BM381" i="16" s="1"/>
  <c r="BK380" i="16"/>
  <c r="BL380" i="16" s="1"/>
  <c r="BM380" i="16" s="1"/>
  <c r="BK379" i="16"/>
  <c r="BL379" i="16" s="1"/>
  <c r="BM379" i="16" s="1"/>
  <c r="BK378" i="16"/>
  <c r="BL378" i="16" s="1"/>
  <c r="BM378" i="16" s="1"/>
  <c r="BK377" i="16"/>
  <c r="BL377" i="16" s="1"/>
  <c r="BM377" i="16" s="1"/>
  <c r="BK376" i="16"/>
  <c r="BL376" i="16" s="1"/>
  <c r="BM376" i="16" s="1"/>
  <c r="BK375" i="16"/>
  <c r="BL375" i="16" s="1"/>
  <c r="BM375" i="16" s="1"/>
  <c r="BK374" i="16"/>
  <c r="BL374" i="16" s="1"/>
  <c r="BM374" i="16" s="1"/>
  <c r="BK373" i="16"/>
  <c r="BL373" i="16" s="1"/>
  <c r="BM373" i="16" s="1"/>
  <c r="BK372" i="16"/>
  <c r="BL372" i="16" s="1"/>
  <c r="BM372" i="16" s="1"/>
  <c r="BK371" i="16"/>
  <c r="BL371" i="16" s="1"/>
  <c r="BM371" i="16" s="1"/>
  <c r="BK370" i="16"/>
  <c r="BL370" i="16" s="1"/>
  <c r="BM370" i="16" s="1"/>
  <c r="BK369" i="16"/>
  <c r="BL369" i="16" s="1"/>
  <c r="BM369" i="16" s="1"/>
  <c r="BK368" i="16"/>
  <c r="BL368" i="16" s="1"/>
  <c r="BM368" i="16" s="1"/>
  <c r="BK367" i="16"/>
  <c r="BL367" i="16" s="1"/>
  <c r="BM367" i="16" s="1"/>
  <c r="BK366" i="16"/>
  <c r="BL366" i="16" s="1"/>
  <c r="BM366" i="16" s="1"/>
  <c r="BK365" i="16"/>
  <c r="BL365" i="16" s="1"/>
  <c r="BM365" i="16" s="1"/>
  <c r="BK364" i="16"/>
  <c r="BL364" i="16" s="1"/>
  <c r="BM364" i="16" s="1"/>
  <c r="BK363" i="16"/>
  <c r="BL363" i="16" s="1"/>
  <c r="BM363" i="16" s="1"/>
  <c r="BK362" i="16"/>
  <c r="BL362" i="16" s="1"/>
  <c r="BM362" i="16" s="1"/>
  <c r="BK361" i="16"/>
  <c r="BL361" i="16" s="1"/>
  <c r="BM361" i="16" s="1"/>
  <c r="BK360" i="16"/>
  <c r="BL360" i="16" s="1"/>
  <c r="BM360" i="16" s="1"/>
  <c r="BK359" i="16"/>
  <c r="BL359" i="16" s="1"/>
  <c r="BM359" i="16" s="1"/>
  <c r="BK358" i="16"/>
  <c r="BL358" i="16" s="1"/>
  <c r="BM358" i="16" s="1"/>
  <c r="BK357" i="16"/>
  <c r="BL357" i="16" s="1"/>
  <c r="BM357" i="16" s="1"/>
  <c r="BK356" i="16"/>
  <c r="BL356" i="16" s="1"/>
  <c r="BM356" i="16" s="1"/>
  <c r="BK355" i="16"/>
  <c r="BL355" i="16" s="1"/>
  <c r="BM355" i="16" s="1"/>
  <c r="BK354" i="16"/>
  <c r="BL354" i="16" s="1"/>
  <c r="BM354" i="16" s="1"/>
  <c r="BK353" i="16"/>
  <c r="BL353" i="16" s="1"/>
  <c r="BM353" i="16" s="1"/>
  <c r="BK352" i="16"/>
  <c r="BL352" i="16" s="1"/>
  <c r="BM352" i="16" s="1"/>
  <c r="BK351" i="16"/>
  <c r="BL351" i="16" s="1"/>
  <c r="BM351" i="16" s="1"/>
  <c r="BK350" i="16"/>
  <c r="BL350" i="16" s="1"/>
  <c r="BM350" i="16" s="1"/>
  <c r="BK349" i="16"/>
  <c r="BL349" i="16" s="1"/>
  <c r="BM349" i="16" s="1"/>
  <c r="BK348" i="16"/>
  <c r="BL348" i="16" s="1"/>
  <c r="BM348" i="16" s="1"/>
  <c r="BK347" i="16"/>
  <c r="BL347" i="16" s="1"/>
  <c r="BM347" i="16" s="1"/>
  <c r="BK346" i="16"/>
  <c r="BL346" i="16" s="1"/>
  <c r="BM346" i="16" s="1"/>
  <c r="BK345" i="16"/>
  <c r="BL345" i="16" s="1"/>
  <c r="BM345" i="16" s="1"/>
  <c r="BK344" i="16"/>
  <c r="BL344" i="16" s="1"/>
  <c r="BM344" i="16" s="1"/>
  <c r="BK343" i="16"/>
  <c r="BL343" i="16" s="1"/>
  <c r="BM343" i="16" s="1"/>
  <c r="BK342" i="16"/>
  <c r="BL342" i="16" s="1"/>
  <c r="BM342" i="16" s="1"/>
  <c r="BK341" i="16"/>
  <c r="BL341" i="16" s="1"/>
  <c r="BM341" i="16" s="1"/>
  <c r="BK340" i="16"/>
  <c r="BL340" i="16" s="1"/>
  <c r="BM340" i="16" s="1"/>
  <c r="BK339" i="16"/>
  <c r="BL339" i="16" s="1"/>
  <c r="BM339" i="16" s="1"/>
  <c r="BK338" i="16"/>
  <c r="BL338" i="16" s="1"/>
  <c r="BM338" i="16" s="1"/>
  <c r="BK337" i="16"/>
  <c r="BL337" i="16" s="1"/>
  <c r="BM337" i="16" s="1"/>
  <c r="BK336" i="16"/>
  <c r="BL336" i="16" s="1"/>
  <c r="BM336" i="16" s="1"/>
  <c r="BK335" i="16"/>
  <c r="BL335" i="16" s="1"/>
  <c r="BM335" i="16" s="1"/>
  <c r="BK334" i="16"/>
  <c r="BL334" i="16" s="1"/>
  <c r="BM334" i="16" s="1"/>
  <c r="BK333" i="16"/>
  <c r="BL333" i="16" s="1"/>
  <c r="BM333" i="16" s="1"/>
  <c r="BK332" i="16"/>
  <c r="BL332" i="16" s="1"/>
  <c r="BM332" i="16" s="1"/>
  <c r="BK331" i="16"/>
  <c r="BL331" i="16" s="1"/>
  <c r="BM331" i="16" s="1"/>
  <c r="BK330" i="16"/>
  <c r="BL330" i="16" s="1"/>
  <c r="BM330" i="16" s="1"/>
  <c r="BK329" i="16"/>
  <c r="BL329" i="16" s="1"/>
  <c r="BM329" i="16" s="1"/>
  <c r="BK328" i="16"/>
  <c r="BL328" i="16" s="1"/>
  <c r="BM328" i="16" s="1"/>
  <c r="BK327" i="16"/>
  <c r="BL327" i="16" s="1"/>
  <c r="BM327" i="16" s="1"/>
  <c r="BK326" i="16"/>
  <c r="BL326" i="16" s="1"/>
  <c r="BM326" i="16" s="1"/>
  <c r="BK325" i="16"/>
  <c r="BL325" i="16" s="1"/>
  <c r="BM325" i="16" s="1"/>
  <c r="BK324" i="16"/>
  <c r="BL324" i="16" s="1"/>
  <c r="BM324" i="16" s="1"/>
  <c r="BK323" i="16"/>
  <c r="BL323" i="16" s="1"/>
  <c r="BM323" i="16" s="1"/>
  <c r="BK322" i="16"/>
  <c r="BL322" i="16" s="1"/>
  <c r="BM322" i="16" s="1"/>
  <c r="BK321" i="16"/>
  <c r="BL321" i="16" s="1"/>
  <c r="BM321" i="16" s="1"/>
  <c r="BK320" i="16"/>
  <c r="BL320" i="16" s="1"/>
  <c r="BM320" i="16" s="1"/>
  <c r="BK319" i="16"/>
  <c r="BL319" i="16" s="1"/>
  <c r="BM319" i="16" s="1"/>
  <c r="BK318" i="16"/>
  <c r="BL318" i="16" s="1"/>
  <c r="BM318" i="16" s="1"/>
  <c r="BK317" i="16"/>
  <c r="BL317" i="16" s="1"/>
  <c r="BM317" i="16" s="1"/>
  <c r="BK316" i="16"/>
  <c r="BL316" i="16" s="1"/>
  <c r="BM316" i="16" s="1"/>
  <c r="BK315" i="16"/>
  <c r="BL315" i="16" s="1"/>
  <c r="BM315" i="16" s="1"/>
  <c r="BK314" i="16"/>
  <c r="BL314" i="16" s="1"/>
  <c r="BM314" i="16" s="1"/>
  <c r="BK313" i="16"/>
  <c r="BL313" i="16" s="1"/>
  <c r="BM313" i="16" s="1"/>
  <c r="BK312" i="16"/>
  <c r="BL312" i="16" s="1"/>
  <c r="BM312" i="16" s="1"/>
  <c r="BK311" i="16"/>
  <c r="BL311" i="16" s="1"/>
  <c r="BM311" i="16" s="1"/>
  <c r="BK310" i="16"/>
  <c r="BL310" i="16" s="1"/>
  <c r="BM310" i="16" s="1"/>
  <c r="BK309" i="16"/>
  <c r="BL309" i="16" s="1"/>
  <c r="BM309" i="16" s="1"/>
  <c r="BK308" i="16"/>
  <c r="BL308" i="16" s="1"/>
  <c r="BM308" i="16" s="1"/>
  <c r="BK307" i="16"/>
  <c r="BL307" i="16" s="1"/>
  <c r="BM307" i="16" s="1"/>
  <c r="BK306" i="16"/>
  <c r="BL306" i="16" s="1"/>
  <c r="BM306" i="16" s="1"/>
  <c r="BK305" i="16"/>
  <c r="BL305" i="16" s="1"/>
  <c r="BM305" i="16" s="1"/>
  <c r="BK304" i="16"/>
  <c r="BL304" i="16" s="1"/>
  <c r="BM304" i="16" s="1"/>
  <c r="BK303" i="16"/>
  <c r="BL303" i="16" s="1"/>
  <c r="BM303" i="16" s="1"/>
  <c r="BK302" i="16"/>
  <c r="BL302" i="16" s="1"/>
  <c r="BM302" i="16" s="1"/>
  <c r="BK301" i="16"/>
  <c r="BL301" i="16" s="1"/>
  <c r="BM301" i="16" s="1"/>
  <c r="BK300" i="16"/>
  <c r="BL300" i="16" s="1"/>
  <c r="BM300" i="16" s="1"/>
  <c r="BK299" i="16"/>
  <c r="BL299" i="16" s="1"/>
  <c r="BM299" i="16" s="1"/>
  <c r="BK298" i="16"/>
  <c r="BL298" i="16" s="1"/>
  <c r="BM298" i="16" s="1"/>
  <c r="BK297" i="16"/>
  <c r="BL297" i="16" s="1"/>
  <c r="BM297" i="16" s="1"/>
  <c r="BK296" i="16"/>
  <c r="BL296" i="16" s="1"/>
  <c r="BM296" i="16" s="1"/>
  <c r="BK295" i="16"/>
  <c r="BL295" i="16" s="1"/>
  <c r="BM295" i="16" s="1"/>
  <c r="BK294" i="16"/>
  <c r="BL294" i="16" s="1"/>
  <c r="BM294" i="16" s="1"/>
  <c r="BK293" i="16"/>
  <c r="BL293" i="16" s="1"/>
  <c r="BM293" i="16" s="1"/>
  <c r="BK292" i="16"/>
  <c r="BL292" i="16" s="1"/>
  <c r="BM292" i="16" s="1"/>
  <c r="BK291" i="16"/>
  <c r="BL291" i="16" s="1"/>
  <c r="BM291" i="16" s="1"/>
  <c r="BK290" i="16"/>
  <c r="BL290" i="16" s="1"/>
  <c r="BM290" i="16" s="1"/>
  <c r="BK289" i="16"/>
  <c r="BL289" i="16" s="1"/>
  <c r="BM289" i="16" s="1"/>
  <c r="BK288" i="16"/>
  <c r="BL288" i="16" s="1"/>
  <c r="BM288" i="16" s="1"/>
  <c r="BK287" i="16"/>
  <c r="BL287" i="16" s="1"/>
  <c r="BM287" i="16" s="1"/>
  <c r="BK286" i="16"/>
  <c r="BL286" i="16" s="1"/>
  <c r="BM286" i="16" s="1"/>
  <c r="BK285" i="16"/>
  <c r="BL285" i="16" s="1"/>
  <c r="BM285" i="16" s="1"/>
  <c r="BK284" i="16"/>
  <c r="BL284" i="16" s="1"/>
  <c r="BM284" i="16" s="1"/>
  <c r="BK283" i="16"/>
  <c r="BL283" i="16" s="1"/>
  <c r="BM283" i="16" s="1"/>
  <c r="BK282" i="16"/>
  <c r="BL282" i="16" s="1"/>
  <c r="BM282" i="16" s="1"/>
  <c r="BK281" i="16"/>
  <c r="BL281" i="16" s="1"/>
  <c r="BM281" i="16" s="1"/>
  <c r="BK280" i="16"/>
  <c r="BL280" i="16" s="1"/>
  <c r="BM280" i="16" s="1"/>
  <c r="BK279" i="16"/>
  <c r="BL279" i="16" s="1"/>
  <c r="BM279" i="16" s="1"/>
  <c r="BK278" i="16"/>
  <c r="BL278" i="16" s="1"/>
  <c r="BM278" i="16" s="1"/>
  <c r="BK277" i="16"/>
  <c r="BL277" i="16" s="1"/>
  <c r="BM277" i="16" s="1"/>
  <c r="BK276" i="16"/>
  <c r="BL276" i="16" s="1"/>
  <c r="BM276" i="16" s="1"/>
  <c r="BK275" i="16"/>
  <c r="BL275" i="16" s="1"/>
  <c r="BM275" i="16" s="1"/>
  <c r="BK274" i="16"/>
  <c r="BL274" i="16" s="1"/>
  <c r="BM274" i="16" s="1"/>
  <c r="BK273" i="16"/>
  <c r="BL273" i="16" s="1"/>
  <c r="BM273" i="16" s="1"/>
  <c r="BK272" i="16"/>
  <c r="BL272" i="16" s="1"/>
  <c r="BM272" i="16" s="1"/>
  <c r="BK271" i="16"/>
  <c r="BL271" i="16" s="1"/>
  <c r="BM271" i="16" s="1"/>
  <c r="BK270" i="16"/>
  <c r="BL270" i="16" s="1"/>
  <c r="BM270" i="16" s="1"/>
  <c r="BK269" i="16"/>
  <c r="BL269" i="16" s="1"/>
  <c r="BM269" i="16" s="1"/>
  <c r="BK268" i="16"/>
  <c r="BL268" i="16" s="1"/>
  <c r="BM268" i="16" s="1"/>
  <c r="BK267" i="16"/>
  <c r="BL267" i="16" s="1"/>
  <c r="BM267" i="16" s="1"/>
  <c r="BK266" i="16"/>
  <c r="BL266" i="16" s="1"/>
  <c r="BM266" i="16" s="1"/>
  <c r="BK265" i="16"/>
  <c r="BL265" i="16" s="1"/>
  <c r="BM265" i="16" s="1"/>
  <c r="BK264" i="16"/>
  <c r="BL264" i="16" s="1"/>
  <c r="BM264" i="16" s="1"/>
  <c r="BK263" i="16"/>
  <c r="BL263" i="16" s="1"/>
  <c r="BM263" i="16" s="1"/>
  <c r="BK262" i="16"/>
  <c r="BL262" i="16" s="1"/>
  <c r="BM262" i="16" s="1"/>
  <c r="BK261" i="16"/>
  <c r="BL261" i="16" s="1"/>
  <c r="BM261" i="16" s="1"/>
  <c r="BK260" i="16"/>
  <c r="BL260" i="16" s="1"/>
  <c r="BM260" i="16" s="1"/>
  <c r="BK259" i="16"/>
  <c r="BL259" i="16" s="1"/>
  <c r="BM259" i="16" s="1"/>
  <c r="BK258" i="16"/>
  <c r="BL258" i="16" s="1"/>
  <c r="BM258" i="16" s="1"/>
  <c r="BK257" i="16"/>
  <c r="BL257" i="16" s="1"/>
  <c r="BM257" i="16" s="1"/>
  <c r="BK256" i="16"/>
  <c r="BL256" i="16" s="1"/>
  <c r="BM256" i="16" s="1"/>
  <c r="BK255" i="16"/>
  <c r="BL255" i="16" s="1"/>
  <c r="BM255" i="16" s="1"/>
  <c r="BK254" i="16"/>
  <c r="BL254" i="16" s="1"/>
  <c r="BM254" i="16" s="1"/>
  <c r="BK253" i="16"/>
  <c r="BL253" i="16" s="1"/>
  <c r="BM253" i="16" s="1"/>
  <c r="BK252" i="16"/>
  <c r="BL252" i="16" s="1"/>
  <c r="BM252" i="16" s="1"/>
  <c r="BK251" i="16"/>
  <c r="BL251" i="16" s="1"/>
  <c r="BM251" i="16" s="1"/>
  <c r="BK250" i="16"/>
  <c r="BL250" i="16" s="1"/>
  <c r="BM250" i="16" s="1"/>
  <c r="BK249" i="16"/>
  <c r="BL249" i="16" s="1"/>
  <c r="BM249" i="16" s="1"/>
  <c r="BK248" i="16"/>
  <c r="BL248" i="16" s="1"/>
  <c r="BM248" i="16" s="1"/>
  <c r="BK247" i="16"/>
  <c r="BL247" i="16" s="1"/>
  <c r="BM247" i="16" s="1"/>
  <c r="BK246" i="16"/>
  <c r="BL246" i="16" s="1"/>
  <c r="BM246" i="16" s="1"/>
  <c r="BK245" i="16"/>
  <c r="BL245" i="16" s="1"/>
  <c r="BM245" i="16" s="1"/>
  <c r="BK244" i="16"/>
  <c r="BL244" i="16" s="1"/>
  <c r="BM244" i="16" s="1"/>
  <c r="BK243" i="16"/>
  <c r="BL243" i="16" s="1"/>
  <c r="BM243" i="16" s="1"/>
  <c r="BK242" i="16"/>
  <c r="BL242" i="16" s="1"/>
  <c r="BM242" i="16" s="1"/>
  <c r="BK241" i="16"/>
  <c r="BL241" i="16" s="1"/>
  <c r="BM241" i="16" s="1"/>
  <c r="BK240" i="16"/>
  <c r="BL240" i="16" s="1"/>
  <c r="BM240" i="16" s="1"/>
  <c r="BK239" i="16"/>
  <c r="BL239" i="16" s="1"/>
  <c r="BM239" i="16" s="1"/>
  <c r="BK238" i="16"/>
  <c r="BL238" i="16" s="1"/>
  <c r="BM238" i="16" s="1"/>
  <c r="BK237" i="16"/>
  <c r="BL237" i="16" s="1"/>
  <c r="BM237" i="16" s="1"/>
  <c r="BK236" i="16"/>
  <c r="BL236" i="16" s="1"/>
  <c r="BM236" i="16" s="1"/>
  <c r="BK235" i="16"/>
  <c r="BL235" i="16" s="1"/>
  <c r="BM235" i="16" s="1"/>
  <c r="BK234" i="16"/>
  <c r="BL234" i="16" s="1"/>
  <c r="BM234" i="16" s="1"/>
  <c r="BK233" i="16"/>
  <c r="BL233" i="16" s="1"/>
  <c r="BM233" i="16" s="1"/>
  <c r="BK232" i="16"/>
  <c r="BL232" i="16" s="1"/>
  <c r="BM232" i="16" s="1"/>
  <c r="BK231" i="16"/>
  <c r="BL231" i="16" s="1"/>
  <c r="BM231" i="16" s="1"/>
  <c r="BK230" i="16"/>
  <c r="BL230" i="16" s="1"/>
  <c r="BM230" i="16" s="1"/>
  <c r="BK229" i="16"/>
  <c r="BL229" i="16" s="1"/>
  <c r="BM229" i="16" s="1"/>
  <c r="BK228" i="16"/>
  <c r="BL228" i="16" s="1"/>
  <c r="BM228" i="16" s="1"/>
  <c r="BK227" i="16"/>
  <c r="BL227" i="16" s="1"/>
  <c r="BM227" i="16" s="1"/>
  <c r="BK226" i="16"/>
  <c r="BL226" i="16" s="1"/>
  <c r="BM226" i="16" s="1"/>
  <c r="BK225" i="16"/>
  <c r="BL225" i="16" s="1"/>
  <c r="BM225" i="16" s="1"/>
  <c r="BK224" i="16"/>
  <c r="BL224" i="16" s="1"/>
  <c r="BM224" i="16" s="1"/>
  <c r="BK223" i="16"/>
  <c r="BL223" i="16" s="1"/>
  <c r="BM223" i="16" s="1"/>
  <c r="BK222" i="16"/>
  <c r="BL222" i="16" s="1"/>
  <c r="BM222" i="16" s="1"/>
  <c r="BK221" i="16"/>
  <c r="BL221" i="16" s="1"/>
  <c r="BM221" i="16" s="1"/>
  <c r="BK220" i="16"/>
  <c r="BL220" i="16" s="1"/>
  <c r="BM220" i="16" s="1"/>
  <c r="BK219" i="16"/>
  <c r="BL219" i="16" s="1"/>
  <c r="BM219" i="16" s="1"/>
  <c r="BK218" i="16"/>
  <c r="BL218" i="16" s="1"/>
  <c r="BM218" i="16" s="1"/>
  <c r="BK217" i="16"/>
  <c r="BL217" i="16" s="1"/>
  <c r="BM217" i="16" s="1"/>
  <c r="BK216" i="16"/>
  <c r="BL216" i="16" s="1"/>
  <c r="BM216" i="16" s="1"/>
  <c r="BK215" i="16"/>
  <c r="BL215" i="16" s="1"/>
  <c r="BM215" i="16" s="1"/>
  <c r="BK214" i="16"/>
  <c r="BL214" i="16" s="1"/>
  <c r="BM214" i="16" s="1"/>
  <c r="BK213" i="16"/>
  <c r="BL213" i="16" s="1"/>
  <c r="BM213" i="16" s="1"/>
  <c r="BK212" i="16"/>
  <c r="BL212" i="16" s="1"/>
  <c r="BM212" i="16" s="1"/>
  <c r="BK211" i="16"/>
  <c r="BL211" i="16" s="1"/>
  <c r="BM211" i="16" s="1"/>
  <c r="BK210" i="16"/>
  <c r="BL210" i="16" s="1"/>
  <c r="BM210" i="16" s="1"/>
  <c r="BK209" i="16"/>
  <c r="BL209" i="16" s="1"/>
  <c r="BM209" i="16" s="1"/>
  <c r="BK208" i="16"/>
  <c r="BL208" i="16" s="1"/>
  <c r="BM208" i="16" s="1"/>
  <c r="BK207" i="16"/>
  <c r="BL207" i="16" s="1"/>
  <c r="BM207" i="16" s="1"/>
  <c r="BK206" i="16"/>
  <c r="BL206" i="16" s="1"/>
  <c r="BM206" i="16" s="1"/>
  <c r="BK205" i="16"/>
  <c r="BL205" i="16" s="1"/>
  <c r="BM205" i="16" s="1"/>
  <c r="BK204" i="16"/>
  <c r="BL204" i="16" s="1"/>
  <c r="BM204" i="16" s="1"/>
  <c r="BK203" i="16"/>
  <c r="BL203" i="16" s="1"/>
  <c r="BM203" i="16" s="1"/>
  <c r="BK202" i="16"/>
  <c r="BL202" i="16" s="1"/>
  <c r="BM202" i="16" s="1"/>
  <c r="BK201" i="16"/>
  <c r="BL201" i="16" s="1"/>
  <c r="BM201" i="16" s="1"/>
  <c r="BK200" i="16"/>
  <c r="BL200" i="16" s="1"/>
  <c r="BM200" i="16" s="1"/>
  <c r="BK199" i="16"/>
  <c r="BL199" i="16" s="1"/>
  <c r="BM199" i="16" s="1"/>
  <c r="BK198" i="16"/>
  <c r="BL198" i="16" s="1"/>
  <c r="BM198" i="16" s="1"/>
  <c r="BK197" i="16"/>
  <c r="BL197" i="16" s="1"/>
  <c r="BM197" i="16" s="1"/>
  <c r="BK196" i="16"/>
  <c r="BL196" i="16" s="1"/>
  <c r="BM196" i="16" s="1"/>
  <c r="BK195" i="16"/>
  <c r="BL195" i="16" s="1"/>
  <c r="BM195" i="16" s="1"/>
  <c r="BK194" i="16"/>
  <c r="BL194" i="16" s="1"/>
  <c r="BM194" i="16" s="1"/>
  <c r="BK193" i="16"/>
  <c r="BL193" i="16" s="1"/>
  <c r="BM193" i="16" s="1"/>
  <c r="BK192" i="16"/>
  <c r="BL192" i="16" s="1"/>
  <c r="BM192" i="16" s="1"/>
  <c r="BK191" i="16"/>
  <c r="BL191" i="16" s="1"/>
  <c r="BM191" i="16" s="1"/>
  <c r="BK190" i="16"/>
  <c r="BL190" i="16" s="1"/>
  <c r="BM190" i="16" s="1"/>
  <c r="BK189" i="16"/>
  <c r="BL189" i="16" s="1"/>
  <c r="BM189" i="16" s="1"/>
  <c r="BK188" i="16"/>
  <c r="BL188" i="16" s="1"/>
  <c r="BM188" i="16" s="1"/>
  <c r="BK187" i="16"/>
  <c r="BL187" i="16" s="1"/>
  <c r="BM187" i="16" s="1"/>
  <c r="BK186" i="16"/>
  <c r="BL186" i="16" s="1"/>
  <c r="BM186" i="16" s="1"/>
  <c r="BK185" i="16"/>
  <c r="BL185" i="16" s="1"/>
  <c r="BM185" i="16" s="1"/>
  <c r="BK184" i="16"/>
  <c r="BL184" i="16" s="1"/>
  <c r="BM184" i="16" s="1"/>
  <c r="BK183" i="16"/>
  <c r="BL183" i="16" s="1"/>
  <c r="BM183" i="16" s="1"/>
  <c r="BK182" i="16"/>
  <c r="BL182" i="16" s="1"/>
  <c r="BM182" i="16" s="1"/>
  <c r="BK181" i="16"/>
  <c r="BL181" i="16" s="1"/>
  <c r="BM181" i="16" s="1"/>
  <c r="BK180" i="16"/>
  <c r="BL180" i="16" s="1"/>
  <c r="BM180" i="16" s="1"/>
  <c r="BK179" i="16"/>
  <c r="BL179" i="16" s="1"/>
  <c r="BM179" i="16" s="1"/>
  <c r="BK178" i="16"/>
  <c r="BL178" i="16" s="1"/>
  <c r="BM178" i="16" s="1"/>
  <c r="BK177" i="16"/>
  <c r="BL177" i="16" s="1"/>
  <c r="BM177" i="16" s="1"/>
  <c r="BK176" i="16"/>
  <c r="BL176" i="16" s="1"/>
  <c r="BM176" i="16" s="1"/>
  <c r="BK175" i="16"/>
  <c r="BL175" i="16" s="1"/>
  <c r="BM175" i="16" s="1"/>
  <c r="BK174" i="16"/>
  <c r="BL174" i="16" s="1"/>
  <c r="BM174" i="16" s="1"/>
  <c r="BK173" i="16"/>
  <c r="BL173" i="16" s="1"/>
  <c r="BM173" i="16" s="1"/>
  <c r="BK172" i="16"/>
  <c r="BL172" i="16" s="1"/>
  <c r="BM172" i="16" s="1"/>
  <c r="BK171" i="16"/>
  <c r="BL171" i="16" s="1"/>
  <c r="BM171" i="16" s="1"/>
  <c r="BK170" i="16"/>
  <c r="BL170" i="16" s="1"/>
  <c r="BM170" i="16" s="1"/>
  <c r="BK169" i="16"/>
  <c r="BL169" i="16" s="1"/>
  <c r="BM169" i="16" s="1"/>
  <c r="BK168" i="16"/>
  <c r="BL168" i="16" s="1"/>
  <c r="BM168" i="16" s="1"/>
  <c r="BK167" i="16"/>
  <c r="BL167" i="16" s="1"/>
  <c r="BM167" i="16" s="1"/>
  <c r="BK166" i="16"/>
  <c r="BL166" i="16" s="1"/>
  <c r="BM166" i="16" s="1"/>
  <c r="BK165" i="16"/>
  <c r="BL165" i="16" s="1"/>
  <c r="BM165" i="16" s="1"/>
  <c r="BK164" i="16"/>
  <c r="BL164" i="16" s="1"/>
  <c r="BM164" i="16" s="1"/>
  <c r="BK163" i="16"/>
  <c r="BL163" i="16" s="1"/>
  <c r="BM163" i="16" s="1"/>
  <c r="BK162" i="16"/>
  <c r="BL162" i="16" s="1"/>
  <c r="BM162" i="16" s="1"/>
  <c r="BK161" i="16"/>
  <c r="BL161" i="16" s="1"/>
  <c r="BM161" i="16" s="1"/>
  <c r="BK160" i="16"/>
  <c r="BL160" i="16" s="1"/>
  <c r="BM160" i="16" s="1"/>
  <c r="BK159" i="16"/>
  <c r="BL159" i="16" s="1"/>
  <c r="BM159" i="16" s="1"/>
  <c r="BK158" i="16"/>
  <c r="BL158" i="16" s="1"/>
  <c r="BM158" i="16" s="1"/>
  <c r="BK157" i="16"/>
  <c r="BL157" i="16" s="1"/>
  <c r="BM157" i="16" s="1"/>
  <c r="BK156" i="16"/>
  <c r="BL156" i="16" s="1"/>
  <c r="BM156" i="16" s="1"/>
  <c r="BK155" i="16"/>
  <c r="BL155" i="16" s="1"/>
  <c r="BM155" i="16" s="1"/>
  <c r="BK154" i="16"/>
  <c r="BL154" i="16" s="1"/>
  <c r="BM154" i="16" s="1"/>
  <c r="BK153" i="16"/>
  <c r="BL153" i="16" s="1"/>
  <c r="BM153" i="16" s="1"/>
  <c r="BK152" i="16"/>
  <c r="BL152" i="16" s="1"/>
  <c r="BM152" i="16" s="1"/>
  <c r="BK151" i="16"/>
  <c r="BL151" i="16" s="1"/>
  <c r="BM151" i="16" s="1"/>
  <c r="BK150" i="16"/>
  <c r="BL150" i="16" s="1"/>
  <c r="BM150" i="16" s="1"/>
  <c r="BK149" i="16"/>
  <c r="BL149" i="16" s="1"/>
  <c r="BM149" i="16" s="1"/>
  <c r="BK148" i="16"/>
  <c r="BL148" i="16" s="1"/>
  <c r="BM148" i="16" s="1"/>
  <c r="BK147" i="16"/>
  <c r="BL147" i="16" s="1"/>
  <c r="BM147" i="16" s="1"/>
  <c r="BK146" i="16"/>
  <c r="BL146" i="16" s="1"/>
  <c r="BM146" i="16" s="1"/>
  <c r="BK145" i="16"/>
  <c r="BL145" i="16" s="1"/>
  <c r="BM145" i="16" s="1"/>
  <c r="BK144" i="16"/>
  <c r="BL144" i="16" s="1"/>
  <c r="BM144" i="16" s="1"/>
  <c r="BK143" i="16"/>
  <c r="BL143" i="16" s="1"/>
  <c r="BM143" i="16" s="1"/>
  <c r="BK142" i="16"/>
  <c r="BL142" i="16" s="1"/>
  <c r="BM142" i="16" s="1"/>
  <c r="BK141" i="16"/>
  <c r="BL141" i="16" s="1"/>
  <c r="BM141" i="16" s="1"/>
  <c r="BK140" i="16"/>
  <c r="BL140" i="16" s="1"/>
  <c r="BM140" i="16" s="1"/>
  <c r="BK139" i="16"/>
  <c r="BL139" i="16" s="1"/>
  <c r="BM139" i="16" s="1"/>
  <c r="BK138" i="16"/>
  <c r="BL138" i="16" s="1"/>
  <c r="BM138" i="16" s="1"/>
  <c r="BK137" i="16"/>
  <c r="BL137" i="16" s="1"/>
  <c r="BM137" i="16" s="1"/>
  <c r="BK136" i="16"/>
  <c r="BL136" i="16" s="1"/>
  <c r="BM136" i="16" s="1"/>
  <c r="BK135" i="16"/>
  <c r="BL135" i="16" s="1"/>
  <c r="BM135" i="16" s="1"/>
  <c r="BK134" i="16"/>
  <c r="BL134" i="16" s="1"/>
  <c r="BM134" i="16" s="1"/>
  <c r="BK133" i="16"/>
  <c r="BL133" i="16" s="1"/>
  <c r="BM133" i="16" s="1"/>
  <c r="BK132" i="16"/>
  <c r="BL132" i="16" s="1"/>
  <c r="BM132" i="16" s="1"/>
  <c r="BK131" i="16"/>
  <c r="BL131" i="16" s="1"/>
  <c r="BM131" i="16" s="1"/>
  <c r="BK130" i="16"/>
  <c r="BL130" i="16" s="1"/>
  <c r="BM130" i="16" s="1"/>
  <c r="BK129" i="16"/>
  <c r="BL129" i="16" s="1"/>
  <c r="BM129" i="16" s="1"/>
  <c r="BK128" i="16"/>
  <c r="BL128" i="16" s="1"/>
  <c r="BM128" i="16" s="1"/>
  <c r="BK127" i="16"/>
  <c r="BL127" i="16" s="1"/>
  <c r="BM127" i="16" s="1"/>
  <c r="BK126" i="16"/>
  <c r="BL126" i="16" s="1"/>
  <c r="BM126" i="16" s="1"/>
  <c r="BK125" i="16"/>
  <c r="BL125" i="16" s="1"/>
  <c r="BM125" i="16" s="1"/>
  <c r="BK124" i="16"/>
  <c r="BL124" i="16" s="1"/>
  <c r="BM124" i="16" s="1"/>
  <c r="BK123" i="16"/>
  <c r="BL123" i="16" s="1"/>
  <c r="BM123" i="16" s="1"/>
  <c r="BK122" i="16"/>
  <c r="BL122" i="16" s="1"/>
  <c r="BM122" i="16" s="1"/>
  <c r="BK121" i="16"/>
  <c r="BL121" i="16" s="1"/>
  <c r="BM121" i="16" s="1"/>
  <c r="BK120" i="16"/>
  <c r="BL120" i="16" s="1"/>
  <c r="BM120" i="16" s="1"/>
  <c r="BK119" i="16"/>
  <c r="BL119" i="16" s="1"/>
  <c r="BM119" i="16" s="1"/>
  <c r="BK118" i="16"/>
  <c r="BL118" i="16" s="1"/>
  <c r="BM118" i="16" s="1"/>
  <c r="BK117" i="16"/>
  <c r="BL117" i="16" s="1"/>
  <c r="BM117" i="16" s="1"/>
  <c r="BK116" i="16"/>
  <c r="BL116" i="16" s="1"/>
  <c r="BM116" i="16" s="1"/>
  <c r="BK115" i="16"/>
  <c r="BL115" i="16" s="1"/>
  <c r="BM115" i="16" s="1"/>
  <c r="BK114" i="16"/>
  <c r="BL114" i="16" s="1"/>
  <c r="BM114" i="16" s="1"/>
  <c r="BK113" i="16"/>
  <c r="BL113" i="16" s="1"/>
  <c r="BM113" i="16" s="1"/>
  <c r="BK112" i="16"/>
  <c r="BL112" i="16" s="1"/>
  <c r="BM112" i="16" s="1"/>
  <c r="BK111" i="16"/>
  <c r="BL111" i="16" s="1"/>
  <c r="BM111" i="16" s="1"/>
  <c r="BK110" i="16"/>
  <c r="BL110" i="16" s="1"/>
  <c r="BM110" i="16" s="1"/>
  <c r="BK109" i="16"/>
  <c r="BL109" i="16" s="1"/>
  <c r="BM109" i="16" s="1"/>
  <c r="BK108" i="16"/>
  <c r="BL108" i="16" s="1"/>
  <c r="BM108" i="16" s="1"/>
  <c r="BK107" i="16"/>
  <c r="BL107" i="16" s="1"/>
  <c r="BM107" i="16" s="1"/>
  <c r="BK106" i="16"/>
  <c r="BL106" i="16" s="1"/>
  <c r="BM106" i="16" s="1"/>
  <c r="BK105" i="16"/>
  <c r="BL105" i="16" s="1"/>
  <c r="BM105" i="16" s="1"/>
  <c r="BK104" i="16"/>
  <c r="BL104" i="16" s="1"/>
  <c r="BM104" i="16" s="1"/>
  <c r="BK103" i="16"/>
  <c r="BL103" i="16" s="1"/>
  <c r="BM103" i="16" s="1"/>
  <c r="BK102" i="16"/>
  <c r="BL102" i="16" s="1"/>
  <c r="BM102" i="16" s="1"/>
  <c r="BK101" i="16"/>
  <c r="BL101" i="16" s="1"/>
  <c r="BM101" i="16" s="1"/>
  <c r="BK100" i="16"/>
  <c r="BL100" i="16" s="1"/>
  <c r="BM100" i="16" s="1"/>
  <c r="BK99" i="16"/>
  <c r="BL99" i="16" s="1"/>
  <c r="BM99" i="16" s="1"/>
  <c r="BK98" i="16"/>
  <c r="BL98" i="16" s="1"/>
  <c r="BM98" i="16" s="1"/>
  <c r="BK97" i="16"/>
  <c r="BL97" i="16" s="1"/>
  <c r="BM97" i="16" s="1"/>
  <c r="BK96" i="16"/>
  <c r="BL96" i="16" s="1"/>
  <c r="BM96" i="16" s="1"/>
  <c r="BK95" i="16"/>
  <c r="BL95" i="16" s="1"/>
  <c r="BM95" i="16" s="1"/>
  <c r="BK94" i="16"/>
  <c r="BL94" i="16" s="1"/>
  <c r="BM94" i="16" s="1"/>
  <c r="BK93" i="16"/>
  <c r="BL93" i="16" s="1"/>
  <c r="BM93" i="16" s="1"/>
  <c r="BK92" i="16"/>
  <c r="BL92" i="16" s="1"/>
  <c r="BM92" i="16" s="1"/>
  <c r="BK91" i="16"/>
  <c r="BL91" i="16" s="1"/>
  <c r="BM91" i="16" s="1"/>
  <c r="BK90" i="16"/>
  <c r="BL90" i="16" s="1"/>
  <c r="BM90" i="16" s="1"/>
  <c r="BK89" i="16"/>
  <c r="BL89" i="16" s="1"/>
  <c r="BM89" i="16" s="1"/>
  <c r="BK88" i="16"/>
  <c r="BL88" i="16" s="1"/>
  <c r="BM88" i="16" s="1"/>
  <c r="BK87" i="16"/>
  <c r="BL87" i="16" s="1"/>
  <c r="BM87" i="16" s="1"/>
  <c r="BK86" i="16"/>
  <c r="BL86" i="16" s="1"/>
  <c r="BM86" i="16" s="1"/>
  <c r="BK85" i="16"/>
  <c r="BL85" i="16" s="1"/>
  <c r="BM85" i="16" s="1"/>
  <c r="BK84" i="16"/>
  <c r="BL84" i="16" s="1"/>
  <c r="BM84" i="16" s="1"/>
  <c r="BK83" i="16"/>
  <c r="BL83" i="16" s="1"/>
  <c r="BM83" i="16" s="1"/>
  <c r="BK82" i="16"/>
  <c r="BL82" i="16" s="1"/>
  <c r="BM82" i="16" s="1"/>
  <c r="BK81" i="16"/>
  <c r="BL81" i="16" s="1"/>
  <c r="BM81" i="16" s="1"/>
  <c r="BK80" i="16"/>
  <c r="BL80" i="16" s="1"/>
  <c r="BM80" i="16" s="1"/>
  <c r="BK79" i="16"/>
  <c r="BL79" i="16" s="1"/>
  <c r="BM79" i="16" s="1"/>
  <c r="BK78" i="16"/>
  <c r="BL78" i="16" s="1"/>
  <c r="BM78" i="16" s="1"/>
  <c r="BK77" i="16"/>
  <c r="BL77" i="16" s="1"/>
  <c r="BM77" i="16" s="1"/>
  <c r="BK76" i="16"/>
  <c r="BL76" i="16" s="1"/>
  <c r="BM76" i="16" s="1"/>
  <c r="BK75" i="16"/>
  <c r="BL75" i="16" s="1"/>
  <c r="BM75" i="16" s="1"/>
  <c r="BK74" i="16"/>
  <c r="BL74" i="16" s="1"/>
  <c r="BM74" i="16" s="1"/>
  <c r="BK73" i="16"/>
  <c r="BL73" i="16" s="1"/>
  <c r="BM73" i="16" s="1"/>
  <c r="BK72" i="16"/>
  <c r="BL72" i="16" s="1"/>
  <c r="BM72" i="16" s="1"/>
  <c r="BK71" i="16"/>
  <c r="BL71" i="16" s="1"/>
  <c r="BM71" i="16" s="1"/>
  <c r="BK70" i="16"/>
  <c r="BL70" i="16" s="1"/>
  <c r="BM70" i="16" s="1"/>
  <c r="BK69" i="16"/>
  <c r="BL69" i="16" s="1"/>
  <c r="BM69" i="16" s="1"/>
  <c r="BK68" i="16"/>
  <c r="BL68" i="16" s="1"/>
  <c r="BM68" i="16" s="1"/>
  <c r="BK67" i="16"/>
  <c r="BL67" i="16" s="1"/>
  <c r="BM67" i="16" s="1"/>
  <c r="BK66" i="16"/>
  <c r="BL66" i="16" s="1"/>
  <c r="BM66" i="16" s="1"/>
  <c r="BK65" i="16"/>
  <c r="BL65" i="16" s="1"/>
  <c r="BM65" i="16" s="1"/>
  <c r="BK64" i="16"/>
  <c r="BL64" i="16" s="1"/>
  <c r="BM64" i="16" s="1"/>
  <c r="BK63" i="16"/>
  <c r="BL63" i="16" s="1"/>
  <c r="BM63" i="16" s="1"/>
  <c r="BK62" i="16"/>
  <c r="BL62" i="16" s="1"/>
  <c r="BM62" i="16" s="1"/>
  <c r="BK61" i="16"/>
  <c r="BL61" i="16" s="1"/>
  <c r="BM61" i="16" s="1"/>
  <c r="BK60" i="16"/>
  <c r="BL60" i="16" s="1"/>
  <c r="BM60" i="16" s="1"/>
  <c r="BK59" i="16"/>
  <c r="BL59" i="16" s="1"/>
  <c r="BM59" i="16" s="1"/>
  <c r="BK58" i="16"/>
  <c r="BL58" i="16" s="1"/>
  <c r="BM58" i="16" s="1"/>
  <c r="BK57" i="16"/>
  <c r="BL57" i="16" s="1"/>
  <c r="BM57" i="16" s="1"/>
  <c r="BK56" i="16"/>
  <c r="BL56" i="16" s="1"/>
  <c r="BM56" i="16" s="1"/>
  <c r="BK55" i="16"/>
  <c r="BL55" i="16" s="1"/>
  <c r="BM55" i="16" s="1"/>
  <c r="BK54" i="16"/>
  <c r="BL54" i="16" s="1"/>
  <c r="BM54" i="16" s="1"/>
  <c r="BK53" i="16"/>
  <c r="BL53" i="16" s="1"/>
  <c r="BM53" i="16" s="1"/>
  <c r="BK52" i="16"/>
  <c r="BL52" i="16" s="1"/>
  <c r="BM52" i="16" s="1"/>
  <c r="BK51" i="16"/>
  <c r="BL51" i="16" s="1"/>
  <c r="BM51" i="16" s="1"/>
  <c r="BK50" i="16"/>
  <c r="BL50" i="16" s="1"/>
  <c r="BM50" i="16" s="1"/>
  <c r="BK49" i="16"/>
  <c r="BL49" i="16" s="1"/>
  <c r="BM49" i="16" s="1"/>
  <c r="BK48" i="16"/>
  <c r="BL48" i="16" s="1"/>
  <c r="BM48" i="16" s="1"/>
  <c r="BK47" i="16"/>
  <c r="BL47" i="16" s="1"/>
  <c r="BM47" i="16" s="1"/>
  <c r="BK46" i="16"/>
  <c r="BL46" i="16" s="1"/>
  <c r="BM46" i="16" s="1"/>
  <c r="BK45" i="16"/>
  <c r="BL45" i="16" s="1"/>
  <c r="BM45" i="16" s="1"/>
  <c r="BK44" i="16"/>
  <c r="BL44" i="16" s="1"/>
  <c r="BM44" i="16" s="1"/>
  <c r="BK43" i="16"/>
  <c r="BL43" i="16" s="1"/>
  <c r="BM43" i="16" s="1"/>
  <c r="BK42" i="16"/>
  <c r="BL42" i="16" s="1"/>
  <c r="BM42" i="16" s="1"/>
  <c r="BK41" i="16"/>
  <c r="BL41" i="16" s="1"/>
  <c r="BM41" i="16" s="1"/>
  <c r="BK40" i="16"/>
  <c r="BL40" i="16" s="1"/>
  <c r="BM40" i="16" s="1"/>
  <c r="BK39" i="16"/>
  <c r="BL39" i="16" s="1"/>
  <c r="BM39" i="16" s="1"/>
  <c r="BK38" i="16"/>
  <c r="BL38" i="16" s="1"/>
  <c r="BM38" i="16" s="1"/>
  <c r="BK37" i="16"/>
  <c r="BL37" i="16" s="1"/>
  <c r="BM37" i="16" s="1"/>
  <c r="BK36" i="16"/>
  <c r="BL36" i="16" s="1"/>
  <c r="BM36" i="16" s="1"/>
  <c r="BK35" i="16"/>
  <c r="BL35" i="16" s="1"/>
  <c r="BM35" i="16" s="1"/>
  <c r="BK34" i="16"/>
  <c r="BL34" i="16" s="1"/>
  <c r="BM34" i="16" s="1"/>
  <c r="BK33" i="16"/>
  <c r="BL33" i="16" s="1"/>
  <c r="BM33" i="16" s="1"/>
  <c r="BK32" i="16"/>
  <c r="BL32" i="16" s="1"/>
  <c r="BM32" i="16" s="1"/>
  <c r="BK31" i="16"/>
  <c r="BL31" i="16" s="1"/>
  <c r="BM31" i="16" s="1"/>
  <c r="BK30" i="16"/>
  <c r="BL30" i="16" s="1"/>
  <c r="BM30" i="16" s="1"/>
  <c r="BK29" i="16"/>
  <c r="BL29" i="16" s="1"/>
  <c r="BM29" i="16" s="1"/>
  <c r="BK28" i="16"/>
  <c r="BL28" i="16" s="1"/>
  <c r="BM28" i="16" s="1"/>
  <c r="BK27" i="16"/>
  <c r="BL27" i="16" s="1"/>
  <c r="BM27" i="16" s="1"/>
  <c r="BK26" i="16"/>
  <c r="BL26" i="16" s="1"/>
  <c r="BM26" i="16" s="1"/>
  <c r="BK25" i="16"/>
  <c r="BL25" i="16" s="1"/>
  <c r="BM25" i="16" s="1"/>
  <c r="BK24" i="16"/>
  <c r="BL24" i="16" s="1"/>
  <c r="BM24" i="16" s="1"/>
  <c r="BK23" i="16"/>
  <c r="BL23" i="16" s="1"/>
  <c r="BM23" i="16" s="1"/>
  <c r="BK22" i="16"/>
  <c r="BL22" i="16" s="1"/>
  <c r="BM22" i="16" s="1"/>
  <c r="BK21" i="16"/>
  <c r="BL21" i="16" s="1"/>
  <c r="BM21" i="16" s="1"/>
  <c r="BK20" i="16"/>
  <c r="BL20" i="16" s="1"/>
  <c r="BM20" i="16" s="1"/>
  <c r="BK19" i="16"/>
  <c r="BL19" i="16" s="1"/>
  <c r="BM19" i="16" s="1"/>
  <c r="BK18" i="16"/>
  <c r="BL18" i="16" s="1"/>
  <c r="BM18" i="16" s="1"/>
  <c r="BK17" i="16"/>
  <c r="BL17" i="16" s="1"/>
  <c r="BM17" i="16" s="1"/>
  <c r="BK16" i="16"/>
  <c r="BL16" i="16" s="1"/>
  <c r="BM16" i="16" s="1"/>
  <c r="BK15" i="16"/>
  <c r="BL15" i="16" s="1"/>
  <c r="BM15" i="16" s="1"/>
  <c r="BK14" i="16"/>
  <c r="BL14" i="16" s="1"/>
  <c r="BM14" i="16" s="1"/>
  <c r="BK13" i="16"/>
  <c r="BL13" i="16" s="1"/>
  <c r="BM13" i="16" s="1"/>
  <c r="BK12" i="16"/>
  <c r="BL12" i="16" s="1"/>
  <c r="BM12" i="16" s="1"/>
  <c r="BK11" i="16"/>
  <c r="BL11" i="16" s="1"/>
  <c r="BM11" i="16" s="1"/>
  <c r="BK10" i="16"/>
  <c r="BL10" i="16" s="1"/>
  <c r="BM10" i="16" s="1"/>
  <c r="BK9" i="16"/>
  <c r="BL9" i="16" s="1"/>
  <c r="BM9" i="16" s="1"/>
  <c r="BK8" i="16"/>
  <c r="BL8" i="16" s="1"/>
  <c r="BM8" i="16" s="1"/>
  <c r="BK7" i="16"/>
  <c r="BL7" i="16" s="1"/>
  <c r="BM7" i="16" s="1"/>
  <c r="BK6" i="16"/>
  <c r="BL6" i="16" s="1"/>
  <c r="BM6" i="16" s="1"/>
  <c r="BK5" i="16"/>
  <c r="BL5" i="16" s="1"/>
  <c r="BM5" i="16" s="1"/>
  <c r="BK4" i="16"/>
  <c r="BL4" i="16" s="1"/>
  <c r="BM4" i="16" s="1"/>
  <c r="BK3" i="16"/>
  <c r="BL3" i="16" s="1"/>
  <c r="BM3" i="16" s="1"/>
  <c r="A4" i="22" l="1"/>
  <c r="E15" i="12" l="1"/>
  <c r="F15" i="12"/>
  <c r="G15" i="12"/>
  <c r="H15" i="12"/>
  <c r="I15" i="12"/>
  <c r="D15" i="12"/>
  <c r="A10" i="4" l="1"/>
  <c r="A9" i="4"/>
  <c r="A8" i="4"/>
  <c r="A7" i="4"/>
  <c r="A6" i="4"/>
  <c r="A5" i="4"/>
  <c r="A4" i="4"/>
  <c r="A3" i="4"/>
  <c r="A2" i="4"/>
  <c r="J8" i="12" l="1"/>
  <c r="I8" i="12"/>
  <c r="H8" i="12"/>
  <c r="G8" i="12"/>
  <c r="F8" i="12"/>
  <c r="E8" i="12"/>
  <c r="D8" i="12"/>
  <c r="J6" i="12"/>
  <c r="I6" i="12"/>
  <c r="H6" i="12"/>
  <c r="G6" i="12"/>
  <c r="F6" i="12"/>
  <c r="E6" i="12"/>
  <c r="D6" i="12"/>
  <c r="P17" i="10" l="1"/>
  <c r="T17" i="10" s="1"/>
  <c r="Q17" i="10"/>
  <c r="R17" i="10"/>
  <c r="S17" i="10"/>
  <c r="P18" i="10"/>
  <c r="Q18" i="10"/>
  <c r="R18" i="10"/>
  <c r="S18" i="10"/>
  <c r="T18" i="10" s="1"/>
  <c r="P19" i="10"/>
  <c r="T19" i="10" s="1"/>
  <c r="Q19" i="10"/>
  <c r="R19" i="10"/>
  <c r="S19" i="10"/>
  <c r="P20" i="10"/>
  <c r="Q20" i="10"/>
  <c r="R20" i="10"/>
  <c r="S20" i="10"/>
  <c r="T20" i="10"/>
  <c r="P21" i="10"/>
  <c r="Q21" i="10"/>
  <c r="R21" i="10"/>
  <c r="S21" i="10"/>
  <c r="T21" i="10"/>
  <c r="P22" i="10"/>
  <c r="T22" i="10" s="1"/>
  <c r="Q22" i="10"/>
  <c r="R22" i="10"/>
  <c r="S22" i="10"/>
  <c r="P23" i="10"/>
  <c r="Q23" i="10"/>
  <c r="R23" i="10"/>
  <c r="T23" i="10" s="1"/>
  <c r="S23" i="10"/>
  <c r="P24" i="10"/>
  <c r="T24" i="10" s="1"/>
  <c r="Q24" i="10"/>
  <c r="R24" i="10"/>
  <c r="S24" i="10"/>
  <c r="P25" i="10"/>
  <c r="T25" i="10" s="1"/>
  <c r="Q25" i="10"/>
  <c r="R25" i="10"/>
  <c r="S25" i="10"/>
  <c r="P26" i="10"/>
  <c r="Q26" i="10"/>
  <c r="R26" i="10"/>
  <c r="S26" i="10"/>
  <c r="T26" i="10" s="1"/>
  <c r="B28" i="10"/>
  <c r="C28" i="10"/>
  <c r="D28" i="10"/>
  <c r="E28" i="10"/>
  <c r="F28" i="10"/>
  <c r="G28" i="10"/>
  <c r="H28" i="10"/>
  <c r="I28" i="10"/>
  <c r="J28" i="10"/>
  <c r="K28" i="10"/>
  <c r="T3" i="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IS</author>
  </authors>
  <commentList>
    <comment ref="T2" authorId="0" shapeId="0" xr:uid="{5F5B9344-3EC8-0244-84A3-2D6443AFA4C8}">
      <text>
        <r>
          <rPr>
            <b/>
            <sz val="10"/>
            <color rgb="FF000000"/>
            <rFont val="Tahoma"/>
            <family val="2"/>
          </rPr>
          <t>IS:</t>
        </r>
        <r>
          <rPr>
            <sz val="10"/>
            <color rgb="FF000000"/>
            <rFont val="Tahoma"/>
            <family val="2"/>
          </rPr>
          <t xml:space="preserve">
</t>
        </r>
        <r>
          <rPr>
            <sz val="10"/>
            <color rgb="FF000000"/>
            <rFont val="Tahoma"/>
            <family val="2"/>
          </rPr>
          <t>= previous period</t>
        </r>
      </text>
    </comment>
    <comment ref="AA2" authorId="0" shapeId="0" xr:uid="{8F4BD795-BD00-A94E-BFF8-207EA3F43811}">
      <text>
        <r>
          <rPr>
            <b/>
            <sz val="10"/>
            <color rgb="FF000000"/>
            <rFont val="Tahoma"/>
            <family val="2"/>
          </rPr>
          <t>IS:</t>
        </r>
        <r>
          <rPr>
            <sz val="10"/>
            <color rgb="FF000000"/>
            <rFont val="Tahoma"/>
            <family val="2"/>
          </rPr>
          <t xml:space="preserve">
</t>
        </r>
        <r>
          <rPr>
            <sz val="10"/>
            <color rgb="FF000000"/>
            <rFont val="Calibri"/>
            <family val="2"/>
            <scheme val="minor"/>
          </rPr>
          <t>=orinial / 2 * 11</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IS</author>
  </authors>
  <commentList>
    <comment ref="AA2" authorId="0" shapeId="0" xr:uid="{3FA5F348-1C8D-C54E-9262-ED39DF5E6848}">
      <text>
        <r>
          <rPr>
            <b/>
            <sz val="10"/>
            <color rgb="FF000000"/>
            <rFont val="Tahoma"/>
            <family val="2"/>
          </rPr>
          <t>IS:</t>
        </r>
        <r>
          <rPr>
            <sz val="10"/>
            <color rgb="FF000000"/>
            <rFont val="Tahoma"/>
            <family val="2"/>
          </rPr>
          <t xml:space="preserve">
</t>
        </r>
        <r>
          <rPr>
            <sz val="10"/>
            <color rgb="FF000000"/>
            <rFont val="Tahoma"/>
            <family val="2"/>
          </rPr>
          <t>=orinial / 2 * 11</t>
        </r>
      </text>
    </comment>
  </commentList>
</comments>
</file>

<file path=xl/sharedStrings.xml><?xml version="1.0" encoding="utf-8"?>
<sst xmlns="http://schemas.openxmlformats.org/spreadsheetml/2006/main" count="16173" uniqueCount="5874">
  <si>
    <t>data</t>
  </si>
  <si>
    <t>units</t>
  </si>
  <si>
    <t>pellet boiler co2equ emissions</t>
  </si>
  <si>
    <t>g/kWh</t>
  </si>
  <si>
    <t>pellet boiler particles emissions</t>
  </si>
  <si>
    <t>mg/kWh</t>
  </si>
  <si>
    <t>pellet furnace co2equ emissions</t>
  </si>
  <si>
    <t>pellet furnace particles emissions</t>
  </si>
  <si>
    <t>woodchips boiler co2equ emissions</t>
  </si>
  <si>
    <t>firewood boiler co2equ emissions</t>
  </si>
  <si>
    <t>firewood furnace co2equ emissions</t>
  </si>
  <si>
    <t>air heat pump co2equ emissions</t>
  </si>
  <si>
    <t>natural gas boiler co2equ emissions</t>
  </si>
  <si>
    <t>heating oil co2equ emissions</t>
  </si>
  <si>
    <t>district heating co2equ emissions</t>
  </si>
  <si>
    <t>woodchips boiler particles emissions</t>
  </si>
  <si>
    <t>firewood boiler particles emissions</t>
  </si>
  <si>
    <t>firewood furnace particles emissions</t>
  </si>
  <si>
    <t>air heat pump particles emissions</t>
  </si>
  <si>
    <t>natural gas boiler particles emissions</t>
  </si>
  <si>
    <t>heating oil particles emissions</t>
  </si>
  <si>
    <t>district heating particles emissions</t>
  </si>
  <si>
    <t>value</t>
  </si>
  <si>
    <t>source</t>
  </si>
  <si>
    <t>heating energy demand 120m2 living space pa</t>
  </si>
  <si>
    <t>kWh/a</t>
  </si>
  <si>
    <t>https://www.polarstern-energie.de/magazin/artikel/heizen-co2-vergleich-von-brennstoffen/</t>
  </si>
  <si>
    <t>﻿https://www.effizienzhaus-online.de/heizung-energietraeger-und-klimabilanz</t>
  </si>
  <si>
    <t>electricity mix co2equ emissions</t>
  </si>
  <si>
    <t>https://www.energie-lexikon.info/warmwasser.html</t>
  </si>
  <si>
    <t>heating energy demand constructed 1970-1980 yearly avg min</t>
  </si>
  <si>
    <t>heating energy demand constructed 1970-1980 yearly avg max</t>
  </si>
  <si>
    <t>heating energy demand constructed 1980-1990 yearly avg min</t>
  </si>
  <si>
    <t>heating energy demand constructed 1980-1990 yearly avg max</t>
  </si>
  <si>
    <t>heating energy demand constructed 1990-2000 yearly avg min</t>
  </si>
  <si>
    <t>heating energy demand constructed 1990-2000 yearly avg max</t>
  </si>
  <si>
    <t>heating energy demand constructed after 2000 yearly avg min</t>
  </si>
  <si>
    <t>heating energy demand constructed after 2000 yearly avg max</t>
  </si>
  <si>
    <t>https://heizung.de/heizung/tipps/der-durchschnittliche-energiebedarf-im-haus/</t>
  </si>
  <si>
    <t>electricity consumption 1 person hh yearly avg min</t>
  </si>
  <si>
    <t>electricity consumption 1 person hh yearly avg max</t>
  </si>
  <si>
    <t>electricity consumption 2 person hh yearly avg min</t>
  </si>
  <si>
    <t>electricity consumption 2 person hh yearly avg max</t>
  </si>
  <si>
    <t>electricity consumption 3 person hh yearly avg min</t>
  </si>
  <si>
    <t>electricity consumption 3 person hh yearly avg max</t>
  </si>
  <si>
    <t>electricity consumption 4 person hh yearly avg min</t>
  </si>
  <si>
    <t>electricity consumption 4 person hh yearly avg max</t>
  </si>
  <si>
    <t>housing type relative energy efficiency gallery house</t>
  </si>
  <si>
    <t>housing type relative energy efficiency townhouse</t>
  </si>
  <si>
    <t>housing type relative energy efficiency semidetached house</t>
  </si>
  <si>
    <t>housing type relative energy efficiency detached house</t>
  </si>
  <si>
    <t>https://www.effizienzhaus-online.de/waermedaemmung</t>
  </si>
  <si>
    <t>dml</t>
  </si>
  <si>
    <t>J</t>
  </si>
  <si>
    <t>TWh</t>
  </si>
  <si>
    <t>Westermann &amp; Richter (2018)</t>
  </si>
  <si>
    <t>1/100</t>
  </si>
  <si>
    <t>employment in renewable energy 2016</t>
  </si>
  <si>
    <t>p</t>
  </si>
  <si>
    <t>employment in renewable energy 2000 estimate</t>
  </si>
  <si>
    <t>employment in renewable energy 2015 estimate</t>
  </si>
  <si>
    <t>employment in wind energy 2016</t>
  </si>
  <si>
    <t>employment in wind energy 2016 offshore wind</t>
  </si>
  <si>
    <t>employment in coal mining 2000</t>
  </si>
  <si>
    <t>employment in coal mining 2016</t>
  </si>
  <si>
    <t>Bigalke et al. (2016)</t>
  </si>
  <si>
    <t>energy demand characteristic value of buildings 1 dwelling constructed before 1919</t>
  </si>
  <si>
    <t>energy demand characteristic value of buildings 1 dwelling constructed 1919-1948</t>
  </si>
  <si>
    <t>energy demand characteristic value of buildings 1 dwelling constructed 1949-1978</t>
  </si>
  <si>
    <t>energy demand characteristic value of buildings 1 dwelling constructed 1979-1990</t>
  </si>
  <si>
    <t>energy demand characteristic value of buildings 1 dwelling constructed 1991-2000</t>
  </si>
  <si>
    <t>energy demand characteristic value of buildings 1 dwelling constructed 2001-2008</t>
  </si>
  <si>
    <t>energy demand characteristic value of buildings 1 dwelling average</t>
  </si>
  <si>
    <t>energy demand characteristic value of buildings 2 dwellings constructed before 1919</t>
  </si>
  <si>
    <t>energy demand characteristic value of buildings 2 dwellings constructed 1919-1948</t>
  </si>
  <si>
    <t>energy demand characteristic value of buildings 2 dwellings constructed 1949-1978</t>
  </si>
  <si>
    <t>energy demand characteristic value of buildings 2 dwellings constructed 1979-1990</t>
  </si>
  <si>
    <t>energy demand characteristic value of buildings 2 dwellings constructed 1991-2000</t>
  </si>
  <si>
    <t>energy demand characteristic value of buildings 2 dwellings constructed 2001-2008</t>
  </si>
  <si>
    <t>energy demand characteristic value of buildings 2 dwellings average</t>
  </si>
  <si>
    <t>energy demand characteristic value of buildings 3-6 dwellings constructed before 1919</t>
  </si>
  <si>
    <t>energy demand characteristic value of buildings 3-6 dwellings constructed 1919-1948</t>
  </si>
  <si>
    <t>energy demand characteristic value of buildings 3-6 dwellings constructed 1949-1978</t>
  </si>
  <si>
    <t>energy demand characteristic value of buildings 3-6 dwellings constructed 1979-1990</t>
  </si>
  <si>
    <t>energy demand characteristic value of buildings 3-6 dwellings constructed 1991-2000</t>
  </si>
  <si>
    <t>energy demand characteristic value of buildings 3-6 dwellings constructed 2001-2008</t>
  </si>
  <si>
    <t>energy demand characteristic value of buildings 3-6 dwellings average</t>
  </si>
  <si>
    <t>energy demand characteristic value of buildings 7-12 dwellings constructed before 1919</t>
  </si>
  <si>
    <t>energy demand characteristic value of buildings 7-12 dwellings constructed 1919-1948</t>
  </si>
  <si>
    <t>energy demand characteristic value of buildings 7-12 dwellings constructed 1949-1978</t>
  </si>
  <si>
    <t>energy demand characteristic value of buildings 7-12 dwellings constructed 1979-1990</t>
  </si>
  <si>
    <t>energy demand characteristic value of buildings 7-12 dwellings constructed 1991-2000</t>
  </si>
  <si>
    <t>energy demand characteristic value of buildings 7-12 dwellings constructed 2001-2008</t>
  </si>
  <si>
    <t>energy demand characteristic value of buildings 7-12 dwellings average</t>
  </si>
  <si>
    <t>energy demand characteristic value of buildings 13 and more dwellings constructed before 1919</t>
  </si>
  <si>
    <t>energy demand characteristic value of buildings 13 and more dwellings constructed 1919-1948</t>
  </si>
  <si>
    <t>energy demand characteristic value of buildings 13 and more dwellings constructed 1949-1978</t>
  </si>
  <si>
    <t>energy demand characteristic value of buildings 13 and more dwellings constructed 1979-1990</t>
  </si>
  <si>
    <t>energy demand characteristic value of buildings 13 and more dwellings constructed 1991-2000</t>
  </si>
  <si>
    <t>energy demand characteristic value of buildings 13 and more dwellings constructed 2001-2008</t>
  </si>
  <si>
    <t>energy demand characteristic value of buildings 13 and more dwellings average</t>
  </si>
  <si>
    <t>energy demand characteristic value of detached and semidetached houses of heating oil</t>
  </si>
  <si>
    <t>energy demand characteristic value of detached and semidetached houses of electricity</t>
  </si>
  <si>
    <t>energy demand characteristic value of detached and semidetached houses of gas</t>
  </si>
  <si>
    <t>energy demand characteristic value of detached and semidetached houses of wood incl pellets</t>
  </si>
  <si>
    <t>energy demand characteristic value of detached and semidetached houses of district heating</t>
  </si>
  <si>
    <t>energy demand characteristic value of detached and semidetached houses of heat pumps</t>
  </si>
  <si>
    <t>energy demand characteristic value of townhouses and gallery flats houses of heating oil</t>
  </si>
  <si>
    <t>energy demand characteristic value of townhouses and gallery flats houses of electricity</t>
  </si>
  <si>
    <t>energy demand characteristic value of townhouses and gallery flats houses of gas</t>
  </si>
  <si>
    <t>energy demand characteristic value of townhouses and gallery flats houses of wood incl pellets</t>
  </si>
  <si>
    <t>energy demand characteristic value of townhouses and gallery flats houses of district heating</t>
  </si>
  <si>
    <t>energy demand characteristic value of townhouses and gallery flats houses of heat pumps</t>
  </si>
  <si>
    <t>energy demand actual value of buildings 1 dwelling constructed before 1919</t>
  </si>
  <si>
    <t>energy demand actual value of buildings 1 dwelling constructed 1919-1948</t>
  </si>
  <si>
    <t>energy demand actual value of buildings 1 dwelling constructed 1949-1978</t>
  </si>
  <si>
    <t>energy demand actual value of buildings 1 dwelling constructed 1979-1990</t>
  </si>
  <si>
    <t>energy demand actual value of buildings 1 dwelling constructed 1991-2000</t>
  </si>
  <si>
    <t>energy demand actual value of buildings 1 dwelling constructed 2001-2008</t>
  </si>
  <si>
    <t>energy demand actual value of buildings 1 dwelling average</t>
  </si>
  <si>
    <t>energy demand actual value of buildings 2 dwellings constructed before 1919</t>
  </si>
  <si>
    <t>energy demand actual value of buildings 2 dwellings constructed 1919-1948</t>
  </si>
  <si>
    <t>energy demand actual value of buildings 2 dwellings constructed 1949-1978</t>
  </si>
  <si>
    <t>energy demand actual value of buildings 2 dwellings constructed 1979-1990</t>
  </si>
  <si>
    <t>energy demand actual value of buildings 2 dwellings constructed 1991-2000</t>
  </si>
  <si>
    <t>energy demand actual value of buildings 2 dwellings constructed 2001-2008</t>
  </si>
  <si>
    <t>energy demand actual value of buildings 2 dwellings average</t>
  </si>
  <si>
    <t>energy demand actual value of buildings 3-6 dwellings constructed before 1919</t>
  </si>
  <si>
    <t>energy demand actual value of buildings 3-6 dwellings constructed 1919-1948</t>
  </si>
  <si>
    <t>energy demand actual value of buildings 3-6 dwellings constructed 1949-1978</t>
  </si>
  <si>
    <t>energy demand actual value of buildings 3-6 dwellings constructed 1979-1990</t>
  </si>
  <si>
    <t>energy demand actual value of buildings 3-6 dwellings constructed 1991-2000</t>
  </si>
  <si>
    <t>energy demand actual value of buildings 3-6 dwellings constructed 2001-2008</t>
  </si>
  <si>
    <t>energy demand actual value of buildings 3-6 dwellings average</t>
  </si>
  <si>
    <t>energy demand actual value of buildings 7-12 dwellings constructed before 1919</t>
  </si>
  <si>
    <t>energy demand actual value of buildings 7-12 dwellings constructed 1919-1948</t>
  </si>
  <si>
    <t>energy demand actual value of buildings 7-12 dwellings constructed 1949-1978</t>
  </si>
  <si>
    <t>energy demand actual value of buildings 7-12 dwellings constructed 1979-1990</t>
  </si>
  <si>
    <t>energy demand actual value of buildings 7-12 dwellings constructed 1991-2000</t>
  </si>
  <si>
    <t>energy demand actual value of buildings 7-12 dwellings constructed 2001-2008</t>
  </si>
  <si>
    <t>energy demand actual value of buildings 7-12 dwellings average</t>
  </si>
  <si>
    <t>energy demand actual value of buildings 13 and more dwellings constructed before 1919</t>
  </si>
  <si>
    <t>energy demand actual value of buildings 13 and more dwellings constructed 1919-1948</t>
  </si>
  <si>
    <t>energy demand actual value of buildings 13 and more dwellings constructed 1949-1978</t>
  </si>
  <si>
    <t>energy demand actual value of buildings 13 and more dwellings constructed 1979-1990</t>
  </si>
  <si>
    <t>energy demand actual value of buildings 13 and more dwellings constructed 1991-2000</t>
  </si>
  <si>
    <t>energy demand actual value of buildings 13 and more dwellings constructed 2001-2008</t>
  </si>
  <si>
    <t>energy demand actual value of buildings 13 and more dwellings average</t>
  </si>
  <si>
    <t>energy costs 2016 private households space heating</t>
  </si>
  <si>
    <t>bn€</t>
  </si>
  <si>
    <t>energy costs 2016 private households hot water</t>
  </si>
  <si>
    <t>energy costs 2016 private households lighting</t>
  </si>
  <si>
    <t>energy costs 2016 private households air conditioning</t>
  </si>
  <si>
    <t>energy costs 2016 industry space heating</t>
  </si>
  <si>
    <t>energy costs 2016 industry hot water</t>
  </si>
  <si>
    <t>energy costs 2016 industry lighting</t>
  </si>
  <si>
    <t>energy costs 2016 industry air conditioning</t>
  </si>
  <si>
    <t>energy costs 2016 trade commerce services space heating</t>
  </si>
  <si>
    <t>energy costs 2016 trade commerce services hot water</t>
  </si>
  <si>
    <t>energy costs 2016 trade commerce services lighting</t>
  </si>
  <si>
    <t>energy costs 2016 trade commerce services air conditioning</t>
  </si>
  <si>
    <t>heating sources of existing buildings with gas share</t>
  </si>
  <si>
    <t>heating sources of existing buildings with heating oil share</t>
  </si>
  <si>
    <t>heating sources of existing buildings with solar share</t>
  </si>
  <si>
    <t>heating sources of existing buildings with electricity share</t>
  </si>
  <si>
    <t>heating sources of existing buildings with district heating share</t>
  </si>
  <si>
    <t>heating sources of existing buildings with heat pumps share</t>
  </si>
  <si>
    <t>heating sources of existing buildings with biomass and others share</t>
  </si>
  <si>
    <t>heating sources of new buildings with gas share</t>
  </si>
  <si>
    <t>heating sources of new buildings with heating oil share</t>
  </si>
  <si>
    <t>heating sources of new buildings with solar share</t>
  </si>
  <si>
    <t>heating sources of new buildings with electricity share</t>
  </si>
  <si>
    <t>heating sources of new buildings with district heating share</t>
  </si>
  <si>
    <t>heating sources of new buildings with heat pumps share</t>
  </si>
  <si>
    <t>heating sources of new buildings with biomass and others share</t>
  </si>
  <si>
    <t>energy carrier primary source in dwellings gas share</t>
  </si>
  <si>
    <t>energy carrier primary source in dwellings heating oil share</t>
  </si>
  <si>
    <t>energy carrier primary source in dwellings electricity share</t>
  </si>
  <si>
    <t>energy carrier primary source in dwellings district heating share</t>
  </si>
  <si>
    <t>energy carrier primary source in dwellings heat pump share</t>
  </si>
  <si>
    <t>energy carrier primary source in dwellings others share</t>
  </si>
  <si>
    <t>RS_Land</t>
  </si>
  <si>
    <t>Name</t>
  </si>
  <si>
    <t>energy carrier selected primary sources gas share</t>
  </si>
  <si>
    <t>energy carrier selected primary sources stoves and fireplaces share</t>
  </si>
  <si>
    <t>energy carrier selected primary sources heating oil share</t>
  </si>
  <si>
    <t>energy carrier selected primary sources district heating share</t>
  </si>
  <si>
    <t>Baden-Württemberg</t>
  </si>
  <si>
    <t>Bayern</t>
  </si>
  <si>
    <t>Saarland</t>
  </si>
  <si>
    <t>Rheinland-Pfalz</t>
  </si>
  <si>
    <t>Hessen</t>
  </si>
  <si>
    <t>Nordrhein-Westfalen</t>
  </si>
  <si>
    <t>Bremen</t>
  </si>
  <si>
    <t>Hamburg</t>
  </si>
  <si>
    <t>Niedersachsen</t>
  </si>
  <si>
    <t>Schleswig-Holstein</t>
  </si>
  <si>
    <t>Sachsen-Anhalt</t>
  </si>
  <si>
    <t>Thüringen</t>
  </si>
  <si>
    <t>Sachsen</t>
  </si>
  <si>
    <t>Berlin</t>
  </si>
  <si>
    <t>Brandenburg</t>
  </si>
  <si>
    <t>energy carrier selected primary sources others share</t>
  </si>
  <si>
    <t>Mecklenburg-Vorpommern</t>
  </si>
  <si>
    <t>heating systems in dwellings district heating share</t>
  </si>
  <si>
    <t>heating systems in dwellings selfcontained central heating share</t>
  </si>
  <si>
    <t>heating systems in dwellings block heating share</t>
  </si>
  <si>
    <t>heating systems in dwellings central heating share</t>
  </si>
  <si>
    <t>heating systems in dwellings singe and mutli room stoves share</t>
  </si>
  <si>
    <t>heating systems in dwellings no heating share</t>
  </si>
  <si>
    <t>energy efficiency improvement rate average 2005-2008 pa</t>
  </si>
  <si>
    <t>energy efficiency improvement target rate pa</t>
  </si>
  <si>
    <t>energy efficiency improvement rate 2005-2008 pa detached and semidetached houses roof insulation</t>
  </si>
  <si>
    <t>energy efficiency improvement rate 2005-2008 pa detached and semidetached houses floor insulation</t>
  </si>
  <si>
    <t>energy efficiency improvement rate 2005-2008 pa detached and semidetached houses wall insulation</t>
  </si>
  <si>
    <t>energy efficiency improvement rate 2005-2008 pa townhouses and gallery flats wall insulation</t>
  </si>
  <si>
    <t>energy efficiency improvement rate 2005-2008 pa townhouses and gallery flats roof insulation</t>
  </si>
  <si>
    <t>energy efficiency improvement rate 2005-2008 pa townhouses and gallery flats floor insulation</t>
  </si>
  <si>
    <t>window glazing stock 2015 total estimate</t>
  </si>
  <si>
    <t>mio</t>
  </si>
  <si>
    <t>window glazing stock 2015 laminated and box windows estimate</t>
  </si>
  <si>
    <t>window glazing stock 2015 laminated and box windows estimate share</t>
  </si>
  <si>
    <t>window glazing stock 2015 single glazing estimate share</t>
  </si>
  <si>
    <t>window glazing stock 2015 single glazing estimate</t>
  </si>
  <si>
    <t>window glazing stock 2015 uncoated insulating glas estimate</t>
  </si>
  <si>
    <t>window glazing stock 2015 uncoated insulating glas estimate share</t>
  </si>
  <si>
    <t>window glazing stock 2015 double glazing low e estimate</t>
  </si>
  <si>
    <t>window glazing stock 2015 double glazing low e estimate share</t>
  </si>
  <si>
    <t>window glazing stock 2015 triple glazing low e estimate</t>
  </si>
  <si>
    <t>window glazing stock 2015 triple glazing low e estimate share</t>
  </si>
  <si>
    <t>energy label by consumption classification Aplus min</t>
  </si>
  <si>
    <t>energy label by consumption classification Aplus max</t>
  </si>
  <si>
    <t>energy label by consumption classification A min</t>
  </si>
  <si>
    <t>energy label by consumption classification A max</t>
  </si>
  <si>
    <t>energy label by consumption classification B min</t>
  </si>
  <si>
    <t>energy label by consumption classification B max</t>
  </si>
  <si>
    <t>energy label by consumption classification C min</t>
  </si>
  <si>
    <t>energy label by consumption classification C max</t>
  </si>
  <si>
    <t>energy label by consumption classification D min</t>
  </si>
  <si>
    <t>energy label by consumption classification D max</t>
  </si>
  <si>
    <t>energy label by consumption classification E min</t>
  </si>
  <si>
    <t>energy label by consumption classification E max</t>
  </si>
  <si>
    <t>energy label by consumption classification F min</t>
  </si>
  <si>
    <t>energy label by consumption classification F max</t>
  </si>
  <si>
    <t>energy label by consumption classification G min</t>
  </si>
  <si>
    <t>energy label by consumption classification G max</t>
  </si>
  <si>
    <t>energy label by consumption classification H min</t>
  </si>
  <si>
    <t>energy label by consumption classification H max</t>
  </si>
  <si>
    <t>https://www.effizienzhaus-online.de/energieeffizienzklasse</t>
  </si>
  <si>
    <t>energy label by energy costs classification Aplus min</t>
  </si>
  <si>
    <t>energy label by energy costs classification Aplus max</t>
  </si>
  <si>
    <t>€/(m2a)</t>
  </si>
  <si>
    <t xml:space="preserve">energy label by energy costs classification A </t>
  </si>
  <si>
    <t xml:space="preserve">energy label by energy costs classification B </t>
  </si>
  <si>
    <t xml:space="preserve">energy label by energy costs classification C </t>
  </si>
  <si>
    <t xml:space="preserve">energy label by energy costs classification D </t>
  </si>
  <si>
    <t xml:space="preserve">energy label by energy costs classification E </t>
  </si>
  <si>
    <t xml:space="preserve">energy label by energy costs classification F </t>
  </si>
  <si>
    <t xml:space="preserve">energy label by energy costs classification G </t>
  </si>
  <si>
    <t xml:space="preserve">energy label by energy costs classification H </t>
  </si>
  <si>
    <t>1000m3</t>
  </si>
  <si>
    <t>insulation materials sales volume 2015 total</t>
  </si>
  <si>
    <t>insulation materials sales volume 2015 nonresidential buildings</t>
  </si>
  <si>
    <t>insulation materials sales volume 2015 residential buildings</t>
  </si>
  <si>
    <t>window glazing sales volume for new buildings 2015</t>
  </si>
  <si>
    <t>window glazing sales volume for improving buildings 2015</t>
  </si>
  <si>
    <t>insulation materials sales volume 2015 new buildings</t>
  </si>
  <si>
    <t>insulation materials sales volume 2015 existing buildings</t>
  </si>
  <si>
    <t>insulation materials sales volume 2015 roof insulation</t>
  </si>
  <si>
    <t>insulation materials sales volume 2015 outer wall insulation</t>
  </si>
  <si>
    <t>insulation materials sales volume 2015 inner wall insulation</t>
  </si>
  <si>
    <t>insulation materials sales volume 2015 floor insulation</t>
  </si>
  <si>
    <t>insulation materials sales volume 2015 other insulation</t>
  </si>
  <si>
    <t>insulation materials sales volume 2015 fiberglass</t>
  </si>
  <si>
    <t>insulation materials sales volume 2015 rockwool</t>
  </si>
  <si>
    <t>insulation materials sales volume 2015 expanding polystyrol eps</t>
  </si>
  <si>
    <t>insulation materials sales volume 2015 estruding polystyrol xps</t>
  </si>
  <si>
    <t>insulation materials sales volume 2015 polyurethan polyisocyanurate pur pir</t>
  </si>
  <si>
    <t>insulation materials sales volume 2015 wood</t>
  </si>
  <si>
    <t>insulation materials sales volume 2015 others</t>
  </si>
  <si>
    <t>notes</t>
  </si>
  <si>
    <t>might be double. see census 2011 and microcensus 2018 data!</t>
  </si>
  <si>
    <t>dwellings owned by private persons total share</t>
  </si>
  <si>
    <t>dwellings owned by private persons of which owneroccupied share</t>
  </si>
  <si>
    <t>dwellings owned by private persons of which rented out share</t>
  </si>
  <si>
    <t>dwellings owned by private persons of which vacant share</t>
  </si>
  <si>
    <t>dwellings owned by community association total share</t>
  </si>
  <si>
    <t>dwellings owned by community association of which owneroccupied share</t>
  </si>
  <si>
    <t>dwellings owned by community association of which rented out share</t>
  </si>
  <si>
    <t>dwellings owned by community association of which vacant share</t>
  </si>
  <si>
    <t>dwellings owned by private organizations total share</t>
  </si>
  <si>
    <t>dwellings owned by private organizations of which owneroccupied share</t>
  </si>
  <si>
    <t>dwellings owned by private organizations of which rented out share</t>
  </si>
  <si>
    <t>dwellings owned by private organizations of which vacant share</t>
  </si>
  <si>
    <t>dwellings owned by housing cooperative total share</t>
  </si>
  <si>
    <t>dwellings owned by housing cooperative of which owneroccupied share</t>
  </si>
  <si>
    <t>dwellings owned by housing cooperative of which rented out share</t>
  </si>
  <si>
    <t>dwellings owned by housing cooperative of which vacant share</t>
  </si>
  <si>
    <t>dwellings owned by public organization total share</t>
  </si>
  <si>
    <t>dwellings owned by public organizations of which owneroccupied share</t>
  </si>
  <si>
    <t>dwellings owned by public organizations of which rented out share</t>
  </si>
  <si>
    <t>dwellings owned by public organizations of which vacant share</t>
  </si>
  <si>
    <t>dwellings in detached and semidetached houses total share</t>
  </si>
  <si>
    <t>dwellings in townhouses and gallery flats total share</t>
  </si>
  <si>
    <t>dwellings in detached and semidetached houses of which owned by private persons share</t>
  </si>
  <si>
    <t>dwellings in detached and semidetached houses of which owned by community association share</t>
  </si>
  <si>
    <t>dwellings in detached and semidetached houses of which owned by private organizations share</t>
  </si>
  <si>
    <t>dwellings in detached and semidetached houses of which owned by housing cooperative share</t>
  </si>
  <si>
    <t>dwellings in detached and semidetached houses of which owned by public organization share</t>
  </si>
  <si>
    <t>dwellings in townhouses and gallery flats of which owned by private persons share</t>
  </si>
  <si>
    <t>dwellings in townhouses and gallery flats of which owned by community association share</t>
  </si>
  <si>
    <t>dwellings in townhouses and gallery flats of which owned by private organizations share</t>
  </si>
  <si>
    <t>dwellings in townhouses and gallery flats of which owned by housing cooperative share</t>
  </si>
  <si>
    <t>dwellings in townhouses and gallery flats of which owned by public organization share</t>
  </si>
  <si>
    <t>dwellings by use rented out share</t>
  </si>
  <si>
    <t>dwellings by use holiday flat share</t>
  </si>
  <si>
    <t>longterm unemployed</t>
  </si>
  <si>
    <t>55 yrs and older</t>
  </si>
  <si>
    <t>youth under 20</t>
  </si>
  <si>
    <t>younger than 25</t>
  </si>
  <si>
    <t>female</t>
  </si>
  <si>
    <t>male</t>
  </si>
  <si>
    <t>total</t>
  </si>
  <si>
    <t>dataset</t>
  </si>
  <si>
    <t>year</t>
  </si>
  <si>
    <t>unemployment</t>
  </si>
  <si>
    <t>destatis_code</t>
  </si>
  <si>
    <t>13211-0003</t>
  </si>
  <si>
    <t>gross electricity production by energy carrier in TWh</t>
  </si>
  <si>
    <t>renewable energies REN total</t>
  </si>
  <si>
    <t>mineral oil</t>
  </si>
  <si>
    <t>natural gas</t>
  </si>
  <si>
    <t>muclear energy</t>
  </si>
  <si>
    <t>hard coal</t>
  </si>
  <si>
    <t>lignite</t>
  </si>
  <si>
    <t>REN Wind onshore</t>
  </si>
  <si>
    <t>REN Wind offshore</t>
  </si>
  <si>
    <t>REN hydro power</t>
  </si>
  <si>
    <t>REN biomass</t>
  </si>
  <si>
    <t>REN photovoltaik</t>
  </si>
  <si>
    <t>REN household waste</t>
  </si>
  <si>
    <t>REN geothermal</t>
  </si>
  <si>
    <t>others total</t>
  </si>
  <si>
    <t>others pumped storage</t>
  </si>
  <si>
    <t>others household waste</t>
  </si>
  <si>
    <t>others industrial waste</t>
  </si>
  <si>
    <t>-</t>
  </si>
  <si>
    <t>Stromimport</t>
  </si>
  <si>
    <t>Stromexport</t>
  </si>
  <si>
    <t>primary energy consumption by energy carrier in PJ</t>
  </si>
  <si>
    <t>energy hard coal primary consumption total</t>
  </si>
  <si>
    <t>PJ</t>
  </si>
  <si>
    <t>AGEB annual report 2018</t>
  </si>
  <si>
    <t>energy hard coal primary consumption power plants</t>
  </si>
  <si>
    <t>energy hard coal primary consumption steel industry</t>
  </si>
  <si>
    <t>energy hard coal primary consumption heating market</t>
  </si>
  <si>
    <t>energy hard coal domestic production volume</t>
  </si>
  <si>
    <t>energy natural gas primary consumption total</t>
  </si>
  <si>
    <t>energy natural gas primary consumption industry</t>
  </si>
  <si>
    <t>energy natural gas primary consumption district heating</t>
  </si>
  <si>
    <t>energy natural gas primary consumption private households</t>
  </si>
  <si>
    <t>energy natural gas primary consumption trade commerce services</t>
  </si>
  <si>
    <t>energy natural gas primary consumption transportation</t>
  </si>
  <si>
    <t>energy mineral oil primary consumption total</t>
  </si>
  <si>
    <t>energy natural gas net import volume</t>
  </si>
  <si>
    <t>energy natural gas domestic production volume</t>
  </si>
  <si>
    <t>total imports less exports and bunkering</t>
  </si>
  <si>
    <t>energy hard coal net import volume</t>
  </si>
  <si>
    <t>Mt</t>
  </si>
  <si>
    <t>in million tons</t>
  </si>
  <si>
    <t>energy natural gas primary consumption selfconsumption losses</t>
  </si>
  <si>
    <t>energy mineral oil primary consumption selfconsumption losses</t>
  </si>
  <si>
    <t>energy mineral oil primary consumption gasoline</t>
  </si>
  <si>
    <t>energy mineral oil primary consumption diesel fuel</t>
  </si>
  <si>
    <t>energy mineral oil primary consumption aviation fuels</t>
  </si>
  <si>
    <t>energy mineral oil primary consumption fuel oil light</t>
  </si>
  <si>
    <t>energy mineral oil primary consumption fuel oil heavy</t>
  </si>
  <si>
    <t>energy mineral oil primary consumption naphtha</t>
  </si>
  <si>
    <t>energy mineral oil primary consumption liquid gas</t>
  </si>
  <si>
    <t>energy mineral oil primary consumption lubricants</t>
  </si>
  <si>
    <t>energy mineral oil primary consumption other products</t>
  </si>
  <si>
    <t>=103,3 Mtoe</t>
  </si>
  <si>
    <t>energy lignite domestic production</t>
  </si>
  <si>
    <t>energy lignite primary consumption total</t>
  </si>
  <si>
    <t>energy natural gas primary consumption electricity production</t>
  </si>
  <si>
    <t>supply to power plants incl. CHP</t>
  </si>
  <si>
    <t>energy gross electricity production lignite</t>
  </si>
  <si>
    <t>energy gross electricity production nuclear energy</t>
  </si>
  <si>
    <t>energy gross electricity production hard coal</t>
  </si>
  <si>
    <t>energy gross electricity production natural gas</t>
  </si>
  <si>
    <t>energy gross electricity production mineral oil</t>
  </si>
  <si>
    <t>energy gross electricity production total</t>
  </si>
  <si>
    <t>energy gross electricity production selfconsumption losses</t>
  </si>
  <si>
    <t>energy net domestic electricity volume grid losses</t>
  </si>
  <si>
    <t>energy net electricity consumption total</t>
  </si>
  <si>
    <t>energy net electricity consumption mining manufacturing industries</t>
  </si>
  <si>
    <t>energy net electricity consumption households</t>
  </si>
  <si>
    <t>energy net electricity consumption trade commerce services public institutions</t>
  </si>
  <si>
    <t>energy net electricity consumption transportation</t>
  </si>
  <si>
    <t>energy final consumption in buildings residential space heating</t>
  </si>
  <si>
    <t>energy final consumption in buildings residential hot water</t>
  </si>
  <si>
    <t>energy final consumption in buildings residential lighting</t>
  </si>
  <si>
    <t>energy final consumption in buildings residential air conditioning</t>
  </si>
  <si>
    <t>energy final consumption in buildings residential space heating share</t>
  </si>
  <si>
    <t>energy final consumption in buildings residential hot water share</t>
  </si>
  <si>
    <t>energy final consumption in buildings residential lighting share</t>
  </si>
  <si>
    <t>energy final consumption in buildings residential air conditioning share</t>
  </si>
  <si>
    <t>energy final consumption in buildings non residential space heating</t>
  </si>
  <si>
    <t>energy final consumption in buildings non residential hot water</t>
  </si>
  <si>
    <t>energy final consumption in buildings non residential lighting</t>
  </si>
  <si>
    <t>energy final consumption in buildings non residential air conditioning</t>
  </si>
  <si>
    <t>energy final consumption in buildings non residential space heating share</t>
  </si>
  <si>
    <t>energy final consumption in buildings non residential hot water share</t>
  </si>
  <si>
    <t>energy final consumption in buildings non residential lighting share</t>
  </si>
  <si>
    <t>energy final consumption in buildings non residential air conditioning share</t>
  </si>
  <si>
    <t>energy final consumption by sector private households</t>
  </si>
  <si>
    <t>energy final consumption by sector trade commerce services</t>
  </si>
  <si>
    <t>energy final consumption by sector transport</t>
  </si>
  <si>
    <t>energy final consumption by sector industry</t>
  </si>
  <si>
    <t>energy final consumption total</t>
  </si>
  <si>
    <t>energy final consumption by energy source electricity total</t>
  </si>
  <si>
    <t>energy final consumption by energy source electricity from coal</t>
  </si>
  <si>
    <t>energy final consumption by energy source electricity from renewables</t>
  </si>
  <si>
    <t>energy final consumption by energy source electricity from nuclear</t>
  </si>
  <si>
    <t>energy final consumption by energy source electricity from gas</t>
  </si>
  <si>
    <t>energy final consumption by energy source electricity from oil</t>
  </si>
  <si>
    <t>energy final consumption by energy source electricity from others</t>
  </si>
  <si>
    <t>energy final consumption by energy source gas total</t>
  </si>
  <si>
    <t>energy final consumption by energy source district heating total</t>
  </si>
  <si>
    <t>energy final consumption by energy source oil incl fuels total</t>
  </si>
  <si>
    <t>energy final consumption by energy source coal total</t>
  </si>
  <si>
    <t>energy final consumption by energy source fuel total</t>
  </si>
  <si>
    <t>energy final consumption by energy source renewables total</t>
  </si>
  <si>
    <t>energy final consumption by energy source other total</t>
  </si>
  <si>
    <t>destatis</t>
  </si>
  <si>
    <t>ageb-strerz2019_18122019</t>
  </si>
  <si>
    <t>REN Wind all</t>
  </si>
  <si>
    <t>persons</t>
  </si>
  <si>
    <t>energy renewable energy sources structure waste</t>
  </si>
  <si>
    <t>energy renewable energy sources structure geothermal</t>
  </si>
  <si>
    <t>energy renewable energy sources structure biomass</t>
  </si>
  <si>
    <t>energy renewable energy sources structure hydropower</t>
  </si>
  <si>
    <t>energy renewable energy sources structure wind all</t>
  </si>
  <si>
    <t>energy renewable energy sources structure solar all</t>
  </si>
  <si>
    <t>also see countrydata</t>
  </si>
  <si>
    <t>2015=100</t>
  </si>
  <si>
    <t>gross domestic product</t>
  </si>
  <si>
    <t>price indices</t>
  </si>
  <si>
    <t>import</t>
  </si>
  <si>
    <t>cost of living</t>
  </si>
  <si>
    <t>Euro/l</t>
  </si>
  <si>
    <t>diesel fuel 6)</t>
  </si>
  <si>
    <t>transportation (incl VAT)</t>
  </si>
  <si>
    <t>consumer prices</t>
  </si>
  <si>
    <t>petrol 98</t>
  </si>
  <si>
    <t>petrol 95</t>
  </si>
  <si>
    <t>petrol 90</t>
  </si>
  <si>
    <t>Cent/kWh</t>
  </si>
  <si>
    <t>electricity 5)</t>
  </si>
  <si>
    <t>industry (excl VAT)</t>
  </si>
  <si>
    <t>natural gas  5)</t>
  </si>
  <si>
    <t>Euro/hl</t>
  </si>
  <si>
    <t>heating oil light 7)</t>
  </si>
  <si>
    <t>Euro/t</t>
  </si>
  <si>
    <t>heating oil heavy  4)</t>
  </si>
  <si>
    <t>Quellen: Bundesministerium für Wirtschaft und Energie, Statistisches Bundesamt, Eurostat, Bundesamt für Wirtschaft und Ausfuhrkontrolle, Mineralölwirtschaftsverband</t>
  </si>
  <si>
    <t>€/GJ</t>
  </si>
  <si>
    <t>district heating 8)</t>
  </si>
  <si>
    <t>households (incl VAT)</t>
  </si>
  <si>
    <t>8) für Mehrfamilienhäuser, Anschlußleistung 160 kW, Jahresnutzung 1800 Std.</t>
  </si>
  <si>
    <t>€/100 kg</t>
  </si>
  <si>
    <t>briquettes</t>
  </si>
  <si>
    <t>7) Lieferung von mindestens 500 t a. d. Großhandel, ab Lager, Werte bis 1998 alte Bundesländer</t>
  </si>
  <si>
    <t>electricity 3)</t>
  </si>
  <si>
    <t>6) Markenware mit Selbstbedienung</t>
  </si>
  <si>
    <t>natural gas 2)</t>
  </si>
  <si>
    <t>5) Durchschnittserlöse</t>
  </si>
  <si>
    <t>Euro/100 l</t>
  </si>
  <si>
    <t>heating oil light</t>
  </si>
  <si>
    <t>4) Durchschnittspreis bei Abnahme von 2001 t und mehr im Monat, ab 1993 bei Abnahme von 15 t und mehr im Monat und Schwefelgehalt von maximal 1%.</t>
  </si>
  <si>
    <t>Euro/t SKE</t>
  </si>
  <si>
    <t>import prices</t>
  </si>
  <si>
    <t>3)Tarifabnehmer (bei einer Abgabemenge von 325 kWh pro Monat), inkl. aller Steuern und Abgaben</t>
  </si>
  <si>
    <t>€/TJ</t>
  </si>
  <si>
    <t>2) bei einer Abgabemenge von 1600 kWh pro Monat inkl. aller Steuern und Abgaben</t>
  </si>
  <si>
    <t>crude oil</t>
  </si>
  <si>
    <t>1) OPEC Korb</t>
  </si>
  <si>
    <t>$/b</t>
  </si>
  <si>
    <t>crude oil 1)</t>
  </si>
  <si>
    <t>raw material</t>
  </si>
  <si>
    <t>comments</t>
  </si>
  <si>
    <t>1991</t>
  </si>
  <si>
    <t>unit</t>
  </si>
  <si>
    <t>product</t>
  </si>
  <si>
    <t>category</t>
  </si>
  <si>
    <t>Development of energy prices and indices as nominal prices Germany</t>
  </si>
  <si>
    <t>2019-avg</t>
  </si>
  <si>
    <t>Ø</t>
  </si>
  <si>
    <t>2019-12 Dec</t>
  </si>
  <si>
    <t>Dezember</t>
  </si>
  <si>
    <t>2019-11 Nov</t>
  </si>
  <si>
    <t>November</t>
  </si>
  <si>
    <t>2019-10 Oct</t>
  </si>
  <si>
    <t>Oktober</t>
  </si>
  <si>
    <t>2019-09 Sep</t>
  </si>
  <si>
    <t>September</t>
  </si>
  <si>
    <t>2019-08 Aug</t>
  </si>
  <si>
    <t>August</t>
  </si>
  <si>
    <t>2019-07 Jul</t>
  </si>
  <si>
    <t>Juli</t>
  </si>
  <si>
    <t>2019-06 Jun</t>
  </si>
  <si>
    <t>Juni</t>
  </si>
  <si>
    <t>2019-05 May</t>
  </si>
  <si>
    <t>Mai</t>
  </si>
  <si>
    <t>2019-04 Apr</t>
  </si>
  <si>
    <t>April</t>
  </si>
  <si>
    <t>2019-03 Mar</t>
  </si>
  <si>
    <t>März</t>
  </si>
  <si>
    <t>2019-02 Feb</t>
  </si>
  <si>
    <t>Februar</t>
  </si>
  <si>
    <t>2019-01 Jan</t>
  </si>
  <si>
    <t>Januar</t>
  </si>
  <si>
    <t>2018-avg</t>
  </si>
  <si>
    <t>2018-12 Dec</t>
  </si>
  <si>
    <t>2018-11 Nov</t>
  </si>
  <si>
    <t>2018-10 Oct</t>
  </si>
  <si>
    <t>2018-09 Sep</t>
  </si>
  <si>
    <t>2018-08 Aug</t>
  </si>
  <si>
    <t>2018-07 Jul</t>
  </si>
  <si>
    <t>2018-06 Jun</t>
  </si>
  <si>
    <t>2018-05 May</t>
  </si>
  <si>
    <t>2018-04 Apr</t>
  </si>
  <si>
    <t>2018-03 Mar</t>
  </si>
  <si>
    <t>2018-02 Feb</t>
  </si>
  <si>
    <t>2018-01 Jan</t>
  </si>
  <si>
    <t>2017-avg</t>
  </si>
  <si>
    <t>2017-12 Dec</t>
  </si>
  <si>
    <t>2017-11 Nov</t>
  </si>
  <si>
    <t>2017-10 Oct</t>
  </si>
  <si>
    <t>2017-09 Sep</t>
  </si>
  <si>
    <t>2017-08 Aug</t>
  </si>
  <si>
    <t>2017-07 Jul</t>
  </si>
  <si>
    <t>2017-06 Jun</t>
  </si>
  <si>
    <t>2017-05 May</t>
  </si>
  <si>
    <t>2017-04 Apr</t>
  </si>
  <si>
    <t>2017-03 Mar</t>
  </si>
  <si>
    <t>2017-02 Feb</t>
  </si>
  <si>
    <t>2017-01 Jan</t>
  </si>
  <si>
    <t>2016-avg</t>
  </si>
  <si>
    <t>2016-12 Dec</t>
  </si>
  <si>
    <t>2016-11 Nov</t>
  </si>
  <si>
    <t>2016-10 Oct</t>
  </si>
  <si>
    <t>2016-09 Sep</t>
  </si>
  <si>
    <t>2016-08 Aug</t>
  </si>
  <si>
    <t>2016-07 Jul</t>
  </si>
  <si>
    <t>2016-06 Jun</t>
  </si>
  <si>
    <t>2016-05 May</t>
  </si>
  <si>
    <t>2016-04 Apr</t>
  </si>
  <si>
    <t>2016-03 Mar</t>
  </si>
  <si>
    <t>2016-02 Feb</t>
  </si>
  <si>
    <t>2016-01 Jan</t>
  </si>
  <si>
    <t>2015-avg</t>
  </si>
  <si>
    <t>2015-12 Dec</t>
  </si>
  <si>
    <t>2015-11 Nov</t>
  </si>
  <si>
    <t>2015-10 Oct</t>
  </si>
  <si>
    <t>2015-09 Sep</t>
  </si>
  <si>
    <t>2015-08 Aug</t>
  </si>
  <si>
    <t>2015-07 Jul</t>
  </si>
  <si>
    <t>2015-06 Jun</t>
  </si>
  <si>
    <t>2015-05 May</t>
  </si>
  <si>
    <t>2015-04 Apr</t>
  </si>
  <si>
    <t>2015-03 Mar</t>
  </si>
  <si>
    <t>2015-02 Feb</t>
  </si>
  <si>
    <t>2015-01 Jan</t>
  </si>
  <si>
    <t>2014-avg</t>
  </si>
  <si>
    <t>2014-12 Dec</t>
  </si>
  <si>
    <t>2014-11 Nov</t>
  </si>
  <si>
    <t>2014-10 Oct</t>
  </si>
  <si>
    <t>2014-09 Sep</t>
  </si>
  <si>
    <t>2014-08 Aug</t>
  </si>
  <si>
    <t>2014-07 Jul</t>
  </si>
  <si>
    <t>2014-06 Jun</t>
  </si>
  <si>
    <t>2014-05 May</t>
  </si>
  <si>
    <t>2014-04 Apr</t>
  </si>
  <si>
    <t>2014-03 Mar</t>
  </si>
  <si>
    <t>2014-02 Feb</t>
  </si>
  <si>
    <t>2014-01 Jan</t>
  </si>
  <si>
    <t>2013-avg</t>
  </si>
  <si>
    <t>2013-12 Dec</t>
  </si>
  <si>
    <t>2013-11 Nov</t>
  </si>
  <si>
    <t>2013-10 Oct</t>
  </si>
  <si>
    <t>2013-09 Sep</t>
  </si>
  <si>
    <t>2013-08 Aug</t>
  </si>
  <si>
    <t>2013-07 Jul</t>
  </si>
  <si>
    <t>2013-06 Jun</t>
  </si>
  <si>
    <t>2013-05 May</t>
  </si>
  <si>
    <t>2013-04 Apr</t>
  </si>
  <si>
    <t>2013-03 Mar</t>
  </si>
  <si>
    <t>2013-02 Feb</t>
  </si>
  <si>
    <t>2013-01 Jan</t>
  </si>
  <si>
    <t>2012-avg</t>
  </si>
  <si>
    <t>2012-12 Dec</t>
  </si>
  <si>
    <t>2012-11 Nov</t>
  </si>
  <si>
    <t>2012-10 Oct</t>
  </si>
  <si>
    <t>2012-09 Sep</t>
  </si>
  <si>
    <t>2012-08 Aug</t>
  </si>
  <si>
    <t>2012-07 Jul</t>
  </si>
  <si>
    <t>2012-06 Jun</t>
  </si>
  <si>
    <t>2012-05 May</t>
  </si>
  <si>
    <t>2012-04 Apr</t>
  </si>
  <si>
    <t>2012-03 Mar</t>
  </si>
  <si>
    <t>2012-02 Feb</t>
  </si>
  <si>
    <t>2012-01 Jan</t>
  </si>
  <si>
    <t>2011-avg</t>
  </si>
  <si>
    <t>2011-12 Dec</t>
  </si>
  <si>
    <t>2011-11 Nov</t>
  </si>
  <si>
    <t>2011-10 Oct</t>
  </si>
  <si>
    <t>2011-09 Sep</t>
  </si>
  <si>
    <t>2011-08 Aug</t>
  </si>
  <si>
    <t>2011-07 Jul</t>
  </si>
  <si>
    <t>2011-06 Jun</t>
  </si>
  <si>
    <t>2011-05 May</t>
  </si>
  <si>
    <t>2011-04 Apr</t>
  </si>
  <si>
    <t>2011-03 Mar</t>
  </si>
  <si>
    <t>2011-02 Feb</t>
  </si>
  <si>
    <t>2011-01 Jan</t>
  </si>
  <si>
    <t>2010-avg</t>
  </si>
  <si>
    <t>2010-12 Dec</t>
  </si>
  <si>
    <t>2010-11 Nov</t>
  </si>
  <si>
    <t>2010-10 Oct</t>
  </si>
  <si>
    <t>2010-09 Sep</t>
  </si>
  <si>
    <t>2010-08 Aug</t>
  </si>
  <si>
    <t>2010-07 Jul</t>
  </si>
  <si>
    <t>2010-06 Jun</t>
  </si>
  <si>
    <t>2010-05 May</t>
  </si>
  <si>
    <t>2010-04 Apr</t>
  </si>
  <si>
    <t>2010-03 Mar</t>
  </si>
  <si>
    <t>2010-02 Feb</t>
  </si>
  <si>
    <t>2010-01 Jan</t>
  </si>
  <si>
    <t>2009-avg</t>
  </si>
  <si>
    <t>2009-12 Dec</t>
  </si>
  <si>
    <t>2009-11 Nov</t>
  </si>
  <si>
    <t>2009-10 Oct</t>
  </si>
  <si>
    <t>2009-09 Sep</t>
  </si>
  <si>
    <t>2009-08 Aug</t>
  </si>
  <si>
    <t>2009-07 Jul</t>
  </si>
  <si>
    <t>2009-06 Jun</t>
  </si>
  <si>
    <t>2009-05 May</t>
  </si>
  <si>
    <t>2009-04 Apr</t>
  </si>
  <si>
    <t>2009-03 Mar</t>
  </si>
  <si>
    <t>2009-02 Feb</t>
  </si>
  <si>
    <t>2009-01 Jan</t>
  </si>
  <si>
    <t>2008-avg</t>
  </si>
  <si>
    <t>2008-12 Dec</t>
  </si>
  <si>
    <t>2008-11 Nov</t>
  </si>
  <si>
    <t>2008-10 Oct</t>
  </si>
  <si>
    <t>2008-09 Sep</t>
  </si>
  <si>
    <t>2008-08 Aug</t>
  </si>
  <si>
    <t>2008-07 Jul</t>
  </si>
  <si>
    <t>2008-06 Jun</t>
  </si>
  <si>
    <t>2008-05 May</t>
  </si>
  <si>
    <t>2008-04 Apr</t>
  </si>
  <si>
    <t>2008-03 Mar</t>
  </si>
  <si>
    <t>2008-02 Feb</t>
  </si>
  <si>
    <t>2008-01 Jan</t>
  </si>
  <si>
    <t>2007-avg</t>
  </si>
  <si>
    <t>2007-12 Dec</t>
  </si>
  <si>
    <t>2007-11 Nov</t>
  </si>
  <si>
    <t>2007-10 Oct</t>
  </si>
  <si>
    <t>2007-09 Sep</t>
  </si>
  <si>
    <t>2007-08 Aug</t>
  </si>
  <si>
    <t>2007-07 Jul</t>
  </si>
  <si>
    <t>2007-06 Jun</t>
  </si>
  <si>
    <t>2007-05 May</t>
  </si>
  <si>
    <t>2007-04 Apr</t>
  </si>
  <si>
    <t>2007-03 Mar</t>
  </si>
  <si>
    <t>2007-02 Feb</t>
  </si>
  <si>
    <t>2007-01 Jan</t>
  </si>
  <si>
    <t>2006-avg</t>
  </si>
  <si>
    <t>2006-12 Dec</t>
  </si>
  <si>
    <t>2006-11 Nov</t>
  </si>
  <si>
    <t>Quellen: Bundesministerium für Wirtschaft und Energie, Statistisches Bundesamt, Bundesamt für Wirtschaft und Ausfuhrkontrolle, Mineralölwirtschaftsverband, Verband der Steinkohlenimporteure</t>
  </si>
  <si>
    <t>2006-10 Oct</t>
  </si>
  <si>
    <t>9) für Mehrfamilienhäuser, Anschlußleistung 160 kW, Jahresnutzung 1800 Std.</t>
  </si>
  <si>
    <t>2006-09 Sep</t>
  </si>
  <si>
    <t>8) Physical Electricity Index</t>
  </si>
  <si>
    <t>2006-08 Aug</t>
  </si>
  <si>
    <t>7) EU Emission Allowance = Emissionszertifikate</t>
  </si>
  <si>
    <t>2006-07 Jul</t>
  </si>
  <si>
    <t>6) aus Tageswerten errechnete Monatsmittel</t>
  </si>
  <si>
    <t>2006-06 Jun</t>
  </si>
  <si>
    <t>5) b = barrel = ca. 159 l; Brent dated</t>
  </si>
  <si>
    <t>2006-05 May</t>
  </si>
  <si>
    <t>4) Markenware mit Selbstbedienung</t>
  </si>
  <si>
    <t>2006-04 Apr</t>
  </si>
  <si>
    <t>3)Tarifabnehmer (bei einer Abgabemenge von 325 kWh pro Monat), inkl. Ausgleichsabgabe, Stromsteuer und Mehrwertsteuer</t>
  </si>
  <si>
    <t>2006-03 Mar</t>
  </si>
  <si>
    <t>2006-02 Feb</t>
  </si>
  <si>
    <t>2006-01 Jan</t>
  </si>
  <si>
    <t>industry (excl VAT), heating oil light, €/hl</t>
  </si>
  <si>
    <t>industry (excl VAT), heating oil heavy, €/t</t>
  </si>
  <si>
    <t xml:space="preserve">  transportation (incl VAT), diesel fuel 4), Cent/l</t>
  </si>
  <si>
    <t xml:space="preserve">  transportation (incl VAT), petrol 98 4), Cent/l</t>
  </si>
  <si>
    <t xml:space="preserve">  transportation (incl VAT), petrol 95  4), Cent/l</t>
  </si>
  <si>
    <t xml:space="preserve">  transportation (incl VAT), petrol 90  4), Cent/l</t>
  </si>
  <si>
    <t xml:space="preserve">  consumer prices for private households (incl VAT), district heating 9), €/GJ</t>
  </si>
  <si>
    <t xml:space="preserve">  consumer prices for private households (incl VAT), briquettes, €/100 kg</t>
  </si>
  <si>
    <t xml:space="preserve">  consumer prices for private households (incl VAT), electricity  3), Cent/kWh</t>
  </si>
  <si>
    <t xml:space="preserve">  consumer prices for private households (incl VAT), natural gas 2), Cent/kWh</t>
  </si>
  <si>
    <t xml:space="preserve">  consumer prices for private households (incl VAT), heating oil light , Euro/100 l</t>
  </si>
  <si>
    <t>EEX spot market 6), EUA 7), Euro/tCO2</t>
  </si>
  <si>
    <t>EEX spot market 6), Phelix Base 8), Euro/MWh</t>
  </si>
  <si>
    <t>EEX futures market (Front-year) 6), EU Carbon Futures, Euro/t CO2</t>
  </si>
  <si>
    <t>EEX futures market (Front-year) 6), Phelix Base Futures 8), Euro/MWh</t>
  </si>
  <si>
    <t xml:space="preserve">  import prices:, hard coal, Euro/t SKE</t>
  </si>
  <si>
    <t xml:space="preserve">  import prices:, natural gas, €/TJ</t>
  </si>
  <si>
    <t xml:space="preserve">  import prices:, crude oil, Euro/t</t>
  </si>
  <si>
    <t>world market prices, crude oil  1), $/b 5)</t>
  </si>
  <si>
    <t>year month</t>
  </si>
  <si>
    <t>month</t>
  </si>
  <si>
    <t>Development of monthly energy prices as nominal prices Germany</t>
  </si>
  <si>
    <t>others unemployed</t>
  </si>
  <si>
    <t>energy gross electricity production selfconsumption losses share</t>
  </si>
  <si>
    <t>landuse total area</t>
  </si>
  <si>
    <t>www.bfn.de</t>
  </si>
  <si>
    <t>landuse agriculture incl peat and heath</t>
  </si>
  <si>
    <t>ha</t>
  </si>
  <si>
    <t>landuse agriculture incl peat and heath share</t>
  </si>
  <si>
    <t>landuse forest woodland</t>
  </si>
  <si>
    <t>landuse forest woodland share</t>
  </si>
  <si>
    <t>landuse built environment buildings</t>
  </si>
  <si>
    <t>landuse built environment buildings share</t>
  </si>
  <si>
    <t>landuse built environment infrastructure</t>
  </si>
  <si>
    <t>landuse built environment infrastructure share</t>
  </si>
  <si>
    <t>landuse inland waters</t>
  </si>
  <si>
    <t>landuse inland waters share</t>
  </si>
  <si>
    <t>landuse cemeteries wasteland and other</t>
  </si>
  <si>
    <t>landuse cemeteries wasteland and other share</t>
  </si>
  <si>
    <t>landuse recreational areas</t>
  </si>
  <si>
    <t>landuse recreational areas share</t>
  </si>
  <si>
    <t>landuse industrial and mining land</t>
  </si>
  <si>
    <t>landuse industrial and mining land share</t>
  </si>
  <si>
    <t>ha/d</t>
  </si>
  <si>
    <t>landuse change avg p day built environment infrastructure</t>
  </si>
  <si>
    <t>landuse change avg p day built environment buildings</t>
  </si>
  <si>
    <t>landuse change avg p day recreational areas</t>
  </si>
  <si>
    <t>landuse change avg p day industrial land</t>
  </si>
  <si>
    <t>2010-2013</t>
  </si>
  <si>
    <t>landuse marginal social value for ha of urban green</t>
  </si>
  <si>
    <t xml:space="preserve">landuse marginal costs of land and maintenance for ha of urban green </t>
  </si>
  <si>
    <t>landuse marginal lost social benefit of living spance for ha of urban green</t>
  </si>
  <si>
    <t>€/ha</t>
  </si>
  <si>
    <t>https://www.bio-power.ch/Fachwissen/Wieviel-Energie-steckt-im-BioabfallIJ/PiKne/</t>
  </si>
  <si>
    <t>biogas (1m3) equals liters of gasfuel</t>
  </si>
  <si>
    <t>l/m3</t>
  </si>
  <si>
    <t>biogas energy content</t>
  </si>
  <si>
    <t>kWh/m3</t>
  </si>
  <si>
    <t>biogas (1m3) equals liters of heating oil min</t>
  </si>
  <si>
    <t>biogas (1m3) equals liters of heating oil max</t>
  </si>
  <si>
    <t>m3/t</t>
  </si>
  <si>
    <t>kg/t</t>
  </si>
  <si>
    <t>https://www.bio-power.ch/files/4GQ89DX/biogasertrag_und_co2_anteil.pdf</t>
  </si>
  <si>
    <t>biogas per ton of liquid manure from cattle and pigs</t>
  </si>
  <si>
    <t>biogas from liquid manure from cattle and pigs CO2 content</t>
  </si>
  <si>
    <t>biogas per ton of fruit pomace</t>
  </si>
  <si>
    <t>biogas from fruit pomace CO2 content</t>
  </si>
  <si>
    <t>biogas per ton of vegetable waste</t>
  </si>
  <si>
    <t>biogas from vegetable waste CO2 content</t>
  </si>
  <si>
    <t>biogas per ton of grass silage</t>
  </si>
  <si>
    <t>biogas from grass silage CO2 content</t>
  </si>
  <si>
    <t>biogas per ton of straw from maize and barley</t>
  </si>
  <si>
    <t>biogas from straw from maize and barley CO2 content</t>
  </si>
  <si>
    <t>biogas per ton of organic household waste</t>
  </si>
  <si>
    <t>biogas from organic household waste CO2 content</t>
  </si>
  <si>
    <t>biogas per ton of fresh pure grass clippings</t>
  </si>
  <si>
    <t>biogas from fresh pure grass clippings CO2 content</t>
  </si>
  <si>
    <t>biogas per ton of food waste</t>
  </si>
  <si>
    <t>biogas from food waste CO2 content</t>
  </si>
  <si>
    <t>biogas per ton of old bread</t>
  </si>
  <si>
    <t>biogas from old bread CO2 content</t>
  </si>
  <si>
    <t>biogas per ton of whey</t>
  </si>
  <si>
    <t>biogas from whey CO2 content</t>
  </si>
  <si>
    <t>biogas per ton of cheese waste</t>
  </si>
  <si>
    <t>biogas from cheese waste CO2 content</t>
  </si>
  <si>
    <t>biogas per ton of beer rape</t>
  </si>
  <si>
    <t>biogas from beer rape CO2 content</t>
  </si>
  <si>
    <t>biogas per ton of baking waste</t>
  </si>
  <si>
    <t>biogas from baking waste CO2 content</t>
  </si>
  <si>
    <t>biogas per ton of material from grease seperator drained</t>
  </si>
  <si>
    <t>biogas from material from grease seperator drained CO2 content</t>
  </si>
  <si>
    <t>biogas per ton of old deep-frying fat</t>
  </si>
  <si>
    <t>biogas from old deep-frying fat CO2 content</t>
  </si>
  <si>
    <t>climate protection and society</t>
  </si>
  <si>
    <t>overarching measures</t>
  </si>
  <si>
    <t>research and innovation</t>
  </si>
  <si>
    <t>sustainable finance</t>
  </si>
  <si>
    <t>climate neutral federal administration until 2030</t>
  </si>
  <si>
    <t>maintainance and sustainable management of forests and lumber utilization</t>
  </si>
  <si>
    <t>land-use land-use change and forestry sector</t>
  </si>
  <si>
    <t>protecting peaty soil including reducing the use of peat in substrates</t>
  </si>
  <si>
    <t>maintaining permanent grassland</t>
  </si>
  <si>
    <t>maintenance and building up of topsoil of arable farm land</t>
  </si>
  <si>
    <t>subsidy program for expanding landfill ventilation and optimizing gas abstraction</t>
  </si>
  <si>
    <t>other measures</t>
  </si>
  <si>
    <t>energy efficiency in agriculture</t>
  </si>
  <si>
    <t>agriculture sector</t>
  </si>
  <si>
    <t>reducing greenhouse gas emissions from animal husbandry</t>
  </si>
  <si>
    <t>expansion of ecological agriculture</t>
  </si>
  <si>
    <t>strengthening the fermentation of economic fertalizers of animal origin and agricultural recycling material</t>
  </si>
  <si>
    <t>reducing nitrogen surpluses, ammonia emissions, and laughing gas emissions as well as increasing nitrogen efficiency</t>
  </si>
  <si>
    <t>automobile industry: industrial manufacturing of mobile and stationary energy storage (battery cells manufacturing)</t>
  </si>
  <si>
    <t>industry sector</t>
  </si>
  <si>
    <t>program for CO2-avoidance and utilization in primary industries</t>
  </si>
  <si>
    <t>national decarbonization program</t>
  </si>
  <si>
    <t>EU-ETS innovation fund: upgrading the NER300-program</t>
  </si>
  <si>
    <t>EU-ecological-design-guide-line: expansion of minimum requirements</t>
  </si>
  <si>
    <t>accelerated implementation of measures from the energy-audit and energy management systems (EMS) and effective updating of accepted pairing</t>
  </si>
  <si>
    <t>new construction techniques and materials for low-emission industry</t>
  </si>
  <si>
    <t>resource efficiency and substitution</t>
  </si>
  <si>
    <t>competitive tender for energy efficiency: subsidy program</t>
  </si>
  <si>
    <t>investment program: energy efficiency and process heat from renewable energy in the economy</t>
  </si>
  <si>
    <t>tax relief program for electric vehicles</t>
  </si>
  <si>
    <t>transportation sector</t>
  </si>
  <si>
    <t>automating, connecting, liquifying traffic. enable innovative modes of transport (digitalization)</t>
  </si>
  <si>
    <t>expansion of refueling, charging and overhead wiring infrastructure (utility vehicles)</t>
  </si>
  <si>
    <t>increase low-CO2 trucks on roads (utility vehicles)</t>
  </si>
  <si>
    <t>expansion of refueling and charging infrastructure (passenger cars)</t>
  </si>
  <si>
    <t>increase low-CO2 passenger cars on roads (passenger cars)</t>
  </si>
  <si>
    <t>modernizing inland waterway transport and utilizing land-based electricity in harbors (cargo traffic)</t>
  </si>
  <si>
    <t>strengthening rail cargo traffic (cargo traffic)</t>
  </si>
  <si>
    <t>supporting advanced bio-fuels (alternative fuels)</t>
  </si>
  <si>
    <t>development of electricity-based fuels (alternative fuels)</t>
  </si>
  <si>
    <t>expansion of cycle-tracks, bike parking space, and improving framework conditions (public transport, bike traffic, pedestrian traffic)</t>
  </si>
  <si>
    <t>increase attractiveness of public transport (public transport, bike traffic, pedestrian traffic)</t>
  </si>
  <si>
    <t>strengthening rail passenger traffic (public transport, bike traffic, pedestrian traffic)</t>
  </si>
  <si>
    <t>energy efficiency strategy 2050</t>
  </si>
  <si>
    <t>building sector</t>
  </si>
  <si>
    <t>development of the innovation program Future Building</t>
  </si>
  <si>
    <t>climate protection through urban development</t>
  </si>
  <si>
    <t>development of the energetic standards</t>
  </si>
  <si>
    <t>examplary function of federal buildings</t>
  </si>
  <si>
    <t>energy consulting and PR</t>
  </si>
  <si>
    <t>energetic renovation of cities</t>
  </si>
  <si>
    <t>financial support serial renovations</t>
  </si>
  <si>
    <t>financial support program for efficient buildings including replacement bonus for oil heating</t>
  </si>
  <si>
    <t>tax relief program for energetic renovation of buildings</t>
  </si>
  <si>
    <t>energy sector</t>
  </si>
  <si>
    <t>EU-cooperation</t>
  </si>
  <si>
    <t>supporting measures for the energy transition</t>
  </si>
  <si>
    <t>reality laboratories of the energy transition</t>
  </si>
  <si>
    <t>convert heat-grids to renewable energy and unavoidable waste heat</t>
  </si>
  <si>
    <t>development and modernizing of CHP plants</t>
  </si>
  <si>
    <t>expansion of renewable energy to 65% share of the gross electricity consumption by 2030</t>
  </si>
  <si>
    <t>transfer efforts</t>
  </si>
  <si>
    <t>relief of citizens and economy</t>
  </si>
  <si>
    <t>change housing subsidies in tenant law</t>
  </si>
  <si>
    <t>change fixed-rate allowance for longdistance commuters</t>
  </si>
  <si>
    <t>reduce electricity costs</t>
  </si>
  <si>
    <t>minimum price in ETS</t>
  </si>
  <si>
    <t>CO2 pricing</t>
  </si>
  <si>
    <t>ETS as instrument in sectors heat and transportation</t>
  </si>
  <si>
    <t>CO2 pricing in sectors heat and transportation</t>
  </si>
  <si>
    <t>topic</t>
  </si>
  <si>
    <t>reinvest excessive earnings from CO2 certificates in climate protection measures</t>
  </si>
  <si>
    <t>ETS</t>
  </si>
  <si>
    <t>green hydrogen implementation in society/infrastructure/economy</t>
  </si>
  <si>
    <t>incentivise</t>
  </si>
  <si>
    <t>green hydrogen for the transformation of the economy</t>
  </si>
  <si>
    <t>expand</t>
  </si>
  <si>
    <t>distribution grid operators to prepare to handle rising number of Electric Vehicles in grid</t>
  </si>
  <si>
    <t>distribution grid operators to invest in grid with a look ahead</t>
  </si>
  <si>
    <t>distribution grid operators to invest in grid control and flexibility</t>
  </si>
  <si>
    <t>distribution grid operators to invest in grid intelligence</t>
  </si>
  <si>
    <t>area under cultivation of bio-energy crops</t>
  </si>
  <si>
    <t>limit</t>
  </si>
  <si>
    <t>bio-energy from waste</t>
  </si>
  <si>
    <t>reciprocal effects of measures</t>
  </si>
  <si>
    <t>evaluate</t>
  </si>
  <si>
    <t>regions affected by structural change / transformation</t>
  </si>
  <si>
    <t>support</t>
  </si>
  <si>
    <t>social standards</t>
  </si>
  <si>
    <t>maintain/secure</t>
  </si>
  <si>
    <t>level of social wealth</t>
  </si>
  <si>
    <t>jobs</t>
  </si>
  <si>
    <t>R&amp;D</t>
  </si>
  <si>
    <t>investments</t>
  </si>
  <si>
    <t>infrastructure</t>
  </si>
  <si>
    <t>minimum price</t>
  </si>
  <si>
    <t>include all sectors</t>
  </si>
  <si>
    <t>overview</t>
  </si>
  <si>
    <t>Measures by the federal government</t>
  </si>
  <si>
    <t>Waste management</t>
  </si>
  <si>
    <t>LULUCF</t>
  </si>
  <si>
    <t>Industry (non-ETS)</t>
  </si>
  <si>
    <t>Buildings</t>
  </si>
  <si>
    <t>Transportation</t>
  </si>
  <si>
    <t>EU-air traffic</t>
  </si>
  <si>
    <t>Energy</t>
  </si>
  <si>
    <t>Industry</t>
  </si>
  <si>
    <t>Non-ETS sectors</t>
  </si>
  <si>
    <t>EU-ETS sectors</t>
  </si>
  <si>
    <t>sales points. financing. ICT. public service. regulation. maintenance.</t>
  </si>
  <si>
    <t>workforce</t>
  </si>
  <si>
    <t>personal mobility. cargo mobility</t>
  </si>
  <si>
    <t>utilities demand</t>
  </si>
  <si>
    <t>energy demand</t>
  </si>
  <si>
    <t>emissions</t>
  </si>
  <si>
    <t>Trade, Commerce, Services</t>
  </si>
  <si>
    <t>.</t>
  </si>
  <si>
    <t>personal mobility</t>
  </si>
  <si>
    <t>Households</t>
  </si>
  <si>
    <t>sales points. refueling infrastructure. ICT. financing. regulation. maintenance.</t>
  </si>
  <si>
    <t>vehicles demand</t>
  </si>
  <si>
    <t>Transportation (unit km)</t>
  </si>
  <si>
    <t>sales channels. financing. ICT. infrastructure. regulation. maintenance.</t>
  </si>
  <si>
    <t>goods transportation (cargo)</t>
  </si>
  <si>
    <t>machines for manufacturing lines</t>
  </si>
  <si>
    <t>energy prices. energy trade</t>
  </si>
  <si>
    <t>energy prices. workforce</t>
  </si>
  <si>
    <t>energy resources (cargo)</t>
  </si>
  <si>
    <t>machines for energy sector</t>
  </si>
  <si>
    <t>procession energy</t>
  </si>
  <si>
    <t>atmospheric pollutants</t>
  </si>
  <si>
    <t>Built Environment infrastructure</t>
  </si>
  <si>
    <t>Built Environment other buildings</t>
  </si>
  <si>
    <t>Agriculture, Fishery, Forestry, Mining</t>
  </si>
  <si>
    <t>LandUse LandUseChange and Forestry</t>
  </si>
  <si>
    <t>Population</t>
  </si>
  <si>
    <t>atmos. pollutants</t>
  </si>
  <si>
    <t>evaluation eff. L on R</t>
  </si>
  <si>
    <t>non-energy sectors</t>
  </si>
  <si>
    <t>accounted for in energy consumption</t>
  </si>
  <si>
    <t>Mob</t>
  </si>
  <si>
    <t>BE H+I</t>
  </si>
  <si>
    <t>Atmos Ener</t>
  </si>
  <si>
    <t>Ind</t>
  </si>
  <si>
    <t>BE Infra</t>
  </si>
  <si>
    <t>x</t>
  </si>
  <si>
    <t>Mobility</t>
  </si>
  <si>
    <t>Pop</t>
  </si>
  <si>
    <t>Services ICT Fin PublicS&amp;T consulting Water&amp;Waste</t>
  </si>
  <si>
    <t>Agr</t>
  </si>
  <si>
    <t>Atmos Pop</t>
  </si>
  <si>
    <t>Agri Fish Forest Mining</t>
  </si>
  <si>
    <t>Ind BE Infra</t>
  </si>
  <si>
    <t>Ener Pop</t>
  </si>
  <si>
    <t>Atmos Agr</t>
  </si>
  <si>
    <t>Ener</t>
  </si>
  <si>
    <t>BE other buildings</t>
  </si>
  <si>
    <t>BE infra (road. piping. cables)</t>
  </si>
  <si>
    <t>BE housing</t>
  </si>
  <si>
    <t>3. imporant effect</t>
  </si>
  <si>
    <t>2. important effect</t>
  </si>
  <si>
    <t>1. important effect</t>
  </si>
  <si>
    <t>Services ICT Fin PublicS&amp;T consulting Water&amp;Waste Retail</t>
  </si>
  <si>
    <t>Agr.Fis.For.Min. LUC</t>
  </si>
  <si>
    <t>SUM</t>
  </si>
  <si>
    <t>Count 4</t>
  </si>
  <si>
    <t>Count 3</t>
  </si>
  <si>
    <t>Count 2</t>
  </si>
  <si>
    <t>Count 1</t>
  </si>
  <si>
    <t>reproduction</t>
  </si>
  <si>
    <t xml:space="preserve">demand personal transport km. </t>
  </si>
  <si>
    <t>ICT. mail delivery. public transport operators. water and waste. assume that water&amp;waste are part of services sector. financing (housing. consumption. mobility). maintenance work (housing). retail for consumption</t>
  </si>
  <si>
    <t>products equipment</t>
  </si>
  <si>
    <t>food. LUC</t>
  </si>
  <si>
    <t>demand energy for housing (active use / elec heat fossil. passive consumption per inhabited dwelling (heat. elec)) ServicesICTFinPublicS&amp;T</t>
  </si>
  <si>
    <t>none</t>
  </si>
  <si>
    <t>demand infra for use</t>
  </si>
  <si>
    <t>deman living space</t>
  </si>
  <si>
    <t>emissions from use (housing passive/active. infra passive/active (public lighting). buildings (offices). consumption.behavior. mobility.km)</t>
  </si>
  <si>
    <t>workers (operators for cargo transport)</t>
  </si>
  <si>
    <t>demand Services ICT Fin PublicS&amp;T consulting. Retail. logistics financing communication.</t>
  </si>
  <si>
    <t>vehicles (road rail water air)</t>
  </si>
  <si>
    <t>fuel (petrol diesel gas hydrogen ship.diesel ) electricity</t>
  </si>
  <si>
    <t>buildings for vehicles (garage/storage/shelter)</t>
  </si>
  <si>
    <t>demand infra (roads(incl. tunnels) seaways airports railways(incl. tunnels). refuling station network)</t>
  </si>
  <si>
    <t>emissions (exhaust from vehicles per transport.km)</t>
  </si>
  <si>
    <t>workers (administrators operators comp.scientists managers consultants accounting lawyers)</t>
  </si>
  <si>
    <t>public transport. postal service. personal transport. cargo transport</t>
  </si>
  <si>
    <t>demand Services ICT Fin PublicS&amp;T consulting Water&amp;Waste Retail</t>
  </si>
  <si>
    <t>machines (high)techequippment (ICT fin data management)</t>
  </si>
  <si>
    <t>elec. public infra (signalling and lighting)</t>
  </si>
  <si>
    <t>buildings for offices datacenters controlcenters</t>
  </si>
  <si>
    <t>demand infra (cables radio / ICT electricity)</t>
  </si>
  <si>
    <t>workers (factories. administrators engineers operators managers accounting lawyers)</t>
  </si>
  <si>
    <t>demand transport for construction industryproducts. distribution transport.</t>
  </si>
  <si>
    <t>demand machines. intermediate products. raw materials for chemical industry (chemicals pharma / nafta). refined energy products (coal lignite petrol diesel oil gas).</t>
  </si>
  <si>
    <t>constr mat (sand lime lumber silicate metals plastic). raw and refined materials (forestry metal.ore coal.mining chemicals). energy raw mat for refining (crude oil. ore. natural gas. coal/lignite). machinery for mining forestry fishing agriculture. food for feedstock. fertalizers. LUC</t>
  </si>
  <si>
    <t>elec. fuel for heat machines / passive consumption for builings (energy. industry. agri/for/fis/min.). active consumption per unit produced (BE construction/demolition. BE materials (concrete metalurgy glas). refinement of raw mat from agri/fis/for/min (food oil/gas ores). products for industry. machinery. mobility.)</t>
  </si>
  <si>
    <t>buildings for production facilities equipmenthousing stocks personal</t>
  </si>
  <si>
    <t>demand infra (road, rail, sea access. piping. cables. (waste if not on road))</t>
  </si>
  <si>
    <t>emissions (operation in metalurgy chemical refineries. leakages (stocks operation bunkers))</t>
  </si>
  <si>
    <t>workers (fields farms. fishing boats. forests. miners. administrators operators managers accounting lawyers)</t>
  </si>
  <si>
    <t>product transport (food raw materials / shipping rail lorries)</t>
  </si>
  <si>
    <t>machines for agri fish forest mining.</t>
  </si>
  <si>
    <t>LUC. demand construction materials</t>
  </si>
  <si>
    <t>elec. fuel for heating and machines. / passive consumption for buildings. active consumption per unit produced(energy for agri/fis/for/min operation (lighting heat drills machines). ?raw mat refinement agri or industry?</t>
  </si>
  <si>
    <t>emissions (live stock. forest/plant decay. leakages (gas. fumes.))</t>
  </si>
  <si>
    <t>workers energy plants (administrators operators managers engineers accounting lawyers)</t>
  </si>
  <si>
    <t xml:space="preserve">fuel transport (shipping, rail, lorries) </t>
  </si>
  <si>
    <t>demand maintenance facilities (wind. solar. grid)(?). demand Services ICT Fin PublicS&amp;T consulting Water&amp;Waste Retail ?</t>
  </si>
  <si>
    <t>construction energy plants and adjacent facilities</t>
  </si>
  <si>
    <t>LUC. demand construction material (concrete metal hightech). waste material deposit.</t>
  </si>
  <si>
    <t>demand refined energy carriers (oil. natural gas. coal. wood.). overhead/waste energy: elec. fuel for heating and machines. passive consumption for buildings. active consumption per unit produced. energy for construction/decommission</t>
  </si>
  <si>
    <t>buildings for administration</t>
  </si>
  <si>
    <t>demand infra (road, rail, sea access. piping. cables. elec gas oil grid. (waste if not on road)). fossil: fuel supply ways (roads sea rail pipes). renewable: constr.mat cables</t>
  </si>
  <si>
    <t>emissions from exhaust (energy conversion). leakages (piping transport. bunkering).</t>
  </si>
  <si>
    <t>construction/upgrade/maintenance material (concrete lumber glas metals plastics insulation). construction machinery. demolition plants.</t>
  </si>
  <si>
    <t>raw mat (sand). LUC</t>
  </si>
  <si>
    <t>energy for construction/decommission</t>
  </si>
  <si>
    <t>demand infra (road access. piping. cables. (waste if not on road))</t>
  </si>
  <si>
    <t>degassing from drying concrete</t>
  </si>
  <si>
    <t>demand maintenance work. signalling, lighting grid.</t>
  </si>
  <si>
    <t>construction/upgrade/maintenance material (concrete metals). construction machinery. demolition plants. construction/upgrade/maintenance work.</t>
  </si>
  <si>
    <t>liveability (health problems). excluding climate change effects!</t>
  </si>
  <si>
    <t>co2: plant growth acceleration, water acidity, liveability (flora, fauna, organisms). excluding climate change effects!</t>
  </si>
  <si>
    <t>qualitative eff. L on R</t>
  </si>
  <si>
    <t>Downloaded on 10.04.2020 from https://www.bmwi.de/Redaktion/DE/Infografiken/Energie/Energiedaten/Energiepreise-und-Energiekosten/energiedaten-energiepreise-35.html</t>
  </si>
  <si>
    <t>resulting system component to implement in model</t>
  </si>
  <si>
    <t>central "carbon price" - central mechanism that simulates decreased attractiveness of fossil plants/sources/processes</t>
  </si>
  <si>
    <t>direct effect</t>
  </si>
  <si>
    <t>making the use of fossil fuels more expansive --&gt; discouraging</t>
  </si>
  <si>
    <t>depending on transition stage. (without significant regulation/min price setting or volume limit) after threshold, demand for CO2 certificates drastically decreases, so does their price, making it more attractive again to burn CO2</t>
  </si>
  <si>
    <t>incentive to use electricity</t>
  </si>
  <si>
    <t>potential sideeffects</t>
  </si>
  <si>
    <t>switch to less CO2 intensive fuels (gas vs oil), electricity, hydrogen, sth unknown</t>
  </si>
  <si>
    <t>first migration to REN, then back to fossil fuels / governments drastically limit total certificates on the market over time</t>
  </si>
  <si>
    <t>track fossil and REN technology share in system. w/o government intervention, re-increase attractiveness for fossil technologies when threshold is hit --&gt; see minimum price for carbon</t>
  </si>
  <si>
    <t>minimum price for carbon - give minimum penalty on attractiveness of fossil plants/sources/processes</t>
  </si>
  <si>
    <t>oversupply of CO2 certificates has less effect on carbon price</t>
  </si>
  <si>
    <t>supplyers may over-rely on selling their certificates when min-price increases. fossil fuel emitters may be unable to pay.</t>
  </si>
  <si>
    <t>1. supplementing other energy source 2. reboundeffect: using more electricity without substitution</t>
  </si>
  <si>
    <t>incentivize electric appliances</t>
  </si>
  <si>
    <t>incentivize long-distance car-commuting</t>
  </si>
  <si>
    <t>?</t>
  </si>
  <si>
    <t>hindering switch of fossil cars</t>
  </si>
  <si>
    <t>decrease share of coal in electricity mix</t>
  </si>
  <si>
    <t>reducing nonREN tech in grid / increasing REN tech in grid by 2030</t>
  </si>
  <si>
    <t>1. labor force expertise and location 2. coal price 3. electricity grid stability/fast response 4. GHG and particle emissions reduction 5. need production capacity of replacement plants (gas, CHP, PV, wind on/off shore,...)</t>
  </si>
  <si>
    <t>1. GHG emissions reduction? 2. e-grid stability 3. labor force expertise and location 4. (special) material demand shift 5. time aspect</t>
  </si>
  <si>
    <t>1. workers for training and relocation?, others (early) retire 2. coal price decreases-&gt;attractive for other plants 3. investments in electricity grid: buffer mechanism 4. GHG emissions decrease</t>
  </si>
  <si>
    <t>1. labor force shift (retraining, relocation, (early) retire) 2. fossil price decreases-&gt;attractive for other plants 3. investments in electricity grid: buffer mechanism 4. GHG emissions decrease 5. material demand shift</t>
  </si>
  <si>
    <t>increased efficiency of CHP. investments</t>
  </si>
  <si>
    <t>1. prolongued lifetime CHP 2. limited GHG emissions reduction 3. buffering: laborforce shift, material shift, resource prices 4. continued gas infrastructure investments/import contracts US RUS 5. lockin duration?</t>
  </si>
  <si>
    <t>1. alternative for laborforce from terminated techologies? 2. lockin. prolongued minimum lifetime. 3. GHG emissions</t>
  </si>
  <si>
    <t>efficiency increase. decrease lost waste heat</t>
  </si>
  <si>
    <t>1. expansion of new technologies (hydrogen?) 2. misuse of privilige to produce waste heat?</t>
  </si>
  <si>
    <t>see wind example (Spiegel)?</t>
  </si>
  <si>
    <t>energy efficiency gains</t>
  </si>
  <si>
    <t>GHG emissions</t>
  </si>
  <si>
    <t>building efficiency</t>
  </si>
  <si>
    <t>1. insulation materials (roof, glass, walls, floor) 2. energy efficiency on heating 3. rebound effect? 4. price and efficiency of technology</t>
  </si>
  <si>
    <t>1. rennovation mechanism (roof, glass, wall, floor / efficiency effect / material demand / labor demand) 2. link to financials(--&gt; rebound effect)? 3. technology gets cheaper and more powerful</t>
  </si>
  <si>
    <t>new building efficiency. emission reduction of existing buildings with oil heating</t>
  </si>
  <si>
    <t>demolition and reconstruction can decrease GHG emissions</t>
  </si>
  <si>
    <t>1. efficient new buildings --&gt; demolition &amp; reconstruction 2. replace oil heaters</t>
  </si>
  <si>
    <t>1. GHG emissions 2. rebound effect?</t>
  </si>
  <si>
    <t>cascading renovation mechanism that allows to destinguish between individual and serial renovation projects</t>
  </si>
  <si>
    <t>increase energy standards continually until near carbon neutrality and minimum energy use</t>
  </si>
  <si>
    <t>1. income-losses for energy producers 2. rebound effect? 3. difficult living conditions under high insulation, ie health risk?</t>
  </si>
  <si>
    <t>1. increasing standard for existing and new housholds</t>
  </si>
  <si>
    <t>1. increased reliability, capacity, image 2. increasing passenger numbers</t>
  </si>
  <si>
    <t>1. image. increase passenger numbers.</t>
  </si>
  <si>
    <t>1. infrastructure increase: rail passenger capacity 2. switch car/air to rail passenger traffic</t>
  </si>
  <si>
    <t>1. decreased travel time for cycling 2. maybe: improved connectivity</t>
  </si>
  <si>
    <t>1. switch car to cycling 2. switch public transport to cycling 3. increase public transport in combination with cycling</t>
  </si>
  <si>
    <t>1. adverse effects for car travel? 2. adverse effect for public transport 3. positive effect for public transport if it increases connectivity (link to public transport stations)</t>
  </si>
  <si>
    <t>1. adverse effects for car/air travel?</t>
  </si>
  <si>
    <t>1. alternatives available</t>
  </si>
  <si>
    <t>1. new infrastructure incentive</t>
  </si>
  <si>
    <t>1. alternatives available 2. demand for new infrastructure</t>
  </si>
  <si>
    <t>1. biofuels are competing for landuse with food-land 2. reuse of existing infrastructure 3. incentive to cheat?</t>
  </si>
  <si>
    <t>1. conventional CE cars become more GHG neutral 2. extends lifetime of existing infrastructure 3. LULUC food-crops vs energy-crops</t>
  </si>
  <si>
    <t>1. adverse effects for car/air/sea travel?</t>
  </si>
  <si>
    <t>1. infrastructure increase: rail cargo capacity 2. switch car/sea/air to rail cargo traffic</t>
  </si>
  <si>
    <t>local traffic min</t>
  </si>
  <si>
    <t>km</t>
  </si>
  <si>
    <t>local traffic max</t>
  </si>
  <si>
    <t>regional traffic min</t>
  </si>
  <si>
    <t>regional traffic max</t>
  </si>
  <si>
    <t>longdistance traffic min</t>
  </si>
  <si>
    <t>t</t>
  </si>
  <si>
    <t>rail cargo volume of goods current max</t>
  </si>
  <si>
    <t>rail cargo volume of goods planned max</t>
  </si>
  <si>
    <t>inland waterway transport of goods volume min</t>
  </si>
  <si>
    <t>inland waterway transport of goods volume max</t>
  </si>
  <si>
    <t>trucking cargo volume current max</t>
  </si>
  <si>
    <t>trucking cargo volume planned max</t>
  </si>
  <si>
    <t>https://de.wikipedia.org/wiki/EuroCombi</t>
  </si>
  <si>
    <t>https://de.wikipedia.org/wiki/Binnenschifffahrt</t>
  </si>
  <si>
    <t>https://de.wikipedia.org/wiki/Schubboot</t>
  </si>
  <si>
    <t>https://de.wikipedia.org/wiki/Schieneng%C3%BCterverkehr</t>
  </si>
  <si>
    <t>https://de.wikipedia.org/wiki/G%C3%BCterverkehr</t>
  </si>
  <si>
    <t>increasing efficiency of water vessels</t>
  </si>
  <si>
    <t>1. fuel efficiency 2. GHG emissions</t>
  </si>
  <si>
    <t>1. tighten emission targets (95g/km) 2. GHG emissions 3. fleet efficiency</t>
  </si>
  <si>
    <t>1. shift to non-CO2 emissions 2. shadow-licencing and trades of cars to squeeze fleet emissions 3. development of EV and HV market</t>
  </si>
  <si>
    <t>1. GHG emissions 2. total fuel consumption 3. development of alternative fuel cars (EV, HV,...)</t>
  </si>
  <si>
    <t>1. infrastructure improvement and attractiveness</t>
  </si>
  <si>
    <t>1. shift to non-CO2 emissions 2. shadow-licencing and trades of cars to squeeze fleet emissions 3. development of EV, HV, etc market and alternative technologies</t>
  </si>
  <si>
    <t>1. GHG emissions 2. total fuel consumption 3. development of alternative fuel trucks (battery/overhead line EV, HV,...)</t>
  </si>
  <si>
    <t>1. increase sales of EV and other alternative vehicles (HV, ...) 2. strain on E-grid</t>
  </si>
  <si>
    <t>1. delayed sales increase of EV, HV, other 2. E-grid capacity 3. decreasing average distance to next charge point/fuel station</t>
  </si>
  <si>
    <t>1. higher total energy consumption through implementing digital infrastructure</t>
  </si>
  <si>
    <t>1. increase efficiency of traffic behavior 2. less traffic jams</t>
  </si>
  <si>
    <t>1. traffic efficiency</t>
  </si>
  <si>
    <t>1. incentive to by Evs</t>
  </si>
  <si>
    <t>1. electronic (hazardous) waste increase 2. special materials demand increase (Li, Si, REM...)</t>
  </si>
  <si>
    <t>1. EV sales 2. GHG emissions 3. electronic waste 4. special materials demand for manufacturing 5. oil consumption</t>
  </si>
  <si>
    <t>1. energy efficiency</t>
  </si>
  <si>
    <t>1. energy efficiency / less demand?</t>
  </si>
  <si>
    <t>1. recycling 2. energy efficiency 3. GHG emissions</t>
  </si>
  <si>
    <t>1. energy efficiency 2. GHG emissions</t>
  </si>
  <si>
    <t>1. emissions of other chemicals?</t>
  </si>
  <si>
    <t>1. energy efficiency 2. GHG emissions 3. substitute emissions?</t>
  </si>
  <si>
    <t>1. energy efficiency 2. GHG emissions 3. electronic (hazardous) waste increase 4. special materials demand increase (Li, Si, REM...)</t>
  </si>
  <si>
    <t>1. less switch to public (e-)transport 2. less incentive for public transport to improve service 3. relief financial burden on those relying on long-distance car travel</t>
  </si>
  <si>
    <t>left out</t>
  </si>
  <si>
    <t>Result consolidated: Collection of mechanisms</t>
  </si>
  <si>
    <t xml:space="preserve">co2 </t>
  </si>
  <si>
    <t xml:space="preserve">households </t>
  </si>
  <si>
    <t xml:space="preserve">transport </t>
  </si>
  <si>
    <t xml:space="preserve">energy </t>
  </si>
  <si>
    <t xml:space="preserve">labor </t>
  </si>
  <si>
    <t xml:space="preserve">industry </t>
  </si>
  <si>
    <t xml:space="preserve">material </t>
  </si>
  <si>
    <t xml:space="preserve">LULUC/agri </t>
  </si>
  <si>
    <t xml:space="preserve">general </t>
  </si>
  <si>
    <t>action no.</t>
  </si>
  <si>
    <t>sector</t>
  </si>
  <si>
    <t>mechanism</t>
  </si>
  <si>
    <t>related policy action no</t>
  </si>
  <si>
    <t>1. increased reliability, capacity, image 2. increasing rail_cargo numbers</t>
  </si>
  <si>
    <t>1. switch car/air to rail passenger traffic 2. increase in cycling traffic</t>
  </si>
  <si>
    <t>buildings construction carbon emissions</t>
  </si>
  <si>
    <t>https://constructech.com/carbon-emissions-in-construction-materials/</t>
  </si>
  <si>
    <t>to complete---------------&gt;</t>
  </si>
  <si>
    <t>CO2 emissions from plastic production (example UK)</t>
  </si>
  <si>
    <t>https://www.statista.com/statistics/485966/co2-emissions-from-the-manufacture-of-plastic-products-uk/</t>
  </si>
  <si>
    <t>policy action</t>
  </si>
  <si>
    <t>comment</t>
  </si>
  <si>
    <t>1, 8, 9, 17, 18, 19, 23, 27, 28, 29, 30, 31, 32, 33, 34, 35, 36, 37, 39, 40, 42, 43, 47, 48, 49</t>
  </si>
  <si>
    <t>mechanism that simulates decreased attractiveness of fossil plants/sources/processes</t>
  </si>
  <si>
    <t>mechanism reflects supply/demand price_setting mechanism &gt; after threshold CO2 price automatically falls again</t>
  </si>
  <si>
    <t>2, 8, 9</t>
  </si>
  <si>
    <t>track fossil and REN technology share in system</t>
  </si>
  <si>
    <t>mechanism includes government intervention to continually push prices of CO2</t>
  </si>
  <si>
    <t>minimum price for carbon &gt; give minimum penalty on attractiveness of fossil plants/sources/processes</t>
  </si>
  <si>
    <t>4, 39, 47, 49</t>
  </si>
  <si>
    <t>incentivize electricity use</t>
  </si>
  <si>
    <t>hindering switch from fossil cars to other transport (long_distance commuter allowance)</t>
  </si>
  <si>
    <t>8, 9, 10, 16</t>
  </si>
  <si>
    <t>workforce for energy_sector technology type</t>
  </si>
  <si>
    <t>8, 9, 27, 28, 32, 34, 35, 36, 37, 38, 39, 40, 42, 43, 48, 49</t>
  </si>
  <si>
    <t>force per sector tracking</t>
  </si>
  <si>
    <t>alternative jobs</t>
  </si>
  <si>
    <t>17, 18, 19</t>
  </si>
  <si>
    <t>tracking energy performance (roof/glass/wall/floor)</t>
  </si>
  <si>
    <t>demolition energy</t>
  </si>
  <si>
    <t>18, 19</t>
  </si>
  <si>
    <t>energy efficiency standard increase for existing and new houses</t>
  </si>
  <si>
    <t>27, 28</t>
  </si>
  <si>
    <t>rail: infrastructure capacity</t>
  </si>
  <si>
    <t>rail: image campaign spurs move from car/air to rail</t>
  </si>
  <si>
    <t>28, 29</t>
  </si>
  <si>
    <t>cycling: infrastructure capacity and image &gt; switch car to cycling</t>
  </si>
  <si>
    <t>cars: development of electricity_based alternative fuels</t>
  </si>
  <si>
    <t>30, 31, 34</t>
  </si>
  <si>
    <t>cars: CEV GHG_neutrality gain</t>
  </si>
  <si>
    <t>rail cargo: capacity increase from infrastructure and technology gain</t>
  </si>
  <si>
    <t>inland waterways: fuel efficiency</t>
  </si>
  <si>
    <t>34, 35, 38, 39</t>
  </si>
  <si>
    <t>road individual passenger: GHG emissions</t>
  </si>
  <si>
    <t>road individual passenger: delayed sales increase (PHEV, EV, HV, OAFV)</t>
  </si>
  <si>
    <t>36, 37, 38, 39</t>
  </si>
  <si>
    <t>road cargo: GHG emissions</t>
  </si>
  <si>
    <t>road cargo: slightly delayed sales of PHEV/EV/HV/altV trucks and upgrades (overhead charging)</t>
  </si>
  <si>
    <t>traffic efficiency gain (platooning, automation, connectivity)</t>
  </si>
  <si>
    <t>27, 28, 29, 30, 31, 32, 34, 35, 36, 37, 39</t>
  </si>
  <si>
    <t>PHEV/EV/HV/altV sales</t>
  </si>
  <si>
    <t>40, 42, 43, 49</t>
  </si>
  <si>
    <t>energy efficiency/energy demand</t>
  </si>
  <si>
    <t>effects of competitive tenders in market behavior (see wind example (Spiegel)?)</t>
  </si>
  <si>
    <t>40, 42, 43, 48</t>
  </si>
  <si>
    <t>recycling demand</t>
  </si>
  <si>
    <t>43, 47, 48, 49</t>
  </si>
  <si>
    <t>new processes / technologies for low_energy industry</t>
  </si>
  <si>
    <t>40, 42, 43, 47, 48</t>
  </si>
  <si>
    <t>CO2_substitute emissions?</t>
  </si>
  <si>
    <t>alternative chemical sources (waste/plant_based vs fossil)</t>
  </si>
  <si>
    <t>40, 43, 47, 49</t>
  </si>
  <si>
    <t>electronic (hazardous) waste (from battery, PV, EV)</t>
  </si>
  <si>
    <t>34, 36, 38, 39</t>
  </si>
  <si>
    <t>electronic (hazardous) waste</t>
  </si>
  <si>
    <t>mechanism reflecting supply/demand trap and government intervention</t>
  </si>
  <si>
    <t>w/o government intervention, re_increase attractiveness for fossil technologies when threshold is hit &gt; see minimum price for carbon</t>
  </si>
  <si>
    <t>17, 18, 19, 39</t>
  </si>
  <si>
    <t>relief of budget burden</t>
  </si>
  <si>
    <t>increase of budget burden</t>
  </si>
  <si>
    <t>8, 9, 16</t>
  </si>
  <si>
    <t>education and re_training</t>
  </si>
  <si>
    <t>8, 9</t>
  </si>
  <si>
    <t>geo location</t>
  </si>
  <si>
    <t>17, 19, 23</t>
  </si>
  <si>
    <t>material and labor demand rennovation (roof/glass/wall/floor)</t>
  </si>
  <si>
    <t>18, 23</t>
  </si>
  <si>
    <t>demolition cost</t>
  </si>
  <si>
    <t>27, 28, 29, 32, 34, 35, 36, 37, 38, 39</t>
  </si>
  <si>
    <t>transition between mobility technologies (car/rail/air/sea)</t>
  </si>
  <si>
    <t>cycling: infrastructure capacity and image &gt; switch public transport to cycling</t>
  </si>
  <si>
    <t>30, 34, 35, 39</t>
  </si>
  <si>
    <t>cars: demand for new infrastructure (charging, hydrogen, alt.)</t>
  </si>
  <si>
    <t>31, 38</t>
  </si>
  <si>
    <t>cars: maintain lifetime refueling_infrastructure</t>
  </si>
  <si>
    <t>rail cargo: competition with truck/sea/air transport &gt; reduce volume for trucking/water</t>
  </si>
  <si>
    <t>inland waterways: GHG emissions</t>
  </si>
  <si>
    <t>road individual passenger: demand for more alternative infrastructure (charging, hydrogen, alt.)</t>
  </si>
  <si>
    <t>27, 28, 32, 33, 34, 35, 36, 37, 39</t>
  </si>
  <si>
    <t>e_grid capacity demand</t>
  </si>
  <si>
    <t>road cargo: average distance to next charge/fuel point</t>
  </si>
  <si>
    <t>36, 37, 39</t>
  </si>
  <si>
    <t>road cargo: e_grid capacity/stability</t>
  </si>
  <si>
    <t>energy demand from digital traffic systems infrastructure</t>
  </si>
  <si>
    <t>34, 36, 39</t>
  </si>
  <si>
    <t>electronic waste</t>
  </si>
  <si>
    <t>construction demand for efficiency upgrades</t>
  </si>
  <si>
    <t>materials demand for efficiency upgrades</t>
  </si>
  <si>
    <t>40, 42, 43, 47, 48, 49</t>
  </si>
  <si>
    <t>energy efficiency</t>
  </si>
  <si>
    <t>40, 42, 47, 48</t>
  </si>
  <si>
    <t>alternative CO2 sources (recycling?)</t>
  </si>
  <si>
    <t>power-to-gas. atmospheric CO2 abstraction. CO2 for carbon-materials</t>
  </si>
  <si>
    <t>recyclability demand of newly manufactured products</t>
  </si>
  <si>
    <t>special materials demand increase (Li, Si, REM,....)</t>
  </si>
  <si>
    <t>8, 9, 35, 37</t>
  </si>
  <si>
    <t>e_grid stability</t>
  </si>
  <si>
    <t>retire</t>
  </si>
  <si>
    <t>lockin gas production/import contracts</t>
  </si>
  <si>
    <t>material and labor demand new houses (roof/glass/wall/floor)</t>
  </si>
  <si>
    <t>energy efficiency from changing oil heaters</t>
  </si>
  <si>
    <t>cycling: infrastructure capacity and image &gt; connectivity gain: increase public transport with cycling</t>
  </si>
  <si>
    <t>cars: maintain lifetime CEV technology for manufacturers and aftermarket</t>
  </si>
  <si>
    <t>30, 31, 34, 35, 38, 39</t>
  </si>
  <si>
    <t>road individual passenger: demand for more low_GHG vehicles (lowCEV, PHEV, EV, HV, altV)</t>
  </si>
  <si>
    <t>34, 35, 36, 37</t>
  </si>
  <si>
    <t>27, 28, 29, 30, 32, 33, 34, 36, 38, 39</t>
  </si>
  <si>
    <t>total fuel consumption</t>
  </si>
  <si>
    <t>special materials demand for manufacturing (PHEV/EV/HV/altV)</t>
  </si>
  <si>
    <t>ghg_emission stock</t>
  </si>
  <si>
    <t>ghg_emission contribution</t>
  </si>
  <si>
    <t>17, 18, 19, 23</t>
  </si>
  <si>
    <t>change of demand of energy and water with change in used materials</t>
  </si>
  <si>
    <t>39, 40, 47, 48, 49</t>
  </si>
  <si>
    <t>grid buffer/stability control mechanisms</t>
  </si>
  <si>
    <t>8,9, 17, 18, 27, 29, 30, 32, 34, 36, 39, 42, 43, 48, 49</t>
  </si>
  <si>
    <t>material demand per sector/technology</t>
  </si>
  <si>
    <t>17, 19</t>
  </si>
  <si>
    <t>financials &gt; rebound effect of energy use</t>
  </si>
  <si>
    <t>food_crops vs. energy_crops</t>
  </si>
  <si>
    <t>road individual passenger: fuel price response? cheaper?</t>
  </si>
  <si>
    <t>road individual passenger: average distance to next charge/fuel point</t>
  </si>
  <si>
    <t>road cargo: development of alternative fuel trucks (battery/overhead line EV, HV,...) and efficient technologies (platooning etc)</t>
  </si>
  <si>
    <t>1, 2, 3, 4, 5, 17, 18, 19, 23, 27, 28, 29, 30, 31, 32, 33, 34, 35, 36, 37, 38, 39</t>
  </si>
  <si>
    <t>oil consumption</t>
  </si>
  <si>
    <t>alternative materials</t>
  </si>
  <si>
    <t>1, 2, 3, 5, 8, 9, 10, 17, 18, 19, 23, 27, 28, 29, 30, 31, 32, 33, 34, 35, 36, 37, 38, 39, 40, 42, 43, 47, 48, 49</t>
  </si>
  <si>
    <t>8, 9, 17, 18, 34, 36, 42, 43, 48, 49</t>
  </si>
  <si>
    <t>material_demand shift from technology switch</t>
  </si>
  <si>
    <t>31, 42</t>
  </si>
  <si>
    <t>waste management for bio_fuels</t>
  </si>
  <si>
    <t>34, 39</t>
  </si>
  <si>
    <t>road individual passenger: shadow licencing/trading to squeeze fleet emissions</t>
  </si>
  <si>
    <t>36, 39</t>
  </si>
  <si>
    <t>road cargo: shadow licencing/trading to squeeze fleet emissions</t>
  </si>
  <si>
    <t>GENESIS-Tabelle: 63221-0002</t>
  </si>
  <si>
    <t>Konsumausgaben privater Haushalte (EVS): Deutschland, Jahre, Verwendungszwecke, Haushaltsgrˆﬂe</t>
  </si>
  <si>
    <t>Einkommens- u.Verbrauchsstichproben: Haushaltsbuch</t>
  </si>
  <si>
    <t>Deutschland</t>
  </si>
  <si>
    <t>EUR</t>
  </si>
  <si>
    <t>__________</t>
  </si>
  <si>
    <t>approach</t>
  </si>
  <si>
    <t>household with 1 Person</t>
  </si>
  <si>
    <t>household with 2 Personen</t>
  </si>
  <si>
    <t>household with 3 Personen</t>
  </si>
  <si>
    <t>household with 4 Personen</t>
  </si>
  <si>
    <t>household with 5 and more Persons</t>
  </si>
  <si>
    <t>recorded households</t>
  </si>
  <si>
    <t>projected households</t>
  </si>
  <si>
    <t>average amount per household and month</t>
  </si>
  <si>
    <t>other goods and services</t>
  </si>
  <si>
    <t>hospitality and accomodation</t>
  </si>
  <si>
    <t>education</t>
  </si>
  <si>
    <t>leisure entertainment and culture</t>
  </si>
  <si>
    <t>postal service and telecommunication</t>
  </si>
  <si>
    <t>transportation</t>
  </si>
  <si>
    <t>healthcare</t>
  </si>
  <si>
    <t>interior furnishing household appliances and materials</t>
  </si>
  <si>
    <t>living energy and maintenance</t>
  </si>
  <si>
    <t>clothing and shoes</t>
  </si>
  <si>
    <t>aliments beverages and tobacco</t>
  </si>
  <si>
    <t>amount</t>
  </si>
  <si>
    <t>emissions Germany by sectors excluding LULUC and forestry</t>
  </si>
  <si>
    <t>source: UBA 2019. published 04.04.2019 Umweltbundesamt</t>
  </si>
  <si>
    <t>buildings</t>
  </si>
  <si>
    <t>agriculture</t>
  </si>
  <si>
    <t>wastemanagement and others</t>
  </si>
  <si>
    <t>tco2-equivalents</t>
  </si>
  <si>
    <t>estimate</t>
  </si>
  <si>
    <t>target</t>
  </si>
  <si>
    <t>%-change to previous</t>
  </si>
  <si>
    <t>final energy consumption by all private households combined by area of use space heating</t>
  </si>
  <si>
    <t>final energy consumption by all private households combined by area of use warm water</t>
  </si>
  <si>
    <t>final energy consumption by all private households combined by area of use other process heat</t>
  </si>
  <si>
    <t>final energy consumption by all private households combined by area of use climate cooling</t>
  </si>
  <si>
    <t>final energy consumption by all private households combined by area of use other process cooling</t>
  </si>
  <si>
    <t>final energy consumption by all private households combined by area of use mechanical energy</t>
  </si>
  <si>
    <t>final energy consumption by all private households combined by area of use information and communication technology</t>
  </si>
  <si>
    <t>final energy consumption by all private households combined by area of use lighting</t>
  </si>
  <si>
    <t>final energy consumption by all private households combined by area of use total</t>
  </si>
  <si>
    <t>ageb_anteile-anwendungsbereiche-am-eev-ph_2019-10-10.xlsx</t>
  </si>
  <si>
    <t>final energy consumption by all private households combined by energy source lignite and hard coal</t>
  </si>
  <si>
    <t>final energy consumption by all private households combined by energy source mineral oil</t>
  </si>
  <si>
    <t>final energy consumption by all private households combined by energy source gas</t>
  </si>
  <si>
    <t>final energy consumption by all private households combined by energy source district heating incl REN</t>
  </si>
  <si>
    <t>final energy consumption by all private households combined by energy source electricity incl REN</t>
  </si>
  <si>
    <t>final energy consumption by all private households combined by energy source renewable heat from biomass waste solarthermal and envrironmental heat</t>
  </si>
  <si>
    <t>final energy consumption by all private households combined by energy source other energy sources</t>
  </si>
  <si>
    <t>final energy consumption by all private households combined by energy source total</t>
  </si>
  <si>
    <t>ageb_entwicklung-eev-ph_2019-10-10.xlsx</t>
  </si>
  <si>
    <t>energy gross electricity production other total</t>
  </si>
  <si>
    <t>energy gross electricity production other pumped hydro storage</t>
  </si>
  <si>
    <t>energy gross electricity production other household waste</t>
  </si>
  <si>
    <t>energy gross electricity production other industrial waste</t>
  </si>
  <si>
    <t>ageb-strerz2019_18122019.pdf</t>
  </si>
  <si>
    <t>energy gross electricity production renewables total</t>
  </si>
  <si>
    <t>energy gross electricity production renewables wind onshore</t>
  </si>
  <si>
    <t>energy gross electricity production renewables wind offshore</t>
  </si>
  <si>
    <t>energy gross electricity production renewables hydropower</t>
  </si>
  <si>
    <t>energy gross electricity production renewables biomass</t>
  </si>
  <si>
    <t>energy gross electricity production renewables photovoltaik</t>
  </si>
  <si>
    <t>energy gross electricity production renewables household waste</t>
  </si>
  <si>
    <t>energy gross electricity production renewables geothermics</t>
  </si>
  <si>
    <t>energy gross electricity production net imports</t>
  </si>
  <si>
    <t>households</t>
  </si>
  <si>
    <t>co2</t>
  </si>
  <si>
    <t>energy</t>
  </si>
  <si>
    <t>LULUC</t>
  </si>
  <si>
    <t>no</t>
  </si>
  <si>
    <t>upgrade house</t>
  </si>
  <si>
    <t>upgrade car (efficiency)</t>
  </si>
  <si>
    <t>upgrade car (energy source)</t>
  </si>
  <si>
    <t>upgrade truck (efficiency)</t>
  </si>
  <si>
    <t>upgrade truck (energy source)</t>
  </si>
  <si>
    <t>upgrade individual transport mode</t>
  </si>
  <si>
    <t>walking, cycling, car, bus, train, plane, boat</t>
  </si>
  <si>
    <t>upgrade cargo transport mode</t>
  </si>
  <si>
    <t>truck, train, plane, boat</t>
  </si>
  <si>
    <t>uprade living mode house type</t>
  </si>
  <si>
    <t>uprade living mode house size</t>
  </si>
  <si>
    <t>uprade living mode persons per household</t>
  </si>
  <si>
    <t>upgrade energy source</t>
  </si>
  <si>
    <t>upgrade personal consumption of goods general</t>
  </si>
  <si>
    <t>link to economy €€€</t>
  </si>
  <si>
    <t>upgrade distance of cargo travel</t>
  </si>
  <si>
    <t>link to economy €</t>
  </si>
  <si>
    <t>upgrade household heating source</t>
  </si>
  <si>
    <t>upgrade work mode</t>
  </si>
  <si>
    <t>office, business travels, homeoffice</t>
  </si>
  <si>
    <t>TCS</t>
  </si>
  <si>
    <t>assumption</t>
  </si>
  <si>
    <t>population</t>
  </si>
  <si>
    <t>immigration and emigration is not considered, assuming the effect of people entering and leaving the system is sufficiently covered by births and deaths</t>
  </si>
  <si>
    <t>https://www.enbausa.de/heizung/aktuelles/artikel/altbauten-brauchen-weniger-energie-als-angenommen-1056.html</t>
  </si>
  <si>
    <t>heating energy demand constructed 1900-1960 yearly mean</t>
  </si>
  <si>
    <t>heating energy demand constructed 1900-1960 yearly top 10% min</t>
  </si>
  <si>
    <t>note: claim heating energy consumption per m2/construction year is significantly lower than posted by heizung.de</t>
  </si>
  <si>
    <t>heating energy demand constructed until 1977 small multi-family buildings avg min</t>
  </si>
  <si>
    <t>heating energy demand constructed until 1977 small multi-family buildings avg max</t>
  </si>
  <si>
    <t>https://www.iwu.de/fileadmin/user_upload/dateien/energie/ake48/IWU-Tagung_2012-05-31_Walberg_ARGE_Energieverbrauchskennwerte.pdf</t>
  </si>
  <si>
    <t>https://energie-m.de/info/geg-2020.html</t>
  </si>
  <si>
    <t>https://ec.europa.eu/energy/topics/energy-efficiency/energy-efficient-buildings/energy-performance-buildings-directive_en</t>
  </si>
  <si>
    <t>EU-EPB directive_NZEB from 1.1.2021 for all</t>
  </si>
  <si>
    <t>EU-EPB directive_NZEB from 1.1.2019 for public buildings</t>
  </si>
  <si>
    <t>check wiki pages on energy sector, GHG emissions</t>
  </si>
  <si>
    <t>https://en.wikipedia.org/wiki/Greenhouse_gas</t>
  </si>
  <si>
    <t>general</t>
  </si>
  <si>
    <t>energy demand characteristic value of buildings 1 dwelling constructed 2009-2020</t>
  </si>
  <si>
    <t>energy demand characteristic value of buildings 1 dwelling constructed 2021 and later</t>
  </si>
  <si>
    <t>energy regulation as of 1.1.2021</t>
  </si>
  <si>
    <t>EU-EPBD: https://www.buildup.eu/en/practices/publications/directive-201031eu-energy-performance-buildings-recast-19-may-2010</t>
  </si>
  <si>
    <t>also see: https://energie-m.de/info/geg-2020.html</t>
  </si>
  <si>
    <t>comments 1</t>
  </si>
  <si>
    <t>comments 2</t>
  </si>
  <si>
    <t>nZEB reference house for Germany</t>
  </si>
  <si>
    <t>https://nei-dt.de/fachinformationen/neubau-standards/enev-referenzgebaeude/</t>
  </si>
  <si>
    <t>EU-EPBD + https://nei-dt.de/fachinformationen/neubau-standards/enev-referenzgebaeude/ + https://nei-dt.de/fachinformationen/neubau-standards/enev-referenzgebaeude/</t>
  </si>
  <si>
    <t>kWh/(m2*a)</t>
  </si>
  <si>
    <t>energy demand characteristic value of buildings 13 and more dwelling constructed 2021 and later</t>
  </si>
  <si>
    <t>energy demand characteristic value of buildings 7-12 dwelling constructed 2021 and later</t>
  </si>
  <si>
    <t>energy demand characteristic value of buildings 3-6 dwelling constructed 2021 and later</t>
  </si>
  <si>
    <t>energy demand characteristic value of buildings 2 dwelling constructed 2021 and later</t>
  </si>
  <si>
    <t>heating energy demand by standard plus energy house max avg</t>
  </si>
  <si>
    <t>heating energy demand by standard KfW efficiency house 55 max</t>
  </si>
  <si>
    <t>heating energy demand by standard KfW efficiency house 40 max</t>
  </si>
  <si>
    <t>heating energy demand by standard 3 liter house max</t>
  </si>
  <si>
    <t>heating energy demand by standard passive house max</t>
  </si>
  <si>
    <t>heating energy demand by standard zero energy house max avg</t>
  </si>
  <si>
    <t>building stock by age group per building type multifamily houses constructed before 1918</t>
  </si>
  <si>
    <t>building stock by age group per building type multifamily houses constructed before 1918 share of total</t>
  </si>
  <si>
    <t>building stock by age group per building type multifamily houses constructed 1918-1948</t>
  </si>
  <si>
    <t>building stock by age group per building type multifamily houses constructed 1918-1948 share of total</t>
  </si>
  <si>
    <t>building stock by age group per building type multifamily houses constructed 1949-1957</t>
  </si>
  <si>
    <t>building stock by age group per building type multifamily houses constructed 1949-1957 share of total</t>
  </si>
  <si>
    <t>building stock by age group per building type multifamily houses constructed 1958-1968</t>
  </si>
  <si>
    <t>building stock by age group per building type multifamily houses constructed 1958-1968 share of total</t>
  </si>
  <si>
    <t>building stock by age group per building type multifamily houses constructed 1969-1978</t>
  </si>
  <si>
    <t>building stock by age group per building type multifamily houses constructed 1969-1978 share of total</t>
  </si>
  <si>
    <t>building stock by age group per building type multifamily houses constructed 1979-1987</t>
  </si>
  <si>
    <t>building stock by age group per building type multifamily houses constructed 1979-1987 share of total</t>
  </si>
  <si>
    <t>building stock by age group per building type multifamily houses constructed 1988-1993</t>
  </si>
  <si>
    <t>building stock by age group per building type multifamily houses constructed 1988-1993 share of total</t>
  </si>
  <si>
    <t>building stock by age group per building type multifamily houses constructed 1994-2001</t>
  </si>
  <si>
    <t>building stock by age group per building type multifamily houses constructed 1994-2001 share of total</t>
  </si>
  <si>
    <t>building stock by age group per building type multifamily houses constructed 2002-2008</t>
  </si>
  <si>
    <t>building stock by age group per building type multifamily houses constructed 2002-2008 share of total</t>
  </si>
  <si>
    <t>building stock by age group per building type multifamily houses constructed total</t>
  </si>
  <si>
    <t>building stock by age group per building type multifamily houses constructed total share of total</t>
  </si>
  <si>
    <t>_source</t>
  </si>
  <si>
    <t>buildings energy consumption characteristic value semi and detached houses all age groups avg kWh/(m2*a)</t>
  </si>
  <si>
    <t>buildings energy consumption characteristic value multifamily houses all age groups avg kWh/(m2*a)</t>
  </si>
  <si>
    <t>buildings replacement potential semi and detached houses</t>
  </si>
  <si>
    <t>buildings replacement potential multifamily houses</t>
  </si>
  <si>
    <t>buildings modernizing activity by owner occupied and private ownership basement ceiling and walls share of total</t>
  </si>
  <si>
    <t>buildings modernizing activity by owner occupied and private ownership wall insulation share of total</t>
  </si>
  <si>
    <t>buildings modernizing activity by owner occupied and private ownership roof insulation share of total</t>
  </si>
  <si>
    <t>buildings modernizing activity by owner occupied and private ownership window glazing share of total</t>
  </si>
  <si>
    <t>buildings modernizing activity by owner occupied and private ownership heating system share of total</t>
  </si>
  <si>
    <t>buildings modernizing activity by owner occupied and private ownership water heating share of total</t>
  </si>
  <si>
    <t>buildings modernizing activity by owner occupied and private ownership air conditioning share of total</t>
  </si>
  <si>
    <t>buildings modernizing activity by commercial housing provider basement ceiling and walls share of total</t>
  </si>
  <si>
    <t>buildings modernizing activity by commercial housing provider wall insulation share of total</t>
  </si>
  <si>
    <t>buildings modernizing activity by commercial housing provider roof insulation share of total</t>
  </si>
  <si>
    <t>buildings modernizing activity by commercial housing provider window glazing share of total</t>
  </si>
  <si>
    <t>buildings modernizing activity by commercial housing provider heating system share of total</t>
  </si>
  <si>
    <t>buildings modernizing activity by commercial housing provider water heating share of total</t>
  </si>
  <si>
    <t>buildings modernizing activity by commercial housing provider air conditioning share of total</t>
  </si>
  <si>
    <t>building stock by age group per building type 1 or 2 family houses constructed before 1918</t>
  </si>
  <si>
    <t>building stock by age group per building type 1 or 2 family houses constructed before 1918 share of total</t>
  </si>
  <si>
    <t>building stock by age group per building type 1 or 2 family houses constructed 1918-1948</t>
  </si>
  <si>
    <t>building stock by age group per building type 1 or 2 family houses constructed 1918-1948 share of total</t>
  </si>
  <si>
    <t>building stock by age group per building type 1 or 2 family houses constructed 1949-1957</t>
  </si>
  <si>
    <t>building stock by age group per building type 1 or 2 family houses constructed 1949-1957 share of total</t>
  </si>
  <si>
    <t>building stock by age group per building type 1 or 2 family houses constructed 1958-1968</t>
  </si>
  <si>
    <t>building stock by age group per building type 1 or 2 family houses constructed 1958-1968 share of total</t>
  </si>
  <si>
    <t>building stock by age group per building type 1 or 2 family houses constructed 1969-1978</t>
  </si>
  <si>
    <t>building stock by age group per building type 1 or 2 family houses constructed 1969-1978 share of total</t>
  </si>
  <si>
    <t>building stock by age group per building type 1 or 2 family houses constructed 1979-1987</t>
  </si>
  <si>
    <t>building stock by age group per building type 1 or 2 family houses constructed 1979-1987 share of total</t>
  </si>
  <si>
    <t>building stock by age group per building type 1 or 2 family houses constructed 1988-1993</t>
  </si>
  <si>
    <t>building stock by age group per building type 1 or 2 family houses constructed 1988-1993 share of total</t>
  </si>
  <si>
    <t>building stock by age group per building type 1 or 2 family houses constructed 1994-2001</t>
  </si>
  <si>
    <t>building stock by age group per building type 1 or 2 family houses constructed 1994-2001 share of total</t>
  </si>
  <si>
    <t>building stock by age group per building type 1 or 2 family houses constructed 2002-2008</t>
  </si>
  <si>
    <t>building stock by age group per building type 1 or 2 family houses constructed 2002-2008 share of total</t>
  </si>
  <si>
    <t>building stock by age group per building type 1 or 2 family houses constructed total</t>
  </si>
  <si>
    <t>building stock by age group per building type 1 or 2 family houses constructed total share of total</t>
  </si>
  <si>
    <t>building stock level of modernization 2010 by age group 1 or 2 family houses before 1918 not modernized energy consumption characteristic value</t>
  </si>
  <si>
    <t>building stock level of modernization 2010 by age group 1 or 2 family houses before 1918 not modernized share of total</t>
  </si>
  <si>
    <t>building stock level of modernization 2010 by age group 1 or 2 family houses before 1918 little modernized energy consumption characteristic value</t>
  </si>
  <si>
    <t>building stock level of modernization 2010 by age group 1 or 2 family houses before 1918 little modernized share of total</t>
  </si>
  <si>
    <t>building stock level of modernization 2010 by age group 1 or 2 family houses before 1918 medium to well modernized energy consumption characteristic value</t>
  </si>
  <si>
    <t>building stock level of modernization 2010 by age group 1 or 2 family houses before 1918 medium to well modernized share of total</t>
  </si>
  <si>
    <t>building stock level of modernization 2010 by age group 1 or 2 family houses 1918-1948 not modernized energy consumption characteristic value</t>
  </si>
  <si>
    <t>building stock level of modernization 2010 by age group 1 or 2 family houses 1918-1948 not modernized share of total</t>
  </si>
  <si>
    <t>building stock level of modernization 2010 by age group 1 or 2 family houses 1918-1948 little modernized energy consumption characteristic value</t>
  </si>
  <si>
    <t>building stock level of modernization 2010 by age group 1 or 2 family houses 1918-1948 little modernized share of total</t>
  </si>
  <si>
    <t>building stock level of modernization 2010 by age group 1 or 2 family houses 1918-1948 medium to well modernized energy consumption characteristic value</t>
  </si>
  <si>
    <t>building stock level of modernization 2010 by age group 1 or 2 family houses 1918-1948 medium to well modernized share of total</t>
  </si>
  <si>
    <t>building stock level of modernization 2010 by age group 1 or 2 family houses 1949-1957 not modernized energy consumption characteristic value</t>
  </si>
  <si>
    <t>building stock level of modernization 2010 by age group 1 or 2 family houses 1949-1957 not modernized share of total</t>
  </si>
  <si>
    <t>building stock level of modernization 2010 by age group 1 or 2 family houses 1949-1957 little modernized energy consumption characteristic value</t>
  </si>
  <si>
    <t>building stock level of modernization 2010 by age group 1 or 2 family houses 1949-1957 little modernized share of total</t>
  </si>
  <si>
    <t>building stock level of modernization 2010 by age group 1 or 2 family houses 1949-1957 medium to well modernized energy consumption characteristic value</t>
  </si>
  <si>
    <t>building stock level of modernization 2010 by age group 1 or 2 family houses 1949-1957 medium to well modernized share of total</t>
  </si>
  <si>
    <t>building stock level of modernization 2010 by age group 1 or 2 family houses 1958-1968 not modernized energy consumption characteristic value</t>
  </si>
  <si>
    <t>building stock level of modernization 2010 by age group 1 or 2 family houses 1958-1968 not modernized share of total</t>
  </si>
  <si>
    <t>building stock level of modernization 2010 by age group 1 or 2 family houses 1958-1968 little modernized energy consumption characteristic value</t>
  </si>
  <si>
    <t>building stock level of modernization 2010 by age group 1 or 2 family houses 1958-1968 little modernized share of total</t>
  </si>
  <si>
    <t>building stock level of modernization 2010 by age group 1 or 2 family houses 1958-1968 medium to well modernized energy consumption characteristic value</t>
  </si>
  <si>
    <t>building stock level of modernization 2010 by age group 1 or 2 family houses 1958-1968 medium to well modernized share of total</t>
  </si>
  <si>
    <t>building stock level of modernization 2010 by age group 1 or 2 family houses 1969-1978 not modernized energy consumption characteristic value</t>
  </si>
  <si>
    <t>building stock level of modernization 2010 by age group 1 or 2 family houses 1969-1978 not modernized share of total</t>
  </si>
  <si>
    <t>building stock level of modernization 2010 by age group 1 or 2 family houses 1969-1978 little modernized energy consumption characteristic value</t>
  </si>
  <si>
    <t>building stock level of modernization 2010 by age group 1 or 2 family houses 1969-1978 little modernized share of total</t>
  </si>
  <si>
    <t>building stock level of modernization 2010 by age group 1 or 2 family houses 1969-1978 medium to well modernized energy consumption characteristic value</t>
  </si>
  <si>
    <t>building stock level of modernization 2010 by age group 1 or 2 family houses 1969-1978 medium to well modernized share of total</t>
  </si>
  <si>
    <t>building stock level of modernization 2010 by age group 1 or 2 family houses 1979-1987 not modernized energy consumption characteristic value</t>
  </si>
  <si>
    <t>building stock level of modernization 2010 by age group 1 or 2 family houses 1979-1987 not modernized share of total</t>
  </si>
  <si>
    <t>building stock level of modernization 2010 by age group 1 or 2 family houses 1979-1987 little modernized energy consumption characteristic value</t>
  </si>
  <si>
    <t>building stock level of modernization 2010 by age group 1 or 2 family houses 1979-1987 little modernized share of total</t>
  </si>
  <si>
    <t>building stock level of modernization 2010 by age group 1 or 2 family houses 1979-1987 medium to well modernized energy consumption characteristic value</t>
  </si>
  <si>
    <t>building stock level of modernization 2010 by age group 1 or 2 family houses 1979-1987 medium to well modernized share of total</t>
  </si>
  <si>
    <t>building stock level of modernization 2010 by age group 1 or 2 family houses 1988-1993 not modernized energy consumption characteristic value</t>
  </si>
  <si>
    <t>building stock level of modernization 2010 by age group 1 or 2 family houses 1988-1993 not modernized share of total</t>
  </si>
  <si>
    <t>building stock level of modernization 2010 by age group 1 or 2 family houses 1988-1993 little modernized energy consumption characteristic value</t>
  </si>
  <si>
    <t>building stock level of modernization 2010 by age group 1 or 2 family houses 1988-1993 little modernized share of total</t>
  </si>
  <si>
    <t>building stock level of modernization 2010 by age group 1 or 2 family houses 1988-1993 medium to well modernized energy consumption characteristic value</t>
  </si>
  <si>
    <t>building stock level of modernization 2010 by age group 1 or 2 family houses 1988-1993 medium to well modernized share of total</t>
  </si>
  <si>
    <t>building stock level of modernization 2010 by age group 1 or 2 family houses 1994-2001 not modernized energy consumption characteristic value</t>
  </si>
  <si>
    <t>building stock level of modernization 2010 by age group 1 or 2 family houses 1994-2001 not modernized share of total</t>
  </si>
  <si>
    <t>building stock level of modernization 2010 by age group 1 or 2 family houses 1994-2001 little modernized energy consumption characteristic value</t>
  </si>
  <si>
    <t>building stock level of modernization 2010 by age group 1 or 2 family houses 1994-2001 little modernized share of total</t>
  </si>
  <si>
    <t>building stock level of modernization 2010 by age group 1 or 2 family houses 1994-2001 medium to well modernized energy consumption characteristic value</t>
  </si>
  <si>
    <t>building stock level of modernization 2010 by age group 1 or 2 family houses 1994-2001 medium to well modernized share of total</t>
  </si>
  <si>
    <t>building stock level of modernization 2010 by age group 1 or 2 family houses 2002-2008 not modernized energy consumption characteristic value</t>
  </si>
  <si>
    <t>building stock level of modernization 2010 by age group 1 or 2 family houses 2002-2008 not modernized share of total</t>
  </si>
  <si>
    <t>building stock level of modernization 2010 by age group 1 or 2 family houses 2002-2008 little modernized energy consumption characteristic value</t>
  </si>
  <si>
    <t>building stock level of modernization 2010 by age group 1 or 2 family houses 2002-2008 little modernized share of total</t>
  </si>
  <si>
    <t>building stock level of modernization 2010 by age group 1 or 2 family houses 2002-2008 medium to well modernized energy consumption characteristic value</t>
  </si>
  <si>
    <t>building stock level of modernization 2010 by age group 1 or 2 family houses 2002-2008 medium to well modernized share of total</t>
  </si>
  <si>
    <t>building stock insulation standard of 1 or 2 family houses by age group before 1918 wall insulation pre WSchV 1977 share</t>
  </si>
  <si>
    <t>building stock insulation standard of 1 or 2 family houses by age group before 1918 wall insulation post WSchV 1977 1984 share</t>
  </si>
  <si>
    <t>building stock insulation standard of 1 or 2 family houses by age group before 1918 wall insulation post WSchV 1995 share</t>
  </si>
  <si>
    <t>building stock insulation standard of 1 or 2 family houses by age group 1918-1948 wall insulation pre WSchV 1977 share</t>
  </si>
  <si>
    <t>building stock insulation standard of 1 or 2 family houses by age group 1918-1948 wall insulation post WSchV 1977 1984 share</t>
  </si>
  <si>
    <t>building stock insulation standard of 1 or 2 family houses by age group 1918-1948 wall insulation post WSchV 1995 share</t>
  </si>
  <si>
    <t>building stock insulation standard of 1 or 2 family houses by age group 1949-1957 wall insulation pre WSchV 1977 share</t>
  </si>
  <si>
    <t>building stock insulation standard of 1 or 2 family houses by age group 1949-1957 wall insulation post WSchV 1977 1984 share</t>
  </si>
  <si>
    <t>building stock insulation standard of 1 or 2 family houses by age group 1949-1957 wall insulation post WSchV 1995 share</t>
  </si>
  <si>
    <t>building stock insulation standard of 1 or 2 family houses by age group 1958-1968 wall insulation pre WSchV 1977 share</t>
  </si>
  <si>
    <t>building stock insulation standard of 1 or 2 family houses by age group 1958-1968 wall insulation post WSchV 1977 1984 share</t>
  </si>
  <si>
    <t>building stock insulation standard of 1 or 2 family houses by age group 1958-1968 wall insulation post WSchV 1995 share</t>
  </si>
  <si>
    <t>building stock insulation standard of 1 or 2 family houses by age group 1969-1978 wall insulation pre WSchV 1977 share</t>
  </si>
  <si>
    <t>building stock insulation standard of 1 or 2 family houses by age group 1969-1978 wall insulation post WSchV 1977 1984 share</t>
  </si>
  <si>
    <t>building stock insulation standard of 1 or 2 family houses by age group 1969-1978 wall insulation post WSchV 1995 share</t>
  </si>
  <si>
    <t>building stock insulation standard of 1 or 2 family houses by age group 1979-1987 wall insulation pre WSchV 1977 share</t>
  </si>
  <si>
    <t>building stock insulation standard of 1 or 2 family houses by age group 1979-1987 wall insulation post WSchV 1977 1984 share</t>
  </si>
  <si>
    <t>building stock insulation standard of 1 or 2 family houses by age group 1979-1987 wall insulation post WSchV 1995 share</t>
  </si>
  <si>
    <t>building stock insulation standard of 1 or 2 family houses by age group 1988-1993 wall insulation pre WSchV 1977 share</t>
  </si>
  <si>
    <t>building stock insulation standard of 1 or 2 family houses by age group 1988-1993 wall insulation post WSchV 1977 1984 share</t>
  </si>
  <si>
    <t>building stock insulation standard of 1 or 2 family houses by age group 1988-1993 wall insulation post WSchV 1995 share</t>
  </si>
  <si>
    <t>building stock insulation standard of 1 or 2 family houses by age group before 1918 roof insulation pre WSchV 1977 share</t>
  </si>
  <si>
    <t>building stock insulation standard of 1 or 2 family houses by age group before 1918 roof insulation post WSchV 1977 1984 share</t>
  </si>
  <si>
    <t>building stock insulation standard of 1 or 2 family houses by age group before 1918 roof insulation post WSchV 1995 share</t>
  </si>
  <si>
    <t>building stock insulation standard of 1 or 2 family houses by age group 1918-1948 roof insulation pre WSchV 1977 share</t>
  </si>
  <si>
    <t>building stock insulation standard of 1 or 2 family houses by age group 1918-1948 roof insulation post WSchV 1977 1984 share</t>
  </si>
  <si>
    <t>building stock insulation standard of 1 or 2 family houses by age group 1918-1948 roof insulation post WSchV 1995 share</t>
  </si>
  <si>
    <t>building stock insulation standard of 1 or 2 family houses by age group 1949-1957 roof insulation pre WSchV 1977 share</t>
  </si>
  <si>
    <t>building stock insulation standard of 1 or 2 family houses by age group 1949-1957 roof insulation post WSchV 1977 1984 share</t>
  </si>
  <si>
    <t>building stock insulation standard of 1 or 2 family houses by age group 1949-1957 roof insulation post WSchV 1995 share</t>
  </si>
  <si>
    <t>building stock insulation standard of 1 or 2 family houses by age group 1958-1968 roof insulation pre WSchV 1977 share</t>
  </si>
  <si>
    <t>building stock insulation standard of 1 or 2 family houses by age group 1958-1968 roof insulation post WSchV 1977 1984 share</t>
  </si>
  <si>
    <t>building stock insulation standard of 1 or 2 family houses by age group 1958-1968 roof insulation post WSchV 1995 share</t>
  </si>
  <si>
    <t>building stock insulation standard of 1 or 2 family houses by age group 1969-1978 roof insulation pre WSchV 1977 share</t>
  </si>
  <si>
    <t>building stock insulation standard of 1 or 2 family houses by age group 1969-1978 roof insulation post WSchV 1977 1984 share</t>
  </si>
  <si>
    <t>building stock insulation standard of 1 or 2 family houses by age group 1969-1978 roof insulation post WSchV 1995 share</t>
  </si>
  <si>
    <t>building stock insulation standard of 1 or 2 family houses by age group 1979-1987 roof insulation pre WSchV 1977 share</t>
  </si>
  <si>
    <t>building stock insulation standard of 1 or 2 family houses by age group 1979-1987 roof insulation post WSchV 1977 1984 share</t>
  </si>
  <si>
    <t>building stock insulation standard of 1 or 2 family houses by age group 1979-1987 roof insulation post WSchV 1995 share</t>
  </si>
  <si>
    <t>building stock insulation standard of 1 or 2 family houses by age group 1988-1993 roof insulation pre WSchV 1977 share</t>
  </si>
  <si>
    <t>building stock insulation standard of 1 or 2 family houses by age group 1988-1993 roof insulation post WSchV 1977 1984 share</t>
  </si>
  <si>
    <t>building stock insulation standard of 1 or 2 family houses by age group 1988-1993 roof insulation post WSchV 1995 share</t>
  </si>
  <si>
    <t>building stock insulation standard of 1 or 2 family houses by age group before 1918 window glazing pre WSchV 1977 share</t>
  </si>
  <si>
    <t>building stock insulation standard of 1 or 2 family houses by age group before 1918 window glazing post WSchV 1977 1984 share</t>
  </si>
  <si>
    <t>building stock insulation standard of 1 or 2 family houses by age group before 1918 window glazing post WSchV 1995 share</t>
  </si>
  <si>
    <t>building stock insulation standard of 1 or 2 family houses by age group 1918-1948 window glazing pre WSchV 1977 share</t>
  </si>
  <si>
    <t>building stock insulation standard of 1 or 2 family houses by age group 1918-1948 window glazing post WSchV 1977 1984 share</t>
  </si>
  <si>
    <t>building stock insulation standard of 1 or 2 family houses by age group 1918-1948 window glazing post WSchV 1995 share</t>
  </si>
  <si>
    <t>building stock insulation standard of 1 or 2 family houses by age group 1949-1957 window glazing pre WSchV 1977 share</t>
  </si>
  <si>
    <t>building stock insulation standard of 1 or 2 family houses by age group 1949-1957 window glazing post WSchV 1977 1984 share</t>
  </si>
  <si>
    <t>building stock insulation standard of 1 or 2 family houses by age group 1949-1957 window glazing post WSchV 1995 share</t>
  </si>
  <si>
    <t>building stock insulation standard of 1 or 2 family houses by age group 1958-1968 window glazing pre WSchV 1977 share</t>
  </si>
  <si>
    <t>building stock insulation standard of 1 or 2 family houses by age group 1958-1968 window glazing post WSchV 1977 1984 share</t>
  </si>
  <si>
    <t>building stock insulation standard of 1 or 2 family houses by age group 1958-1968 window glazing post WSchV 1995 share</t>
  </si>
  <si>
    <t>building stock insulation standard of 1 or 2 family houses by age group 1969-1978 window glazing pre WSchV 1977 share</t>
  </si>
  <si>
    <t>building stock insulation standard of 1 or 2 family houses by age group 1969-1978 window glazing post WSchV 1977 1984 share</t>
  </si>
  <si>
    <t>building stock insulation standard of 1 or 2 family houses by age group 1969-1978 window glazing post WSchV 1995 share</t>
  </si>
  <si>
    <t>building stock insulation standard of 1 or 2 family houses by age group 1979-1987 window glazing pre WSchV 1977 share</t>
  </si>
  <si>
    <t>building stock insulation standard of 1 or 2 family houses by age group 1979-1987 window glazing post WSchV 1977 1984 share</t>
  </si>
  <si>
    <t>building stock insulation standard of 1 or 2 family houses by age group 1979-1987 window glazing post WSchV 1995 share</t>
  </si>
  <si>
    <t>building stock insulation standard of 1 or 2 family houses by age group 1988-1993 window glazing pre WSchV 1977 share</t>
  </si>
  <si>
    <t>building stock insulation standard of 1 or 2 family houses by age group 1988-1993 window glazing post WSchV 1977 1984 share</t>
  </si>
  <si>
    <t>building stock insulation standard of 1 or 2 family houses by age group 1988-1993 window glazing post WSchV 1995 share</t>
  </si>
  <si>
    <t>building stock insulation standard of 1 or 2 family houses by age group before 1918 basement ceiling pre WSchV 1977 share</t>
  </si>
  <si>
    <t>building stock insulation standard of 1 or 2 family houses by age group before 1918 basement ceiling post WSchV 1977 1984 share</t>
  </si>
  <si>
    <t>building stock insulation standard of 1 or 2 family houses by age group before 1918 basement ceiling post WSchV 1995 share</t>
  </si>
  <si>
    <t>building stock insulation standard of 1 or 2 family houses by age group 1918-1948 basement ceiling pre WSchV 1977 share</t>
  </si>
  <si>
    <t>building stock insulation standard of 1 or 2 family houses by age group 1918-1948 basement ceiling post WSchV 1977 1984 share</t>
  </si>
  <si>
    <t>building stock insulation standard of 1 or 2 family houses by age group 1918-1948 basement ceiling post WSchV 1995 share</t>
  </si>
  <si>
    <t>building stock insulation standard of 1 or 2 family houses by age group 1949-1957 basement ceiling pre WSchV 1977 share</t>
  </si>
  <si>
    <t>building stock insulation standard of 1 or 2 family houses by age group 1949-1957 basement ceiling post WSchV 1977 1984 share</t>
  </si>
  <si>
    <t>building stock insulation standard of 1 or 2 family houses by age group 1949-1957 basement ceiling post WSchV 1995 share</t>
  </si>
  <si>
    <t>building stock insulation standard of 1 or 2 family houses by age group 1958-1968 basement ceiling pre WSchV 1977 share</t>
  </si>
  <si>
    <t>building stock insulation standard of 1 or 2 family houses by age group 1958-1968 basement ceiling post WSchV 1977 1984 share</t>
  </si>
  <si>
    <t>building stock insulation standard of 1 or 2 family houses by age group 1958-1968 basement ceiling post WSchV 1995 share</t>
  </si>
  <si>
    <t>building stock insulation standard of 1 or 2 family houses by age group 1969-1978 basement ceiling pre WSchV 1977 share</t>
  </si>
  <si>
    <t>building stock insulation standard of 1 or 2 family houses by age group 1969-1978 basement ceiling post WSchV 1977 1984 share</t>
  </si>
  <si>
    <t>building stock insulation standard of 1 or 2 family houses by age group 1969-1978 basement ceiling post WSchV 1995 share</t>
  </si>
  <si>
    <t>building stock insulation standard of 1 or 2 family houses by age group 1979-1987 basement ceiling pre WSchV 1977 share</t>
  </si>
  <si>
    <t>building stock insulation standard of 1 or 2 family houses by age group 1979-1987 basement ceiling post WSchV 1977 1984 share</t>
  </si>
  <si>
    <t>building stock insulation standard of 1 or 2 family houses by age group 1979-1987 basement ceiling post WSchV 1995 share</t>
  </si>
  <si>
    <t>building stock insulation standard of 1 or 2 family houses by age group 1988-1993 basement ceiling pre WSchV 1977 share</t>
  </si>
  <si>
    <t>building stock insulation standard of 1 or 2 family houses by age group 1988-1993 basement ceiling post WSchV 1977 1984 share</t>
  </si>
  <si>
    <t>building stock insulation standard of 1 or 2 family houses by age group 1988-1993 basement ceiling post WSchV 1995 share</t>
  </si>
  <si>
    <t>building stock insulation standard of 1 or 2 family houses by age group before 1918 heating system pre WSchV 1977 share</t>
  </si>
  <si>
    <t>building stock insulation standard of 1 or 2 family houses by age group before 1918 heating system post WSchV 1977 1984 share</t>
  </si>
  <si>
    <t>building stock insulation standard of 1 or 2 family houses by age group before 1918 heating system post WSchV 1995 share</t>
  </si>
  <si>
    <t>building stock insulation standard of 1 or 2 family houses by age group 1918-1948 heating system pre WSchV 1977 share</t>
  </si>
  <si>
    <t>building stock insulation standard of 1 or 2 family houses by age group 1918-1948 heating system post WSchV 1977 1984 share</t>
  </si>
  <si>
    <t>building stock insulation standard of 1 or 2 family houses by age group 1918-1948 heating system post WSchV 1995 share</t>
  </si>
  <si>
    <t>building stock insulation standard of 1 or 2 family houses by age group 1949-1957 heating system pre WSchV 1977 share</t>
  </si>
  <si>
    <t>building stock insulation standard of 1 or 2 family houses by age group 1949-1957 heating system post WSchV 1977 1984 share</t>
  </si>
  <si>
    <t>building stock insulation standard of 1 or 2 family houses by age group 1949-1957 heating system post WSchV 1995 share</t>
  </si>
  <si>
    <t>building stock insulation standard of 1 or 2 family houses by age group 1958-1968 heating system pre WSchV 1977 share</t>
  </si>
  <si>
    <t>building stock insulation standard of 1 or 2 family houses by age group 1958-1968 heating system post WSchV 1977 1984 share</t>
  </si>
  <si>
    <t>building stock insulation standard of 1 or 2 family houses by age group 1958-1968 heating system post WSchV 1995 share</t>
  </si>
  <si>
    <t>building stock insulation standard of 1 or 2 family houses by age group 1969-1978 heating system pre WSchV 1977 share</t>
  </si>
  <si>
    <t>building stock insulation standard of 1 or 2 family houses by age group 1969-1978 heating system post WSchV 1977 1984 share</t>
  </si>
  <si>
    <t>building stock insulation standard of 1 or 2 family houses by age group 1969-1978 heating system post WSchV 1995 share</t>
  </si>
  <si>
    <t>building stock insulation standard of 1 or 2 family houses by age group 1979-1987 heating system pre WSchV 1977 share</t>
  </si>
  <si>
    <t>building stock insulation standard of 1 or 2 family houses by age group 1979-1987 heating system post WSchV 1977 1984 share</t>
  </si>
  <si>
    <t>building stock insulation standard of 1 or 2 family houses by age group 1979-1987 heating system post WSchV 1995 share</t>
  </si>
  <si>
    <t>building stock insulation standard of 1 or 2 family houses by age group 1988-1993 heating system pre WSchV 1977 share</t>
  </si>
  <si>
    <t>building stock insulation standard of 1 or 2 family houses by age group 1988-1993 heating system post WSchV 1977 1984 share</t>
  </si>
  <si>
    <t>building stock insulation standard of 1 or 2 family houses by age group 1988-1993 heating system post WSchV 1995 share</t>
  </si>
  <si>
    <t>rowhouses can include a row of single-family houses as well as a row of multi-family houses (townhouse) and therefore contain one or more dwellings</t>
  </si>
  <si>
    <t>https://www.hausbautipps24.de/hausbau/bauweise/was-beinhaltet-der-begriff-einfamilienhaus.html</t>
  </si>
  <si>
    <t>type</t>
  </si>
  <si>
    <t>note</t>
  </si>
  <si>
    <t>object</t>
  </si>
  <si>
    <t>model mechanism</t>
  </si>
  <si>
    <t>data is incomplete and unclear, partially not matching</t>
  </si>
  <si>
    <t>building an equilibrium model is seems unwise, therefore what data is available is used to represent each sector individually as good as possible but is not used to directly like to others. for example: energy demand from housing should not be linked directly to energy production. instead, the change in demand is registered to increase or decrease production or switch between energy carriers</t>
  </si>
  <si>
    <t>building stock constructed before 1918 multifamily houses share</t>
  </si>
  <si>
    <t>building stock constructed before 1918 1 or 2 family houses share</t>
  </si>
  <si>
    <t>building stock constructed 1918-1948 multifamily houses share</t>
  </si>
  <si>
    <t>building stock constructed 1918-1948 1 or 2 family houses share</t>
  </si>
  <si>
    <t>building stock constructed 1949-1957 multifamily houses share</t>
  </si>
  <si>
    <t>building stock constructed 1949-1957 1 or 2 family houses share</t>
  </si>
  <si>
    <t>building stock constructed 1958-1968 multifamily houses share</t>
  </si>
  <si>
    <t>building stock constructed 1958-1968 1 or 2 family houses share</t>
  </si>
  <si>
    <t>building stock constructed 1969-1978 multifamily houses share</t>
  </si>
  <si>
    <t>building stock constructed 1969-1978 1 or 2 family houses share</t>
  </si>
  <si>
    <t>building stock constructed 1979-1987 multifamily houses share</t>
  </si>
  <si>
    <t>building stock constructed 1979-1987 1 or 2 family houses share</t>
  </si>
  <si>
    <t>building stock constructed 1988-1993 multifamily houses share</t>
  </si>
  <si>
    <t>building stock constructed 1988-1993 1 or 2 family houses share</t>
  </si>
  <si>
    <t>building stock constructed 1994-2001 multifamily houses share</t>
  </si>
  <si>
    <t>building stock constructed 1994-2001 1 or 2 family houses share</t>
  </si>
  <si>
    <t>building stock constructed 2002-2008 multifamily houses share</t>
  </si>
  <si>
    <t>building stock constructed 2002-2008 1 or 2 family houses share</t>
  </si>
  <si>
    <t>better: see Mikrozensus2018!Tabelle_14 data</t>
  </si>
  <si>
    <t>generated / better: see Mikrozensus2018!Tabelle_14 data</t>
  </si>
  <si>
    <t>_units</t>
  </si>
  <si>
    <t>%</t>
  </si>
  <si>
    <t>landuse organic farming share of total agriculture land share</t>
  </si>
  <si>
    <t>dwellings by use vacant share</t>
  </si>
  <si>
    <t>dwellings by use owneroccupied share</t>
  </si>
  <si>
    <t>basic rent avg € per m2</t>
  </si>
  <si>
    <t>basic rent avg € per dwelling</t>
  </si>
  <si>
    <t>gross rent avg € per m2</t>
  </si>
  <si>
    <t>gross rent avg € per dwelling</t>
  </si>
  <si>
    <t>€/m2</t>
  </si>
  <si>
    <t>rent charge quotient avg</t>
  </si>
  <si>
    <t>Mikrozensus2018</t>
  </si>
  <si>
    <t>dwellings in buildings by type</t>
  </si>
  <si>
    <t>one family house total</t>
  </si>
  <si>
    <t>one family house detached</t>
  </si>
  <si>
    <t>one family house semi detached</t>
  </si>
  <si>
    <t>one family house row</t>
  </si>
  <si>
    <t>multi family house total</t>
  </si>
  <si>
    <t>multi family house detached</t>
  </si>
  <si>
    <t>multi family house row</t>
  </si>
  <si>
    <t>owner occupied</t>
  </si>
  <si>
    <t>rental</t>
  </si>
  <si>
    <t>builings ownership</t>
  </si>
  <si>
    <t>dwellings in one family house owner occupied detached</t>
  </si>
  <si>
    <t>dwellings in one family house owner occupied semi detached</t>
  </si>
  <si>
    <t>dwellings in one family house owner occupied row</t>
  </si>
  <si>
    <t>dwellings in multi family house owner occupied detached</t>
  </si>
  <si>
    <t>dwellings in multi family house owner occupied row</t>
  </si>
  <si>
    <t>dwellings in multi family house rental row</t>
  </si>
  <si>
    <t>dwellings in multi family house rental detached</t>
  </si>
  <si>
    <t>dwellings in one family house rental row</t>
  </si>
  <si>
    <t>dwellings in one family house rental semi detached</t>
  </si>
  <si>
    <t>dwellings in one family house rental detached</t>
  </si>
  <si>
    <t>households energy source space heating</t>
  </si>
  <si>
    <t>district heating</t>
  </si>
  <si>
    <t>gas</t>
  </si>
  <si>
    <t>electricity</t>
  </si>
  <si>
    <t>heating oil</t>
  </si>
  <si>
    <t>briquette, lignite</t>
  </si>
  <si>
    <t>hard coal, coke</t>
  </si>
  <si>
    <t>wood, wood pellets</t>
  </si>
  <si>
    <t>biomass (excl wood), biogas</t>
  </si>
  <si>
    <t>solar energy</t>
  </si>
  <si>
    <t>thermal heat from earth environment and exhaust heat</t>
  </si>
  <si>
    <t>dwellings space heating source district heating</t>
  </si>
  <si>
    <t>dwellings space heating source gas</t>
  </si>
  <si>
    <t>dwellings space heating source electricity</t>
  </si>
  <si>
    <t>dwellings space heating source heating oil</t>
  </si>
  <si>
    <t>dwellings space heating source briquette, lignite</t>
  </si>
  <si>
    <t>dwellings space heating source hard coal, coke</t>
  </si>
  <si>
    <t>dwellings space heating source wood, wood pellets</t>
  </si>
  <si>
    <t>dwellings space heating source biomass (excl wood), biogas</t>
  </si>
  <si>
    <t>dwellings space heating source solar energy</t>
  </si>
  <si>
    <t>dwellings space heating source thermal heat from earth environment and exhaust heat</t>
  </si>
  <si>
    <t>dwellings space heating source not specified</t>
  </si>
  <si>
    <t>dwellings</t>
  </si>
  <si>
    <t>buildings by size</t>
  </si>
  <si>
    <t>1 dwelling</t>
  </si>
  <si>
    <t>2 dwellings</t>
  </si>
  <si>
    <t>3-9 dwellings</t>
  </si>
  <si>
    <t>10 and more dwellings</t>
  </si>
  <si>
    <t>dwellings by living space area in m2</t>
  </si>
  <si>
    <t>below 40 m2</t>
  </si>
  <si>
    <t>40-60 m2</t>
  </si>
  <si>
    <t>60-80 m2</t>
  </si>
  <si>
    <t>80-100 m2</t>
  </si>
  <si>
    <t>100-120 m2</t>
  </si>
  <si>
    <t>120-140 m2</t>
  </si>
  <si>
    <t>140 m2 and more</t>
  </si>
  <si>
    <t>dwellings in buildings by construction year</t>
  </si>
  <si>
    <t>before 1948</t>
  </si>
  <si>
    <t>1949 - 1978</t>
  </si>
  <si>
    <t>1979 - 1990</t>
  </si>
  <si>
    <t>1991 - 2010</t>
  </si>
  <si>
    <t>2011 and later</t>
  </si>
  <si>
    <t>dwellings by living space</t>
  </si>
  <si>
    <t>dwellings in buildings constructed before 1948</t>
  </si>
  <si>
    <t>dwellings in buildings constructed 1949 - 1978</t>
  </si>
  <si>
    <t>dwellings in buildings constructed 1979 - 1990</t>
  </si>
  <si>
    <t>dwellings in buildings constructed 1991 - 2010</t>
  </si>
  <si>
    <t>dwellings in buildings constructed 2011 and later</t>
  </si>
  <si>
    <t>dwellings by living space below 40 m2</t>
  </si>
  <si>
    <t>dwellings by living space 40-60 m2</t>
  </si>
  <si>
    <t>dwellings by living space 60-80 m2</t>
  </si>
  <si>
    <t>dwellings by living space 80-100 m2</t>
  </si>
  <si>
    <t>dwellings by living space 100-120 m2</t>
  </si>
  <si>
    <t>dwellings by living space 120-140 m2</t>
  </si>
  <si>
    <t>dwellings by living space 140 m2 and more</t>
  </si>
  <si>
    <t>dwellings occupied</t>
  </si>
  <si>
    <t>households total</t>
  </si>
  <si>
    <t>inhabitants total</t>
  </si>
  <si>
    <t>living space total</t>
  </si>
  <si>
    <t>10000 m2</t>
  </si>
  <si>
    <t>households energy source warm water heating</t>
  </si>
  <si>
    <t>households renting costs</t>
  </si>
  <si>
    <t>households in buildings by type</t>
  </si>
  <si>
    <t>5 and more rooms</t>
  </si>
  <si>
    <t>4 rooms</t>
  </si>
  <si>
    <t>3 rooms</t>
  </si>
  <si>
    <t>2 rooms</t>
  </si>
  <si>
    <t>1 room</t>
  </si>
  <si>
    <t>TypeA2 / units</t>
  </si>
  <si>
    <t>TypeA1</t>
  </si>
  <si>
    <t>association or cooperative</t>
  </si>
  <si>
    <t>public institution</t>
  </si>
  <si>
    <t>private company</t>
  </si>
  <si>
    <t>private person</t>
  </si>
  <si>
    <t xml:space="preserve"> owner occupied</t>
  </si>
  <si>
    <t>others</t>
  </si>
  <si>
    <t>6000€ and more</t>
  </si>
  <si>
    <t>4500-6000€</t>
  </si>
  <si>
    <t>3200-4500€</t>
  </si>
  <si>
    <t>2000-3200€</t>
  </si>
  <si>
    <t>1500-2000€</t>
  </si>
  <si>
    <t>900-1500€</t>
  </si>
  <si>
    <t>below 900€</t>
  </si>
  <si>
    <t>TypeB2</t>
  </si>
  <si>
    <t>dwellings owned by association or cooperative</t>
  </si>
  <si>
    <t>dwellings owned by public institution</t>
  </si>
  <si>
    <t>dwellings owned by private company</t>
  </si>
  <si>
    <t>dwellings owned by private person</t>
  </si>
  <si>
    <t xml:space="preserve">dwellings </t>
  </si>
  <si>
    <t>household monthly net income others</t>
  </si>
  <si>
    <t>household monthly net income 6000€ and more</t>
  </si>
  <si>
    <t>household monthly net income 4500-6000€</t>
  </si>
  <si>
    <t>household monthly net income 3200-4500€</t>
  </si>
  <si>
    <t>household monthly net income 2000-3200€</t>
  </si>
  <si>
    <t>household monthly net income 1500-2000€</t>
  </si>
  <si>
    <t>household monthly net income 900-1500€</t>
  </si>
  <si>
    <t>household monthly net income below 900€</t>
  </si>
  <si>
    <t>dwellings in dwelling houses</t>
  </si>
  <si>
    <t>TypeB1</t>
  </si>
  <si>
    <t>Mikrozensus2018 extract</t>
  </si>
  <si>
    <t>Energy Industry</t>
  </si>
  <si>
    <t>Transport</t>
  </si>
  <si>
    <t>Commercial/Institutional</t>
  </si>
  <si>
    <t>Industry*</t>
  </si>
  <si>
    <t>Agriculture</t>
  </si>
  <si>
    <t>Waste and Waste Water</t>
  </si>
  <si>
    <t>Other Emissions*</t>
  </si>
  <si>
    <t>GHG total</t>
  </si>
  <si>
    <t>UBA: UBA_1-3_dzu_thg-emissionen_0.xlsx</t>
  </si>
  <si>
    <t>total area</t>
  </si>
  <si>
    <t>total or weighted average</t>
  </si>
  <si>
    <t>energy consumption incl. warm water heating</t>
  </si>
  <si>
    <t>dwellings in buildings with 1 dwelling</t>
  </si>
  <si>
    <t>dwellings in buildings with 2 dwellings</t>
  </si>
  <si>
    <t>dwellings in buildings with 3-9 dwellings</t>
  </si>
  <si>
    <t>dwellings in buildings with 10 and more dwellings</t>
  </si>
  <si>
    <t>1000 m2</t>
  </si>
  <si>
    <t>destatis_31231-0003</t>
  </si>
  <si>
    <t>dwellings in buildings with 1 dwelling total living space</t>
  </si>
  <si>
    <t>dwellings in buildings with 2 dwellings total living space</t>
  </si>
  <si>
    <t>dwellings in buildings with 3 or more dwellings total living space</t>
  </si>
  <si>
    <t>buildings with 1 dwelling</t>
  </si>
  <si>
    <t>buildings with 2 dwellings</t>
  </si>
  <si>
    <t>buildings with 3 or more dwellings</t>
  </si>
  <si>
    <t>buildings with 1 dwelling share</t>
  </si>
  <si>
    <t>buildings with 2 dwellings share</t>
  </si>
  <si>
    <t>buildings with 3 or more dwellings share</t>
  </si>
  <si>
    <t>dwellings in buildings with 1 dwelling share</t>
  </si>
  <si>
    <t>dwellings in buildings with 2 dwellings share</t>
  </si>
  <si>
    <t>dwellings in buildings with 3 or more dwellings share</t>
  </si>
  <si>
    <t>living space in buildings with 1 dwelling share</t>
  </si>
  <si>
    <t>living space in buildings with 2 dwellings share</t>
  </si>
  <si>
    <t>living space in buildings with 3 or more dwellings share</t>
  </si>
  <si>
    <t>destatis_31121-0002</t>
  </si>
  <si>
    <t>dwellings completed construction 2018</t>
  </si>
  <si>
    <t>dwelling houses completed construction 2018</t>
  </si>
  <si>
    <t>living space in dwelling houses completed construction 2018</t>
  </si>
  <si>
    <t>dwellings removed 2018</t>
  </si>
  <si>
    <t>dwelling houses removed 2018</t>
  </si>
  <si>
    <t>living space in dwelling houses removed 2018</t>
  </si>
  <si>
    <t>destatis_31141-0005</t>
  </si>
  <si>
    <t>official administrative code</t>
  </si>
  <si>
    <t>state code</t>
  </si>
  <si>
    <t>governorate code</t>
  </si>
  <si>
    <t>administrative district code</t>
  </si>
  <si>
    <t>state</t>
  </si>
  <si>
    <t>name</t>
  </si>
  <si>
    <t>unique name</t>
  </si>
  <si>
    <t>regional level</t>
  </si>
  <si>
    <t>Buildings with living space total number</t>
  </si>
  <si>
    <t>Buildings by construction year before 1919</t>
  </si>
  <si>
    <t>Buildings by construction year 1919-1949</t>
  </si>
  <si>
    <t>Buildings by construction year 1950-1959</t>
  </si>
  <si>
    <t>Buildings by construction year 1960-1969</t>
  </si>
  <si>
    <t>Buildings by construction year 1970-1979</t>
  </si>
  <si>
    <t>Buildings by construction year 1980-1989</t>
  </si>
  <si>
    <t>Buildings by construction year 1990-1999</t>
  </si>
  <si>
    <t>Buildings by construction year 2000-2005</t>
  </si>
  <si>
    <t>Buildings by construction year 2006 and later</t>
  </si>
  <si>
    <t>Buildings with living space by shared ownership</t>
  </si>
  <si>
    <t>Buildings with living space by private ownership</t>
  </si>
  <si>
    <t>Buildings with living space by housing cooperative ownership</t>
  </si>
  <si>
    <t>Buildings with living space by ownership of municipality or municipal housing association</t>
  </si>
  <si>
    <t>Buildings with living space by ownership of commercial housing association</t>
  </si>
  <si>
    <t>Buildings with living space by ownership of other commercial housing assiciation</t>
  </si>
  <si>
    <t>Buildings with living space by national or provincial ownership</t>
  </si>
  <si>
    <t>Buildings with living space by ownership of not for profit organization</t>
  </si>
  <si>
    <t>Buildings with living space by type of heating district heating</t>
  </si>
  <si>
    <t>Buildings with living space by type of heating central heating per floor</t>
  </si>
  <si>
    <t>Buildings with living space by type of heating block heating</t>
  </si>
  <si>
    <t>Buildings with living space by type of heating central heating</t>
  </si>
  <si>
    <t>Buildings with living space by type of heating singe and mutli room stoves including night storage heater</t>
  </si>
  <si>
    <t>Buildings with living space by type of heating no heating in building or dwelling</t>
  </si>
  <si>
    <t>Buildings with living space by size of 1 dwelling</t>
  </si>
  <si>
    <t>Buildings with living space by size of 2 dwellings</t>
  </si>
  <si>
    <t>Buildings with living space by size of 3-6 dwellings</t>
  </si>
  <si>
    <t>Buildings with living space by size of 7-12 dwellings</t>
  </si>
  <si>
    <t>Buildings with living space by size of 13 and more dwellings</t>
  </si>
  <si>
    <t>Buildings with living space by building construction type detached houses</t>
  </si>
  <si>
    <t>Buildings with living space by building construction type semidetached houses</t>
  </si>
  <si>
    <t>Buildings with living space by building construction type townhouses</t>
  </si>
  <si>
    <t>Buildings with living space by building construction type other houses</t>
  </si>
  <si>
    <t>Dwellings total number</t>
  </si>
  <si>
    <t>Dwellings by construction year before 1919</t>
  </si>
  <si>
    <t>Dwellings by construction year 1919-1949</t>
  </si>
  <si>
    <t>Dwellings by construction year 1950-1959</t>
  </si>
  <si>
    <t>Dwellings by construction year 1960-1969</t>
  </si>
  <si>
    <t>Dwellings by construction year 1970-1979</t>
  </si>
  <si>
    <t>Dwellings by construction year 1980-1989</t>
  </si>
  <si>
    <t>Dwellings by construction year 1990-1999</t>
  </si>
  <si>
    <t>Dwellings by construction year 2000-2005</t>
  </si>
  <si>
    <t>Dwellings by construction year 2006 and later</t>
  </si>
  <si>
    <t>Dwellings in buildings with living space by building in shared ownership</t>
  </si>
  <si>
    <t>Dwellings in buildings with living space by building in private ownership</t>
  </si>
  <si>
    <t>Dwellings in buildings with living space by building in housing cooperative ownership</t>
  </si>
  <si>
    <t>Dwellings in buildings with living space by building in ownership of municipality or municipal housing association</t>
  </si>
  <si>
    <t>Dwellings in buildings with living space by building in ownership of commercial housing association</t>
  </si>
  <si>
    <t>Dwellings in buildings with living space by building in ownership of other commercial housing assiciation</t>
  </si>
  <si>
    <t>Dwellings in buildings with living space by building in national or provincial ownership</t>
  </si>
  <si>
    <t>Dwellings in buildings with living space by building in ownership of not for profit organization</t>
  </si>
  <si>
    <t>Dwellings by type of heating district heating</t>
  </si>
  <si>
    <t>Dwellings by type of heating central heating per floor</t>
  </si>
  <si>
    <t>Dwellings by type of heating block heating</t>
  </si>
  <si>
    <t>Dwellings by type of heating central heating</t>
  </si>
  <si>
    <t>Dwellings by type of heating singe and mutli room stoves including night storage heater</t>
  </si>
  <si>
    <t>Dwellings by type of heating no heating in building or dwelling</t>
  </si>
  <si>
    <t>Dwellings in building with living space owner occupied</t>
  </si>
  <si>
    <t>Dwellings in building with living space rented flats</t>
  </si>
  <si>
    <t>Dwellings in building with living space holiday flats</t>
  </si>
  <si>
    <t>Dwellings in building with living space vacant</t>
  </si>
  <si>
    <t>Dwellings buildings with living space by size below 40sqm</t>
  </si>
  <si>
    <t>Dwellings buildings with living space by size 40-59sqm</t>
  </si>
  <si>
    <t>Dwellings buildings with living space by size 60-79sqm</t>
  </si>
  <si>
    <t>Dwellings buildings with living space by size 80-99sqm</t>
  </si>
  <si>
    <t>Dwellings buildings with living space by size 100-119sqm</t>
  </si>
  <si>
    <t>Dwellings buildings with living space by size 120-139sqm</t>
  </si>
  <si>
    <t>Dwellings buildings with living space by size 140-159sqm</t>
  </si>
  <si>
    <t>Dwellings buildings with living space by size 160-179sqm</t>
  </si>
  <si>
    <t>Dwellings buildings with living space by size 180-199sqm</t>
  </si>
  <si>
    <t>Dwellings buildings with living space by size 200sqm and more</t>
  </si>
  <si>
    <t>Dwellings buildings with living space by size of 1 room</t>
  </si>
  <si>
    <t>Dwellings buildings with living space by size of 2 rooms</t>
  </si>
  <si>
    <t>Dwellings buildings with living space by size of 3 rooms</t>
  </si>
  <si>
    <t>Dwellings buildings with living space by size of 4 rooms</t>
  </si>
  <si>
    <t>Dwellings buildings with living space by size of 5 rooms</t>
  </si>
  <si>
    <t>Dwellings buildings with living space by size of 6 rooms</t>
  </si>
  <si>
    <t>Dwellings buildings with living space by size of 7 and more rooms</t>
  </si>
  <si>
    <t>Dwellings by building construction type detached houses</t>
  </si>
  <si>
    <t>Dwellings by building construction type semidetached houses</t>
  </si>
  <si>
    <t>Dwellings by building construction type townhouses</t>
  </si>
  <si>
    <t>Dwellings by building construction type other types</t>
  </si>
  <si>
    <t>Households total number</t>
  </si>
  <si>
    <t>Households by type single person household</t>
  </si>
  <si>
    <t>Households by type couples without children</t>
  </si>
  <si>
    <t>Households by type couples with children</t>
  </si>
  <si>
    <t>Households by type single parents</t>
  </si>
  <si>
    <t>Households by type multiple person household no family</t>
  </si>
  <si>
    <t>Households by size of 1 person</t>
  </si>
  <si>
    <t>Households by size of 2 persons</t>
  </si>
  <si>
    <t>Households by size of 3 persons</t>
  </si>
  <si>
    <t>Households by size of 4 persons</t>
  </si>
  <si>
    <t>Households by size of 5 persons</t>
  </si>
  <si>
    <t>Households by size of 6 and more persons</t>
  </si>
  <si>
    <t>Population number of inhabitants total</t>
  </si>
  <si>
    <t>Population by gender total male</t>
  </si>
  <si>
    <t>Population by gender total female</t>
  </si>
  <si>
    <t>Population by age groups and gender 0-9 yrs total</t>
  </si>
  <si>
    <t>Population by age groups and gender 10-19 yrs total</t>
  </si>
  <si>
    <t>Population by age groups and gender 20-29 yrs total</t>
  </si>
  <si>
    <t>Population by age groups and gender 50-59 yrs total</t>
  </si>
  <si>
    <t>Population by age groups and gender 60-69 yrs total</t>
  </si>
  <si>
    <t>Population by age groups and gender 70-79 yrs total</t>
  </si>
  <si>
    <t>Population by age groups and gender 80 yrs and older total</t>
  </si>
  <si>
    <t>Population by age groups and gender under 3 yrs total</t>
  </si>
  <si>
    <t>Population by age groups and gender 3-5 yrs total</t>
  </si>
  <si>
    <t>Population by age groups and gender 6-14 yrs total</t>
  </si>
  <si>
    <t>Population by age groups and gender 15-17 yrs total</t>
  </si>
  <si>
    <t>Population by age groups and gender 18-24 yrs total</t>
  </si>
  <si>
    <t>Population by age groups and gender 25-29 yrs total</t>
  </si>
  <si>
    <t>Population by age groups and gender 30-39 yrs total</t>
  </si>
  <si>
    <t>Population by age groups and gender 40-49 yrs total</t>
  </si>
  <si>
    <t>Population by age groups and gender 50-64 yrs total</t>
  </si>
  <si>
    <t>Population by age groups and gender 65-74 yrs total</t>
  </si>
  <si>
    <t>Population by age groups and gender 75 yrs and older total</t>
  </si>
  <si>
    <t>Population by employment status total labor force total</t>
  </si>
  <si>
    <t>Population by employment status gainfully employed persons total</t>
  </si>
  <si>
    <t>Population by employment status unemployed persons total</t>
  </si>
  <si>
    <t>Population by employment status not emploayble persons total</t>
  </si>
  <si>
    <t>Population with employment by employment type total</t>
  </si>
  <si>
    <t>Population with employment by employment type employee or worker</t>
  </si>
  <si>
    <t>Population with employment by employment type civil servants</t>
  </si>
  <si>
    <t>Population with employment by employment type selfemployed with employees</t>
  </si>
  <si>
    <t>Population with employment by employment type selfemployed without employees</t>
  </si>
  <si>
    <t>Population with employment by employment assisting family members</t>
  </si>
  <si>
    <t>Population with employment by occupation category total</t>
  </si>
  <si>
    <t>Population with employment by occupation category managerial staff</t>
  </si>
  <si>
    <t>Population with employment by occupation category academic professions</t>
  </si>
  <si>
    <t>Population with employment by occupation category engineers and equally ranking nontechnical professions</t>
  </si>
  <si>
    <t>Population with employment by occupation category office staff and related professions</t>
  </si>
  <si>
    <t>Population with employment by occupation category service and sales professions</t>
  </si>
  <si>
    <t>Population with employment by occupation category professionals in agriculture forestry and fishery</t>
  </si>
  <si>
    <t>Population with employment by occupation category craftsmanship and related trades</t>
  </si>
  <si>
    <t>Population with employment by occupation category professions in assembly mounting and machine operation</t>
  </si>
  <si>
    <t>Population with employment by occupation category unskilled labor</t>
  </si>
  <si>
    <t>Population with employment by occupation category members of the armed forces</t>
  </si>
  <si>
    <t>Population with employment by economic sectors total</t>
  </si>
  <si>
    <t>Population with employment by economic sectors agriculture forestry fishery</t>
  </si>
  <si>
    <t>Population with employment by economic sectors manufacturing industry total</t>
  </si>
  <si>
    <t>Population with employment by economic sectors manufacturing industry sector and mining</t>
  </si>
  <si>
    <t>Population with employment by economic sectors manufacturing industry energy water supply and waste disposal</t>
  </si>
  <si>
    <t>Population with employment by economic sectors manufacturing industry building trade</t>
  </si>
  <si>
    <t>Population with employment by economic sectors CHTIC commerce hospitality transportation information communikation total</t>
  </si>
  <si>
    <t>Population with employment by economic sectors CHITC commerce hospitality and repair of automobiles</t>
  </si>
  <si>
    <t>Population with employment by economic sectors CHITC transportation warehousing communication</t>
  </si>
  <si>
    <t>Population with employment by economic sectors other services total</t>
  </si>
  <si>
    <t>Population with employment by economic sectors other services finance and insurance</t>
  </si>
  <si>
    <t>Population with employment by economic sectors other services property housing and commercial services</t>
  </si>
  <si>
    <t>Population with employment by economic sectors other services public governance related</t>
  </si>
  <si>
    <t>Population with employment by economic sectors other services public and private services without pub gov</t>
  </si>
  <si>
    <t>Population with employment by economic sectors unknown</t>
  </si>
  <si>
    <t>Population in education by grade total</t>
  </si>
  <si>
    <t>Population in education by grade 1-4</t>
  </si>
  <si>
    <t>Population in education by grade 5-9 or 10</t>
  </si>
  <si>
    <t>Population in education by grade 11-13</t>
  </si>
  <si>
    <t>Population in education by school elementary</t>
  </si>
  <si>
    <t>Population in education by school secondary modern school</t>
  </si>
  <si>
    <t>Population in education by school middle school</t>
  </si>
  <si>
    <t>Population in education by school secondary school</t>
  </si>
  <si>
    <t>Population in education by school comprehensive school</t>
  </si>
  <si>
    <t>Population in education by school other schools</t>
  </si>
  <si>
    <t>Population 15 yrs and older by highest educational degree total</t>
  </si>
  <si>
    <t>Population 15 yrs and older by highest educational degree no degree total</t>
  </si>
  <si>
    <t>Population 15 yrs and older by highest educational degree no degree without degree</t>
  </si>
  <si>
    <t>Population 15 yrs and older by highest educational degree no degree not yet finished education</t>
  </si>
  <si>
    <t>Population 15 yrs and older by highest educational degree elementary and secondary modern school</t>
  </si>
  <si>
    <t>Population 15 yrs and older by highest educational degree middle and secondary school total</t>
  </si>
  <si>
    <t>Population 15 yrs and older by highest educational degree middle and secondary school middle school</t>
  </si>
  <si>
    <t>Population 15 yrs and older by highest educational degree middle and secondary school secondary school</t>
  </si>
  <si>
    <t>Population 15 yrs and older by highest educational degree university of applied sciences entrance certificate</t>
  </si>
  <si>
    <t>Population 15 yrs and older by highest educational degree higher education entrance certificate</t>
  </si>
  <si>
    <t>Population 15 yrs and older by highest professional degree total</t>
  </si>
  <si>
    <t>Population 15 yrs and older by highest professional degree without professional degree</t>
  </si>
  <si>
    <t>Population 15 yrs and older by highest professional degree apprenticeship and dual system professional training</t>
  </si>
  <si>
    <t>Population 15 yrs and older by highest professional degree professional school degree</t>
  </si>
  <si>
    <t>Population 15 yrs and older by highest professional degree university of cooperative education degree</t>
  </si>
  <si>
    <t>Population 15 yrs and older by highest professional degree university of applied sciences degree</t>
  </si>
  <si>
    <t>Population 15 yrs and older by highest professional degree university degree</t>
  </si>
  <si>
    <t>Population 15 yrs and older by highest professional degree doctorate degree</t>
  </si>
  <si>
    <t>AGS_12</t>
  </si>
  <si>
    <t>RS_RB_NUTS2</t>
  </si>
  <si>
    <t>RS_Kreis</t>
  </si>
  <si>
    <t>State</t>
  </si>
  <si>
    <t>UniqueName</t>
  </si>
  <si>
    <t>Reg_Hier</t>
  </si>
  <si>
    <t>GEB_1.1</t>
  </si>
  <si>
    <t>GEB_2.2</t>
  </si>
  <si>
    <t>GEB_2.3</t>
  </si>
  <si>
    <t>GEB_2.4</t>
  </si>
  <si>
    <t>GEB_2.5</t>
  </si>
  <si>
    <t>GEB_2.6</t>
  </si>
  <si>
    <t>GEB_2.7</t>
  </si>
  <si>
    <t>GEB_2.8</t>
  </si>
  <si>
    <t>GEB_2.9</t>
  </si>
  <si>
    <t>GEB_2.10</t>
  </si>
  <si>
    <t>GEB_4.2</t>
  </si>
  <si>
    <t>GEB_4.3</t>
  </si>
  <si>
    <t>GEB_4.4</t>
  </si>
  <si>
    <t>GEB_4.5</t>
  </si>
  <si>
    <t>GEB_4.6</t>
  </si>
  <si>
    <t>GEB_4.7</t>
  </si>
  <si>
    <t>GEB_4.8</t>
  </si>
  <si>
    <t>GEB_4.9</t>
  </si>
  <si>
    <t>GEB_5.2</t>
  </si>
  <si>
    <t>GEB_5.3</t>
  </si>
  <si>
    <t>GEB_5.4</t>
  </si>
  <si>
    <t>GEB_5.5</t>
  </si>
  <si>
    <t>GEB_5.6</t>
  </si>
  <si>
    <t>GEB_5.7</t>
  </si>
  <si>
    <t>GEB_6.2</t>
  </si>
  <si>
    <t>GEB_6.3</t>
  </si>
  <si>
    <t>GEB_6.4</t>
  </si>
  <si>
    <t>GEB_6.5</t>
  </si>
  <si>
    <t>GEB_6.6</t>
  </si>
  <si>
    <t>GEB_7.2</t>
  </si>
  <si>
    <t>GEB_7.3</t>
  </si>
  <si>
    <t>GEB_7.4</t>
  </si>
  <si>
    <t>GEB_7.5</t>
  </si>
  <si>
    <t>WHG_1.1</t>
  </si>
  <si>
    <t>WHG_2.2</t>
  </si>
  <si>
    <t>WHG_2.3</t>
  </si>
  <si>
    <t>WHG_2.4</t>
  </si>
  <si>
    <t>WHG_2.5</t>
  </si>
  <si>
    <t>WHG_2.6</t>
  </si>
  <si>
    <t>WHG_2.7</t>
  </si>
  <si>
    <t>WHG_2.8</t>
  </si>
  <si>
    <t>WHG_2.9</t>
  </si>
  <si>
    <t>WHG_2.10</t>
  </si>
  <si>
    <t>WHG_4.2</t>
  </si>
  <si>
    <t>WHG_4.3</t>
  </si>
  <si>
    <t>WHG_4.4</t>
  </si>
  <si>
    <t>WHG_4.5</t>
  </si>
  <si>
    <t>WHG_4.6</t>
  </si>
  <si>
    <t>WHG_4.7</t>
  </si>
  <si>
    <t>WHG_4.8</t>
  </si>
  <si>
    <t>WHG_4.9</t>
  </si>
  <si>
    <t>WHG_5.2</t>
  </si>
  <si>
    <t>WHG_5.3</t>
  </si>
  <si>
    <t>WHG_5.4</t>
  </si>
  <si>
    <t>WHG_5.5</t>
  </si>
  <si>
    <t>WHG_5.6</t>
  </si>
  <si>
    <t>WHG_5.7</t>
  </si>
  <si>
    <t>WHG_6.2</t>
  </si>
  <si>
    <t>WHG_6.3</t>
  </si>
  <si>
    <t>WHG_6.4</t>
  </si>
  <si>
    <t>WHG_6.5</t>
  </si>
  <si>
    <t>WHG_7.2</t>
  </si>
  <si>
    <t>WHG_7.3</t>
  </si>
  <si>
    <t>WHG_7.4</t>
  </si>
  <si>
    <t>WHG_7.5</t>
  </si>
  <si>
    <t>WHG_7.6</t>
  </si>
  <si>
    <t>WHG_7.7</t>
  </si>
  <si>
    <t>WHG_7.8</t>
  </si>
  <si>
    <t>WHG_7.9</t>
  </si>
  <si>
    <t>WHG_7.10</t>
  </si>
  <si>
    <t>WHG_7.11</t>
  </si>
  <si>
    <t>WHG_8.2</t>
  </si>
  <si>
    <t>WHG_8.3</t>
  </si>
  <si>
    <t>WHG_8.4</t>
  </si>
  <si>
    <t>WHG_8.5</t>
  </si>
  <si>
    <t>WHG_8.6</t>
  </si>
  <si>
    <t>WHG_8.7</t>
  </si>
  <si>
    <t>WHG_8.8</t>
  </si>
  <si>
    <t>WHG_9.2</t>
  </si>
  <si>
    <t>WHG_9.3</t>
  </si>
  <si>
    <t>WHG_9.4</t>
  </si>
  <si>
    <t>WHG_9.5</t>
  </si>
  <si>
    <t>HH_1.1</t>
  </si>
  <si>
    <t>HH_1.2</t>
  </si>
  <si>
    <t>HH_1.3</t>
  </si>
  <si>
    <t>HH_1.4</t>
  </si>
  <si>
    <t>HH_1.5</t>
  </si>
  <si>
    <t>HH_1.6</t>
  </si>
  <si>
    <t>HH_3.2</t>
  </si>
  <si>
    <t>HH_3.3</t>
  </si>
  <si>
    <t>HH_3.4</t>
  </si>
  <si>
    <t>HH_3.5</t>
  </si>
  <si>
    <t>HH_3.6</t>
  </si>
  <si>
    <t>HH_3.7</t>
  </si>
  <si>
    <t>AEWZ</t>
  </si>
  <si>
    <t>DEM_1.2</t>
  </si>
  <si>
    <t>DEM_1.3</t>
  </si>
  <si>
    <t>DEM_3.4</t>
  </si>
  <si>
    <t>DEM_3.7</t>
  </si>
  <si>
    <t>DEM_3.10</t>
  </si>
  <si>
    <t>DEM_3.19</t>
  </si>
  <si>
    <t>DEM_3.22</t>
  </si>
  <si>
    <t>DEM_3.25</t>
  </si>
  <si>
    <t>DEM_3.28</t>
  </si>
  <si>
    <t>DEM_4.4</t>
  </si>
  <si>
    <t>DEM_4.7</t>
  </si>
  <si>
    <t>DEM_4.10</t>
  </si>
  <si>
    <t>DEM_4.13</t>
  </si>
  <si>
    <t>DEM_4.16</t>
  </si>
  <si>
    <t>DEM_4.19</t>
  </si>
  <si>
    <t>DEM_4.22</t>
  </si>
  <si>
    <t>DEM_4.25</t>
  </si>
  <si>
    <t>DEM_4.28</t>
  </si>
  <si>
    <t>DEM_4.31</t>
  </si>
  <si>
    <t>DEM_4.34</t>
  </si>
  <si>
    <t>ERW_1.4</t>
  </si>
  <si>
    <t>ERW_1.7</t>
  </si>
  <si>
    <t>ERW_1.10</t>
  </si>
  <si>
    <t>ERW_1.13</t>
  </si>
  <si>
    <t>ERW_2.1</t>
  </si>
  <si>
    <t>ERW_2.2</t>
  </si>
  <si>
    <t>ERW_2.3</t>
  </si>
  <si>
    <t>ERW_2.4</t>
  </si>
  <si>
    <t>ERW_2.5</t>
  </si>
  <si>
    <t>ERW_2.6</t>
  </si>
  <si>
    <t>ERW_3.1</t>
  </si>
  <si>
    <t>ERW_3.2</t>
  </si>
  <si>
    <t>ERW_3.3</t>
  </si>
  <si>
    <t>ERW_3.4</t>
  </si>
  <si>
    <t>ERW_3.5</t>
  </si>
  <si>
    <t>ERW_3.6</t>
  </si>
  <si>
    <t>ERW_3.7</t>
  </si>
  <si>
    <t>ERW_3.8</t>
  </si>
  <si>
    <t>ERW_3.9</t>
  </si>
  <si>
    <t>ERW_3.10</t>
  </si>
  <si>
    <t>ERW_3.11</t>
  </si>
  <si>
    <t>ERW_4.1</t>
  </si>
  <si>
    <t>ERW_4.2</t>
  </si>
  <si>
    <t>ERW_4.3</t>
  </si>
  <si>
    <t>ERW_4.4</t>
  </si>
  <si>
    <t>ERW_4.5</t>
  </si>
  <si>
    <t>ERW_4.6</t>
  </si>
  <si>
    <t>ERW_4.7</t>
  </si>
  <si>
    <t>ERW_4.8</t>
  </si>
  <si>
    <t>ERW_4.9</t>
  </si>
  <si>
    <t>ERW_4.10</t>
  </si>
  <si>
    <t>ERW_4.11</t>
  </si>
  <si>
    <t>ERW_4.12</t>
  </si>
  <si>
    <t>ERW_4.13</t>
  </si>
  <si>
    <t>ERW_4.14</t>
  </si>
  <si>
    <t>ERW_4.15</t>
  </si>
  <si>
    <t>BIL_2.1</t>
  </si>
  <si>
    <t>BIL_2.2</t>
  </si>
  <si>
    <t>BIL_2.3</t>
  </si>
  <si>
    <t>BIL_2.4</t>
  </si>
  <si>
    <t>BIL_3.2</t>
  </si>
  <si>
    <t>BIL_3.3</t>
  </si>
  <si>
    <t>BIL_3.4</t>
  </si>
  <si>
    <t>BIL_3.5</t>
  </si>
  <si>
    <t>BIL_3.6</t>
  </si>
  <si>
    <t>BIL_3.7</t>
  </si>
  <si>
    <t>BIL_4.1</t>
  </si>
  <si>
    <t>BIL_4.2</t>
  </si>
  <si>
    <t>BIL_4.3</t>
  </si>
  <si>
    <t>BIL_4.4</t>
  </si>
  <si>
    <t>BIL_4.5</t>
  </si>
  <si>
    <t>BIL_4.6</t>
  </si>
  <si>
    <t>BIL_4.7</t>
  </si>
  <si>
    <t>BIL_4.8</t>
  </si>
  <si>
    <t>BIL_4.9</t>
  </si>
  <si>
    <t>BIL_4.10</t>
  </si>
  <si>
    <t>BIL_5.1</t>
  </si>
  <si>
    <t>BIL_5.2</t>
  </si>
  <si>
    <t>BIL_5.3</t>
  </si>
  <si>
    <t>BIL_5.4</t>
  </si>
  <si>
    <t>BIL_5.5</t>
  </si>
  <si>
    <t>BIL_5.6</t>
  </si>
  <si>
    <t>BIL_5.7</t>
  </si>
  <si>
    <t>BIL_5.8</t>
  </si>
  <si>
    <t>Flensburg, Stadt</t>
  </si>
  <si>
    <t>Flensburg, Stadt1001</t>
  </si>
  <si>
    <t>Stadtkreis/kreisfreie Stadt/Landkreis</t>
  </si>
  <si>
    <t>Kiel, Landeshauptstadt</t>
  </si>
  <si>
    <t>Kiel, Landeshauptstadt1002</t>
  </si>
  <si>
    <t>Lübeck, Hansestadt</t>
  </si>
  <si>
    <t>Lübeck, Hansestadt1003</t>
  </si>
  <si>
    <t>Neumünster, Stadt</t>
  </si>
  <si>
    <t>Neumünster, Stadt1004</t>
  </si>
  <si>
    <t>Dithmarschen</t>
  </si>
  <si>
    <t>Dithmarschen1051</t>
  </si>
  <si>
    <t>Herzogtum Lauenburg</t>
  </si>
  <si>
    <t>Herzogtum Lauenburg1053</t>
  </si>
  <si>
    <t>Nordfriesland</t>
  </si>
  <si>
    <t>Nordfriesland1054</t>
  </si>
  <si>
    <t>Ostholstein</t>
  </si>
  <si>
    <t>Ostholstein1055</t>
  </si>
  <si>
    <t>Pinneberg</t>
  </si>
  <si>
    <t>Pinneberg1056</t>
  </si>
  <si>
    <t>Plön</t>
  </si>
  <si>
    <t>Plön1057</t>
  </si>
  <si>
    <t>Rendsburg-Eckernförde</t>
  </si>
  <si>
    <t>Rendsburg-Eckernförde1058</t>
  </si>
  <si>
    <t>Schleswig-Flensburg</t>
  </si>
  <si>
    <t>Schleswig-Flensburg1059</t>
  </si>
  <si>
    <t>Segeberg</t>
  </si>
  <si>
    <t>Segeberg1060</t>
  </si>
  <si>
    <t>Steinburg</t>
  </si>
  <si>
    <t>Steinburg1061</t>
  </si>
  <si>
    <t>Stormarn</t>
  </si>
  <si>
    <t>Stormarn1062</t>
  </si>
  <si>
    <t>Hamburg, Freie und Hansestadt</t>
  </si>
  <si>
    <t>Hamburg, Freie und Hansestadt2000</t>
  </si>
  <si>
    <t>Braunschweig, Stadt</t>
  </si>
  <si>
    <t>Braunschweig, Stadt3101</t>
  </si>
  <si>
    <t>Salzgitter, Stadt</t>
  </si>
  <si>
    <t>Salzgitter, Stadt3102</t>
  </si>
  <si>
    <t>Wolfsburg, Stadt</t>
  </si>
  <si>
    <t>Wolfsburg, Stadt3103</t>
  </si>
  <si>
    <t>Gifhorn</t>
  </si>
  <si>
    <t>Gifhorn3151</t>
  </si>
  <si>
    <t>Göttingen</t>
  </si>
  <si>
    <t>Göttingen3152</t>
  </si>
  <si>
    <t>Goslar</t>
  </si>
  <si>
    <t>Goslar3153</t>
  </si>
  <si>
    <t>Helmstedt</t>
  </si>
  <si>
    <t>Helmstedt3154</t>
  </si>
  <si>
    <t>Northeim</t>
  </si>
  <si>
    <t>Northeim3155</t>
  </si>
  <si>
    <t>Osterode am Harz</t>
  </si>
  <si>
    <t>Osterode am Harz3156</t>
  </si>
  <si>
    <t>Peine</t>
  </si>
  <si>
    <t>Peine3157</t>
  </si>
  <si>
    <t>Wolfenbüttel</t>
  </si>
  <si>
    <t>Wolfenbüttel3158</t>
  </si>
  <si>
    <t>Region Hannover</t>
  </si>
  <si>
    <t>Region Hannover3241</t>
  </si>
  <si>
    <t>Diepholz</t>
  </si>
  <si>
    <t>Diepholz3251</t>
  </si>
  <si>
    <t>Hameln-Pyrmont</t>
  </si>
  <si>
    <t>Hameln-Pyrmont3252</t>
  </si>
  <si>
    <t>Hildesheim</t>
  </si>
  <si>
    <t>Hildesheim3254</t>
  </si>
  <si>
    <t>Holzminden</t>
  </si>
  <si>
    <t>Holzminden3255</t>
  </si>
  <si>
    <t>Nienburg (Weser)</t>
  </si>
  <si>
    <t>Nienburg (Weser)3256</t>
  </si>
  <si>
    <t>Schaumburg</t>
  </si>
  <si>
    <t>Schaumburg3257</t>
  </si>
  <si>
    <t>Celle</t>
  </si>
  <si>
    <t>Celle3351</t>
  </si>
  <si>
    <t>Cuxhaven</t>
  </si>
  <si>
    <t>Cuxhaven3352</t>
  </si>
  <si>
    <t>Harburg</t>
  </si>
  <si>
    <t>Harburg3353</t>
  </si>
  <si>
    <t>Lüchow-Dannenberg</t>
  </si>
  <si>
    <t>Lüchow-Dannenberg3354</t>
  </si>
  <si>
    <t>Lüneburg</t>
  </si>
  <si>
    <t>Lüneburg3355</t>
  </si>
  <si>
    <t>Osterholz</t>
  </si>
  <si>
    <t>Osterholz3356</t>
  </si>
  <si>
    <t>Rotenburg (Wümme)</t>
  </si>
  <si>
    <t>Rotenburg (Wümme)3357</t>
  </si>
  <si>
    <t>Soltau-Fallingbostel</t>
  </si>
  <si>
    <t>Soltau-Fallingbostel3358</t>
  </si>
  <si>
    <t>Stade</t>
  </si>
  <si>
    <t>Stade3359</t>
  </si>
  <si>
    <t>Uelzen</t>
  </si>
  <si>
    <t>Uelzen3360</t>
  </si>
  <si>
    <t>Verden</t>
  </si>
  <si>
    <t>Verden3361</t>
  </si>
  <si>
    <t>Delmenhorst, Stadt</t>
  </si>
  <si>
    <t>Delmenhorst, Stadt3401</t>
  </si>
  <si>
    <t>Emden, Stadt</t>
  </si>
  <si>
    <t>Emden, Stadt3402</t>
  </si>
  <si>
    <t>Oldenburg (Oldenburg), Stadt</t>
  </si>
  <si>
    <t>Oldenburg (Oldenburg), Stadt3403</t>
  </si>
  <si>
    <t>Osnabrück, Stadt</t>
  </si>
  <si>
    <t>Osnabrück, Stadt3404</t>
  </si>
  <si>
    <t>Wilhelmshaven, Stadt</t>
  </si>
  <si>
    <t>Wilhelmshaven, Stadt3405</t>
  </si>
  <si>
    <t>Ammerland</t>
  </si>
  <si>
    <t>Ammerland3451</t>
  </si>
  <si>
    <t>Aurich</t>
  </si>
  <si>
    <t>Aurich3452</t>
  </si>
  <si>
    <t>Cloppenburg</t>
  </si>
  <si>
    <t>Cloppenburg3453</t>
  </si>
  <si>
    <t>Emsland</t>
  </si>
  <si>
    <t>Emsland3454</t>
  </si>
  <si>
    <t>Friesland</t>
  </si>
  <si>
    <t>Friesland3455</t>
  </si>
  <si>
    <t>Grafschaft Bentheim</t>
  </si>
  <si>
    <t>Grafschaft Bentheim3456</t>
  </si>
  <si>
    <t>Leer</t>
  </si>
  <si>
    <t>Leer3457</t>
  </si>
  <si>
    <t>Oldenburg</t>
  </si>
  <si>
    <t>Oldenburg3458</t>
  </si>
  <si>
    <t>Osnabrück</t>
  </si>
  <si>
    <t>Osnabrück3459</t>
  </si>
  <si>
    <t>Vechta</t>
  </si>
  <si>
    <t>Vechta3460</t>
  </si>
  <si>
    <t>Wesermarsch</t>
  </si>
  <si>
    <t>Wesermarsch3461</t>
  </si>
  <si>
    <t>Wittmund</t>
  </si>
  <si>
    <t>Wittmund3462</t>
  </si>
  <si>
    <t>Bremen, Stadt</t>
  </si>
  <si>
    <t>Bremen, Stadt4011</t>
  </si>
  <si>
    <t>Bremerhaven, Stadt</t>
  </si>
  <si>
    <t>Bremerhaven, Stadt4012</t>
  </si>
  <si>
    <t>Düsseldorf, Stadt</t>
  </si>
  <si>
    <t>Düsseldorf, Stadt5111</t>
  </si>
  <si>
    <t>Duisburg, Stadt</t>
  </si>
  <si>
    <t>Duisburg, Stadt5112</t>
  </si>
  <si>
    <t>Essen, Stadt</t>
  </si>
  <si>
    <t>Essen, Stadt5113</t>
  </si>
  <si>
    <t>Krefeld, Stadt</t>
  </si>
  <si>
    <t>Krefeld, Stadt5114</t>
  </si>
  <si>
    <t>Mönchengladbach, Stadt</t>
  </si>
  <si>
    <t>Mönchengladbach, Stadt5116</t>
  </si>
  <si>
    <t>Mülheim an der Ruhr, Stadt</t>
  </si>
  <si>
    <t>Mülheim an der Ruhr, Stadt5117</t>
  </si>
  <si>
    <t>Oberhausen, Stadt</t>
  </si>
  <si>
    <t>Oberhausen, Stadt5119</t>
  </si>
  <si>
    <t>Remscheid, Stadt</t>
  </si>
  <si>
    <t>Remscheid, Stadt5120</t>
  </si>
  <si>
    <t>Solingen, Stadt</t>
  </si>
  <si>
    <t>Solingen, Stadt5122</t>
  </si>
  <si>
    <t>Wuppertal, Stadt</t>
  </si>
  <si>
    <t>Wuppertal, Stadt5124</t>
  </si>
  <si>
    <t>Kleve</t>
  </si>
  <si>
    <t>Kleve5154</t>
  </si>
  <si>
    <t>Mettmann</t>
  </si>
  <si>
    <t>Mettmann5158</t>
  </si>
  <si>
    <t>Rhein-Kreis Neuss</t>
  </si>
  <si>
    <t>Rhein-Kreis Neuss5162</t>
  </si>
  <si>
    <t>Viersen</t>
  </si>
  <si>
    <t>Viersen5166</t>
  </si>
  <si>
    <t>Wesel</t>
  </si>
  <si>
    <t>Wesel5170</t>
  </si>
  <si>
    <t>Bonn, Stadt</t>
  </si>
  <si>
    <t>Bonn, Stadt5314</t>
  </si>
  <si>
    <t>Köln, Stadt</t>
  </si>
  <si>
    <t>Köln, Stadt5315</t>
  </si>
  <si>
    <t>Leverkusen, Stadt</t>
  </si>
  <si>
    <t>Leverkusen, Stadt5316</t>
  </si>
  <si>
    <t>Städteregion Aachen</t>
  </si>
  <si>
    <t>Städteregion Aachen5334</t>
  </si>
  <si>
    <t>Düren</t>
  </si>
  <si>
    <t>Düren5358</t>
  </si>
  <si>
    <t>Rhein-Erft-Kreis</t>
  </si>
  <si>
    <t>Rhein-Erft-Kreis5362</t>
  </si>
  <si>
    <t>Euskirchen</t>
  </si>
  <si>
    <t>Euskirchen5366</t>
  </si>
  <si>
    <t>Heinsberg</t>
  </si>
  <si>
    <t>Heinsberg5370</t>
  </si>
  <si>
    <t>Oberbergischer Kreis</t>
  </si>
  <si>
    <t>Oberbergischer Kreis5374</t>
  </si>
  <si>
    <t>Rheinisch-Bergischer Kreis</t>
  </si>
  <si>
    <t>Rheinisch-Bergischer Kreis5378</t>
  </si>
  <si>
    <t>Rhein-Sieg-Kreis</t>
  </si>
  <si>
    <t>Rhein-Sieg-Kreis5382</t>
  </si>
  <si>
    <t>Bottrop, Stadt</t>
  </si>
  <si>
    <t>Bottrop, Stadt5512</t>
  </si>
  <si>
    <t>Gelsenkirchen, Stadt</t>
  </si>
  <si>
    <t>Gelsenkirchen, Stadt5513</t>
  </si>
  <si>
    <t>Münster, Stadt</t>
  </si>
  <si>
    <t>Münster, Stadt5515</t>
  </si>
  <si>
    <t>Borken</t>
  </si>
  <si>
    <t>Borken5554</t>
  </si>
  <si>
    <t>Coesfeld</t>
  </si>
  <si>
    <t>Coesfeld5558</t>
  </si>
  <si>
    <t>Recklinghausen</t>
  </si>
  <si>
    <t>Recklinghausen5562</t>
  </si>
  <si>
    <t>Steinfurt</t>
  </si>
  <si>
    <t>Steinfurt5566</t>
  </si>
  <si>
    <t>Warendorf</t>
  </si>
  <si>
    <t>Warendorf5570</t>
  </si>
  <si>
    <t>Bielefeld, Stadt</t>
  </si>
  <si>
    <t>Bielefeld, Stadt5711</t>
  </si>
  <si>
    <t>Gütersloh</t>
  </si>
  <si>
    <t>Gütersloh5754</t>
  </si>
  <si>
    <t>Herford</t>
  </si>
  <si>
    <t>Herford5758</t>
  </si>
  <si>
    <t>Höxter</t>
  </si>
  <si>
    <t>Höxter5762</t>
  </si>
  <si>
    <t>Lippe</t>
  </si>
  <si>
    <t>Lippe5766</t>
  </si>
  <si>
    <t>Minden-Lübbecke</t>
  </si>
  <si>
    <t>Minden-Lübbecke5770</t>
  </si>
  <si>
    <t>Paderborn</t>
  </si>
  <si>
    <t>Paderborn5774</t>
  </si>
  <si>
    <t>Bochum, Stadt</t>
  </si>
  <si>
    <t>Bochum, Stadt5911</t>
  </si>
  <si>
    <t>Dortmund, Stadt</t>
  </si>
  <si>
    <t>Dortmund, Stadt5913</t>
  </si>
  <si>
    <t>Hagen, Stadt</t>
  </si>
  <si>
    <t>Hagen, Stadt5914</t>
  </si>
  <si>
    <t>Hamm, Stadt</t>
  </si>
  <si>
    <t>Hamm, Stadt5915</t>
  </si>
  <si>
    <t>Herne, Stadt</t>
  </si>
  <si>
    <t>Herne, Stadt5916</t>
  </si>
  <si>
    <t>Ennepe-Ruhr-Kreis</t>
  </si>
  <si>
    <t>Ennepe-Ruhr-Kreis5954</t>
  </si>
  <si>
    <t>Hochsauerlandkreis</t>
  </si>
  <si>
    <t>Hochsauerlandkreis5958</t>
  </si>
  <si>
    <t>Märkischer Kreis</t>
  </si>
  <si>
    <t>Märkischer Kreis5962</t>
  </si>
  <si>
    <t>Olpe</t>
  </si>
  <si>
    <t>Olpe5966</t>
  </si>
  <si>
    <t>Siegen-Wittgenstein</t>
  </si>
  <si>
    <t>Siegen-Wittgenstein5970</t>
  </si>
  <si>
    <t>Soest</t>
  </si>
  <si>
    <t>Soest5974</t>
  </si>
  <si>
    <t>Unna</t>
  </si>
  <si>
    <t>Unna5978</t>
  </si>
  <si>
    <t>Darmstadt, Wissenschaftsstadt</t>
  </si>
  <si>
    <t>Darmstadt, Wissenschaftsstadt6411</t>
  </si>
  <si>
    <t>Frankfurt am Main, Stadt</t>
  </si>
  <si>
    <t>Frankfurt am Main, Stadt6412</t>
  </si>
  <si>
    <t>Offenbach am Main, Stadt</t>
  </si>
  <si>
    <t>Offenbach am Main, Stadt6413</t>
  </si>
  <si>
    <t>Wiesbaden, Landeshauptstadt</t>
  </si>
  <si>
    <t>Wiesbaden, Landeshauptstadt6414</t>
  </si>
  <si>
    <t>Bergstraße</t>
  </si>
  <si>
    <t>Bergstraße6431</t>
  </si>
  <si>
    <t>Darmstadt-Dieburg</t>
  </si>
  <si>
    <t>Darmstadt-Dieburg6432</t>
  </si>
  <si>
    <t>Groß-Gerau</t>
  </si>
  <si>
    <t>Groß-Gerau6433</t>
  </si>
  <si>
    <t>Hochtaunuskreis</t>
  </si>
  <si>
    <t>Hochtaunuskreis6434</t>
  </si>
  <si>
    <t>Main-Kinzig-Kreis</t>
  </si>
  <si>
    <t>Main-Kinzig-Kreis6435</t>
  </si>
  <si>
    <t>Main-Taunus-Kreis</t>
  </si>
  <si>
    <t>Main-Taunus-Kreis6436</t>
  </si>
  <si>
    <t>Odenwaldkreis</t>
  </si>
  <si>
    <t>Odenwaldkreis6437</t>
  </si>
  <si>
    <t>Offenbach</t>
  </si>
  <si>
    <t>Offenbach6438</t>
  </si>
  <si>
    <t>Rheingau-Taunus-Kreis</t>
  </si>
  <si>
    <t>Rheingau-Taunus-Kreis6439</t>
  </si>
  <si>
    <t>Wetteraukreis</t>
  </si>
  <si>
    <t>Wetteraukreis6440</t>
  </si>
  <si>
    <t>Gießen</t>
  </si>
  <si>
    <t>Gießen6531</t>
  </si>
  <si>
    <t>Lahn-Dill-Kreis</t>
  </si>
  <si>
    <t>Lahn-Dill-Kreis6532</t>
  </si>
  <si>
    <t>Limburg-Weilburg</t>
  </si>
  <si>
    <t>Limburg-Weilburg6533</t>
  </si>
  <si>
    <t>Marburg-Biedenkopf</t>
  </si>
  <si>
    <t>Marburg-Biedenkopf6534</t>
  </si>
  <si>
    <t>Vogelsbergkreis</t>
  </si>
  <si>
    <t>Vogelsbergkreis6535</t>
  </si>
  <si>
    <t>Kassel, documenta-Stadt</t>
  </si>
  <si>
    <t>Kassel, documenta-Stadt6611</t>
  </si>
  <si>
    <t>Fulda</t>
  </si>
  <si>
    <t>Fulda6631</t>
  </si>
  <si>
    <t>Hersfeld-Rotenburg</t>
  </si>
  <si>
    <t>Hersfeld-Rotenburg6632</t>
  </si>
  <si>
    <t>Kassel</t>
  </si>
  <si>
    <t>Kassel6633</t>
  </si>
  <si>
    <t>Schwalm-Eder-Kreis</t>
  </si>
  <si>
    <t>Schwalm-Eder-Kreis6634</t>
  </si>
  <si>
    <t>Waldeck-Frankenberg</t>
  </si>
  <si>
    <t>Waldeck-Frankenberg6635</t>
  </si>
  <si>
    <t>Werra-Meißner-Kreis</t>
  </si>
  <si>
    <t>Werra-Meißner-Kreis6636</t>
  </si>
  <si>
    <t>Koblenz, Stadt</t>
  </si>
  <si>
    <t>Koblenz, Stadt7111</t>
  </si>
  <si>
    <t>Ahrweiler</t>
  </si>
  <si>
    <t>Ahrweiler7131</t>
  </si>
  <si>
    <t>Altenkirchen (Westerwald)</t>
  </si>
  <si>
    <t>Altenkirchen (Westerwald)7132</t>
  </si>
  <si>
    <t>Bad Kreuznach</t>
  </si>
  <si>
    <t>Bad Kreuznach7133</t>
  </si>
  <si>
    <t>Birkenfeld</t>
  </si>
  <si>
    <t>Birkenfeld7134</t>
  </si>
  <si>
    <t>Cochem-Zell</t>
  </si>
  <si>
    <t>Cochem-Zell7135</t>
  </si>
  <si>
    <t>Mayen-Koblenz</t>
  </si>
  <si>
    <t>Mayen-Koblenz7137</t>
  </si>
  <si>
    <t>Neuwied</t>
  </si>
  <si>
    <t>Neuwied7138</t>
  </si>
  <si>
    <t>Rhein-Hunsrück-Kreis</t>
  </si>
  <si>
    <t>Rhein-Hunsrück-Kreis7140</t>
  </si>
  <si>
    <t>Rhein-Lahn-Kreis</t>
  </si>
  <si>
    <t>Rhein-Lahn-Kreis7141</t>
  </si>
  <si>
    <t>Westerwaldkreis</t>
  </si>
  <si>
    <t>Westerwaldkreis7143</t>
  </si>
  <si>
    <t>Trier, Stadt</t>
  </si>
  <si>
    <t>Trier, Stadt7211</t>
  </si>
  <si>
    <t>Bernkastel-Wittlich</t>
  </si>
  <si>
    <t>Bernkastel-Wittlich7231</t>
  </si>
  <si>
    <t>Eifelkreis Bitburg-Prüm</t>
  </si>
  <si>
    <t>Eifelkreis Bitburg-Prüm7232</t>
  </si>
  <si>
    <t>Vulkaneifel</t>
  </si>
  <si>
    <t>Vulkaneifel7233</t>
  </si>
  <si>
    <t>Trier-Saarburg</t>
  </si>
  <si>
    <t>Trier-Saarburg7235</t>
  </si>
  <si>
    <t>Frankenthal (Pfalz), Stadt</t>
  </si>
  <si>
    <t>Frankenthal (Pfalz), Stadt7311</t>
  </si>
  <si>
    <t>Kaiserslautern, Stadt</t>
  </si>
  <si>
    <t>Kaiserslautern, Stadt7312</t>
  </si>
  <si>
    <t>Landau in der Pfalz, Stadt</t>
  </si>
  <si>
    <t>Landau in der Pfalz, Stadt7313</t>
  </si>
  <si>
    <t>Ludwigshafen am Rhein, Stadt</t>
  </si>
  <si>
    <t>Ludwigshafen am Rhein, Stadt7314</t>
  </si>
  <si>
    <t>Mainz, Stadt</t>
  </si>
  <si>
    <t>Mainz, Stadt7315</t>
  </si>
  <si>
    <t>Neustadt an der Weinstraße, Stadt</t>
  </si>
  <si>
    <t>Neustadt an der Weinstraße, Stadt7316</t>
  </si>
  <si>
    <t>Pirmasens, Stadt</t>
  </si>
  <si>
    <t>Pirmasens, Stadt7317</t>
  </si>
  <si>
    <t>Speyer, Stadt</t>
  </si>
  <si>
    <t>Speyer, Stadt7318</t>
  </si>
  <si>
    <t>Worms, Stadt</t>
  </si>
  <si>
    <t>Worms, Stadt7319</t>
  </si>
  <si>
    <t>Zweibrücken, Stadt</t>
  </si>
  <si>
    <t>Zweibrücken, Stadt7320</t>
  </si>
  <si>
    <t>Alzey-Worms</t>
  </si>
  <si>
    <t>Alzey-Worms7331</t>
  </si>
  <si>
    <t>Bad Dürkheim</t>
  </si>
  <si>
    <t>Bad Dürkheim7332</t>
  </si>
  <si>
    <t>Donnersbergkreis</t>
  </si>
  <si>
    <t>Donnersbergkreis7333</t>
  </si>
  <si>
    <t>Germersheim</t>
  </si>
  <si>
    <t>Germersheim7334</t>
  </si>
  <si>
    <t>Kaiserslautern</t>
  </si>
  <si>
    <t>Kaiserslautern7335</t>
  </si>
  <si>
    <t>Kusel</t>
  </si>
  <si>
    <t>Kusel7336</t>
  </si>
  <si>
    <t>Südliche Weinstraße</t>
  </si>
  <si>
    <t>Südliche Weinstraße7337</t>
  </si>
  <si>
    <t>Rhein-Pfalz-Kreis</t>
  </si>
  <si>
    <t>Rhein-Pfalz-Kreis7338</t>
  </si>
  <si>
    <t>Mainz-Bingen</t>
  </si>
  <si>
    <t>Mainz-Bingen7339</t>
  </si>
  <si>
    <t>Südwestpfalz</t>
  </si>
  <si>
    <t>Südwestpfalz7340</t>
  </si>
  <si>
    <t>Stuttgart, Landeshauptstadt</t>
  </si>
  <si>
    <t>Stuttgart, Landeshauptstadt8111</t>
  </si>
  <si>
    <t>Böblingen</t>
  </si>
  <si>
    <t>Böblingen8115</t>
  </si>
  <si>
    <t>Esslingen</t>
  </si>
  <si>
    <t>Esslingen8116</t>
  </si>
  <si>
    <t>Göppingen</t>
  </si>
  <si>
    <t>Göppingen8117</t>
  </si>
  <si>
    <t>Ludwigsburg</t>
  </si>
  <si>
    <t>Ludwigsburg8118</t>
  </si>
  <si>
    <t>Rems-Murr-Kreis</t>
  </si>
  <si>
    <t>Rems-Murr-Kreis8119</t>
  </si>
  <si>
    <t>Heilbronn, Stadt</t>
  </si>
  <si>
    <t>Heilbronn, Stadt8121</t>
  </si>
  <si>
    <t>Heilbronn</t>
  </si>
  <si>
    <t>Heilbronn8125</t>
  </si>
  <si>
    <t>Hohenlohekreis</t>
  </si>
  <si>
    <t>Hohenlohekreis8126</t>
  </si>
  <si>
    <t>Schwäbisch Hall</t>
  </si>
  <si>
    <t>Schwäbisch Hall8127</t>
  </si>
  <si>
    <t>Main-Tauber-Kreis</t>
  </si>
  <si>
    <t>Main-Tauber-Kreis8128</t>
  </si>
  <si>
    <t>Heidenheim</t>
  </si>
  <si>
    <t>Heidenheim8135</t>
  </si>
  <si>
    <t>Ostalbkreis</t>
  </si>
  <si>
    <t>Ostalbkreis8136</t>
  </si>
  <si>
    <t>Baden-Baden, Stadt</t>
  </si>
  <si>
    <t>Baden-Baden, Stadt8211</t>
  </si>
  <si>
    <t>Karlsruhe, Stadt</t>
  </si>
  <si>
    <t>Karlsruhe, Stadt8212</t>
  </si>
  <si>
    <t>Karlsruhe</t>
  </si>
  <si>
    <t>Karlsruhe8215</t>
  </si>
  <si>
    <t>Rastatt</t>
  </si>
  <si>
    <t>Rastatt8216</t>
  </si>
  <si>
    <t>Heidelberg, Stadt</t>
  </si>
  <si>
    <t>Heidelberg, Stadt8221</t>
  </si>
  <si>
    <t>Mannheim, Universitätsstadt</t>
  </si>
  <si>
    <t>Mannheim, Universitätsstadt8222</t>
  </si>
  <si>
    <t>Neckar-Odenwald-Kreis</t>
  </si>
  <si>
    <t>Neckar-Odenwald-Kreis8225</t>
  </si>
  <si>
    <t>Rhein-Neckar-Kreis</t>
  </si>
  <si>
    <t>Rhein-Neckar-Kreis8226</t>
  </si>
  <si>
    <t>Pforzheim, Stadt</t>
  </si>
  <si>
    <t>Pforzheim, Stadt8231</t>
  </si>
  <si>
    <t>Calw</t>
  </si>
  <si>
    <t>Calw8235</t>
  </si>
  <si>
    <t>Enzkreis</t>
  </si>
  <si>
    <t>Enzkreis8236</t>
  </si>
  <si>
    <t>Freudenstadt</t>
  </si>
  <si>
    <t>Freudenstadt8237</t>
  </si>
  <si>
    <t>Freiburg im Breisgau, Stadt</t>
  </si>
  <si>
    <t>Freiburg im Breisgau, Stadt8311</t>
  </si>
  <si>
    <t>Breisgau-Hochschwarzwald</t>
  </si>
  <si>
    <t>Breisgau-Hochschwarzwald8315</t>
  </si>
  <si>
    <t>Emmendingen</t>
  </si>
  <si>
    <t>Emmendingen8316</t>
  </si>
  <si>
    <t>Ortenaukreis</t>
  </si>
  <si>
    <t>Ortenaukreis8317</t>
  </si>
  <si>
    <t>Rottweil</t>
  </si>
  <si>
    <t>Rottweil8325</t>
  </si>
  <si>
    <t>Schwarzwald-Baar-Kreis</t>
  </si>
  <si>
    <t>Schwarzwald-Baar-Kreis8326</t>
  </si>
  <si>
    <t>Tuttlingen</t>
  </si>
  <si>
    <t>Tuttlingen8327</t>
  </si>
  <si>
    <t>Konstanz</t>
  </si>
  <si>
    <t>Konstanz8335</t>
  </si>
  <si>
    <t>Lörrach</t>
  </si>
  <si>
    <t>Lörrach8336</t>
  </si>
  <si>
    <t>Waldshut</t>
  </si>
  <si>
    <t>Waldshut8337</t>
  </si>
  <si>
    <t>Reutlingen</t>
  </si>
  <si>
    <t>Reutlingen8415</t>
  </si>
  <si>
    <t>Tübingen</t>
  </si>
  <si>
    <t>Tübingen8416</t>
  </si>
  <si>
    <t>Zollernalbkreis</t>
  </si>
  <si>
    <t>Zollernalbkreis8417</t>
  </si>
  <si>
    <t>Ulm, Universitätsstadt</t>
  </si>
  <si>
    <t>Ulm, Universitätsstadt8421</t>
  </si>
  <si>
    <t>Alb-Donau-Kreis</t>
  </si>
  <si>
    <t>Alb-Donau-Kreis8425</t>
  </si>
  <si>
    <t>Biberach</t>
  </si>
  <si>
    <t>Biberach8426</t>
  </si>
  <si>
    <t>Bodenseekreis</t>
  </si>
  <si>
    <t>Bodenseekreis8435</t>
  </si>
  <si>
    <t>Ravensburg</t>
  </si>
  <si>
    <t>Ravensburg8436</t>
  </si>
  <si>
    <t>Sigmaringen</t>
  </si>
  <si>
    <t>Sigmaringen8437</t>
  </si>
  <si>
    <t>Ingolstadt</t>
  </si>
  <si>
    <t>Ingolstadt9161</t>
  </si>
  <si>
    <t>München, Landeshauptstadt</t>
  </si>
  <si>
    <t>München, Landeshauptstadt9162</t>
  </si>
  <si>
    <t>Rosenheim</t>
  </si>
  <si>
    <t>Rosenheim9163</t>
  </si>
  <si>
    <t>Altötting</t>
  </si>
  <si>
    <t>Altötting9171</t>
  </si>
  <si>
    <t>Berchtesgadener Land</t>
  </si>
  <si>
    <t>Berchtesgadener Land9172</t>
  </si>
  <si>
    <t>Bad Tölz-Wolfratshausen</t>
  </si>
  <si>
    <t>Bad Tölz-Wolfratshausen9173</t>
  </si>
  <si>
    <t>Dachau</t>
  </si>
  <si>
    <t>Dachau9174</t>
  </si>
  <si>
    <t>Ebersberg</t>
  </si>
  <si>
    <t>Ebersberg9175</t>
  </si>
  <si>
    <t>Eichstätt</t>
  </si>
  <si>
    <t>Eichstätt9176</t>
  </si>
  <si>
    <t>Erding</t>
  </si>
  <si>
    <t>Erding9177</t>
  </si>
  <si>
    <t>Freising</t>
  </si>
  <si>
    <t>Freising9178</t>
  </si>
  <si>
    <t>Fürstenfeldbruck</t>
  </si>
  <si>
    <t>Fürstenfeldbruck9179</t>
  </si>
  <si>
    <t>Garmisch-Partenkirchen</t>
  </si>
  <si>
    <t>Garmisch-Partenkirchen9180</t>
  </si>
  <si>
    <t>Landsberg am Lech</t>
  </si>
  <si>
    <t>Landsberg am Lech9181</t>
  </si>
  <si>
    <t>Miesbach</t>
  </si>
  <si>
    <t>Miesbach9182</t>
  </si>
  <si>
    <t>Mühldorf a.Inn</t>
  </si>
  <si>
    <t>Mühldorf a.Inn9183</t>
  </si>
  <si>
    <t>München</t>
  </si>
  <si>
    <t>München9184</t>
  </si>
  <si>
    <t>Neuburg-Schrobenhausen</t>
  </si>
  <si>
    <t>Neuburg-Schrobenhausen9185</t>
  </si>
  <si>
    <t>Pfaffenhofen a.d.Ilm</t>
  </si>
  <si>
    <t>Pfaffenhofen a.d.Ilm9186</t>
  </si>
  <si>
    <t>Rosenheim9187</t>
  </si>
  <si>
    <t>Starnberg</t>
  </si>
  <si>
    <t>Starnberg9188</t>
  </si>
  <si>
    <t>Traunstein</t>
  </si>
  <si>
    <t>Traunstein9189</t>
  </si>
  <si>
    <t>Weilheim-Schongau</t>
  </si>
  <si>
    <t>Weilheim-Schongau9190</t>
  </si>
  <si>
    <t>Landshut</t>
  </si>
  <si>
    <t>Landshut9261</t>
  </si>
  <si>
    <t>Passau</t>
  </si>
  <si>
    <t>Passau9262</t>
  </si>
  <si>
    <t>Straubing</t>
  </si>
  <si>
    <t>Straubing9263</t>
  </si>
  <si>
    <t>Deggendorf</t>
  </si>
  <si>
    <t>Deggendorf9271</t>
  </si>
  <si>
    <t>Freyung-Grafenau</t>
  </si>
  <si>
    <t>Freyung-Grafenau9272</t>
  </si>
  <si>
    <t>Kelheim</t>
  </si>
  <si>
    <t>Kelheim9273</t>
  </si>
  <si>
    <t>Landshut9274</t>
  </si>
  <si>
    <t>Passau9275</t>
  </si>
  <si>
    <t>Regen</t>
  </si>
  <si>
    <t>Regen9276</t>
  </si>
  <si>
    <t>Rottal-Inn</t>
  </si>
  <si>
    <t>Rottal-Inn9277</t>
  </si>
  <si>
    <t>Straubing-Bogen</t>
  </si>
  <si>
    <t>Straubing-Bogen9278</t>
  </si>
  <si>
    <t>Dingolfing-Landau</t>
  </si>
  <si>
    <t>Dingolfing-Landau9279</t>
  </si>
  <si>
    <t>Amberg</t>
  </si>
  <si>
    <t>Amberg9361</t>
  </si>
  <si>
    <t>Regensburg</t>
  </si>
  <si>
    <t>Regensburg9362</t>
  </si>
  <si>
    <t>Weiden i.d.OPf.</t>
  </si>
  <si>
    <t>Weiden i.d.OPf.9363</t>
  </si>
  <si>
    <t>Amberg-Sulzbach</t>
  </si>
  <si>
    <t>Amberg-Sulzbach9371</t>
  </si>
  <si>
    <t>Cham</t>
  </si>
  <si>
    <t>Cham9372</t>
  </si>
  <si>
    <t>Neumarkt i.d.OPf.</t>
  </si>
  <si>
    <t>Neumarkt i.d.OPf.9373</t>
  </si>
  <si>
    <t>Neustadt a.d.Waldnaab</t>
  </si>
  <si>
    <t>Neustadt a.d.Waldnaab9374</t>
  </si>
  <si>
    <t>Regensburg9375</t>
  </si>
  <si>
    <t>Schwandorf</t>
  </si>
  <si>
    <t>Schwandorf9376</t>
  </si>
  <si>
    <t>Tirschenreuth</t>
  </si>
  <si>
    <t>Tirschenreuth9377</t>
  </si>
  <si>
    <t>Bamberg</t>
  </si>
  <si>
    <t>Bamberg9461</t>
  </si>
  <si>
    <t>Bayreuth</t>
  </si>
  <si>
    <t>Bayreuth9462</t>
  </si>
  <si>
    <t>Coburg</t>
  </si>
  <si>
    <t>Coburg9463</t>
  </si>
  <si>
    <t>Hof</t>
  </si>
  <si>
    <t>Hof9464</t>
  </si>
  <si>
    <t>Bamberg9471</t>
  </si>
  <si>
    <t>Bayreuth9472</t>
  </si>
  <si>
    <t>Coburg9473</t>
  </si>
  <si>
    <t>Forchheim</t>
  </si>
  <si>
    <t>Forchheim9474</t>
  </si>
  <si>
    <t>Hof9475</t>
  </si>
  <si>
    <t>Kronach</t>
  </si>
  <si>
    <t>Kronach9476</t>
  </si>
  <si>
    <t>Kulmbach</t>
  </si>
  <si>
    <t>Kulmbach9477</t>
  </si>
  <si>
    <t>Lichtenfels</t>
  </si>
  <si>
    <t>Lichtenfels9478</t>
  </si>
  <si>
    <t>Wunsiedel i.Fichtelgebirge</t>
  </si>
  <si>
    <t>Wunsiedel i.Fichtelgebirge9479</t>
  </si>
  <si>
    <t>Ansbach</t>
  </si>
  <si>
    <t>Ansbach9561</t>
  </si>
  <si>
    <t>Erlangen</t>
  </si>
  <si>
    <t>Erlangen9562</t>
  </si>
  <si>
    <t>Fürth</t>
  </si>
  <si>
    <t>Fürth9563</t>
  </si>
  <si>
    <t>Nürnberg</t>
  </si>
  <si>
    <t>Nürnberg9564</t>
  </si>
  <si>
    <t>Schwabach</t>
  </si>
  <si>
    <t>Schwabach9565</t>
  </si>
  <si>
    <t>Ansbach9571</t>
  </si>
  <si>
    <t>Erlangen-Höchstadt</t>
  </si>
  <si>
    <t>Erlangen-Höchstadt9572</t>
  </si>
  <si>
    <t>Fürth9573</t>
  </si>
  <si>
    <t>Nürnberger Land</t>
  </si>
  <si>
    <t>Nürnberger Land9574</t>
  </si>
  <si>
    <t>Neustadt a.d.Aisch-Bad Windsheim</t>
  </si>
  <si>
    <t>Neustadt a.d.Aisch-Bad Windsheim9575</t>
  </si>
  <si>
    <t>Roth</t>
  </si>
  <si>
    <t>Roth9576</t>
  </si>
  <si>
    <t>Weißenburg-Gunzenhausen</t>
  </si>
  <si>
    <t>Weißenburg-Gunzenhausen9577</t>
  </si>
  <si>
    <t>Aschaffenburg</t>
  </si>
  <si>
    <t>Aschaffenburg9661</t>
  </si>
  <si>
    <t>Schweinfurt</t>
  </si>
  <si>
    <t>Schweinfurt9662</t>
  </si>
  <si>
    <t>Würzburg</t>
  </si>
  <si>
    <t>Würzburg9663</t>
  </si>
  <si>
    <t>Aschaffenburg9671</t>
  </si>
  <si>
    <t>Bad Kissingen</t>
  </si>
  <si>
    <t>Bad Kissingen9672</t>
  </si>
  <si>
    <t>Rhön-Grabfeld</t>
  </si>
  <si>
    <t>Rhön-Grabfeld9673</t>
  </si>
  <si>
    <t>Haßberge</t>
  </si>
  <si>
    <t>Haßberge9674</t>
  </si>
  <si>
    <t>Kitzingen</t>
  </si>
  <si>
    <t>Kitzingen9675</t>
  </si>
  <si>
    <t>Miltenberg</t>
  </si>
  <si>
    <t>Miltenberg9676</t>
  </si>
  <si>
    <t>Main-Spessart</t>
  </si>
  <si>
    <t>Main-Spessart9677</t>
  </si>
  <si>
    <t>Schweinfurt9678</t>
  </si>
  <si>
    <t>Würzburg9679</t>
  </si>
  <si>
    <t>Augsburg</t>
  </si>
  <si>
    <t>Augsburg9761</t>
  </si>
  <si>
    <t>Kaufbeuren</t>
  </si>
  <si>
    <t>Kaufbeuren9762</t>
  </si>
  <si>
    <t>Kempten (Allgäu)</t>
  </si>
  <si>
    <t>Kempten (Allgäu)9763</t>
  </si>
  <si>
    <t>Memmingen</t>
  </si>
  <si>
    <t>Memmingen9764</t>
  </si>
  <si>
    <t>Aichach-Friedberg</t>
  </si>
  <si>
    <t>Aichach-Friedberg9771</t>
  </si>
  <si>
    <t>Augsburg9772</t>
  </si>
  <si>
    <t>Dillingen a.d.Donau</t>
  </si>
  <si>
    <t>Dillingen a.d.Donau9773</t>
  </si>
  <si>
    <t>Günzburg</t>
  </si>
  <si>
    <t>Günzburg9774</t>
  </si>
  <si>
    <t>Neu-Ulm</t>
  </si>
  <si>
    <t>Neu-Ulm9775</t>
  </si>
  <si>
    <t>Lindau (Bodensee)</t>
  </si>
  <si>
    <t>Lindau (Bodensee)9776</t>
  </si>
  <si>
    <t>Ostallgäu</t>
  </si>
  <si>
    <t>Ostallgäu9777</t>
  </si>
  <si>
    <t>Unterallgäu</t>
  </si>
  <si>
    <t>Unterallgäu9778</t>
  </si>
  <si>
    <t>Donau-Ries</t>
  </si>
  <si>
    <t>Donau-Ries9779</t>
  </si>
  <si>
    <t>Oberallgäu</t>
  </si>
  <si>
    <t>Oberallgäu9780</t>
  </si>
  <si>
    <t>Regionalverband Saarbrücken</t>
  </si>
  <si>
    <t>Regionalverband Saarbrücken10041</t>
  </si>
  <si>
    <t>Merzig-Wadern</t>
  </si>
  <si>
    <t>Merzig-Wadern10042</t>
  </si>
  <si>
    <t>Neunkirchen</t>
  </si>
  <si>
    <t>Neunkirchen10043</t>
  </si>
  <si>
    <t>Saarlouis</t>
  </si>
  <si>
    <t>Saarlouis10044</t>
  </si>
  <si>
    <t>Saarpfalz-Kreis</t>
  </si>
  <si>
    <t>Saarpfalz-Kreis10045</t>
  </si>
  <si>
    <t>St. Wendel</t>
  </si>
  <si>
    <t>St. Wendel10046</t>
  </si>
  <si>
    <t>Berlin, Stadt</t>
  </si>
  <si>
    <t>Berlin, Stadt11000</t>
  </si>
  <si>
    <t>Brandenburg an der Havel, Stadt</t>
  </si>
  <si>
    <t>Brandenburg an der Havel, Stadt12051</t>
  </si>
  <si>
    <t>Cottbus, Stadt</t>
  </si>
  <si>
    <t>Cottbus, Stadt12052</t>
  </si>
  <si>
    <t>Frankfurt (Oder), Stadt</t>
  </si>
  <si>
    <t>Frankfurt (Oder), Stadt12053</t>
  </si>
  <si>
    <t>Potsdam, Stadt</t>
  </si>
  <si>
    <t>Potsdam, Stadt12054</t>
  </si>
  <si>
    <t>Barnim</t>
  </si>
  <si>
    <t>Barnim12060</t>
  </si>
  <si>
    <t>Dahme-Spreewald</t>
  </si>
  <si>
    <t>Dahme-Spreewald12061</t>
  </si>
  <si>
    <t>Elbe-Elster</t>
  </si>
  <si>
    <t>Elbe-Elster12062</t>
  </si>
  <si>
    <t>Havelland</t>
  </si>
  <si>
    <t>Havelland12063</t>
  </si>
  <si>
    <t>Märkisch-Oderland</t>
  </si>
  <si>
    <t>Märkisch-Oderland12064</t>
  </si>
  <si>
    <t>Oberhavel</t>
  </si>
  <si>
    <t>Oberhavel12065</t>
  </si>
  <si>
    <t>Oberspreewald-Lausitz</t>
  </si>
  <si>
    <t>Oberspreewald-Lausitz12066</t>
  </si>
  <si>
    <t>Oder-Spree</t>
  </si>
  <si>
    <t>Oder-Spree12067</t>
  </si>
  <si>
    <t>Ostprignitz-Ruppin</t>
  </si>
  <si>
    <t>Ostprignitz-Ruppin12068</t>
  </si>
  <si>
    <t>Potsdam-Mittelmark</t>
  </si>
  <si>
    <t>Potsdam-Mittelmark12069</t>
  </si>
  <si>
    <t>Prignitz</t>
  </si>
  <si>
    <t>Prignitz12070</t>
  </si>
  <si>
    <t>Spree-Neiße</t>
  </si>
  <si>
    <t>Spree-Neiße12071</t>
  </si>
  <si>
    <t>Teltow-Fläming</t>
  </si>
  <si>
    <t>Teltow-Fläming12072</t>
  </si>
  <si>
    <t>Uckermark</t>
  </si>
  <si>
    <t>Uckermark12073</t>
  </si>
  <si>
    <t>Greifswald, Hansestadt</t>
  </si>
  <si>
    <t>Greifswald, Hansestadt13001</t>
  </si>
  <si>
    <t>Neubrandenburg, Stadt</t>
  </si>
  <si>
    <t>Neubrandenburg, Stadt13002</t>
  </si>
  <si>
    <t>Rostock, Hansestadt</t>
  </si>
  <si>
    <t>Rostock, Hansestadt13003</t>
  </si>
  <si>
    <t>Schwerin, Landeshauptstadt</t>
  </si>
  <si>
    <t>Schwerin, Landeshauptstadt13004</t>
  </si>
  <si>
    <t>Stralsund, Hansestadt</t>
  </si>
  <si>
    <t>Stralsund, Hansestadt13005</t>
  </si>
  <si>
    <t>Wismar, Hansestadt</t>
  </si>
  <si>
    <t>Wismar, Hansestadt13006</t>
  </si>
  <si>
    <t>Bad Doberan</t>
  </si>
  <si>
    <t>Bad Doberan13051</t>
  </si>
  <si>
    <t>Demmin</t>
  </si>
  <si>
    <t>Demmin13052</t>
  </si>
  <si>
    <t>Güstrow</t>
  </si>
  <si>
    <t>Güstrow13053</t>
  </si>
  <si>
    <t>Ludwigslust</t>
  </si>
  <si>
    <t>Ludwigslust13054</t>
  </si>
  <si>
    <t>Mecklenburg-Strelitz</t>
  </si>
  <si>
    <t>Mecklenburg-Strelitz13055</t>
  </si>
  <si>
    <t>Müritz</t>
  </si>
  <si>
    <t>Müritz13056</t>
  </si>
  <si>
    <t>Nordvorpommern</t>
  </si>
  <si>
    <t>Nordvorpommern13057</t>
  </si>
  <si>
    <t>Nordwestmecklenburg</t>
  </si>
  <si>
    <t>Nordwestmecklenburg13058</t>
  </si>
  <si>
    <t>Ostvorpommern</t>
  </si>
  <si>
    <t>Ostvorpommern13059</t>
  </si>
  <si>
    <t>Parchim</t>
  </si>
  <si>
    <t>Parchim13060</t>
  </si>
  <si>
    <t>Rügen</t>
  </si>
  <si>
    <t>Rügen13061</t>
  </si>
  <si>
    <t>Uecker-Randow</t>
  </si>
  <si>
    <t>Uecker-Randow13062</t>
  </si>
  <si>
    <t>Chemnitz, Stadt</t>
  </si>
  <si>
    <t>Chemnitz, Stadt14511</t>
  </si>
  <si>
    <t>Erzgebirgskreis</t>
  </si>
  <si>
    <t>Erzgebirgskreis14521</t>
  </si>
  <si>
    <t>Mittelsachsen</t>
  </si>
  <si>
    <t>Mittelsachsen14522</t>
  </si>
  <si>
    <t>Vogtlandkreis</t>
  </si>
  <si>
    <t>Vogtlandkreis14523</t>
  </si>
  <si>
    <t>Zwickau</t>
  </si>
  <si>
    <t>Zwickau14524</t>
  </si>
  <si>
    <t>Dresden, Stadt</t>
  </si>
  <si>
    <t>Dresden, Stadt14612</t>
  </si>
  <si>
    <t>Bautzen</t>
  </si>
  <si>
    <t>Bautzen14625</t>
  </si>
  <si>
    <t>Görlitz</t>
  </si>
  <si>
    <t>Görlitz14626</t>
  </si>
  <si>
    <t>Meißen</t>
  </si>
  <si>
    <t>Meißen14627</t>
  </si>
  <si>
    <t>Sächsische Schweiz-Osterzgebirge</t>
  </si>
  <si>
    <t>Sächsische Schweiz-Osterzgebirge14628</t>
  </si>
  <si>
    <t>Leipzig, Stadt</t>
  </si>
  <si>
    <t>Leipzig, Stadt14713</t>
  </si>
  <si>
    <t>Leipzig</t>
  </si>
  <si>
    <t>Leipzig14729</t>
  </si>
  <si>
    <t>Nordsachsen</t>
  </si>
  <si>
    <t>Nordsachsen14730</t>
  </si>
  <si>
    <t>Dessau-Roßlau, Stadt</t>
  </si>
  <si>
    <t>Dessau-Roßlau, Stadt15001</t>
  </si>
  <si>
    <t>Halle (Saale), Stadt</t>
  </si>
  <si>
    <t>Halle (Saale), Stadt15002</t>
  </si>
  <si>
    <t>Magdeburg, Landeshauptstadt</t>
  </si>
  <si>
    <t>Magdeburg, Landeshauptstadt15003</t>
  </si>
  <si>
    <t>Altmarkkreis Salzwedel</t>
  </si>
  <si>
    <t>Altmarkkreis Salzwedel15081</t>
  </si>
  <si>
    <t>Anhalt-Bitterfeld</t>
  </si>
  <si>
    <t>Anhalt-Bitterfeld15082</t>
  </si>
  <si>
    <t>Börde</t>
  </si>
  <si>
    <t>Börde15083</t>
  </si>
  <si>
    <t>Burgenlandkreis</t>
  </si>
  <si>
    <t>Burgenlandkreis15084</t>
  </si>
  <si>
    <t>Harz</t>
  </si>
  <si>
    <t>Harz15085</t>
  </si>
  <si>
    <t>Jerichower Land</t>
  </si>
  <si>
    <t>Jerichower Land15086</t>
  </si>
  <si>
    <t>Mansfeld-Südharz</t>
  </si>
  <si>
    <t>Mansfeld-Südharz15087</t>
  </si>
  <si>
    <t>Saalekreis</t>
  </si>
  <si>
    <t>Saalekreis15088</t>
  </si>
  <si>
    <t>Salzlandkreis</t>
  </si>
  <si>
    <t>Salzlandkreis15089</t>
  </si>
  <si>
    <t>Stendal</t>
  </si>
  <si>
    <t>Stendal15090</t>
  </si>
  <si>
    <t>Wittenberg</t>
  </si>
  <si>
    <t>Wittenberg15091</t>
  </si>
  <si>
    <t>Erfurt, Stadt</t>
  </si>
  <si>
    <t>Erfurt, Stadt16051</t>
  </si>
  <si>
    <t>Gera, Stadt</t>
  </si>
  <si>
    <t>Gera, Stadt16052</t>
  </si>
  <si>
    <t>Jena, Stadt</t>
  </si>
  <si>
    <t>Jena, Stadt16053</t>
  </si>
  <si>
    <t>Suhl, Stadt</t>
  </si>
  <si>
    <t>Suhl, Stadt16054</t>
  </si>
  <si>
    <t>Weimar, Stadt</t>
  </si>
  <si>
    <t>Weimar, Stadt16055</t>
  </si>
  <si>
    <t>Eisenach, Stadt</t>
  </si>
  <si>
    <t>Eisenach, Stadt16056</t>
  </si>
  <si>
    <t>Eichsfeld</t>
  </si>
  <si>
    <t>Eichsfeld16061</t>
  </si>
  <si>
    <t>Nordhausen</t>
  </si>
  <si>
    <t>Nordhausen16062</t>
  </si>
  <si>
    <t>Wartburgkreis</t>
  </si>
  <si>
    <t>Wartburgkreis16063</t>
  </si>
  <si>
    <t>Unstrut-Hainich-Kreis</t>
  </si>
  <si>
    <t>Unstrut-Hainich-Kreis16064</t>
  </si>
  <si>
    <t>Kyffhäuserkreis</t>
  </si>
  <si>
    <t>Kyffhäuserkreis16065</t>
  </si>
  <si>
    <t>Schmalkalden-Meiningen</t>
  </si>
  <si>
    <t>Schmalkalden-Meiningen16066</t>
  </si>
  <si>
    <t>Gotha</t>
  </si>
  <si>
    <t>Gotha16067</t>
  </si>
  <si>
    <t>Sömmerda</t>
  </si>
  <si>
    <t>Sömmerda16068</t>
  </si>
  <si>
    <t>Hildburghausen</t>
  </si>
  <si>
    <t>Hildburghausen16069</t>
  </si>
  <si>
    <t>Ilm-Kreis</t>
  </si>
  <si>
    <t>Ilm-Kreis16070</t>
  </si>
  <si>
    <t>Weimarer Land</t>
  </si>
  <si>
    <t>Weimarer Land16071</t>
  </si>
  <si>
    <t>Sonneberg</t>
  </si>
  <si>
    <t>Sonneberg16072</t>
  </si>
  <si>
    <t>Saalfeld-Rudolstadt</t>
  </si>
  <si>
    <t>Saalfeld-Rudolstadt16073</t>
  </si>
  <si>
    <t>Saale-Holzland-Kreis</t>
  </si>
  <si>
    <t>Saale-Holzland-Kreis16074</t>
  </si>
  <si>
    <t>Saale-Orla-Kreis</t>
  </si>
  <si>
    <t>Saale-Orla-Kreis16075</t>
  </si>
  <si>
    <t>Greiz</t>
  </si>
  <si>
    <t>Greiz16076</t>
  </si>
  <si>
    <t>Altenburger Land</t>
  </si>
  <si>
    <t>Altenburger Land16077</t>
  </si>
  <si>
    <t>Buildings with living space district share of grand total</t>
  </si>
  <si>
    <t>GEB_1.1_gen</t>
  </si>
  <si>
    <t>B</t>
  </si>
  <si>
    <t>Schleswig-Holstein1</t>
  </si>
  <si>
    <t>Land</t>
  </si>
  <si>
    <t>C</t>
  </si>
  <si>
    <t>Hamburg2</t>
  </si>
  <si>
    <t>D</t>
  </si>
  <si>
    <t>Niedersachsen3</t>
  </si>
  <si>
    <t>E</t>
  </si>
  <si>
    <t>F</t>
  </si>
  <si>
    <t>G</t>
  </si>
  <si>
    <t>H</t>
  </si>
  <si>
    <t>I</t>
  </si>
  <si>
    <t>Bremen4</t>
  </si>
  <si>
    <t>Nordrhein-Westfalen5</t>
  </si>
  <si>
    <t>K</t>
  </si>
  <si>
    <t>L</t>
  </si>
  <si>
    <t>M</t>
  </si>
  <si>
    <t>N</t>
  </si>
  <si>
    <t>O</t>
  </si>
  <si>
    <t>P</t>
  </si>
  <si>
    <t>Hessen6</t>
  </si>
  <si>
    <t>Q</t>
  </si>
  <si>
    <t>T</t>
  </si>
  <si>
    <t>Rheinland-Pfalz7</t>
  </si>
  <si>
    <t>U</t>
  </si>
  <si>
    <t>Baden-Württemberg8</t>
  </si>
  <si>
    <t>Z</t>
  </si>
  <si>
    <t>Bayern9</t>
  </si>
  <si>
    <t>HH</t>
  </si>
  <si>
    <t>Saarland10</t>
  </si>
  <si>
    <t>II</t>
  </si>
  <si>
    <t>Berlin11</t>
  </si>
  <si>
    <t>JJ</t>
  </si>
  <si>
    <t>Brandenburg12</t>
  </si>
  <si>
    <t>KK</t>
  </si>
  <si>
    <t>Mecklenburg-Vorpommern13</t>
  </si>
  <si>
    <t>LL</t>
  </si>
  <si>
    <t>Sachsen14</t>
  </si>
  <si>
    <t>PP</t>
  </si>
  <si>
    <t>Sachsen-Anhalt15</t>
  </si>
  <si>
    <t>QQ</t>
  </si>
  <si>
    <t>Thüringen16</t>
  </si>
  <si>
    <t>electricity consumption 5 person hh yearly avg min</t>
  </si>
  <si>
    <t>electricity consumption 5 person hh yearly avg max</t>
  </si>
  <si>
    <t>electricity consumption 6 or more person hh yearly avg min</t>
  </si>
  <si>
    <t>electricity consumption 6 or more person hh yearly avg max</t>
  </si>
  <si>
    <t>own estimate</t>
  </si>
  <si>
    <t>energy demand characteristic value of buildings 3-6 dwellings constructed 2009-2020</t>
  </si>
  <si>
    <t>energy demand characteristic value of buildings 7-12 dwellings constructed 2009-2020</t>
  </si>
  <si>
    <t>energy demand characteristic value of buildings 13 and more dwellings constructed 2009-2020</t>
  </si>
  <si>
    <t>energy demand characteristic value of buildings 2 dwellings constructed 2009-2020</t>
  </si>
  <si>
    <t>CO2 emissions = E-verbraucht x CO2/E-produziert</t>
  </si>
  <si>
    <t>E-verbraucht</t>
  </si>
  <si>
    <t>warm water heating</t>
  </si>
  <si>
    <t>space heating</t>
  </si>
  <si>
    <t>other (electricity)</t>
  </si>
  <si>
    <t>other (gas stove)</t>
  </si>
  <si>
    <t>housing</t>
  </si>
  <si>
    <t>E-produziert</t>
  </si>
  <si>
    <t>electricity mix</t>
  </si>
  <si>
    <t>heating systems</t>
  </si>
  <si>
    <t>persons per household</t>
  </si>
  <si>
    <t>ww heating system efficiency</t>
  </si>
  <si>
    <t>space area</t>
  </si>
  <si>
    <t>space energy demand</t>
  </si>
  <si>
    <t>heating system efficiency</t>
  </si>
  <si>
    <t>component</t>
  </si>
  <si>
    <t>determinant</t>
  </si>
  <si>
    <t>factor1</t>
  </si>
  <si>
    <t>factor2</t>
  </si>
  <si>
    <t>factor3</t>
  </si>
  <si>
    <t>sometimes combined with space heating demand</t>
  </si>
  <si>
    <t>sometimes combined with warm water heating demand</t>
  </si>
  <si>
    <t>electricity demand per household size</t>
  </si>
  <si>
    <t>household size</t>
  </si>
  <si>
    <t>status</t>
  </si>
  <si>
    <t>stage1. done</t>
  </si>
  <si>
    <t>stage1: model snapshot of what is now incl initial data</t>
  </si>
  <si>
    <t>stage2: dynamic model representation of development over simulation time</t>
  </si>
  <si>
    <t>stage4: dynamic model with policy levers for GER-policies and alternatives</t>
  </si>
  <si>
    <t>stage3: dynamic model with policy levers for measures as presented by GER government</t>
  </si>
  <si>
    <t>Buildings by construction year microcensus classes before 1919</t>
  </si>
  <si>
    <t>Buildings by construction year microcensus classes 1919-1948</t>
  </si>
  <si>
    <t>Buildings by construction year microcensus classes 1949-1978</t>
  </si>
  <si>
    <t>Buildings by construction year microcensus classes 1979-1986</t>
  </si>
  <si>
    <t>Buildings by construction year microcensus classes 1987-1990</t>
  </si>
  <si>
    <t>Buildings by construction year microcensus classes 1991-1995</t>
  </si>
  <si>
    <t>Buildings by construction year microcensus classes 1996-2000</t>
  </si>
  <si>
    <t>Buildings by construction year microcensus classes 2001-2004</t>
  </si>
  <si>
    <t>Buildings by construction year microcensus classes 2005-2008</t>
  </si>
  <si>
    <t>Buildings by construction year microcensus classes 2009 and later</t>
  </si>
  <si>
    <t>GEB_3.2</t>
  </si>
  <si>
    <t>GEB_3.3</t>
  </si>
  <si>
    <t>GEB_3.4</t>
  </si>
  <si>
    <t>GEB_3.5</t>
  </si>
  <si>
    <t>GEB_3.6</t>
  </si>
  <si>
    <t>GEB_3.7</t>
  </si>
  <si>
    <t>GEB_3.8</t>
  </si>
  <si>
    <t>GEB_3.9</t>
  </si>
  <si>
    <t>GEB_3.10</t>
  </si>
  <si>
    <t>GEB_3.11</t>
  </si>
  <si>
    <t>2005-2008</t>
  </si>
  <si>
    <t>2001-2004</t>
  </si>
  <si>
    <t>1996-2000</t>
  </si>
  <si>
    <t>1991-1995</t>
  </si>
  <si>
    <t>1987-1990</t>
  </si>
  <si>
    <t>1979-1986</t>
  </si>
  <si>
    <t>1949-1978</t>
  </si>
  <si>
    <t>1919-1948</t>
  </si>
  <si>
    <t>new construction 2018 b1dw buildings</t>
  </si>
  <si>
    <t>new construction 2018 b1dw dwellings</t>
  </si>
  <si>
    <t>new construction 2018 b1dw living space</t>
  </si>
  <si>
    <t>new construction 2018 b2dw buildings</t>
  </si>
  <si>
    <t>new construction 2018 b2dw dwellings</t>
  </si>
  <si>
    <t>new construction 2018 b2dw living space</t>
  </si>
  <si>
    <t>new construction 2018 b3moredw buildings</t>
  </si>
  <si>
    <t>new construction 2018 b3moredw dwellings</t>
  </si>
  <si>
    <t>new construction 2018 b3moredw living space</t>
  </si>
  <si>
    <t>buildings age groups</t>
  </si>
  <si>
    <t>pre1919</t>
  </si>
  <si>
    <t>1979-1990</t>
  </si>
  <si>
    <t>1991-2000</t>
  </si>
  <si>
    <t>2001-2008</t>
  </si>
  <si>
    <t>2009later</t>
  </si>
  <si>
    <t>dwellings age groups</t>
  </si>
  <si>
    <t>dwellings per building avg mcc</t>
  </si>
  <si>
    <t>dwellings mcc age groups</t>
  </si>
  <si>
    <t>buildings mcc age groups</t>
  </si>
  <si>
    <t>buildings size</t>
  </si>
  <si>
    <t>3-6 dwellings</t>
  </si>
  <si>
    <t>7-12 dwellings</t>
  </si>
  <si>
    <t>13plus dwellings</t>
  </si>
  <si>
    <t>below 40sqm</t>
  </si>
  <si>
    <t>40-59sqm</t>
  </si>
  <si>
    <t>60-79sqm</t>
  </si>
  <si>
    <t>80-99sqm</t>
  </si>
  <si>
    <t>100-119sqm</t>
  </si>
  <si>
    <t>120-139sqm</t>
  </si>
  <si>
    <t>140-159sqm</t>
  </si>
  <si>
    <t>160-179sqm</t>
  </si>
  <si>
    <t>180-199sqm</t>
  </si>
  <si>
    <t>200plus sqm</t>
  </si>
  <si>
    <t>2009-2020</t>
  </si>
  <si>
    <t>2021later</t>
  </si>
  <si>
    <t>energy demand actual value of buildings 1 dwelling constructed 2009-2020</t>
  </si>
  <si>
    <t>energy demand actual value of buildings 1 dwelling constructed 2021later</t>
  </si>
  <si>
    <t>energy demand actual value of buildings 2 dwellings constructed 2009-2020</t>
  </si>
  <si>
    <t>energy demand actual value of buildings 2 dwellings constructed 2021later</t>
  </si>
  <si>
    <t>energy demand actual value of buildings 3-6 dwellings constructed 2009-2020</t>
  </si>
  <si>
    <t>energy demand actual value of buildings 3-6 dwellings constructed 2021later</t>
  </si>
  <si>
    <t>energy demand actual value of buildings 7-12 dwellings constructed 2009-2020</t>
  </si>
  <si>
    <t>energy demand actual value of buildings 7-12 dwellings constructed 2021later</t>
  </si>
  <si>
    <t>energy demand actual value of buildings 13 and more dwellings constructed 2009-2020</t>
  </si>
  <si>
    <t>energy demand actual value of buildings 13 and more dwellings constructed 2021later</t>
  </si>
  <si>
    <t>as per EU directive</t>
  </si>
  <si>
    <t>count</t>
  </si>
  <si>
    <t>source: Bigalke et al. (2016)</t>
  </si>
  <si>
    <t>average</t>
  </si>
  <si>
    <t>IMPORTED</t>
  </si>
  <si>
    <t>factor 36dw</t>
  </si>
  <si>
    <t>factor 712dw</t>
  </si>
  <si>
    <t>factor 13dw</t>
  </si>
  <si>
    <t>dw per b mean 36dw</t>
  </si>
  <si>
    <t>dw per b mean 712dw</t>
  </si>
  <si>
    <t>dw per b mean 13plus dw</t>
  </si>
  <si>
    <t>test no dwellings</t>
  </si>
  <si>
    <t>no dwellings test</t>
  </si>
  <si>
    <t>estimation error</t>
  </si>
  <si>
    <t>absolute</t>
  </si>
  <si>
    <t>pc</t>
  </si>
  <si>
    <t>dw per b mean 1dw</t>
  </si>
  <si>
    <t>dw per b mean 2dw</t>
  </si>
  <si>
    <t>factor 1dw</t>
  </si>
  <si>
    <t>factor 2dw</t>
  </si>
  <si>
    <t>m2</t>
  </si>
  <si>
    <t>living space avg per dw space group</t>
  </si>
  <si>
    <t>source: Bigalke et al. (2016) + EU-EPBD + https://nei-dt.de/fachinformationen/neubau-standards/enev-referenzgebaeude/ + https://nei-dt.de/fachinformationen/neubau-standards/enev-referenzgebaeude/</t>
  </si>
  <si>
    <t>age group</t>
  </si>
  <si>
    <t>pre2020</t>
  </si>
  <si>
    <t>in 2020</t>
  </si>
  <si>
    <t>SWITCH start of life + end of life buildings/dwellings capability per age group</t>
  </si>
  <si>
    <t>policy</t>
  </si>
  <si>
    <t>1 person</t>
  </si>
  <si>
    <t>2 persons</t>
  </si>
  <si>
    <t>4 persons</t>
  </si>
  <si>
    <t>5 persons</t>
  </si>
  <si>
    <t>6plus persons</t>
  </si>
  <si>
    <t>3 persons</t>
  </si>
  <si>
    <t>incentivize electricity use instead of fossil fuels</t>
  </si>
  <si>
    <t>1918-1948</t>
  </si>
  <si>
    <t>wall insulation</t>
  </si>
  <si>
    <t>roof insulation</t>
  </si>
  <si>
    <t>window glazing</t>
  </si>
  <si>
    <t>insulation type</t>
  </si>
  <si>
    <t>basement ceiling</t>
  </si>
  <si>
    <t>heating system</t>
  </si>
  <si>
    <t>standard</t>
  </si>
  <si>
    <t>not modernized</t>
  </si>
  <si>
    <t>little mordernized</t>
  </si>
  <si>
    <t>medium to well modernized</t>
  </si>
  <si>
    <t>share of total per age</t>
  </si>
  <si>
    <t>energy consumption characteristic value in kWh/(m2*a)</t>
  </si>
  <si>
    <t>construction year</t>
  </si>
  <si>
    <t>energy loss distribution share airing min</t>
  </si>
  <si>
    <t>energy loss distribution share airing max</t>
  </si>
  <si>
    <t>energy loss distribution share windows min</t>
  </si>
  <si>
    <t>energy loss distribution share windows max</t>
  </si>
  <si>
    <t>energy loss distribution share chimney and heating system min</t>
  </si>
  <si>
    <t>energy loss distribution share chimney and heating system max</t>
  </si>
  <si>
    <t>energy loss distribution share floor min</t>
  </si>
  <si>
    <t>energy loss distribution share floor max</t>
  </si>
  <si>
    <t>energy loss distribution share roof min</t>
  </si>
  <si>
    <t>energy loss distribution share roof max</t>
  </si>
  <si>
    <t>energy loss distribution share wall min</t>
  </si>
  <si>
    <t>energy loss distribution share wall max</t>
  </si>
  <si>
    <t>BINE Informationsdienst / Energiesparen im Haushalt</t>
  </si>
  <si>
    <t>FIZ Karlsruhe</t>
  </si>
  <si>
    <t>energy improvement example single family house potential roof</t>
  </si>
  <si>
    <t>energy improvement example single family house potential wall</t>
  </si>
  <si>
    <t>energy improvement example single family house potential floor</t>
  </si>
  <si>
    <t>energy improvement example single family house potential window glazing</t>
  </si>
  <si>
    <t>www.bdew.de ("Infografiken Gebäudetechnik")</t>
  </si>
  <si>
    <t>efficiency gain by number of dwellings characteristic benchmark: 1 dwelling</t>
  </si>
  <si>
    <t>efficiency gain by number of dwellings actual benchmark: 1 dwelling</t>
  </si>
  <si>
    <t>rose = assumptions</t>
  </si>
  <si>
    <t>building stock level of modernization by age group 3-6 dwellings houses by age and modernization level</t>
  </si>
  <si>
    <t>building stock level of modernization by age group 1 and 2 dwellings houses by age and modernization level</t>
  </si>
  <si>
    <t>building stock insulation standards of 1 or 2 dwellings houses by age group, insulation type, and efficiency standards (pre WSchV 1977, post WSchV 1977/1984, post WSchV 1995)</t>
  </si>
  <si>
    <t>building stock level of modernization by age group 7-12 dwellings houses by age and modernization level</t>
  </si>
  <si>
    <t>building stock level of modernization by age group 13plus dwellings houses by age and modernization level</t>
  </si>
  <si>
    <t>distribution of modernization level per age group same as for 1-2 dwellings buildings (see above)</t>
  </si>
  <si>
    <t>Roof surface = R</t>
  </si>
  <si>
    <t>Wall surface front/back = a</t>
  </si>
  <si>
    <t>Wall surface sides = b</t>
  </si>
  <si>
    <t>Floor/ground surface = F</t>
  </si>
  <si>
    <t>Window glazing = G</t>
  </si>
  <si>
    <t>Wall surface total = W</t>
  </si>
  <si>
    <t>2a+2b</t>
  </si>
  <si>
    <t>R+F = W = G</t>
  </si>
  <si>
    <t>Characteristics of buildings construction types and energy efficiency</t>
  </si>
  <si>
    <t>1-2 dwellings houses, i.e. detached and semi-detached houses</t>
  </si>
  <si>
    <t>3-6 dwellings houses, i.e. small multi-family houses A</t>
  </si>
  <si>
    <t>3-6 dwellings houses, i.e. small multi-family houses B</t>
  </si>
  <si>
    <t>6a+6b</t>
  </si>
  <si>
    <t>surfaces per dwelling A</t>
  </si>
  <si>
    <t>R+W+F</t>
  </si>
  <si>
    <t>surfaces per dwelling B</t>
  </si>
  <si>
    <t>surfaces per dwelling C</t>
  </si>
  <si>
    <t>surfaces per dwelling D</t>
  </si>
  <si>
    <t>surfaces per dwelling E</t>
  </si>
  <si>
    <t>surfaces per dwelling F</t>
  </si>
  <si>
    <t>12a+6b</t>
  </si>
  <si>
    <t>R+2a+2b</t>
  </si>
  <si>
    <t>2a+2b+F</t>
  </si>
  <si>
    <t>R+2a+b</t>
  </si>
  <si>
    <t>2a+b</t>
  </si>
  <si>
    <t>2a+b+F</t>
  </si>
  <si>
    <t>number of units</t>
  </si>
  <si>
    <t>relation R and F to W</t>
  </si>
  <si>
    <t>relations on energy efficiency</t>
  </si>
  <si>
    <t>R=W, F=W/2</t>
  </si>
  <si>
    <t>R=2-4a, F=2a</t>
  </si>
  <si>
    <t>total R</t>
  </si>
  <si>
    <t>total a</t>
  </si>
  <si>
    <t>total b</t>
  </si>
  <si>
    <t>total W</t>
  </si>
  <si>
    <t>total F</t>
  </si>
  <si>
    <t>pointed roof</t>
  </si>
  <si>
    <t>flat or pointed roof</t>
  </si>
  <si>
    <t>flat roof</t>
  </si>
  <si>
    <t>tower, flat roof</t>
  </si>
  <si>
    <t>long row, flat or pointed roof</t>
  </si>
  <si>
    <t>7-12 dwellings houses, i.e. small multi-family houses A-row</t>
  </si>
  <si>
    <t>7-12 dwellings houses, i.e. small multi-family houses B-tower</t>
  </si>
  <si>
    <t>24a+6b</t>
  </si>
  <si>
    <t>R+2a</t>
  </si>
  <si>
    <t>2a</t>
  </si>
  <si>
    <t>2a+F</t>
  </si>
  <si>
    <t>corner: R=2a+b, F=2a; middle: R=2a=F</t>
  </si>
  <si>
    <t>24a+12b</t>
  </si>
  <si>
    <t>R= ca.1/4 W=F</t>
  </si>
  <si>
    <t>R=2a-2a+b=F = 1/8; W=2a+b = 3/4</t>
  </si>
  <si>
    <t>13plus dwellings houses, i.e. larger multi-family houses</t>
  </si>
  <si>
    <t>48a</t>
  </si>
  <si>
    <t>R+1a</t>
  </si>
  <si>
    <t>1a</t>
  </si>
  <si>
    <t>1a+F</t>
  </si>
  <si>
    <t>R=F=a</t>
  </si>
  <si>
    <t>GEG post2020</t>
  </si>
  <si>
    <t>2009: roof insulation + renewable energy; 2014: pipe insulations; 2015: roof insulation, exchange of specific heaters; 2016: exchange of gas and fuel heating systems every 30 years</t>
  </si>
  <si>
    <t>-1977</t>
  </si>
  <si>
    <t>-1995</t>
  </si>
  <si>
    <t>-2009</t>
  </si>
  <si>
    <t>ORIGINAL</t>
  </si>
  <si>
    <t>pre1977</t>
  </si>
  <si>
    <t>1977-1995</t>
  </si>
  <si>
    <t>post1995</t>
  </si>
  <si>
    <t>floor insulation</t>
  </si>
  <si>
    <t>insulation categories</t>
  </si>
  <si>
    <t>little</t>
  </si>
  <si>
    <t>medium1</t>
  </si>
  <si>
    <t>medium2</t>
  </si>
  <si>
    <t>high</t>
  </si>
  <si>
    <t>pre1977 standard</t>
  </si>
  <si>
    <t>1977-1995 standard</t>
  </si>
  <si>
    <t>1995-2009 standard</t>
  </si>
  <si>
    <t>EnEV 2009-220 standards</t>
  </si>
  <si>
    <t>*generated figures in the extended table above</t>
  </si>
  <si>
    <t>*verified pattern of each insulation component with</t>
  </si>
  <si>
    <t>*same ratios are assumed for all types of dwelling houses (single and multi-family houses)</t>
  </si>
  <si>
    <t>building stock insulation standards of 1 or 2 dwellings houses* by age group, insulation type, and efficiency standards (pre WSchV 1977, post WSchV 1977/1984, post WSchV 1995)</t>
  </si>
  <si>
    <t>Buildings with living space states share of grand total</t>
  </si>
  <si>
    <t>modernization level</t>
  </si>
  <si>
    <t>wall insulation none</t>
  </si>
  <si>
    <t>wall insulation little</t>
  </si>
  <si>
    <t>wall insulation medium1</t>
  </si>
  <si>
    <t>wall insulation medium2</t>
  </si>
  <si>
    <t>wall insulation high</t>
  </si>
  <si>
    <t>roof insulation none</t>
  </si>
  <si>
    <t>roof insulation little</t>
  </si>
  <si>
    <t>roof insulation medium1</t>
  </si>
  <si>
    <t>roof insulation medium2</t>
  </si>
  <si>
    <t>roof insulation high</t>
  </si>
  <si>
    <t>window glazing none</t>
  </si>
  <si>
    <t>window glazing little</t>
  </si>
  <si>
    <t>window glazing medium1</t>
  </si>
  <si>
    <t>window glazing medium2</t>
  </si>
  <si>
    <t>window glazing high</t>
  </si>
  <si>
    <t>basement ceiling none</t>
  </si>
  <si>
    <t>basement ceiling little</t>
  </si>
  <si>
    <t>basement ceiling medium1</t>
  </si>
  <si>
    <t>basement ceiling medium2</t>
  </si>
  <si>
    <t>basement ceiling high</t>
  </si>
  <si>
    <t>heating system none</t>
  </si>
  <si>
    <t>heating system little</t>
  </si>
  <si>
    <t>heating system medium1</t>
  </si>
  <si>
    <t>heating system medium2</t>
  </si>
  <si>
    <t>heating system high</t>
  </si>
  <si>
    <t>basic assumptions</t>
  </si>
  <si>
    <t>buildings are square, 2 floors, ceilings 3m high</t>
  </si>
  <si>
    <t>dwellings are square, 1 floors, ceilings 3m high</t>
  </si>
  <si>
    <t>Assuming houses are all squared: a=b</t>
  </si>
  <si>
    <t>X=</t>
  </si>
  <si>
    <t>sqr(m2)</t>
  </si>
  <si>
    <t>sqm factors for building component areas per dwelling</t>
  </si>
  <si>
    <t>0,3-0,16</t>
  </si>
  <si>
    <t>0,14-0,083</t>
  </si>
  <si>
    <t>wall insulation per dwelling</t>
  </si>
  <si>
    <t>roof insulation per dwelling</t>
  </si>
  <si>
    <t>window glazing per dwelling</t>
  </si>
  <si>
    <t>floor insulation per dwelling</t>
  </si>
  <si>
    <t>heating systems per dwelling</t>
  </si>
  <si>
    <t>heating systems are per house</t>
  </si>
  <si>
    <t>medium 1 modernized</t>
  </si>
  <si>
    <t>**generated based on pc-change between not and little modernized</t>
  </si>
  <si>
    <t>medium 2 modernized**</t>
  </si>
  <si>
    <t>highly modernized**</t>
  </si>
  <si>
    <t>max potential</t>
  </si>
  <si>
    <t>max improvement potential</t>
  </si>
  <si>
    <t>potential</t>
  </si>
  <si>
    <t>resulting kWh/m2a</t>
  </si>
  <si>
    <t>reduction contribution per building component</t>
  </si>
  <si>
    <t>roof initial energy loss share</t>
  </si>
  <si>
    <t>wall initial energy loss share</t>
  </si>
  <si>
    <t>glazing initial energy loss share</t>
  </si>
  <si>
    <t>floor initial energy loss share</t>
  </si>
  <si>
    <t>TEST</t>
  </si>
  <si>
    <t>improvement contribution in kWh/m2</t>
  </si>
  <si>
    <t>result: remaining energy consuption in kWh per m2a after improvement</t>
  </si>
  <si>
    <t>QUELLE: www.bdew.de ("Infografiken Gebäudetechnik")</t>
  </si>
  <si>
    <t>heating system initial energy loss share</t>
  </si>
  <si>
    <t>before estimate for HS was added</t>
  </si>
  <si>
    <t>Insgesamt</t>
  </si>
  <si>
    <t>Bauhauptgewerbe</t>
  </si>
  <si>
    <t xml:space="preserve">  Maurer und Betonbauer</t>
  </si>
  <si>
    <t xml:space="preserve">  Zimmerer</t>
  </si>
  <si>
    <t xml:space="preserve">  Dachdecker</t>
  </si>
  <si>
    <t xml:space="preserve">  Straßenbauer</t>
  </si>
  <si>
    <t xml:space="preserve">  Wärme-, Kälte- und Schallschutzisolierer</t>
  </si>
  <si>
    <t xml:space="preserve">  Brunnenbauer</t>
  </si>
  <si>
    <t xml:space="preserve">  Gerüstbauer</t>
  </si>
  <si>
    <t xml:space="preserve">  Betonstein- und Terrazzohersteller</t>
  </si>
  <si>
    <t>Ausbaugewerbe</t>
  </si>
  <si>
    <t xml:space="preserve">  Ofen- und Luftheizungsbauer</t>
  </si>
  <si>
    <t xml:space="preserve">  Stuckateure</t>
  </si>
  <si>
    <t xml:space="preserve">  Maler und Lackierer</t>
  </si>
  <si>
    <t xml:space="preserve">  Klempner</t>
  </si>
  <si>
    <t xml:space="preserve">  Installateur und Heizungsbauer</t>
  </si>
  <si>
    <t xml:space="preserve">  Elektrotechniker</t>
  </si>
  <si>
    <t xml:space="preserve">  Tischler</t>
  </si>
  <si>
    <t xml:space="preserve">  Glaser</t>
  </si>
  <si>
    <t xml:space="preserve">  Fliesen-, Platten- und Mosaikleger</t>
  </si>
  <si>
    <t xml:space="preserve">  Estrichleger</t>
  </si>
  <si>
    <t xml:space="preserve">  Parkettleger</t>
  </si>
  <si>
    <t xml:space="preserve">  Rollladen- und Sonnenschutztechniker</t>
  </si>
  <si>
    <t xml:space="preserve">  Raumausstatter</t>
  </si>
  <si>
    <t>labor force craftsmen total number of workers</t>
  </si>
  <si>
    <t>labor force craftsmen in main construction trade total number of workers</t>
  </si>
  <si>
    <t>labor force craftsmen in finishing trade total number of workers</t>
  </si>
  <si>
    <t>destatis-53111</t>
  </si>
  <si>
    <t>1000 EUR</t>
  </si>
  <si>
    <t>destatis-31121</t>
  </si>
  <si>
    <t>completed construction dwelling houses cumulated costs total amount</t>
  </si>
  <si>
    <t>completed construction dwelling houses total amount</t>
  </si>
  <si>
    <t>completed construction non-residential buildings total amount</t>
  </si>
  <si>
    <t>completed construction non-residential buildings cumulated costs total amount</t>
  </si>
  <si>
    <t>Anzahl Wohngebäude 2018</t>
  </si>
  <si>
    <t>Nutzfläche in Wohngebäuden 2018</t>
  </si>
  <si>
    <t>Veranschlagte Kosten des Bauwerks Wohngebäude 2018</t>
  </si>
  <si>
    <t>Nutzfläche in Nichtwohngebäuden 2018</t>
  </si>
  <si>
    <t>Anzahl Nichtwohngebäude 2018</t>
  </si>
  <si>
    <t>Veranschlagte Kosten des Bauwerks Nichtwohngebäude 2018</t>
  </si>
  <si>
    <t>EUR/m2</t>
  </si>
  <si>
    <t>new const.18 non-residential buildings total</t>
  </si>
  <si>
    <t>new const.18 dw total buildings</t>
  </si>
  <si>
    <t>new const.18 dw total est.costs</t>
  </si>
  <si>
    <t>new const.18 non-residential total est.costs</t>
  </si>
  <si>
    <t>new const.18 dw price per unit</t>
  </si>
  <si>
    <t>new const.18 dw price per sqm</t>
  </si>
  <si>
    <t>new const.18 non-dw price per sqm</t>
  </si>
  <si>
    <t>new const.18 non-dw price per unit</t>
  </si>
  <si>
    <t>1000 EUR/unit</t>
  </si>
  <si>
    <t>wage in main construction trade per hour</t>
  </si>
  <si>
    <t>destatis: 1020210201015 / Punkt 13.1</t>
  </si>
  <si>
    <t>working hours main construction trade per week rounded</t>
  </si>
  <si>
    <t>hours</t>
  </si>
  <si>
    <t>main construction trade workforce total</t>
  </si>
  <si>
    <t>destatis: 1020210201015 / Punkt 15.1</t>
  </si>
  <si>
    <t>main construction trade workforce concerned with construction of buildings total</t>
  </si>
  <si>
    <t>main construction trade workforce concerned with construction of roads and railways</t>
  </si>
  <si>
    <t>main construction trade workforce concerned with construction of pipes and purification plants</t>
  </si>
  <si>
    <t>main construction trade workforce concerned with construction of other civil engineering facilities total</t>
  </si>
  <si>
    <t>main construction trade workforce concerned with construction of other civil engineering facilities share watersupply network</t>
  </si>
  <si>
    <t>main construction trade workforce concerned with demolition works and construction site preparation</t>
  </si>
  <si>
    <t>main construction trade workforce concerned with other specialized construction total</t>
  </si>
  <si>
    <t>main construction trade workforce concerned with other specialized construction share roofing and carpentry</t>
  </si>
  <si>
    <t>main construction trade workforce concerned with other specialized construction share scaffolding</t>
  </si>
  <si>
    <t>main construction trade workforce concerned with construction of buildings total share</t>
  </si>
  <si>
    <t>main construction trade workforce concerned with construction of roads and railways share</t>
  </si>
  <si>
    <t>main construction trade workforce concerned with construction of pipes and purification plants share</t>
  </si>
  <si>
    <t>main construction trade workforce concerned with construction of other civil engineering facilities total share</t>
  </si>
  <si>
    <t>main construction trade workforce concerned with demolition works and construction site preparation share</t>
  </si>
  <si>
    <t>main construction trade workforce concerned with other specialized construction total share</t>
  </si>
  <si>
    <t>completed construction share of dwelling houses by useful area</t>
  </si>
  <si>
    <t>new const.18 dw share of total by units pc</t>
  </si>
  <si>
    <t>new const.18 dw share of total by costs pc</t>
  </si>
  <si>
    <t>new const.18 dw total sqm (living area + useful area)</t>
  </si>
  <si>
    <t>new const.18 non-residential total sqm (living area + useful area)</t>
  </si>
  <si>
    <t>new const.18 dw share of total constructed sqm pc</t>
  </si>
  <si>
    <t>completed construction dwelling houses cumulated living area+useful area</t>
  </si>
  <si>
    <t>completed construction non-residential buildings cumulated useful area+living area</t>
  </si>
  <si>
    <t>construction work on existing dwelling houses 2018 in sqm of total area</t>
  </si>
  <si>
    <t>lock-in gas grid</t>
  </si>
  <si>
    <t>500 EUR/Stk -&gt; at roughly 1,2sqm for a normal window</t>
  </si>
  <si>
    <t>780 EUR/Stk -&gt; at roughly 1,2sqm for a normal window</t>
  </si>
  <si>
    <t>upgrade cost heating system old to new gas min</t>
  </si>
  <si>
    <t>upgrade cost heating system old to new gas max</t>
  </si>
  <si>
    <t>upgrade cost glazing max</t>
  </si>
  <si>
    <t>upgrade cost glazing min</t>
  </si>
  <si>
    <t>upgrade cost wall max</t>
  </si>
  <si>
    <t>upgrade cost wall min</t>
  </si>
  <si>
    <t>upgrade cost floor - basement ceiling insulation max</t>
  </si>
  <si>
    <t>upgrade cost floor - basement ceiling insulation min</t>
  </si>
  <si>
    <t>upgrade cost electricity storage per kWh</t>
  </si>
  <si>
    <t>upgrade cost electricity storage for 4p hh min</t>
  </si>
  <si>
    <t>upgrade cost electricity storage for 4p hh max</t>
  </si>
  <si>
    <t>years</t>
  </si>
  <si>
    <t>upgrade armortization time wall upgrade</t>
  </si>
  <si>
    <t>upgrade armortization time roof upgrade</t>
  </si>
  <si>
    <t>upgrade armortization time glazing upgrade</t>
  </si>
  <si>
    <t>upgrade armortization time floor upgrade</t>
  </si>
  <si>
    <t>upgrade armortization time heating system upgrade</t>
  </si>
  <si>
    <t>pre 1978 houses: 4-10yrs with mean 6yrs, 1978-1995 houses: 9-22yrs with mean 15yrs</t>
  </si>
  <si>
    <t>considering armortization of top ceiling is 2-5yrs, pointed roof is 6-16 yrs, flat roof is 5-13yrs</t>
  </si>
  <si>
    <t>upgrade cost roof min</t>
  </si>
  <si>
    <t>upgrade cost roof max</t>
  </si>
  <si>
    <t>considering the different methods and roof types, mean should be around 70 EUR/m2</t>
  </si>
  <si>
    <t>www.energie-fachberater.de</t>
  </si>
  <si>
    <t>GWp</t>
  </si>
  <si>
    <t>https://www.ise.fraunhofer.de/content/dam/ise/de/documents/publications/studies/aktuelle-fakten-zur-photovoltaik-in-deutschland.pdf</t>
  </si>
  <si>
    <t>upgrade solar pv expected full load hours per year</t>
  </si>
  <si>
    <t>h/a</t>
  </si>
  <si>
    <t>CO2 equivalents / kWh from solar PV over lifetime</t>
  </si>
  <si>
    <t>CO2 equivalents / kWh from German electricity mix 2018</t>
  </si>
  <si>
    <t>total passenger km 2017</t>
  </si>
  <si>
    <t>pkm</t>
  </si>
  <si>
    <t>upgrade solar pv avg yearly yield per kWp</t>
  </si>
  <si>
    <t>kWh/kWp</t>
  </si>
  <si>
    <t>avg annual driving performance</t>
  </si>
  <si>
    <t>km/a</t>
  </si>
  <si>
    <t>EV energy charging losses</t>
  </si>
  <si>
    <t>EV one-time battery related ghg emissions from production in CO2 equivalents 2017</t>
  </si>
  <si>
    <t>workforce demand for yearly new installed solar PV capacity (10GW)</t>
  </si>
  <si>
    <t>workforce solar pv sector 2018</t>
  </si>
  <si>
    <t>workforce lignite mining 2015</t>
  </si>
  <si>
    <t>electricity consumer price 2019 avg</t>
  </si>
  <si>
    <t>ct/kWh</t>
  </si>
  <si>
    <t>CO2 certificate price 2015-2019 min</t>
  </si>
  <si>
    <t>EUR/tCO2equ</t>
  </si>
  <si>
    <t>CO2 certificate price 2015-2019 max</t>
  </si>
  <si>
    <t>CO2 certificate price 2019 last</t>
  </si>
  <si>
    <t>EEG electricity supply fixed rate payment until end 2020</t>
  </si>
  <si>
    <t>vereinfacht</t>
  </si>
  <si>
    <t>GWp/a</t>
  </si>
  <si>
    <t>solar pv yearly required installation rate to reach 400 GWp by 2050</t>
  </si>
  <si>
    <t>solar pv yearly required installation rate to reach 400 GWp by 2050 including replacing 30yr old units</t>
  </si>
  <si>
    <t>solar pv yearly required installation rate to reach 65% REN by 2030 (Koalitionsvertrag2018) min</t>
  </si>
  <si>
    <t>solar pv yearly required installation rate to reach 65% REN by 2030 (Koalitionsvertrag2018) max</t>
  </si>
  <si>
    <t>solar pv yearly required installation rate to reach 95GWp REN by 2030 (Klimaschutzprogramm2019) min</t>
  </si>
  <si>
    <t>solar pv yearly average installation rate 2013-2018</t>
  </si>
  <si>
    <t>solar pv installation rate 2019</t>
  </si>
  <si>
    <t>buildings size share of total per district</t>
  </si>
  <si>
    <t>buildings size share of total per all buildings</t>
  </si>
  <si>
    <t>dwellings by living space share of total district</t>
  </si>
  <si>
    <t>initial buildings constructed per district bsize</t>
  </si>
  <si>
    <t>initial dwellings constructed per district bsize</t>
  </si>
  <si>
    <t>initial dwellings constructed per district total</t>
  </si>
  <si>
    <t>all</t>
  </si>
  <si>
    <t>ini dwellings constructed per sqm size per district</t>
  </si>
  <si>
    <t>ini sqm constructed per district total</t>
  </si>
  <si>
    <t>ini constructed sqm per district bsize</t>
  </si>
  <si>
    <t>income distribution among dwelling size groups</t>
  </si>
  <si>
    <t>900-1500</t>
  </si>
  <si>
    <t>1500-2000</t>
  </si>
  <si>
    <t>2000-3200</t>
  </si>
  <si>
    <t>3200-4500</t>
  </si>
  <si>
    <t>4500-6000</t>
  </si>
  <si>
    <t>below900</t>
  </si>
  <si>
    <t>monthly net income per household</t>
  </si>
  <si>
    <t>in euro</t>
  </si>
  <si>
    <t>6000-10000</t>
  </si>
  <si>
    <t>10000plus</t>
  </si>
  <si>
    <t>sollverteilung</t>
  </si>
  <si>
    <t>summe</t>
  </si>
  <si>
    <t>ist verteilung</t>
  </si>
  <si>
    <t>soll verteilung %</t>
  </si>
  <si>
    <t>original</t>
  </si>
  <si>
    <t>cumulated income group distribution</t>
  </si>
  <si>
    <t>==&gt;</t>
  </si>
  <si>
    <t>monthly net income per household in euro</t>
  </si>
  <si>
    <t>Validation Test:</t>
  </si>
  <si>
    <t>earners per income group:</t>
  </si>
  <si>
    <t>devided by ~80 Mio citizens:</t>
  </si>
  <si>
    <t>total cumulated income in Mio.  Euro</t>
  </si>
  <si>
    <t>avg yearly per capita net income in Euro:</t>
  </si>
  <si>
    <t>--&gt; used to adjust avg income per income group</t>
  </si>
  <si>
    <t>--&gt; upward adjustment. significant addition to 10k-plus group</t>
  </si>
  <si>
    <t>resulting income per group in Euro:</t>
  </si>
  <si>
    <t>yearly income</t>
  </si>
  <si>
    <t>household net income avg monthly per income group</t>
  </si>
  <si>
    <t>Stückpreis min ca. 6400 inkl. Rohr und Arbeitskosten. avg Preis auf 140sqm angesetzt</t>
  </si>
  <si>
    <t>Stückpreis max ca. 9000 inkl. Rohr und Arbeitskosten. avg Preis auf 140sqm angesetzt</t>
  </si>
  <si>
    <t>Stückpreis min ca. 6000 inkl. Arbeitskosten. avg Preis auf 140sqm angesetzt</t>
  </si>
  <si>
    <t>Stückpreis max ca. 15000 inkl. Arbeitskosten. avg Preis auf 140sqm angesetzt</t>
  </si>
  <si>
    <t>Stückpreis min ca. 8000 inkl. Arbeitskosten. avg Preis auf 140sqm angesetzt</t>
  </si>
  <si>
    <t>Stückpreis min ca. 5200 inkl. Arbeitskosten. avg Preis auf 140sqm angesetzt</t>
  </si>
  <si>
    <t>Stückpreis max ca. 8700 inkl. Arbeitskosten. avg Preis auf 140sqm angesetzt</t>
  </si>
  <si>
    <t>Stückpreis min ca. 10400 inkl. Arbeitskosten. avg Preis auf 140sqm angesetzt</t>
  </si>
  <si>
    <t>Stückpreis max ca. 13000 inkl. Arbeitskosten. avg Preis auf 140sqm angesetzt</t>
  </si>
  <si>
    <t>Stückpreis max ca. 18700 inkl. Arbeitskosten. avg Preis auf 140sqm angesetzt</t>
  </si>
  <si>
    <t>addon cost solar thermal system complete for 4p hh min</t>
  </si>
  <si>
    <t>addon cost solar thermal system complete for 4p hh max</t>
  </si>
  <si>
    <t>addon cost solar pv system without storage for 4p hh min</t>
  </si>
  <si>
    <t>addon cost solar pv system without storage for 4p hh max</t>
  </si>
  <si>
    <t>addon cost solar pv system with storage for 4p hh min</t>
  </si>
  <si>
    <t>addon cost solar pv system with storage for 4p hh max</t>
  </si>
  <si>
    <t>addon solar thermal avg collector size per 4p hh sqm</t>
  </si>
  <si>
    <t>addon solar thermal avg potential share of yearly heat water consumption</t>
  </si>
  <si>
    <t>kWp/m2</t>
  </si>
  <si>
    <t>addon solar pv avg energy production factor per sqm</t>
  </si>
  <si>
    <t>http://www.inbalance-energy.co.uk/articles/solar_panels_pv_calculator.html and https://www.solaranlagen-portal.com/photovoltaik/leistung</t>
  </si>
  <si>
    <t>addon solar pv fraction of total roof size min</t>
  </si>
  <si>
    <t>addon solar pv fraction of total roof size max</t>
  </si>
  <si>
    <t>https://de.wikipedia.org/wiki/Elektroauto#Deutschland and KBA</t>
  </si>
  <si>
    <t>EV share new registrations 1. quarter 2020</t>
  </si>
  <si>
    <t>EV new registrations in 2019</t>
  </si>
  <si>
    <t>add to EV energy consumption</t>
  </si>
  <si>
    <t>https://de.wikipedia.org/wiki/Elektroauto#Deutschland</t>
  </si>
  <si>
    <t>EUR/l</t>
  </si>
  <si>
    <t>CEV avg fuel price (diesel) per liter</t>
  </si>
  <si>
    <t>kWh/km</t>
  </si>
  <si>
    <t>min 14,7 kWh max 27,6 kWh per 100km by ADAC test 2020</t>
  </si>
  <si>
    <t>https://www.adac.de/rund-ums-fahrzeug/tests/elektromobilitaet/stromverbrauch-elektroautos-adac-test/</t>
  </si>
  <si>
    <t>KBA</t>
  </si>
  <si>
    <t>EV share new registrations 2019</t>
  </si>
  <si>
    <t>CEV avg fuel price CNG per kg</t>
  </si>
  <si>
    <t>EUR/kg</t>
  </si>
  <si>
    <t>https://de.wikipedia.org/wiki/Erdgas</t>
  </si>
  <si>
    <t>kWh</t>
  </si>
  <si>
    <t>CEV conversion LPG m3 to liter</t>
  </si>
  <si>
    <t>CEV conversion LPG m3 to kg</t>
  </si>
  <si>
    <t>kg/m3</t>
  </si>
  <si>
    <t>CEV conversion LPG liter to kg</t>
  </si>
  <si>
    <t>kg/l</t>
  </si>
  <si>
    <t>https://www.fluessiggas1.de/fluessiggas_umrechnung_kwh_m3_liter_kg/</t>
  </si>
  <si>
    <t>CEV energy content CNG per kg</t>
  </si>
  <si>
    <t>kWh/kg</t>
  </si>
  <si>
    <t>kWh/l</t>
  </si>
  <si>
    <t>https://www.erdgas.info/erdgas-mobil/erdgas-als-kraftstoff/reichweite-von-gas-autos/</t>
  </si>
  <si>
    <t>https://www.focus.de/auto/fahrberichte/dauertest-skoda-octavia-g-tec-100-kilometer-kosten-vier-euro-so-schlaegt-sich-der-erdgas-skoda-im-dauertest_id_7502654.html</t>
  </si>
  <si>
    <t>https://www.umweltpakt.bayern.de/energie_klima/fachwissen/217/berechnung-co2-emissionen</t>
  </si>
  <si>
    <t>kg/pkm</t>
  </si>
  <si>
    <t>http://www.klimaneutral-handeln.de/php/kompens-berechnen.php</t>
  </si>
  <si>
    <t>CO2 emissions from air transport in kg CO2equ per passenger km</t>
  </si>
  <si>
    <t>CO2 emissions from national rail transport in kg CO2equ per passenger km</t>
  </si>
  <si>
    <t>CO2 emissions from national bus transport in kg CO2equ per passenger km</t>
  </si>
  <si>
    <t>CO2 emissions from local bus and rail transport in kg CO2equ per passenger km</t>
  </si>
  <si>
    <t>CO2 emissions from cruise ship transport in kg CO2equ per passenger days at sea</t>
  </si>
  <si>
    <t>kg/d</t>
  </si>
  <si>
    <t>CO2 emissions from cruise ship transport in kg CO2equ per passenger days at the port</t>
  </si>
  <si>
    <t>CO2 emissions from electricity production given the "Energiemix"</t>
  </si>
  <si>
    <t>kg/kWh</t>
  </si>
  <si>
    <t>CO2 factor EV emissions from electric charging</t>
  </si>
  <si>
    <t>CO2 factor heating with wood in kg CO2 equ</t>
  </si>
  <si>
    <t>CO2 factor heating with heating oil in kg CO2 equ</t>
  </si>
  <si>
    <t>CO2 factor heating with natural gas from m3 in kg CO2 equ</t>
  </si>
  <si>
    <t>CO2 factor heating with natural gas from kWh in kg CO2 equ</t>
  </si>
  <si>
    <t>CO2 factor heating with hard coal from kg in kg CO2 equ</t>
  </si>
  <si>
    <t>CO2 factor heating with lignite briquettes in kg CO2 equ</t>
  </si>
  <si>
    <t>CO2 factor heating with district heating in kg CO2 equ</t>
  </si>
  <si>
    <t>kg/kg</t>
  </si>
  <si>
    <t>CEV avg fuel price LPG per liter</t>
  </si>
  <si>
    <t>CEV avg CO2 emissions per km at 4kg CNG/100km</t>
  </si>
  <si>
    <t>g/km</t>
  </si>
  <si>
    <t>https://www.audi.de/de/brand/de/neuwagen/a4/a4-avant-g-tron.html</t>
  </si>
  <si>
    <t>solar pv installation share of total capacity on prive roof tops max</t>
  </si>
  <si>
    <t>solar pv installed capacity 2019</t>
  </si>
  <si>
    <t>solar pv installed systems 2019</t>
  </si>
  <si>
    <t>solar pv installed capacity on private roof tops max estimate</t>
  </si>
  <si>
    <t>https://de.wikipedia.org/wiki/Thermische_Solaranlage</t>
  </si>
  <si>
    <t>energy consumption private household share heating energy total</t>
  </si>
  <si>
    <t>energy consumption private household share heating energy for warm drinkable water</t>
  </si>
  <si>
    <t>energy consumption private household share heating energy for heating water</t>
  </si>
  <si>
    <t>energy consumption private household share motor vehicles</t>
  </si>
  <si>
    <t>energy consumption private household share electricity</t>
  </si>
  <si>
    <t>solar thermal avg possible energy reduction potential of total heating energy demand max</t>
  </si>
  <si>
    <t>solar thermal energy contribution 2013</t>
  </si>
  <si>
    <t>https://www.solaranlagen-portal.com/solar/solarenergie/waerme</t>
  </si>
  <si>
    <t>fuel codes matching between KBA data</t>
  </si>
  <si>
    <t>0001</t>
  </si>
  <si>
    <t>comments 3</t>
  </si>
  <si>
    <t>G/B</t>
  </si>
  <si>
    <t>S</t>
  </si>
  <si>
    <t>code in fz2_2019 xsls</t>
  </si>
  <si>
    <t>code in sv222_m1 pdf</t>
  </si>
  <si>
    <t>meaning</t>
  </si>
  <si>
    <t>0002</t>
  </si>
  <si>
    <t>0008</t>
  </si>
  <si>
    <t>0004</t>
  </si>
  <si>
    <t>0006</t>
  </si>
  <si>
    <t>comments 4</t>
  </si>
  <si>
    <t>0023</t>
  </si>
  <si>
    <t>petrol</t>
  </si>
  <si>
    <t>diesel</t>
  </si>
  <si>
    <t>0009</t>
  </si>
  <si>
    <t>0007</t>
  </si>
  <si>
    <t>bivalent petrol or LPG</t>
  </si>
  <si>
    <t>note: 0007=FCA--&gt;AAH</t>
  </si>
  <si>
    <t>bivalent petrol or CNG</t>
  </si>
  <si>
    <t>CNG</t>
  </si>
  <si>
    <t>n/a</t>
  </si>
  <si>
    <t>0025</t>
  </si>
  <si>
    <t>petrol with ethanol --&gt; = B</t>
  </si>
  <si>
    <t>solar thermal avg existing energy reduction potential of total heating energy demand min</t>
  </si>
  <si>
    <t>https://www.paradigma.de/produkte/solarheizung/solarkollektoren/</t>
  </si>
  <si>
    <t>https://www.solaranlagen-portal.com/solarthermie</t>
  </si>
  <si>
    <t>solar thermal heating system avg collector size min</t>
  </si>
  <si>
    <t>solar thermal heating system avg collector size max</t>
  </si>
  <si>
    <t>solar thermal use water heating avg collector size min</t>
  </si>
  <si>
    <t>solar thermal use water heating avg collector size max</t>
  </si>
  <si>
    <t>solar thermal heating system avg price min</t>
  </si>
  <si>
    <t>solar thermal heating system avg price max</t>
  </si>
  <si>
    <t>solar thermal use water heating avg price min</t>
  </si>
  <si>
    <t>solar thermal use water heating avg price max</t>
  </si>
  <si>
    <t>solar thermal use water heating gov support min</t>
  </si>
  <si>
    <t>solar thermal heating system gov support min</t>
  </si>
  <si>
    <t>solar thermal avg useable energy from global radiation</t>
  </si>
  <si>
    <t>https://www.solarthermie.net/wissen/globalstrahlung-deutschland</t>
  </si>
  <si>
    <t>solar thermal use water heating effective energy saving factor</t>
  </si>
  <si>
    <t>max production is in summer when less warm water is needed</t>
  </si>
  <si>
    <t>solar thermal heating system effective energy saving factor</t>
  </si>
  <si>
    <t>max production is in summer when heating is not needed, only warm water use</t>
  </si>
  <si>
    <t>solar thermal avg energy yield per sqm installed estimate Germany</t>
  </si>
  <si>
    <t>new parking structures must include 10% charging stations</t>
  </si>
  <si>
    <t>look for source!</t>
  </si>
  <si>
    <t>a</t>
  </si>
  <si>
    <t>https://www.wer-weiss-was.de/t/gesamtlaufleistung-pkw-auslegung/2887819/3 and https://www.autozeitung.de/lebensdauer-motoren-192983.html</t>
  </si>
  <si>
    <t>avg mileage of cars Germany</t>
  </si>
  <si>
    <t>avg age cars Germany</t>
  </si>
  <si>
    <t>https://www.kba.de/DE/Statistik/Fahrzeuge/Bestand/bestand_node.html</t>
  </si>
  <si>
    <t>avg lifetime time of cars per manufacturer</t>
  </si>
  <si>
    <t>new rd code</t>
  </si>
  <si>
    <t>zip code</t>
  </si>
  <si>
    <t>municipality</t>
  </si>
  <si>
    <t>PKW total</t>
  </si>
  <si>
    <t>PKW comm.owner</t>
  </si>
  <si>
    <t>PKW fc priv.owner</t>
  </si>
  <si>
    <t>total PKW petrol</t>
  </si>
  <si>
    <t>total PKW diesel</t>
  </si>
  <si>
    <t>total PKW gas</t>
  </si>
  <si>
    <t>total PKW PHEV</t>
  </si>
  <si>
    <t>priv.PKW petrol</t>
  </si>
  <si>
    <t>priv.PKW diesel</t>
  </si>
  <si>
    <t>priv.PKW gas</t>
  </si>
  <si>
    <t>priv.PKW PHEV</t>
  </si>
  <si>
    <t>01001</t>
  </si>
  <si>
    <t>24937</t>
  </si>
  <si>
    <t>FLENSBURG</t>
  </si>
  <si>
    <t>01002</t>
  </si>
  <si>
    <t>24103</t>
  </si>
  <si>
    <t>KIEL</t>
  </si>
  <si>
    <t>01003</t>
  </si>
  <si>
    <t>23552</t>
  </si>
  <si>
    <t>LUEBECK</t>
  </si>
  <si>
    <t>01004</t>
  </si>
  <si>
    <t>24534</t>
  </si>
  <si>
    <t>NEUMUENSTER</t>
  </si>
  <si>
    <t>01051</t>
  </si>
  <si>
    <t>25767</t>
  </si>
  <si>
    <t>ALBERSDORF</t>
  </si>
  <si>
    <t>01053</t>
  </si>
  <si>
    <t>23909</t>
  </si>
  <si>
    <t>ALBSFELDE</t>
  </si>
  <si>
    <t>01054</t>
  </si>
  <si>
    <t>25917</t>
  </si>
  <si>
    <t>ACHTRUP</t>
  </si>
  <si>
    <t>01055</t>
  </si>
  <si>
    <t>23623</t>
  </si>
  <si>
    <t>AHRENSBOEK</t>
  </si>
  <si>
    <t>01056</t>
  </si>
  <si>
    <t>25482</t>
  </si>
  <si>
    <t>APPEN</t>
  </si>
  <si>
    <t>01057</t>
  </si>
  <si>
    <t>24326</t>
  </si>
  <si>
    <t>ASCHEBERG (HOLSTEIN)</t>
  </si>
  <si>
    <t>01058</t>
  </si>
  <si>
    <t>24239</t>
  </si>
  <si>
    <t>ACHTERWEHR</t>
  </si>
  <si>
    <t>01059</t>
  </si>
  <si>
    <t>24996</t>
  </si>
  <si>
    <t>AHNEBY</t>
  </si>
  <si>
    <t>01060</t>
  </si>
  <si>
    <t>25486</t>
  </si>
  <si>
    <t>ALVESLOHE</t>
  </si>
  <si>
    <t>01061</t>
  </si>
  <si>
    <t>25560</t>
  </si>
  <si>
    <t>AASBUETTEL</t>
  </si>
  <si>
    <t>01062</t>
  </si>
  <si>
    <t>22926</t>
  </si>
  <si>
    <t>AHRENSBURG, ST.</t>
  </si>
  <si>
    <t>02000</t>
  </si>
  <si>
    <t>20095</t>
  </si>
  <si>
    <t>HAMBURG-STADT</t>
  </si>
  <si>
    <t>03101</t>
  </si>
  <si>
    <t>38100</t>
  </si>
  <si>
    <t>BRAUNSCHWEIG</t>
  </si>
  <si>
    <t>03102</t>
  </si>
  <si>
    <t>38226</t>
  </si>
  <si>
    <t>SALZGITTER</t>
  </si>
  <si>
    <t>03103</t>
  </si>
  <si>
    <t>38440</t>
  </si>
  <si>
    <t>WOLFSBURG</t>
  </si>
  <si>
    <t>03151</t>
  </si>
  <si>
    <t>38528</t>
  </si>
  <si>
    <t>ADENBUETTEL</t>
  </si>
  <si>
    <t>03152</t>
  </si>
  <si>
    <t>37139</t>
  </si>
  <si>
    <t>ADELEBSEN, FLECKEN</t>
  </si>
  <si>
    <t>03153</t>
  </si>
  <si>
    <t>38667</t>
  </si>
  <si>
    <t>BAD HARZBURG, ST.</t>
  </si>
  <si>
    <t>03154</t>
  </si>
  <si>
    <t>38459</t>
  </si>
  <si>
    <t>BAHRDORF</t>
  </si>
  <si>
    <t>03155</t>
  </si>
  <si>
    <t>37581</t>
  </si>
  <si>
    <t>BAD GANDERSHEIM, ST.</t>
  </si>
  <si>
    <t>03156</t>
  </si>
  <si>
    <t>37534</t>
  </si>
  <si>
    <t>BAD GRUND (HARZ)</t>
  </si>
  <si>
    <t>03157</t>
  </si>
  <si>
    <t>31234</t>
  </si>
  <si>
    <t>EDEMISSEN</t>
  </si>
  <si>
    <t>03158</t>
  </si>
  <si>
    <t>38271</t>
  </si>
  <si>
    <t>BADDECKENSTEDT</t>
  </si>
  <si>
    <t>03241</t>
  </si>
  <si>
    <t>30890</t>
  </si>
  <si>
    <t>BARSINGHAUSEN, ST.</t>
  </si>
  <si>
    <t>03251</t>
  </si>
  <si>
    <t>27257</t>
  </si>
  <si>
    <t>AFFINGHAUSEN</t>
  </si>
  <si>
    <t>03252</t>
  </si>
  <si>
    <t>31855</t>
  </si>
  <si>
    <t>AERZEN, FLECKEN</t>
  </si>
  <si>
    <t>03254</t>
  </si>
  <si>
    <t>31061</t>
  </si>
  <si>
    <t>ALFELD(LEINE), ST.</t>
  </si>
  <si>
    <t>03255</t>
  </si>
  <si>
    <t>37627</t>
  </si>
  <si>
    <t>ARHOLZEN</t>
  </si>
  <si>
    <t>03256</t>
  </si>
  <si>
    <t>31609</t>
  </si>
  <si>
    <t>BALGE</t>
  </si>
  <si>
    <t>03257</t>
  </si>
  <si>
    <t>31708</t>
  </si>
  <si>
    <t>AHNSEN</t>
  </si>
  <si>
    <t>03351</t>
  </si>
  <si>
    <t>29352</t>
  </si>
  <si>
    <t>ADELHEIDSDORF</t>
  </si>
  <si>
    <t>03352</t>
  </si>
  <si>
    <t>21769</t>
  </si>
  <si>
    <t>ARMSTORF</t>
  </si>
  <si>
    <t>03353</t>
  </si>
  <si>
    <t>21279</t>
  </si>
  <si>
    <t>APPEL</t>
  </si>
  <si>
    <t>03354</t>
  </si>
  <si>
    <t>29468</t>
  </si>
  <si>
    <t>BERGEN (DUMME)</t>
  </si>
  <si>
    <t>03355</t>
  </si>
  <si>
    <t>21365</t>
  </si>
  <si>
    <t>ADENDORF</t>
  </si>
  <si>
    <t>03356</t>
  </si>
  <si>
    <t>27729</t>
  </si>
  <si>
    <t>AXSTEDT</t>
  </si>
  <si>
    <t>03357</t>
  </si>
  <si>
    <t>27367</t>
  </si>
  <si>
    <t>AHAUSEN</t>
  </si>
  <si>
    <t>03358</t>
  </si>
  <si>
    <t>29693</t>
  </si>
  <si>
    <t>AHLDEN (ALLER), FLECKEN</t>
  </si>
  <si>
    <t>03359</t>
  </si>
  <si>
    <t>21684</t>
  </si>
  <si>
    <t>AGATHENBURG</t>
  </si>
  <si>
    <t>03360</t>
  </si>
  <si>
    <t>29575</t>
  </si>
  <si>
    <t>ALTENMEDINGEN</t>
  </si>
  <si>
    <t>03361</t>
  </si>
  <si>
    <t>28832</t>
  </si>
  <si>
    <t>ACHIM, ST.</t>
  </si>
  <si>
    <t>03401</t>
  </si>
  <si>
    <t>27749</t>
  </si>
  <si>
    <t>DELMENHORST</t>
  </si>
  <si>
    <t>03402</t>
  </si>
  <si>
    <t>26721</t>
  </si>
  <si>
    <t>EMDEN, ST.</t>
  </si>
  <si>
    <t>03403</t>
  </si>
  <si>
    <t>26121</t>
  </si>
  <si>
    <t>OLDENBURG (OLDB)</t>
  </si>
  <si>
    <t>03404</t>
  </si>
  <si>
    <t>49074</t>
  </si>
  <si>
    <t>OSNABRUECK</t>
  </si>
  <si>
    <t>03405</t>
  </si>
  <si>
    <t>26382</t>
  </si>
  <si>
    <t>WILHELMSHAVEN</t>
  </si>
  <si>
    <t>03451</t>
  </si>
  <si>
    <t>26689</t>
  </si>
  <si>
    <t>APEN</t>
  </si>
  <si>
    <t>03452</t>
  </si>
  <si>
    <t>26603</t>
  </si>
  <si>
    <t>AURICH, ST.</t>
  </si>
  <si>
    <t>03453</t>
  </si>
  <si>
    <t>26676</t>
  </si>
  <si>
    <t>BARSSEL</t>
  </si>
  <si>
    <t>03454</t>
  </si>
  <si>
    <t>49832</t>
  </si>
  <si>
    <t>ANDERVENNE</t>
  </si>
  <si>
    <t>03455</t>
  </si>
  <si>
    <t>26345</t>
  </si>
  <si>
    <t>BOCKHORN</t>
  </si>
  <si>
    <t>03456</t>
  </si>
  <si>
    <t>48455</t>
  </si>
  <si>
    <t>BAD BENTHEIM, ST.</t>
  </si>
  <si>
    <t>03457</t>
  </si>
  <si>
    <t>26757</t>
  </si>
  <si>
    <t>BORKUM, ST.</t>
  </si>
  <si>
    <t>03458</t>
  </si>
  <si>
    <t>27243</t>
  </si>
  <si>
    <t>BECKELN</t>
  </si>
  <si>
    <t>03459</t>
  </si>
  <si>
    <t>49594</t>
  </si>
  <si>
    <t>ALFHAUSEN</t>
  </si>
  <si>
    <t>03460</t>
  </si>
  <si>
    <t>49456</t>
  </si>
  <si>
    <t>BAKUM</t>
  </si>
  <si>
    <t>03461</t>
  </si>
  <si>
    <t>27804</t>
  </si>
  <si>
    <t>BERNE</t>
  </si>
  <si>
    <t>03462</t>
  </si>
  <si>
    <t>26487</t>
  </si>
  <si>
    <t>BLOMBERG</t>
  </si>
  <si>
    <t>04011</t>
  </si>
  <si>
    <t>28195</t>
  </si>
  <si>
    <t>BREMEN, STADT</t>
  </si>
  <si>
    <t>04012</t>
  </si>
  <si>
    <t>27568</t>
  </si>
  <si>
    <t>BREMERHAVEN</t>
  </si>
  <si>
    <t>05111</t>
  </si>
  <si>
    <t>40210</t>
  </si>
  <si>
    <t>DUESSELDORF</t>
  </si>
  <si>
    <t>05112</t>
  </si>
  <si>
    <t>40489</t>
  </si>
  <si>
    <t>DUISBURG</t>
  </si>
  <si>
    <t>05113</t>
  </si>
  <si>
    <t>44867</t>
  </si>
  <si>
    <t>ESSEN</t>
  </si>
  <si>
    <t>05114</t>
  </si>
  <si>
    <t>47798</t>
  </si>
  <si>
    <t>KREFELD</t>
  </si>
  <si>
    <t>05116</t>
  </si>
  <si>
    <t>41061</t>
  </si>
  <si>
    <t>MOENCHENGLADBACH</t>
  </si>
  <si>
    <t>05117</t>
  </si>
  <si>
    <t>45468</t>
  </si>
  <si>
    <t>MUELHEIM A. D. RUHR</t>
  </si>
  <si>
    <t>05119</t>
  </si>
  <si>
    <t>46045</t>
  </si>
  <si>
    <t>OBERHAUSEN</t>
  </si>
  <si>
    <t>05120</t>
  </si>
  <si>
    <t>42853</t>
  </si>
  <si>
    <t>REMSCHEID</t>
  </si>
  <si>
    <t>05122</t>
  </si>
  <si>
    <t>42651</t>
  </si>
  <si>
    <t>SOLINGEN</t>
  </si>
  <si>
    <t>05124</t>
  </si>
  <si>
    <t>42103</t>
  </si>
  <si>
    <t>WUPPERTAL</t>
  </si>
  <si>
    <t>05154</t>
  </si>
  <si>
    <t>47551</t>
  </si>
  <si>
    <t>BEDBURG-HAU</t>
  </si>
  <si>
    <t>05158</t>
  </si>
  <si>
    <t>40699</t>
  </si>
  <si>
    <t>ERKRATH, ST.</t>
  </si>
  <si>
    <t>05162</t>
  </si>
  <si>
    <t>41539</t>
  </si>
  <si>
    <t>DORMAGEN, ST.</t>
  </si>
  <si>
    <t>05166</t>
  </si>
  <si>
    <t>41379</t>
  </si>
  <si>
    <t>BRUEGGEN</t>
  </si>
  <si>
    <t>05170</t>
  </si>
  <si>
    <t>46519</t>
  </si>
  <si>
    <t>ALPEN</t>
  </si>
  <si>
    <t>05314</t>
  </si>
  <si>
    <t>53111</t>
  </si>
  <si>
    <t>BONN</t>
  </si>
  <si>
    <t>05315</t>
  </si>
  <si>
    <t>50667</t>
  </si>
  <si>
    <t>KOELN</t>
  </si>
  <si>
    <t>05316</t>
  </si>
  <si>
    <t>51371</t>
  </si>
  <si>
    <t>LEVERKUSEN</t>
  </si>
  <si>
    <t>05334</t>
  </si>
  <si>
    <t>52062</t>
  </si>
  <si>
    <t>AACHEN, STADT</t>
  </si>
  <si>
    <t>05358</t>
  </si>
  <si>
    <t>52457</t>
  </si>
  <si>
    <t>ALDENHOVEN</t>
  </si>
  <si>
    <t>05362</t>
  </si>
  <si>
    <t>50181</t>
  </si>
  <si>
    <t>BEDBURG, ST.</t>
  </si>
  <si>
    <t>05366</t>
  </si>
  <si>
    <t>53902</t>
  </si>
  <si>
    <t>BAD MUENSTEREIFEL, ST.</t>
  </si>
  <si>
    <t>05370</t>
  </si>
  <si>
    <t>41812</t>
  </si>
  <si>
    <t>ERKELENZ, ST.</t>
  </si>
  <si>
    <t>05374</t>
  </si>
  <si>
    <t>51702</t>
  </si>
  <si>
    <t>BERGNEUSTADT, ST.</t>
  </si>
  <si>
    <t>05378</t>
  </si>
  <si>
    <t>51427</t>
  </si>
  <si>
    <t>BERGISCH GLADBACH, ST.</t>
  </si>
  <si>
    <t>05382</t>
  </si>
  <si>
    <t>53347</t>
  </si>
  <si>
    <t>ALFTER</t>
  </si>
  <si>
    <t>05512</t>
  </si>
  <si>
    <t>45966</t>
  </si>
  <si>
    <t>BOTTROP</t>
  </si>
  <si>
    <t>05513</t>
  </si>
  <si>
    <t>44866</t>
  </si>
  <si>
    <t>GELSENKIRCHEN</t>
  </si>
  <si>
    <t>05515</t>
  </si>
  <si>
    <t>48143</t>
  </si>
  <si>
    <t>MUENSTER</t>
  </si>
  <si>
    <t>05554</t>
  </si>
  <si>
    <t>48683</t>
  </si>
  <si>
    <t>AHAUS, ST.</t>
  </si>
  <si>
    <t>05558</t>
  </si>
  <si>
    <t>59387</t>
  </si>
  <si>
    <t>ASCHEBERG</t>
  </si>
  <si>
    <t>05562</t>
  </si>
  <si>
    <t>44575</t>
  </si>
  <si>
    <t>CASTROP-RAUXEL, ST.</t>
  </si>
  <si>
    <t>05566</t>
  </si>
  <si>
    <t>48341</t>
  </si>
  <si>
    <t>ALTENBERGE, WESTF</t>
  </si>
  <si>
    <t>05570</t>
  </si>
  <si>
    <t>59227</t>
  </si>
  <si>
    <t>AHLEN, ST.</t>
  </si>
  <si>
    <t>05711</t>
  </si>
  <si>
    <t>33602</t>
  </si>
  <si>
    <t>BIELEFELD</t>
  </si>
  <si>
    <t>05754</t>
  </si>
  <si>
    <t>33829</t>
  </si>
  <si>
    <t>BORGHOLZHAUSEN, ST.</t>
  </si>
  <si>
    <t>05758</t>
  </si>
  <si>
    <t>32257</t>
  </si>
  <si>
    <t>BUENDE, ST.</t>
  </si>
  <si>
    <t>05762</t>
  </si>
  <si>
    <t>33014</t>
  </si>
  <si>
    <t>BAD DRIBURG, ST.</t>
  </si>
  <si>
    <t>05766</t>
  </si>
  <si>
    <t>32832</t>
  </si>
  <si>
    <t>AUGUSTDORF</t>
  </si>
  <si>
    <t>05770</t>
  </si>
  <si>
    <t>32545</t>
  </si>
  <si>
    <t>BAD OEYNHAUSEN, ST.</t>
  </si>
  <si>
    <t>05774</t>
  </si>
  <si>
    <t>33184</t>
  </si>
  <si>
    <t>ALTENBEKEN</t>
  </si>
  <si>
    <t>05911</t>
  </si>
  <si>
    <t>44787</t>
  </si>
  <si>
    <t>BOCHUM</t>
  </si>
  <si>
    <t>05913</t>
  </si>
  <si>
    <t>44135</t>
  </si>
  <si>
    <t>DORTMUND</t>
  </si>
  <si>
    <t>05914</t>
  </si>
  <si>
    <t>58089</t>
  </si>
  <si>
    <t>HAGEN</t>
  </si>
  <si>
    <t>05915</t>
  </si>
  <si>
    <t>59063</t>
  </si>
  <si>
    <t>HAMM</t>
  </si>
  <si>
    <t>05916</t>
  </si>
  <si>
    <t>44623</t>
  </si>
  <si>
    <t>HERNE</t>
  </si>
  <si>
    <t>05954</t>
  </si>
  <si>
    <t>58339</t>
  </si>
  <si>
    <t>BRECKERFELD, ST.</t>
  </si>
  <si>
    <t>05958</t>
  </si>
  <si>
    <t>59755</t>
  </si>
  <si>
    <t>ARNSBERG, ST.</t>
  </si>
  <si>
    <t>05962</t>
  </si>
  <si>
    <t>58762</t>
  </si>
  <si>
    <t>ALTENA, ST.</t>
  </si>
  <si>
    <t>05966</t>
  </si>
  <si>
    <t>57439</t>
  </si>
  <si>
    <t>ATTENDORN, ST.</t>
  </si>
  <si>
    <t>05970</t>
  </si>
  <si>
    <t>57319</t>
  </si>
  <si>
    <t>BAD BERLEBURG, ST.</t>
  </si>
  <si>
    <t>05974</t>
  </si>
  <si>
    <t>59609</t>
  </si>
  <si>
    <t>ANROECHTE</t>
  </si>
  <si>
    <t>05978</t>
  </si>
  <si>
    <t>59192</t>
  </si>
  <si>
    <t>BERGKAMEN, ST.</t>
  </si>
  <si>
    <t>06411</t>
  </si>
  <si>
    <t>64283</t>
  </si>
  <si>
    <t>DARMSTADT</t>
  </si>
  <si>
    <t>06412</t>
  </si>
  <si>
    <t>60306</t>
  </si>
  <si>
    <t>FRANKFURT AM MAIN</t>
  </si>
  <si>
    <t>06413</t>
  </si>
  <si>
    <t>63065</t>
  </si>
  <si>
    <t>OFFENBACH AM MAIN</t>
  </si>
  <si>
    <t>06414</t>
  </si>
  <si>
    <t>55246</t>
  </si>
  <si>
    <t>WIESBADEN</t>
  </si>
  <si>
    <t>06431</t>
  </si>
  <si>
    <t>69518</t>
  </si>
  <si>
    <t>ABTSTEINACH</t>
  </si>
  <si>
    <t>06432</t>
  </si>
  <si>
    <t>64665</t>
  </si>
  <si>
    <t>ALSBACH-HAEHNLEIN</t>
  </si>
  <si>
    <t>06433</t>
  </si>
  <si>
    <t>64584</t>
  </si>
  <si>
    <t>BIEBESHEIM AM RHEIN</t>
  </si>
  <si>
    <t>06434</t>
  </si>
  <si>
    <t>61381</t>
  </si>
  <si>
    <t>FRIEDRICHSDORF, ST.</t>
  </si>
  <si>
    <t>06435</t>
  </si>
  <si>
    <t>63599</t>
  </si>
  <si>
    <t>BIEBERGEMUEND</t>
  </si>
  <si>
    <t>06436</t>
  </si>
  <si>
    <t>65812</t>
  </si>
  <si>
    <t>BAD SODEN AM TAUNUS, ST.</t>
  </si>
  <si>
    <t>06437</t>
  </si>
  <si>
    <t>64732</t>
  </si>
  <si>
    <t>BAD KOENIG, ST.</t>
  </si>
  <si>
    <t>06438</t>
  </si>
  <si>
    <t>63128</t>
  </si>
  <si>
    <t>DIETZENBACH, ST.</t>
  </si>
  <si>
    <t>06439</t>
  </si>
  <si>
    <t>65326</t>
  </si>
  <si>
    <t>AARBERGEN</t>
  </si>
  <si>
    <t>06440</t>
  </si>
  <si>
    <t>63674</t>
  </si>
  <si>
    <t>ALTENSTADT</t>
  </si>
  <si>
    <t>06531</t>
  </si>
  <si>
    <t>35469</t>
  </si>
  <si>
    <t>ALLENDORF (LUMDA), ST.</t>
  </si>
  <si>
    <t>06532</t>
  </si>
  <si>
    <t>35614</t>
  </si>
  <si>
    <t>ASSLAR, ST.</t>
  </si>
  <si>
    <t>06533</t>
  </si>
  <si>
    <t>65520</t>
  </si>
  <si>
    <t>BAD CAMBERG, ST.</t>
  </si>
  <si>
    <t>06534</t>
  </si>
  <si>
    <t>35287</t>
  </si>
  <si>
    <t>AMOENEBURG, ST.</t>
  </si>
  <si>
    <t>06535</t>
  </si>
  <si>
    <t>36304</t>
  </si>
  <si>
    <t>ALSFELD, ST.</t>
  </si>
  <si>
    <t>06611</t>
  </si>
  <si>
    <t>34117</t>
  </si>
  <si>
    <t>KASSEL</t>
  </si>
  <si>
    <t>06631</t>
  </si>
  <si>
    <t>36364</t>
  </si>
  <si>
    <t>BAD SALZSCHLIRF</t>
  </si>
  <si>
    <t>06632</t>
  </si>
  <si>
    <t>36211</t>
  </si>
  <si>
    <t>ALHEIM</t>
  </si>
  <si>
    <t>06633</t>
  </si>
  <si>
    <t>34292</t>
  </si>
  <si>
    <t>AHNATAL</t>
  </si>
  <si>
    <t>06634</t>
  </si>
  <si>
    <t>34596</t>
  </si>
  <si>
    <t>BAD ZWESTEN</t>
  </si>
  <si>
    <t>06635</t>
  </si>
  <si>
    <t>35108</t>
  </si>
  <si>
    <t>ALLENDORF (EDER)</t>
  </si>
  <si>
    <t>06636</t>
  </si>
  <si>
    <t>37242</t>
  </si>
  <si>
    <t>BAD SOODEN-ALLENDORF, ST.</t>
  </si>
  <si>
    <t>07111</t>
  </si>
  <si>
    <t>56068</t>
  </si>
  <si>
    <t>KOBLENZ</t>
  </si>
  <si>
    <t>07131</t>
  </si>
  <si>
    <t>53518</t>
  </si>
  <si>
    <t>ADENAU, ST.</t>
  </si>
  <si>
    <t>07132</t>
  </si>
  <si>
    <t>57610</t>
  </si>
  <si>
    <t>ALMERSBACH</t>
  </si>
  <si>
    <t>07133</t>
  </si>
  <si>
    <t>55568</t>
  </si>
  <si>
    <t>ABTWEILER</t>
  </si>
  <si>
    <t>07134</t>
  </si>
  <si>
    <t>55767</t>
  </si>
  <si>
    <t>ABENTHEUER</t>
  </si>
  <si>
    <t>07135</t>
  </si>
  <si>
    <t>56859</t>
  </si>
  <si>
    <t>ALF</t>
  </si>
  <si>
    <t>07137</t>
  </si>
  <si>
    <t>56729</t>
  </si>
  <si>
    <t>ACHT</t>
  </si>
  <si>
    <t>07138</t>
  </si>
  <si>
    <t>56584</t>
  </si>
  <si>
    <t>ANHAUSEN</t>
  </si>
  <si>
    <t>07140</t>
  </si>
  <si>
    <t>56288</t>
  </si>
  <si>
    <t>ALTERKUELZ</t>
  </si>
  <si>
    <t>07141</t>
  </si>
  <si>
    <t>56370</t>
  </si>
  <si>
    <t>ALLENDORF</t>
  </si>
  <si>
    <t>07143</t>
  </si>
  <si>
    <t>56459</t>
  </si>
  <si>
    <t>AILERTCHEN</t>
  </si>
  <si>
    <t>07211</t>
  </si>
  <si>
    <t>54290</t>
  </si>
  <si>
    <t>TRIER, ST.</t>
  </si>
  <si>
    <t>07231</t>
  </si>
  <si>
    <t>54518</t>
  </si>
  <si>
    <t>ALTRICH</t>
  </si>
  <si>
    <t>07232</t>
  </si>
  <si>
    <t>54689</t>
  </si>
  <si>
    <t>AFFLER</t>
  </si>
  <si>
    <t>07233</t>
  </si>
  <si>
    <t>56769</t>
  </si>
  <si>
    <t>ARBACH</t>
  </si>
  <si>
    <t>07235</t>
  </si>
  <si>
    <t>54298</t>
  </si>
  <si>
    <t>AACH</t>
  </si>
  <si>
    <t>07311</t>
  </si>
  <si>
    <t>67227</t>
  </si>
  <si>
    <t>FRANKENTHAL PFALZ</t>
  </si>
  <si>
    <t>07312</t>
  </si>
  <si>
    <t>67655</t>
  </si>
  <si>
    <t>KAISERSLAUTERN</t>
  </si>
  <si>
    <t>07313</t>
  </si>
  <si>
    <t>76829</t>
  </si>
  <si>
    <t>LANDAU I. D. PF.</t>
  </si>
  <si>
    <t>07314</t>
  </si>
  <si>
    <t>67059</t>
  </si>
  <si>
    <t>LUDWIGSHAFEN A. RH.</t>
  </si>
  <si>
    <t>07315</t>
  </si>
  <si>
    <t>55116</t>
  </si>
  <si>
    <t>MAINZ</t>
  </si>
  <si>
    <t>07316</t>
  </si>
  <si>
    <t>67433</t>
  </si>
  <si>
    <t>NEUSTADT A D WEINSTR.</t>
  </si>
  <si>
    <t>07317</t>
  </si>
  <si>
    <t>66953</t>
  </si>
  <si>
    <t>PIRMASENS</t>
  </si>
  <si>
    <t>07318</t>
  </si>
  <si>
    <t>67346</t>
  </si>
  <si>
    <t>SPEYER</t>
  </si>
  <si>
    <t>07319</t>
  </si>
  <si>
    <t>67547</t>
  </si>
  <si>
    <t>WORMS</t>
  </si>
  <si>
    <t>07320</t>
  </si>
  <si>
    <t>66482</t>
  </si>
  <si>
    <t>ZWEIBRUECKEN</t>
  </si>
  <si>
    <t>07331</t>
  </si>
  <si>
    <t>55234</t>
  </si>
  <si>
    <t>ALBIG</t>
  </si>
  <si>
    <t>07332</t>
  </si>
  <si>
    <t>67317</t>
  </si>
  <si>
    <t>ALTLEININGEN</t>
  </si>
  <si>
    <t>07333</t>
  </si>
  <si>
    <t>67308</t>
  </si>
  <si>
    <t>ALBISHEIM (PFRIMM)</t>
  </si>
  <si>
    <t>07334</t>
  </si>
  <si>
    <t>76756</t>
  </si>
  <si>
    <t>BELLHEIM</t>
  </si>
  <si>
    <t>07335</t>
  </si>
  <si>
    <t>66851</t>
  </si>
  <si>
    <t>BANN</t>
  </si>
  <si>
    <t>07336</t>
  </si>
  <si>
    <t>67742</t>
  </si>
  <si>
    <t>ADENBACH</t>
  </si>
  <si>
    <t>07337</t>
  </si>
  <si>
    <t>76857</t>
  </si>
  <si>
    <t>ALBERSWEILER</t>
  </si>
  <si>
    <t>07338</t>
  </si>
  <si>
    <t>67122</t>
  </si>
  <si>
    <t>ALTRIP</t>
  </si>
  <si>
    <t>07339</t>
  </si>
  <si>
    <t>55437</t>
  </si>
  <si>
    <t>APPENHEIM</t>
  </si>
  <si>
    <t>07340</t>
  </si>
  <si>
    <t>66484</t>
  </si>
  <si>
    <t>ALTHORNBACH</t>
  </si>
  <si>
    <t>08111</t>
  </si>
  <si>
    <t>70173</t>
  </si>
  <si>
    <t>STUTTGART, LANDESHAUPTSTADT</t>
  </si>
  <si>
    <t>08115</t>
  </si>
  <si>
    <t>71134</t>
  </si>
  <si>
    <t>AIDLINGEN</t>
  </si>
  <si>
    <t>08116</t>
  </si>
  <si>
    <t>72631</t>
  </si>
  <si>
    <t>AICHTAL, ST.</t>
  </si>
  <si>
    <t>08117</t>
  </si>
  <si>
    <t>73099</t>
  </si>
  <si>
    <t>ADELBERG</t>
  </si>
  <si>
    <t>08118</t>
  </si>
  <si>
    <t>71364</t>
  </si>
  <si>
    <t>AFFALTERBACH</t>
  </si>
  <si>
    <t>08119</t>
  </si>
  <si>
    <t>73553</t>
  </si>
  <si>
    <t>ALFDORF</t>
  </si>
  <si>
    <t>08121</t>
  </si>
  <si>
    <t>74072</t>
  </si>
  <si>
    <t>HEILBRONN</t>
  </si>
  <si>
    <t>08125</t>
  </si>
  <si>
    <t>74232</t>
  </si>
  <si>
    <t>ABSTATT</t>
  </si>
  <si>
    <t>08126</t>
  </si>
  <si>
    <t>74626</t>
  </si>
  <si>
    <t>BRETZFELD</t>
  </si>
  <si>
    <t>08127</t>
  </si>
  <si>
    <t>74572</t>
  </si>
  <si>
    <t>BLAUFELDEN</t>
  </si>
  <si>
    <t>08128</t>
  </si>
  <si>
    <t>74744</t>
  </si>
  <si>
    <t>AHORN</t>
  </si>
  <si>
    <t>08135</t>
  </si>
  <si>
    <t>89561</t>
  </si>
  <si>
    <t>DISCHINGEN</t>
  </si>
  <si>
    <t>08136</t>
  </si>
  <si>
    <t>73430</t>
  </si>
  <si>
    <t>AALEN, ST.</t>
  </si>
  <si>
    <t>08211</t>
  </si>
  <si>
    <t>76530</t>
  </si>
  <si>
    <t>BADEN-BADEN</t>
  </si>
  <si>
    <t>08212</t>
  </si>
  <si>
    <t>76131</t>
  </si>
  <si>
    <t>KARLSRUHE</t>
  </si>
  <si>
    <t>08215</t>
  </si>
  <si>
    <t>76669</t>
  </si>
  <si>
    <t>BAD SCHOENBORN</t>
  </si>
  <si>
    <t>08216</t>
  </si>
  <si>
    <t>76474</t>
  </si>
  <si>
    <t>AU AM RHEIN</t>
  </si>
  <si>
    <t>08221</t>
  </si>
  <si>
    <t>69115</t>
  </si>
  <si>
    <t>HEIDELBERG</t>
  </si>
  <si>
    <t>08222</t>
  </si>
  <si>
    <t>68159</t>
  </si>
  <si>
    <t>MANNHEIM, STADT</t>
  </si>
  <si>
    <t>08225</t>
  </si>
  <si>
    <t>74740</t>
  </si>
  <si>
    <t>ADELSHEIM, ST.</t>
  </si>
  <si>
    <t>08226</t>
  </si>
  <si>
    <t>68804</t>
  </si>
  <si>
    <t>ALTLUSSHEIM</t>
  </si>
  <si>
    <t>08231</t>
  </si>
  <si>
    <t>75172</t>
  </si>
  <si>
    <t>PFORZHEIM, ST.</t>
  </si>
  <si>
    <t>08235</t>
  </si>
  <si>
    <t>72213</t>
  </si>
  <si>
    <t>ALTENSTEIG, ST.</t>
  </si>
  <si>
    <t>08236</t>
  </si>
  <si>
    <t>75217</t>
  </si>
  <si>
    <t>BIRKENFELD</t>
  </si>
  <si>
    <t>08237</t>
  </si>
  <si>
    <t>72275</t>
  </si>
  <si>
    <t>ALPIRSBACH, ST.</t>
  </si>
  <si>
    <t>08311</t>
  </si>
  <si>
    <t>79098</t>
  </si>
  <si>
    <t>FREIBURG IM BREISGAU</t>
  </si>
  <si>
    <t>08315</t>
  </si>
  <si>
    <t>79280</t>
  </si>
  <si>
    <t>AU</t>
  </si>
  <si>
    <t>08316</t>
  </si>
  <si>
    <t>79353</t>
  </si>
  <si>
    <t>BAHLINGEN</t>
  </si>
  <si>
    <t>08317</t>
  </si>
  <si>
    <t>77855</t>
  </si>
  <si>
    <t>ACHERN, ST.</t>
  </si>
  <si>
    <t>08325</t>
  </si>
  <si>
    <t>78733</t>
  </si>
  <si>
    <t>AICHHALDEN</t>
  </si>
  <si>
    <t>08326</t>
  </si>
  <si>
    <t>78073</t>
  </si>
  <si>
    <t>BAD DUERRHEIM, ST.</t>
  </si>
  <si>
    <t>08327</t>
  </si>
  <si>
    <t>78554</t>
  </si>
  <si>
    <t>ALDINGEN</t>
  </si>
  <si>
    <t>08335</t>
  </si>
  <si>
    <t>78267</t>
  </si>
  <si>
    <t>AACH, ST.</t>
  </si>
  <si>
    <t>08336</t>
  </si>
  <si>
    <t>79677</t>
  </si>
  <si>
    <t>AITERN</t>
  </si>
  <si>
    <t>08337</t>
  </si>
  <si>
    <t>79774</t>
  </si>
  <si>
    <t>ALBBRUCK</t>
  </si>
  <si>
    <t>08415</t>
  </si>
  <si>
    <t>72574</t>
  </si>
  <si>
    <t>BAD URACH, ST.</t>
  </si>
  <si>
    <t>08416</t>
  </si>
  <si>
    <t>72119</t>
  </si>
  <si>
    <t>AMMERBUCH</t>
  </si>
  <si>
    <t>08417</t>
  </si>
  <si>
    <t>72458</t>
  </si>
  <si>
    <t>ALBSTADT, ST.</t>
  </si>
  <si>
    <t>08421</t>
  </si>
  <si>
    <t>89073</t>
  </si>
  <si>
    <t>ULM, STADT</t>
  </si>
  <si>
    <t>08425</t>
  </si>
  <si>
    <t>89604</t>
  </si>
  <si>
    <t>ALLMENDINGEN</t>
  </si>
  <si>
    <t>08426</t>
  </si>
  <si>
    <t>88480</t>
  </si>
  <si>
    <t>ACHSTETTEN</t>
  </si>
  <si>
    <t>08435</t>
  </si>
  <si>
    <t>88697</t>
  </si>
  <si>
    <t>BERMATINGEN</t>
  </si>
  <si>
    <t>08436</t>
  </si>
  <si>
    <t>88147</t>
  </si>
  <si>
    <t>ACHBERG</t>
  </si>
  <si>
    <t>08437</t>
  </si>
  <si>
    <t>88348</t>
  </si>
  <si>
    <t>BAD SAULGAU</t>
  </si>
  <si>
    <t>09161</t>
  </si>
  <si>
    <t>85049</t>
  </si>
  <si>
    <t>INGOLSTADT</t>
  </si>
  <si>
    <t>09162</t>
  </si>
  <si>
    <t>80331</t>
  </si>
  <si>
    <t>MUENCHEN</t>
  </si>
  <si>
    <t>09163</t>
  </si>
  <si>
    <t>83022</t>
  </si>
  <si>
    <t>ROSENHEIM</t>
  </si>
  <si>
    <t>09171</t>
  </si>
  <si>
    <t>84503</t>
  </si>
  <si>
    <t>ALTOETTING, ST.</t>
  </si>
  <si>
    <t>09172</t>
  </si>
  <si>
    <t>83404</t>
  </si>
  <si>
    <t>AINRING</t>
  </si>
  <si>
    <t>09173</t>
  </si>
  <si>
    <t>83670</t>
  </si>
  <si>
    <t>BAD HEILBRUNN</t>
  </si>
  <si>
    <t>09174</t>
  </si>
  <si>
    <t>85250</t>
  </si>
  <si>
    <t>ALTOMUENSTER, M.</t>
  </si>
  <si>
    <t>09175</t>
  </si>
  <si>
    <t>85646</t>
  </si>
  <si>
    <t>ANZING</t>
  </si>
  <si>
    <t>09176</t>
  </si>
  <si>
    <t>85111</t>
  </si>
  <si>
    <t>ADELSCHLAG</t>
  </si>
  <si>
    <t>09177</t>
  </si>
  <si>
    <t>85459</t>
  </si>
  <si>
    <t>BERGLERN</t>
  </si>
  <si>
    <t>09178</t>
  </si>
  <si>
    <t>85391</t>
  </si>
  <si>
    <t>ALLERSHAUSEN</t>
  </si>
  <si>
    <t>09179</t>
  </si>
  <si>
    <t>82276</t>
  </si>
  <si>
    <t>ADELSHOFEN</t>
  </si>
  <si>
    <t>09180</t>
  </si>
  <si>
    <t>82433</t>
  </si>
  <si>
    <t>BAD KOHLGRUB</t>
  </si>
  <si>
    <t>09181</t>
  </si>
  <si>
    <t>86974</t>
  </si>
  <si>
    <t>APFELDORF</t>
  </si>
  <si>
    <t>09182</t>
  </si>
  <si>
    <t>83707</t>
  </si>
  <si>
    <t>BAD WIESSEE</t>
  </si>
  <si>
    <t>09183</t>
  </si>
  <si>
    <t>84539</t>
  </si>
  <si>
    <t>AMPFING</t>
  </si>
  <si>
    <t>09184</t>
  </si>
  <si>
    <t>85609</t>
  </si>
  <si>
    <t>ASCHHEIM</t>
  </si>
  <si>
    <t>09185</t>
  </si>
  <si>
    <t>86561</t>
  </si>
  <si>
    <t>ARESING</t>
  </si>
  <si>
    <t>09186</t>
  </si>
  <si>
    <t>85107</t>
  </si>
  <si>
    <t>BAAR-EBENHAUSEN</t>
  </si>
  <si>
    <t>09187</t>
  </si>
  <si>
    <t>83544</t>
  </si>
  <si>
    <t>ALBACHING</t>
  </si>
  <si>
    <t>09188</t>
  </si>
  <si>
    <t>82346</t>
  </si>
  <si>
    <t>ANDECHS</t>
  </si>
  <si>
    <t>09189</t>
  </si>
  <si>
    <t>83352</t>
  </si>
  <si>
    <t>ALTENMARKT A. D. ALZ</t>
  </si>
  <si>
    <t>09190</t>
  </si>
  <si>
    <t>86972</t>
  </si>
  <si>
    <t>09261</t>
  </si>
  <si>
    <t>84028</t>
  </si>
  <si>
    <t>LANDSHUT</t>
  </si>
  <si>
    <t>09262</t>
  </si>
  <si>
    <t>94032</t>
  </si>
  <si>
    <t>PASSAU</t>
  </si>
  <si>
    <t>09263</t>
  </si>
  <si>
    <t>94315</t>
  </si>
  <si>
    <t>STRAUBING</t>
  </si>
  <si>
    <t>09271</t>
  </si>
  <si>
    <t>94527</t>
  </si>
  <si>
    <t>AHOLMING</t>
  </si>
  <si>
    <t>09272</t>
  </si>
  <si>
    <t>94536</t>
  </si>
  <si>
    <t>EPPENSCHLAG</t>
  </si>
  <si>
    <t>09273</t>
  </si>
  <si>
    <t>93326</t>
  </si>
  <si>
    <t>ABENSBERG, ST.</t>
  </si>
  <si>
    <t>09274</t>
  </si>
  <si>
    <t>84166</t>
  </si>
  <si>
    <t>ADLKOFEN</t>
  </si>
  <si>
    <t>09275</t>
  </si>
  <si>
    <t>94529</t>
  </si>
  <si>
    <t>AICHA VORM WALD</t>
  </si>
  <si>
    <t>09276</t>
  </si>
  <si>
    <t>94250</t>
  </si>
  <si>
    <t>ACHSLACH</t>
  </si>
  <si>
    <t>09277</t>
  </si>
  <si>
    <t>94424</t>
  </si>
  <si>
    <t>ARNSTORF, M.</t>
  </si>
  <si>
    <t>09278</t>
  </si>
  <si>
    <t>94345</t>
  </si>
  <si>
    <t>AHOLFING</t>
  </si>
  <si>
    <t>09279</t>
  </si>
  <si>
    <t>84130</t>
  </si>
  <si>
    <t>DINGOLFING, ST.</t>
  </si>
  <si>
    <t>09361</t>
  </si>
  <si>
    <t>92224</t>
  </si>
  <si>
    <t>AMBERG</t>
  </si>
  <si>
    <t>09362</t>
  </si>
  <si>
    <t>93047</t>
  </si>
  <si>
    <t>REGENSBURG</t>
  </si>
  <si>
    <t>09363</t>
  </si>
  <si>
    <t>92637</t>
  </si>
  <si>
    <t>WEIDEN I. D. OPF.</t>
  </si>
  <si>
    <t>09371</t>
  </si>
  <si>
    <t>92260</t>
  </si>
  <si>
    <t>AMMERTHAL</t>
  </si>
  <si>
    <t>09372</t>
  </si>
  <si>
    <t>93473</t>
  </si>
  <si>
    <t>ARNSCHWANG</t>
  </si>
  <si>
    <t>09373</t>
  </si>
  <si>
    <t>92334</t>
  </si>
  <si>
    <t>BERCHING, ST.</t>
  </si>
  <si>
    <t>09374</t>
  </si>
  <si>
    <t>92665</t>
  </si>
  <si>
    <t>ALTENSTADT A. D. WALDN.</t>
  </si>
  <si>
    <t>09375</t>
  </si>
  <si>
    <t>93087</t>
  </si>
  <si>
    <t>ALTEGLOFSHEIM</t>
  </si>
  <si>
    <t>09376</t>
  </si>
  <si>
    <t>92540</t>
  </si>
  <si>
    <t>ALTENDORF</t>
  </si>
  <si>
    <t>09377</t>
  </si>
  <si>
    <t>95671</t>
  </si>
  <si>
    <t>BAERNAU, ST.</t>
  </si>
  <si>
    <t>09461</t>
  </si>
  <si>
    <t>96047</t>
  </si>
  <si>
    <t>BAMBERG</t>
  </si>
  <si>
    <t>09462</t>
  </si>
  <si>
    <t>95444</t>
  </si>
  <si>
    <t>BAYREUTH</t>
  </si>
  <si>
    <t>09463</t>
  </si>
  <si>
    <t>96450</t>
  </si>
  <si>
    <t>COBURG</t>
  </si>
  <si>
    <t>09464</t>
  </si>
  <si>
    <t>95028</t>
  </si>
  <si>
    <t>HOF</t>
  </si>
  <si>
    <t>09471</t>
  </si>
  <si>
    <t>96146</t>
  </si>
  <si>
    <t>09472</t>
  </si>
  <si>
    <t>95491</t>
  </si>
  <si>
    <t>AHORNTAL</t>
  </si>
  <si>
    <t>09473</t>
  </si>
  <si>
    <t>96482</t>
  </si>
  <si>
    <t>09474</t>
  </si>
  <si>
    <t>91077</t>
  </si>
  <si>
    <t>DORMITZ</t>
  </si>
  <si>
    <t>09475</t>
  </si>
  <si>
    <t>95138</t>
  </si>
  <si>
    <t>BAD STEBEN, M.</t>
  </si>
  <si>
    <t>09476</t>
  </si>
  <si>
    <t>96317</t>
  </si>
  <si>
    <t>KRONACH, ST.</t>
  </si>
  <si>
    <t>09477</t>
  </si>
  <si>
    <t>95356</t>
  </si>
  <si>
    <t>GRAFENGEHAIG, M.</t>
  </si>
  <si>
    <t>09478</t>
  </si>
  <si>
    <t>96264</t>
  </si>
  <si>
    <t>ALTENKUNSTADT</t>
  </si>
  <si>
    <t>09479</t>
  </si>
  <si>
    <t>95659</t>
  </si>
  <si>
    <t>ARZBERG, ST.</t>
  </si>
  <si>
    <t>09561</t>
  </si>
  <si>
    <t>91522</t>
  </si>
  <si>
    <t>ANSBACH</t>
  </si>
  <si>
    <t>09562</t>
  </si>
  <si>
    <t>91052</t>
  </si>
  <si>
    <t>ERLANGEN</t>
  </si>
  <si>
    <t>09563</t>
  </si>
  <si>
    <t>90762</t>
  </si>
  <si>
    <t>FUERTH</t>
  </si>
  <si>
    <t>09564</t>
  </si>
  <si>
    <t>90402</t>
  </si>
  <si>
    <t>NUERNBERG</t>
  </si>
  <si>
    <t>09565</t>
  </si>
  <si>
    <t>91126</t>
  </si>
  <si>
    <t>SCHWABACH</t>
  </si>
  <si>
    <t>09571</t>
  </si>
  <si>
    <t>91587</t>
  </si>
  <si>
    <t>09572</t>
  </si>
  <si>
    <t>91325</t>
  </si>
  <si>
    <t>ADELSDORF</t>
  </si>
  <si>
    <t>09573</t>
  </si>
  <si>
    <t>90614</t>
  </si>
  <si>
    <t>AMMERNDORF, M.</t>
  </si>
  <si>
    <t>09574</t>
  </si>
  <si>
    <t>91236</t>
  </si>
  <si>
    <t>ALFELD</t>
  </si>
  <si>
    <t>09575</t>
  </si>
  <si>
    <t>91438</t>
  </si>
  <si>
    <t>BAD WINDSHEIM, ST.</t>
  </si>
  <si>
    <t>09576</t>
  </si>
  <si>
    <t>91183</t>
  </si>
  <si>
    <t>ABENBERG, ST.</t>
  </si>
  <si>
    <t>09577</t>
  </si>
  <si>
    <t>91720</t>
  </si>
  <si>
    <t>ABSBERG, M.</t>
  </si>
  <si>
    <t>09661</t>
  </si>
  <si>
    <t>63739</t>
  </si>
  <si>
    <t>ASCHAFFENBURG</t>
  </si>
  <si>
    <t>09662</t>
  </si>
  <si>
    <t>97421</t>
  </si>
  <si>
    <t>SCHWEINFURT</t>
  </si>
  <si>
    <t>09663</t>
  </si>
  <si>
    <t>97070</t>
  </si>
  <si>
    <t>WUERZBURG</t>
  </si>
  <si>
    <t>09671</t>
  </si>
  <si>
    <t>63755</t>
  </si>
  <si>
    <t>ALZENAU I. UFR. , ST.</t>
  </si>
  <si>
    <t>09672</t>
  </si>
  <si>
    <t>97717</t>
  </si>
  <si>
    <t>AURA A. D. SAALE</t>
  </si>
  <si>
    <t>09673</t>
  </si>
  <si>
    <t>97633</t>
  </si>
  <si>
    <t>AUBSTADT</t>
  </si>
  <si>
    <t>09674</t>
  </si>
  <si>
    <t>97491</t>
  </si>
  <si>
    <t>AIDHAUSEN</t>
  </si>
  <si>
    <t>09675</t>
  </si>
  <si>
    <t>97355</t>
  </si>
  <si>
    <t>ABTSWIND, M.</t>
  </si>
  <si>
    <t>09676</t>
  </si>
  <si>
    <t>97901</t>
  </si>
  <si>
    <t>ALTENBUCH</t>
  </si>
  <si>
    <t>09677</t>
  </si>
  <si>
    <t>97450</t>
  </si>
  <si>
    <t>ARNSTEIN, ST.</t>
  </si>
  <si>
    <t>09678</t>
  </si>
  <si>
    <t>97493</t>
  </si>
  <si>
    <t>BERGRHEINFELD</t>
  </si>
  <si>
    <t>09679</t>
  </si>
  <si>
    <t>97237</t>
  </si>
  <si>
    <t>ALTERTHEIM</t>
  </si>
  <si>
    <t>09761</t>
  </si>
  <si>
    <t>86150</t>
  </si>
  <si>
    <t>AUGSBURG</t>
  </si>
  <si>
    <t>09762</t>
  </si>
  <si>
    <t>87600</t>
  </si>
  <si>
    <t>KAUFBEUREN</t>
  </si>
  <si>
    <t>09763</t>
  </si>
  <si>
    <t>87435</t>
  </si>
  <si>
    <t>KEMPTEN(ALLGAEU)</t>
  </si>
  <si>
    <t>09764</t>
  </si>
  <si>
    <t>87700</t>
  </si>
  <si>
    <t>MEMMINGEN</t>
  </si>
  <si>
    <t>09771</t>
  </si>
  <si>
    <t>86559</t>
  </si>
  <si>
    <t>ADELZHAUSEN</t>
  </si>
  <si>
    <t>09772</t>
  </si>
  <si>
    <t>86477</t>
  </si>
  <si>
    <t>ADELSRIED</t>
  </si>
  <si>
    <t>09773</t>
  </si>
  <si>
    <t>89344</t>
  </si>
  <si>
    <t>AISLINGEN, M.</t>
  </si>
  <si>
    <t>09774</t>
  </si>
  <si>
    <t>86479</t>
  </si>
  <si>
    <t>AICHEN</t>
  </si>
  <si>
    <t>09775</t>
  </si>
  <si>
    <t>89281</t>
  </si>
  <si>
    <t>ALTENSTADT, M.</t>
  </si>
  <si>
    <t>09776</t>
  </si>
  <si>
    <t>88131</t>
  </si>
  <si>
    <t>BODOLZ</t>
  </si>
  <si>
    <t>09777</t>
  </si>
  <si>
    <t>87648</t>
  </si>
  <si>
    <t>AITRANG</t>
  </si>
  <si>
    <t>09778</t>
  </si>
  <si>
    <t>86854</t>
  </si>
  <si>
    <t>09779</t>
  </si>
  <si>
    <t>86733</t>
  </si>
  <si>
    <t>ALERHEIM</t>
  </si>
  <si>
    <t>09780</t>
  </si>
  <si>
    <t>87452</t>
  </si>
  <si>
    <t>ALTUSRIED, M.</t>
  </si>
  <si>
    <t>10041</t>
  </si>
  <si>
    <t>66299</t>
  </si>
  <si>
    <t>FRIEDRICHSTHAL, STADT</t>
  </si>
  <si>
    <t>10042</t>
  </si>
  <si>
    <t>66701</t>
  </si>
  <si>
    <t>BECKINGEN</t>
  </si>
  <si>
    <t>10043</t>
  </si>
  <si>
    <t>66571</t>
  </si>
  <si>
    <t>EPPELBORN</t>
  </si>
  <si>
    <t>10044</t>
  </si>
  <si>
    <t>66359</t>
  </si>
  <si>
    <t>BOUS</t>
  </si>
  <si>
    <t>10045</t>
  </si>
  <si>
    <t>66450</t>
  </si>
  <si>
    <t>BEXBACH, ST.</t>
  </si>
  <si>
    <t>10046</t>
  </si>
  <si>
    <t>66629</t>
  </si>
  <si>
    <t>FREISEN</t>
  </si>
  <si>
    <t>11000</t>
  </si>
  <si>
    <t>10115</t>
  </si>
  <si>
    <t>BERLIN</t>
  </si>
  <si>
    <t>12051</t>
  </si>
  <si>
    <t>14770</t>
  </si>
  <si>
    <t>BRANDENBURG AN DER HAVEL</t>
  </si>
  <si>
    <t>12052</t>
  </si>
  <si>
    <t>03007</t>
  </si>
  <si>
    <t>COTTBUS</t>
  </si>
  <si>
    <t>12053</t>
  </si>
  <si>
    <t>15230</t>
  </si>
  <si>
    <t>FRANKFURT (ODER)</t>
  </si>
  <si>
    <t>12054</t>
  </si>
  <si>
    <t>14467</t>
  </si>
  <si>
    <t>POTSDAM</t>
  </si>
  <si>
    <t>12060</t>
  </si>
  <si>
    <t>16321</t>
  </si>
  <si>
    <t>AHRENSFELDE-BLUMBERG</t>
  </si>
  <si>
    <t>12061</t>
  </si>
  <si>
    <t>15913</t>
  </si>
  <si>
    <t>ALT ZAUCHE-WUSSWERK</t>
  </si>
  <si>
    <t>12062</t>
  </si>
  <si>
    <t>04895</t>
  </si>
  <si>
    <t>BAD LIEBENWERDA, STADT</t>
  </si>
  <si>
    <t>12063</t>
  </si>
  <si>
    <t>14641</t>
  </si>
  <si>
    <t>BRIESELANG</t>
  </si>
  <si>
    <t>12064</t>
  </si>
  <si>
    <t>15328</t>
  </si>
  <si>
    <t>ALT TUCHEBAND</t>
  </si>
  <si>
    <t>12065</t>
  </si>
  <si>
    <t>16547</t>
  </si>
  <si>
    <t>BIRKENWERDER</t>
  </si>
  <si>
    <t>12066</t>
  </si>
  <si>
    <t>03229</t>
  </si>
  <si>
    <t>ALTDOEBERN</t>
  </si>
  <si>
    <t>12067</t>
  </si>
  <si>
    <t>15518</t>
  </si>
  <si>
    <t>BAD SAAROW-PIESKOW</t>
  </si>
  <si>
    <t>12068</t>
  </si>
  <si>
    <t>16845</t>
  </si>
  <si>
    <t>BREDDIN</t>
  </si>
  <si>
    <t>12069</t>
  </si>
  <si>
    <t>14806</t>
  </si>
  <si>
    <t>BAD BELZIG</t>
  </si>
  <si>
    <t>12070</t>
  </si>
  <si>
    <t>19322</t>
  </si>
  <si>
    <t>BAD WILSNACK</t>
  </si>
  <si>
    <t>12071</t>
  </si>
  <si>
    <t>03096</t>
  </si>
  <si>
    <t>BRIESEN</t>
  </si>
  <si>
    <t>12072</t>
  </si>
  <si>
    <t>15806</t>
  </si>
  <si>
    <t>AM MELLENSEE</t>
  </si>
  <si>
    <t>12073</t>
  </si>
  <si>
    <t>16248</t>
  </si>
  <si>
    <t>ANGERMÜNDE, STADT</t>
  </si>
  <si>
    <t>13001</t>
  </si>
  <si>
    <t>17489</t>
  </si>
  <si>
    <t>GREIFSWALD, HANSESTADT</t>
  </si>
  <si>
    <t>13002</t>
  </si>
  <si>
    <t>17033</t>
  </si>
  <si>
    <t>NEUBRANDENBURG, STADT</t>
  </si>
  <si>
    <t>13003</t>
  </si>
  <si>
    <t>18055</t>
  </si>
  <si>
    <t>ROSTOCK</t>
  </si>
  <si>
    <t>13004</t>
  </si>
  <si>
    <t>19053</t>
  </si>
  <si>
    <t>SCHWERIN, LANDESHAUPTSTADT</t>
  </si>
  <si>
    <t>13005</t>
  </si>
  <si>
    <t>18435</t>
  </si>
  <si>
    <t>STRALSUND, HANSESTADT</t>
  </si>
  <si>
    <t>13006</t>
  </si>
  <si>
    <t>23966</t>
  </si>
  <si>
    <t>WISMAR, HANSESTADT</t>
  </si>
  <si>
    <t>13051</t>
  </si>
  <si>
    <t>18211</t>
  </si>
  <si>
    <t>ADMANNSHAGEN-BARGESHAGEN</t>
  </si>
  <si>
    <t>13052</t>
  </si>
  <si>
    <t>17091</t>
  </si>
  <si>
    <t>ALTENHAGEN</t>
  </si>
  <si>
    <t>13053</t>
  </si>
  <si>
    <t>17166</t>
  </si>
  <si>
    <t>ALT SUEHRKOW</t>
  </si>
  <si>
    <t>13054</t>
  </si>
  <si>
    <t>19288</t>
  </si>
  <si>
    <t>ALT KRENZLIN</t>
  </si>
  <si>
    <t>13055</t>
  </si>
  <si>
    <t>17039</t>
  </si>
  <si>
    <t>BESERITZ</t>
  </si>
  <si>
    <t>13056</t>
  </si>
  <si>
    <t>17214</t>
  </si>
  <si>
    <t>ALT SCHWERIN</t>
  </si>
  <si>
    <t>13057</t>
  </si>
  <si>
    <t>18320</t>
  </si>
  <si>
    <t>AHRENSHAGEN-DASKOW</t>
  </si>
  <si>
    <t>13058</t>
  </si>
  <si>
    <t>19069</t>
  </si>
  <si>
    <t>ALT METELN</t>
  </si>
  <si>
    <t>13059</t>
  </si>
  <si>
    <t>17389</t>
  </si>
  <si>
    <t>ANKLAM, STADT</t>
  </si>
  <si>
    <t>13060</t>
  </si>
  <si>
    <t>19079</t>
  </si>
  <si>
    <t>BANZKOW</t>
  </si>
  <si>
    <t>13061</t>
  </si>
  <si>
    <t>18573</t>
  </si>
  <si>
    <t>ALTEFAEHR</t>
  </si>
  <si>
    <t>13062</t>
  </si>
  <si>
    <t>17375</t>
  </si>
  <si>
    <t>AHLBECK</t>
  </si>
  <si>
    <t>14511</t>
  </si>
  <si>
    <t>09111</t>
  </si>
  <si>
    <t>CHEMNITZ, STADT</t>
  </si>
  <si>
    <t>14521</t>
  </si>
  <si>
    <t>08280</t>
  </si>
  <si>
    <t>AUE-BAD SCHLEMA, STADT</t>
  </si>
  <si>
    <t>14522</t>
  </si>
  <si>
    <t>09648</t>
  </si>
  <si>
    <t>ALTMITTWEIDA</t>
  </si>
  <si>
    <t>14523</t>
  </si>
  <si>
    <t>08626</t>
  </si>
  <si>
    <t>ADORF/VOGTL. , STADT</t>
  </si>
  <si>
    <t>14524</t>
  </si>
  <si>
    <t>09337</t>
  </si>
  <si>
    <t>BERNSDORF</t>
  </si>
  <si>
    <t>14612</t>
  </si>
  <si>
    <t>01067</t>
  </si>
  <si>
    <t>DRESDEN, STADT</t>
  </si>
  <si>
    <t>14625</t>
  </si>
  <si>
    <t>01477</t>
  </si>
  <si>
    <t>ARNSDORF</t>
  </si>
  <si>
    <t>14626</t>
  </si>
  <si>
    <t>02953</t>
  </si>
  <si>
    <t>BAD MUSKAU, STADT</t>
  </si>
  <si>
    <t>14627</t>
  </si>
  <si>
    <t>01640</t>
  </si>
  <si>
    <t>COSWIG, STADT</t>
  </si>
  <si>
    <t>14628</t>
  </si>
  <si>
    <t>01768</t>
  </si>
  <si>
    <t>ALTENBERG, STADT</t>
  </si>
  <si>
    <t>14713</t>
  </si>
  <si>
    <t>04007</t>
  </si>
  <si>
    <t>LEIPZIG</t>
  </si>
  <si>
    <t>14729</t>
  </si>
  <si>
    <t>04567</t>
  </si>
  <si>
    <t>BAD LAUSICK, STADT</t>
  </si>
  <si>
    <t>14730</t>
  </si>
  <si>
    <t>04886</t>
  </si>
  <si>
    <t>ARZBERG</t>
  </si>
  <si>
    <t>15001</t>
  </si>
  <si>
    <t>06813</t>
  </si>
  <si>
    <t>DESSAU-ROSSLAU</t>
  </si>
  <si>
    <t>15002</t>
  </si>
  <si>
    <t>06108</t>
  </si>
  <si>
    <t>HALLE (SAALE)</t>
  </si>
  <si>
    <t>15003</t>
  </si>
  <si>
    <t>39104</t>
  </si>
  <si>
    <t>MAGDEBURG, LANDESHAUPTSTADT</t>
  </si>
  <si>
    <t>15081</t>
  </si>
  <si>
    <t>29416</t>
  </si>
  <si>
    <t>APENBURG- WINTERFELD, FLECKEN</t>
  </si>
  <si>
    <t>15082</t>
  </si>
  <si>
    <t>06385</t>
  </si>
  <si>
    <t>AKEN (ELBE), STADT</t>
  </si>
  <si>
    <t>15083</t>
  </si>
  <si>
    <t>39343</t>
  </si>
  <si>
    <t>ALTENHAUSEN</t>
  </si>
  <si>
    <t>15084</t>
  </si>
  <si>
    <t>06647</t>
  </si>
  <si>
    <t>AN DER POSTSTRASSE</t>
  </si>
  <si>
    <t>15085</t>
  </si>
  <si>
    <t>06463</t>
  </si>
  <si>
    <t>BALLENSTEDT, STADT</t>
  </si>
  <si>
    <t>15086</t>
  </si>
  <si>
    <t>39175</t>
  </si>
  <si>
    <t>BIEDERITZ</t>
  </si>
  <si>
    <t>15087</t>
  </si>
  <si>
    <t>06313</t>
  </si>
  <si>
    <t>AHLSDORF</t>
  </si>
  <si>
    <t>15088</t>
  </si>
  <si>
    <t>06231</t>
  </si>
  <si>
    <t>BAD DUERRENBERG, STADT</t>
  </si>
  <si>
    <t>15089</t>
  </si>
  <si>
    <t>06420</t>
  </si>
  <si>
    <t>ALSLEBEN (SAALE), STADT</t>
  </si>
  <si>
    <t>15090</t>
  </si>
  <si>
    <t>39615</t>
  </si>
  <si>
    <t>ALAND</t>
  </si>
  <si>
    <t>15091</t>
  </si>
  <si>
    <t>06922</t>
  </si>
  <si>
    <t>ANNABURG, STADT</t>
  </si>
  <si>
    <t>16051</t>
  </si>
  <si>
    <t>99084</t>
  </si>
  <si>
    <t>ERFURT</t>
  </si>
  <si>
    <t>16052</t>
  </si>
  <si>
    <t>07545</t>
  </si>
  <si>
    <t>GERA</t>
  </si>
  <si>
    <t>16053</t>
  </si>
  <si>
    <t>07743</t>
  </si>
  <si>
    <t>JENA</t>
  </si>
  <si>
    <t>16054</t>
  </si>
  <si>
    <t>98527</t>
  </si>
  <si>
    <t>SUHL</t>
  </si>
  <si>
    <t>16055</t>
  </si>
  <si>
    <t>99423</t>
  </si>
  <si>
    <t>WEIMAR</t>
  </si>
  <si>
    <t>16056</t>
  </si>
  <si>
    <t>99817</t>
  </si>
  <si>
    <t>EISENACH</t>
  </si>
  <si>
    <t>16061</t>
  </si>
  <si>
    <t>37345</t>
  </si>
  <si>
    <t>AM OHMBERG</t>
  </si>
  <si>
    <t>16062</t>
  </si>
  <si>
    <t>99735</t>
  </si>
  <si>
    <t>BLEICHERODE, STADT</t>
  </si>
  <si>
    <t>16063</t>
  </si>
  <si>
    <t>36448</t>
  </si>
  <si>
    <t>BAD LIEBENSTEIN, STADT</t>
  </si>
  <si>
    <t>16064</t>
  </si>
  <si>
    <t>99976</t>
  </si>
  <si>
    <t>ANRODE</t>
  </si>
  <si>
    <t>16065</t>
  </si>
  <si>
    <t>06556</t>
  </si>
  <si>
    <t>AN DER SCHMÜCKE, STADT</t>
  </si>
  <si>
    <t>16066</t>
  </si>
  <si>
    <t>98617</t>
  </si>
  <si>
    <t>BELRIETH</t>
  </si>
  <si>
    <t>16067</t>
  </si>
  <si>
    <t>99891</t>
  </si>
  <si>
    <t>BAD TABARZ</t>
  </si>
  <si>
    <t>16068</t>
  </si>
  <si>
    <t>99195</t>
  </si>
  <si>
    <t>ALPERSTEDT</t>
  </si>
  <si>
    <t>16069</t>
  </si>
  <si>
    <t>98553</t>
  </si>
  <si>
    <t>AHLSTAEDT</t>
  </si>
  <si>
    <t>16070</t>
  </si>
  <si>
    <t>99310</t>
  </si>
  <si>
    <t>ALKERSLEBEN</t>
  </si>
  <si>
    <t>16071</t>
  </si>
  <si>
    <t>99439</t>
  </si>
  <si>
    <t>AM ETTERSBERG, STADT</t>
  </si>
  <si>
    <t>16072</t>
  </si>
  <si>
    <t>96528</t>
  </si>
  <si>
    <t>BACHFELD</t>
  </si>
  <si>
    <t>16073</t>
  </si>
  <si>
    <t>07426</t>
  </si>
  <si>
    <t>16074</t>
  </si>
  <si>
    <t>07646</t>
  </si>
  <si>
    <t>16075</t>
  </si>
  <si>
    <t>07381</t>
  </si>
  <si>
    <t>BODELWITZ</t>
  </si>
  <si>
    <t>16076</t>
  </si>
  <si>
    <t>07950</t>
  </si>
  <si>
    <t>AUMA-WEIDATAL, STADT</t>
  </si>
  <si>
    <t>16077</t>
  </si>
  <si>
    <t>04600</t>
  </si>
  <si>
    <t>ALTENBURG, STADT</t>
  </si>
  <si>
    <t>car stock</t>
  </si>
  <si>
    <t>comm.PKW petrol</t>
  </si>
  <si>
    <t>comm.PKW diesel</t>
  </si>
  <si>
    <t>comm.PKW gas</t>
  </si>
  <si>
    <t>comm.PKW PHEV</t>
  </si>
  <si>
    <t>total new registrations 2019 private ownership</t>
  </si>
  <si>
    <t>total new registrations 2019 total ownership</t>
  </si>
  <si>
    <t>total vehicle km of automobiles 2015</t>
  </si>
  <si>
    <t>total passenger km 2015</t>
  </si>
  <si>
    <t>vkm</t>
  </si>
  <si>
    <t>avg passengers per vehicle Germany 2015</t>
  </si>
  <si>
    <t>https://www.adac.de/_mmm/pdf/statistik_zahlen_fakten_wissen_1016_208844.pdf</t>
  </si>
  <si>
    <t>p/v</t>
  </si>
  <si>
    <t>sahre petrol</t>
  </si>
  <si>
    <t>share diesel</t>
  </si>
  <si>
    <t>share gas</t>
  </si>
  <si>
    <t>share PHEV</t>
  </si>
  <si>
    <t>share BEV</t>
  </si>
  <si>
    <t>share HEV</t>
  </si>
  <si>
    <t>comm.PKW BEV</t>
  </si>
  <si>
    <t>comm.PKW HEV</t>
  </si>
  <si>
    <t>priv.PKW BEV</t>
  </si>
  <si>
    <t>priv.PKW HEV</t>
  </si>
  <si>
    <t>total PKW BEV</t>
  </si>
  <si>
    <t>total PKW HEV</t>
  </si>
  <si>
    <t>car stock fuel shares</t>
  </si>
  <si>
    <t>car stock commercial</t>
  </si>
  <si>
    <t>car stock private</t>
  </si>
  <si>
    <t>https://de.statista.com/statistik/daten/studie/484054/umfrage/durchschnittsverbrauch-pkw-in-privaten-haushalten-in-deutschland/</t>
  </si>
  <si>
    <t>CEV avg fuel consumption (diesel) per km 2018</t>
  </si>
  <si>
    <t>CEV avg fuel consumption (diesel) per km in kWh</t>
  </si>
  <si>
    <t>CEV avg fuel consumption (CNG) per km</t>
  </si>
  <si>
    <t>CEV avg fuel consumption (CNG) per km in kWh</t>
  </si>
  <si>
    <t>CEV avg fuel consumption (LPG) per km</t>
  </si>
  <si>
    <t>CEV avg fuel consumption (LPG) per km in kWh</t>
  </si>
  <si>
    <t>BEV stock at 01.01.2020</t>
  </si>
  <si>
    <t>kg/km</t>
  </si>
  <si>
    <t>https://www.adac.de/_mmm/pdf/ADAC%20Kostenvergleich%20Umr%C3%BCstung%20Gasfahrzeuge_47083.pdf</t>
  </si>
  <si>
    <t>avg 20% more consumption than in petrol mode</t>
  </si>
  <si>
    <t>l/km</t>
  </si>
  <si>
    <t>CEV avg fuel consumption (petrol) per km in kWh</t>
  </si>
  <si>
    <t>CEV avg fuel consumption (petrol) per km 2018</t>
  </si>
  <si>
    <t>CEV avg fuel price (petrol) per liter</t>
  </si>
  <si>
    <t>CEV energy content (petrol) per liter</t>
  </si>
  <si>
    <t>https://de.wikipedia.org/wiki/Motorenbenzin</t>
  </si>
  <si>
    <t>CEV energy content (diesel) per liter</t>
  </si>
  <si>
    <t>https://de.wikipedia.org/wiki/Dieselkraftstoff</t>
  </si>
  <si>
    <t>BEV energy consumption per km avg</t>
  </si>
  <si>
    <t>HEV energy consumption per km avg</t>
  </si>
  <si>
    <t>assuming 20% efficiency gain on CEV</t>
  </si>
  <si>
    <t>PHEV energy consumption per km electric based</t>
  </si>
  <si>
    <t>PHEV energy consumption per km combined 50/50</t>
  </si>
  <si>
    <t>PHEV energy consumption per km (petrol) fuel based</t>
  </si>
  <si>
    <t>reference pick is highest value of current newest models for the average of current fleet: mercedes-benz.de on 10. June 2020 showing a fuel consumption range between 1,4 l/km and 2,6 l/km for their PHEV models</t>
  </si>
  <si>
    <t>0010</t>
  </si>
  <si>
    <t>0012</t>
  </si>
  <si>
    <t>BEV - pure electric</t>
  </si>
  <si>
    <t>HEV - combined petrol and electric</t>
  </si>
  <si>
    <t>PHEV - plug-in hybrid with petrol</t>
  </si>
  <si>
    <t>0026</t>
  </si>
  <si>
    <t>PHEV - plug-in hybrid with diesel</t>
  </si>
  <si>
    <t>HEV - combined diesel and electric</t>
  </si>
  <si>
    <t>HEV - combined hydrogen and electric motor</t>
  </si>
  <si>
    <t>PKW total fc</t>
  </si>
  <si>
    <t>HEV</t>
  </si>
  <si>
    <t>PHEV</t>
  </si>
  <si>
    <t>BEV</t>
  </si>
  <si>
    <t>car new registrations</t>
  </si>
  <si>
    <t>PKW fc of state</t>
  </si>
  <si>
    <t>CEV avg fuel price (petrol) per kWh</t>
  </si>
  <si>
    <t>CEV avg fuel price (diesel) per kWh</t>
  </si>
  <si>
    <t>EUR/kWh</t>
  </si>
  <si>
    <t>CEV avg fuel price CNG per kWh</t>
  </si>
  <si>
    <t>CEV avg fuel price LPG per kWh</t>
  </si>
  <si>
    <t>PHEV share of electricty in total fuel consumption</t>
  </si>
  <si>
    <t>electricity price 2019</t>
  </si>
  <si>
    <t>https://strom-report.de/strompreise/strompreisentwicklung/</t>
  </si>
  <si>
    <t>avg sales price per new registration 2019</t>
  </si>
  <si>
    <t>https://de.statista.com/statistik/daten/studie/36408/umfrage/durchschnittliche-neuwagenpreise-in-deutschland/</t>
  </si>
  <si>
    <t>avg sales price per new registration petrol</t>
  </si>
  <si>
    <t>due to comparison from: www.mercedes-benz.de www.audi.de www.bmw.de</t>
  </si>
  <si>
    <t>avg sales price per new registration diesel</t>
  </si>
  <si>
    <t>avg sales price per new registration gas</t>
  </si>
  <si>
    <t>avg sales price per new registration HEV</t>
  </si>
  <si>
    <t>avg sales price per new registration PHEV</t>
  </si>
  <si>
    <t>avg sales price per new registration BEV</t>
  </si>
  <si>
    <t>due to comparison from: www.audi.de</t>
  </si>
  <si>
    <t>no source</t>
  </si>
  <si>
    <t>avg yearly maintenance cost small car</t>
  </si>
  <si>
    <t>avg yearly maintenance cost medium car</t>
  </si>
  <si>
    <t>avg yearly maintenance cost large car</t>
  </si>
  <si>
    <t>https://www.verti.de/blog/auto-kosten.jsp and https://www.adac.de/infotestrat/autodatenbank/autokosten/autokosten-rechner/</t>
  </si>
  <si>
    <t>avg yearly fixed cost small car</t>
  </si>
  <si>
    <t>avg yearly fixed cost medium car</t>
  </si>
  <si>
    <t>avg yearly fixed cost large car</t>
  </si>
  <si>
    <t>CO2 factor direct and indirect emissions from using 1 kWh of Biogas average for electricity production</t>
  </si>
  <si>
    <t>CO2 factor direct and indirect emissions from using 1 kWh of Biomethan average for electricity production</t>
  </si>
  <si>
    <t>CO2 factor direct and indirect emissions from using 1 kWh of liquid biomass for electricity production</t>
  </si>
  <si>
    <t>CO2 factor direct and indirect emissions from using 1 kWh of gas from purification plants for electricity production</t>
  </si>
  <si>
    <t>CO2 factor direct and indirect emissions from using 1 kWh of landfill gas for electricity production</t>
  </si>
  <si>
    <t>CO2 factor direct and indirect emissions from using 1 kWh of biogenic portion of waste for electricity production</t>
  </si>
  <si>
    <t>CO2 factor direct and indirect emissions from using 1 kWh of Strom-Mix Deutschland for electricity production</t>
  </si>
  <si>
    <t>CO2 factor direct and indirect emissions from using 1 kWh of Braunkohle for electricity production</t>
  </si>
  <si>
    <t>CO2 factor direct and indirect emissions from using 1 kWh of Steinkohle for electricity production</t>
  </si>
  <si>
    <t>CO2 factor direct and indirect emissions from using 1 kWh of Erdgas for electricity production</t>
  </si>
  <si>
    <t>CO2 factor direct and indirect emissions from using 1 kWh of Öl for electricity production</t>
  </si>
  <si>
    <t>CO2 factor direct and indirect emissions from using 1 kWh of Kernenergie for electricity production</t>
  </si>
  <si>
    <t>CO2 factor direct and indirect emissions from using 1 kWh of Photovoltaik for electricity production</t>
  </si>
  <si>
    <t>CO2 factor direct and indirect emissions from using 1 kWh of Wind_onshore for electricity production</t>
  </si>
  <si>
    <t>CO2 factor direct and indirect emissions from using 1 kWh of Wind_offshore for electricity production</t>
  </si>
  <si>
    <t>CO2 factor direct and indirect emissions from using 1 kWh of Laufwasserkraftwerk for electricity production</t>
  </si>
  <si>
    <t>CO2 factor direct and indirect emissions from using 1 kWh of Speicherwasserkraftwerk for electricity production</t>
  </si>
  <si>
    <t>CO2 factor direct and indirect emissions from using 1 kWh of Pumpspeicherkraftwerk for electricity production</t>
  </si>
  <si>
    <t>CO2 factor direct and indirect emissions from using 1 kWh of Geothermie for electricity production</t>
  </si>
  <si>
    <t>Heizöl</t>
  </si>
  <si>
    <t>Fernwärme</t>
  </si>
  <si>
    <t>CO2 factor direct and indirect emissions upon combustion of 1 liter petrol to kg CO2equ</t>
  </si>
  <si>
    <t>CO2 factor direct and indirect emissions upon combustion of 1 liter diesel to kg CO2equ</t>
  </si>
  <si>
    <t>CO2 factor direct and indirect emissions upon combustion of 1 m3 natural gas (CNG) to kg CO2equ</t>
  </si>
  <si>
    <t>CO2 factor direct and indirect emissions upon combustion of 1 liter auto gas (LPG) to kg CO2equ</t>
  </si>
  <si>
    <t>CO2 factor direct and indirect emissions upon combustion of 1 kWh petrol to kg CO2equ</t>
  </si>
  <si>
    <t>CO2 factor direct and indirect emissions upon combustion of 1 kWh diesel to kg CO2equ</t>
  </si>
  <si>
    <t>CO2 factor direct and indirect emissions upon combustion of 1 kWh natural gas (CNG) to kg CO2equ</t>
  </si>
  <si>
    <t>CO2 factor direct and indirect emissions upon combustion of 1 kWh auto gas (LPG) to kg CO2equ</t>
  </si>
  <si>
    <t>CO2 factor direct and indirect emissions from using 1 kWh of Wärme-Mix Deutschland for heating</t>
  </si>
  <si>
    <t>CO2 factor direct and indirect emissions from using 1 kWh of Heizöl for heating</t>
  </si>
  <si>
    <t>CO2 factor direct and indirect emissions from using 1 kWh of Erdgas for heating</t>
  </si>
  <si>
    <t>CO2 factor direct and indirect emissions from using 1 kWh of Steinkohle for heating</t>
  </si>
  <si>
    <t>CO2 factor direct and indirect emissions from using 1 kWh of Braunkohle for heating</t>
  </si>
  <si>
    <t>CO2 factor direct and indirect emissions from using 1 kWh of Fernwärme for heating</t>
  </si>
  <si>
    <t>CO2 factor direct and indirect emissions from using 1 kWh of Stromheizung for heating</t>
  </si>
  <si>
    <t>CO2 factor direct and indirect emissions from using 1 kWh of Scheitholz Holzpellets Hackschnitzel average for heating</t>
  </si>
  <si>
    <t>CO2 factor direct and indirect emissions from using 1 kWh of solid biomass industry average for heating</t>
  </si>
  <si>
    <t>CO2 factor direct and indirect emissions from using 1 kWh of solid biomass heizkraftwerk average for heating</t>
  </si>
  <si>
    <t>CO2 factor direct and indirect emissions from using 1 kWh of liquid biomass average for heating</t>
  </si>
  <si>
    <t>CO2 factor direct and indirect emissions from using 1 kWh of biogas average for heating</t>
  </si>
  <si>
    <t>CO2 factor direct and indirect emissions from using 1 kWh of biomethane average for heating</t>
  </si>
  <si>
    <t>CO2 factor direct and indirect emissions from using 1 kWh of gas from purification plants for heating</t>
  </si>
  <si>
    <t>CO2 factor direct and indirect emissions from using 1 kWh of ladfill gas for heating</t>
  </si>
  <si>
    <t>CO2 factor direct and indirect emissions from using 1 kWh of biogenic portion of waste for heating</t>
  </si>
  <si>
    <t>CO2 factor direct and indirect emissions from using 1 kWh of solarthermal energy average for heating</t>
  </si>
  <si>
    <t>CO2 factor direct and indirect emissions from using 1 kWh of heat pumps average for heating</t>
  </si>
  <si>
    <t>CO2 factor direct and indirect emissions from using 1 kWh of deep geothermal energy for heating</t>
  </si>
  <si>
    <t>electricity price composition market price</t>
  </si>
  <si>
    <t>electricity price composition taxes</t>
  </si>
  <si>
    <t>electricity price composition grid and operator costs</t>
  </si>
  <si>
    <t>https://strom-report.de/strompreise/strompreis-zusammensetzung/</t>
  </si>
  <si>
    <t>CO2 factor summary categories gross emissions from 1 kWh of electricity produced from coal and oil</t>
  </si>
  <si>
    <t>CO2 factor summary categories gross emissions from 1 kWh of electricity produced from natural gas</t>
  </si>
  <si>
    <t>CO2 factor summary categories gross emissions from 1 kWh of electricity produced from nuclear</t>
  </si>
  <si>
    <t>CO2 factor summary categories gross emissions from 1 kWh of electricity produced from solar PV</t>
  </si>
  <si>
    <t>CO2 factor summary categories gross emissions from 1 kWh of electricity produced from on and offshore wind</t>
  </si>
  <si>
    <t>CO2 factor summary categories gross emissions from 1 kWh of electricity produced from flowing and pumped hydropower</t>
  </si>
  <si>
    <t>CO2 factor summary categories gross emissions from 1 kWh of electricity produced from geothermal</t>
  </si>
  <si>
    <t>CO2 factor summary categories gross emissions from 1 kWh of electricity produced from waste landfill liquid and hard source biogas</t>
  </si>
  <si>
    <t>CO2 factor summary categories gross emissions from 1 kWh of heat produced from heating oil</t>
  </si>
  <si>
    <t>CO2 factor summary categories gross emissions from 1 kWh of heat produced from natural gas</t>
  </si>
  <si>
    <t>CO2 factor summary categories gross emissions from 1 kWh of heat produced from hard coal and lignite</t>
  </si>
  <si>
    <t>CO2 factor summary categories gross emissions from 1 kWh of heat produced from district heating</t>
  </si>
  <si>
    <t>CO2 factor summary categories gross emissions from 1 kWh of heat produced from electricity heating</t>
  </si>
  <si>
    <t>CO2 factor summary categories gross emissions from 1 kWh of heat produced from wood types</t>
  </si>
  <si>
    <t>CO2 factor summary categories gross emissions from 1 kWh of heat produced from biomass and biogas non wood</t>
  </si>
  <si>
    <t>CO2 factor summary categories gross emissions from 1 kWh of heat produced from solarthermal</t>
  </si>
  <si>
    <t>CO2 factor summary categories gross emissions from 1 kWh of heat produced from geothermal and heat pumps</t>
  </si>
  <si>
    <t>CO2 factor gross emissions average from 1 kWh LPG and CNG to kg CO2equ</t>
  </si>
  <si>
    <t>groups made from above data</t>
  </si>
  <si>
    <t>Gas</t>
  </si>
  <si>
    <t>Elektrizität (Strom)</t>
  </si>
  <si>
    <t>Brikett, Braunkohle</t>
  </si>
  <si>
    <t>Holz, Holzpellets</t>
  </si>
  <si>
    <t>Biomasse (außer Holz), Biogas</t>
  </si>
  <si>
    <t>Sonnen-energie</t>
  </si>
  <si>
    <t>Erd- und andere Umwelt-wärme, Abluft-wärme</t>
  </si>
  <si>
    <t>lignite and hard coal</t>
  </si>
  <si>
    <t>wood and pellets</t>
  </si>
  <si>
    <t>biomass and biogas</t>
  </si>
  <si>
    <t>solar thermal energy</t>
  </si>
  <si>
    <t>geothermal and heat pumps</t>
  </si>
  <si>
    <t>household heating systems</t>
  </si>
  <si>
    <t>household space heating systems</t>
  </si>
  <si>
    <t>age</t>
  </si>
  <si>
    <t>darunter von ... bis ... errichtet
   bis       1948</t>
  </si>
  <si>
    <t>2011 und später</t>
  </si>
  <si>
    <t>neubauten</t>
  </si>
  <si>
    <t>source: microcensus:Tabelle_12</t>
  </si>
  <si>
    <t>household warm water heating systems</t>
  </si>
  <si>
    <t>source: microcensus:Tabelle_13</t>
  </si>
  <si>
    <t>other heating sources</t>
  </si>
  <si>
    <t>no heating source</t>
  </si>
  <si>
    <t>household warm water heating systems secondary</t>
  </si>
  <si>
    <t>PRIMARY heating systems distribution of new constructions 2018</t>
  </si>
  <si>
    <t>SECONDARY heating systems distribution of new constructions 2018</t>
  </si>
  <si>
    <t>sum</t>
  </si>
  <si>
    <t>abs</t>
  </si>
  <si>
    <t>fc</t>
  </si>
  <si>
    <t>COMBINED PRIMARY AND SECONDARY heating systems contribution of new constructions 2018</t>
  </si>
  <si>
    <t>primary:</t>
  </si>
  <si>
    <t>secondary:</t>
  </si>
  <si>
    <t>contribution proportions:</t>
  </si>
  <si>
    <t>combining space heating and warm water heating</t>
  </si>
  <si>
    <t>space heating energy of total household consumption = 53%</t>
  </si>
  <si>
    <t>warm water heating energy of total household consumption = 8%</t>
  </si>
  <si>
    <t>source: https://de.wikipedia.org/wiki/Thermische_Solaranlage</t>
  </si>
  <si>
    <t>space heating share to total heating energy consumption:</t>
  </si>
  <si>
    <t>warm water heating share to total heating energy consumption:</t>
  </si>
  <si>
    <t>matching scheme for data structure from microcensus to model data structure:</t>
  </si>
  <si>
    <t>ORIGINAL (lignite and hard coal combined)</t>
  </si>
  <si>
    <t>heating system installations in new buildings 2018</t>
  </si>
  <si>
    <t>source: www-genesis.destatis.de // 31121-0004</t>
  </si>
  <si>
    <t>combined: 'other heating source' and 'no heating source'</t>
  </si>
  <si>
    <t>no or other heating sources</t>
  </si>
  <si>
    <t>relative distribution per age group</t>
  </si>
  <si>
    <t>mapping on buildings per age group sum: Z11admindistricts_generated!U3:AB414 * technology share per age group</t>
  </si>
  <si>
    <t>comparison to stock distribution of heating systems</t>
  </si>
  <si>
    <t>diff</t>
  </si>
  <si>
    <t>r</t>
  </si>
  <si>
    <t>residual avg annual change rate discounted over 30 years</t>
  </si>
  <si>
    <t>szenario outcome with above test configuration: shares of heating systems distribution among new constructions in 50 years</t>
  </si>
  <si>
    <t>last new constructions heating systems distribution: in 1/1000</t>
  </si>
  <si>
    <t>result after 50 years:</t>
  </si>
  <si>
    <t>dimension-less constant annual growth of heating system portion among new constructions</t>
  </si>
  <si>
    <t>Szenario A 50 yrs</t>
  </si>
  <si>
    <t>Szenario B 150 yrs</t>
  </si>
  <si>
    <t>result after 150 years:</t>
  </si>
  <si>
    <t>szenario outcome with above test configuration: shares of heating systems distribution among new constructions in 150 years</t>
  </si>
  <si>
    <t>target: net zero -&gt; no gas, little biomass/biogas, little wood and district heating/electricity only when ghg free</t>
  </si>
  <si>
    <t>levers</t>
  </si>
  <si>
    <t>base</t>
  </si>
  <si>
    <t>share</t>
  </si>
  <si>
    <t>urgency to upgrade</t>
  </si>
  <si>
    <t>hh initial distribution of heating system technologies per age fraction</t>
  </si>
  <si>
    <t>--&gt; target distribution for heating system techologies</t>
  </si>
  <si>
    <t>hh target distribution of heating system technologies per age fraction</t>
  </si>
  <si>
    <t>number of hh per group</t>
  </si>
  <si>
    <t>idea car upgrades: cars are being bought when a) people need to replace an existing one or b) to new car owners, less because someone wants to upgrade. Reason: significant financial losses from abandoning an exisiting car without good reason.</t>
  </si>
  <si>
    <t>idea car upgrades: thus a car would be bought anyways. the investment decision therefore only includes the price difference between the "cheapest" option, i.e. the CEV, and an upgrade option, i.e. an EV/PHEV/HEV/gas</t>
  </si>
  <si>
    <t>fz4_2018_KFZ_Neuzulassungen_Hersteller-Handelsname</t>
  </si>
  <si>
    <t>https://www.bmvi.de/SharedDocs/DE/Publikationen/G/verkehr-in-zahlen-2019-pdf.html</t>
  </si>
  <si>
    <t>passenger km 2018 over land total</t>
  </si>
  <si>
    <t>passenger km 2018 over land rail</t>
  </si>
  <si>
    <t>passenger km 2018 over land public transport</t>
  </si>
  <si>
    <t>number of passengers 2018 over land total</t>
  </si>
  <si>
    <t>number of passengers 2018 over land public transport</t>
  </si>
  <si>
    <t>number of passengers 2018 over land rail</t>
  </si>
  <si>
    <t>passenger km 2018 over land motorized individual transport</t>
  </si>
  <si>
    <t>number of passengers 2018 over land motorized individual transport</t>
  </si>
  <si>
    <t>number of passengers 2018 air travel total</t>
  </si>
  <si>
    <t>number of passengers 2018 air travel inland</t>
  </si>
  <si>
    <t>passenger km 2018 air travel total</t>
  </si>
  <si>
    <t>passenger km 2018 air travel inland</t>
  </si>
  <si>
    <t>number of passengers 2018 walking</t>
  </si>
  <si>
    <t>number of passengers 2018 bycicle</t>
  </si>
  <si>
    <t>passenger km 2018 bycicle</t>
  </si>
  <si>
    <t>passenger km 2018 walking</t>
  </si>
  <si>
    <t>stock</t>
  </si>
  <si>
    <t>bycicles</t>
  </si>
  <si>
    <t>stock per person</t>
  </si>
  <si>
    <t>total km per person</t>
  </si>
  <si>
    <t>cycling km per person</t>
  </si>
  <si>
    <t>passenger km 2018 total mobility</t>
  </si>
  <si>
    <t>passenger km 2018 total assisted mobility (excl. walking)</t>
  </si>
  <si>
    <t>passenger km 2018 over land total share of assisted mobility</t>
  </si>
  <si>
    <t>passenger km 2018 over land motorized individual transport share of assisted mobility</t>
  </si>
  <si>
    <t>passenger km 2018 over land public transport share of assisted mobility</t>
  </si>
  <si>
    <t>passenger km 2018 over land rail share of assisted mobility</t>
  </si>
  <si>
    <t>passenger km 2018 air travel total share of assisted mobility</t>
  </si>
  <si>
    <t>passenger km 2018 air travel inland share of assisted mobility</t>
  </si>
  <si>
    <t>passenger km 2018 bycicle share of assisted mobility</t>
  </si>
  <si>
    <t>personal mobility per year</t>
  </si>
  <si>
    <t>total pkm</t>
  </si>
  <si>
    <t>over land car share</t>
  </si>
  <si>
    <t>over land public transport share</t>
  </si>
  <si>
    <t>over land rail share</t>
  </si>
  <si>
    <t>bycicle share</t>
  </si>
  <si>
    <t>total air travel share</t>
  </si>
  <si>
    <t>passenger km min growth 2010-2018</t>
  </si>
  <si>
    <t>passenger km max growth 2010-2018</t>
  </si>
  <si>
    <t>passenger km mean growth 2010-2018</t>
  </si>
  <si>
    <t>car new registrations 2010-2018 mean</t>
  </si>
  <si>
    <t>car new registrations 2010-2018 min</t>
  </si>
  <si>
    <t>car new registrations 2010-2018 max</t>
  </si>
  <si>
    <t>electrification level of public transport</t>
  </si>
  <si>
    <t>electrification level of air</t>
  </si>
  <si>
    <t>electrification level of bycicle</t>
  </si>
  <si>
    <t>https://dipbt.bundestag.de/doc/btd/19/160/1916019.pdf</t>
  </si>
  <si>
    <t>https://nationaler-radverkehrsplan.de/de/node/21072</t>
  </si>
  <si>
    <t>electrification level of bycicle avg growth rate</t>
  </si>
  <si>
    <t>ghg emissions air passenger transport (kerosene) per pkm</t>
  </si>
  <si>
    <t>kWh/pkm</t>
  </si>
  <si>
    <t>https://www.eradhafen.de/2011/02/wie-viel-energie-verbraucht-ein-elektrofahrrad-was-fur-eine-co2-bilanz-hat-das-fahren/</t>
  </si>
  <si>
    <t>public transport</t>
  </si>
  <si>
    <t>capacity of omnibusses as a share of total public transport capacity</t>
  </si>
  <si>
    <t>destatis_46100-0021_passenger_rail_and_bus_seats_states</t>
  </si>
  <si>
    <t>share of state population</t>
  </si>
  <si>
    <t>share of total population</t>
  </si>
  <si>
    <t>share of total</t>
  </si>
  <si>
    <t>public transportation (local trains, trams and bus) electrification level is defined by the fraction of bus capacity, i.e. all trains and trams are 100% electrified and bus lines in general are 0% electrified</t>
  </si>
  <si>
    <t>electrification level of public transport avg growth rate target</t>
  </si>
  <si>
    <t>https://aiomag.de/elektrifizierung-des-staedtischen-busverkehrs-hier-fahren-e-busse-18935</t>
  </si>
  <si>
    <t>0 to 100% by 2040</t>
  </si>
  <si>
    <t>omnibus total capacity</t>
  </si>
  <si>
    <t>electrification contribution</t>
  </si>
  <si>
    <t>https://aiomag.de/elektrifizierung-des-staedtischen-busverkehrs-hier-fahren-e-busse-18935 and own estimate</t>
  </si>
  <si>
    <t>energy consumption bycicle (ebike) avg per pkm</t>
  </si>
  <si>
    <t>share of omnibus in public transport</t>
  </si>
  <si>
    <t>https://aiomag.de/elektrifizierung-des-staedtischen-busverkehrs-hier-fahren-e-busse-18936</t>
  </si>
  <si>
    <t>energy consumption public transport total avg per pkm</t>
  </si>
  <si>
    <t>energy consumption public transport bus avg per pkm</t>
  </si>
  <si>
    <t>energy consumption public transport rail avg per pkm</t>
  </si>
  <si>
    <t>energy consumption rail avg per pkm</t>
  </si>
  <si>
    <t>https://www.forschungsinformationssystem.de/servlet/is/342234/ and https://www.forschungsinformationssystem.de/servlet/is/343659/</t>
  </si>
  <si>
    <t>https://www.forschungsinformationssystem.de/servlet/is/343659/</t>
  </si>
  <si>
    <t>https://www.forschungsinformationssystem.de/servlet/is/343659/ and https://www.sileo-ebus.com/</t>
  </si>
  <si>
    <t>assumed occupancy rate public transport total avg</t>
  </si>
  <si>
    <t>assumed occupancy rate public transport bus avg</t>
  </si>
  <si>
    <t>assumed occupancy rate public transport rail avg</t>
  </si>
  <si>
    <t>assumed occupancy rate rail avg</t>
  </si>
  <si>
    <t>expected transportation demand growth rate for rail passenger transport 2015-2030</t>
  </si>
  <si>
    <t>expected transportation demand growth rate for rail passenger transport yearly rate</t>
  </si>
  <si>
    <t>electrification level of railway system</t>
  </si>
  <si>
    <t>electrification level of railway system target</t>
  </si>
  <si>
    <t>electrification level of railway system avg growth rate</t>
  </si>
  <si>
    <t>electrification level of passenger rail</t>
  </si>
  <si>
    <t>? somewhere on forschungsinformationssystem.de</t>
  </si>
  <si>
    <t>over land car value</t>
  </si>
  <si>
    <t>over land public transport value</t>
  </si>
  <si>
    <t>over land rail value</t>
  </si>
  <si>
    <t>total air travel value</t>
  </si>
  <si>
    <t>bycicle value</t>
  </si>
  <si>
    <t>expected transportation demand growth rate for car avg</t>
  </si>
  <si>
    <t>expected transportation demand growth rate for air avg</t>
  </si>
  <si>
    <t>expected transportation demand growth rate for bicycle avg</t>
  </si>
  <si>
    <t>expected transportation demand growth rate for road-based public transport avg</t>
  </si>
  <si>
    <t>https://www.forschungsinformationssystem.de/servlet/is/342736/ and https://www.bmvi.de/SharedDocs/DE/Publikationen/G/verkehr-in-zahlen-2019-pdf.html</t>
  </si>
  <si>
    <t>expected transportation demand growth rate</t>
  </si>
  <si>
    <t>car</t>
  </si>
  <si>
    <t>rail</t>
  </si>
  <si>
    <t>air</t>
  </si>
  <si>
    <t>bycicle</t>
  </si>
  <si>
    <t>transport mode energy consumption kWh/pkm</t>
  </si>
  <si>
    <t>assumed occupancy rate air international avg</t>
  </si>
  <si>
    <t>assumed occupancy rate air inland avg</t>
  </si>
  <si>
    <t>energy consumption air passenger transport inland avg per pkm</t>
  </si>
  <si>
    <t>energy consumption air passenger transport international avg per pkm</t>
  </si>
  <si>
    <t>assumed occupancy rate air total avg</t>
  </si>
  <si>
    <t>energy consumption air passenger transport total avg per pkm</t>
  </si>
  <si>
    <t>air transport share inland flights</t>
  </si>
  <si>
    <t>https://www.umweltbundesamt.de/bild/vergleich-der-durchschnittlichen-emissionen-0</t>
  </si>
  <si>
    <t>energy content of 1 liter petrol fuel</t>
  </si>
  <si>
    <t>energy content of 1 liter diesel fuel</t>
  </si>
  <si>
    <t>energy content of 1 kg CNG fuel</t>
  </si>
  <si>
    <t>energy content of 1 liter LPG fuel</t>
  </si>
  <si>
    <t>energy content LPG in calorific value per m3</t>
  </si>
  <si>
    <t>energy content LPG in calorific value kWh/l</t>
  </si>
  <si>
    <t>energy content of 1 liter kerosene Jet A-1</t>
  </si>
  <si>
    <t>https://de.wikipedia.org/wiki/Kerosin</t>
  </si>
  <si>
    <t>air transport energy consumption per pkm inland</t>
  </si>
  <si>
    <t>air transport energy consumption per pkm international</t>
  </si>
  <si>
    <t>https://www.vcd.org/fileadmin/user_upload/Redaktion/Themen/Flugverkehr/NGO_Luftverkehrskonzept_7-2015.pdf</t>
  </si>
  <si>
    <t>l/pkm</t>
  </si>
  <si>
    <t>transport mode occupancy rate 1/100</t>
  </si>
  <si>
    <t>https://www.umweltbundesamt.de/themen/verkehr-laerm/emissionsdaten#verkehrsmittelvergleich_personenverkehr</t>
  </si>
  <si>
    <t>https://www.umweltbundesamt.de/themen/verkehr-laerm/emissionsdaten#verkehrsmittelvergleich_personenverkehr and https://www.forschungsinformationssystem.de/servlet/is/345756/ and https://www.mobi-wissen.de/Nachhaltigkeit-und-Umweltschutz/Klimaschutz</t>
  </si>
  <si>
    <t>ghg emissions rail passenger transport (long distance 100%REN) per pkm</t>
  </si>
  <si>
    <t>ghg emissions rail passenger transport (energy mix) per pkm</t>
  </si>
  <si>
    <t>ghg emissions public transport (omnibus) per pkm</t>
  </si>
  <si>
    <t>ghg emissions long distance coach (omnibus) per pkm</t>
  </si>
  <si>
    <t>ghg emissions regional rail (energy mix) per pkm</t>
  </si>
  <si>
    <t>transport mode emissions per pkm</t>
  </si>
  <si>
    <t>ghg emissions public transport (combined direct emissions) per pkm</t>
  </si>
  <si>
    <t>ghg emissions public transport (metro, tram, emissions from energy mix) per pkm</t>
  </si>
  <si>
    <t>https://inside.bahn.de/bahn-umwelt-gruen/</t>
  </si>
  <si>
    <t>coal and oil</t>
  </si>
  <si>
    <t>nuclear</t>
  </si>
  <si>
    <t>solar pv</t>
  </si>
  <si>
    <t>wind</t>
  </si>
  <si>
    <t>hydro</t>
  </si>
  <si>
    <t>geothermal</t>
  </si>
  <si>
    <t>biogas biomass</t>
  </si>
  <si>
    <t>el production source medium to long term avg change</t>
  </si>
  <si>
    <t>source: AGEB_auswertungstabellen_2018</t>
  </si>
  <si>
    <t>el production installed capacity 2018 in GW</t>
  </si>
  <si>
    <t>el production per source 2019 in TWh</t>
  </si>
  <si>
    <t>source: AGEB: ausdruck_strerz_abgabe_20200217</t>
  </si>
  <si>
    <t>co2 starting price 2021</t>
  </si>
  <si>
    <t>https://www.bmwi.de/Redaktion/DE/Pressemitteilungen/2020/20200520-bundeskabinett-beschliesst-hoeheren-co2-preis.html</t>
  </si>
  <si>
    <t>co2 price linear increase until 2025</t>
  </si>
  <si>
    <t>co2 price post 2026 min</t>
  </si>
  <si>
    <t>co2 price post 2026 max</t>
  </si>
  <si>
    <t>solar</t>
  </si>
  <si>
    <t>source: Kraftwerksliste_2020_1 der Bundesnetzagentur</t>
  </si>
  <si>
    <t>note: coal, oil and other non renewable sources were combined to "coal and oil"</t>
  </si>
  <si>
    <t>https://de.wikipedia.org/wiki/Geothermiekraftwerk_Landau</t>
  </si>
  <si>
    <t>geothermie</t>
  </si>
  <si>
    <t>MWp electric</t>
  </si>
  <si>
    <t>MWp thermal</t>
  </si>
  <si>
    <t>GWh/a electric</t>
  </si>
  <si>
    <t>GWh/a thermal</t>
  </si>
  <si>
    <t>https://de.wikipedia.org/wiki/Solarpark_Bavaria</t>
  </si>
  <si>
    <t>https://de.wikipedia.org/wiki/Solarpark_Alt_Daber</t>
  </si>
  <si>
    <t>https://de.wikipedia.org/wiki/Tiefengeothermie_Kirchweidach</t>
  </si>
  <si>
    <t>https://de.wikipedia.org/wiki/Geothermiekraftwerk_Unterhaching</t>
  </si>
  <si>
    <t>https://de.wikipedia.org/wiki/Geothermiekraftwerk_Insheim</t>
  </si>
  <si>
    <t>https://de.wikipedia.org/wiki/Geothermieheizwerk_Unterf%C3%B6hring</t>
  </si>
  <si>
    <t>https://de.wikipedia.org/wiki/Solarpark_Finsterwalde</t>
  </si>
  <si>
    <t>mittlere Leistung MW</t>
  </si>
  <si>
    <t>https://de.wikipedia.org/wiki/Solarturmkraftwerk_J%C3%BClich</t>
  </si>
  <si>
    <t>https://de.wikipedia.org/wiki/Solarfeld_Krumbach_%E2%80%93_Am_Reschenberg</t>
  </si>
  <si>
    <t>https://de.wikipedia.org/wiki/Photovoltaikanlage_Neustrelitz</t>
  </si>
  <si>
    <t>https://de.wikipedia.org/wiki/Solarpark_Krugh%C3%BCtte</t>
  </si>
  <si>
    <t>https://de.wikipedia.org/wiki/Solarpark_Neuhardenberg</t>
  </si>
  <si>
    <t>https://de.wikipedia.org/wiki/Solarpark_Templin_%E2%80%93_Gro%C3%9F_D%C3%B6lln</t>
  </si>
  <si>
    <t>https://de.wikipedia.org/wiki/Solarpark_Finow_Tower</t>
  </si>
  <si>
    <t>https://de.wikipedia.org/wiki/Solarkomplex_Senftenberg</t>
  </si>
  <si>
    <t>https://de.wikipedia.org/wiki/Solarpark_Lieberose</t>
  </si>
  <si>
    <t>solar pv characteristic yearly operating hours</t>
  </si>
  <si>
    <t>https://de.wikipedia.org/wiki/Solarpark_J%C3%A4nnersdorf</t>
  </si>
  <si>
    <t>biomass biogas</t>
  </si>
  <si>
    <t>coal oil</t>
  </si>
  <si>
    <t>https://de.wikipedia.org/wiki/Pumpspeicherwerk_Goldisthal</t>
  </si>
  <si>
    <t>https://de.wikipedia.org/wiki/Pumpspeicherwerk_Markersbach</t>
  </si>
  <si>
    <t>https://de.wikipedia.org/wiki/Kraftwerk_Wehr</t>
  </si>
  <si>
    <t>https://de.wikipedia.org/wiki/Windpark_Holtriem</t>
  </si>
  <si>
    <t>https://de.wikipedia.org/wiki/B%C3%BCrgerwindpark_Reu%C3%9Fenk%C3%B6ge</t>
  </si>
  <si>
    <t>https://de.wikipedia.org/wiki/Windpark_Werder/Kessin</t>
  </si>
  <si>
    <t>https://de.wikipedia.org/wiki/Windpark_St%C3%B6%C3%9Fen-Teuchern</t>
  </si>
  <si>
    <t>https://de.wikipedia.org/wiki/Offshore-Windpark_He_dreiht</t>
  </si>
  <si>
    <t>https://de.wikipedia.org/wiki/Offshore-Windpark_Hohe_See</t>
  </si>
  <si>
    <t>https://de.wikipedia.org/wiki/Offshore-Windpark_Wikinger</t>
  </si>
  <si>
    <t>https://de.wikipedia.org/wiki/Offshore-Windpark_Merkur</t>
  </si>
  <si>
    <t>https://de.wikipedia.org/wiki/Offshore-Windpark_Amrumbank_West</t>
  </si>
  <si>
    <t>https://de.wikipedia.org/wiki/Kraftwerk_J%C3%A4nschwalde</t>
  </si>
  <si>
    <t>https://de.wikipedia.org/wiki/Kraftwerk_Boxberg</t>
  </si>
  <si>
    <t>https://de.wikipedia.org/wiki/Kohlekraftwerk_Moorburg</t>
  </si>
  <si>
    <t>coal characteristic yearly full load operating hours</t>
  </si>
  <si>
    <t>https://de.wikipedia.org/wiki/Kraftwerk_Niederau%C3%9Fem</t>
  </si>
  <si>
    <t>https://de.wikipedia.org/wiki/Kraftwerk_Neurath</t>
  </si>
  <si>
    <t>https://de.wikipedia.org/wiki/Kraftwerk_Datteln</t>
  </si>
  <si>
    <t>only Datteln IV</t>
  </si>
  <si>
    <t>https://de.wikipedia.org/wiki/Staustufe_Langwedel</t>
  </si>
  <si>
    <t>https://de.wikipedia.org/wiki/Staustufe_D%C3%B6rverden</t>
  </si>
  <si>
    <t>hydro power run-of-the-river characteristic yearly full load operating hours</t>
  </si>
  <si>
    <t>https://de.wikipedia.org/wiki/Staustufe_Schl%C3%BCsselburg</t>
  </si>
  <si>
    <t>https://de.wikipedia.org/wiki/Geothermiekraftwerk_Neustadt-Glewe</t>
  </si>
  <si>
    <t>https://de.wikipedia.org/wiki/Holzheizkraftwerk_Berlin-Neuk%C3%B6lln/Gropiusstadt</t>
  </si>
  <si>
    <t>https://de.wikipedia.org/wiki/Biomasse-Heizkraftwerk_Ilmenau</t>
  </si>
  <si>
    <t>https://de.wikipedia.org/wiki/M%C3%BCllheizkraftwerk_Kempten</t>
  </si>
  <si>
    <t>waste incineration</t>
  </si>
  <si>
    <t>waste incineration characteristic yearly full load operating hours</t>
  </si>
  <si>
    <t>https://de.wikipedia.org/wiki/Kraftwerk_Landesbergen#Biomasseheizkraftwerk</t>
  </si>
  <si>
    <t>https://de.wikipedia.org/wiki/Biomassekraftwerk_L%C3%BCnen</t>
  </si>
  <si>
    <t>https://de.wikipedia.org/wiki/Biomasseheizkraftwerk_Sellessen</t>
  </si>
  <si>
    <t>https://de.wikipedia.org/wiki/BioEnergie_Taufkirchen</t>
  </si>
  <si>
    <t>https://de.wikipedia.org/wiki/Biomasseheizkraftwerk_Wittgenstein</t>
  </si>
  <si>
    <t>https://de.wikipedia.org/wiki/Kernkraftwerk_Philippsburg</t>
  </si>
  <si>
    <t>https://de.wikipedia.org/wiki/Kernkraftwerk_Unterweser</t>
  </si>
  <si>
    <t>https://de.wikipedia.org/wiki/Kernkraftwerk_Kr%C3%BCmmel</t>
  </si>
  <si>
    <t>https://de.wikipedia.org/wiki/Kernkraftwerk_Gundremmingen</t>
  </si>
  <si>
    <t>https://de.wikipedia.org/wiki/Kernkraftwerk_Brunsb%C3%BCttel</t>
  </si>
  <si>
    <t>https://de.wikipedia.org/wiki/Kernkraftwerk_Stade</t>
  </si>
  <si>
    <t>https://de.wikipedia.org/wiki/Kernkraftwerk_Greifswald</t>
  </si>
  <si>
    <t>https://de.wikipedia.org/wiki/Kernkraftwerk_Niederaichbach</t>
  </si>
  <si>
    <t>https://de.wikipedia.org/wiki/Kernkraftwerk_Isar</t>
  </si>
  <si>
    <t>https://de.wikipedia.org/wiki/Kernkraftwerk_Brokdorf</t>
  </si>
  <si>
    <t>https://de.wikipedia.org/wiki/Kernkraftwerk_Grohnde</t>
  </si>
  <si>
    <t>https://de.wikipedia.org/wiki/Kernkraftwerk_Emsland</t>
  </si>
  <si>
    <t>https://de.wikipedia.org/wiki/Kernkraftwerk_Neckarwestheim</t>
  </si>
  <si>
    <t>https://de.wikipedia.org/wiki/Kraftwerk_Charlottenburg</t>
  </si>
  <si>
    <t>https://de.wikipedia.org/wiki/Heizkraftwerk_Lichterfelde</t>
  </si>
  <si>
    <t>https://de.wikipedia.org/wiki/Erdgaskraftwerk_Emsland</t>
  </si>
  <si>
    <t>https://de.wikipedia.org/wiki/Kraftwerk_Knapsack</t>
  </si>
  <si>
    <t>https://de.wikipedia.org/wiki/Kraftwerk_Lausward</t>
  </si>
  <si>
    <t>sources: www.wikipedia.org</t>
  </si>
  <si>
    <t>efficiency</t>
  </si>
  <si>
    <t>load factor</t>
  </si>
  <si>
    <t>electricity power plant avg construction time per TWh</t>
  </si>
  <si>
    <t>constr time per TWh</t>
  </si>
  <si>
    <t>est.</t>
  </si>
  <si>
    <t>average construction time per TWh</t>
  </si>
  <si>
    <t>electricity sources final shutdown time</t>
  </si>
  <si>
    <t>proposal</t>
  </si>
  <si>
    <t>https://www.bundesregierung.de/breg-de/suche/bundesregierung-beschliesst-ausstieg-aus-der-kernkraft-bis-2022-457246</t>
  </si>
  <si>
    <t>https://www.faz.net/aktuell/wirtschaft/klima-energie-und-umwelt/kohleausstieg-soll-naechste-woche-beschlossen-werden-16830633.html#void</t>
  </si>
  <si>
    <t>BUND: proposes 2030: https://www.bund.net/kohle/kohle-ausstieg</t>
  </si>
  <si>
    <t>amount pure coal: 36,634 GWp</t>
  </si>
  <si>
    <t>amount pure oil: 2,731 GWp</t>
  </si>
  <si>
    <t>amount other non-REN: 4,758 GWp</t>
  </si>
  <si>
    <t>amount pure coal: 171,2 TWh</t>
  </si>
  <si>
    <t>amount pure oil: 5,1 TWh</t>
  </si>
  <si>
    <t>amount other non-REN: 19,7</t>
  </si>
  <si>
    <t>share pure coal: 0,8735</t>
  </si>
  <si>
    <t></t>
  </si>
  <si>
    <t>policy driven yearly reduction of energy production from nuclear</t>
  </si>
  <si>
    <t>policy driven yearly reduction of energy production from nuclear deadline</t>
  </si>
  <si>
    <t>policy driven yearly reduction of energy production from coal</t>
  </si>
  <si>
    <t>policy driven yearly reduction of energy production from coal deadline</t>
  </si>
  <si>
    <t>expected</t>
  </si>
  <si>
    <t>TWh/a</t>
  </si>
  <si>
    <t>electricity supply growth rate 10yr avg</t>
  </si>
  <si>
    <t>AGEB_ausdruck_strerz_abgabe_20200217.pdf</t>
  </si>
  <si>
    <t>https://www.bundesrat.de/SharedDocs/TO/992/erl/31.pdf?__blob=publicationFile&amp;v=1</t>
  </si>
  <si>
    <t>of which 6,6 GW from offshore wind</t>
  </si>
  <si>
    <t>Wind-offshore capacity 2018</t>
  </si>
  <si>
    <t>https://www.windguard.com/publications-wind-energy-statistics.html</t>
  </si>
  <si>
    <t>Wind-offshore capacity expected 2020</t>
  </si>
  <si>
    <t>Wind-offshore electricity output 2018</t>
  </si>
  <si>
    <t>Wind-offshore estimated load factor</t>
  </si>
  <si>
    <t>Wind-offshore electricity output estimate 2020</t>
  </si>
  <si>
    <t>Wind-onshore capacity 2018</t>
  </si>
  <si>
    <t>Wind-onshore electricity output 2018</t>
  </si>
  <si>
    <t>Wind-onshore estimated load factor</t>
  </si>
  <si>
    <t>Wind-offshore total capacity expected 2030</t>
  </si>
  <si>
    <t>Wind-offshore total capacity expected 2025</t>
  </si>
  <si>
    <t>Wind-offshore total capacity policy target 2030</t>
  </si>
  <si>
    <t>Wind-offshore total capacity policy target 2040</t>
  </si>
  <si>
    <t>https://www.windguard.com/publications-wind-energy-statistics.html and https://de.wikipedia.org/wiki/Offshore-Windpark#Deutschland</t>
  </si>
  <si>
    <t>Wind-onshore capacity 2006</t>
  </si>
  <si>
    <t>Wind-onshore capacity growth estimate p.a.</t>
  </si>
  <si>
    <t>Wind-onshore capacity estimate 2020</t>
  </si>
  <si>
    <t>el production per source 2020 in TWh</t>
  </si>
  <si>
    <t>solar energy technical potential on buildings (all types but only considering areas with 500kWh/(m2a) solar exposure)</t>
  </si>
  <si>
    <t>solar energy feasible potential on buildings (all types but only considering areas with 500kWh/(m2a) solar exposure) fraction</t>
  </si>
  <si>
    <t>solar energy housing buildings fraction of all building types</t>
  </si>
  <si>
    <t>solar energy feasible potential on housing buildings estimate output energy</t>
  </si>
  <si>
    <t>solar energy feasible potential on housing buildings estimate capacity</t>
  </si>
  <si>
    <t>solar pv efficiency over year incl. inverter</t>
  </si>
  <si>
    <t>upgrade solar pv potential on housing buildings in sqm conversion</t>
  </si>
  <si>
    <t>solar pv yearly required installation rate to reach 400 GWp by 2050 in energy output</t>
  </si>
  <si>
    <t>solar pv yearly required installation rate to reach 400 GWp by 2050 including replacing 30yr old units energy output</t>
  </si>
  <si>
    <t>solar pv yearly required installation rate to reach 65% REN by 2030 (Koalitionsvertrag2018) min energy output</t>
  </si>
  <si>
    <t>solar pv yearly required installation rate to reach 65% REN by 2030 (Koalitionsvertrag2018) max energy output</t>
  </si>
  <si>
    <t>solar pv yearly required installation rate to reach 95GWp REN by 2030 (Klimaschutzprogramm2019) min energy output</t>
  </si>
  <si>
    <t>solar pv yearly average installation rate 2013-2018 energy output</t>
  </si>
  <si>
    <t>solar pv installation rate 2019 energy output</t>
  </si>
  <si>
    <t>solar pv energy output per sqm 2020</t>
  </si>
  <si>
    <t>solar pv estimated lifetime</t>
  </si>
  <si>
    <t>GHG estimated real costs (CO2 equ)</t>
  </si>
  <si>
    <t>estimated load factor and yearly energy production</t>
  </si>
  <si>
    <t>Wind-offshore lifetime estimate</t>
  </si>
  <si>
    <t>Wind-onshore lifetime estimate</t>
  </si>
  <si>
    <t>factor</t>
  </si>
  <si>
    <t>old share</t>
  </si>
  <si>
    <t>old values</t>
  </si>
  <si>
    <t>source: https://www.kba.de/DE/Presse/Pressemitteilungen/2020/Fahrzeugzulassungen/pm01_2020_n_12_19_pm_komplett.html?nn=2562684</t>
  </si>
  <si>
    <t>target share for 2019</t>
  </si>
  <si>
    <t>car new registrations 2019 target shares</t>
  </si>
  <si>
    <t>https://www.kba.de/DE/Presse/Pressemitteilungen/2020/Fahrzeugzulassungen/pm01_2020_n_12_19_pm_komplett.html?nn=2562684</t>
  </si>
  <si>
    <t>https://www.topagrar.com/energie/news/windkraft-nach-20-jahren-laufzeit-ist-noch-lange-nicht-schluss-9372151.html</t>
  </si>
  <si>
    <t>car new registrations 2020 Jan share petrol</t>
  </si>
  <si>
    <t>car new registrations 2020 Jan share diesel</t>
  </si>
  <si>
    <t>car new registrations 2020 Jan share gas</t>
  </si>
  <si>
    <t>car new registrations 2020 Jan share HEV</t>
  </si>
  <si>
    <t>car new registrations 2020 Jan share PHEV</t>
  </si>
  <si>
    <t>car new registrations 2020 Jan share BEV</t>
  </si>
  <si>
    <t>car new registrations 2020 Feb share petrol</t>
  </si>
  <si>
    <t>car new registrations 2020 Feb share diesel</t>
  </si>
  <si>
    <t>car new registrations 2020 Feb share gas</t>
  </si>
  <si>
    <t>car new registrations 2020 Feb share HEV</t>
  </si>
  <si>
    <t>car new registrations 2020 Feb share PHEV</t>
  </si>
  <si>
    <t>car new registrations 2020 Feb share BEV</t>
  </si>
  <si>
    <t>car new registrations 2020 May share petrol</t>
  </si>
  <si>
    <t>car new registrations 2020 May share diesel</t>
  </si>
  <si>
    <t>car new registrations 2020 May share gas</t>
  </si>
  <si>
    <t>car new registrations 2020 May share HEV</t>
  </si>
  <si>
    <t>car new registrations 2020 May share PHEV</t>
  </si>
  <si>
    <t>car new registrations 2020 May share BEV</t>
  </si>
  <si>
    <t>car new registrations 2020 Apr share petrol</t>
  </si>
  <si>
    <t>car new registrations 2020 Apr share diesel</t>
  </si>
  <si>
    <t>car new registrations 2020 Apr share gas</t>
  </si>
  <si>
    <t>car new registrations 2020 Apr share HEV</t>
  </si>
  <si>
    <t>car new registrations 2020 Apr share PHEV</t>
  </si>
  <si>
    <t>car new registrations 2020 Apr share BEV</t>
  </si>
  <si>
    <t>car new registrations 2020 Mar share petrol</t>
  </si>
  <si>
    <t>car new registrations 2020 Mar share diesel</t>
  </si>
  <si>
    <t>car new registrations 2020 Mar share gas</t>
  </si>
  <si>
    <t>car new registrations 2020 Mar share HEV</t>
  </si>
  <si>
    <t>car new registrations 2020 Mar share PHEV</t>
  </si>
  <si>
    <t>car new registrations 2020 Mar share BEV</t>
  </si>
  <si>
    <t>https://www.kba.de/DE/Presse/Pressemitteilungen/2020/Fahrzeugzulassungen/fahrzeugzulassungen_node.html</t>
  </si>
  <si>
    <t>car new registrations 2020 Jun share petrol</t>
  </si>
  <si>
    <t>car new registrations 2020 Jun share diesel</t>
  </si>
  <si>
    <t>car new registrations 2020 Jun share gas</t>
  </si>
  <si>
    <t>car new registrations 2020 Jun share HEV</t>
  </si>
  <si>
    <t>car new registrations 2020 Jun share PHEV</t>
  </si>
  <si>
    <t>car new registrations 2020 Jun share BEV</t>
  </si>
  <si>
    <t>Jan</t>
  </si>
  <si>
    <t>car new registrations 2020</t>
  </si>
  <si>
    <t>share petrol</t>
  </si>
  <si>
    <t>Feb</t>
  </si>
  <si>
    <t>Apr</t>
  </si>
  <si>
    <t>Jun</t>
  </si>
  <si>
    <t>May</t>
  </si>
  <si>
    <t>Mar</t>
  </si>
  <si>
    <t>avg</t>
  </si>
  <si>
    <t>hev</t>
  </si>
  <si>
    <t>phev</t>
  </si>
  <si>
    <t>bev</t>
  </si>
  <si>
    <t>average buyer's premium on cars</t>
  </si>
  <si>
    <t>https://www.meinauto.de/lp-abwrackpraemie</t>
  </si>
  <si>
    <t>buyer's premiums on cars deadline</t>
  </si>
  <si>
    <t>buyer's premiums on cars phev min</t>
  </si>
  <si>
    <t>buyer's premiums on cars phev max</t>
  </si>
  <si>
    <t>buyer's premiums on cars bev min</t>
  </si>
  <si>
    <t>buyer's premiums on cars bev max</t>
  </si>
  <si>
    <t>https://www.bundesfinanzministerium.de/Content/DE/Standardartikel/Themen/Schlaglichter/Konjunkturpaket/2020-06-03-konjunkturpaket-beschlossen.html;jsessionid=4856A7FD65852AB1545CDD2C2C10011F.delivery2-replication and https://www.meinauto.de/lp-abwrackpraemie</t>
  </si>
  <si>
    <t>comparison 2019 avg</t>
  </si>
  <si>
    <t>relative change</t>
  </si>
  <si>
    <t>http://hahn-solar.com/solarthermie/</t>
  </si>
  <si>
    <t>solar thermal avg effectively useable energy per sqm installed for heating systems estimate Germany</t>
  </si>
  <si>
    <t>solar pv energy output 2019</t>
  </si>
  <si>
    <t>BSW-Solar</t>
  </si>
  <si>
    <t>solar pv energy avg yearly output per sqm</t>
  </si>
  <si>
    <t>kWh/m2</t>
  </si>
  <si>
    <t>https://www.bmwi.de/Redaktion/DE/Dossier/elektromobilitaet.html</t>
  </si>
  <si>
    <t>bev required share on new registrations per year to make 2022 target</t>
  </si>
  <si>
    <t>outstanding bev registrations to make 2022 target</t>
  </si>
  <si>
    <t>bev new registrations 2019</t>
  </si>
  <si>
    <t>bev stock 2019</t>
  </si>
  <si>
    <t>expected bev amount in total car fleet 2022</t>
  </si>
  <si>
    <t>bev stock scenario target 2030</t>
  </si>
  <si>
    <t>bev new registrations required per year post 2022 target to meet 2030 target</t>
  </si>
  <si>
    <t>bev new registrations required per year post 2022 target to meet 2030 target share of total</t>
  </si>
  <si>
    <t>https://www.focus.de/auto/elektroauto/klimaschutz-im-verkehr-scheuer-sieht-gewaltige-herausforderung_id_10442221.html and https://www.spiegel.de/wirtschaft/soziales/verkehrsministerium-will-zehn-millionen-e-autos-bis-2030-a-1274272.html</t>
  </si>
  <si>
    <t>Wind-offshore capacity to be built until 2040</t>
  </si>
  <si>
    <t>Wind-offshore capacity to be installed per year until 2040</t>
  </si>
  <si>
    <t>target amount 2021/22</t>
  </si>
  <si>
    <t>target registration share 21/22</t>
  </si>
  <si>
    <t>target registration share 23-30</t>
  </si>
  <si>
    <t>target amount 23-30</t>
  </si>
  <si>
    <t>ini</t>
  </si>
  <si>
    <t>end</t>
  </si>
  <si>
    <t>growth pa</t>
  </si>
  <si>
    <t>kWh/</t>
  </si>
  <si>
    <t>energy for warm water heating of total heating demand fraction</t>
  </si>
  <si>
    <t>energy for household heating of total heating demand fraction</t>
  </si>
  <si>
    <t>energy savings potential of total heating energy of solar thermal for warm water heating</t>
  </si>
  <si>
    <t>most heating need in winter, solar capacity covers 80-60% =70% of the year, 20% of which when no heating need =40-60%. for these assuming an available coverage of 70-80% solar capacity =&gt;30-50% effective use of total available solar thermal energy for heating</t>
  </si>
  <si>
    <t>solar thermal availability over year min</t>
  </si>
  <si>
    <t>solar thermal availability over year max</t>
  </si>
  <si>
    <t>20% summertime no heating need</t>
  </si>
  <si>
    <t>solar thermal coverage intensity during available time</t>
  </si>
  <si>
    <t>solar thermal effective use of energy produced fraction min</t>
  </si>
  <si>
    <t>solar thermal effective use of energy produced fraction max</t>
  </si>
  <si>
    <t>solar thermal availability not useful during fraction of the year</t>
  </si>
  <si>
    <t>solar thermal effective household heating energy use avg of total production capacity fraction</t>
  </si>
  <si>
    <t>energy savings potential of total heating energy of solar thermal for household heating</t>
  </si>
  <si>
    <t>total average energy savings potential of total heating energy from solar thermal capacity</t>
  </si>
  <si>
    <t>assuming 50/50 installed systems for warm water and household heating</t>
  </si>
  <si>
    <t>normalized:</t>
  </si>
  <si>
    <t>https://www.eea.europa.eu/data-and-maps/data/approximated-estimates-for-greenhouse-gas-emissions-1</t>
  </si>
  <si>
    <t>Germany ghg emissions proxy 2018</t>
  </si>
  <si>
    <t>EU-28 ghg emissions proxy 2018</t>
  </si>
  <si>
    <t>kt co2 equivalents</t>
  </si>
  <si>
    <t>https://www.eea.europa.eu/ds_resolveuid/0b654c6dbdd44ed6a6d07142bd73f275</t>
  </si>
  <si>
    <t>population Germany 2019</t>
  </si>
  <si>
    <t>population EU-28 2019</t>
  </si>
  <si>
    <t>population EU-27 2019</t>
  </si>
  <si>
    <t>GDP (PPP) Germany 2019</t>
  </si>
  <si>
    <t>GDP (PPP) EU-28 2019</t>
  </si>
  <si>
    <t>GDP (PPP) EU-27 2019</t>
  </si>
  <si>
    <t>population contribution of Germany to EU-28</t>
  </si>
  <si>
    <t>population contribution of Germany to EU-27</t>
  </si>
  <si>
    <t>GDP (PPP) contribution of Germany to EU-28</t>
  </si>
  <si>
    <t>GDP (PPP) contribution of Germany to EU-27</t>
  </si>
  <si>
    <t>https://ec.europa.eu/eurostat/databrowser/view/tps00001/default/table?lang=en</t>
  </si>
  <si>
    <t>https://appsso.eurostat.ec.europa.eu/nui/show.do?dataset=nama_10_gdp&amp;lang=en</t>
  </si>
  <si>
    <t>million EUR</t>
  </si>
  <si>
    <t>ghg emissions contribution of Germany to EU-28</t>
  </si>
  <si>
    <t>ghg emissions contribution of Germany to EU-27</t>
  </si>
  <si>
    <t>EU-27 without UK ghg emissions proxy 2018</t>
  </si>
  <si>
    <t>economics</t>
  </si>
  <si>
    <t>https://www.umweltbundesamt.de/daten/private-haushalte-konsum/wohnen/energieverbrauch-privater-haushalte#hochster-anteil-am-energieverbrauch-zum-heizen</t>
  </si>
  <si>
    <t>energy consumption private household share heating energy total 2018</t>
  </si>
  <si>
    <t>energy consumption private household share heating energy for warm drinkable water 2018</t>
  </si>
  <si>
    <t>energy consumption private household share heating energy for heating water 2018</t>
  </si>
  <si>
    <t>energy consumption private household share electricity 2018</t>
  </si>
  <si>
    <t>verlgiech mit Mikrozenus original Verteilung</t>
  </si>
  <si>
    <t>Wind-offshore total capacity policy target 2035</t>
  </si>
  <si>
    <t>https://www.bundesrat.de/bv.html?id=0212-20</t>
  </si>
  <si>
    <t>HEV are basically petrol/diesel fueld cars with breaking power recuperation technology</t>
  </si>
  <si>
    <t>PHEV are basically electric cars with petrol/diesel fueled range extender technology</t>
  </si>
  <si>
    <t>PHEV: the battery is smaller than in EV but suffiscient to cover the typical short distance city commute</t>
  </si>
  <si>
    <t>HEV: recuperated energy is is used for acceleration, which is most fuel intensive</t>
  </si>
  <si>
    <t>HEV: saves 20% compared to petrol/diesel CEV</t>
  </si>
  <si>
    <t>PHEV: most trips are under 20km but long distance trips have significant impact on GHG emissions</t>
  </si>
  <si>
    <t>PHEV: therefore it is assumed that the total distance traveled is done 50% by electric propultion and 50% by fuel-based propultion</t>
  </si>
  <si>
    <t>the need for livingspace remains the same or decreases slightly, since the German population is shrinking a bit</t>
  </si>
  <si>
    <t>the trend towards more individual living, i.e. less family occupied dwellings, will not be regarded.</t>
  </si>
  <si>
    <t>the lifetime of houses is uncertain, the material could basically last forever with little maintenance effort</t>
  </si>
  <si>
    <t>therefore often houses are demolished because it no longer fulfills the requirements of the owner (various reasons)</t>
  </si>
  <si>
    <t>the buildings energy performance is unique per age group, determined by the energy standards at the time of construction</t>
  </si>
  <si>
    <t>the starting building stock comprises 7 age groups, the 8th age group begins after the first simulation year because new standards are valid from 2021</t>
  </si>
  <si>
    <t>the specific housing characteristics per administrative district are inferred with the respective distributions</t>
  </si>
  <si>
    <t>finances</t>
  </si>
  <si>
    <t>upgrades/addons: learning curve and decreasing production costs per unit was not considered</t>
  </si>
  <si>
    <t>households with monthly earnings above EUR 1500 can afford investments in upgrades, addons, cars = disposable incoome</t>
  </si>
  <si>
    <t>of their final disposable income for sustainability investments households like to spend 20% on sustainable car upgrades, 20% on house addons and 60% on house insulation upgrades</t>
  </si>
  <si>
    <t>spending on sustainability improvements is accounted for at the time of the money was earned so there is no "savings account" variable</t>
  </si>
  <si>
    <t>the work of roof, wall, floor insulation and glazing can be done by various professions, including carpenters and inparts also glaziers, roofers, metalworkers</t>
  </si>
  <si>
    <t>the work of heating system installations can be done by plumbers and heating installers, who also install solar thermal systems</t>
  </si>
  <si>
    <t>the share of insulation improvement work or system installations of the total amount of work done by a specific profession is unknown. the closer the profession to the typ of work needed, the higher the share.</t>
  </si>
  <si>
    <t>insulation workers up to 90% and carpenters etc. up to 50% workhours dedicated to insulation work. heating system installers only 5% of time dedicated to solar thermal installations.</t>
  </si>
  <si>
    <t>workhours are primarily spent on new constructions, the rest on improvements like insulation and installations</t>
  </si>
  <si>
    <t>depending on the installed heating system technology, not all heating systems need upgrading. a fraction of selected technologies is assumed to be new enough or the potential efficiency gain not worth the while</t>
  </si>
  <si>
    <t>multi-family houses typically use central heating systems. despite the synergy effects in practice, for practicality each dwelling is assumed to have its dedicated heating system fitting to its living space area</t>
  </si>
  <si>
    <t>the vacancy rate is about 10%</t>
  </si>
  <si>
    <t>historical preferences in building energy efficiency upgrades are driven by the perceived cost/utility factor, which is assumed to remain constant.</t>
  </si>
  <si>
    <t>building energy efficiency upgrade preferences: 25% roof, 15% wall, 20% glazing, 10% floor, 30% heating systems</t>
  </si>
  <si>
    <t>heating system installations make only a smaller fraction of plumbers' work, next to plumbing, drinking water piping, non-household piping work</t>
  </si>
  <si>
    <t>solar thermal installations are very specific work and their share is even smaller</t>
  </si>
  <si>
    <t>solar pv installations also make only a small fraction of electric installers</t>
  </si>
  <si>
    <t>the estimates of available work dedication per type of installation are very rough estimates and have a great uncertainty factor</t>
  </si>
  <si>
    <t>utility gain of cycling also positively affects the utility of public transport because stops can be accessed easier</t>
  </si>
  <si>
    <t>utility gain of public transport affects the utility of railways because the stations can be accessed easier</t>
  </si>
  <si>
    <t>the utility of public transports and air travel is not as linked as public transport and railways because the airports are not as broadly integrated and people would also choose airtravel if the public transport connection is only weak</t>
  </si>
  <si>
    <t>electrification of transport modes: personal railway transport is electrified with only a fiew exceptions</t>
  </si>
  <si>
    <t>electrification of transport modes: the experimentation with airways electrification has begun. commercial electric airtravel will start slowly in the next 20 years</t>
  </si>
  <si>
    <t>electrification of transport modes: bycicle electrification keep increasing for a while but will remain under 20% due to its price and the main user group is younger people with money constraints</t>
  </si>
  <si>
    <t>electrification of transport modes: towards the end of 2100, airtravel will also start to become fully electrified or run on other renewable energy carriers</t>
  </si>
  <si>
    <t>electrification of transport modes: considering the ongoing trend, public transport currently at 33% electrification will become fully electrified in the next 25 years</t>
  </si>
  <si>
    <t>fuel efficiency improvement is lower for established CEV technologies than for gas and EV</t>
  </si>
  <si>
    <t>EV charge at home amount is 80% due to lower electricity cost</t>
  </si>
  <si>
    <t>new registrations from private owners continues to fall slowly</t>
  </si>
  <si>
    <t>car avg sales prices: petrol: EUR 31000</t>
  </si>
  <si>
    <t>car avg sales prices: BEV: EUR 51000</t>
  </si>
  <si>
    <t>car avg sales prices: PHEV: EUR 41000</t>
  </si>
  <si>
    <t>car avg sales prices: HEV: EUR 38000</t>
  </si>
  <si>
    <t>car avg sales prices: gas: EUR 38000</t>
  </si>
  <si>
    <t>car avg sales prices: diesel: EUR 34000</t>
  </si>
  <si>
    <t>inflation of prices is not considered. nominal price = base price</t>
  </si>
  <si>
    <t>car upgrades consider technologies that are better than the base technology, petrol and diesel.</t>
  </si>
  <si>
    <t>car upgrades include gas and HEV to the amount of their efficiency improvement over the base technology = 20%</t>
  </si>
  <si>
    <t>car upgrade basket considers the petrol car sales price as the base reference price</t>
  </si>
  <si>
    <t>the choice of car technology is constantly influenced by the sales price and lifetime costs per technology</t>
  </si>
  <si>
    <t>the choice of car technology can further be governed by policy incentives</t>
  </si>
  <si>
    <t>the car type lifetime costs also include fuel prices, which in the future can include GHG emissions prices</t>
  </si>
  <si>
    <t>total car registrations remain roughly constant</t>
  </si>
  <si>
    <t>total transportation demand continues to grow by 0,7%</t>
  </si>
  <si>
    <t>transport mode preference change: considering the Sars-Cov 2 outbreak, klimate action and awareness, digitization at work will give boost to collective and more sustainable transport modes</t>
  </si>
  <si>
    <t>stepwise reduction until termination of coal-power in 2038</t>
  </si>
  <si>
    <t>new buildings energy efficiency standard</t>
  </si>
  <si>
    <t>new constructions energy standard by GEG2020</t>
  </si>
  <si>
    <t>average of 45-60 kWh/m2 energy characteristic consumption of new constructions from 2021</t>
  </si>
  <si>
    <t>implement change in energy characteristic for new buildings from 2021</t>
  </si>
  <si>
    <t>renewal of GEG in 2024</t>
  </si>
  <si>
    <t>unknown. possible further decrease of energy characteristic consumption from 2026</t>
  </si>
  <si>
    <t>implement change in energy characteristic for new buildings from 2026</t>
  </si>
  <si>
    <t>for means of this investigation and to facilitate comparability, electricity use of non-focal sectors remains constant at 2019 levels</t>
  </si>
  <si>
    <t>wind and solar technologies can be repowered upon lifetime end, which replaces old parts with new and more efficient parts</t>
  </si>
  <si>
    <t>not all wind and solar locations can or shall be repowered, limit is set at 90% repowering share</t>
  </si>
  <si>
    <t>technology maturity duration set to 30 years</t>
  </si>
  <si>
    <t>initially repowering increases the yield significantly but this factor reduces over time along with technology maturity until repowering increases the yield by under 4%</t>
  </si>
  <si>
    <t>repowering takes only 50% of the initial construction time</t>
  </si>
  <si>
    <t>GHG emissions certificates cannot be modelled accurately because of the narrow focus</t>
  </si>
  <si>
    <t>GHG emission prices are therefore determined extrinsically with a positive continuous slope, limited only by politically set boundaries</t>
  </si>
  <si>
    <t>GHG emission prices for the energy sector also apply for housing and transportation as of simulation year 2021</t>
  </si>
  <si>
    <t>electricity and fossil fuel prices are set extrinsically with constant growth rates of 1,5% excluding inflation</t>
  </si>
  <si>
    <t>GHG emission price development is influenced slightly by the balance of electricity production from fossil vs renewable sources</t>
  </si>
  <si>
    <t>unknown total sqm of living space per admin districts/Landkreise, estimate is drawn by taking the mean between minimum and maximum of the range indicated by the dwelling size groups per sqm</t>
  </si>
  <si>
    <t>households spending amount on upgrade and addon projects is equal to the medium of the price range to get financial support</t>
  </si>
  <si>
    <t>﻿http://www.umweltbundesamt.de/</t>
  </si>
  <si>
    <t>see 'Z11states_geneerated!ES' + destatis_46100-0021</t>
  </si>
  <si>
    <t>public transportation includes bus, tram, metro but also regional trains du to similar function and emission characteristic (UBA, 2020)</t>
  </si>
  <si>
    <t>railway transport includes interregional and national transportation</t>
  </si>
  <si>
    <t>household heating</t>
  </si>
  <si>
    <t>personal road transport</t>
  </si>
  <si>
    <t>electricity production</t>
  </si>
  <si>
    <t>ghg emissions 1990 per sector in t/a</t>
  </si>
  <si>
    <t>direct ghg emission characteristic per fuel type in kg/kWh</t>
  </si>
  <si>
    <t>biogas</t>
  </si>
  <si>
    <t>ghg emissions characteristic in 1kWh electricity production in kg/kWh</t>
  </si>
  <si>
    <t>on and off shore</t>
  </si>
  <si>
    <t>all kinds</t>
  </si>
  <si>
    <t>incl. waste, wood, etc.</t>
  </si>
  <si>
    <t>ghg emissions characteristic in 1kWh household heating in kg/kWh</t>
  </si>
  <si>
    <t>wood</t>
  </si>
  <si>
    <t>biomass</t>
  </si>
  <si>
    <t>solar thermal</t>
  </si>
  <si>
    <t>coal</t>
  </si>
  <si>
    <t>other or none</t>
  </si>
  <si>
    <t>current electricity mix value: 0,60497</t>
  </si>
  <si>
    <t>source: UBA</t>
  </si>
  <si>
    <t>https://www.umweltbundesamt.de/sites/default/files/medien/361/dokumente/2018_12_19_em_entwicklung_in_d_trendtabelle_thg_v1.0.1_0.xlsx</t>
  </si>
  <si>
    <t>ini share of new car registrations from private owners</t>
  </si>
  <si>
    <t>ini avg yearly mileage car transport 2019</t>
  </si>
  <si>
    <t>source: KBA</t>
  </si>
  <si>
    <t>https://www.kba.de/DE/Statistik/Kraftverkehr/VerkehrKilometer/vk_inlaenderfahrleistung/vk_inlaenderfahrleistung_inhalt.html?nn=2351604</t>
  </si>
  <si>
    <t>base gain yearly mileage car transport 2015-2019 mean</t>
  </si>
  <si>
    <t>base gain yearly mileage car transport 2015-2019 min</t>
  </si>
  <si>
    <t>base gain yearly mileage car transport 2015-2019 max</t>
  </si>
  <si>
    <t>page 218</t>
  </si>
  <si>
    <t>total vehicle km of automobiles 2016</t>
  </si>
  <si>
    <t>total vehicle km of automobiles 2017</t>
  </si>
  <si>
    <t>total vehicle km of automobiles 2018</t>
  </si>
  <si>
    <t>total vehicle km of automobiles 2019</t>
  </si>
  <si>
    <t>alternative</t>
  </si>
  <si>
    <t>total vehicle km of automobiles avg growth 2015-2019</t>
  </si>
  <si>
    <t>source: KBA + BMVi</t>
  </si>
  <si>
    <t>﻿www.bmvi.de/viz</t>
  </si>
  <si>
    <t>total vkm car in Mrd Vkm: 632,254</t>
  </si>
  <si>
    <t>total pkm car in Mrd Pkm: 934,8</t>
  </si>
  <si>
    <t>﻿www.bmvi.de/viz &amp; https://www.kba.de/DE/Statistik/Kraftverkehr/VerkehrKilometer/vk_inlaenderfahrleistung/vk_inlaenderfahrleistung_inhalt.html?nn=2351604</t>
  </si>
  <si>
    <t>total emissions from road transport 1990 in t: 154310881</t>
  </si>
  <si>
    <t>estimated share of cars in road transport 1990: 85%</t>
  </si>
  <si>
    <t>sources: KBA + https://www.statistik-bw.de/Verkehr/KFZBelastung/v5c01.jsp</t>
  </si>
  <si>
    <t>the historic vacancy ratio of dwelling space worked well</t>
  </si>
  <si>
    <t>the used vaules for dwellings and number of households are not well aligned because they are from different years and sources</t>
  </si>
  <si>
    <t>thus the ratio of number of dwellings to households is a suitable reference to the optimal value in a functioning market plus 5% buffer margin</t>
  </si>
  <si>
    <t>building overall construction time per building size in years</t>
  </si>
  <si>
    <t>13 plus dwellings</t>
  </si>
  <si>
    <t>maturity time until founding household</t>
  </si>
  <si>
    <t>birth rates per woman 2018</t>
  </si>
  <si>
    <t>birth rates per woman 2019</t>
  </si>
  <si>
    <t>birth rate absolute 2018</t>
  </si>
  <si>
    <t>birth rate absolute 2019</t>
  </si>
  <si>
    <t>Destatis</t>
  </si>
  <si>
    <t>residual household reproduction rate</t>
  </si>
  <si>
    <t>potential households can form before moving into a dwelling, i.e. new couples can decide to move in together or children grow up and decide to move out of their parents' house.</t>
  </si>
  <si>
    <t>avg household size of non-single-HH = 3,5</t>
  </si>
  <si>
    <t>avg birth rates 2018/2019</t>
  </si>
  <si>
    <t>avg number of births = 780000</t>
  </si>
  <si>
    <t>base household reproduction rate growth = 1%</t>
  </si>
  <si>
    <t>initial household reproduction rate = avg #births * (share of single households + (1 - share of single households) / avg household size non-single-HH) * administration district share of total population</t>
  </si>
  <si>
    <t>(side-view)</t>
  </si>
  <si>
    <t>(top-view)</t>
  </si>
  <si>
    <t>&lt;-- 1-2dw (detached or semi-detached house)</t>
  </si>
  <si>
    <t>&lt;-- 12 dw row house</t>
  </si>
  <si>
    <t>&lt;-- 12dw multi-family tower</t>
  </si>
  <si>
    <t>&lt;-- 32dw multi-family tower</t>
  </si>
  <si>
    <t>&lt;-- 6dw multi-family house</t>
  </si>
  <si>
    <t>&lt;-- 3dw multi-family house</t>
  </si>
  <si>
    <t>one framed area = one dwelling. Housing types are not according to scale!</t>
  </si>
  <si>
    <t>Housing type overview: Purpose: to illustrate possible housing formations to better determine possible number or roof/wall/floor areas</t>
  </si>
  <si>
    <t>number of persons per household size</t>
  </si>
  <si>
    <t>births per district</t>
  </si>
  <si>
    <t>ini REN repowering factor</t>
  </si>
  <si>
    <t>peak REN repowering factor</t>
  </si>
  <si>
    <t>time of peak REN repowering factor</t>
  </si>
  <si>
    <t>=2030</t>
  </si>
  <si>
    <t>REN repowering cycle delay</t>
  </si>
  <si>
    <t>REN repowering factor growth</t>
  </si>
  <si>
    <t>REN repowering factor decline</t>
  </si>
  <si>
    <t>REN repowering start</t>
  </si>
  <si>
    <t>REN repowering end</t>
  </si>
  <si>
    <t>=2070</t>
  </si>
  <si>
    <t>=2020</t>
  </si>
  <si>
    <t>ini electricity market price</t>
  </si>
  <si>
    <t>source: https://strom-report.de/strompreise/strompreis-zusammensetzung/</t>
  </si>
  <si>
    <t>fraction of demolished buildings for reconstruction</t>
  </si>
  <si>
    <t>new building constructions upper boundary factor</t>
  </si>
  <si>
    <t>buildings fraction per age group to be available for teardown</t>
  </si>
  <si>
    <t>avg building lifetime</t>
  </si>
  <si>
    <t>energy repowering share</t>
  </si>
  <si>
    <t>source: ﻿www.windguard.com</t>
  </si>
  <si>
    <t>=2090</t>
  </si>
  <si>
    <t>car reductions on avg base sales price per type</t>
  </si>
  <si>
    <t>car base avg sales price</t>
  </si>
  <si>
    <t>car avg maintenance costs are the same for all technology types</t>
  </si>
  <si>
    <t>car EV sales are 50% within the price limit eligible for gov financial support (&lt;40 kEUR) and 50% over that limit</t>
  </si>
  <si>
    <t>of their total disposable income for savings and investments households today only like to spend a very small fraction on sustainability improvements: initially 2,5%</t>
  </si>
  <si>
    <t>with governmental campaigns the fraction of households income dedicated to sustainabiltiy improvements could be increased, estimated to 10%</t>
  </si>
  <si>
    <t>avg yearly investment share of total income into sustainability improvement on buildings and cars</t>
  </si>
  <si>
    <t>source: interviews</t>
  </si>
  <si>
    <t>average age when children leave parents' household</t>
  </si>
  <si>
    <t>car EV sales price reduction duration</t>
  </si>
  <si>
    <t xml:space="preserve"> </t>
  </si>
  <si>
    <t>repowering initial share is 22% for terminal wind and solar parks</t>
  </si>
  <si>
    <t>in the long run wind and solar power capacities will grow to a constant level and thus repowering will become 100% by 2100</t>
  </si>
  <si>
    <t>car avg sales prices reduction factor: PHEV: 15% over 30 years</t>
  </si>
  <si>
    <t>car avg sales prices reduction factor: BEV: 15% over 30 years</t>
  </si>
  <si>
    <t>eur/a</t>
  </si>
  <si>
    <t>car avg maintenance cost per year</t>
  </si>
  <si>
    <t>source: ADAC e.V.</t>
  </si>
  <si>
    <t>not used</t>
  </si>
  <si>
    <t>includes broader range of cheaper models to choose from</t>
  </si>
  <si>
    <t>estimated external total max solar potential on household roof sqm</t>
  </si>
  <si>
    <t>sqm</t>
  </si>
  <si>
    <t>=2032</t>
  </si>
  <si>
    <t>source: https://heizung.de/heizung/tipps/der-durchschnittliche-energiebedarf-im-haus/</t>
  </si>
  <si>
    <t>1 person hh</t>
  </si>
  <si>
    <t>2 person hh</t>
  </si>
  <si>
    <t>3 person hh</t>
  </si>
  <si>
    <t>4 person hh</t>
  </si>
  <si>
    <t>5 person hh</t>
  </si>
  <si>
    <t>6 and more person hh</t>
  </si>
  <si>
    <t>initial household avg electricity consumption per household size in kWh/a</t>
  </si>
  <si>
    <t>Heating energy demand characteristic value by building size and construction year</t>
  </si>
  <si>
    <t>Heating energy demand actual value by building size (# dw) and age group (a8)</t>
  </si>
  <si>
    <t>total yearly income of private households per income group</t>
  </si>
  <si>
    <t>source: "country_generated!CB4:CB11"</t>
  </si>
  <si>
    <t>source: "parameters!AA5" x "parameters!AA23"</t>
  </si>
  <si>
    <t>household share of net income available for non essential spending per income group</t>
  </si>
  <si>
    <t>initially: 2,4 mio</t>
  </si>
  <si>
    <t>Available budget multiplied with the share possible to spend on non-essentials</t>
  </si>
  <si>
    <t>labor force craftsmen in main construction trade heat cold and sound insulation workers</t>
  </si>
  <si>
    <t>labor force craftsmen in main construction trade masons and concrete workers</t>
  </si>
  <si>
    <t>labor force craftsmen in main construction trade carpenters</t>
  </si>
  <si>
    <t>labor force craftsmen in main construction trade roofers</t>
  </si>
  <si>
    <t>labor force craftsmen in main construction trade road builders</t>
  </si>
  <si>
    <t>labor force craftsmen in main construction trade well builders</t>
  </si>
  <si>
    <t>labor force craftsmen in main construction trade scafforders</t>
  </si>
  <si>
    <t>labor force craftsmen in main construction trade concrete block and terrazzo builders</t>
  </si>
  <si>
    <t>labor force craftsmen in finishing trade stove and air heating builders</t>
  </si>
  <si>
    <t>labor force craftsmen in finishing trade plasterers</t>
  </si>
  <si>
    <t>labor force craftsmen in finishing trade painters and varnishers</t>
  </si>
  <si>
    <t>labor force craftsmen in finishing trade tinsmiths</t>
  </si>
  <si>
    <t>labor force craftsmen in finishing trade electrical engineers</t>
  </si>
  <si>
    <t>labor force craftsmen in finishing trade joiners</t>
  </si>
  <si>
    <t>labor force craftsmen in finishing trade glaziers</t>
  </si>
  <si>
    <t>labor force craftsmen in finishing trade floor tilers</t>
  </si>
  <si>
    <t>labor force craftsmen in finishing trade composition floor layers</t>
  </si>
  <si>
    <t>labor force craftsmen in finishing trade parquet layers</t>
  </si>
  <si>
    <t>labor force craftsmen in finishing trade roller blinds and sun shutter technicians</t>
  </si>
  <si>
    <t>labor force craftsmen in finishing trade interior decorators</t>
  </si>
  <si>
    <t>labor force craftsmen in finishing trade plumbers and heating engineers</t>
  </si>
  <si>
    <t>UBA 2020</t>
  </si>
  <si>
    <t>equals: modernizing min 25% of component</t>
  </si>
  <si>
    <t>equals: modernizing 100% of component</t>
  </si>
  <si>
    <t>equals: modernizing min 10% of component</t>
  </si>
  <si>
    <t>equals: replacing the heating system</t>
  </si>
  <si>
    <t>equals: replacing water heating system</t>
  </si>
  <si>
    <t>equals: replacing or installing air conditioning system</t>
  </si>
  <si>
    <t>heating energy demand by standard EnEV reference house (KfW-Effizienzhaus 100) max</t>
  </si>
  <si>
    <t>heating energy demand by standard EnEV reference house (KfW-Effizienzhaus 100) max primary energy demand</t>
  </si>
  <si>
    <t>https://www.energie-wissen.info/energiesparhaeuser/kfw-effizienzhaus-100.html</t>
  </si>
  <si>
    <t>https://www.energiesparen-im-haushalt.de/energie/bauen-und-modernisieren/hausbau-regenerative-energie/energieverbrauch/kfw-effizienzhaus-100.html</t>
  </si>
  <si>
    <t>https://www.kfw.de/inlandsfoerderung/Privatpersonen/Neubau/Das-KfW-Effizienzhaus/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</si>
</sst>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0.0"/>
    <numFmt numFmtId="165" formatCode="0.0\ \ \ \ "/>
    <numFmt numFmtId="166" formatCode="0.00\ \ "/>
    <numFmt numFmtId="167" formatCode="0.000\ \ "/>
    <numFmt numFmtId="168" formatCode="0.000\ \ \ \ "/>
    <numFmt numFmtId="169" formatCode="0.00\ \ \ \ "/>
    <numFmt numFmtId="170" formatCode="#,##0.0"/>
    <numFmt numFmtId="171" formatCode="0.000"/>
    <numFmt numFmtId="172" formatCode="_-* #,##0_-;\-* #,##0_-;_-* &quot;-&quot;??_-;_-@_-"/>
  </numFmts>
  <fonts count="34">
    <font>
      <sz val="12"/>
      <color theme="1"/>
      <name val="Calibri"/>
      <family val="2"/>
      <scheme val="minor"/>
    </font>
    <font>
      <b/>
      <sz val="12"/>
      <color theme="1"/>
      <name val="Calibri"/>
      <family val="2"/>
      <scheme val="minor"/>
    </font>
    <font>
      <sz val="12"/>
      <color rgb="FF000000"/>
      <name val="Calibri"/>
      <family val="2"/>
      <scheme val="minor"/>
    </font>
    <font>
      <b/>
      <sz val="12"/>
      <name val="NewCenturySchlbk"/>
    </font>
    <font>
      <b/>
      <sz val="12"/>
      <name val="Times New Roman"/>
      <family val="1"/>
    </font>
    <font>
      <b/>
      <sz val="10"/>
      <name val="Times New Roman"/>
      <family val="1"/>
    </font>
    <font>
      <b/>
      <sz val="8"/>
      <name val="Times New Roman"/>
      <family val="1"/>
    </font>
    <font>
      <b/>
      <sz val="8"/>
      <name val="NewCenturySchlbk"/>
    </font>
    <font>
      <sz val="8"/>
      <name val="Times New Roman"/>
      <family val="1"/>
    </font>
    <font>
      <sz val="10"/>
      <name val="Times New Roman"/>
      <family val="1"/>
    </font>
    <font>
      <sz val="10"/>
      <name val="Helv"/>
    </font>
    <font>
      <b/>
      <sz val="9"/>
      <name val="Times New Roman"/>
      <family val="1"/>
    </font>
    <font>
      <sz val="14"/>
      <name val="Times New Roman"/>
      <family val="1"/>
    </font>
    <font>
      <b/>
      <sz val="14"/>
      <name val="Times New Roman"/>
      <family val="1"/>
    </font>
    <font>
      <sz val="12"/>
      <name val="Calibri"/>
      <family val="2"/>
      <scheme val="minor"/>
    </font>
    <font>
      <sz val="8"/>
      <name val="Calibri"/>
      <family val="2"/>
      <scheme val="minor"/>
    </font>
    <font>
      <sz val="10"/>
      <name val="Arial"/>
      <family val="2"/>
    </font>
    <font>
      <sz val="11"/>
      <color theme="1"/>
      <name val="Calibri"/>
      <family val="2"/>
      <scheme val="minor"/>
    </font>
    <font>
      <b/>
      <sz val="11"/>
      <color theme="1"/>
      <name val="Calibri"/>
      <family val="2"/>
      <scheme val="minor"/>
    </font>
    <font>
      <b/>
      <sz val="11"/>
      <name val="Calibri"/>
      <family val="2"/>
      <scheme val="minor"/>
    </font>
    <font>
      <b/>
      <sz val="11"/>
      <color theme="0"/>
      <name val="Calibri"/>
      <family val="2"/>
      <scheme val="minor"/>
    </font>
    <font>
      <sz val="12"/>
      <color theme="1"/>
      <name val="Calibri"/>
      <family val="2"/>
      <scheme val="minor"/>
    </font>
    <font>
      <sz val="11"/>
      <color rgb="FFC00000"/>
      <name val="Calibri"/>
      <family val="2"/>
      <scheme val="minor"/>
    </font>
    <font>
      <b/>
      <sz val="12"/>
      <color rgb="FF000000"/>
      <name val="Calibri"/>
      <family val="2"/>
      <scheme val="minor"/>
    </font>
    <font>
      <sz val="12"/>
      <color rgb="FFC00000"/>
      <name val="Calibri"/>
      <family val="2"/>
      <scheme val="minor"/>
    </font>
    <font>
      <sz val="10"/>
      <color rgb="FF000000"/>
      <name val="Tahoma"/>
      <family val="2"/>
    </font>
    <font>
      <b/>
      <sz val="10"/>
      <color rgb="FF000000"/>
      <name val="Tahoma"/>
      <family val="2"/>
    </font>
    <font>
      <sz val="10"/>
      <color rgb="FF000000"/>
      <name val="Calibri"/>
      <family val="2"/>
      <scheme val="minor"/>
    </font>
    <font>
      <sz val="10"/>
      <name val="MetaNormalLF-Roman"/>
      <family val="2"/>
    </font>
    <font>
      <b/>
      <sz val="11"/>
      <color rgb="FF000000"/>
      <name val="Calibri"/>
      <family val="2"/>
      <scheme val="minor"/>
    </font>
    <font>
      <sz val="12"/>
      <color rgb="FFFF0000"/>
      <name val="Calibri"/>
      <family val="2"/>
      <scheme val="minor"/>
    </font>
    <font>
      <sz val="12"/>
      <color rgb="FF00B050"/>
      <name val="Calibri"/>
      <family val="2"/>
      <scheme val="minor"/>
    </font>
    <font>
      <sz val="9"/>
      <name val="Arial"/>
      <family val="2"/>
    </font>
    <font>
      <sz val="11"/>
      <color rgb="FF000000"/>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indexed="9"/>
        <bgColor indexed="64"/>
      </patternFill>
    </fill>
    <fill>
      <patternFill patternType="solid">
        <fgColor indexed="50"/>
        <bgColor indexed="64"/>
      </patternFill>
    </fill>
    <fill>
      <patternFill patternType="solid">
        <fgColor rgb="FF92D05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FC0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rgb="FFC00000"/>
        <bgColor indexed="64"/>
      </patternFill>
    </fill>
    <fill>
      <patternFill patternType="solid">
        <fgColor theme="0" tint="-0.249977111117893"/>
        <bgColor indexed="64"/>
      </patternFill>
    </fill>
    <fill>
      <patternFill patternType="solid">
        <fgColor rgb="FFFFB7EE"/>
        <bgColor indexed="64"/>
      </patternFill>
    </fill>
    <fill>
      <patternFill patternType="solid">
        <fgColor rgb="FFFFB7EE"/>
        <bgColor rgb="FF000000"/>
      </patternFill>
    </fill>
    <fill>
      <patternFill patternType="solid">
        <fgColor rgb="FFFFD966"/>
        <bgColor rgb="FF000000"/>
      </patternFill>
    </fill>
    <fill>
      <patternFill patternType="solid">
        <fgColor theme="9" tint="-0.249977111117893"/>
        <bgColor indexed="64"/>
      </patternFill>
    </fill>
    <fill>
      <patternFill patternType="solid">
        <fgColor rgb="FF00B0F0"/>
        <bgColor indexed="64"/>
      </patternFill>
    </fill>
    <fill>
      <patternFill patternType="solid">
        <fgColor theme="5" tint="-0.249977111117893"/>
        <bgColor indexed="64"/>
      </patternFill>
    </fill>
    <fill>
      <patternFill patternType="solid">
        <fgColor theme="0"/>
        <bgColor indexed="64"/>
      </patternFill>
    </fill>
    <fill>
      <patternFill patternType="solid">
        <fgColor theme="1" tint="0.499984740745262"/>
        <bgColor indexed="64"/>
      </patternFill>
    </fill>
    <fill>
      <patternFill patternType="solid">
        <fgColor rgb="FFD8B0F8"/>
        <bgColor indexed="64"/>
      </patternFill>
    </fill>
  </fills>
  <borders count="67">
    <border>
      <left/>
      <right/>
      <top/>
      <bottom/>
      <diagonal/>
    </border>
    <border>
      <left style="hair">
        <color indexed="64"/>
      </left>
      <right style="thin">
        <color indexed="64"/>
      </right>
      <top style="hair">
        <color indexed="64"/>
      </top>
      <bottom style="thin">
        <color indexed="64"/>
      </bottom>
      <diagonal/>
    </border>
    <border>
      <left style="hair">
        <color indexed="64"/>
      </left>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hair">
        <color indexed="64"/>
      </right>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top style="hair">
        <color indexed="64"/>
      </top>
      <bottom style="hair">
        <color indexed="64"/>
      </bottom>
      <diagonal/>
    </border>
    <border>
      <left/>
      <right/>
      <top style="hair">
        <color indexed="64"/>
      </top>
      <bottom style="thin">
        <color indexed="64"/>
      </bottom>
      <diagonal/>
    </border>
    <border>
      <left/>
      <right/>
      <top style="hair">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right/>
      <top/>
      <bottom style="hair">
        <color indexed="64"/>
      </bottom>
      <diagonal/>
    </border>
    <border>
      <left style="hair">
        <color indexed="64"/>
      </left>
      <right style="thin">
        <color indexed="64"/>
      </right>
      <top style="thin">
        <color indexed="64"/>
      </top>
      <bottom style="hair">
        <color indexed="64"/>
      </bottom>
      <diagonal/>
    </border>
    <border>
      <left style="hair">
        <color indexed="64"/>
      </left>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thin">
        <color indexed="64"/>
      </bottom>
      <diagonal/>
    </border>
    <border>
      <left style="hair">
        <color indexed="64"/>
      </left>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hair">
        <color indexed="64"/>
      </right>
      <top style="hair">
        <color indexed="64"/>
      </top>
      <bottom style="thin">
        <color indexed="64"/>
      </bottom>
      <diagonal/>
    </border>
    <border>
      <left style="thin">
        <color indexed="64"/>
      </left>
      <right style="hair">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hair">
        <color indexed="64"/>
      </left>
      <right style="hair">
        <color indexed="64"/>
      </right>
      <top style="hair">
        <color indexed="64"/>
      </top>
      <bottom/>
      <diagonal/>
    </border>
    <border>
      <left style="thin">
        <color indexed="64"/>
      </left>
      <right/>
      <top style="hair">
        <color indexed="64"/>
      </top>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diagonal/>
    </border>
    <border>
      <left/>
      <right style="hair">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bottom style="hair">
        <color indexed="64"/>
      </bottom>
      <diagonal/>
    </border>
    <border>
      <left style="thin">
        <color indexed="64"/>
      </left>
      <right style="thin">
        <color indexed="64"/>
      </right>
      <top style="hair">
        <color indexed="64"/>
      </top>
      <bottom/>
      <diagonal/>
    </border>
    <border>
      <left style="thin">
        <color indexed="64"/>
      </left>
      <right/>
      <top style="hair">
        <color indexed="64"/>
      </top>
      <bottom style="hair">
        <color indexed="64"/>
      </bottom>
      <diagonal/>
    </border>
    <border>
      <left/>
      <right style="hair">
        <color indexed="64"/>
      </right>
      <top style="hair">
        <color indexed="64"/>
      </top>
      <bottom/>
      <diagonal/>
    </border>
    <border>
      <left style="thin">
        <color indexed="64"/>
      </left>
      <right style="hair">
        <color indexed="64"/>
      </right>
      <top style="hair">
        <color indexed="64"/>
      </top>
      <bottom/>
      <diagonal/>
    </border>
    <border>
      <left style="hair">
        <color indexed="64"/>
      </left>
      <right/>
      <top style="hair">
        <color indexed="64"/>
      </top>
      <bottom/>
      <diagonal/>
    </border>
    <border>
      <left style="hair">
        <color indexed="64"/>
      </left>
      <right style="thin">
        <color indexed="64"/>
      </right>
      <top/>
      <bottom style="hair">
        <color indexed="64"/>
      </bottom>
      <diagonal/>
    </border>
    <border>
      <left style="thin">
        <color indexed="64"/>
      </left>
      <right style="hair">
        <color indexed="64"/>
      </right>
      <top/>
      <bottom style="hair">
        <color indexed="64"/>
      </bottom>
      <diagonal/>
    </border>
    <border>
      <left style="thin">
        <color indexed="64"/>
      </left>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style="thin">
        <color indexed="64"/>
      </bottom>
      <diagonal/>
    </border>
    <border>
      <left style="thin">
        <color indexed="64"/>
      </left>
      <right style="thin">
        <color indexed="64"/>
      </right>
      <top/>
      <bottom style="thin">
        <color indexed="64"/>
      </bottom>
      <diagonal/>
    </border>
    <border>
      <left style="hair">
        <color indexed="64"/>
      </left>
      <right style="thin">
        <color indexed="64"/>
      </right>
      <top/>
      <bottom style="thin">
        <color indexed="64"/>
      </bottom>
      <diagonal/>
    </border>
    <border>
      <left/>
      <right style="thin">
        <color indexed="64"/>
      </right>
      <top/>
      <bottom/>
      <diagonal/>
    </border>
    <border>
      <left style="thin">
        <color indexed="64"/>
      </left>
      <right style="thin">
        <color indexed="64"/>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diagonal/>
    </border>
    <border>
      <left style="thin">
        <color auto="1"/>
      </left>
      <right style="thin">
        <color auto="1"/>
      </right>
      <top style="thin">
        <color auto="1"/>
      </top>
      <bottom style="thin">
        <color auto="1"/>
      </bottom>
      <diagonal/>
    </border>
    <border>
      <left style="thin">
        <color rgb="FF000000"/>
      </left>
      <right style="thin">
        <color rgb="FF000000"/>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auto="1"/>
      </left>
      <right style="thin">
        <color auto="1"/>
      </right>
      <top/>
      <bottom/>
      <diagonal/>
    </border>
    <border>
      <left/>
      <right/>
      <top style="thin">
        <color auto="1"/>
      </top>
      <bottom style="thin">
        <color auto="1"/>
      </bottom>
      <diagonal/>
    </border>
    <border>
      <left/>
      <right/>
      <top style="thin">
        <color auto="1"/>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style="thin">
        <color indexed="8"/>
      </right>
      <top style="thin">
        <color indexed="8"/>
      </top>
      <bottom/>
      <diagonal/>
    </border>
    <border>
      <left/>
      <right style="thin">
        <color indexed="8"/>
      </right>
      <top/>
      <bottom/>
      <diagonal/>
    </border>
  </borders>
  <cellStyleXfs count="8">
    <xf numFmtId="0" fontId="0" fillId="0" borderId="0"/>
    <xf numFmtId="0" fontId="3" fillId="0" borderId="0"/>
    <xf numFmtId="4" fontId="10" fillId="0" borderId="0" applyFont="0" applyFill="0" applyBorder="0" applyAlignment="0" applyProtection="0"/>
    <xf numFmtId="0" fontId="16" fillId="0" borderId="0"/>
    <xf numFmtId="0" fontId="17" fillId="0" borderId="0"/>
    <xf numFmtId="9" fontId="21" fillId="0" borderId="0" applyFont="0" applyFill="0" applyBorder="0" applyAlignment="0" applyProtection="0"/>
    <xf numFmtId="0" fontId="28" fillId="0" borderId="0"/>
    <xf numFmtId="43" fontId="21" fillId="0" borderId="0" applyFont="0" applyFill="0" applyBorder="0" applyAlignment="0" applyProtection="0"/>
  </cellStyleXfs>
  <cellXfs count="395">
    <xf numFmtId="0" fontId="0" fillId="0" borderId="0" xfId="0"/>
    <xf numFmtId="0" fontId="1" fillId="0" borderId="0" xfId="0" applyFont="1"/>
    <xf numFmtId="164" fontId="0" fillId="0" borderId="0" xfId="0" applyNumberFormat="1"/>
    <xf numFmtId="0" fontId="2" fillId="0" borderId="0" xfId="0" applyFont="1"/>
    <xf numFmtId="1" fontId="0" fillId="0" borderId="0" xfId="0" applyNumberFormat="1"/>
    <xf numFmtId="0" fontId="0" fillId="0" borderId="0" xfId="0" quotePrefix="1"/>
    <xf numFmtId="0" fontId="0" fillId="2" borderId="0" xfId="0" applyFill="1"/>
    <xf numFmtId="0" fontId="0" fillId="3" borderId="0" xfId="0" applyFill="1"/>
    <xf numFmtId="0" fontId="4" fillId="0" borderId="0" xfId="1" applyFont="1"/>
    <xf numFmtId="0" fontId="3" fillId="0" borderId="0" xfId="1"/>
    <xf numFmtId="0" fontId="5" fillId="0" borderId="0" xfId="1" applyFont="1"/>
    <xf numFmtId="2" fontId="4" fillId="0" borderId="0" xfId="1" applyNumberFormat="1" applyFont="1"/>
    <xf numFmtId="0" fontId="6" fillId="0" borderId="0" xfId="1" applyFont="1"/>
    <xf numFmtId="0" fontId="7" fillId="0" borderId="0" xfId="1" applyFont="1"/>
    <xf numFmtId="0" fontId="6" fillId="0" borderId="0" xfId="1" applyFont="1" applyAlignment="1">
      <alignment horizontal="center"/>
    </xf>
    <xf numFmtId="2" fontId="6" fillId="0" borderId="0" xfId="1" applyNumberFormat="1" applyFont="1"/>
    <xf numFmtId="2" fontId="8" fillId="0" borderId="0" xfId="1" applyNumberFormat="1" applyFont="1"/>
    <xf numFmtId="0" fontId="8" fillId="0" borderId="0" xfId="1" applyFont="1"/>
    <xf numFmtId="165" fontId="9" fillId="4" borderId="1" xfId="1" applyNumberFormat="1" applyFont="1" applyFill="1" applyBorder="1" applyAlignment="1">
      <alignment horizontal="right"/>
    </xf>
    <xf numFmtId="165" fontId="9" fillId="4" borderId="2" xfId="1" applyNumberFormat="1" applyFont="1" applyFill="1" applyBorder="1" applyAlignment="1">
      <alignment horizontal="right"/>
    </xf>
    <xf numFmtId="165" fontId="9" fillId="4" borderId="3" xfId="1" applyNumberFormat="1" applyFont="1" applyFill="1" applyBorder="1" applyAlignment="1">
      <alignment horizontal="right"/>
    </xf>
    <xf numFmtId="165" fontId="9" fillId="4" borderId="4" xfId="1" applyNumberFormat="1" applyFont="1" applyFill="1" applyBorder="1" applyAlignment="1">
      <alignment horizontal="right"/>
    </xf>
    <xf numFmtId="0" fontId="6" fillId="4" borderId="4" xfId="1" applyFont="1" applyFill="1" applyBorder="1" applyAlignment="1">
      <alignment horizontal="center"/>
    </xf>
    <xf numFmtId="166" fontId="9" fillId="0" borderId="5" xfId="1" applyNumberFormat="1" applyFont="1" applyBorder="1" applyAlignment="1">
      <alignment horizontal="left" vertical="top"/>
    </xf>
    <xf numFmtId="165" fontId="9" fillId="4" borderId="6" xfId="1" applyNumberFormat="1" applyFont="1" applyFill="1" applyBorder="1" applyAlignment="1">
      <alignment horizontal="right"/>
    </xf>
    <xf numFmtId="165" fontId="9" fillId="4" borderId="7" xfId="1" applyNumberFormat="1" applyFont="1" applyFill="1" applyBorder="1" applyAlignment="1">
      <alignment horizontal="right"/>
    </xf>
    <xf numFmtId="165" fontId="9" fillId="4" borderId="5" xfId="1" applyNumberFormat="1" applyFont="1" applyFill="1" applyBorder="1" applyAlignment="1">
      <alignment horizontal="right"/>
    </xf>
    <xf numFmtId="0" fontId="6" fillId="4" borderId="5" xfId="1" applyFont="1" applyFill="1" applyBorder="1" applyAlignment="1">
      <alignment horizontal="center"/>
    </xf>
    <xf numFmtId="167" fontId="9" fillId="0" borderId="1" xfId="1" applyNumberFormat="1" applyFont="1" applyBorder="1" applyAlignment="1">
      <alignment horizontal="right"/>
    </xf>
    <xf numFmtId="167" fontId="9" fillId="0" borderId="2" xfId="1" applyNumberFormat="1" applyFont="1" applyBorder="1" applyAlignment="1">
      <alignment horizontal="right"/>
    </xf>
    <xf numFmtId="168" fontId="9" fillId="4" borderId="2" xfId="1" applyNumberFormat="1" applyFont="1" applyFill="1" applyBorder="1" applyAlignment="1">
      <alignment horizontal="right"/>
    </xf>
    <xf numFmtId="169" fontId="9" fillId="4" borderId="2" xfId="1" applyNumberFormat="1" applyFont="1" applyFill="1" applyBorder="1" applyAlignment="1">
      <alignment horizontal="right"/>
    </xf>
    <xf numFmtId="169" fontId="9" fillId="4" borderId="3" xfId="1" applyNumberFormat="1" applyFont="1" applyFill="1" applyBorder="1" applyAlignment="1">
      <alignment horizontal="right"/>
    </xf>
    <xf numFmtId="169" fontId="9" fillId="4" borderId="8" xfId="1" applyNumberFormat="1" applyFont="1" applyFill="1" applyBorder="1" applyAlignment="1">
      <alignment horizontal="right"/>
    </xf>
    <xf numFmtId="0" fontId="6" fillId="4" borderId="3" xfId="1" applyFont="1" applyFill="1" applyBorder="1" applyAlignment="1">
      <alignment horizontal="center"/>
    </xf>
    <xf numFmtId="167" fontId="9" fillId="0" borderId="6" xfId="1" applyNumberFormat="1" applyFont="1" applyBorder="1" applyAlignment="1">
      <alignment horizontal="right"/>
    </xf>
    <xf numFmtId="167" fontId="9" fillId="0" borderId="7" xfId="1" applyNumberFormat="1" applyFont="1" applyBorder="1" applyAlignment="1">
      <alignment horizontal="right"/>
    </xf>
    <xf numFmtId="168" fontId="9" fillId="4" borderId="7" xfId="1" applyNumberFormat="1" applyFont="1" applyFill="1" applyBorder="1" applyAlignment="1">
      <alignment horizontal="right"/>
    </xf>
    <xf numFmtId="169" fontId="9" fillId="4" borderId="7" xfId="1" applyNumberFormat="1" applyFont="1" applyFill="1" applyBorder="1" applyAlignment="1">
      <alignment horizontal="right"/>
    </xf>
    <xf numFmtId="169" fontId="9" fillId="4" borderId="5" xfId="1" applyNumberFormat="1" applyFont="1" applyFill="1" applyBorder="1" applyAlignment="1">
      <alignment horizontal="right"/>
    </xf>
    <xf numFmtId="169" fontId="9" fillId="4" borderId="9" xfId="1" applyNumberFormat="1" applyFont="1" applyFill="1" applyBorder="1" applyAlignment="1">
      <alignment horizontal="right"/>
    </xf>
    <xf numFmtId="0" fontId="6" fillId="4" borderId="10" xfId="1" applyFont="1" applyFill="1" applyBorder="1" applyAlignment="1">
      <alignment horizontal="center"/>
    </xf>
    <xf numFmtId="166" fontId="9" fillId="0" borderId="6" xfId="1" applyNumberFormat="1" applyFont="1" applyBorder="1" applyAlignment="1">
      <alignment horizontal="right"/>
    </xf>
    <xf numFmtId="166" fontId="9" fillId="0" borderId="7" xfId="1" applyNumberFormat="1" applyFont="1" applyBorder="1" applyAlignment="1">
      <alignment horizontal="right"/>
    </xf>
    <xf numFmtId="169" fontId="9" fillId="4" borderId="10" xfId="1" applyNumberFormat="1" applyFont="1" applyFill="1" applyBorder="1" applyAlignment="1">
      <alignment horizontal="right"/>
    </xf>
    <xf numFmtId="169" fontId="9" fillId="4" borderId="11" xfId="1" applyNumberFormat="1" applyFont="1" applyFill="1" applyBorder="1" applyAlignment="1">
      <alignment horizontal="right"/>
    </xf>
    <xf numFmtId="169" fontId="9" fillId="4" borderId="12" xfId="1" applyNumberFormat="1" applyFont="1" applyFill="1" applyBorder="1" applyAlignment="1">
      <alignment horizontal="right"/>
    </xf>
    <xf numFmtId="166" fontId="9" fillId="4" borderId="7" xfId="1" applyNumberFormat="1" applyFont="1" applyFill="1" applyBorder="1" applyAlignment="1">
      <alignment horizontal="right"/>
    </xf>
    <xf numFmtId="166" fontId="9" fillId="4" borderId="5" xfId="1" applyNumberFormat="1" applyFont="1" applyFill="1" applyBorder="1" applyAlignment="1">
      <alignment horizontal="right"/>
    </xf>
    <xf numFmtId="166" fontId="9" fillId="4" borderId="9" xfId="1" applyNumberFormat="1" applyFont="1" applyFill="1" applyBorder="1" applyAlignment="1">
      <alignment horizontal="right"/>
    </xf>
    <xf numFmtId="166" fontId="9" fillId="4" borderId="10" xfId="1" applyNumberFormat="1" applyFont="1" applyFill="1" applyBorder="1" applyAlignment="1">
      <alignment horizontal="right"/>
    </xf>
    <xf numFmtId="166" fontId="9" fillId="4" borderId="11" xfId="1" applyNumberFormat="1" applyFont="1" applyFill="1" applyBorder="1" applyAlignment="1">
      <alignment horizontal="right"/>
    </xf>
    <xf numFmtId="166" fontId="9" fillId="4" borderId="12" xfId="1" applyNumberFormat="1" applyFont="1" applyFill="1" applyBorder="1" applyAlignment="1">
      <alignment horizontal="right"/>
    </xf>
    <xf numFmtId="166" fontId="9" fillId="0" borderId="5" xfId="1" applyNumberFormat="1" applyFont="1" applyBorder="1" applyAlignment="1">
      <alignment horizontal="right"/>
    </xf>
    <xf numFmtId="166" fontId="9" fillId="0" borderId="9" xfId="1" applyNumberFormat="1" applyFont="1" applyBorder="1" applyAlignment="1">
      <alignment horizontal="right"/>
    </xf>
    <xf numFmtId="0" fontId="6" fillId="0" borderId="5" xfId="1" applyFont="1" applyBorder="1" applyAlignment="1">
      <alignment horizontal="center"/>
    </xf>
    <xf numFmtId="166" fontId="9" fillId="0" borderId="11" xfId="1" applyNumberFormat="1" applyFont="1" applyBorder="1" applyAlignment="1">
      <alignment horizontal="right"/>
    </xf>
    <xf numFmtId="166" fontId="9" fillId="0" borderId="10" xfId="1" applyNumberFormat="1" applyFont="1" applyBorder="1" applyAlignment="1">
      <alignment horizontal="right"/>
    </xf>
    <xf numFmtId="166" fontId="9" fillId="0" borderId="1" xfId="1" applyNumberFormat="1" applyFont="1" applyBorder="1" applyAlignment="1">
      <alignment horizontal="right"/>
    </xf>
    <xf numFmtId="166" fontId="9" fillId="0" borderId="2" xfId="1" applyNumberFormat="1" applyFont="1" applyBorder="1" applyAlignment="1">
      <alignment horizontal="right"/>
    </xf>
    <xf numFmtId="166" fontId="9" fillId="0" borderId="3" xfId="1" applyNumberFormat="1" applyFont="1" applyBorder="1" applyAlignment="1">
      <alignment horizontal="right"/>
    </xf>
    <xf numFmtId="0" fontId="6" fillId="0" borderId="3" xfId="1" applyFont="1" applyBorder="1" applyAlignment="1">
      <alignment horizontal="center"/>
    </xf>
    <xf numFmtId="3" fontId="9" fillId="0" borderId="6" xfId="2" applyNumberFormat="1" applyFont="1" applyBorder="1" applyAlignment="1">
      <alignment horizontal="center"/>
    </xf>
    <xf numFmtId="3" fontId="9" fillId="0" borderId="7" xfId="2" applyNumberFormat="1" applyFont="1" applyBorder="1" applyAlignment="1">
      <alignment horizontal="center"/>
    </xf>
    <xf numFmtId="3" fontId="9" fillId="0" borderId="5" xfId="2" applyNumberFormat="1" applyFont="1" applyBorder="1" applyAlignment="1">
      <alignment horizontal="center"/>
    </xf>
    <xf numFmtId="166" fontId="9" fillId="0" borderId="13" xfId="1" applyNumberFormat="1" applyFont="1" applyBorder="1" applyAlignment="1">
      <alignment horizontal="right"/>
    </xf>
    <xf numFmtId="166" fontId="9" fillId="0" borderId="14" xfId="1" applyNumberFormat="1" applyFont="1" applyBorder="1" applyAlignment="1">
      <alignment horizontal="right"/>
    </xf>
    <xf numFmtId="166" fontId="9" fillId="0" borderId="15" xfId="1" applyNumberFormat="1" applyFont="1" applyBorder="1" applyAlignment="1">
      <alignment horizontal="right"/>
    </xf>
    <xf numFmtId="0" fontId="6" fillId="0" borderId="15" xfId="1" applyFont="1" applyBorder="1" applyAlignment="1">
      <alignment horizontal="center"/>
    </xf>
    <xf numFmtId="166" fontId="9" fillId="5" borderId="16" xfId="1" applyNumberFormat="1" applyFont="1" applyFill="1" applyBorder="1" applyAlignment="1">
      <alignment horizontal="right"/>
    </xf>
    <xf numFmtId="166" fontId="9" fillId="5" borderId="17" xfId="1" applyNumberFormat="1" applyFont="1" applyFill="1" applyBorder="1" applyAlignment="1">
      <alignment horizontal="right"/>
    </xf>
    <xf numFmtId="166" fontId="9" fillId="5" borderId="18" xfId="1" applyNumberFormat="1" applyFont="1" applyFill="1" applyBorder="1" applyAlignment="1">
      <alignment horizontal="right"/>
    </xf>
    <xf numFmtId="166" fontId="9" fillId="5" borderId="19" xfId="1" applyNumberFormat="1" applyFont="1" applyFill="1" applyBorder="1" applyAlignment="1">
      <alignment horizontal="right"/>
    </xf>
    <xf numFmtId="0" fontId="6" fillId="5" borderId="18" xfId="1" applyFont="1" applyFill="1" applyBorder="1" applyAlignment="1">
      <alignment horizontal="center"/>
    </xf>
    <xf numFmtId="0" fontId="5" fillId="0" borderId="20" xfId="1" applyFont="1" applyBorder="1" applyAlignment="1">
      <alignment horizontal="center"/>
    </xf>
    <xf numFmtId="0" fontId="5" fillId="0" borderId="21" xfId="1" applyFont="1" applyBorder="1" applyAlignment="1">
      <alignment horizontal="center"/>
    </xf>
    <xf numFmtId="0" fontId="5" fillId="0" borderId="17" xfId="1" applyFont="1" applyBorder="1" applyAlignment="1">
      <alignment horizontal="center"/>
    </xf>
    <xf numFmtId="0" fontId="5" fillId="0" borderId="22" xfId="1" applyFont="1" applyBorder="1" applyAlignment="1">
      <alignment horizontal="center"/>
    </xf>
    <xf numFmtId="0" fontId="5" fillId="0" borderId="20" xfId="1" quotePrefix="1" applyFont="1" applyBorder="1" applyAlignment="1">
      <alignment horizontal="center"/>
    </xf>
    <xf numFmtId="0" fontId="11" fillId="0" borderId="21" xfId="1" applyFont="1" applyBorder="1" applyAlignment="1">
      <alignment horizontal="center"/>
    </xf>
    <xf numFmtId="0" fontId="9" fillId="0" borderId="23" xfId="1" applyFont="1" applyBorder="1"/>
    <xf numFmtId="0" fontId="4" fillId="0" borderId="24" xfId="1" applyFont="1" applyBorder="1"/>
    <xf numFmtId="0" fontId="4" fillId="0" borderId="25" xfId="1" applyFont="1" applyBorder="1"/>
    <xf numFmtId="0" fontId="12" fillId="5" borderId="24" xfId="1" applyFont="1" applyFill="1" applyBorder="1" applyAlignment="1">
      <alignment horizontal="centerContinuous"/>
    </xf>
    <xf numFmtId="0" fontId="12" fillId="5" borderId="26" xfId="1" applyFont="1" applyFill="1" applyBorder="1" applyAlignment="1">
      <alignment horizontal="centerContinuous"/>
    </xf>
    <xf numFmtId="0" fontId="4" fillId="5" borderId="26" xfId="1" applyFont="1" applyFill="1" applyBorder="1" applyAlignment="1">
      <alignment horizontal="centerContinuous"/>
    </xf>
    <xf numFmtId="0" fontId="4" fillId="5" borderId="25" xfId="1" applyFont="1" applyFill="1" applyBorder="1" applyAlignment="1">
      <alignment horizontal="centerContinuous"/>
    </xf>
    <xf numFmtId="164" fontId="9" fillId="0" borderId="1" xfId="1" applyNumberFormat="1" applyFont="1" applyBorder="1" applyAlignment="1">
      <alignment horizontal="center"/>
    </xf>
    <xf numFmtId="164" fontId="9" fillId="0" borderId="3" xfId="1" applyNumberFormat="1" applyFont="1" applyBorder="1" applyAlignment="1">
      <alignment horizontal="center"/>
    </xf>
    <xf numFmtId="165" fontId="9" fillId="4" borderId="1" xfId="1" applyNumberFormat="1" applyFont="1" applyFill="1" applyBorder="1" applyAlignment="1">
      <alignment horizontal="center"/>
    </xf>
    <xf numFmtId="165" fontId="9" fillId="4" borderId="3" xfId="1" applyNumberFormat="1" applyFont="1" applyFill="1" applyBorder="1" applyAlignment="1">
      <alignment horizontal="center"/>
    </xf>
    <xf numFmtId="165" fontId="9" fillId="4" borderId="27" xfId="1" applyNumberFormat="1" applyFont="1" applyFill="1" applyBorder="1" applyAlignment="1">
      <alignment horizontal="center"/>
    </xf>
    <xf numFmtId="169" fontId="9" fillId="4" borderId="1" xfId="1" applyNumberFormat="1" applyFont="1" applyFill="1" applyBorder="1" applyAlignment="1">
      <alignment horizontal="center"/>
    </xf>
    <xf numFmtId="169" fontId="9" fillId="4" borderId="3" xfId="1" applyNumberFormat="1" applyFont="1" applyFill="1" applyBorder="1" applyAlignment="1">
      <alignment horizontal="center"/>
    </xf>
    <xf numFmtId="169" fontId="9" fillId="4" borderId="28" xfId="1" applyNumberFormat="1" applyFont="1" applyFill="1" applyBorder="1" applyAlignment="1">
      <alignment horizontal="center"/>
    </xf>
    <xf numFmtId="2" fontId="9" fillId="0" borderId="1" xfId="1" applyNumberFormat="1" applyFont="1" applyBorder="1" applyAlignment="1">
      <alignment horizontal="center"/>
    </xf>
    <xf numFmtId="2" fontId="9" fillId="0" borderId="28" xfId="1" applyNumberFormat="1" applyFont="1" applyBorder="1" applyAlignment="1">
      <alignment horizontal="center"/>
    </xf>
    <xf numFmtId="3" fontId="9" fillId="4" borderId="3" xfId="2" applyNumberFormat="1" applyFont="1" applyFill="1" applyBorder="1" applyAlignment="1">
      <alignment horizontal="center"/>
    </xf>
    <xf numFmtId="165" fontId="9" fillId="4" borderId="28" xfId="1" applyNumberFormat="1" applyFont="1" applyFill="1" applyBorder="1"/>
    <xf numFmtId="2" fontId="9" fillId="4" borderId="29" xfId="1" applyNumberFormat="1" applyFont="1" applyFill="1" applyBorder="1" applyAlignment="1">
      <alignment horizontal="center"/>
    </xf>
    <xf numFmtId="0" fontId="9" fillId="0" borderId="30" xfId="1" applyFont="1" applyBorder="1"/>
    <xf numFmtId="2" fontId="5" fillId="4" borderId="6" xfId="1" applyNumberFormat="1" applyFont="1" applyFill="1" applyBorder="1" applyAlignment="1">
      <alignment horizontal="center"/>
    </xf>
    <xf numFmtId="164" fontId="5" fillId="0" borderId="31" xfId="1" applyNumberFormat="1" applyFont="1" applyBorder="1" applyAlignment="1">
      <alignment horizontal="center"/>
    </xf>
    <xf numFmtId="2" fontId="5" fillId="4" borderId="5" xfId="1" applyNumberFormat="1" applyFont="1" applyFill="1" applyBorder="1" applyAlignment="1">
      <alignment horizontal="center"/>
    </xf>
    <xf numFmtId="2" fontId="5" fillId="4" borderId="32" xfId="1" applyNumberFormat="1" applyFont="1" applyFill="1" applyBorder="1" applyAlignment="1">
      <alignment horizontal="center"/>
    </xf>
    <xf numFmtId="169" fontId="5" fillId="4" borderId="5" xfId="1" applyNumberFormat="1" applyFont="1" applyFill="1" applyBorder="1" applyAlignment="1">
      <alignment horizontal="center"/>
    </xf>
    <xf numFmtId="2" fontId="5" fillId="4" borderId="33" xfId="1" applyNumberFormat="1" applyFont="1" applyFill="1" applyBorder="1" applyAlignment="1">
      <alignment horizontal="center"/>
    </xf>
    <xf numFmtId="169" fontId="5" fillId="4" borderId="6" xfId="1" applyNumberFormat="1" applyFont="1" applyFill="1" applyBorder="1" applyAlignment="1">
      <alignment horizontal="center"/>
    </xf>
    <xf numFmtId="169" fontId="5" fillId="4" borderId="33" xfId="1" applyNumberFormat="1" applyFont="1" applyFill="1" applyBorder="1" applyAlignment="1">
      <alignment horizontal="center"/>
    </xf>
    <xf numFmtId="169" fontId="5" fillId="4" borderId="34" xfId="1" applyNumberFormat="1" applyFont="1" applyFill="1" applyBorder="1" applyAlignment="1">
      <alignment horizontal="center"/>
    </xf>
    <xf numFmtId="3" fontId="5" fillId="4" borderId="31" xfId="2" applyNumberFormat="1" applyFont="1" applyFill="1" applyBorder="1" applyAlignment="1">
      <alignment horizontal="center"/>
    </xf>
    <xf numFmtId="2" fontId="5" fillId="4" borderId="35" xfId="1" applyNumberFormat="1" applyFont="1" applyFill="1" applyBorder="1" applyAlignment="1">
      <alignment horizontal="center"/>
    </xf>
    <xf numFmtId="2" fontId="5" fillId="4" borderId="36" xfId="1" applyNumberFormat="1" applyFont="1" applyFill="1" applyBorder="1" applyAlignment="1">
      <alignment horizontal="center"/>
    </xf>
    <xf numFmtId="0" fontId="5" fillId="5" borderId="37" xfId="1" applyFont="1" applyFill="1" applyBorder="1"/>
    <xf numFmtId="0" fontId="5" fillId="0" borderId="36" xfId="1" applyFont="1" applyBorder="1"/>
    <xf numFmtId="0" fontId="5" fillId="5" borderId="37" xfId="1" applyFont="1" applyFill="1" applyBorder="1" applyAlignment="1">
      <alignment horizontal="center"/>
    </xf>
    <xf numFmtId="164" fontId="9" fillId="0" borderId="6" xfId="1" applyNumberFormat="1" applyFont="1" applyBorder="1" applyAlignment="1">
      <alignment horizontal="center"/>
    </xf>
    <xf numFmtId="164" fontId="9" fillId="0" borderId="31" xfId="1" applyNumberFormat="1" applyFont="1" applyBorder="1" applyAlignment="1">
      <alignment horizontal="center"/>
    </xf>
    <xf numFmtId="165" fontId="9" fillId="4" borderId="6" xfId="1" applyNumberFormat="1" applyFont="1" applyFill="1" applyBorder="1" applyAlignment="1">
      <alignment horizontal="center"/>
    </xf>
    <xf numFmtId="165" fontId="9" fillId="4" borderId="5" xfId="1" applyNumberFormat="1" applyFont="1" applyFill="1" applyBorder="1" applyAlignment="1">
      <alignment horizontal="center"/>
    </xf>
    <xf numFmtId="165" fontId="9" fillId="4" borderId="33" xfId="1" applyNumberFormat="1" applyFont="1" applyFill="1" applyBorder="1" applyAlignment="1">
      <alignment horizontal="center"/>
    </xf>
    <xf numFmtId="169" fontId="9" fillId="4" borderId="6" xfId="1" applyNumberFormat="1" applyFont="1" applyFill="1" applyBorder="1" applyAlignment="1">
      <alignment horizontal="center"/>
    </xf>
    <xf numFmtId="169" fontId="9" fillId="4" borderId="5" xfId="1" applyNumberFormat="1" applyFont="1" applyFill="1" applyBorder="1" applyAlignment="1">
      <alignment horizontal="center"/>
    </xf>
    <xf numFmtId="169" fontId="9" fillId="4" borderId="33" xfId="1" applyNumberFormat="1" applyFont="1" applyFill="1" applyBorder="1" applyAlignment="1">
      <alignment horizontal="center"/>
    </xf>
    <xf numFmtId="2" fontId="9" fillId="0" borderId="7" xfId="1" applyNumberFormat="1" applyFont="1" applyBorder="1" applyAlignment="1">
      <alignment horizontal="center"/>
    </xf>
    <xf numFmtId="2" fontId="9" fillId="0" borderId="35" xfId="1" applyNumberFormat="1" applyFont="1" applyBorder="1" applyAlignment="1">
      <alignment horizontal="center"/>
    </xf>
    <xf numFmtId="2" fontId="9" fillId="0" borderId="6" xfId="1" applyNumberFormat="1" applyFont="1" applyBorder="1" applyAlignment="1">
      <alignment horizontal="center"/>
    </xf>
    <xf numFmtId="2" fontId="9" fillId="0" borderId="33" xfId="1" applyNumberFormat="1" applyFont="1" applyBorder="1" applyAlignment="1">
      <alignment horizontal="center"/>
    </xf>
    <xf numFmtId="3" fontId="9" fillId="4" borderId="31" xfId="2" applyNumberFormat="1" applyFont="1" applyFill="1" applyBorder="1" applyAlignment="1">
      <alignment horizontal="center"/>
    </xf>
    <xf numFmtId="2" fontId="9" fillId="4" borderId="38" xfId="1" applyNumberFormat="1" applyFont="1" applyFill="1" applyBorder="1" applyAlignment="1">
      <alignment horizontal="center"/>
    </xf>
    <xf numFmtId="0" fontId="9" fillId="0" borderId="39" xfId="1" applyFont="1" applyBorder="1"/>
    <xf numFmtId="0" fontId="13" fillId="0" borderId="0" xfId="1" applyFont="1"/>
    <xf numFmtId="169" fontId="9" fillId="4" borderId="34" xfId="1" applyNumberFormat="1" applyFont="1" applyFill="1" applyBorder="1" applyAlignment="1">
      <alignment horizontal="center"/>
    </xf>
    <xf numFmtId="164" fontId="9" fillId="0" borderId="5" xfId="1" applyNumberFormat="1" applyFont="1" applyBorder="1" applyAlignment="1">
      <alignment horizontal="center"/>
    </xf>
    <xf numFmtId="165" fontId="9" fillId="4" borderId="40" xfId="1" applyNumberFormat="1" applyFont="1" applyFill="1" applyBorder="1" applyAlignment="1">
      <alignment horizontal="center"/>
    </xf>
    <xf numFmtId="165" fontId="9" fillId="4" borderId="41" xfId="1" applyNumberFormat="1" applyFont="1" applyFill="1" applyBorder="1"/>
    <xf numFmtId="0" fontId="9" fillId="0" borderId="32" xfId="1" applyFont="1" applyBorder="1"/>
    <xf numFmtId="2" fontId="9" fillId="0" borderId="34" xfId="1" applyNumberFormat="1" applyFont="1" applyBorder="1" applyAlignment="1">
      <alignment horizontal="center"/>
    </xf>
    <xf numFmtId="2" fontId="9" fillId="0" borderId="41" xfId="1" applyNumberFormat="1" applyFont="1" applyBorder="1" applyAlignment="1">
      <alignment horizontal="center"/>
    </xf>
    <xf numFmtId="165" fontId="9" fillId="4" borderId="35" xfId="1" applyNumberFormat="1" applyFont="1" applyFill="1" applyBorder="1" applyAlignment="1">
      <alignment horizontal="center"/>
    </xf>
    <xf numFmtId="165" fontId="9" fillId="4" borderId="34" xfId="1" applyNumberFormat="1" applyFont="1" applyFill="1" applyBorder="1" applyAlignment="1">
      <alignment horizontal="center"/>
    </xf>
    <xf numFmtId="165" fontId="9" fillId="4" borderId="31" xfId="1" applyNumberFormat="1" applyFont="1" applyFill="1" applyBorder="1" applyAlignment="1">
      <alignment horizontal="center"/>
    </xf>
    <xf numFmtId="169" fontId="9" fillId="4" borderId="31" xfId="1" applyNumberFormat="1" applyFont="1" applyFill="1" applyBorder="1" applyAlignment="1">
      <alignment horizontal="center"/>
    </xf>
    <xf numFmtId="169" fontId="9" fillId="4" borderId="41" xfId="1" applyNumberFormat="1" applyFont="1" applyFill="1" applyBorder="1" applyAlignment="1">
      <alignment horizontal="center"/>
    </xf>
    <xf numFmtId="164" fontId="5" fillId="0" borderId="6" xfId="1" applyNumberFormat="1" applyFont="1" applyBorder="1" applyAlignment="1">
      <alignment horizontal="center"/>
    </xf>
    <xf numFmtId="164" fontId="5" fillId="0" borderId="33" xfId="1" applyNumberFormat="1" applyFont="1" applyBorder="1" applyAlignment="1">
      <alignment horizontal="center"/>
    </xf>
    <xf numFmtId="169" fontId="5" fillId="4" borderId="42" xfId="1" applyNumberFormat="1" applyFont="1" applyFill="1" applyBorder="1" applyAlignment="1">
      <alignment horizontal="center"/>
    </xf>
    <xf numFmtId="165" fontId="5" fillId="4" borderId="40" xfId="1" applyNumberFormat="1" applyFont="1" applyFill="1" applyBorder="1" applyAlignment="1">
      <alignment horizontal="center"/>
    </xf>
    <xf numFmtId="169" fontId="5" fillId="4" borderId="31" xfId="1" applyNumberFormat="1" applyFont="1" applyFill="1" applyBorder="1" applyAlignment="1">
      <alignment horizontal="center"/>
    </xf>
    <xf numFmtId="169" fontId="5" fillId="4" borderId="41" xfId="1" applyNumberFormat="1" applyFont="1" applyFill="1" applyBorder="1" applyAlignment="1">
      <alignment horizontal="center"/>
    </xf>
    <xf numFmtId="2" fontId="5" fillId="0" borderId="6" xfId="1" applyNumberFormat="1" applyFont="1" applyBorder="1" applyAlignment="1">
      <alignment horizontal="center"/>
    </xf>
    <xf numFmtId="4" fontId="5" fillId="4" borderId="31" xfId="2" applyFont="1" applyFill="1" applyBorder="1" applyAlignment="1">
      <alignment horizontal="center"/>
    </xf>
    <xf numFmtId="165" fontId="5" fillId="4" borderId="41" xfId="1" applyNumberFormat="1" applyFont="1" applyFill="1" applyBorder="1"/>
    <xf numFmtId="2" fontId="5" fillId="4" borderId="38" xfId="1" applyNumberFormat="1" applyFont="1" applyFill="1" applyBorder="1" applyAlignment="1">
      <alignment horizontal="center"/>
    </xf>
    <xf numFmtId="165" fontId="5" fillId="4" borderId="35" xfId="1" applyNumberFormat="1" applyFont="1" applyFill="1" applyBorder="1" applyAlignment="1">
      <alignment horizontal="center"/>
    </xf>
    <xf numFmtId="2" fontId="9" fillId="0" borderId="43" xfId="1" applyNumberFormat="1" applyFont="1" applyBorder="1" applyAlignment="1">
      <alignment horizontal="center"/>
    </xf>
    <xf numFmtId="2" fontId="9" fillId="0" borderId="44" xfId="1" applyNumberFormat="1" applyFont="1" applyBorder="1" applyAlignment="1">
      <alignment horizontal="center"/>
    </xf>
    <xf numFmtId="2" fontId="9" fillId="4" borderId="36" xfId="1" applyNumberFormat="1" applyFont="1" applyFill="1" applyBorder="1" applyAlignment="1">
      <alignment horizontal="center"/>
    </xf>
    <xf numFmtId="0" fontId="9" fillId="0" borderId="36" xfId="1" applyFont="1" applyBorder="1"/>
    <xf numFmtId="164" fontId="9" fillId="0" borderId="34" xfId="1" applyNumberFormat="1" applyFont="1" applyBorder="1" applyAlignment="1">
      <alignment horizontal="center"/>
    </xf>
    <xf numFmtId="165" fontId="5" fillId="4" borderId="34" xfId="1" applyNumberFormat="1" applyFont="1" applyFill="1" applyBorder="1" applyAlignment="1">
      <alignment horizontal="center"/>
    </xf>
    <xf numFmtId="165" fontId="5" fillId="4" borderId="42" xfId="1" applyNumberFormat="1" applyFont="1" applyFill="1" applyBorder="1" applyAlignment="1">
      <alignment horizontal="center"/>
    </xf>
    <xf numFmtId="165" fontId="5" fillId="4" borderId="41" xfId="1" applyNumberFormat="1" applyFont="1" applyFill="1" applyBorder="1" applyAlignment="1">
      <alignment horizontal="center"/>
    </xf>
    <xf numFmtId="165" fontId="9" fillId="4" borderId="41" xfId="1" applyNumberFormat="1" applyFont="1" applyFill="1" applyBorder="1" applyAlignment="1">
      <alignment horizontal="center"/>
    </xf>
    <xf numFmtId="165" fontId="5" fillId="4" borderId="6" xfId="1" applyNumberFormat="1" applyFont="1" applyFill="1" applyBorder="1" applyAlignment="1">
      <alignment horizontal="center"/>
    </xf>
    <xf numFmtId="165" fontId="5" fillId="4" borderId="5" xfId="1" applyNumberFormat="1" applyFont="1" applyFill="1" applyBorder="1" applyAlignment="1">
      <alignment horizontal="center"/>
    </xf>
    <xf numFmtId="165" fontId="5" fillId="4" borderId="33" xfId="1" applyNumberFormat="1" applyFont="1" applyFill="1" applyBorder="1" applyAlignment="1">
      <alignment horizontal="center"/>
    </xf>
    <xf numFmtId="165" fontId="5" fillId="4" borderId="41" xfId="1" applyNumberFormat="1" applyFont="1" applyFill="1" applyBorder="1" applyAlignment="1">
      <alignment horizontal="right"/>
    </xf>
    <xf numFmtId="0" fontId="5" fillId="5" borderId="45" xfId="1" applyFont="1" applyFill="1" applyBorder="1" applyAlignment="1">
      <alignment horizontal="center"/>
    </xf>
    <xf numFmtId="164" fontId="5" fillId="0" borderId="1" xfId="1" applyNumberFormat="1" applyFont="1" applyBorder="1" applyAlignment="1">
      <alignment horizontal="center"/>
    </xf>
    <xf numFmtId="164" fontId="5" fillId="0" borderId="28" xfId="1" applyNumberFormat="1" applyFont="1" applyBorder="1" applyAlignment="1">
      <alignment horizontal="center"/>
    </xf>
    <xf numFmtId="2" fontId="5" fillId="0" borderId="5" xfId="1" applyNumberFormat="1" applyFont="1" applyBorder="1" applyAlignment="1">
      <alignment horizontal="center"/>
    </xf>
    <xf numFmtId="2" fontId="5" fillId="0" borderId="35" xfId="1" applyNumberFormat="1" applyFont="1" applyBorder="1" applyAlignment="1">
      <alignment horizontal="center"/>
    </xf>
    <xf numFmtId="2" fontId="5" fillId="0" borderId="33" xfId="1" applyNumberFormat="1" applyFont="1" applyBorder="1" applyAlignment="1">
      <alignment horizontal="center"/>
    </xf>
    <xf numFmtId="2" fontId="5" fillId="0" borderId="1" xfId="1" applyNumberFormat="1" applyFont="1" applyBorder="1" applyAlignment="1">
      <alignment horizontal="center"/>
    </xf>
    <xf numFmtId="2" fontId="5" fillId="0" borderId="28" xfId="1" applyNumberFormat="1" applyFont="1" applyBorder="1" applyAlignment="1">
      <alignment horizontal="center"/>
    </xf>
    <xf numFmtId="169" fontId="5" fillId="4" borderId="1" xfId="1" applyNumberFormat="1" applyFont="1" applyFill="1" applyBorder="1" applyAlignment="1">
      <alignment horizontal="center"/>
    </xf>
    <xf numFmtId="169" fontId="5" fillId="4" borderId="28" xfId="1" applyNumberFormat="1" applyFont="1" applyFill="1" applyBorder="1" applyAlignment="1">
      <alignment horizontal="center"/>
    </xf>
    <xf numFmtId="3" fontId="5" fillId="4" borderId="5" xfId="2" applyNumberFormat="1" applyFont="1" applyFill="1" applyBorder="1" applyAlignment="1">
      <alignment horizontal="center"/>
    </xf>
    <xf numFmtId="165" fontId="5" fillId="4" borderId="33" xfId="1" applyNumberFormat="1" applyFont="1" applyFill="1" applyBorder="1" applyAlignment="1">
      <alignment horizontal="right"/>
    </xf>
    <xf numFmtId="2" fontId="5" fillId="0" borderId="36" xfId="1" applyNumberFormat="1" applyFont="1" applyBorder="1" applyAlignment="1">
      <alignment horizontal="center"/>
    </xf>
    <xf numFmtId="2" fontId="9" fillId="0" borderId="13" xfId="1" applyNumberFormat="1" applyFont="1" applyBorder="1" applyAlignment="1">
      <alignment horizontal="center"/>
    </xf>
    <xf numFmtId="2" fontId="9" fillId="0" borderId="46" xfId="1" applyNumberFormat="1" applyFont="1" applyBorder="1" applyAlignment="1">
      <alignment horizontal="center"/>
    </xf>
    <xf numFmtId="2" fontId="5" fillId="0" borderId="3" xfId="1" applyNumberFormat="1" applyFont="1" applyBorder="1" applyAlignment="1">
      <alignment horizontal="center"/>
    </xf>
    <xf numFmtId="3" fontId="5" fillId="4" borderId="4" xfId="2" applyNumberFormat="1" applyFont="1" applyFill="1" applyBorder="1" applyAlignment="1">
      <alignment horizontal="center"/>
    </xf>
    <xf numFmtId="165" fontId="5" fillId="4" borderId="47" xfId="1" applyNumberFormat="1" applyFont="1" applyFill="1" applyBorder="1" applyAlignment="1">
      <alignment horizontal="right"/>
    </xf>
    <xf numFmtId="2" fontId="5" fillId="0" borderId="48" xfId="1" applyNumberFormat="1" applyFont="1" applyBorder="1" applyAlignment="1">
      <alignment horizontal="center"/>
    </xf>
    <xf numFmtId="3" fontId="9" fillId="4" borderId="5" xfId="2" applyNumberFormat="1" applyFont="1" applyFill="1" applyBorder="1" applyAlignment="1">
      <alignment horizontal="center"/>
    </xf>
    <xf numFmtId="170" fontId="5" fillId="4" borderId="47" xfId="1" applyNumberFormat="1" applyFont="1" applyFill="1" applyBorder="1" applyAlignment="1">
      <alignment horizontal="right"/>
    </xf>
    <xf numFmtId="2" fontId="9" fillId="0" borderId="5" xfId="1" applyNumberFormat="1" applyFont="1" applyBorder="1" applyAlignment="1">
      <alignment horizontal="center"/>
    </xf>
    <xf numFmtId="170" fontId="9" fillId="0" borderId="33" xfId="1" applyNumberFormat="1" applyFont="1" applyBorder="1" applyAlignment="1">
      <alignment horizontal="center"/>
    </xf>
    <xf numFmtId="0" fontId="9" fillId="0" borderId="36" xfId="1" applyFont="1" applyBorder="1" applyAlignment="1">
      <alignment horizontal="center"/>
    </xf>
    <xf numFmtId="2" fontId="9" fillId="4" borderId="6" xfId="1" applyNumberFormat="1" applyFont="1" applyFill="1" applyBorder="1" applyAlignment="1">
      <alignment horizontal="center"/>
    </xf>
    <xf numFmtId="0" fontId="9" fillId="4" borderId="6" xfId="1" applyFont="1" applyFill="1" applyBorder="1" applyAlignment="1">
      <alignment horizontal="center"/>
    </xf>
    <xf numFmtId="166" fontId="9" fillId="4" borderId="6" xfId="1" applyNumberFormat="1" applyFont="1" applyFill="1" applyBorder="1" applyAlignment="1">
      <alignment horizontal="center"/>
    </xf>
    <xf numFmtId="0" fontId="9" fillId="0" borderId="6" xfId="1" applyFont="1" applyBorder="1" applyAlignment="1">
      <alignment horizontal="center"/>
    </xf>
    <xf numFmtId="164" fontId="5" fillId="0" borderId="5" xfId="1" applyNumberFormat="1" applyFont="1" applyBorder="1" applyAlignment="1">
      <alignment horizontal="center"/>
    </xf>
    <xf numFmtId="164" fontId="5" fillId="0" borderId="35" xfId="1" applyNumberFormat="1" applyFont="1" applyBorder="1" applyAlignment="1">
      <alignment horizontal="center"/>
    </xf>
    <xf numFmtId="166" fontId="5" fillId="0" borderId="47" xfId="1" applyNumberFormat="1" applyFont="1" applyBorder="1" applyAlignment="1">
      <alignment horizontal="center"/>
    </xf>
    <xf numFmtId="166" fontId="5" fillId="0" borderId="28" xfId="1" applyNumberFormat="1" applyFont="1" applyBorder="1" applyAlignment="1">
      <alignment horizontal="center"/>
    </xf>
    <xf numFmtId="166" fontId="5" fillId="0" borderId="1" xfId="1" applyNumberFormat="1" applyFont="1" applyBorder="1" applyAlignment="1">
      <alignment horizontal="center"/>
    </xf>
    <xf numFmtId="166" fontId="5" fillId="0" borderId="49" xfId="1" applyNumberFormat="1" applyFont="1" applyBorder="1" applyAlignment="1">
      <alignment horizontal="center"/>
    </xf>
    <xf numFmtId="3" fontId="5" fillId="0" borderId="4" xfId="2" applyNumberFormat="1" applyFont="1" applyBorder="1" applyAlignment="1">
      <alignment horizontal="center"/>
    </xf>
    <xf numFmtId="170" fontId="5" fillId="0" borderId="47" xfId="1" applyNumberFormat="1" applyFont="1" applyBorder="1" applyAlignment="1">
      <alignment horizontal="center"/>
    </xf>
    <xf numFmtId="0" fontId="5" fillId="0" borderId="37" xfId="1" applyFont="1" applyBorder="1"/>
    <xf numFmtId="164" fontId="9" fillId="0" borderId="35" xfId="1" applyNumberFormat="1" applyFont="1" applyBorder="1" applyAlignment="1">
      <alignment horizontal="center"/>
    </xf>
    <xf numFmtId="166" fontId="9" fillId="0" borderId="6" xfId="1" applyNumberFormat="1" applyFont="1" applyBorder="1" applyAlignment="1">
      <alignment horizontal="center"/>
    </xf>
    <xf numFmtId="166" fontId="9" fillId="0" borderId="33" xfId="1" applyNumberFormat="1" applyFont="1" applyBorder="1" applyAlignment="1">
      <alignment horizontal="center"/>
    </xf>
    <xf numFmtId="0" fontId="9" fillId="0" borderId="0" xfId="1" applyFont="1"/>
    <xf numFmtId="0" fontId="9" fillId="0" borderId="33" xfId="1" applyFont="1" applyBorder="1" applyAlignment="1">
      <alignment horizontal="center"/>
    </xf>
    <xf numFmtId="3" fontId="9" fillId="0" borderId="33" xfId="2" applyNumberFormat="1" applyFont="1" applyBorder="1" applyAlignment="1">
      <alignment horizontal="center"/>
    </xf>
    <xf numFmtId="0" fontId="9" fillId="0" borderId="13" xfId="1" applyFont="1" applyBorder="1" applyAlignment="1">
      <alignment horizontal="center"/>
    </xf>
    <xf numFmtId="0" fontId="9" fillId="0" borderId="46" xfId="1" applyFont="1" applyBorder="1" applyAlignment="1">
      <alignment horizontal="center"/>
    </xf>
    <xf numFmtId="0" fontId="4" fillId="5" borderId="0" xfId="1" applyFont="1" applyFill="1"/>
    <xf numFmtId="0" fontId="5" fillId="0" borderId="0" xfId="1" applyFont="1" applyAlignment="1">
      <alignment horizontal="center"/>
    </xf>
    <xf numFmtId="0" fontId="4" fillId="5" borderId="24" xfId="1" applyFont="1" applyFill="1" applyBorder="1" applyAlignment="1">
      <alignment horizontal="centerContinuous"/>
    </xf>
    <xf numFmtId="0" fontId="9" fillId="0" borderId="23" xfId="1" applyFont="1" applyBorder="1" applyAlignment="1">
      <alignment horizontal="left"/>
    </xf>
    <xf numFmtId="0" fontId="14" fillId="0" borderId="0" xfId="0" applyFont="1"/>
    <xf numFmtId="0" fontId="0" fillId="6" borderId="0" xfId="0" applyFill="1"/>
    <xf numFmtId="0" fontId="0" fillId="7" borderId="0" xfId="0" applyFill="1"/>
    <xf numFmtId="0" fontId="1" fillId="0" borderId="50" xfId="0" applyFont="1" applyBorder="1"/>
    <xf numFmtId="0" fontId="0" fillId="0" borderId="50" xfId="0" applyBorder="1"/>
    <xf numFmtId="0" fontId="1" fillId="0" borderId="51" xfId="0" applyFont="1" applyBorder="1"/>
    <xf numFmtId="0" fontId="0" fillId="0" borderId="51" xfId="0" applyBorder="1"/>
    <xf numFmtId="0" fontId="0" fillId="0" borderId="0" xfId="0" applyFill="1"/>
    <xf numFmtId="2" fontId="0" fillId="0" borderId="0" xfId="0" applyNumberFormat="1"/>
    <xf numFmtId="2" fontId="0" fillId="2" borderId="0" xfId="0" applyNumberFormat="1" applyFill="1"/>
    <xf numFmtId="0" fontId="14" fillId="0" borderId="0" xfId="0" applyFont="1" applyFill="1"/>
    <xf numFmtId="0" fontId="0" fillId="8" borderId="0" xfId="0" applyFill="1"/>
    <xf numFmtId="0" fontId="0" fillId="0" borderId="0" xfId="0" applyAlignment="1">
      <alignment wrapText="1"/>
    </xf>
    <xf numFmtId="0" fontId="2" fillId="0" borderId="0" xfId="0" applyFont="1" applyAlignment="1">
      <alignment wrapText="1"/>
    </xf>
    <xf numFmtId="0" fontId="0" fillId="3" borderId="0" xfId="0" applyFill="1" applyAlignment="1">
      <alignment wrapText="1"/>
    </xf>
    <xf numFmtId="0" fontId="0" fillId="8" borderId="0" xfId="0" applyFill="1" applyAlignment="1">
      <alignment wrapText="1"/>
    </xf>
    <xf numFmtId="0" fontId="16" fillId="0" borderId="52" xfId="0" applyFont="1" applyBorder="1" applyAlignment="1">
      <alignment vertical="center" wrapText="1"/>
    </xf>
    <xf numFmtId="0" fontId="16" fillId="0" borderId="53" xfId="0" applyFont="1" applyFill="1" applyBorder="1" applyAlignment="1">
      <alignment vertical="center" wrapText="1"/>
    </xf>
    <xf numFmtId="0" fontId="18" fillId="0" borderId="54" xfId="4" applyFont="1" applyBorder="1" applyAlignment="1">
      <alignment horizontal="center" vertical="top"/>
    </xf>
    <xf numFmtId="0" fontId="18" fillId="10" borderId="54" xfId="4" applyFont="1" applyFill="1" applyBorder="1" applyAlignment="1">
      <alignment horizontal="center" vertical="top"/>
    </xf>
    <xf numFmtId="0" fontId="18" fillId="2" borderId="54" xfId="4" applyFont="1" applyFill="1" applyBorder="1" applyAlignment="1">
      <alignment horizontal="center" vertical="top"/>
    </xf>
    <xf numFmtId="0" fontId="18" fillId="11" borderId="54" xfId="4" applyFont="1" applyFill="1" applyBorder="1" applyAlignment="1">
      <alignment horizontal="center" vertical="top"/>
    </xf>
    <xf numFmtId="0" fontId="18" fillId="12" borderId="54" xfId="4" applyFont="1" applyFill="1" applyBorder="1" applyAlignment="1">
      <alignment horizontal="center" vertical="top"/>
    </xf>
    <xf numFmtId="0" fontId="18" fillId="13" borderId="54" xfId="4" applyFont="1" applyFill="1" applyBorder="1" applyAlignment="1">
      <alignment horizontal="center" vertical="top"/>
    </xf>
    <xf numFmtId="0" fontId="18" fillId="14" borderId="54" xfId="4" applyFont="1" applyFill="1" applyBorder="1" applyAlignment="1">
      <alignment horizontal="center" vertical="top"/>
    </xf>
    <xf numFmtId="0" fontId="18" fillId="15" borderId="54" xfId="4" applyFont="1" applyFill="1" applyBorder="1" applyAlignment="1">
      <alignment horizontal="center" vertical="top"/>
    </xf>
    <xf numFmtId="0" fontId="18" fillId="16" borderId="54" xfId="4" applyFont="1" applyFill="1" applyBorder="1" applyAlignment="1">
      <alignment horizontal="center" vertical="top"/>
    </xf>
    <xf numFmtId="0" fontId="18" fillId="17" borderId="54" xfId="4" applyFont="1" applyFill="1" applyBorder="1" applyAlignment="1">
      <alignment horizontal="center" vertical="top"/>
    </xf>
    <xf numFmtId="0" fontId="18" fillId="18" borderId="54" xfId="4" applyFont="1" applyFill="1" applyBorder="1" applyAlignment="1">
      <alignment horizontal="center" vertical="top"/>
    </xf>
    <xf numFmtId="0" fontId="18" fillId="3" borderId="54" xfId="4" applyFont="1" applyFill="1" applyBorder="1" applyAlignment="1">
      <alignment horizontal="center" vertical="top"/>
    </xf>
    <xf numFmtId="0" fontId="18" fillId="19" borderId="54" xfId="4" applyFont="1" applyFill="1" applyBorder="1" applyAlignment="1">
      <alignment horizontal="center" vertical="top"/>
    </xf>
    <xf numFmtId="0" fontId="18" fillId="20" borderId="54" xfId="4" applyFont="1" applyFill="1" applyBorder="1" applyAlignment="1">
      <alignment horizontal="center" vertical="top"/>
    </xf>
    <xf numFmtId="0" fontId="18" fillId="21" borderId="54" xfId="4" applyFont="1" applyFill="1" applyBorder="1" applyAlignment="1">
      <alignment horizontal="center" vertical="top"/>
    </xf>
    <xf numFmtId="0" fontId="18" fillId="22" borderId="54" xfId="4" applyFont="1" applyFill="1" applyBorder="1" applyAlignment="1">
      <alignment horizontal="center" vertical="top"/>
    </xf>
    <xf numFmtId="0" fontId="18" fillId="23" borderId="54" xfId="4" applyFont="1" applyFill="1" applyBorder="1" applyAlignment="1">
      <alignment horizontal="center" vertical="top"/>
    </xf>
    <xf numFmtId="0" fontId="18" fillId="24" borderId="54" xfId="4" applyFont="1" applyFill="1" applyBorder="1" applyAlignment="1">
      <alignment horizontal="center" vertical="top"/>
    </xf>
    <xf numFmtId="0" fontId="18" fillId="25" borderId="54" xfId="4" applyFont="1" applyFill="1" applyBorder="1" applyAlignment="1">
      <alignment horizontal="center" vertical="top"/>
    </xf>
    <xf numFmtId="0" fontId="19" fillId="9" borderId="54" xfId="4" applyFont="1" applyFill="1" applyBorder="1" applyAlignment="1">
      <alignment horizontal="center" vertical="top"/>
    </xf>
    <xf numFmtId="0" fontId="19" fillId="26" borderId="54" xfId="4" applyFont="1" applyFill="1" applyBorder="1" applyAlignment="1">
      <alignment horizontal="center" vertical="top"/>
    </xf>
    <xf numFmtId="0" fontId="18" fillId="7" borderId="54" xfId="4" applyFont="1" applyFill="1" applyBorder="1" applyAlignment="1">
      <alignment horizontal="center" vertical="top"/>
    </xf>
    <xf numFmtId="0" fontId="18" fillId="27" borderId="54" xfId="4" applyFont="1" applyFill="1" applyBorder="1" applyAlignment="1">
      <alignment horizontal="center" vertical="top"/>
    </xf>
    <xf numFmtId="0" fontId="18" fillId="8" borderId="54" xfId="4" applyFont="1" applyFill="1" applyBorder="1" applyAlignment="1">
      <alignment horizontal="center" vertical="top"/>
    </xf>
    <xf numFmtId="0" fontId="18" fillId="28" borderId="54" xfId="4" applyFont="1" applyFill="1" applyBorder="1" applyAlignment="1">
      <alignment horizontal="center" vertical="top"/>
    </xf>
    <xf numFmtId="0" fontId="18" fillId="29" borderId="54" xfId="4" applyFont="1" applyFill="1" applyBorder="1" applyAlignment="1">
      <alignment horizontal="center" vertical="top"/>
    </xf>
    <xf numFmtId="0" fontId="18" fillId="30" borderId="54" xfId="4" applyFont="1" applyFill="1" applyBorder="1" applyAlignment="1">
      <alignment horizontal="center" vertical="top"/>
    </xf>
    <xf numFmtId="0" fontId="17" fillId="0" borderId="0" xfId="4"/>
    <xf numFmtId="0" fontId="0" fillId="9" borderId="0" xfId="0" applyFill="1"/>
    <xf numFmtId="0" fontId="0" fillId="31" borderId="0" xfId="0" applyFill="1"/>
    <xf numFmtId="0" fontId="18" fillId="10" borderId="54" xfId="0" applyFont="1" applyFill="1" applyBorder="1" applyAlignment="1">
      <alignment horizontal="center" vertical="top"/>
    </xf>
    <xf numFmtId="0" fontId="20" fillId="31" borderId="54" xfId="0" applyFont="1" applyFill="1" applyBorder="1" applyAlignment="1">
      <alignment horizontal="center" vertical="top"/>
    </xf>
    <xf numFmtId="0" fontId="20" fillId="32" borderId="54" xfId="0" applyFont="1" applyFill="1" applyBorder="1" applyAlignment="1">
      <alignment horizontal="center" vertical="top"/>
    </xf>
    <xf numFmtId="0" fontId="17" fillId="2" borderId="0" xfId="4" applyFill="1"/>
    <xf numFmtId="0" fontId="0" fillId="15" borderId="0" xfId="0" applyFill="1"/>
    <xf numFmtId="0" fontId="16" fillId="26" borderId="53" xfId="0" applyFont="1" applyFill="1" applyBorder="1" applyAlignment="1">
      <alignment vertical="center" wrapText="1"/>
    </xf>
    <xf numFmtId="0" fontId="16" fillId="19" borderId="53" xfId="0" applyFont="1" applyFill="1" applyBorder="1" applyAlignment="1">
      <alignment vertical="center" wrapText="1"/>
    </xf>
    <xf numFmtId="0" fontId="16" fillId="12" borderId="55" xfId="0" applyFont="1" applyFill="1" applyBorder="1" applyAlignment="1">
      <alignment vertical="center" wrapText="1"/>
    </xf>
    <xf numFmtId="0" fontId="17" fillId="6" borderId="0" xfId="4" applyFill="1"/>
    <xf numFmtId="10" fontId="17" fillId="0" borderId="0" xfId="5" applyNumberFormat="1" applyFont="1"/>
    <xf numFmtId="0" fontId="17" fillId="33" borderId="0" xfId="4" applyFill="1"/>
    <xf numFmtId="0" fontId="17" fillId="2" borderId="0" xfId="4" applyFill="1" applyAlignment="1">
      <alignment horizontal="left"/>
    </xf>
    <xf numFmtId="0" fontId="22" fillId="0" borderId="0" xfId="4" applyFont="1"/>
    <xf numFmtId="0" fontId="18" fillId="3" borderId="54" xfId="4" applyFont="1" applyFill="1" applyBorder="1" applyAlignment="1">
      <alignment horizontal="left" vertical="top" wrapText="1"/>
    </xf>
    <xf numFmtId="0" fontId="0" fillId="13" borderId="0" xfId="0" applyFill="1"/>
    <xf numFmtId="0" fontId="0" fillId="20" borderId="0" xfId="0" applyFill="1"/>
    <xf numFmtId="0" fontId="2" fillId="0" borderId="0" xfId="0" applyFont="1" applyFill="1"/>
    <xf numFmtId="0" fontId="0" fillId="22" borderId="0" xfId="0" applyFill="1"/>
    <xf numFmtId="0" fontId="1" fillId="2" borderId="0" xfId="0" applyFont="1" applyFill="1"/>
    <xf numFmtId="0" fontId="0" fillId="34" borderId="0" xfId="0" applyFill="1"/>
    <xf numFmtId="0" fontId="2" fillId="35" borderId="0" xfId="0" applyFont="1" applyFill="1"/>
    <xf numFmtId="0" fontId="1" fillId="34" borderId="0" xfId="0" applyFont="1" applyFill="1"/>
    <xf numFmtId="0" fontId="23" fillId="35" borderId="0" xfId="0" applyFont="1" applyFill="1"/>
    <xf numFmtId="0" fontId="1" fillId="0" borderId="0" xfId="0" applyFont="1" applyFill="1"/>
    <xf numFmtId="0" fontId="0" fillId="0" borderId="0" xfId="0" applyFont="1" applyFill="1"/>
    <xf numFmtId="0" fontId="23" fillId="0" borderId="0" xfId="0" applyFont="1"/>
    <xf numFmtId="0" fontId="0" fillId="0" borderId="25" xfId="0" applyBorder="1"/>
    <xf numFmtId="0" fontId="0" fillId="0" borderId="56" xfId="0" applyBorder="1"/>
    <xf numFmtId="0" fontId="0" fillId="0" borderId="57" xfId="0" applyBorder="1"/>
    <xf numFmtId="0" fontId="0" fillId="0" borderId="58" xfId="0" applyBorder="1"/>
    <xf numFmtId="0" fontId="0" fillId="0" borderId="20" xfId="0" applyBorder="1"/>
    <xf numFmtId="0" fontId="0" fillId="0" borderId="0" xfId="0" applyAlignment="1">
      <alignment horizontal="right"/>
    </xf>
    <xf numFmtId="0" fontId="0" fillId="0" borderId="23" xfId="0" applyBorder="1"/>
    <xf numFmtId="0" fontId="0" fillId="0" borderId="0" xfId="0" applyBorder="1"/>
    <xf numFmtId="0" fontId="0" fillId="0" borderId="24" xfId="0" quotePrefix="1" applyBorder="1"/>
    <xf numFmtId="0" fontId="0" fillId="0" borderId="59" xfId="0" applyBorder="1"/>
    <xf numFmtId="0" fontId="0" fillId="0" borderId="21" xfId="0" applyBorder="1"/>
    <xf numFmtId="0" fontId="0" fillId="0" borderId="22" xfId="0" applyBorder="1"/>
    <xf numFmtId="0" fontId="24" fillId="2" borderId="0" xfId="0" applyFont="1" applyFill="1"/>
    <xf numFmtId="0" fontId="24" fillId="34" borderId="0" xfId="0" applyFont="1" applyFill="1"/>
    <xf numFmtId="0" fontId="0" fillId="0" borderId="0" xfId="0" quotePrefix="1" applyFill="1"/>
    <xf numFmtId="0" fontId="1" fillId="28" borderId="0" xfId="0" applyFont="1" applyFill="1"/>
    <xf numFmtId="0" fontId="0" fillId="28" borderId="0" xfId="0" applyFill="1"/>
    <xf numFmtId="0" fontId="1" fillId="19" borderId="0" xfId="0" applyFont="1" applyFill="1"/>
    <xf numFmtId="0" fontId="0" fillId="19" borderId="0" xfId="0" applyFill="1"/>
    <xf numFmtId="0" fontId="1" fillId="0" borderId="0" xfId="0" quotePrefix="1" applyFont="1" applyFill="1"/>
    <xf numFmtId="0" fontId="17" fillId="2" borderId="0" xfId="4" quotePrefix="1" applyFill="1" applyAlignment="1">
      <alignment horizontal="left"/>
    </xf>
    <xf numFmtId="0" fontId="1" fillId="33" borderId="57" xfId="0" applyFont="1" applyFill="1" applyBorder="1"/>
    <xf numFmtId="0" fontId="0" fillId="33" borderId="57" xfId="0" applyFill="1" applyBorder="1"/>
    <xf numFmtId="0" fontId="1" fillId="33" borderId="61" xfId="0" applyFont="1" applyFill="1" applyBorder="1"/>
    <xf numFmtId="0" fontId="0" fillId="33" borderId="61" xfId="0" applyFill="1" applyBorder="1"/>
    <xf numFmtId="0" fontId="1" fillId="33" borderId="62" xfId="0" applyFont="1" applyFill="1" applyBorder="1"/>
    <xf numFmtId="0" fontId="0" fillId="33" borderId="62" xfId="0" applyFill="1" applyBorder="1"/>
    <xf numFmtId="0" fontId="2" fillId="28" borderId="0" xfId="0" applyFont="1" applyFill="1"/>
    <xf numFmtId="0" fontId="0" fillId="0" borderId="0" xfId="0" applyFont="1"/>
    <xf numFmtId="0" fontId="2" fillId="6" borderId="0" xfId="0" applyFont="1" applyFill="1"/>
    <xf numFmtId="0" fontId="2" fillId="33" borderId="0" xfId="0" applyFont="1" applyFill="1"/>
    <xf numFmtId="49" fontId="14" fillId="2" borderId="0" xfId="0" applyNumberFormat="1" applyFont="1" applyFill="1" applyBorder="1" applyAlignment="1">
      <alignment horizontal="left"/>
    </xf>
    <xf numFmtId="49" fontId="14" fillId="22" borderId="0" xfId="0" applyNumberFormat="1" applyFont="1" applyFill="1" applyBorder="1" applyAlignment="1">
      <alignment horizontal="left"/>
    </xf>
    <xf numFmtId="49" fontId="14" fillId="0" borderId="0" xfId="0" applyNumberFormat="1" applyFont="1" applyBorder="1" applyAlignment="1">
      <alignment horizontal="left"/>
    </xf>
    <xf numFmtId="49" fontId="14" fillId="12" borderId="0" xfId="0" applyNumberFormat="1" applyFont="1" applyFill="1" applyBorder="1" applyAlignment="1">
      <alignment horizontal="left"/>
    </xf>
    <xf numFmtId="0" fontId="0" fillId="30" borderId="0" xfId="0" applyFill="1"/>
    <xf numFmtId="0" fontId="0" fillId="30" borderId="0" xfId="0" applyFill="1" applyBorder="1"/>
    <xf numFmtId="49" fontId="14" fillId="0" borderId="0" xfId="0" applyNumberFormat="1" applyFont="1" applyFill="1" applyBorder="1" applyAlignment="1">
      <alignment horizontal="left"/>
    </xf>
    <xf numFmtId="0" fontId="16" fillId="0" borderId="0" xfId="0" applyFont="1" applyAlignment="1">
      <alignment horizontal="right"/>
    </xf>
    <xf numFmtId="0" fontId="16" fillId="0" borderId="0" xfId="0" applyFont="1"/>
    <xf numFmtId="0" fontId="18" fillId="8" borderId="59" xfId="4" applyFont="1" applyFill="1" applyBorder="1" applyAlignment="1">
      <alignment horizontal="left" vertical="top" wrapText="1"/>
    </xf>
    <xf numFmtId="0" fontId="16" fillId="0" borderId="0" xfId="0" applyFont="1" applyFill="1" applyAlignment="1">
      <alignment horizontal="right"/>
    </xf>
    <xf numFmtId="0" fontId="18" fillId="8" borderId="0" xfId="4" applyFont="1" applyFill="1" applyBorder="1" applyAlignment="1">
      <alignment horizontal="left" vertical="top" wrapText="1"/>
    </xf>
    <xf numFmtId="0" fontId="18" fillId="26" borderId="0" xfId="4" applyFont="1" applyFill="1" applyBorder="1" applyAlignment="1">
      <alignment horizontal="left" vertical="top" wrapText="1"/>
    </xf>
    <xf numFmtId="0" fontId="16" fillId="6" borderId="0" xfId="0" applyFont="1" applyFill="1" applyAlignment="1">
      <alignment horizontal="right"/>
    </xf>
    <xf numFmtId="0" fontId="16" fillId="2" borderId="0" xfId="0" applyFont="1" applyFill="1" applyAlignment="1">
      <alignment horizontal="right"/>
    </xf>
    <xf numFmtId="0" fontId="14" fillId="30" borderId="0" xfId="0" applyFont="1" applyFill="1"/>
    <xf numFmtId="0" fontId="0" fillId="26" borderId="0" xfId="0" applyFill="1"/>
    <xf numFmtId="0" fontId="29" fillId="36" borderId="20" xfId="0" applyFont="1" applyFill="1" applyBorder="1" applyAlignment="1">
      <alignment horizontal="center" vertical="top"/>
    </xf>
    <xf numFmtId="0" fontId="17" fillId="0" borderId="0" xfId="4" applyFill="1"/>
    <xf numFmtId="171" fontId="0" fillId="0" borderId="0" xfId="0" applyNumberFormat="1"/>
    <xf numFmtId="0" fontId="0" fillId="34" borderId="0" xfId="0" applyFont="1" applyFill="1"/>
    <xf numFmtId="172" fontId="0" fillId="0" borderId="0" xfId="7" applyNumberFormat="1" applyFont="1"/>
    <xf numFmtId="3" fontId="0" fillId="0" borderId="0" xfId="0" applyNumberFormat="1"/>
    <xf numFmtId="0" fontId="30" fillId="0" borderId="0" xfId="0" applyFont="1"/>
    <xf numFmtId="11" fontId="0" fillId="6" borderId="0" xfId="0" applyNumberFormat="1" applyFill="1"/>
    <xf numFmtId="0" fontId="18" fillId="0" borderId="54" xfId="0" applyFont="1" applyBorder="1" applyAlignment="1">
      <alignment horizontal="center" vertical="top"/>
    </xf>
    <xf numFmtId="49" fontId="18" fillId="0" borderId="54" xfId="0" applyNumberFormat="1" applyFont="1" applyBorder="1" applyAlignment="1">
      <alignment horizontal="center" vertical="top"/>
    </xf>
    <xf numFmtId="49" fontId="0" fillId="0" borderId="0" xfId="0" applyNumberFormat="1"/>
    <xf numFmtId="49" fontId="0" fillId="0" borderId="0" xfId="0" applyNumberFormat="1" applyFill="1" applyBorder="1"/>
    <xf numFmtId="49" fontId="18" fillId="0" borderId="54" xfId="4" applyNumberFormat="1" applyFont="1" applyBorder="1" applyAlignment="1">
      <alignment horizontal="center" vertical="top"/>
    </xf>
    <xf numFmtId="49" fontId="17" fillId="0" borderId="0" xfId="4" applyNumberFormat="1"/>
    <xf numFmtId="2" fontId="0" fillId="6" borderId="0" xfId="0" applyNumberFormat="1" applyFill="1"/>
    <xf numFmtId="0" fontId="31" fillId="0" borderId="0" xfId="0" applyFont="1"/>
    <xf numFmtId="11" fontId="0" fillId="0" borderId="0" xfId="0" applyNumberFormat="1" applyFill="1"/>
    <xf numFmtId="0" fontId="0" fillId="12" borderId="0" xfId="0" applyFill="1"/>
    <xf numFmtId="0" fontId="0" fillId="37" borderId="0" xfId="0" applyFill="1"/>
    <xf numFmtId="0" fontId="0" fillId="38" borderId="0" xfId="0" applyFill="1"/>
    <xf numFmtId="0" fontId="0" fillId="23" borderId="0" xfId="0" applyFill="1"/>
    <xf numFmtId="0" fontId="0" fillId="39" borderId="0" xfId="0" applyFill="1"/>
    <xf numFmtId="49" fontId="32" fillId="40" borderId="63" xfId="3" applyNumberFormat="1" applyFont="1" applyFill="1" applyBorder="1" applyAlignment="1">
      <alignment horizontal="center" vertical="center"/>
    </xf>
    <xf numFmtId="49" fontId="32" fillId="40" borderId="64" xfId="3" applyNumberFormat="1" applyFont="1" applyFill="1" applyBorder="1" applyAlignment="1">
      <alignment horizontal="center" vertical="center"/>
    </xf>
    <xf numFmtId="49" fontId="32" fillId="40" borderId="23" xfId="3" applyNumberFormat="1" applyFont="1" applyFill="1" applyBorder="1" applyAlignment="1">
      <alignment horizontal="center" vertical="center"/>
    </xf>
    <xf numFmtId="49" fontId="32" fillId="40" borderId="65" xfId="3" applyNumberFormat="1" applyFont="1" applyFill="1" applyBorder="1" applyAlignment="1">
      <alignment horizontal="center" vertical="center"/>
    </xf>
    <xf numFmtId="0" fontId="0" fillId="41" borderId="0" xfId="0" applyFill="1"/>
    <xf numFmtId="0" fontId="1" fillId="9" borderId="0" xfId="0" applyFont="1" applyFill="1"/>
    <xf numFmtId="171" fontId="0" fillId="9" borderId="0" xfId="0" applyNumberFormat="1" applyFill="1"/>
    <xf numFmtId="0" fontId="1" fillId="0" borderId="0" xfId="0" quotePrefix="1" applyFont="1"/>
    <xf numFmtId="0" fontId="0" fillId="18" borderId="0" xfId="0" applyFill="1"/>
    <xf numFmtId="171" fontId="17" fillId="0" borderId="0" xfId="4" applyNumberFormat="1"/>
    <xf numFmtId="0" fontId="0" fillId="6" borderId="0" xfId="0" applyFont="1" applyFill="1"/>
    <xf numFmtId="49" fontId="32" fillId="40" borderId="66" xfId="3" applyNumberFormat="1" applyFont="1" applyFill="1" applyBorder="1" applyAlignment="1">
      <alignment horizontal="center" vertical="center"/>
    </xf>
    <xf numFmtId="0" fontId="0" fillId="21" borderId="0" xfId="0" applyFill="1"/>
    <xf numFmtId="0" fontId="17" fillId="10" borderId="0" xfId="4" applyFill="1"/>
    <xf numFmtId="0" fontId="17" fillId="19" borderId="0" xfId="4" applyFill="1"/>
    <xf numFmtId="0" fontId="0" fillId="0" borderId="0" xfId="0" applyAlignment="1">
      <alignment horizontal="center" vertical="center" wrapText="1"/>
    </xf>
    <xf numFmtId="0" fontId="0" fillId="0" borderId="0" xfId="0" applyFill="1" applyBorder="1" applyAlignment="1">
      <alignment horizontal="center" vertical="center" wrapText="1"/>
    </xf>
    <xf numFmtId="11" fontId="0" fillId="0" borderId="0" xfId="0" applyNumberFormat="1"/>
    <xf numFmtId="0" fontId="17" fillId="0" borderId="0" xfId="4" applyAlignment="1">
      <alignment wrapText="1"/>
    </xf>
    <xf numFmtId="0" fontId="33" fillId="0" borderId="0" xfId="0" applyFont="1"/>
    <xf numFmtId="14" fontId="0" fillId="0" borderId="0" xfId="0" applyNumberFormat="1"/>
    <xf numFmtId="0" fontId="17" fillId="0" borderId="0" xfId="4" applyAlignment="1"/>
    <xf numFmtId="4" fontId="0" fillId="0" borderId="0" xfId="0" applyNumberFormat="1"/>
    <xf numFmtId="4" fontId="0" fillId="6" borderId="0" xfId="0" applyNumberFormat="1" applyFill="1"/>
    <xf numFmtId="0" fontId="0" fillId="0" borderId="60" xfId="0" applyBorder="1"/>
    <xf numFmtId="0" fontId="0" fillId="0" borderId="0" xfId="0" applyFill="1" applyBorder="1" applyAlignment="1">
      <alignment horizontal="left" vertical="center"/>
    </xf>
    <xf numFmtId="0" fontId="0" fillId="0" borderId="0" xfId="0" applyAlignment="1">
      <alignment horizontal="left"/>
    </xf>
    <xf numFmtId="0" fontId="0" fillId="8" borderId="0" xfId="0" applyFill="1" applyAlignment="1"/>
    <xf numFmtId="0" fontId="0" fillId="9" borderId="0" xfId="0" applyFill="1" applyAlignment="1"/>
    <xf numFmtId="0" fontId="0" fillId="33" borderId="0" xfId="0" applyFill="1" applyBorder="1"/>
    <xf numFmtId="0" fontId="0" fillId="38" borderId="0" xfId="0" applyFill="1" applyBorder="1" applyAlignment="1">
      <alignment horizontal="center" vertical="center" wrapText="1"/>
    </xf>
    <xf numFmtId="49" fontId="14" fillId="42" borderId="0" xfId="0" applyNumberFormat="1" applyFont="1" applyFill="1" applyBorder="1" applyAlignment="1">
      <alignment horizontal="left"/>
    </xf>
    <xf numFmtId="2" fontId="0" fillId="0" borderId="0" xfId="0" applyNumberFormat="1" applyFill="1"/>
    <xf numFmtId="0" fontId="0" fillId="0" borderId="0" xfId="0" applyAlignment="1">
      <alignment horizontal="center"/>
    </xf>
  </cellXfs>
  <cellStyles count="8">
    <cellStyle name="Comma" xfId="7" builtinId="3"/>
    <cellStyle name="Comma 2" xfId="2" xr:uid="{5AB9AAB5-6862-C842-9ABF-89A28E6E90C2}"/>
    <cellStyle name="Normal" xfId="0" builtinId="0"/>
    <cellStyle name="Normal 2" xfId="1" xr:uid="{1EC7BC42-2678-EC4F-940E-E60034E081A1}"/>
    <cellStyle name="Normal 3" xfId="4" xr:uid="{0BA57BF4-ECC4-9D47-B643-F956DA17B6F8}"/>
    <cellStyle name="Per cent" xfId="5" builtinId="5"/>
    <cellStyle name="Standard 2" xfId="3" xr:uid="{555C84C5-7C10-704A-82E3-0F8648DDED8E}"/>
    <cellStyle name="Standard 3" xfId="6" xr:uid="{E5686883-54E7-3342-BA48-299B70A83169}"/>
  </cellStyles>
  <dxfs count="12">
    <dxf>
      <font>
        <color rgb="FF006100"/>
      </font>
      <fill>
        <patternFill>
          <bgColor rgb="FFC6EFCE"/>
        </patternFill>
      </fill>
    </dxf>
    <dxf>
      <fill>
        <patternFill>
          <bgColor theme="2" tint="-0.24994659260841701"/>
        </patternFill>
      </fill>
    </dxf>
    <dxf>
      <fill>
        <patternFill>
          <bgColor theme="2" tint="-0.24994659260841701"/>
        </patternFill>
      </fill>
    </dxf>
    <dxf>
      <fill>
        <patternFill>
          <bgColor theme="2" tint="-0.24994659260841701"/>
        </patternFill>
      </fill>
    </dxf>
    <dxf>
      <fill>
        <patternFill>
          <bgColor theme="2" tint="-0.24994659260841701"/>
        </patternFill>
      </fill>
    </dxf>
    <dxf>
      <font>
        <color rgb="FF006100"/>
      </font>
      <fill>
        <patternFill>
          <bgColor rgb="FFC6EFCE"/>
        </patternFill>
      </fill>
    </dxf>
    <dxf>
      <fill>
        <patternFill>
          <bgColor theme="2" tint="-0.24994659260841701"/>
        </patternFill>
      </fill>
    </dxf>
    <dxf>
      <fill>
        <patternFill>
          <bgColor theme="2" tint="-0.24994659260841701"/>
        </patternFill>
      </fill>
    </dxf>
    <dxf>
      <fill>
        <patternFill>
          <bgColor theme="2" tint="-0.24994659260841701"/>
        </patternFill>
      </fill>
    </dxf>
    <dxf>
      <fill>
        <patternFill>
          <bgColor theme="2" tint="-0.24994659260841701"/>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8B0F8"/>
      <color rgb="FFFFB7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vorherige%20Ordner%20bis%202003/Energiebilanzen/EB0506_06_03_2007xl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agramm1"/>
      <sheetName val="PEV2006engl."/>
      <sheetName val="PEV2006"/>
      <sheetName val="Diagramm4"/>
      <sheetName val="EB0304"/>
      <sheetName val="CO2"/>
      <sheetName val="CO2Grafik"/>
      <sheetName val="Grafik 2001_2002"/>
      <sheetName val="CO2neu+"/>
      <sheetName val="CO2neu+Grafik"/>
      <sheetName val="CO2neu+engl."/>
      <sheetName val="Diagramm2"/>
      <sheetName val="Tabelle3"/>
      <sheetName val="Co2neu"/>
      <sheetName val="Diagramm3"/>
      <sheetName val="Tabelle1"/>
      <sheetName val="Gas-Verbrauch"/>
      <sheetName val="Gasaufkommen"/>
      <sheetName val="Stromerzeugung"/>
      <sheetName val="EB97_Zahlen_für_Grafiken"/>
      <sheetName val="PEV-Anteile-Grafik"/>
      <sheetName val="PEV-Entwicklung"/>
      <sheetName val="PEV je Kopf"/>
      <sheetName val="Preise"/>
      <sheetName val="PEV pro BIP"/>
      <sheetName val="CO2-Emissionen"/>
      <sheetName val="PEV bereinigt"/>
      <sheetName val="Regwind"/>
      <sheetName val="PEV8097"/>
      <sheetName val="Tabelle5"/>
      <sheetName val="Tabelle6"/>
      <sheetName val="Tabelle7"/>
      <sheetName val="Tabelle8"/>
      <sheetName val="Tabelle9"/>
      <sheetName val="Tabelle10"/>
      <sheetName val="Tabelle11"/>
      <sheetName val="Tabelle12"/>
      <sheetName val="Tabelle13"/>
      <sheetName val="Tabelle14"/>
      <sheetName val="Tabelle15"/>
      <sheetName val="Tabelle16"/>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sheetData sheetId="13"/>
      <sheetData sheetId="14" refreshError="1"/>
      <sheetData sheetId="15"/>
      <sheetData sheetId="16" refreshError="1"/>
      <sheetData sheetId="17" refreshError="1"/>
      <sheetData sheetId="18" refreshError="1"/>
      <sheetData sheetId="19">
        <row r="11">
          <cell r="A11" t="str">
            <v>Entwicklung des PEV in Deutschland (in PJ) (EB97PEV1.DOC)</v>
          </cell>
        </row>
        <row r="12">
          <cell r="A12" t="str">
            <v>Wegen Berechnung nach Wirkungsgradmethode vgl. EBWMD.XLS</v>
          </cell>
        </row>
        <row r="13">
          <cell r="C13" t="str">
            <v>Görgen</v>
          </cell>
          <cell r="D13" t="str">
            <v>Diff</v>
          </cell>
        </row>
        <row r="14">
          <cell r="A14">
            <v>1989</v>
          </cell>
          <cell r="B14">
            <v>15.082000000000001</v>
          </cell>
          <cell r="H14">
            <v>15082</v>
          </cell>
        </row>
        <row r="15">
          <cell r="A15">
            <v>1990</v>
          </cell>
          <cell r="B15">
            <v>14.9119104</v>
          </cell>
          <cell r="C15">
            <v>14880</v>
          </cell>
          <cell r="D15">
            <v>14865.0880896</v>
          </cell>
          <cell r="H15">
            <v>14911.910400000001</v>
          </cell>
        </row>
        <row r="16">
          <cell r="A16">
            <v>1991</v>
          </cell>
          <cell r="B16">
            <v>14.610038000000001</v>
          </cell>
          <cell r="C16">
            <v>14572</v>
          </cell>
          <cell r="D16">
            <v>14557.389961999999</v>
          </cell>
          <cell r="H16">
            <v>14610.038</v>
          </cell>
        </row>
        <row r="17">
          <cell r="A17">
            <v>1992</v>
          </cell>
          <cell r="B17">
            <v>14.314027199999998</v>
          </cell>
          <cell r="C17">
            <v>14282</v>
          </cell>
          <cell r="D17">
            <v>14267.6859728</v>
          </cell>
          <cell r="H17">
            <v>14314.027199999999</v>
          </cell>
        </row>
        <row r="18">
          <cell r="A18">
            <v>1993</v>
          </cell>
          <cell r="B18">
            <v>14.305234800000001</v>
          </cell>
          <cell r="C18">
            <v>14273</v>
          </cell>
          <cell r="D18">
            <v>14258.6947652</v>
          </cell>
          <cell r="H18">
            <v>14305.2348</v>
          </cell>
        </row>
        <row r="19">
          <cell r="A19">
            <v>1994</v>
          </cell>
          <cell r="B19">
            <v>14.1528332</v>
          </cell>
          <cell r="C19">
            <v>14141</v>
          </cell>
          <cell r="D19">
            <v>14126.8471668</v>
          </cell>
          <cell r="H19">
            <v>14152.833199999999</v>
          </cell>
        </row>
        <row r="20">
          <cell r="A20" t="str">
            <v>1995*)</v>
          </cell>
          <cell r="B20">
            <v>14.2964424</v>
          </cell>
          <cell r="C20">
            <v>14228</v>
          </cell>
          <cell r="D20">
            <v>14213.7035576</v>
          </cell>
          <cell r="H20">
            <v>14296.4424</v>
          </cell>
        </row>
        <row r="21">
          <cell r="A21" t="str">
            <v>1996*)</v>
          </cell>
          <cell r="B21">
            <v>14.7683012</v>
          </cell>
          <cell r="C21">
            <v>14638</v>
          </cell>
          <cell r="D21">
            <v>14623.2316988</v>
          </cell>
          <cell r="H21">
            <v>14768.3012</v>
          </cell>
        </row>
        <row r="22">
          <cell r="A22" t="str">
            <v>1997*)</v>
          </cell>
          <cell r="B22">
            <v>14.489875199999998</v>
          </cell>
          <cell r="H22">
            <v>14489.875199999999</v>
          </cell>
        </row>
      </sheetData>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DE878-3065-BF41-9DE5-9AAC47336F9A}">
  <sheetPr>
    <tabColor rgb="FF7030A0"/>
  </sheetPr>
  <dimension ref="A1:H15"/>
  <sheetViews>
    <sheetView workbookViewId="0">
      <selection activeCell="D15" sqref="D15"/>
    </sheetView>
  </sheetViews>
  <sheetFormatPr baseColWidth="10" defaultRowHeight="16"/>
  <sheetData>
    <row r="1" spans="1:8">
      <c r="A1" s="1" t="s">
        <v>3064</v>
      </c>
      <c r="E1" t="s">
        <v>3090</v>
      </c>
      <c r="F1" t="s">
        <v>3091</v>
      </c>
      <c r="G1" t="s">
        <v>3093</v>
      </c>
      <c r="H1" t="s">
        <v>3092</v>
      </c>
    </row>
    <row r="2" spans="1:8">
      <c r="A2" s="1" t="s">
        <v>3088</v>
      </c>
      <c r="B2" s="1" t="s">
        <v>862</v>
      </c>
      <c r="C2" s="1" t="s">
        <v>3079</v>
      </c>
      <c r="D2" s="1" t="s">
        <v>3080</v>
      </c>
      <c r="E2" s="1" t="s">
        <v>3081</v>
      </c>
      <c r="F2" s="1" t="s">
        <v>3082</v>
      </c>
      <c r="G2" s="1" t="s">
        <v>3083</v>
      </c>
      <c r="H2" s="1" t="s">
        <v>280</v>
      </c>
    </row>
    <row r="3" spans="1:8">
      <c r="B3" t="s">
        <v>3070</v>
      </c>
      <c r="C3" t="s">
        <v>3065</v>
      </c>
      <c r="D3" t="s">
        <v>3066</v>
      </c>
      <c r="E3" t="s">
        <v>3074</v>
      </c>
      <c r="F3" t="s">
        <v>3075</v>
      </c>
      <c r="G3" t="s">
        <v>346</v>
      </c>
      <c r="H3" t="s">
        <v>3084</v>
      </c>
    </row>
    <row r="4" spans="1:8">
      <c r="B4" t="s">
        <v>3070</v>
      </c>
      <c r="C4" t="s">
        <v>3065</v>
      </c>
      <c r="D4" t="s">
        <v>3067</v>
      </c>
      <c r="E4" t="s">
        <v>3076</v>
      </c>
      <c r="F4" t="s">
        <v>3077</v>
      </c>
      <c r="G4" t="s">
        <v>3078</v>
      </c>
      <c r="H4" t="s">
        <v>3085</v>
      </c>
    </row>
    <row r="5" spans="1:8">
      <c r="A5" t="s">
        <v>3089</v>
      </c>
      <c r="B5" t="s">
        <v>3070</v>
      </c>
      <c r="C5" t="s">
        <v>3065</v>
      </c>
      <c r="D5" t="s">
        <v>3068</v>
      </c>
      <c r="E5" t="s">
        <v>3087</v>
      </c>
      <c r="F5" t="s">
        <v>3086</v>
      </c>
      <c r="G5" t="s">
        <v>346</v>
      </c>
    </row>
    <row r="6" spans="1:8">
      <c r="B6" t="s">
        <v>3070</v>
      </c>
      <c r="C6" t="s">
        <v>3065</v>
      </c>
      <c r="D6" t="s">
        <v>3069</v>
      </c>
    </row>
    <row r="7" spans="1:8">
      <c r="B7" t="s">
        <v>3070</v>
      </c>
      <c r="C7" t="s">
        <v>3071</v>
      </c>
      <c r="D7" t="s">
        <v>3072</v>
      </c>
    </row>
    <row r="8" spans="1:8">
      <c r="B8" t="s">
        <v>3070</v>
      </c>
      <c r="C8" t="s">
        <v>3071</v>
      </c>
      <c r="D8" t="s">
        <v>3073</v>
      </c>
    </row>
    <row r="9" spans="1:8">
      <c r="B9" t="s">
        <v>3070</v>
      </c>
      <c r="C9" t="s">
        <v>3194</v>
      </c>
      <c r="D9" s="279" t="s">
        <v>3201</v>
      </c>
    </row>
    <row r="10" spans="1:8">
      <c r="B10" t="s">
        <v>3070</v>
      </c>
      <c r="C10" t="s">
        <v>3194</v>
      </c>
      <c r="D10" s="279" t="s">
        <v>1158</v>
      </c>
    </row>
    <row r="11" spans="1:8">
      <c r="B11" t="s">
        <v>3070</v>
      </c>
      <c r="C11" t="s">
        <v>3194</v>
      </c>
      <c r="D11" s="279" t="s">
        <v>1161</v>
      </c>
    </row>
    <row r="12" spans="1:8">
      <c r="B12" t="s">
        <v>3070</v>
      </c>
      <c r="C12" t="s">
        <v>3194</v>
      </c>
      <c r="D12" s="279" t="s">
        <v>1205</v>
      </c>
    </row>
    <row r="13" spans="1:8">
      <c r="B13" t="s">
        <v>3070</v>
      </c>
      <c r="C13" t="s">
        <v>3194</v>
      </c>
      <c r="D13" s="279" t="s">
        <v>1239</v>
      </c>
    </row>
    <row r="14" spans="1:8">
      <c r="B14" t="s">
        <v>3070</v>
      </c>
      <c r="C14" t="s">
        <v>3194</v>
      </c>
      <c r="D14" s="279" t="s">
        <v>1240</v>
      </c>
    </row>
    <row r="15" spans="1:8">
      <c r="B15" t="s">
        <v>3070</v>
      </c>
      <c r="C15" t="s">
        <v>3194</v>
      </c>
      <c r="D15" s="280" t="s">
        <v>1258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47FB6-BC57-E047-A96D-9F5709A47541}">
  <sheetPr>
    <tabColor rgb="FF7030A0"/>
  </sheetPr>
  <dimension ref="A1:G152"/>
  <sheetViews>
    <sheetView topLeftCell="A99" workbookViewId="0">
      <selection activeCell="G111" sqref="G111"/>
    </sheetView>
  </sheetViews>
  <sheetFormatPr baseColWidth="10" defaultRowHeight="16"/>
  <cols>
    <col min="3" max="3" width="41.33203125" bestFit="1" customWidth="1"/>
  </cols>
  <sheetData>
    <row r="1" spans="1:7">
      <c r="A1" s="1" t="s">
        <v>1628</v>
      </c>
      <c r="B1" s="1" t="s">
        <v>1130</v>
      </c>
      <c r="C1" s="1" t="s">
        <v>1630</v>
      </c>
      <c r="D1" s="1" t="s">
        <v>1392</v>
      </c>
      <c r="E1" s="1" t="s">
        <v>1393</v>
      </c>
      <c r="F1" s="1" t="s">
        <v>3653</v>
      </c>
      <c r="G1" s="1" t="s">
        <v>3663</v>
      </c>
    </row>
    <row r="2" spans="1:7">
      <c r="A2" t="s">
        <v>1631</v>
      </c>
      <c r="B2" t="s">
        <v>1304</v>
      </c>
      <c r="C2" t="s">
        <v>1349</v>
      </c>
    </row>
    <row r="3" spans="1:7">
      <c r="A3" t="s">
        <v>1631</v>
      </c>
      <c r="B3" t="s">
        <v>1346</v>
      </c>
      <c r="C3" t="s">
        <v>1361</v>
      </c>
    </row>
    <row r="4" spans="1:7">
      <c r="A4" t="s">
        <v>1631</v>
      </c>
      <c r="B4" t="s">
        <v>1344</v>
      </c>
      <c r="C4" t="s">
        <v>1358</v>
      </c>
    </row>
    <row r="5" spans="1:7">
      <c r="A5" t="s">
        <v>1631</v>
      </c>
      <c r="B5" t="s">
        <v>1344</v>
      </c>
      <c r="C5" t="s">
        <v>1359</v>
      </c>
    </row>
    <row r="6" spans="1:7">
      <c r="A6" t="s">
        <v>1631</v>
      </c>
      <c r="B6" t="s">
        <v>1344</v>
      </c>
      <c r="C6" t="s">
        <v>1360</v>
      </c>
    </row>
    <row r="7" spans="1:7">
      <c r="A7" t="s">
        <v>1631</v>
      </c>
      <c r="B7" t="s">
        <v>1344</v>
      </c>
      <c r="C7" t="s">
        <v>1362</v>
      </c>
      <c r="D7" t="s">
        <v>1363</v>
      </c>
    </row>
    <row r="8" spans="1:7">
      <c r="A8" t="s">
        <v>1631</v>
      </c>
      <c r="B8" t="s">
        <v>1344</v>
      </c>
      <c r="C8" t="s">
        <v>1366</v>
      </c>
    </row>
    <row r="9" spans="1:7">
      <c r="A9" t="s">
        <v>1631</v>
      </c>
      <c r="B9" t="s">
        <v>1369</v>
      </c>
      <c r="C9" t="s">
        <v>1367</v>
      </c>
      <c r="D9" t="s">
        <v>1368</v>
      </c>
    </row>
    <row r="10" spans="1:7">
      <c r="A10" t="s">
        <v>1631</v>
      </c>
      <c r="B10" t="s">
        <v>1295</v>
      </c>
      <c r="C10" t="s">
        <v>1350</v>
      </c>
    </row>
    <row r="11" spans="1:7">
      <c r="A11" t="s">
        <v>1631</v>
      </c>
      <c r="B11" t="s">
        <v>1295</v>
      </c>
      <c r="C11" t="s">
        <v>1351</v>
      </c>
    </row>
    <row r="12" spans="1:7">
      <c r="A12" t="s">
        <v>1631</v>
      </c>
      <c r="B12" t="s">
        <v>1295</v>
      </c>
      <c r="C12" t="s">
        <v>1352</v>
      </c>
    </row>
    <row r="13" spans="1:7">
      <c r="A13" t="s">
        <v>1631</v>
      </c>
      <c r="B13" t="s">
        <v>1295</v>
      </c>
      <c r="C13" t="s">
        <v>1353</v>
      </c>
    </row>
    <row r="14" spans="1:7">
      <c r="A14" t="s">
        <v>1631</v>
      </c>
      <c r="B14" t="s">
        <v>1295</v>
      </c>
      <c r="C14" t="s">
        <v>1354</v>
      </c>
      <c r="D14" t="s">
        <v>1355</v>
      </c>
    </row>
    <row r="15" spans="1:7">
      <c r="A15" t="s">
        <v>1631</v>
      </c>
      <c r="B15" t="s">
        <v>1295</v>
      </c>
      <c r="C15" t="s">
        <v>1356</v>
      </c>
      <c r="D15" t="s">
        <v>1357</v>
      </c>
    </row>
    <row r="16" spans="1:7">
      <c r="A16" t="s">
        <v>1631</v>
      </c>
      <c r="B16" t="s">
        <v>1295</v>
      </c>
      <c r="C16" t="s">
        <v>1364</v>
      </c>
      <c r="D16" t="s">
        <v>1365</v>
      </c>
    </row>
    <row r="17" spans="1:7">
      <c r="A17" t="s">
        <v>1629</v>
      </c>
      <c r="B17" t="s">
        <v>1386</v>
      </c>
      <c r="C17" t="s">
        <v>1384</v>
      </c>
      <c r="D17" t="s">
        <v>1385</v>
      </c>
    </row>
    <row r="18" spans="1:7">
      <c r="A18" t="s">
        <v>1629</v>
      </c>
      <c r="B18" t="s">
        <v>1386</v>
      </c>
      <c r="C18" t="s">
        <v>1389</v>
      </c>
      <c r="D18" t="s">
        <v>1390</v>
      </c>
      <c r="E18" t="s">
        <v>1391</v>
      </c>
    </row>
    <row r="19" spans="1:7">
      <c r="A19" t="s">
        <v>1629</v>
      </c>
      <c r="B19" t="s">
        <v>1386</v>
      </c>
      <c r="C19" t="s">
        <v>1394</v>
      </c>
      <c r="D19" t="s">
        <v>1395</v>
      </c>
    </row>
    <row r="20" spans="1:7">
      <c r="A20" t="s">
        <v>1370</v>
      </c>
      <c r="B20" t="s">
        <v>1371</v>
      </c>
      <c r="C20" t="s">
        <v>1372</v>
      </c>
    </row>
    <row r="21" spans="1:7">
      <c r="A21" t="s">
        <v>1631</v>
      </c>
      <c r="B21" t="s">
        <v>1386</v>
      </c>
      <c r="C21" t="s">
        <v>1633</v>
      </c>
      <c r="D21" t="s">
        <v>1632</v>
      </c>
    </row>
    <row r="22" spans="1:7">
      <c r="A22" t="s">
        <v>1629</v>
      </c>
      <c r="B22" t="s">
        <v>1295</v>
      </c>
      <c r="C22" t="s">
        <v>3651</v>
      </c>
      <c r="D22" t="s">
        <v>3656</v>
      </c>
      <c r="E22" t="s">
        <v>3657</v>
      </c>
      <c r="F22" t="s">
        <v>3658</v>
      </c>
    </row>
    <row r="23" spans="1:7">
      <c r="A23" t="s">
        <v>1629</v>
      </c>
      <c r="B23" t="s">
        <v>1295</v>
      </c>
      <c r="C23" t="s">
        <v>3651</v>
      </c>
      <c r="D23" s="5" t="s">
        <v>3013</v>
      </c>
      <c r="E23" s="5" t="s">
        <v>3652</v>
      </c>
      <c r="F23" t="s">
        <v>3665</v>
      </c>
    </row>
    <row r="24" spans="1:7">
      <c r="A24" t="s">
        <v>1629</v>
      </c>
      <c r="B24" t="s">
        <v>1295</v>
      </c>
      <c r="C24" t="s">
        <v>3651</v>
      </c>
      <c r="D24" t="s">
        <v>3018</v>
      </c>
      <c r="E24" s="5" t="s">
        <v>3659</v>
      </c>
      <c r="F24" t="s">
        <v>3666</v>
      </c>
    </row>
    <row r="25" spans="1:7">
      <c r="A25" t="s">
        <v>1629</v>
      </c>
      <c r="B25" t="s">
        <v>1295</v>
      </c>
      <c r="C25" t="s">
        <v>3651</v>
      </c>
      <c r="D25" t="s">
        <v>3020</v>
      </c>
      <c r="E25" s="5" t="s">
        <v>3661</v>
      </c>
      <c r="F25" t="s">
        <v>5003</v>
      </c>
    </row>
    <row r="26" spans="1:7">
      <c r="A26" t="s">
        <v>1629</v>
      </c>
      <c r="B26" t="s">
        <v>1295</v>
      </c>
      <c r="C26" t="s">
        <v>3651</v>
      </c>
      <c r="D26" t="s">
        <v>3022</v>
      </c>
      <c r="E26" s="5" t="s">
        <v>3662</v>
      </c>
      <c r="F26" t="s">
        <v>3669</v>
      </c>
    </row>
    <row r="27" spans="1:7">
      <c r="A27" t="s">
        <v>1629</v>
      </c>
      <c r="B27" t="s">
        <v>1295</v>
      </c>
      <c r="C27" t="s">
        <v>3651</v>
      </c>
      <c r="D27" t="s">
        <v>3022</v>
      </c>
      <c r="E27" s="5" t="s">
        <v>3668</v>
      </c>
      <c r="F27" t="s">
        <v>3671</v>
      </c>
      <c r="G27" t="s">
        <v>3670</v>
      </c>
    </row>
    <row r="28" spans="1:7">
      <c r="A28" t="s">
        <v>1629</v>
      </c>
      <c r="B28" t="s">
        <v>1295</v>
      </c>
      <c r="C28" t="s">
        <v>3651</v>
      </c>
      <c r="D28" t="s">
        <v>3654</v>
      </c>
      <c r="E28" t="s">
        <v>3673</v>
      </c>
      <c r="F28" t="s">
        <v>1689</v>
      </c>
    </row>
    <row r="29" spans="1:7">
      <c r="A29" t="s">
        <v>1629</v>
      </c>
      <c r="B29" t="s">
        <v>1295</v>
      </c>
      <c r="C29" t="s">
        <v>3651</v>
      </c>
      <c r="D29" t="s">
        <v>3023</v>
      </c>
      <c r="E29" s="5" t="s">
        <v>3660</v>
      </c>
      <c r="F29" t="s">
        <v>5004</v>
      </c>
    </row>
    <row r="30" spans="1:7">
      <c r="A30" t="s">
        <v>1629</v>
      </c>
      <c r="B30" t="s">
        <v>1295</v>
      </c>
      <c r="C30" t="s">
        <v>3651</v>
      </c>
      <c r="D30" t="s">
        <v>3022</v>
      </c>
      <c r="E30" s="5" t="s">
        <v>3667</v>
      </c>
      <c r="F30" t="s">
        <v>3672</v>
      </c>
    </row>
    <row r="31" spans="1:7">
      <c r="A31" t="s">
        <v>1629</v>
      </c>
      <c r="B31" t="s">
        <v>1295</v>
      </c>
      <c r="C31" t="s">
        <v>3651</v>
      </c>
      <c r="D31" t="s">
        <v>3023</v>
      </c>
      <c r="E31" s="5" t="s">
        <v>5001</v>
      </c>
      <c r="F31" t="s">
        <v>5008</v>
      </c>
    </row>
    <row r="32" spans="1:7">
      <c r="A32" t="s">
        <v>1629</v>
      </c>
      <c r="B32" t="s">
        <v>1295</v>
      </c>
      <c r="C32" t="s">
        <v>3651</v>
      </c>
      <c r="D32" t="s">
        <v>3023</v>
      </c>
      <c r="E32" s="5" t="s">
        <v>5002</v>
      </c>
      <c r="F32" t="s">
        <v>5009</v>
      </c>
    </row>
    <row r="33" spans="1:7">
      <c r="A33" t="s">
        <v>1629</v>
      </c>
      <c r="B33" t="s">
        <v>1295</v>
      </c>
      <c r="C33" t="s">
        <v>3651</v>
      </c>
      <c r="D33" t="s">
        <v>3655</v>
      </c>
      <c r="E33" s="5" t="s">
        <v>3664</v>
      </c>
      <c r="F33" t="s">
        <v>3675</v>
      </c>
    </row>
    <row r="34" spans="1:7">
      <c r="A34" t="s">
        <v>1629</v>
      </c>
      <c r="B34" t="s">
        <v>1295</v>
      </c>
      <c r="C34" t="s">
        <v>3651</v>
      </c>
      <c r="D34" t="s">
        <v>3023</v>
      </c>
      <c r="E34" s="5" t="s">
        <v>3674</v>
      </c>
      <c r="F34" t="s">
        <v>5005</v>
      </c>
    </row>
    <row r="35" spans="1:7">
      <c r="A35" t="s">
        <v>1629</v>
      </c>
      <c r="B35" t="s">
        <v>1295</v>
      </c>
      <c r="C35" t="s">
        <v>3651</v>
      </c>
      <c r="D35" t="s">
        <v>3023</v>
      </c>
      <c r="E35" s="5" t="s">
        <v>5006</v>
      </c>
      <c r="F35" t="s">
        <v>5007</v>
      </c>
    </row>
    <row r="36" spans="1:7">
      <c r="A36" t="s">
        <v>1629</v>
      </c>
      <c r="B36" t="s">
        <v>1295</v>
      </c>
      <c r="C36" t="s">
        <v>3696</v>
      </c>
      <c r="D36" t="s">
        <v>3697</v>
      </c>
    </row>
    <row r="37" spans="1:7">
      <c r="A37" t="s">
        <v>1370</v>
      </c>
      <c r="B37" t="s">
        <v>1386</v>
      </c>
      <c r="C37" t="s">
        <v>5676</v>
      </c>
      <c r="D37" s="1"/>
      <c r="E37" s="1"/>
      <c r="F37" s="1"/>
      <c r="G37" s="1"/>
    </row>
    <row r="38" spans="1:7">
      <c r="A38" t="s">
        <v>1370</v>
      </c>
      <c r="B38" t="s">
        <v>1295</v>
      </c>
      <c r="C38" t="s">
        <v>5181</v>
      </c>
    </row>
    <row r="39" spans="1:7">
      <c r="A39" t="s">
        <v>1370</v>
      </c>
      <c r="B39" t="s">
        <v>1295</v>
      </c>
      <c r="C39" t="s">
        <v>5182</v>
      </c>
    </row>
    <row r="40" spans="1:7">
      <c r="A40" t="s">
        <v>1370</v>
      </c>
      <c r="B40" t="s">
        <v>1295</v>
      </c>
      <c r="C40" t="s">
        <v>5243</v>
      </c>
    </row>
    <row r="41" spans="1:7">
      <c r="A41" t="s">
        <v>1370</v>
      </c>
      <c r="B41" t="s">
        <v>1295</v>
      </c>
      <c r="C41" t="s">
        <v>5626</v>
      </c>
    </row>
    <row r="42" spans="1:7">
      <c r="A42" t="s">
        <v>1370</v>
      </c>
      <c r="B42" t="s">
        <v>1295</v>
      </c>
      <c r="C42" t="s">
        <v>5629</v>
      </c>
    </row>
    <row r="43" spans="1:7">
      <c r="A43" t="s">
        <v>1370</v>
      </c>
      <c r="B43" t="s">
        <v>1295</v>
      </c>
      <c r="C43" t="s">
        <v>5630</v>
      </c>
    </row>
    <row r="44" spans="1:7">
      <c r="A44" t="s">
        <v>1370</v>
      </c>
      <c r="B44" t="s">
        <v>1295</v>
      </c>
      <c r="C44" t="s">
        <v>5627</v>
      </c>
    </row>
    <row r="45" spans="1:7">
      <c r="A45" t="s">
        <v>1370</v>
      </c>
      <c r="B45" t="s">
        <v>1295</v>
      </c>
      <c r="C45" t="s">
        <v>5628</v>
      </c>
    </row>
    <row r="46" spans="1:7">
      <c r="A46" t="s">
        <v>1370</v>
      </c>
      <c r="B46" t="s">
        <v>1295</v>
      </c>
      <c r="C46" t="s">
        <v>5631</v>
      </c>
    </row>
    <row r="47" spans="1:7">
      <c r="A47" t="s">
        <v>1370</v>
      </c>
      <c r="B47" t="s">
        <v>1295</v>
      </c>
      <c r="C47" t="s">
        <v>5632</v>
      </c>
    </row>
    <row r="48" spans="1:7">
      <c r="A48" t="s">
        <v>1370</v>
      </c>
      <c r="B48" t="s">
        <v>1304</v>
      </c>
      <c r="C48" t="s">
        <v>1626</v>
      </c>
      <c r="D48" t="s">
        <v>1627</v>
      </c>
    </row>
    <row r="49" spans="1:3">
      <c r="A49" t="s">
        <v>1370</v>
      </c>
      <c r="B49" t="s">
        <v>1304</v>
      </c>
      <c r="C49" t="s">
        <v>5705</v>
      </c>
    </row>
    <row r="50" spans="1:3">
      <c r="A50" t="s">
        <v>1370</v>
      </c>
      <c r="B50" t="s">
        <v>1304</v>
      </c>
      <c r="C50" t="s">
        <v>5633</v>
      </c>
    </row>
    <row r="51" spans="1:3">
      <c r="A51" t="s">
        <v>1370</v>
      </c>
      <c r="B51" t="s">
        <v>1304</v>
      </c>
      <c r="C51" t="s">
        <v>5634</v>
      </c>
    </row>
    <row r="52" spans="1:3">
      <c r="A52" t="s">
        <v>1370</v>
      </c>
      <c r="B52" t="s">
        <v>1304</v>
      </c>
      <c r="C52" t="s">
        <v>5635</v>
      </c>
    </row>
    <row r="53" spans="1:3">
      <c r="A53" t="s">
        <v>1370</v>
      </c>
      <c r="B53" t="s">
        <v>1304</v>
      </c>
      <c r="C53" t="s">
        <v>5636</v>
      </c>
    </row>
    <row r="54" spans="1:3">
      <c r="A54" t="s">
        <v>1370</v>
      </c>
      <c r="B54" t="s">
        <v>1304</v>
      </c>
      <c r="C54" t="s">
        <v>5637</v>
      </c>
    </row>
    <row r="55" spans="1:3">
      <c r="A55" t="s">
        <v>1370</v>
      </c>
      <c r="B55" t="s">
        <v>1304</v>
      </c>
      <c r="C55" t="s">
        <v>5638</v>
      </c>
    </row>
    <row r="56" spans="1:3">
      <c r="A56" t="s">
        <v>1370</v>
      </c>
      <c r="B56" t="s">
        <v>1304</v>
      </c>
      <c r="C56" t="s">
        <v>5639</v>
      </c>
    </row>
    <row r="57" spans="1:3">
      <c r="A57" t="s">
        <v>1370</v>
      </c>
      <c r="B57" t="s">
        <v>1304</v>
      </c>
      <c r="C57" t="s">
        <v>5641</v>
      </c>
    </row>
    <row r="58" spans="1:3">
      <c r="A58" t="s">
        <v>1370</v>
      </c>
      <c r="B58" t="s">
        <v>1304</v>
      </c>
      <c r="C58" t="s">
        <v>5650</v>
      </c>
    </row>
    <row r="59" spans="1:3">
      <c r="A59" t="s">
        <v>1370</v>
      </c>
      <c r="B59" t="s">
        <v>1304</v>
      </c>
      <c r="C59" t="s">
        <v>5651</v>
      </c>
    </row>
    <row r="60" spans="1:3">
      <c r="A60" t="s">
        <v>1370</v>
      </c>
      <c r="B60" t="s">
        <v>1304</v>
      </c>
      <c r="C60" t="s">
        <v>5652</v>
      </c>
    </row>
    <row r="61" spans="1:3">
      <c r="A61" t="s">
        <v>1370</v>
      </c>
      <c r="B61" t="s">
        <v>1304</v>
      </c>
      <c r="C61" t="s">
        <v>5653</v>
      </c>
    </row>
    <row r="62" spans="1:3">
      <c r="A62" t="s">
        <v>1370</v>
      </c>
      <c r="B62" t="s">
        <v>1304</v>
      </c>
      <c r="C62" t="s">
        <v>5654</v>
      </c>
    </row>
    <row r="63" spans="1:3">
      <c r="A63" t="s">
        <v>1370</v>
      </c>
      <c r="B63" t="s">
        <v>1304</v>
      </c>
      <c r="C63" t="s">
        <v>5752</v>
      </c>
    </row>
    <row r="64" spans="1:3">
      <c r="A64" t="s">
        <v>1370</v>
      </c>
      <c r="B64" t="s">
        <v>1304</v>
      </c>
      <c r="C64" t="s">
        <v>5753</v>
      </c>
    </row>
    <row r="65" spans="1:3">
      <c r="A65" t="s">
        <v>1370</v>
      </c>
      <c r="B65" t="s">
        <v>1304</v>
      </c>
      <c r="C65" t="s">
        <v>5754</v>
      </c>
    </row>
    <row r="66" spans="1:3">
      <c r="A66" t="s">
        <v>1370</v>
      </c>
    </row>
    <row r="67" spans="1:3">
      <c r="A67" t="s">
        <v>1370</v>
      </c>
      <c r="B67" t="s">
        <v>902</v>
      </c>
      <c r="C67" t="s">
        <v>5645</v>
      </c>
    </row>
    <row r="68" spans="1:3">
      <c r="A68" t="s">
        <v>1370</v>
      </c>
      <c r="B68" t="s">
        <v>902</v>
      </c>
      <c r="C68" t="s">
        <v>5646</v>
      </c>
    </row>
    <row r="69" spans="1:3">
      <c r="A69" t="s">
        <v>1370</v>
      </c>
      <c r="B69" t="s">
        <v>902</v>
      </c>
      <c r="C69" t="s">
        <v>5647</v>
      </c>
    </row>
    <row r="70" spans="1:3">
      <c r="A70" t="s">
        <v>1370</v>
      </c>
      <c r="B70" t="s">
        <v>902</v>
      </c>
      <c r="C70" t="s">
        <v>5648</v>
      </c>
    </row>
    <row r="71" spans="1:3">
      <c r="A71" t="s">
        <v>1370</v>
      </c>
      <c r="B71" t="s">
        <v>902</v>
      </c>
      <c r="C71" t="s">
        <v>5649</v>
      </c>
    </row>
    <row r="72" spans="1:3">
      <c r="A72" t="s">
        <v>1370</v>
      </c>
      <c r="B72" t="s">
        <v>902</v>
      </c>
      <c r="C72" t="s">
        <v>5655</v>
      </c>
    </row>
    <row r="73" spans="1:3">
      <c r="A73" t="s">
        <v>1370</v>
      </c>
      <c r="B73" t="s">
        <v>902</v>
      </c>
      <c r="C73" t="s">
        <v>5656</v>
      </c>
    </row>
    <row r="74" spans="1:3">
      <c r="A74" t="s">
        <v>1370</v>
      </c>
      <c r="B74" t="s">
        <v>902</v>
      </c>
      <c r="C74" t="s">
        <v>5657</v>
      </c>
    </row>
    <row r="75" spans="1:3">
      <c r="A75" t="s">
        <v>1370</v>
      </c>
      <c r="B75" t="s">
        <v>902</v>
      </c>
      <c r="C75" t="s">
        <v>5658</v>
      </c>
    </row>
    <row r="76" spans="1:3">
      <c r="A76" t="s">
        <v>1370</v>
      </c>
    </row>
    <row r="77" spans="1:3">
      <c r="A77" t="s">
        <v>1370</v>
      </c>
    </row>
    <row r="78" spans="1:3">
      <c r="A78" t="s">
        <v>1370</v>
      </c>
      <c r="B78" t="s">
        <v>5640</v>
      </c>
      <c r="C78" t="s">
        <v>5642</v>
      </c>
    </row>
    <row r="79" spans="1:3">
      <c r="A79" t="s">
        <v>1370</v>
      </c>
      <c r="B79" t="s">
        <v>5640</v>
      </c>
      <c r="C79" t="s">
        <v>5806</v>
      </c>
    </row>
    <row r="80" spans="1:3">
      <c r="A80" t="s">
        <v>1370</v>
      </c>
      <c r="B80" t="s">
        <v>5640</v>
      </c>
      <c r="C80" t="s">
        <v>5807</v>
      </c>
    </row>
    <row r="81" spans="1:3">
      <c r="A81" t="s">
        <v>1370</v>
      </c>
      <c r="B81" t="s">
        <v>5640</v>
      </c>
      <c r="C81" t="s">
        <v>5643</v>
      </c>
    </row>
    <row r="82" spans="1:3">
      <c r="A82" t="s">
        <v>1370</v>
      </c>
      <c r="B82" t="s">
        <v>5640</v>
      </c>
      <c r="C82" t="s">
        <v>5644</v>
      </c>
    </row>
    <row r="83" spans="1:3">
      <c r="A83" t="s">
        <v>1370</v>
      </c>
      <c r="B83" t="s">
        <v>5640</v>
      </c>
      <c r="C83" t="s">
        <v>5706</v>
      </c>
    </row>
    <row r="84" spans="1:3">
      <c r="A84" t="s">
        <v>1370</v>
      </c>
    </row>
    <row r="85" spans="1:3">
      <c r="A85" t="s">
        <v>1370</v>
      </c>
    </row>
    <row r="86" spans="1:3">
      <c r="A86" t="s">
        <v>1370</v>
      </c>
    </row>
    <row r="87" spans="1:3">
      <c r="A87" t="s">
        <v>1370</v>
      </c>
    </row>
    <row r="88" spans="1:3">
      <c r="A88" t="s">
        <v>1370</v>
      </c>
      <c r="B88" t="s">
        <v>1344</v>
      </c>
      <c r="C88" t="s">
        <v>5764</v>
      </c>
    </row>
    <row r="89" spans="1:3">
      <c r="A89" t="s">
        <v>1370</v>
      </c>
      <c r="B89" t="s">
        <v>1344</v>
      </c>
      <c r="C89" t="s">
        <v>5769</v>
      </c>
    </row>
    <row r="90" spans="1:3">
      <c r="A90" t="s">
        <v>1370</v>
      </c>
      <c r="B90" t="s">
        <v>1344</v>
      </c>
      <c r="C90" t="s">
        <v>5765</v>
      </c>
    </row>
    <row r="91" spans="1:3">
      <c r="A91" t="s">
        <v>1370</v>
      </c>
      <c r="B91" t="s">
        <v>1344</v>
      </c>
      <c r="C91" t="s">
        <v>5767</v>
      </c>
    </row>
    <row r="92" spans="1:3">
      <c r="A92" t="s">
        <v>1370</v>
      </c>
      <c r="B92" t="s">
        <v>1344</v>
      </c>
      <c r="C92" t="s">
        <v>5768</v>
      </c>
    </row>
    <row r="93" spans="1:3">
      <c r="A93" t="s">
        <v>1370</v>
      </c>
    </row>
    <row r="94" spans="1:3">
      <c r="A94" t="s">
        <v>1370</v>
      </c>
    </row>
    <row r="95" spans="1:3">
      <c r="A95" t="s">
        <v>1370</v>
      </c>
    </row>
    <row r="96" spans="1:3">
      <c r="A96" t="s">
        <v>1370</v>
      </c>
      <c r="B96" t="s">
        <v>1295</v>
      </c>
      <c r="C96" t="s">
        <v>5659</v>
      </c>
    </row>
    <row r="97" spans="1:3">
      <c r="A97" t="s">
        <v>1370</v>
      </c>
      <c r="B97" t="s">
        <v>1295</v>
      </c>
      <c r="C97" t="s">
        <v>5660</v>
      </c>
    </row>
    <row r="98" spans="1:3">
      <c r="A98" t="s">
        <v>1370</v>
      </c>
      <c r="B98" t="s">
        <v>1295</v>
      </c>
      <c r="C98" t="s">
        <v>5661</v>
      </c>
    </row>
    <row r="99" spans="1:3">
      <c r="A99" t="s">
        <v>1370</v>
      </c>
      <c r="B99" t="s">
        <v>1295</v>
      </c>
      <c r="C99" t="s">
        <v>5662</v>
      </c>
    </row>
    <row r="100" spans="1:3">
      <c r="A100" t="s">
        <v>1370</v>
      </c>
      <c r="B100" t="s">
        <v>1295</v>
      </c>
      <c r="C100" t="s">
        <v>5663</v>
      </c>
    </row>
    <row r="101" spans="1:3">
      <c r="A101" t="s">
        <v>1370</v>
      </c>
      <c r="B101" t="s">
        <v>1295</v>
      </c>
      <c r="C101" t="s">
        <v>5665</v>
      </c>
    </row>
    <row r="102" spans="1:3">
      <c r="A102" t="s">
        <v>1370</v>
      </c>
      <c r="B102" t="s">
        <v>1295</v>
      </c>
      <c r="C102" t="s">
        <v>5664</v>
      </c>
    </row>
    <row r="103" spans="1:3">
      <c r="A103" t="s">
        <v>1370</v>
      </c>
      <c r="B103" t="s">
        <v>1295</v>
      </c>
      <c r="C103" t="s">
        <v>5666</v>
      </c>
    </row>
    <row r="104" spans="1:3">
      <c r="A104" t="s">
        <v>1370</v>
      </c>
      <c r="B104" t="s">
        <v>1295</v>
      </c>
      <c r="C104" t="s">
        <v>5667</v>
      </c>
    </row>
    <row r="105" spans="1:3">
      <c r="A105" t="s">
        <v>1370</v>
      </c>
      <c r="B105" t="s">
        <v>1295</v>
      </c>
      <c r="C105" t="s">
        <v>5668</v>
      </c>
    </row>
    <row r="106" spans="1:3">
      <c r="A106" t="s">
        <v>1370</v>
      </c>
      <c r="B106" t="s">
        <v>1295</v>
      </c>
      <c r="C106" t="s">
        <v>5669</v>
      </c>
    </row>
    <row r="107" spans="1:3">
      <c r="A107" t="s">
        <v>1370</v>
      </c>
      <c r="B107" t="s">
        <v>1295</v>
      </c>
      <c r="C107" t="s">
        <v>5670</v>
      </c>
    </row>
    <row r="108" spans="1:3">
      <c r="A108" t="s">
        <v>1370</v>
      </c>
      <c r="B108" t="s">
        <v>1295</v>
      </c>
      <c r="C108" t="s">
        <v>5675</v>
      </c>
    </row>
    <row r="109" spans="1:3">
      <c r="A109" t="s">
        <v>1370</v>
      </c>
      <c r="B109" t="s">
        <v>1295</v>
      </c>
      <c r="C109" t="s">
        <v>5674</v>
      </c>
    </row>
    <row r="110" spans="1:3">
      <c r="A110" t="s">
        <v>1370</v>
      </c>
      <c r="B110" t="s">
        <v>1295</v>
      </c>
      <c r="C110" t="s">
        <v>5673</v>
      </c>
    </row>
    <row r="111" spans="1:3">
      <c r="A111" t="s">
        <v>1370</v>
      </c>
      <c r="B111" t="s">
        <v>1295</v>
      </c>
      <c r="C111" t="s">
        <v>5672</v>
      </c>
    </row>
    <row r="112" spans="1:3">
      <c r="A112" t="s">
        <v>1370</v>
      </c>
      <c r="B112" t="s">
        <v>1295</v>
      </c>
      <c r="C112" t="s">
        <v>5671</v>
      </c>
    </row>
    <row r="113" spans="1:3">
      <c r="A113" t="s">
        <v>1370</v>
      </c>
      <c r="B113" t="s">
        <v>1295</v>
      </c>
      <c r="C113" t="s">
        <v>5815</v>
      </c>
    </row>
    <row r="114" spans="1:3">
      <c r="A114" t="s">
        <v>1370</v>
      </c>
      <c r="B114" t="s">
        <v>1295</v>
      </c>
      <c r="C114" t="s">
        <v>5816</v>
      </c>
    </row>
    <row r="115" spans="1:3">
      <c r="A115" t="s">
        <v>1370</v>
      </c>
      <c r="B115" t="s">
        <v>1295</v>
      </c>
      <c r="C115" t="s">
        <v>5805</v>
      </c>
    </row>
    <row r="116" spans="1:3">
      <c r="A116" t="s">
        <v>1370</v>
      </c>
      <c r="B116" t="s">
        <v>1295</v>
      </c>
      <c r="C116" t="s">
        <v>5677</v>
      </c>
    </row>
    <row r="117" spans="1:3">
      <c r="A117" t="s">
        <v>1370</v>
      </c>
      <c r="B117" t="s">
        <v>1295</v>
      </c>
      <c r="C117" t="s">
        <v>5678</v>
      </c>
    </row>
    <row r="118" spans="1:3">
      <c r="A118" t="s">
        <v>1370</v>
      </c>
      <c r="B118" t="s">
        <v>1295</v>
      </c>
      <c r="C118" t="s">
        <v>5679</v>
      </c>
    </row>
    <row r="119" spans="1:3">
      <c r="A119" t="s">
        <v>1370</v>
      </c>
      <c r="B119" t="s">
        <v>1295</v>
      </c>
      <c r="C119" t="s">
        <v>5804</v>
      </c>
    </row>
    <row r="120" spans="1:3">
      <c r="A120" t="s">
        <v>1370</v>
      </c>
      <c r="B120" t="s">
        <v>1295</v>
      </c>
      <c r="C120" t="s">
        <v>5680</v>
      </c>
    </row>
    <row r="121" spans="1:3">
      <c r="A121" t="s">
        <v>1370</v>
      </c>
      <c r="B121" t="s">
        <v>1295</v>
      </c>
      <c r="C121" t="s">
        <v>5681</v>
      </c>
    </row>
    <row r="122" spans="1:3">
      <c r="A122" t="s">
        <v>1370</v>
      </c>
      <c r="B122" t="s">
        <v>1295</v>
      </c>
      <c r="C122" t="s">
        <v>5682</v>
      </c>
    </row>
    <row r="123" spans="1:3">
      <c r="A123" t="s">
        <v>1370</v>
      </c>
      <c r="B123" t="s">
        <v>1295</v>
      </c>
      <c r="C123" t="s">
        <v>5683</v>
      </c>
    </row>
    <row r="124" spans="1:3">
      <c r="A124" t="s">
        <v>1370</v>
      </c>
      <c r="B124" t="s">
        <v>1295</v>
      </c>
      <c r="C124" t="s">
        <v>5684</v>
      </c>
    </row>
    <row r="125" spans="1:3">
      <c r="A125" t="s">
        <v>1370</v>
      </c>
      <c r="B125" t="s">
        <v>1295</v>
      </c>
      <c r="C125" t="s">
        <v>5685</v>
      </c>
    </row>
    <row r="126" spans="1:3">
      <c r="A126" t="s">
        <v>1370</v>
      </c>
      <c r="B126" t="s">
        <v>1295</v>
      </c>
      <c r="C126" t="s">
        <v>5709</v>
      </c>
    </row>
    <row r="127" spans="1:3">
      <c r="A127" t="s">
        <v>1370</v>
      </c>
      <c r="B127" t="s">
        <v>1295</v>
      </c>
      <c r="C127" t="s">
        <v>5710</v>
      </c>
    </row>
    <row r="128" spans="1:3">
      <c r="A128" t="s">
        <v>1370</v>
      </c>
      <c r="B128" t="s">
        <v>1295</v>
      </c>
    </row>
    <row r="129" spans="1:3">
      <c r="A129" t="s">
        <v>1370</v>
      </c>
    </row>
    <row r="130" spans="1:3">
      <c r="A130" t="s">
        <v>1370</v>
      </c>
    </row>
    <row r="131" spans="1:3">
      <c r="A131" t="s">
        <v>1370</v>
      </c>
    </row>
    <row r="132" spans="1:3">
      <c r="A132" t="s">
        <v>1370</v>
      </c>
    </row>
    <row r="133" spans="1:3">
      <c r="A133" t="s">
        <v>1370</v>
      </c>
    </row>
    <row r="134" spans="1:3">
      <c r="A134" t="s">
        <v>1370</v>
      </c>
    </row>
    <row r="135" spans="1:3">
      <c r="A135" t="s">
        <v>1370</v>
      </c>
    </row>
    <row r="136" spans="1:3">
      <c r="A136" t="s">
        <v>1370</v>
      </c>
      <c r="B136" t="s">
        <v>1346</v>
      </c>
      <c r="C136" t="s">
        <v>5694</v>
      </c>
    </row>
    <row r="137" spans="1:3">
      <c r="A137" t="s">
        <v>1370</v>
      </c>
      <c r="B137" t="s">
        <v>1346</v>
      </c>
      <c r="C137" t="s">
        <v>5695</v>
      </c>
    </row>
    <row r="138" spans="1:3">
      <c r="A138" t="s">
        <v>1370</v>
      </c>
      <c r="B138" t="s">
        <v>1346</v>
      </c>
      <c r="C138" t="s">
        <v>5696</v>
      </c>
    </row>
    <row r="139" spans="1:3">
      <c r="A139" t="s">
        <v>1370</v>
      </c>
      <c r="B139" t="s">
        <v>1346</v>
      </c>
      <c r="C139" t="s">
        <v>5698</v>
      </c>
    </row>
    <row r="140" spans="1:3">
      <c r="A140" t="s">
        <v>1370</v>
      </c>
      <c r="B140" t="s">
        <v>1346</v>
      </c>
      <c r="C140" t="s">
        <v>5697</v>
      </c>
    </row>
    <row r="141" spans="1:3">
      <c r="A141" t="s">
        <v>1370</v>
      </c>
      <c r="B141" t="s">
        <v>1346</v>
      </c>
      <c r="C141" t="s">
        <v>5699</v>
      </c>
    </row>
    <row r="142" spans="1:3">
      <c r="A142" t="s">
        <v>1370</v>
      </c>
      <c r="B142" t="s">
        <v>1346</v>
      </c>
      <c r="C142" t="s">
        <v>5813</v>
      </c>
    </row>
    <row r="143" spans="1:3">
      <c r="A143" t="s">
        <v>1370</v>
      </c>
      <c r="B143" t="s">
        <v>1346</v>
      </c>
      <c r="C143" t="s">
        <v>5814</v>
      </c>
    </row>
    <row r="144" spans="1:3">
      <c r="A144" t="s">
        <v>1370</v>
      </c>
      <c r="B144" t="s">
        <v>1346</v>
      </c>
      <c r="C144" t="s">
        <v>5700</v>
      </c>
    </row>
    <row r="145" spans="1:3">
      <c r="A145" t="s">
        <v>1370</v>
      </c>
      <c r="B145" t="s">
        <v>1346</v>
      </c>
      <c r="C145" t="s">
        <v>5701</v>
      </c>
    </row>
    <row r="146" spans="1:3">
      <c r="A146" t="s">
        <v>1370</v>
      </c>
      <c r="B146" t="s">
        <v>1346</v>
      </c>
      <c r="C146" t="s">
        <v>5704</v>
      </c>
    </row>
    <row r="147" spans="1:3">
      <c r="A147" t="s">
        <v>1370</v>
      </c>
      <c r="B147" t="s">
        <v>1346</v>
      </c>
      <c r="C147" t="s">
        <v>5702</v>
      </c>
    </row>
    <row r="148" spans="1:3">
      <c r="A148" t="s">
        <v>1370</v>
      </c>
      <c r="C148" t="s">
        <v>5703</v>
      </c>
    </row>
    <row r="149" spans="1:3">
      <c r="A149" t="s">
        <v>1370</v>
      </c>
    </row>
    <row r="150" spans="1:3">
      <c r="A150" t="s">
        <v>1370</v>
      </c>
    </row>
    <row r="151" spans="1:3">
      <c r="A151" t="s">
        <v>1370</v>
      </c>
    </row>
    <row r="152" spans="1:3">
      <c r="A152" t="s">
        <v>1370</v>
      </c>
    </row>
  </sheetData>
  <phoneticPr fontId="1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A1E27-4F56-DA42-8BF0-08D16A131201}">
  <dimension ref="A1:GY414"/>
  <sheetViews>
    <sheetView workbookViewId="0">
      <pane xSplit="8" ySplit="2" topLeftCell="CB3" activePane="bottomRight" state="frozen"/>
      <selection pane="topRight" activeCell="I1" sqref="I1"/>
      <selection pane="bottomLeft" activeCell="A3" sqref="A3"/>
      <selection pane="bottomRight" activeCell="GF1" sqref="GF1"/>
    </sheetView>
  </sheetViews>
  <sheetFormatPr baseColWidth="10" defaultColWidth="8.83203125" defaultRowHeight="16"/>
  <cols>
    <col min="1" max="1" width="8.83203125" style="262"/>
    <col min="2" max="4" width="0" style="262" hidden="1" customWidth="1"/>
    <col min="5" max="6" width="8.83203125" style="262"/>
    <col min="7" max="8" width="8.83203125" style="262" hidden="1" customWidth="1"/>
    <col min="9" max="18" width="8.83203125" style="262"/>
    <col min="19" max="32" width="8.83203125" style="262" hidden="1" customWidth="1"/>
    <col min="33" max="51" width="8.83203125" style="262"/>
    <col min="52" max="69" width="8.83203125" style="262" hidden="1" customWidth="1"/>
    <col min="70" max="90" width="8.83203125" style="262"/>
    <col min="91" max="91" width="8.83203125" style="262" customWidth="1"/>
    <col min="92" max="96" width="8.83203125" style="262" hidden="1" customWidth="1"/>
    <col min="97" max="102" width="8.83203125" style="262"/>
    <col min="103" max="103" width="8.83203125" style="262" customWidth="1"/>
    <col min="104" max="187" width="8.83203125" style="262" hidden="1" customWidth="1"/>
    <col min="208" max="16384" width="8.83203125" style="262"/>
  </cols>
  <sheetData>
    <row r="1" spans="1:207" ht="15">
      <c r="A1" s="235" t="s">
        <v>1828</v>
      </c>
      <c r="B1" s="235" t="s">
        <v>1829</v>
      </c>
      <c r="C1" s="235" t="s">
        <v>1830</v>
      </c>
      <c r="D1" s="235" t="s">
        <v>1831</v>
      </c>
      <c r="E1" s="235" t="s">
        <v>1832</v>
      </c>
      <c r="F1" s="235" t="s">
        <v>1833</v>
      </c>
      <c r="G1" s="235" t="s">
        <v>1834</v>
      </c>
      <c r="H1" s="235" t="s">
        <v>1835</v>
      </c>
      <c r="I1" s="236" t="s">
        <v>1836</v>
      </c>
      <c r="J1" s="237" t="s">
        <v>1837</v>
      </c>
      <c r="K1" s="237" t="s">
        <v>1838</v>
      </c>
      <c r="L1" s="237" t="s">
        <v>1839</v>
      </c>
      <c r="M1" s="237" t="s">
        <v>1840</v>
      </c>
      <c r="N1" s="237" t="s">
        <v>1841</v>
      </c>
      <c r="O1" s="237" t="s">
        <v>1842</v>
      </c>
      <c r="P1" s="237" t="s">
        <v>1843</v>
      </c>
      <c r="Q1" s="237" t="s">
        <v>1844</v>
      </c>
      <c r="R1" s="237" t="s">
        <v>1845</v>
      </c>
      <c r="S1" s="238" t="s">
        <v>1846</v>
      </c>
      <c r="T1" s="238" t="s">
        <v>1847</v>
      </c>
      <c r="U1" s="238" t="s">
        <v>1848</v>
      </c>
      <c r="V1" s="238" t="s">
        <v>1849</v>
      </c>
      <c r="W1" s="238" t="s">
        <v>1850</v>
      </c>
      <c r="X1" s="238" t="s">
        <v>1851</v>
      </c>
      <c r="Y1" s="238" t="s">
        <v>1852</v>
      </c>
      <c r="Z1" s="238" t="s">
        <v>1853</v>
      </c>
      <c r="AA1" s="239" t="s">
        <v>1854</v>
      </c>
      <c r="AB1" s="239" t="s">
        <v>1855</v>
      </c>
      <c r="AC1" s="239" t="s">
        <v>1856</v>
      </c>
      <c r="AD1" s="239" t="s">
        <v>1857</v>
      </c>
      <c r="AE1" s="239" t="s">
        <v>1858</v>
      </c>
      <c r="AF1" s="239" t="s">
        <v>1859</v>
      </c>
      <c r="AG1" s="240" t="s">
        <v>3141</v>
      </c>
      <c r="AH1" s="240" t="s">
        <v>3141</v>
      </c>
      <c r="AI1" s="240" t="s">
        <v>3141</v>
      </c>
      <c r="AJ1" s="240" t="s">
        <v>3141</v>
      </c>
      <c r="AK1" s="240" t="s">
        <v>3141</v>
      </c>
      <c r="AL1" s="241" t="s">
        <v>1865</v>
      </c>
      <c r="AM1" s="241" t="s">
        <v>1866</v>
      </c>
      <c r="AN1" s="241" t="s">
        <v>1867</v>
      </c>
      <c r="AO1" s="241" t="s">
        <v>1868</v>
      </c>
      <c r="AP1" s="236" t="s">
        <v>1869</v>
      </c>
      <c r="AQ1" s="242" t="s">
        <v>1870</v>
      </c>
      <c r="AR1" s="242" t="s">
        <v>1871</v>
      </c>
      <c r="AS1" s="242" t="s">
        <v>1872</v>
      </c>
      <c r="AT1" s="242" t="s">
        <v>1873</v>
      </c>
      <c r="AU1" s="242" t="s">
        <v>1874</v>
      </c>
      <c r="AV1" s="242" t="s">
        <v>1875</v>
      </c>
      <c r="AW1" s="242" t="s">
        <v>1876</v>
      </c>
      <c r="AX1" s="242" t="s">
        <v>1877</v>
      </c>
      <c r="AY1" s="242" t="s">
        <v>1878</v>
      </c>
      <c r="AZ1" s="243" t="s">
        <v>1879</v>
      </c>
      <c r="BA1" s="243" t="s">
        <v>1880</v>
      </c>
      <c r="BB1" s="243" t="s">
        <v>1881</v>
      </c>
      <c r="BC1" s="243" t="s">
        <v>1882</v>
      </c>
      <c r="BD1" s="243" t="s">
        <v>1883</v>
      </c>
      <c r="BE1" s="243" t="s">
        <v>1884</v>
      </c>
      <c r="BF1" s="243" t="s">
        <v>1885</v>
      </c>
      <c r="BG1" s="243" t="s">
        <v>1886</v>
      </c>
      <c r="BH1" s="244" t="s">
        <v>1887</v>
      </c>
      <c r="BI1" s="244" t="s">
        <v>1888</v>
      </c>
      <c r="BJ1" s="244" t="s">
        <v>1889</v>
      </c>
      <c r="BK1" s="244" t="s">
        <v>1890</v>
      </c>
      <c r="BL1" s="244" t="s">
        <v>1891</v>
      </c>
      <c r="BM1" s="244" t="s">
        <v>1892</v>
      </c>
      <c r="BN1" s="245" t="s">
        <v>1893</v>
      </c>
      <c r="BO1" s="245" t="s">
        <v>1894</v>
      </c>
      <c r="BP1" s="245" t="s">
        <v>1895</v>
      </c>
      <c r="BQ1" s="245" t="s">
        <v>1896</v>
      </c>
      <c r="BR1" s="246" t="s">
        <v>1729</v>
      </c>
      <c r="BS1" s="246" t="s">
        <v>1729</v>
      </c>
      <c r="BT1" s="246" t="s">
        <v>1729</v>
      </c>
      <c r="BU1" s="246" t="s">
        <v>1729</v>
      </c>
      <c r="BV1" s="246" t="s">
        <v>1729</v>
      </c>
      <c r="BW1" s="246" t="s">
        <v>1729</v>
      </c>
      <c r="BX1" s="246" t="s">
        <v>1729</v>
      </c>
      <c r="BY1" s="246" t="s">
        <v>1729</v>
      </c>
      <c r="BZ1" s="246" t="s">
        <v>1729</v>
      </c>
      <c r="CA1" s="246" t="s">
        <v>1729</v>
      </c>
      <c r="CB1" s="247" t="s">
        <v>1907</v>
      </c>
      <c r="CC1" s="247" t="s">
        <v>1908</v>
      </c>
      <c r="CD1" s="247" t="s">
        <v>1909</v>
      </c>
      <c r="CE1" s="247" t="s">
        <v>1910</v>
      </c>
      <c r="CF1" s="247" t="s">
        <v>1911</v>
      </c>
      <c r="CG1" s="247" t="s">
        <v>1912</v>
      </c>
      <c r="CH1" s="247" t="s">
        <v>1913</v>
      </c>
      <c r="CI1" s="248" t="s">
        <v>1914</v>
      </c>
      <c r="CJ1" s="248" t="s">
        <v>1915</v>
      </c>
      <c r="CK1" s="248" t="s">
        <v>1916</v>
      </c>
      <c r="CL1" s="248" t="s">
        <v>1917</v>
      </c>
      <c r="CM1" s="249" t="s">
        <v>1918</v>
      </c>
      <c r="CN1" s="249" t="s">
        <v>1919</v>
      </c>
      <c r="CO1" s="249" t="s">
        <v>1920</v>
      </c>
      <c r="CP1" s="249" t="s">
        <v>1921</v>
      </c>
      <c r="CQ1" s="249" t="s">
        <v>1922</v>
      </c>
      <c r="CR1" s="249" t="s">
        <v>1923</v>
      </c>
      <c r="CS1" s="250" t="s">
        <v>1924</v>
      </c>
      <c r="CT1" s="250" t="s">
        <v>1925</v>
      </c>
      <c r="CU1" s="250" t="s">
        <v>1926</v>
      </c>
      <c r="CV1" s="250" t="s">
        <v>1927</v>
      </c>
      <c r="CW1" s="250" t="s">
        <v>1928</v>
      </c>
      <c r="CX1" s="250" t="s">
        <v>1929</v>
      </c>
      <c r="CY1" s="251" t="s">
        <v>1930</v>
      </c>
      <c r="CZ1" s="251" t="s">
        <v>1931</v>
      </c>
      <c r="DA1" s="251" t="s">
        <v>1932</v>
      </c>
      <c r="DB1" s="252" t="s">
        <v>1933</v>
      </c>
      <c r="DC1" s="252" t="s">
        <v>1934</v>
      </c>
      <c r="DD1" s="252" t="s">
        <v>1935</v>
      </c>
      <c r="DE1" s="252" t="s">
        <v>1936</v>
      </c>
      <c r="DF1" s="252" t="s">
        <v>1937</v>
      </c>
      <c r="DG1" s="252" t="s">
        <v>1938</v>
      </c>
      <c r="DH1" s="252" t="s">
        <v>1939</v>
      </c>
      <c r="DI1" s="253" t="s">
        <v>1940</v>
      </c>
      <c r="DJ1" s="253" t="s">
        <v>1941</v>
      </c>
      <c r="DK1" s="253" t="s">
        <v>1942</v>
      </c>
      <c r="DL1" s="253" t="s">
        <v>1943</v>
      </c>
      <c r="DM1" s="253" t="s">
        <v>1944</v>
      </c>
      <c r="DN1" s="253" t="s">
        <v>1945</v>
      </c>
      <c r="DO1" s="253" t="s">
        <v>1946</v>
      </c>
      <c r="DP1" s="253" t="s">
        <v>1947</v>
      </c>
      <c r="DQ1" s="253" t="s">
        <v>1948</v>
      </c>
      <c r="DR1" s="253" t="s">
        <v>1949</v>
      </c>
      <c r="DS1" s="253" t="s">
        <v>1950</v>
      </c>
      <c r="DT1" s="254" t="s">
        <v>1951</v>
      </c>
      <c r="DU1" s="254" t="s">
        <v>1952</v>
      </c>
      <c r="DV1" s="254" t="s">
        <v>1953</v>
      </c>
      <c r="DW1" s="254" t="s">
        <v>1954</v>
      </c>
      <c r="DX1" s="255" t="s">
        <v>1955</v>
      </c>
      <c r="DY1" s="255" t="s">
        <v>1956</v>
      </c>
      <c r="DZ1" s="255" t="s">
        <v>1957</v>
      </c>
      <c r="EA1" s="255" t="s">
        <v>1958</v>
      </c>
      <c r="EB1" s="255" t="s">
        <v>1959</v>
      </c>
      <c r="EC1" s="255" t="s">
        <v>1960</v>
      </c>
      <c r="ED1" s="256" t="s">
        <v>1961</v>
      </c>
      <c r="EE1" s="256" t="s">
        <v>1962</v>
      </c>
      <c r="EF1" s="256" t="s">
        <v>1963</v>
      </c>
      <c r="EG1" s="256" t="s">
        <v>1964</v>
      </c>
      <c r="EH1" s="256" t="s">
        <v>1965</v>
      </c>
      <c r="EI1" s="256" t="s">
        <v>1966</v>
      </c>
      <c r="EJ1" s="256" t="s">
        <v>1967</v>
      </c>
      <c r="EK1" s="256" t="s">
        <v>1968</v>
      </c>
      <c r="EL1" s="256" t="s">
        <v>1969</v>
      </c>
      <c r="EM1" s="256" t="s">
        <v>1970</v>
      </c>
      <c r="EN1" s="256" t="s">
        <v>1971</v>
      </c>
      <c r="EO1" s="257" t="s">
        <v>1972</v>
      </c>
      <c r="EP1" s="257" t="s">
        <v>1973</v>
      </c>
      <c r="EQ1" s="257" t="s">
        <v>1974</v>
      </c>
      <c r="ER1" s="257" t="s">
        <v>1975</v>
      </c>
      <c r="ES1" s="257" t="s">
        <v>1976</v>
      </c>
      <c r="ET1" s="257" t="s">
        <v>1977</v>
      </c>
      <c r="EU1" s="257" t="s">
        <v>1978</v>
      </c>
      <c r="EV1" s="257" t="s">
        <v>1979</v>
      </c>
      <c r="EW1" s="257" t="s">
        <v>1980</v>
      </c>
      <c r="EX1" s="257" t="s">
        <v>1981</v>
      </c>
      <c r="EY1" s="257" t="s">
        <v>1982</v>
      </c>
      <c r="EZ1" s="257" t="s">
        <v>1983</v>
      </c>
      <c r="FA1" s="257" t="s">
        <v>1984</v>
      </c>
      <c r="FB1" s="257" t="s">
        <v>1985</v>
      </c>
      <c r="FC1" s="257" t="s">
        <v>1986</v>
      </c>
      <c r="FD1" s="258" t="s">
        <v>1987</v>
      </c>
      <c r="FE1" s="258" t="s">
        <v>1988</v>
      </c>
      <c r="FF1" s="258" t="s">
        <v>1989</v>
      </c>
      <c r="FG1" s="258" t="s">
        <v>1990</v>
      </c>
      <c r="FH1" s="259" t="s">
        <v>1991</v>
      </c>
      <c r="FI1" s="259" t="s">
        <v>1992</v>
      </c>
      <c r="FJ1" s="259" t="s">
        <v>1993</v>
      </c>
      <c r="FK1" s="259" t="s">
        <v>1994</v>
      </c>
      <c r="FL1" s="259" t="s">
        <v>1995</v>
      </c>
      <c r="FM1" s="259" t="s">
        <v>1996</v>
      </c>
      <c r="FN1" s="260" t="s">
        <v>1997</v>
      </c>
      <c r="FO1" s="260" t="s">
        <v>1998</v>
      </c>
      <c r="FP1" s="260" t="s">
        <v>1999</v>
      </c>
      <c r="FQ1" s="260" t="s">
        <v>2000</v>
      </c>
      <c r="FR1" s="260" t="s">
        <v>2001</v>
      </c>
      <c r="FS1" s="260" t="s">
        <v>2002</v>
      </c>
      <c r="FT1" s="260" t="s">
        <v>2003</v>
      </c>
      <c r="FU1" s="260" t="s">
        <v>2004</v>
      </c>
      <c r="FV1" s="260" t="s">
        <v>2005</v>
      </c>
      <c r="FW1" s="260" t="s">
        <v>2006</v>
      </c>
      <c r="FX1" s="261" t="s">
        <v>2007</v>
      </c>
      <c r="FY1" s="261" t="s">
        <v>2008</v>
      </c>
      <c r="FZ1" s="261" t="s">
        <v>2009</v>
      </c>
      <c r="GA1" s="261" t="s">
        <v>2010</v>
      </c>
      <c r="GB1" s="261" t="s">
        <v>2011</v>
      </c>
      <c r="GC1" s="261" t="s">
        <v>2012</v>
      </c>
      <c r="GD1" s="261" t="s">
        <v>2013</v>
      </c>
      <c r="GE1" s="261" t="s">
        <v>2014</v>
      </c>
      <c r="GF1" s="266" t="s">
        <v>3140</v>
      </c>
      <c r="GG1" s="266" t="s">
        <v>3140</v>
      </c>
      <c r="GH1" s="266" t="s">
        <v>3140</v>
      </c>
      <c r="GI1" s="266" t="s">
        <v>3140</v>
      </c>
      <c r="GJ1" s="266" t="s">
        <v>3140</v>
      </c>
      <c r="GK1" s="266" t="s">
        <v>3140</v>
      </c>
      <c r="GL1" s="266" t="s">
        <v>3140</v>
      </c>
      <c r="GM1" s="266" t="s">
        <v>3140</v>
      </c>
      <c r="GN1" s="266" t="s">
        <v>3140</v>
      </c>
      <c r="GO1" s="266" t="s">
        <v>3140</v>
      </c>
      <c r="GP1" s="267" t="s">
        <v>3139</v>
      </c>
      <c r="GQ1" s="267" t="s">
        <v>3139</v>
      </c>
      <c r="GR1" s="267" t="s">
        <v>3139</v>
      </c>
      <c r="GS1" s="267" t="s">
        <v>3139</v>
      </c>
      <c r="GT1" s="267" t="s">
        <v>3139</v>
      </c>
      <c r="GU1" s="267" t="s">
        <v>3139</v>
      </c>
      <c r="GV1" s="267" t="s">
        <v>3139</v>
      </c>
      <c r="GW1" s="267" t="s">
        <v>3139</v>
      </c>
      <c r="GX1" s="267" t="s">
        <v>3139</v>
      </c>
      <c r="GY1" s="267" t="s">
        <v>3139</v>
      </c>
    </row>
    <row r="2" spans="1:207">
      <c r="A2" s="262" t="s">
        <v>2015</v>
      </c>
      <c r="B2" s="262" t="s">
        <v>181</v>
      </c>
      <c r="C2" s="262" t="s">
        <v>2016</v>
      </c>
      <c r="D2" s="262" t="s">
        <v>2017</v>
      </c>
      <c r="E2" s="262" t="s">
        <v>2018</v>
      </c>
      <c r="F2" s="262" t="s">
        <v>182</v>
      </c>
      <c r="G2" s="262" t="s">
        <v>2019</v>
      </c>
      <c r="H2" s="262" t="s">
        <v>2020</v>
      </c>
      <c r="I2" s="273" t="s">
        <v>2021</v>
      </c>
      <c r="J2" s="262" t="s">
        <v>2022</v>
      </c>
      <c r="K2" s="262" t="s">
        <v>2023</v>
      </c>
      <c r="L2" s="262" t="s">
        <v>2024</v>
      </c>
      <c r="M2" s="262" t="s">
        <v>2025</v>
      </c>
      <c r="N2" s="262" t="s">
        <v>2026</v>
      </c>
      <c r="O2" s="262" t="s">
        <v>2027</v>
      </c>
      <c r="P2" s="262" t="s">
        <v>2028</v>
      </c>
      <c r="Q2" s="262" t="s">
        <v>2029</v>
      </c>
      <c r="R2" s="262" t="s">
        <v>2030</v>
      </c>
      <c r="S2" s="262" t="s">
        <v>2031</v>
      </c>
      <c r="T2" s="262" t="s">
        <v>2032</v>
      </c>
      <c r="U2" s="262" t="s">
        <v>2033</v>
      </c>
      <c r="V2" s="262" t="s">
        <v>2034</v>
      </c>
      <c r="W2" s="262" t="s">
        <v>2035</v>
      </c>
      <c r="X2" s="262" t="s">
        <v>2036</v>
      </c>
      <c r="Y2" s="262" t="s">
        <v>2037</v>
      </c>
      <c r="Z2" s="262" t="s">
        <v>2038</v>
      </c>
      <c r="AA2" s="262" t="s">
        <v>2039</v>
      </c>
      <c r="AB2" s="262" t="s">
        <v>2040</v>
      </c>
      <c r="AC2" s="262" t="s">
        <v>2041</v>
      </c>
      <c r="AD2" s="262" t="s">
        <v>2042</v>
      </c>
      <c r="AE2" s="262" t="s">
        <v>2043</v>
      </c>
      <c r="AF2" s="262" t="s">
        <v>2044</v>
      </c>
      <c r="AG2" s="273" t="s">
        <v>1711</v>
      </c>
      <c r="AH2" s="273" t="s">
        <v>1712</v>
      </c>
      <c r="AI2" s="273" t="s">
        <v>3142</v>
      </c>
      <c r="AJ2" s="273" t="s">
        <v>3143</v>
      </c>
      <c r="AK2" s="273" t="s">
        <v>3144</v>
      </c>
      <c r="AL2" s="262" t="s">
        <v>2050</v>
      </c>
      <c r="AM2" s="262" t="s">
        <v>2051</v>
      </c>
      <c r="AN2" s="262" t="s">
        <v>2052</v>
      </c>
      <c r="AO2" s="262" t="s">
        <v>2053</v>
      </c>
      <c r="AP2" s="273" t="s">
        <v>2054</v>
      </c>
      <c r="AQ2" s="262" t="s">
        <v>2055</v>
      </c>
      <c r="AR2" s="262" t="s">
        <v>2056</v>
      </c>
      <c r="AS2" s="262" t="s">
        <v>2057</v>
      </c>
      <c r="AT2" s="262" t="s">
        <v>2058</v>
      </c>
      <c r="AU2" s="262" t="s">
        <v>2059</v>
      </c>
      <c r="AV2" s="262" t="s">
        <v>2060</v>
      </c>
      <c r="AW2" s="262" t="s">
        <v>2061</v>
      </c>
      <c r="AX2" s="262" t="s">
        <v>2062</v>
      </c>
      <c r="AY2" s="262" t="s">
        <v>2063</v>
      </c>
      <c r="AZ2" s="262" t="s">
        <v>2064</v>
      </c>
      <c r="BA2" s="262" t="s">
        <v>2065</v>
      </c>
      <c r="BB2" s="262" t="s">
        <v>2066</v>
      </c>
      <c r="BC2" s="262" t="s">
        <v>2067</v>
      </c>
      <c r="BD2" s="262" t="s">
        <v>2068</v>
      </c>
      <c r="BE2" s="262" t="s">
        <v>2069</v>
      </c>
      <c r="BF2" s="262" t="s">
        <v>2070</v>
      </c>
      <c r="BG2" s="262" t="s">
        <v>2071</v>
      </c>
      <c r="BH2" s="262" t="s">
        <v>2072</v>
      </c>
      <c r="BI2" s="262" t="s">
        <v>2073</v>
      </c>
      <c r="BJ2" s="262" t="s">
        <v>2074</v>
      </c>
      <c r="BK2" s="262" t="s">
        <v>2075</v>
      </c>
      <c r="BL2" s="262" t="s">
        <v>2076</v>
      </c>
      <c r="BM2" s="262" t="s">
        <v>2077</v>
      </c>
      <c r="BN2" s="262" t="s">
        <v>2078</v>
      </c>
      <c r="BO2" s="262" t="s">
        <v>2079</v>
      </c>
      <c r="BP2" s="262" t="s">
        <v>2080</v>
      </c>
      <c r="BQ2" s="262" t="s">
        <v>2081</v>
      </c>
      <c r="BR2" s="273" t="s">
        <v>3145</v>
      </c>
      <c r="BS2" s="273" t="s">
        <v>3146</v>
      </c>
      <c r="BT2" s="273" t="s">
        <v>3147</v>
      </c>
      <c r="BU2" s="273" t="s">
        <v>3148</v>
      </c>
      <c r="BV2" s="273" t="s">
        <v>3149</v>
      </c>
      <c r="BW2" s="273" t="s">
        <v>3150</v>
      </c>
      <c r="BX2" s="273" t="s">
        <v>3151</v>
      </c>
      <c r="BY2" s="273" t="s">
        <v>3152</v>
      </c>
      <c r="BZ2" s="273" t="s">
        <v>3153</v>
      </c>
      <c r="CA2" s="273" t="s">
        <v>3154</v>
      </c>
      <c r="CB2" s="262" t="s">
        <v>2092</v>
      </c>
      <c r="CC2" s="262" t="s">
        <v>2093</v>
      </c>
      <c r="CD2" s="262" t="s">
        <v>2094</v>
      </c>
      <c r="CE2" s="262" t="s">
        <v>2095</v>
      </c>
      <c r="CF2" s="262" t="s">
        <v>2096</v>
      </c>
      <c r="CG2" s="262" t="s">
        <v>2097</v>
      </c>
      <c r="CH2" s="262" t="s">
        <v>2098</v>
      </c>
      <c r="CI2" s="262" t="s">
        <v>2099</v>
      </c>
      <c r="CJ2" s="262" t="s">
        <v>2100</v>
      </c>
      <c r="CK2" s="262" t="s">
        <v>2101</v>
      </c>
      <c r="CL2" s="262" t="s">
        <v>2102</v>
      </c>
      <c r="CM2" s="262" t="s">
        <v>2103</v>
      </c>
      <c r="CN2" s="340" t="s">
        <v>2104</v>
      </c>
      <c r="CO2" s="340" t="s">
        <v>2105</v>
      </c>
      <c r="CP2" s="340" t="s">
        <v>2106</v>
      </c>
      <c r="CQ2" s="340" t="s">
        <v>2107</v>
      </c>
      <c r="CR2" s="340" t="s">
        <v>2108</v>
      </c>
      <c r="CS2" s="273" t="s">
        <v>3195</v>
      </c>
      <c r="CT2" s="273" t="s">
        <v>3196</v>
      </c>
      <c r="CU2" s="273" t="s">
        <v>3200</v>
      </c>
      <c r="CV2" s="273" t="s">
        <v>3197</v>
      </c>
      <c r="CW2" s="273" t="s">
        <v>3198</v>
      </c>
      <c r="CX2" s="273" t="s">
        <v>3199</v>
      </c>
      <c r="CY2" s="262" t="s">
        <v>2115</v>
      </c>
      <c r="CZ2" s="262" t="s">
        <v>2116</v>
      </c>
      <c r="DA2" s="262" t="s">
        <v>2117</v>
      </c>
      <c r="DB2" s="262" t="s">
        <v>2118</v>
      </c>
      <c r="DC2" s="262" t="s">
        <v>2119</v>
      </c>
      <c r="DD2" s="262" t="s">
        <v>2120</v>
      </c>
      <c r="DE2" s="262" t="s">
        <v>2121</v>
      </c>
      <c r="DF2" s="262" t="s">
        <v>2122</v>
      </c>
      <c r="DG2" s="262" t="s">
        <v>2123</v>
      </c>
      <c r="DH2" s="262" t="s">
        <v>2124</v>
      </c>
      <c r="DI2" s="262" t="s">
        <v>2125</v>
      </c>
      <c r="DJ2" s="262" t="s">
        <v>2126</v>
      </c>
      <c r="DK2" s="262" t="s">
        <v>2127</v>
      </c>
      <c r="DL2" s="262" t="s">
        <v>2128</v>
      </c>
      <c r="DM2" s="262" t="s">
        <v>2129</v>
      </c>
      <c r="DN2" s="262" t="s">
        <v>2130</v>
      </c>
      <c r="DO2" s="262" t="s">
        <v>2131</v>
      </c>
      <c r="DP2" s="262" t="s">
        <v>2132</v>
      </c>
      <c r="DQ2" s="262" t="s">
        <v>2133</v>
      </c>
      <c r="DR2" s="262" t="s">
        <v>2134</v>
      </c>
      <c r="DS2" s="262" t="s">
        <v>2135</v>
      </c>
      <c r="DT2" s="262" t="s">
        <v>2136</v>
      </c>
      <c r="DU2" s="262" t="s">
        <v>2137</v>
      </c>
      <c r="DV2" s="262" t="s">
        <v>2138</v>
      </c>
      <c r="DW2" s="262" t="s">
        <v>2139</v>
      </c>
      <c r="DX2" s="262" t="s">
        <v>2140</v>
      </c>
      <c r="DY2" s="262" t="s">
        <v>2141</v>
      </c>
      <c r="DZ2" s="262" t="s">
        <v>2142</v>
      </c>
      <c r="EA2" s="262" t="s">
        <v>2143</v>
      </c>
      <c r="EB2" s="262" t="s">
        <v>2144</v>
      </c>
      <c r="EC2" s="262" t="s">
        <v>2145</v>
      </c>
      <c r="ED2" s="262" t="s">
        <v>2146</v>
      </c>
      <c r="EE2" s="262" t="s">
        <v>2147</v>
      </c>
      <c r="EF2" s="262" t="s">
        <v>2148</v>
      </c>
      <c r="EG2" s="262" t="s">
        <v>2149</v>
      </c>
      <c r="EH2" s="262" t="s">
        <v>2150</v>
      </c>
      <c r="EI2" s="262" t="s">
        <v>2151</v>
      </c>
      <c r="EJ2" s="262" t="s">
        <v>2152</v>
      </c>
      <c r="EK2" s="262" t="s">
        <v>2153</v>
      </c>
      <c r="EL2" s="262" t="s">
        <v>2154</v>
      </c>
      <c r="EM2" s="262" t="s">
        <v>2155</v>
      </c>
      <c r="EN2" s="262" t="s">
        <v>2156</v>
      </c>
      <c r="EO2" s="262" t="s">
        <v>2157</v>
      </c>
      <c r="EP2" s="262" t="s">
        <v>2158</v>
      </c>
      <c r="EQ2" s="262" t="s">
        <v>2159</v>
      </c>
      <c r="ER2" s="262" t="s">
        <v>2160</v>
      </c>
      <c r="ES2" s="262" t="s">
        <v>2161</v>
      </c>
      <c r="ET2" s="262" t="s">
        <v>2162</v>
      </c>
      <c r="EU2" s="262" t="s">
        <v>2163</v>
      </c>
      <c r="EV2" s="262" t="s">
        <v>2164</v>
      </c>
      <c r="EW2" s="262" t="s">
        <v>2165</v>
      </c>
      <c r="EX2" s="262" t="s">
        <v>2166</v>
      </c>
      <c r="EY2" s="262" t="s">
        <v>2167</v>
      </c>
      <c r="EZ2" s="262" t="s">
        <v>2168</v>
      </c>
      <c r="FA2" s="262" t="s">
        <v>2169</v>
      </c>
      <c r="FB2" s="262" t="s">
        <v>2170</v>
      </c>
      <c r="FC2" s="262" t="s">
        <v>2171</v>
      </c>
      <c r="FD2" s="262" t="s">
        <v>2172</v>
      </c>
      <c r="FE2" s="262" t="s">
        <v>2173</v>
      </c>
      <c r="FF2" s="262" t="s">
        <v>2174</v>
      </c>
      <c r="FG2" s="262" t="s">
        <v>2175</v>
      </c>
      <c r="FH2" s="262" t="s">
        <v>2176</v>
      </c>
      <c r="FI2" s="262" t="s">
        <v>2177</v>
      </c>
      <c r="FJ2" s="262" t="s">
        <v>2178</v>
      </c>
      <c r="FK2" s="262" t="s">
        <v>2179</v>
      </c>
      <c r="FL2" s="262" t="s">
        <v>2180</v>
      </c>
      <c r="FM2" s="262" t="s">
        <v>2181</v>
      </c>
      <c r="FN2" s="262" t="s">
        <v>2182</v>
      </c>
      <c r="FO2" s="262" t="s">
        <v>2183</v>
      </c>
      <c r="FP2" s="262" t="s">
        <v>2184</v>
      </c>
      <c r="FQ2" s="262" t="s">
        <v>2185</v>
      </c>
      <c r="FR2" s="262" t="s">
        <v>2186</v>
      </c>
      <c r="FS2" s="262" t="s">
        <v>2187</v>
      </c>
      <c r="FT2" s="262" t="s">
        <v>2188</v>
      </c>
      <c r="FU2" s="262" t="s">
        <v>2189</v>
      </c>
      <c r="FV2" s="262" t="s">
        <v>2190</v>
      </c>
      <c r="FW2" s="262" t="s">
        <v>2191</v>
      </c>
      <c r="FX2" s="262" t="s">
        <v>2192</v>
      </c>
      <c r="FY2" s="262" t="s">
        <v>2193</v>
      </c>
      <c r="FZ2" s="262" t="s">
        <v>2194</v>
      </c>
      <c r="GA2" s="262" t="s">
        <v>2195</v>
      </c>
      <c r="GB2" s="262" t="s">
        <v>2196</v>
      </c>
      <c r="GC2" s="262" t="s">
        <v>2197</v>
      </c>
      <c r="GD2" s="262" t="s">
        <v>2198</v>
      </c>
      <c r="GE2" s="262" t="s">
        <v>2199</v>
      </c>
      <c r="GF2" s="224" t="s">
        <v>3132</v>
      </c>
      <c r="GG2" s="224" t="s">
        <v>3121</v>
      </c>
      <c r="GH2" s="224" t="s">
        <v>3120</v>
      </c>
      <c r="GI2" s="224" t="s">
        <v>3119</v>
      </c>
      <c r="GJ2" s="224" t="s">
        <v>3118</v>
      </c>
      <c r="GK2" s="224" t="s">
        <v>3117</v>
      </c>
      <c r="GL2" s="224" t="s">
        <v>3116</v>
      </c>
      <c r="GM2" s="224" t="s">
        <v>3115</v>
      </c>
      <c r="GN2" s="224" t="s">
        <v>3114</v>
      </c>
      <c r="GO2" s="224" t="s">
        <v>3136</v>
      </c>
      <c r="GP2" t="s">
        <v>3132</v>
      </c>
      <c r="GQ2" t="s">
        <v>3121</v>
      </c>
      <c r="GR2" t="s">
        <v>3120</v>
      </c>
      <c r="GS2" t="s">
        <v>3119</v>
      </c>
      <c r="GT2" t="s">
        <v>3118</v>
      </c>
      <c r="GU2" t="s">
        <v>3117</v>
      </c>
      <c r="GV2" t="s">
        <v>3116</v>
      </c>
      <c r="GW2" t="s">
        <v>3115</v>
      </c>
      <c r="GX2" t="s">
        <v>3114</v>
      </c>
      <c r="GY2" t="s">
        <v>3136</v>
      </c>
    </row>
    <row r="3" spans="1:207">
      <c r="A3" s="262">
        <v>1001</v>
      </c>
      <c r="B3" s="262">
        <v>1</v>
      </c>
      <c r="C3" s="262">
        <v>0</v>
      </c>
      <c r="D3" s="262">
        <v>1</v>
      </c>
      <c r="E3" s="262" t="s">
        <v>196</v>
      </c>
      <c r="F3" s="262" t="s">
        <v>2200</v>
      </c>
      <c r="G3" s="262" t="s">
        <v>2201</v>
      </c>
      <c r="H3" s="262" t="s">
        <v>2202</v>
      </c>
      <c r="I3" s="262">
        <v>16787</v>
      </c>
      <c r="J3" s="262">
        <v>2350</v>
      </c>
      <c r="K3" s="262">
        <v>2023</v>
      </c>
      <c r="L3" s="262">
        <v>2368</v>
      </c>
      <c r="M3" s="262">
        <v>2696</v>
      </c>
      <c r="N3" s="262">
        <v>2140</v>
      </c>
      <c r="O3" s="262">
        <v>1508</v>
      </c>
      <c r="P3" s="262">
        <v>1633</v>
      </c>
      <c r="Q3" s="262">
        <v>1348</v>
      </c>
      <c r="R3" s="262">
        <v>721</v>
      </c>
      <c r="S3" s="262">
        <v>1202</v>
      </c>
      <c r="T3" s="262">
        <v>12919</v>
      </c>
      <c r="U3" s="262">
        <v>1449</v>
      </c>
      <c r="V3" s="262">
        <v>33</v>
      </c>
      <c r="W3" s="262">
        <v>825</v>
      </c>
      <c r="X3" s="262">
        <v>211</v>
      </c>
      <c r="Y3" s="262">
        <v>10</v>
      </c>
      <c r="Z3" s="262">
        <v>138</v>
      </c>
      <c r="AA3" s="262">
        <v>15327</v>
      </c>
      <c r="AB3" s="262">
        <v>30</v>
      </c>
      <c r="AC3" s="262">
        <v>36</v>
      </c>
      <c r="AD3" s="262">
        <v>1256</v>
      </c>
      <c r="AE3" s="262">
        <v>123</v>
      </c>
      <c r="AF3" s="262">
        <v>15</v>
      </c>
      <c r="AG3" s="262">
        <v>10906</v>
      </c>
      <c r="AH3" s="262">
        <v>1042</v>
      </c>
      <c r="AI3" s="262">
        <v>2815</v>
      </c>
      <c r="AJ3" s="262">
        <v>1712</v>
      </c>
      <c r="AK3" s="262">
        <v>312</v>
      </c>
      <c r="AL3" s="262">
        <v>7221</v>
      </c>
      <c r="AM3" s="262">
        <v>2156</v>
      </c>
      <c r="AN3" s="262">
        <v>6636</v>
      </c>
      <c r="AO3" s="262">
        <v>774</v>
      </c>
      <c r="AP3" s="262">
        <v>48026</v>
      </c>
      <c r="AQ3" s="262">
        <v>10526</v>
      </c>
      <c r="AR3" s="262">
        <v>4746</v>
      </c>
      <c r="AS3" s="262">
        <v>7986</v>
      </c>
      <c r="AT3" s="262">
        <v>8006</v>
      </c>
      <c r="AU3" s="262">
        <v>6028</v>
      </c>
      <c r="AV3" s="262">
        <v>3712</v>
      </c>
      <c r="AW3" s="262">
        <v>3692</v>
      </c>
      <c r="AX3" s="262">
        <v>2120</v>
      </c>
      <c r="AY3" s="262">
        <v>1210</v>
      </c>
      <c r="AZ3" s="262">
        <v>8577</v>
      </c>
      <c r="BA3" s="262">
        <v>23159</v>
      </c>
      <c r="BB3" s="262">
        <v>9625</v>
      </c>
      <c r="BC3" s="262">
        <v>90</v>
      </c>
      <c r="BD3" s="262">
        <v>4959</v>
      </c>
      <c r="BE3" s="262">
        <v>1013</v>
      </c>
      <c r="BF3" s="262">
        <v>53</v>
      </c>
      <c r="BG3" s="262">
        <v>550</v>
      </c>
      <c r="BH3" s="262">
        <v>43511</v>
      </c>
      <c r="BI3" s="262">
        <v>74</v>
      </c>
      <c r="BJ3" s="262">
        <v>60</v>
      </c>
      <c r="BK3" s="262">
        <v>4103</v>
      </c>
      <c r="BL3" s="262">
        <v>204</v>
      </c>
      <c r="BM3" s="262">
        <v>74</v>
      </c>
      <c r="BN3" s="262">
        <v>12893</v>
      </c>
      <c r="BO3" s="262">
        <v>33667</v>
      </c>
      <c r="BP3" s="262">
        <v>82</v>
      </c>
      <c r="BQ3" s="262">
        <v>1384</v>
      </c>
      <c r="BR3" s="262">
        <v>4163</v>
      </c>
      <c r="BS3" s="262">
        <v>12551</v>
      </c>
      <c r="BT3" s="262">
        <v>13654</v>
      </c>
      <c r="BU3" s="262">
        <v>6536</v>
      </c>
      <c r="BV3" s="262">
        <v>4055</v>
      </c>
      <c r="BW3" s="262">
        <v>3473</v>
      </c>
      <c r="BX3" s="262">
        <v>1730</v>
      </c>
      <c r="BY3" s="262">
        <v>680</v>
      </c>
      <c r="BZ3" s="262">
        <v>407</v>
      </c>
      <c r="CA3" s="262">
        <v>777</v>
      </c>
      <c r="CB3" s="262">
        <v>2525</v>
      </c>
      <c r="CC3" s="262">
        <v>5694</v>
      </c>
      <c r="CD3" s="262">
        <v>14014</v>
      </c>
      <c r="CE3" s="262">
        <v>12591</v>
      </c>
      <c r="CF3" s="262">
        <v>6824</v>
      </c>
      <c r="CG3" s="262">
        <v>3215</v>
      </c>
      <c r="CH3" s="262">
        <v>3163</v>
      </c>
      <c r="CI3" s="262">
        <v>15277</v>
      </c>
      <c r="CJ3" s="262">
        <v>4641</v>
      </c>
      <c r="CK3" s="262">
        <v>24641</v>
      </c>
      <c r="CL3" s="262">
        <v>3467</v>
      </c>
      <c r="CM3" s="262">
        <v>44746</v>
      </c>
      <c r="CN3" s="262">
        <v>22722</v>
      </c>
      <c r="CO3" s="262">
        <v>10527</v>
      </c>
      <c r="CP3" s="262">
        <v>6875</v>
      </c>
      <c r="CQ3" s="262">
        <v>3249</v>
      </c>
      <c r="CR3" s="262">
        <v>1373</v>
      </c>
      <c r="CS3" s="262">
        <v>22722</v>
      </c>
      <c r="CT3" s="262">
        <v>13172</v>
      </c>
      <c r="CU3" s="262">
        <v>4619</v>
      </c>
      <c r="CV3" s="262">
        <v>2928</v>
      </c>
      <c r="CW3" s="262">
        <v>871</v>
      </c>
      <c r="CX3" s="262">
        <v>434</v>
      </c>
      <c r="CY3" s="262">
        <v>82258</v>
      </c>
      <c r="CZ3" s="262">
        <v>40534</v>
      </c>
      <c r="DA3" s="262">
        <v>41724</v>
      </c>
      <c r="DB3" s="262">
        <v>6399</v>
      </c>
      <c r="DC3" s="262">
        <v>7554</v>
      </c>
      <c r="DD3" s="262">
        <v>13691</v>
      </c>
      <c r="DE3" s="262">
        <v>10623</v>
      </c>
      <c r="DF3" s="262">
        <v>9096</v>
      </c>
      <c r="DG3" s="262">
        <v>8129</v>
      </c>
      <c r="DH3" s="262">
        <v>4474</v>
      </c>
      <c r="DI3" s="262">
        <v>1931</v>
      </c>
      <c r="DJ3" s="262">
        <v>1801</v>
      </c>
      <c r="DK3" s="262">
        <v>6371</v>
      </c>
      <c r="DL3" s="262">
        <v>2092</v>
      </c>
      <c r="DM3" s="262">
        <v>8522</v>
      </c>
      <c r="DN3" s="262">
        <v>6927</v>
      </c>
      <c r="DO3" s="262">
        <v>9824</v>
      </c>
      <c r="DP3" s="262">
        <v>12468</v>
      </c>
      <c r="DQ3" s="262">
        <v>15392</v>
      </c>
      <c r="DR3" s="262">
        <v>9340</v>
      </c>
      <c r="DS3" s="262">
        <v>7590</v>
      </c>
      <c r="DT3" s="262">
        <v>43860</v>
      </c>
      <c r="DU3" s="262">
        <v>40940</v>
      </c>
      <c r="DV3" s="262">
        <v>2920</v>
      </c>
      <c r="DW3" s="262">
        <v>37930</v>
      </c>
      <c r="DX3" s="262">
        <v>40940</v>
      </c>
      <c r="DY3" s="262">
        <v>33920</v>
      </c>
      <c r="DZ3" s="262">
        <v>3430</v>
      </c>
      <c r="EA3" s="262">
        <v>1410</v>
      </c>
      <c r="EB3" s="262">
        <v>1910</v>
      </c>
      <c r="EC3" s="262">
        <v>0.42420000000000002</v>
      </c>
      <c r="ED3" s="262">
        <v>39810</v>
      </c>
      <c r="EE3" s="262">
        <v>1750</v>
      </c>
      <c r="EF3" s="262">
        <v>7070</v>
      </c>
      <c r="EG3" s="262">
        <v>7290</v>
      </c>
      <c r="EH3" s="262">
        <v>4700</v>
      </c>
      <c r="EI3" s="262">
        <v>7490</v>
      </c>
      <c r="EJ3" s="262">
        <v>0.42420000000000002</v>
      </c>
      <c r="EK3" s="262">
        <v>4410</v>
      </c>
      <c r="EL3" s="262">
        <v>1880</v>
      </c>
      <c r="EM3" s="262">
        <v>4080</v>
      </c>
      <c r="EN3" s="262">
        <v>860</v>
      </c>
      <c r="EO3" s="262">
        <v>40940</v>
      </c>
      <c r="EP3" s="262">
        <v>0.42420000000000002</v>
      </c>
      <c r="EQ3" s="262">
        <v>7140</v>
      </c>
      <c r="ER3" s="262">
        <v>5080</v>
      </c>
      <c r="ES3" s="262">
        <v>610</v>
      </c>
      <c r="ET3" s="262">
        <v>1450</v>
      </c>
      <c r="EU3" s="262">
        <v>11890</v>
      </c>
      <c r="EV3" s="262">
        <v>8610</v>
      </c>
      <c r="EW3" s="262">
        <v>3280</v>
      </c>
      <c r="EX3" s="262">
        <v>21650</v>
      </c>
      <c r="EY3" s="262">
        <v>730</v>
      </c>
      <c r="EZ3" s="262">
        <v>5940</v>
      </c>
      <c r="FA3" s="262">
        <v>4110</v>
      </c>
      <c r="FB3" s="262">
        <v>10880</v>
      </c>
      <c r="FC3" s="262">
        <v>0</v>
      </c>
      <c r="FD3" s="262">
        <v>8600</v>
      </c>
      <c r="FE3" s="262">
        <v>2910</v>
      </c>
      <c r="FF3" s="262">
        <v>4540</v>
      </c>
      <c r="FG3" s="262">
        <v>1150</v>
      </c>
      <c r="FH3" s="262">
        <v>2820</v>
      </c>
      <c r="FI3" s="262">
        <v>380</v>
      </c>
      <c r="FJ3" s="262">
        <v>1160</v>
      </c>
      <c r="FK3" s="262">
        <v>1860</v>
      </c>
      <c r="FL3" s="262">
        <v>1570</v>
      </c>
      <c r="FM3" s="262">
        <v>810</v>
      </c>
      <c r="FN3" s="262">
        <v>71730</v>
      </c>
      <c r="FO3" s="262">
        <v>5430</v>
      </c>
      <c r="FP3" s="262">
        <v>3480</v>
      </c>
      <c r="FQ3" s="262">
        <v>1950</v>
      </c>
      <c r="FR3" s="262">
        <v>24280</v>
      </c>
      <c r="FS3" s="262">
        <v>20560</v>
      </c>
      <c r="FT3" s="262">
        <v>19410</v>
      </c>
      <c r="FU3" s="262">
        <v>1150</v>
      </c>
      <c r="FV3" s="262">
        <v>6200</v>
      </c>
      <c r="FW3" s="262">
        <v>15260</v>
      </c>
      <c r="FX3" s="262">
        <v>71730</v>
      </c>
      <c r="FY3" s="262">
        <v>22450</v>
      </c>
      <c r="FZ3" s="262">
        <v>32210</v>
      </c>
      <c r="GA3" s="262">
        <v>6330</v>
      </c>
      <c r="GB3" s="262">
        <v>0.42420000000000002</v>
      </c>
      <c r="GC3" s="262">
        <v>3370</v>
      </c>
      <c r="GD3" s="262">
        <v>6210</v>
      </c>
      <c r="GE3" s="262">
        <v>0.42420000000000002</v>
      </c>
      <c r="GF3">
        <v>2350</v>
      </c>
      <c r="GG3">
        <v>1965</v>
      </c>
      <c r="GH3">
        <v>7014</v>
      </c>
      <c r="GI3">
        <v>1492</v>
      </c>
      <c r="GJ3">
        <v>411</v>
      </c>
      <c r="GK3">
        <v>649</v>
      </c>
      <c r="GL3">
        <v>1185</v>
      </c>
      <c r="GM3">
        <v>754</v>
      </c>
      <c r="GN3">
        <v>670</v>
      </c>
      <c r="GO3">
        <v>297</v>
      </c>
      <c r="GP3">
        <v>10526</v>
      </c>
      <c r="GQ3">
        <v>4660</v>
      </c>
      <c r="GR3">
        <v>21765</v>
      </c>
      <c r="GS3">
        <v>3647</v>
      </c>
      <c r="GT3">
        <v>716</v>
      </c>
      <c r="GU3">
        <v>1715</v>
      </c>
      <c r="GV3">
        <v>2142</v>
      </c>
      <c r="GW3">
        <v>1252</v>
      </c>
      <c r="GX3">
        <v>1059</v>
      </c>
      <c r="GY3">
        <v>544</v>
      </c>
    </row>
    <row r="4" spans="1:207">
      <c r="A4" s="262">
        <v>1002</v>
      </c>
      <c r="B4" s="262">
        <v>1</v>
      </c>
      <c r="C4" s="262">
        <v>0</v>
      </c>
      <c r="D4" s="262">
        <v>2</v>
      </c>
      <c r="E4" s="262" t="s">
        <v>196</v>
      </c>
      <c r="F4" s="262" t="s">
        <v>2203</v>
      </c>
      <c r="G4" s="262" t="s">
        <v>2204</v>
      </c>
      <c r="H4" s="262" t="s">
        <v>2202</v>
      </c>
      <c r="I4" s="262">
        <v>36992</v>
      </c>
      <c r="J4" s="262">
        <v>3958</v>
      </c>
      <c r="K4" s="262">
        <v>8761</v>
      </c>
      <c r="L4" s="262">
        <v>6074</v>
      </c>
      <c r="M4" s="262">
        <v>5393</v>
      </c>
      <c r="N4" s="262">
        <v>3863</v>
      </c>
      <c r="O4" s="262">
        <v>3817</v>
      </c>
      <c r="P4" s="262">
        <v>2441</v>
      </c>
      <c r="Q4" s="262">
        <v>1619</v>
      </c>
      <c r="R4" s="262">
        <v>1066</v>
      </c>
      <c r="S4" s="262">
        <v>4157</v>
      </c>
      <c r="T4" s="262">
        <v>27586</v>
      </c>
      <c r="U4" s="262">
        <v>874</v>
      </c>
      <c r="V4" s="262">
        <v>48</v>
      </c>
      <c r="W4" s="262">
        <v>3446</v>
      </c>
      <c r="X4" s="262">
        <v>593</v>
      </c>
      <c r="Y4" s="262">
        <v>82</v>
      </c>
      <c r="Z4" s="262">
        <v>206</v>
      </c>
      <c r="AA4" s="262">
        <v>10337</v>
      </c>
      <c r="AB4" s="262">
        <v>2232</v>
      </c>
      <c r="AC4" s="262">
        <v>878</v>
      </c>
      <c r="AD4" s="262">
        <v>23046</v>
      </c>
      <c r="AE4" s="262">
        <v>456</v>
      </c>
      <c r="AF4" s="262">
        <v>43</v>
      </c>
      <c r="AG4" s="262">
        <v>22192</v>
      </c>
      <c r="AH4" s="262">
        <v>2361</v>
      </c>
      <c r="AI4" s="262">
        <v>5236</v>
      </c>
      <c r="AJ4" s="262">
        <v>5957</v>
      </c>
      <c r="AK4" s="262">
        <v>1246</v>
      </c>
      <c r="AL4" s="262">
        <v>13508</v>
      </c>
      <c r="AM4" s="262">
        <v>6062</v>
      </c>
      <c r="AN4" s="262">
        <v>16395</v>
      </c>
      <c r="AO4" s="262">
        <v>1027</v>
      </c>
      <c r="AP4" s="262">
        <v>132132</v>
      </c>
      <c r="AQ4" s="262">
        <v>24249</v>
      </c>
      <c r="AR4" s="262">
        <v>24442</v>
      </c>
      <c r="AS4" s="262">
        <v>23387</v>
      </c>
      <c r="AT4" s="262">
        <v>23224</v>
      </c>
      <c r="AU4" s="262">
        <v>14863</v>
      </c>
      <c r="AV4" s="262">
        <v>8988</v>
      </c>
      <c r="AW4" s="262">
        <v>8377</v>
      </c>
      <c r="AX4" s="262">
        <v>2710</v>
      </c>
      <c r="AY4" s="262">
        <v>1872</v>
      </c>
      <c r="AZ4" s="262">
        <v>32138</v>
      </c>
      <c r="BA4" s="262">
        <v>58892</v>
      </c>
      <c r="BB4" s="262">
        <v>6080</v>
      </c>
      <c r="BC4" s="262">
        <v>115</v>
      </c>
      <c r="BD4" s="262">
        <v>28722</v>
      </c>
      <c r="BE4" s="262">
        <v>3708</v>
      </c>
      <c r="BF4" s="262">
        <v>486</v>
      </c>
      <c r="BG4" s="262">
        <v>1971</v>
      </c>
      <c r="BH4" s="262">
        <v>66246</v>
      </c>
      <c r="BI4" s="262">
        <v>8584</v>
      </c>
      <c r="BJ4" s="262">
        <v>3745</v>
      </c>
      <c r="BK4" s="262">
        <v>52591</v>
      </c>
      <c r="BL4" s="262">
        <v>894</v>
      </c>
      <c r="BM4" s="262">
        <v>52</v>
      </c>
      <c r="BN4" s="262">
        <v>34216</v>
      </c>
      <c r="BO4" s="262">
        <v>94291</v>
      </c>
      <c r="BP4" s="262">
        <v>248</v>
      </c>
      <c r="BQ4" s="262">
        <v>3357</v>
      </c>
      <c r="BR4" s="262">
        <v>12020</v>
      </c>
      <c r="BS4" s="262">
        <v>43013</v>
      </c>
      <c r="BT4" s="262">
        <v>37891</v>
      </c>
      <c r="BU4" s="262">
        <v>17570</v>
      </c>
      <c r="BV4" s="262">
        <v>9516</v>
      </c>
      <c r="BW4" s="262">
        <v>6512</v>
      </c>
      <c r="BX4" s="262">
        <v>2659</v>
      </c>
      <c r="BY4" s="262">
        <v>1196</v>
      </c>
      <c r="BZ4" s="262">
        <v>772</v>
      </c>
      <c r="CA4" s="262">
        <v>963</v>
      </c>
      <c r="CB4" s="262">
        <v>7076</v>
      </c>
      <c r="CC4" s="262">
        <v>17824</v>
      </c>
      <c r="CD4" s="262">
        <v>40949</v>
      </c>
      <c r="CE4" s="262">
        <v>34156</v>
      </c>
      <c r="CF4" s="262">
        <v>18255</v>
      </c>
      <c r="CG4" s="262">
        <v>7874</v>
      </c>
      <c r="CH4" s="262">
        <v>5978</v>
      </c>
      <c r="CI4" s="262">
        <v>39970</v>
      </c>
      <c r="CJ4" s="262">
        <v>10087</v>
      </c>
      <c r="CK4" s="262">
        <v>76713</v>
      </c>
      <c r="CL4" s="262">
        <v>5342</v>
      </c>
      <c r="CM4" s="262">
        <v>127889</v>
      </c>
      <c r="CN4" s="262">
        <v>61501</v>
      </c>
      <c r="CO4" s="262">
        <v>30696</v>
      </c>
      <c r="CP4" s="262">
        <v>19427</v>
      </c>
      <c r="CQ4" s="262">
        <v>9031</v>
      </c>
      <c r="CR4" s="262">
        <v>7234</v>
      </c>
      <c r="CS4" s="262">
        <v>61501</v>
      </c>
      <c r="CT4" s="262">
        <v>41088</v>
      </c>
      <c r="CU4" s="262">
        <v>13166</v>
      </c>
      <c r="CV4" s="262">
        <v>8225</v>
      </c>
      <c r="CW4" s="262">
        <v>2591</v>
      </c>
      <c r="CX4" s="262">
        <v>1318</v>
      </c>
      <c r="CY4" s="262">
        <v>235782</v>
      </c>
      <c r="CZ4" s="262">
        <v>113505</v>
      </c>
      <c r="DA4" s="262">
        <v>122277</v>
      </c>
      <c r="DB4" s="262">
        <v>18983</v>
      </c>
      <c r="DC4" s="262">
        <v>19861</v>
      </c>
      <c r="DD4" s="262">
        <v>44264</v>
      </c>
      <c r="DE4" s="262">
        <v>29183</v>
      </c>
      <c r="DF4" s="262">
        <v>24246</v>
      </c>
      <c r="DG4" s="262">
        <v>20300</v>
      </c>
      <c r="DH4" s="262">
        <v>11042</v>
      </c>
      <c r="DI4" s="262">
        <v>6104</v>
      </c>
      <c r="DJ4" s="262">
        <v>5635</v>
      </c>
      <c r="DK4" s="262">
        <v>16470</v>
      </c>
      <c r="DL4" s="262">
        <v>5689</v>
      </c>
      <c r="DM4" s="262">
        <v>26559</v>
      </c>
      <c r="DN4" s="262">
        <v>22651</v>
      </c>
      <c r="DO4" s="262">
        <v>32529</v>
      </c>
      <c r="DP4" s="262">
        <v>35374</v>
      </c>
      <c r="DQ4" s="262">
        <v>41675</v>
      </c>
      <c r="DR4" s="262">
        <v>24324</v>
      </c>
      <c r="DS4" s="262">
        <v>18772</v>
      </c>
      <c r="DT4" s="262">
        <v>127730</v>
      </c>
      <c r="DU4" s="262">
        <v>118100</v>
      </c>
      <c r="DV4" s="262">
        <v>9630</v>
      </c>
      <c r="DW4" s="262">
        <v>106840</v>
      </c>
      <c r="DX4" s="262">
        <v>118100</v>
      </c>
      <c r="DY4" s="262">
        <v>99230</v>
      </c>
      <c r="DZ4" s="262">
        <v>8950</v>
      </c>
      <c r="EA4" s="262">
        <v>3500</v>
      </c>
      <c r="EB4" s="262">
        <v>5720</v>
      </c>
      <c r="EC4" s="262">
        <v>0.42420000000000002</v>
      </c>
      <c r="ED4" s="262">
        <v>116360</v>
      </c>
      <c r="EE4" s="262">
        <v>4770</v>
      </c>
      <c r="EF4" s="262">
        <v>24250</v>
      </c>
      <c r="EG4" s="262">
        <v>24290</v>
      </c>
      <c r="EH4" s="262">
        <v>15600</v>
      </c>
      <c r="EI4" s="262">
        <v>19570</v>
      </c>
      <c r="EJ4" s="262">
        <v>0.42420000000000002</v>
      </c>
      <c r="EK4" s="262">
        <v>9240</v>
      </c>
      <c r="EL4" s="262">
        <v>5700</v>
      </c>
      <c r="EM4" s="262">
        <v>10570</v>
      </c>
      <c r="EN4" s="262">
        <v>1740</v>
      </c>
      <c r="EO4" s="262">
        <v>118100</v>
      </c>
      <c r="EP4" s="262">
        <v>0.42420000000000002</v>
      </c>
      <c r="EQ4" s="262">
        <v>17000</v>
      </c>
      <c r="ER4" s="262">
        <v>10930</v>
      </c>
      <c r="ES4" s="262">
        <v>1550</v>
      </c>
      <c r="ET4" s="262">
        <v>4520</v>
      </c>
      <c r="EU4" s="262">
        <v>30600</v>
      </c>
      <c r="EV4" s="262">
        <v>20840</v>
      </c>
      <c r="EW4" s="262">
        <v>9750</v>
      </c>
      <c r="EX4" s="262">
        <v>69910</v>
      </c>
      <c r="EY4" s="262">
        <v>3610</v>
      </c>
      <c r="EZ4" s="262">
        <v>17050</v>
      </c>
      <c r="FA4" s="262">
        <v>11510</v>
      </c>
      <c r="FB4" s="262">
        <v>37740</v>
      </c>
      <c r="FC4" s="262">
        <v>0</v>
      </c>
      <c r="FD4" s="262">
        <v>23390</v>
      </c>
      <c r="FE4" s="262">
        <v>7080</v>
      </c>
      <c r="FF4" s="262">
        <v>13070</v>
      </c>
      <c r="FG4" s="262">
        <v>3240</v>
      </c>
      <c r="FH4" s="262">
        <v>6650</v>
      </c>
      <c r="FI4" s="262">
        <v>1540</v>
      </c>
      <c r="FJ4" s="262">
        <v>4000</v>
      </c>
      <c r="FK4" s="262">
        <v>6150</v>
      </c>
      <c r="FL4" s="262">
        <v>2350</v>
      </c>
      <c r="FM4" s="262">
        <v>2690</v>
      </c>
      <c r="FN4" s="262">
        <v>207060</v>
      </c>
      <c r="FO4" s="262">
        <v>15430</v>
      </c>
      <c r="FP4" s="262">
        <v>10560</v>
      </c>
      <c r="FQ4" s="262">
        <v>4870</v>
      </c>
      <c r="FR4" s="262">
        <v>62290</v>
      </c>
      <c r="FS4" s="262">
        <v>53910</v>
      </c>
      <c r="FT4" s="262">
        <v>50670</v>
      </c>
      <c r="FU4" s="262">
        <v>3240</v>
      </c>
      <c r="FV4" s="262">
        <v>16290</v>
      </c>
      <c r="FW4" s="262">
        <v>59140</v>
      </c>
      <c r="FX4" s="262">
        <v>207060</v>
      </c>
      <c r="FY4" s="262">
        <v>65000</v>
      </c>
      <c r="FZ4" s="262">
        <v>82000</v>
      </c>
      <c r="GA4" s="262">
        <v>23290</v>
      </c>
      <c r="GB4" s="262">
        <v>2660</v>
      </c>
      <c r="GC4" s="262">
        <v>10690</v>
      </c>
      <c r="GD4" s="262">
        <v>19320</v>
      </c>
      <c r="GE4" s="262">
        <v>4100</v>
      </c>
      <c r="GF4">
        <v>3958</v>
      </c>
      <c r="GG4">
        <v>8619</v>
      </c>
      <c r="GH4">
        <v>15029</v>
      </c>
      <c r="GI4">
        <v>3358</v>
      </c>
      <c r="GJ4">
        <v>1320</v>
      </c>
      <c r="GK4">
        <v>1213</v>
      </c>
      <c r="GL4">
        <v>1186</v>
      </c>
      <c r="GM4">
        <v>1018</v>
      </c>
      <c r="GN4">
        <v>838</v>
      </c>
      <c r="GO4">
        <v>453</v>
      </c>
      <c r="GP4">
        <v>24249</v>
      </c>
      <c r="GQ4">
        <v>23976</v>
      </c>
      <c r="GR4">
        <v>61202</v>
      </c>
      <c r="GS4">
        <v>8137</v>
      </c>
      <c r="GT4">
        <v>2451</v>
      </c>
      <c r="GU4">
        <v>3848</v>
      </c>
      <c r="GV4">
        <v>4380</v>
      </c>
      <c r="GW4">
        <v>1680</v>
      </c>
      <c r="GX4">
        <v>1437</v>
      </c>
      <c r="GY4">
        <v>752</v>
      </c>
    </row>
    <row r="5" spans="1:207">
      <c r="A5" s="262">
        <v>1003</v>
      </c>
      <c r="B5" s="262">
        <v>1</v>
      </c>
      <c r="C5" s="262">
        <v>0</v>
      </c>
      <c r="D5" s="262">
        <v>3</v>
      </c>
      <c r="E5" s="262" t="s">
        <v>196</v>
      </c>
      <c r="F5" s="262" t="s">
        <v>2205</v>
      </c>
      <c r="G5" s="262" t="s">
        <v>2206</v>
      </c>
      <c r="H5" s="262" t="s">
        <v>2202</v>
      </c>
      <c r="I5" s="262">
        <v>43694</v>
      </c>
      <c r="J5" s="262">
        <v>8119</v>
      </c>
      <c r="K5" s="262">
        <v>7574</v>
      </c>
      <c r="L5" s="262">
        <v>6760</v>
      </c>
      <c r="M5" s="262">
        <v>7668</v>
      </c>
      <c r="N5" s="262">
        <v>3974</v>
      </c>
      <c r="O5" s="262">
        <v>2877</v>
      </c>
      <c r="P5" s="262">
        <v>3232</v>
      </c>
      <c r="Q5" s="262">
        <v>1996</v>
      </c>
      <c r="R5" s="262">
        <v>1494</v>
      </c>
      <c r="S5" s="262">
        <v>3376</v>
      </c>
      <c r="T5" s="262">
        <v>35001</v>
      </c>
      <c r="U5" s="262">
        <v>1373</v>
      </c>
      <c r="V5" s="262">
        <v>932</v>
      </c>
      <c r="W5" s="262">
        <v>2374</v>
      </c>
      <c r="X5" s="262">
        <v>287</v>
      </c>
      <c r="Y5" s="262">
        <v>101</v>
      </c>
      <c r="Z5" s="262">
        <v>250</v>
      </c>
      <c r="AA5" s="262">
        <v>3783</v>
      </c>
      <c r="AB5" s="262">
        <v>4859</v>
      </c>
      <c r="AC5" s="262">
        <v>405</v>
      </c>
      <c r="AD5" s="262">
        <v>33396</v>
      </c>
      <c r="AE5" s="262">
        <v>1116</v>
      </c>
      <c r="AF5" s="262">
        <v>135</v>
      </c>
      <c r="AG5" s="262">
        <v>28440</v>
      </c>
      <c r="AH5" s="262">
        <v>4230</v>
      </c>
      <c r="AI5" s="262">
        <v>6655</v>
      </c>
      <c r="AJ5" s="262">
        <v>3615</v>
      </c>
      <c r="AK5" s="262">
        <v>754</v>
      </c>
      <c r="AL5" s="262">
        <v>15536</v>
      </c>
      <c r="AM5" s="262">
        <v>8211</v>
      </c>
      <c r="AN5" s="262">
        <v>18287</v>
      </c>
      <c r="AO5" s="262">
        <v>1660</v>
      </c>
      <c r="AP5" s="262">
        <v>115013</v>
      </c>
      <c r="AQ5" s="262">
        <v>20402</v>
      </c>
      <c r="AR5" s="262">
        <v>15125</v>
      </c>
      <c r="AS5" s="262">
        <v>17110</v>
      </c>
      <c r="AT5" s="262">
        <v>25644</v>
      </c>
      <c r="AU5" s="262">
        <v>12680</v>
      </c>
      <c r="AV5" s="262">
        <v>7025</v>
      </c>
      <c r="AW5" s="262">
        <v>9836</v>
      </c>
      <c r="AX5" s="262">
        <v>4213</v>
      </c>
      <c r="AY5" s="262">
        <v>2971</v>
      </c>
      <c r="AZ5" s="262">
        <v>21028</v>
      </c>
      <c r="BA5" s="262">
        <v>56865</v>
      </c>
      <c r="BB5" s="262">
        <v>9344</v>
      </c>
      <c r="BC5" s="262">
        <v>8554</v>
      </c>
      <c r="BD5" s="262">
        <v>16381</v>
      </c>
      <c r="BE5" s="262">
        <v>1359</v>
      </c>
      <c r="BF5" s="262">
        <v>377</v>
      </c>
      <c r="BG5" s="262">
        <v>1098</v>
      </c>
      <c r="BH5" s="262">
        <v>21391</v>
      </c>
      <c r="BI5" s="262">
        <v>16713</v>
      </c>
      <c r="BJ5" s="262">
        <v>1365</v>
      </c>
      <c r="BK5" s="262">
        <v>73554</v>
      </c>
      <c r="BL5" s="262">
        <v>1787</v>
      </c>
      <c r="BM5" s="262">
        <v>196</v>
      </c>
      <c r="BN5" s="262">
        <v>33728</v>
      </c>
      <c r="BO5" s="262">
        <v>77052</v>
      </c>
      <c r="BP5" s="262">
        <v>912</v>
      </c>
      <c r="BQ5" s="262">
        <v>3314</v>
      </c>
      <c r="BR5" s="262">
        <v>11461</v>
      </c>
      <c r="BS5" s="262">
        <v>33330</v>
      </c>
      <c r="BT5" s="262">
        <v>32384</v>
      </c>
      <c r="BU5" s="262">
        <v>14583</v>
      </c>
      <c r="BV5" s="262">
        <v>10052</v>
      </c>
      <c r="BW5" s="262">
        <v>6852</v>
      </c>
      <c r="BX5" s="262">
        <v>3190</v>
      </c>
      <c r="BY5" s="262">
        <v>1253</v>
      </c>
      <c r="BZ5" s="262">
        <v>688</v>
      </c>
      <c r="CA5" s="262">
        <v>1213</v>
      </c>
      <c r="CB5" s="262">
        <v>5384</v>
      </c>
      <c r="CC5" s="262">
        <v>14848</v>
      </c>
      <c r="CD5" s="262">
        <v>30648</v>
      </c>
      <c r="CE5" s="262">
        <v>31929</v>
      </c>
      <c r="CF5" s="262">
        <v>17957</v>
      </c>
      <c r="CG5" s="262">
        <v>8276</v>
      </c>
      <c r="CH5" s="262">
        <v>5964</v>
      </c>
      <c r="CI5" s="262">
        <v>33537</v>
      </c>
      <c r="CJ5" s="262">
        <v>15549</v>
      </c>
      <c r="CK5" s="262">
        <v>59083</v>
      </c>
      <c r="CL5" s="262">
        <v>6837</v>
      </c>
      <c r="CM5" s="262">
        <v>109077</v>
      </c>
      <c r="CN5" s="262">
        <v>50171</v>
      </c>
      <c r="CO5" s="262">
        <v>28445</v>
      </c>
      <c r="CP5" s="262">
        <v>18661</v>
      </c>
      <c r="CQ5" s="262">
        <v>8648</v>
      </c>
      <c r="CR5" s="262">
        <v>3152</v>
      </c>
      <c r="CS5" s="262">
        <v>50171</v>
      </c>
      <c r="CT5" s="262">
        <v>35482</v>
      </c>
      <c r="CU5" s="262">
        <v>12241</v>
      </c>
      <c r="CV5" s="262">
        <v>7658</v>
      </c>
      <c r="CW5" s="262">
        <v>2298</v>
      </c>
      <c r="CX5" s="262">
        <v>1227</v>
      </c>
      <c r="CY5" s="262">
        <v>210305</v>
      </c>
      <c r="CZ5" s="262">
        <v>99832</v>
      </c>
      <c r="DA5" s="262">
        <v>110473</v>
      </c>
      <c r="DB5" s="262">
        <v>16697</v>
      </c>
      <c r="DC5" s="262">
        <v>18981</v>
      </c>
      <c r="DD5" s="262">
        <v>27765</v>
      </c>
      <c r="DE5" s="262">
        <v>27840</v>
      </c>
      <c r="DF5" s="262">
        <v>24893</v>
      </c>
      <c r="DG5" s="262">
        <v>23157</v>
      </c>
      <c r="DH5" s="262">
        <v>12945</v>
      </c>
      <c r="DI5" s="262">
        <v>4987</v>
      </c>
      <c r="DJ5" s="262">
        <v>4964</v>
      </c>
      <c r="DK5" s="262">
        <v>15892</v>
      </c>
      <c r="DL5" s="262">
        <v>5645</v>
      </c>
      <c r="DM5" s="262">
        <v>17701</v>
      </c>
      <c r="DN5" s="262">
        <v>14254</v>
      </c>
      <c r="DO5" s="262">
        <v>24829</v>
      </c>
      <c r="DP5" s="262">
        <v>33198</v>
      </c>
      <c r="DQ5" s="262">
        <v>40471</v>
      </c>
      <c r="DR5" s="262">
        <v>26305</v>
      </c>
      <c r="DS5" s="262">
        <v>22059</v>
      </c>
      <c r="DT5" s="262">
        <v>107710</v>
      </c>
      <c r="DU5" s="262">
        <v>99990</v>
      </c>
      <c r="DV5" s="262">
        <v>7710</v>
      </c>
      <c r="DW5" s="262">
        <v>100290</v>
      </c>
      <c r="DX5" s="262">
        <v>99990</v>
      </c>
      <c r="DY5" s="262">
        <v>84190</v>
      </c>
      <c r="DZ5" s="262">
        <v>6540</v>
      </c>
      <c r="EA5" s="262">
        <v>3720</v>
      </c>
      <c r="EB5" s="262">
        <v>4730</v>
      </c>
      <c r="EC5" s="262">
        <v>0.42420000000000002</v>
      </c>
      <c r="ED5" s="262">
        <v>97510</v>
      </c>
      <c r="EE5" s="262">
        <v>3540</v>
      </c>
      <c r="EF5" s="262">
        <v>17910</v>
      </c>
      <c r="EG5" s="262">
        <v>19260</v>
      </c>
      <c r="EH5" s="262">
        <v>12710</v>
      </c>
      <c r="EI5" s="262">
        <v>17930</v>
      </c>
      <c r="EJ5" s="262">
        <v>0.42420000000000002</v>
      </c>
      <c r="EK5" s="262">
        <v>10170</v>
      </c>
      <c r="EL5" s="262">
        <v>5200</v>
      </c>
      <c r="EM5" s="262">
        <v>9420</v>
      </c>
      <c r="EN5" s="262">
        <v>0.42420000000000002</v>
      </c>
      <c r="EO5" s="262">
        <v>99990</v>
      </c>
      <c r="EP5" s="262">
        <v>0.42420000000000002</v>
      </c>
      <c r="EQ5" s="262">
        <v>18450</v>
      </c>
      <c r="ER5" s="262">
        <v>13170</v>
      </c>
      <c r="ES5" s="262">
        <v>1190</v>
      </c>
      <c r="ET5" s="262">
        <v>4080</v>
      </c>
      <c r="EU5" s="262">
        <v>27470</v>
      </c>
      <c r="EV5" s="262">
        <v>17720</v>
      </c>
      <c r="EW5" s="262">
        <v>9750</v>
      </c>
      <c r="EX5" s="262">
        <v>53400</v>
      </c>
      <c r="EY5" s="262">
        <v>2400</v>
      </c>
      <c r="EZ5" s="262">
        <v>12650</v>
      </c>
      <c r="FA5" s="262">
        <v>7450</v>
      </c>
      <c r="FB5" s="262">
        <v>30900</v>
      </c>
      <c r="FC5" s="262">
        <v>0.42420000000000002</v>
      </c>
      <c r="FD5" s="262">
        <v>22500</v>
      </c>
      <c r="FE5" s="262">
        <v>6940</v>
      </c>
      <c r="FF5" s="262">
        <v>11940</v>
      </c>
      <c r="FG5" s="262">
        <v>3620</v>
      </c>
      <c r="FH5" s="262">
        <v>6550</v>
      </c>
      <c r="FI5" s="262">
        <v>1890</v>
      </c>
      <c r="FJ5" s="262">
        <v>2530</v>
      </c>
      <c r="FK5" s="262">
        <v>5850</v>
      </c>
      <c r="FL5" s="262">
        <v>3410</v>
      </c>
      <c r="FM5" s="262">
        <v>2270</v>
      </c>
      <c r="FN5" s="262">
        <v>183380</v>
      </c>
      <c r="FO5" s="262">
        <v>16490</v>
      </c>
      <c r="FP5" s="262">
        <v>11820</v>
      </c>
      <c r="FQ5" s="262">
        <v>4670</v>
      </c>
      <c r="FR5" s="262">
        <v>65320</v>
      </c>
      <c r="FS5" s="262">
        <v>51240</v>
      </c>
      <c r="FT5" s="262">
        <v>47630</v>
      </c>
      <c r="FU5" s="262">
        <v>3620</v>
      </c>
      <c r="FV5" s="262">
        <v>13790</v>
      </c>
      <c r="FW5" s="262">
        <v>36530</v>
      </c>
      <c r="FX5" s="262">
        <v>183380</v>
      </c>
      <c r="FY5" s="262">
        <v>55270</v>
      </c>
      <c r="FZ5" s="262">
        <v>84470</v>
      </c>
      <c r="GA5" s="262">
        <v>17990</v>
      </c>
      <c r="GB5" s="262">
        <v>2250</v>
      </c>
      <c r="GC5" s="262">
        <v>8490</v>
      </c>
      <c r="GD5" s="262">
        <v>13120</v>
      </c>
      <c r="GE5" s="262">
        <v>1800</v>
      </c>
      <c r="GF5">
        <v>8119</v>
      </c>
      <c r="GG5">
        <v>7367</v>
      </c>
      <c r="GH5">
        <v>18320</v>
      </c>
      <c r="GI5">
        <v>2374</v>
      </c>
      <c r="GJ5">
        <v>1172</v>
      </c>
      <c r="GK5">
        <v>1435</v>
      </c>
      <c r="GL5">
        <v>1858</v>
      </c>
      <c r="GM5">
        <v>1182</v>
      </c>
      <c r="GN5">
        <v>1311</v>
      </c>
      <c r="GO5">
        <v>556</v>
      </c>
      <c r="GP5">
        <v>20402</v>
      </c>
      <c r="GQ5">
        <v>14872</v>
      </c>
      <c r="GR5">
        <v>55051</v>
      </c>
      <c r="GS5">
        <v>5882</v>
      </c>
      <c r="GT5">
        <v>2552</v>
      </c>
      <c r="GU5">
        <v>4660</v>
      </c>
      <c r="GV5">
        <v>5284</v>
      </c>
      <c r="GW5">
        <v>2688</v>
      </c>
      <c r="GX5">
        <v>2440</v>
      </c>
      <c r="GY5">
        <v>1175</v>
      </c>
    </row>
    <row r="6" spans="1:207">
      <c r="A6" s="262">
        <v>1004</v>
      </c>
      <c r="B6" s="262">
        <v>1</v>
      </c>
      <c r="C6" s="262">
        <v>0</v>
      </c>
      <c r="D6" s="262">
        <v>4</v>
      </c>
      <c r="E6" s="262" t="s">
        <v>196</v>
      </c>
      <c r="F6" s="262" t="s">
        <v>2207</v>
      </c>
      <c r="G6" s="262" t="s">
        <v>2208</v>
      </c>
      <c r="H6" s="262" t="s">
        <v>2202</v>
      </c>
      <c r="I6" s="262">
        <v>19191</v>
      </c>
      <c r="J6" s="262">
        <v>1475</v>
      </c>
      <c r="K6" s="262">
        <v>2947</v>
      </c>
      <c r="L6" s="262">
        <v>3286</v>
      </c>
      <c r="M6" s="262">
        <v>3987</v>
      </c>
      <c r="N6" s="262">
        <v>2579</v>
      </c>
      <c r="O6" s="262">
        <v>1694</v>
      </c>
      <c r="P6" s="262">
        <v>1850</v>
      </c>
      <c r="Q6" s="262">
        <v>1021</v>
      </c>
      <c r="R6" s="262">
        <v>352</v>
      </c>
      <c r="S6" s="262">
        <v>1276</v>
      </c>
      <c r="T6" s="262">
        <v>15907</v>
      </c>
      <c r="U6" s="262">
        <v>536</v>
      </c>
      <c r="V6" s="262">
        <v>579</v>
      </c>
      <c r="W6" s="262">
        <v>630</v>
      </c>
      <c r="X6" s="262">
        <v>113</v>
      </c>
      <c r="Y6" s="262">
        <v>39</v>
      </c>
      <c r="Z6" s="262">
        <v>111</v>
      </c>
      <c r="AA6" s="262">
        <v>5216</v>
      </c>
      <c r="AB6" s="262">
        <v>883</v>
      </c>
      <c r="AC6" s="262">
        <v>347</v>
      </c>
      <c r="AD6" s="262">
        <v>12285</v>
      </c>
      <c r="AE6" s="262">
        <v>441</v>
      </c>
      <c r="AF6" s="262">
        <v>19</v>
      </c>
      <c r="AG6" s="262">
        <v>14096</v>
      </c>
      <c r="AH6" s="262">
        <v>1483</v>
      </c>
      <c r="AI6" s="262">
        <v>2252</v>
      </c>
      <c r="AJ6" s="262">
        <v>1215</v>
      </c>
      <c r="AK6" s="262">
        <v>145</v>
      </c>
      <c r="AL6" s="262">
        <v>10804</v>
      </c>
      <c r="AM6" s="262">
        <v>3871</v>
      </c>
      <c r="AN6" s="262">
        <v>3934</v>
      </c>
      <c r="AO6" s="262">
        <v>582</v>
      </c>
      <c r="AP6" s="262">
        <v>41111</v>
      </c>
      <c r="AQ6" s="262">
        <v>4353</v>
      </c>
      <c r="AR6" s="262">
        <v>5936</v>
      </c>
      <c r="AS6" s="262">
        <v>7581</v>
      </c>
      <c r="AT6" s="262">
        <v>7790</v>
      </c>
      <c r="AU6" s="262">
        <v>5854</v>
      </c>
      <c r="AV6" s="262">
        <v>3145</v>
      </c>
      <c r="AW6" s="262">
        <v>4159</v>
      </c>
      <c r="AX6" s="262">
        <v>1608</v>
      </c>
      <c r="AY6" s="262">
        <v>685</v>
      </c>
      <c r="AZ6" s="262">
        <v>7612</v>
      </c>
      <c r="BA6" s="262">
        <v>22830</v>
      </c>
      <c r="BB6" s="262">
        <v>3001</v>
      </c>
      <c r="BC6" s="262">
        <v>3287</v>
      </c>
      <c r="BD6" s="262">
        <v>3784</v>
      </c>
      <c r="BE6" s="262">
        <v>310</v>
      </c>
      <c r="BF6" s="262">
        <v>58</v>
      </c>
      <c r="BG6" s="262">
        <v>229</v>
      </c>
      <c r="BH6" s="262">
        <v>16537</v>
      </c>
      <c r="BI6" s="262">
        <v>2743</v>
      </c>
      <c r="BJ6" s="262">
        <v>464</v>
      </c>
      <c r="BK6" s="262">
        <v>20703</v>
      </c>
      <c r="BL6" s="262">
        <v>645</v>
      </c>
      <c r="BM6" s="262">
        <v>19</v>
      </c>
      <c r="BN6" s="262">
        <v>15399</v>
      </c>
      <c r="BO6" s="262">
        <v>23470</v>
      </c>
      <c r="BP6" s="262">
        <v>64</v>
      </c>
      <c r="BQ6" s="262">
        <v>2178</v>
      </c>
      <c r="BR6" s="262">
        <v>2660</v>
      </c>
      <c r="BS6" s="262">
        <v>9324</v>
      </c>
      <c r="BT6" s="262">
        <v>11525</v>
      </c>
      <c r="BU6" s="262">
        <v>6784</v>
      </c>
      <c r="BV6" s="262">
        <v>4676</v>
      </c>
      <c r="BW6" s="262">
        <v>3147</v>
      </c>
      <c r="BX6" s="262">
        <v>1370</v>
      </c>
      <c r="BY6" s="262">
        <v>658</v>
      </c>
      <c r="BZ6" s="262">
        <v>439</v>
      </c>
      <c r="CA6" s="262">
        <v>528</v>
      </c>
      <c r="CB6" s="262">
        <v>961</v>
      </c>
      <c r="CC6" s="262">
        <v>4119</v>
      </c>
      <c r="CD6" s="262">
        <v>11034</v>
      </c>
      <c r="CE6" s="262">
        <v>11055</v>
      </c>
      <c r="CF6" s="262">
        <v>7101</v>
      </c>
      <c r="CG6" s="262">
        <v>3870</v>
      </c>
      <c r="CH6" s="262">
        <v>2971</v>
      </c>
      <c r="CI6" s="262">
        <v>18237</v>
      </c>
      <c r="CJ6" s="262">
        <v>6459</v>
      </c>
      <c r="CK6" s="262">
        <v>14362</v>
      </c>
      <c r="CL6" s="262">
        <v>2053</v>
      </c>
      <c r="CM6" s="262">
        <v>37895</v>
      </c>
      <c r="CN6" s="262">
        <v>16275</v>
      </c>
      <c r="CO6" s="262">
        <v>10097</v>
      </c>
      <c r="CP6" s="262">
        <v>7795</v>
      </c>
      <c r="CQ6" s="262">
        <v>3094</v>
      </c>
      <c r="CR6" s="262">
        <v>634</v>
      </c>
      <c r="CS6" s="262">
        <v>16275</v>
      </c>
      <c r="CT6" s="262">
        <v>11963</v>
      </c>
      <c r="CU6" s="262">
        <v>4886</v>
      </c>
      <c r="CV6" s="262">
        <v>3234</v>
      </c>
      <c r="CW6" s="262">
        <v>1080</v>
      </c>
      <c r="CX6" s="262">
        <v>457</v>
      </c>
      <c r="CY6" s="262">
        <v>77249</v>
      </c>
      <c r="CZ6" s="262">
        <v>37710</v>
      </c>
      <c r="DA6" s="262">
        <v>39539</v>
      </c>
      <c r="DB6" s="262">
        <v>6572</v>
      </c>
      <c r="DC6" s="262">
        <v>8257</v>
      </c>
      <c r="DD6" s="262">
        <v>9294</v>
      </c>
      <c r="DE6" s="262">
        <v>10485</v>
      </c>
      <c r="DF6" s="262">
        <v>9147</v>
      </c>
      <c r="DG6" s="262">
        <v>8214</v>
      </c>
      <c r="DH6" s="262">
        <v>4316</v>
      </c>
      <c r="DI6" s="262">
        <v>1906</v>
      </c>
      <c r="DJ6" s="262">
        <v>1938</v>
      </c>
      <c r="DK6" s="262">
        <v>6711</v>
      </c>
      <c r="DL6" s="262">
        <v>2386</v>
      </c>
      <c r="DM6" s="262">
        <v>6757</v>
      </c>
      <c r="DN6" s="262">
        <v>4425</v>
      </c>
      <c r="DO6" s="262">
        <v>8460</v>
      </c>
      <c r="DP6" s="262">
        <v>12504</v>
      </c>
      <c r="DQ6" s="262">
        <v>15229</v>
      </c>
      <c r="DR6" s="262">
        <v>9501</v>
      </c>
      <c r="DS6" s="262">
        <v>7432</v>
      </c>
      <c r="DT6" s="262">
        <v>39280</v>
      </c>
      <c r="DU6" s="262">
        <v>36570</v>
      </c>
      <c r="DV6" s="262">
        <v>2720</v>
      </c>
      <c r="DW6" s="262">
        <v>37000</v>
      </c>
      <c r="DX6" s="262">
        <v>36570</v>
      </c>
      <c r="DY6" s="262">
        <v>30820</v>
      </c>
      <c r="DZ6" s="262">
        <v>2200</v>
      </c>
      <c r="EA6" s="262">
        <v>1410</v>
      </c>
      <c r="EB6" s="262">
        <v>1980</v>
      </c>
      <c r="EC6" s="262">
        <v>0.42420000000000002</v>
      </c>
      <c r="ED6" s="262">
        <v>35640</v>
      </c>
      <c r="EE6" s="262">
        <v>1150</v>
      </c>
      <c r="EF6" s="262">
        <v>3480</v>
      </c>
      <c r="EG6" s="262">
        <v>6930</v>
      </c>
      <c r="EH6" s="262">
        <v>5230</v>
      </c>
      <c r="EI6" s="262">
        <v>6370</v>
      </c>
      <c r="EJ6" s="262">
        <v>0.42420000000000002</v>
      </c>
      <c r="EK6" s="262">
        <v>5580</v>
      </c>
      <c r="EL6" s="262">
        <v>2390</v>
      </c>
      <c r="EM6" s="262">
        <v>3670</v>
      </c>
      <c r="EN6" s="262">
        <v>0.42420000000000002</v>
      </c>
      <c r="EO6" s="262">
        <v>36570</v>
      </c>
      <c r="EP6" s="262">
        <v>0.42420000000000002</v>
      </c>
      <c r="EQ6" s="262">
        <v>8080</v>
      </c>
      <c r="ER6" s="262">
        <v>4580</v>
      </c>
      <c r="ES6" s="262">
        <v>660</v>
      </c>
      <c r="ET6" s="262">
        <v>2840</v>
      </c>
      <c r="EU6" s="262">
        <v>11050</v>
      </c>
      <c r="EV6" s="262">
        <v>7750</v>
      </c>
      <c r="EW6" s="262">
        <v>3300</v>
      </c>
      <c r="EX6" s="262">
        <v>17080</v>
      </c>
      <c r="EY6" s="262">
        <v>1020</v>
      </c>
      <c r="EZ6" s="262">
        <v>4020</v>
      </c>
      <c r="FA6" s="262">
        <v>3260</v>
      </c>
      <c r="FB6" s="262">
        <v>8790</v>
      </c>
      <c r="FC6" s="262">
        <v>0.42420000000000002</v>
      </c>
      <c r="FD6" s="262">
        <v>8970</v>
      </c>
      <c r="FE6" s="262">
        <v>2840</v>
      </c>
      <c r="FF6" s="262">
        <v>5180</v>
      </c>
      <c r="FG6" s="262">
        <v>960</v>
      </c>
      <c r="FH6" s="262">
        <v>2800</v>
      </c>
      <c r="FI6" s="262">
        <v>730</v>
      </c>
      <c r="FJ6" s="262">
        <v>1260</v>
      </c>
      <c r="FK6" s="262">
        <v>2140</v>
      </c>
      <c r="FL6" s="262">
        <v>1270</v>
      </c>
      <c r="FM6" s="262">
        <v>780</v>
      </c>
      <c r="FN6" s="262">
        <v>65830</v>
      </c>
      <c r="FO6" s="262">
        <v>6000</v>
      </c>
      <c r="FP6" s="262">
        <v>4190</v>
      </c>
      <c r="FQ6" s="262">
        <v>1810</v>
      </c>
      <c r="FR6" s="262">
        <v>28130</v>
      </c>
      <c r="FS6" s="262">
        <v>19920</v>
      </c>
      <c r="FT6" s="262">
        <v>18960</v>
      </c>
      <c r="FU6" s="262">
        <v>960</v>
      </c>
      <c r="FV6" s="262">
        <v>4130</v>
      </c>
      <c r="FW6" s="262">
        <v>7650</v>
      </c>
      <c r="FX6" s="262">
        <v>65830</v>
      </c>
      <c r="FY6" s="262">
        <v>19300</v>
      </c>
      <c r="FZ6" s="262">
        <v>34770</v>
      </c>
      <c r="GA6" s="262">
        <v>5920</v>
      </c>
      <c r="GB6" s="262">
        <v>660</v>
      </c>
      <c r="GC6" s="262">
        <v>2630</v>
      </c>
      <c r="GD6" s="262">
        <v>2230</v>
      </c>
      <c r="GE6" s="262">
        <v>0.42420000000000002</v>
      </c>
      <c r="GF6">
        <v>1475</v>
      </c>
      <c r="GG6">
        <v>2858</v>
      </c>
      <c r="GH6">
        <v>9757</v>
      </c>
      <c r="GI6">
        <v>1629</v>
      </c>
      <c r="GJ6">
        <v>452</v>
      </c>
      <c r="GK6">
        <v>910</v>
      </c>
      <c r="GL6">
        <v>1086</v>
      </c>
      <c r="GM6">
        <v>571</v>
      </c>
      <c r="GN6">
        <v>331</v>
      </c>
      <c r="GO6">
        <v>122</v>
      </c>
      <c r="GP6">
        <v>4353</v>
      </c>
      <c r="GQ6">
        <v>5802</v>
      </c>
      <c r="GR6">
        <v>21072</v>
      </c>
      <c r="GS6">
        <v>3097</v>
      </c>
      <c r="GT6">
        <v>707</v>
      </c>
      <c r="GU6">
        <v>2305</v>
      </c>
      <c r="GV6">
        <v>2152</v>
      </c>
      <c r="GW6">
        <v>822</v>
      </c>
      <c r="GX6">
        <v>491</v>
      </c>
      <c r="GY6">
        <v>310</v>
      </c>
    </row>
    <row r="7" spans="1:207">
      <c r="A7" s="262">
        <v>1051</v>
      </c>
      <c r="B7" s="262">
        <v>1</v>
      </c>
      <c r="C7" s="262">
        <v>0</v>
      </c>
      <c r="D7" s="262">
        <v>51</v>
      </c>
      <c r="E7" s="262" t="s">
        <v>196</v>
      </c>
      <c r="F7" s="262" t="s">
        <v>2209</v>
      </c>
      <c r="G7" s="262" t="s">
        <v>2210</v>
      </c>
      <c r="H7" s="262" t="s">
        <v>2202</v>
      </c>
      <c r="I7" s="262">
        <v>50920</v>
      </c>
      <c r="J7" s="262">
        <v>8905</v>
      </c>
      <c r="K7" s="262">
        <v>5851</v>
      </c>
      <c r="L7" s="262">
        <v>6069</v>
      </c>
      <c r="M7" s="262">
        <v>8047</v>
      </c>
      <c r="N7" s="262">
        <v>7235</v>
      </c>
      <c r="O7" s="262">
        <v>4826</v>
      </c>
      <c r="P7" s="262">
        <v>6006</v>
      </c>
      <c r="Q7" s="262">
        <v>3015</v>
      </c>
      <c r="R7" s="262">
        <v>966</v>
      </c>
      <c r="S7" s="262">
        <v>1730</v>
      </c>
      <c r="T7" s="262">
        <v>47401</v>
      </c>
      <c r="U7" s="262">
        <v>794</v>
      </c>
      <c r="V7" s="262">
        <v>140</v>
      </c>
      <c r="W7" s="262">
        <v>426</v>
      </c>
      <c r="X7" s="262">
        <v>213</v>
      </c>
      <c r="Y7" s="262">
        <v>45</v>
      </c>
      <c r="Z7" s="262">
        <v>171</v>
      </c>
      <c r="AA7" s="262">
        <v>1858</v>
      </c>
      <c r="AB7" s="262">
        <v>1765</v>
      </c>
      <c r="AC7" s="262">
        <v>525</v>
      </c>
      <c r="AD7" s="262">
        <v>44110</v>
      </c>
      <c r="AE7" s="262">
        <v>2574</v>
      </c>
      <c r="AF7" s="262">
        <v>88</v>
      </c>
      <c r="AG7" s="262">
        <v>42556</v>
      </c>
      <c r="AH7" s="262">
        <v>4914</v>
      </c>
      <c r="AI7" s="262">
        <v>2907</v>
      </c>
      <c r="AJ7" s="262">
        <v>442</v>
      </c>
      <c r="AK7" s="262">
        <v>101</v>
      </c>
      <c r="AL7" s="262">
        <v>41639</v>
      </c>
      <c r="AM7" s="262">
        <v>3868</v>
      </c>
      <c r="AN7" s="262">
        <v>3239</v>
      </c>
      <c r="AO7" s="262">
        <v>2174</v>
      </c>
      <c r="AP7" s="262">
        <v>68318</v>
      </c>
      <c r="AQ7" s="262">
        <v>12074</v>
      </c>
      <c r="AR7" s="262">
        <v>7507</v>
      </c>
      <c r="AS7" s="262">
        <v>8079</v>
      </c>
      <c r="AT7" s="262">
        <v>10934</v>
      </c>
      <c r="AU7" s="262">
        <v>9862</v>
      </c>
      <c r="AV7" s="262">
        <v>6453</v>
      </c>
      <c r="AW7" s="262">
        <v>8510</v>
      </c>
      <c r="AX7" s="262">
        <v>3654</v>
      </c>
      <c r="AY7" s="262">
        <v>1245</v>
      </c>
      <c r="AZ7" s="262">
        <v>6141</v>
      </c>
      <c r="BA7" s="262">
        <v>55929</v>
      </c>
      <c r="BB7" s="262">
        <v>2983</v>
      </c>
      <c r="BC7" s="262">
        <v>241</v>
      </c>
      <c r="BD7" s="262">
        <v>2085</v>
      </c>
      <c r="BE7" s="262">
        <v>503</v>
      </c>
      <c r="BF7" s="262">
        <v>87</v>
      </c>
      <c r="BG7" s="262">
        <v>349</v>
      </c>
      <c r="BH7" s="262">
        <v>2660</v>
      </c>
      <c r="BI7" s="262">
        <v>3475</v>
      </c>
      <c r="BJ7" s="262">
        <v>1631</v>
      </c>
      <c r="BK7" s="262">
        <v>57407</v>
      </c>
      <c r="BL7" s="262">
        <v>3034</v>
      </c>
      <c r="BM7" s="262">
        <v>111</v>
      </c>
      <c r="BN7" s="262">
        <v>38890</v>
      </c>
      <c r="BO7" s="262">
        <v>24342</v>
      </c>
      <c r="BP7" s="262">
        <v>2889</v>
      </c>
      <c r="BQ7" s="262">
        <v>2197</v>
      </c>
      <c r="BR7" s="262">
        <v>2595</v>
      </c>
      <c r="BS7" s="262">
        <v>8361</v>
      </c>
      <c r="BT7" s="262">
        <v>11014</v>
      </c>
      <c r="BU7" s="262">
        <v>12087</v>
      </c>
      <c r="BV7" s="262">
        <v>11115</v>
      </c>
      <c r="BW7" s="262">
        <v>9977</v>
      </c>
      <c r="BX7" s="262">
        <v>5737</v>
      </c>
      <c r="BY7" s="262">
        <v>2826</v>
      </c>
      <c r="BZ7" s="262">
        <v>1746</v>
      </c>
      <c r="CA7" s="262">
        <v>2860</v>
      </c>
      <c r="CB7" s="262">
        <v>890</v>
      </c>
      <c r="CC7" s="262">
        <v>4205</v>
      </c>
      <c r="CD7" s="262">
        <v>9789</v>
      </c>
      <c r="CE7" s="262">
        <v>14696</v>
      </c>
      <c r="CF7" s="262">
        <v>15343</v>
      </c>
      <c r="CG7" s="262">
        <v>11181</v>
      </c>
      <c r="CH7" s="262">
        <v>12214</v>
      </c>
      <c r="CI7" s="262">
        <v>52390</v>
      </c>
      <c r="CJ7" s="262">
        <v>5647</v>
      </c>
      <c r="CK7" s="262">
        <v>7092</v>
      </c>
      <c r="CL7" s="262">
        <v>3189</v>
      </c>
      <c r="CM7" s="262">
        <v>61644</v>
      </c>
      <c r="CN7" s="262">
        <v>20259</v>
      </c>
      <c r="CO7" s="262">
        <v>19287</v>
      </c>
      <c r="CP7" s="262">
        <v>16134</v>
      </c>
      <c r="CQ7" s="262">
        <v>4895</v>
      </c>
      <c r="CR7" s="262">
        <v>1069</v>
      </c>
      <c r="CS7" s="262">
        <v>20259</v>
      </c>
      <c r="CT7" s="262">
        <v>22050</v>
      </c>
      <c r="CU7" s="262">
        <v>9093</v>
      </c>
      <c r="CV7" s="262">
        <v>6830</v>
      </c>
      <c r="CW7" s="262">
        <v>2319</v>
      </c>
      <c r="CX7" s="262">
        <v>1093</v>
      </c>
      <c r="CY7" s="262">
        <v>133900</v>
      </c>
      <c r="CZ7" s="262">
        <v>65528</v>
      </c>
      <c r="DA7" s="262">
        <v>68372</v>
      </c>
      <c r="DB7" s="262">
        <v>11314</v>
      </c>
      <c r="DC7" s="262">
        <v>15729</v>
      </c>
      <c r="DD7" s="262">
        <v>13115</v>
      </c>
      <c r="DE7" s="262">
        <v>19094</v>
      </c>
      <c r="DF7" s="262">
        <v>16508</v>
      </c>
      <c r="DG7" s="262">
        <v>15258</v>
      </c>
      <c r="DH7" s="262">
        <v>7453</v>
      </c>
      <c r="DI7" s="262">
        <v>3089</v>
      </c>
      <c r="DJ7" s="262">
        <v>3253</v>
      </c>
      <c r="DK7" s="262">
        <v>12687</v>
      </c>
      <c r="DL7" s="262">
        <v>4822</v>
      </c>
      <c r="DM7" s="262">
        <v>10107</v>
      </c>
      <c r="DN7" s="262">
        <v>6200</v>
      </c>
      <c r="DO7" s="262">
        <v>13438</v>
      </c>
      <c r="DP7" s="262">
        <v>21991</v>
      </c>
      <c r="DQ7" s="262">
        <v>27694</v>
      </c>
      <c r="DR7" s="262">
        <v>17238</v>
      </c>
      <c r="DS7" s="262">
        <v>13381</v>
      </c>
      <c r="DT7" s="262">
        <v>65840</v>
      </c>
      <c r="DU7" s="262">
        <v>62210</v>
      </c>
      <c r="DV7" s="262">
        <v>3630</v>
      </c>
      <c r="DW7" s="262">
        <v>67090</v>
      </c>
      <c r="DX7" s="262">
        <v>62210</v>
      </c>
      <c r="DY7" s="262">
        <v>51100</v>
      </c>
      <c r="DZ7" s="262">
        <v>3700</v>
      </c>
      <c r="EA7" s="262">
        <v>2790</v>
      </c>
      <c r="EB7" s="262">
        <v>3410</v>
      </c>
      <c r="EC7" s="262">
        <v>1210</v>
      </c>
      <c r="ED7" s="262">
        <v>60940</v>
      </c>
      <c r="EE7" s="262">
        <v>2030</v>
      </c>
      <c r="EF7" s="262">
        <v>7010</v>
      </c>
      <c r="EG7" s="262">
        <v>11030</v>
      </c>
      <c r="EH7" s="262">
        <v>6970</v>
      </c>
      <c r="EI7" s="262">
        <v>11680</v>
      </c>
      <c r="EJ7" s="262">
        <v>2040</v>
      </c>
      <c r="EK7" s="262">
        <v>8530</v>
      </c>
      <c r="EL7" s="262">
        <v>4300</v>
      </c>
      <c r="EM7" s="262">
        <v>6710</v>
      </c>
      <c r="EN7" s="262">
        <v>630</v>
      </c>
      <c r="EO7" s="262">
        <v>62210</v>
      </c>
      <c r="EP7" s="262">
        <v>3160</v>
      </c>
      <c r="EQ7" s="262">
        <v>15730</v>
      </c>
      <c r="ER7" s="262">
        <v>9270</v>
      </c>
      <c r="ES7" s="262">
        <v>1320</v>
      </c>
      <c r="ET7" s="262">
        <v>5130</v>
      </c>
      <c r="EU7" s="262">
        <v>15820</v>
      </c>
      <c r="EV7" s="262">
        <v>11470</v>
      </c>
      <c r="EW7" s="262">
        <v>4350</v>
      </c>
      <c r="EX7" s="262">
        <v>27510</v>
      </c>
      <c r="EY7" s="262">
        <v>1470</v>
      </c>
      <c r="EZ7" s="262">
        <v>5920</v>
      </c>
      <c r="FA7" s="262">
        <v>5430</v>
      </c>
      <c r="FB7" s="262">
        <v>14680</v>
      </c>
      <c r="FC7" s="262">
        <v>0</v>
      </c>
      <c r="FD7" s="262">
        <v>17130</v>
      </c>
      <c r="FE7" s="262">
        <v>5250</v>
      </c>
      <c r="FF7" s="262">
        <v>10110</v>
      </c>
      <c r="FG7" s="262">
        <v>1760</v>
      </c>
      <c r="FH7" s="262">
        <v>4980</v>
      </c>
      <c r="FI7" s="262">
        <v>1350</v>
      </c>
      <c r="FJ7" s="262">
        <v>2790</v>
      </c>
      <c r="FK7" s="262">
        <v>4290</v>
      </c>
      <c r="FL7" s="262">
        <v>1000</v>
      </c>
      <c r="FM7" s="262">
        <v>2720</v>
      </c>
      <c r="FN7" s="262">
        <v>113870</v>
      </c>
      <c r="FO7" s="262">
        <v>7980</v>
      </c>
      <c r="FP7" s="262">
        <v>4660</v>
      </c>
      <c r="FQ7" s="262">
        <v>3320</v>
      </c>
      <c r="FR7" s="262">
        <v>52310</v>
      </c>
      <c r="FS7" s="262">
        <v>34280</v>
      </c>
      <c r="FT7" s="262">
        <v>32520</v>
      </c>
      <c r="FU7" s="262">
        <v>1760</v>
      </c>
      <c r="FV7" s="262">
        <v>7410</v>
      </c>
      <c r="FW7" s="262">
        <v>11900</v>
      </c>
      <c r="FX7" s="262">
        <v>113870</v>
      </c>
      <c r="FY7" s="262">
        <v>32660</v>
      </c>
      <c r="FZ7" s="262">
        <v>60020</v>
      </c>
      <c r="GA7" s="262">
        <v>10730</v>
      </c>
      <c r="GB7" s="262">
        <v>1060</v>
      </c>
      <c r="GC7" s="262">
        <v>3990</v>
      </c>
      <c r="GD7" s="262">
        <v>4820</v>
      </c>
      <c r="GE7" s="262">
        <v>590</v>
      </c>
      <c r="GF7">
        <v>8905</v>
      </c>
      <c r="GG7">
        <v>5634</v>
      </c>
      <c r="GH7">
        <v>20895</v>
      </c>
      <c r="GI7">
        <v>4784</v>
      </c>
      <c r="GJ7">
        <v>1232</v>
      </c>
      <c r="GK7">
        <v>2533</v>
      </c>
      <c r="GL7">
        <v>3947</v>
      </c>
      <c r="GM7">
        <v>1660</v>
      </c>
      <c r="GN7">
        <v>999</v>
      </c>
      <c r="GO7">
        <v>331</v>
      </c>
      <c r="GP7">
        <v>12074</v>
      </c>
      <c r="GQ7">
        <v>7222</v>
      </c>
      <c r="GR7">
        <v>28395</v>
      </c>
      <c r="GS7">
        <v>6313</v>
      </c>
      <c r="GT7">
        <v>1632</v>
      </c>
      <c r="GU7">
        <v>3757</v>
      </c>
      <c r="GV7">
        <v>5227</v>
      </c>
      <c r="GW7">
        <v>1974</v>
      </c>
      <c r="GX7">
        <v>1271</v>
      </c>
      <c r="GY7">
        <v>453</v>
      </c>
    </row>
    <row r="8" spans="1:207">
      <c r="A8" s="262">
        <v>1053</v>
      </c>
      <c r="B8" s="262">
        <v>1</v>
      </c>
      <c r="C8" s="262">
        <v>0</v>
      </c>
      <c r="D8" s="262">
        <v>53</v>
      </c>
      <c r="E8" s="262" t="s">
        <v>196</v>
      </c>
      <c r="F8" s="262" t="s">
        <v>2211</v>
      </c>
      <c r="G8" s="262" t="s">
        <v>2212</v>
      </c>
      <c r="H8" s="262" t="s">
        <v>2202</v>
      </c>
      <c r="I8" s="262">
        <v>55731</v>
      </c>
      <c r="J8" s="262">
        <v>6039</v>
      </c>
      <c r="K8" s="262">
        <v>4900</v>
      </c>
      <c r="L8" s="262">
        <v>6203</v>
      </c>
      <c r="M8" s="262">
        <v>7960</v>
      </c>
      <c r="N8" s="262">
        <v>9156</v>
      </c>
      <c r="O8" s="262">
        <v>6138</v>
      </c>
      <c r="P8" s="262">
        <v>8047</v>
      </c>
      <c r="Q8" s="262">
        <v>5058</v>
      </c>
      <c r="R8" s="262">
        <v>2230</v>
      </c>
      <c r="S8" s="262">
        <v>2761</v>
      </c>
      <c r="T8" s="262">
        <v>50347</v>
      </c>
      <c r="U8" s="262">
        <v>627</v>
      </c>
      <c r="V8" s="262">
        <v>320</v>
      </c>
      <c r="W8" s="262">
        <v>1109</v>
      </c>
      <c r="X8" s="262">
        <v>329</v>
      </c>
      <c r="Y8" s="262">
        <v>50</v>
      </c>
      <c r="Z8" s="262">
        <v>188</v>
      </c>
      <c r="AA8" s="262">
        <v>4211</v>
      </c>
      <c r="AB8" s="262">
        <v>1863</v>
      </c>
      <c r="AC8" s="262">
        <v>655</v>
      </c>
      <c r="AD8" s="262">
        <v>46795</v>
      </c>
      <c r="AE8" s="262">
        <v>2146</v>
      </c>
      <c r="AF8" s="262">
        <v>61</v>
      </c>
      <c r="AG8" s="262">
        <v>43957</v>
      </c>
      <c r="AH8" s="262">
        <v>6279</v>
      </c>
      <c r="AI8" s="262">
        <v>4032</v>
      </c>
      <c r="AJ8" s="262">
        <v>1260</v>
      </c>
      <c r="AK8" s="262">
        <v>203</v>
      </c>
      <c r="AL8" s="262">
        <v>36906</v>
      </c>
      <c r="AM8" s="262">
        <v>7776</v>
      </c>
      <c r="AN8" s="262">
        <v>8677</v>
      </c>
      <c r="AO8" s="262">
        <v>2372</v>
      </c>
      <c r="AP8" s="262">
        <v>88944</v>
      </c>
      <c r="AQ8" s="262">
        <v>9884</v>
      </c>
      <c r="AR8" s="262">
        <v>7248</v>
      </c>
      <c r="AS8" s="262">
        <v>10158</v>
      </c>
      <c r="AT8" s="262">
        <v>14120</v>
      </c>
      <c r="AU8" s="262">
        <v>15273</v>
      </c>
      <c r="AV8" s="262">
        <v>9129</v>
      </c>
      <c r="AW8" s="262">
        <v>12796</v>
      </c>
      <c r="AX8" s="262">
        <v>7028</v>
      </c>
      <c r="AY8" s="262">
        <v>3304</v>
      </c>
      <c r="AZ8" s="262">
        <v>12647</v>
      </c>
      <c r="BA8" s="262">
        <v>63859</v>
      </c>
      <c r="BB8" s="262">
        <v>3620</v>
      </c>
      <c r="BC8" s="262">
        <v>966</v>
      </c>
      <c r="BD8" s="262">
        <v>6182</v>
      </c>
      <c r="BE8" s="262">
        <v>1074</v>
      </c>
      <c r="BF8" s="262">
        <v>197</v>
      </c>
      <c r="BG8" s="262">
        <v>395</v>
      </c>
      <c r="BH8" s="262">
        <v>7261</v>
      </c>
      <c r="BI8" s="262">
        <v>3901</v>
      </c>
      <c r="BJ8" s="262">
        <v>1548</v>
      </c>
      <c r="BK8" s="262">
        <v>73120</v>
      </c>
      <c r="BL8" s="262">
        <v>3046</v>
      </c>
      <c r="BM8" s="262">
        <v>64</v>
      </c>
      <c r="BN8" s="262">
        <v>45884</v>
      </c>
      <c r="BO8" s="262">
        <v>39747</v>
      </c>
      <c r="BP8" s="262">
        <v>642</v>
      </c>
      <c r="BQ8" s="262">
        <v>2667</v>
      </c>
      <c r="BR8" s="262">
        <v>2919</v>
      </c>
      <c r="BS8" s="262">
        <v>13080</v>
      </c>
      <c r="BT8" s="262">
        <v>17986</v>
      </c>
      <c r="BU8" s="262">
        <v>15205</v>
      </c>
      <c r="BV8" s="262">
        <v>13504</v>
      </c>
      <c r="BW8" s="262">
        <v>12193</v>
      </c>
      <c r="BX8" s="262">
        <v>6296</v>
      </c>
      <c r="BY8" s="262">
        <v>2962</v>
      </c>
      <c r="BZ8" s="262">
        <v>1675</v>
      </c>
      <c r="CA8" s="262">
        <v>3120</v>
      </c>
      <c r="CB8" s="262">
        <v>1230</v>
      </c>
      <c r="CC8" s="262">
        <v>7281</v>
      </c>
      <c r="CD8" s="262">
        <v>15826</v>
      </c>
      <c r="CE8" s="262">
        <v>21122</v>
      </c>
      <c r="CF8" s="262">
        <v>19391</v>
      </c>
      <c r="CG8" s="262">
        <v>12372</v>
      </c>
      <c r="CH8" s="262">
        <v>11718</v>
      </c>
      <c r="CI8" s="262">
        <v>53679</v>
      </c>
      <c r="CJ8" s="262">
        <v>11145</v>
      </c>
      <c r="CK8" s="262">
        <v>17758</v>
      </c>
      <c r="CL8" s="262">
        <v>6358</v>
      </c>
      <c r="CM8" s="262">
        <v>82965</v>
      </c>
      <c r="CN8" s="262">
        <v>26140</v>
      </c>
      <c r="CO8" s="262">
        <v>25437</v>
      </c>
      <c r="CP8" s="262">
        <v>22911</v>
      </c>
      <c r="CQ8" s="262">
        <v>6585</v>
      </c>
      <c r="CR8" s="262">
        <v>1892</v>
      </c>
      <c r="CS8" s="262">
        <v>26140</v>
      </c>
      <c r="CT8" s="262">
        <v>29774</v>
      </c>
      <c r="CU8" s="262">
        <v>12825</v>
      </c>
      <c r="CV8" s="262">
        <v>9906</v>
      </c>
      <c r="CW8" s="262">
        <v>2917</v>
      </c>
      <c r="CX8" s="262">
        <v>1403</v>
      </c>
      <c r="CY8" s="262">
        <v>187137</v>
      </c>
      <c r="CZ8" s="262">
        <v>90976</v>
      </c>
      <c r="DA8" s="262">
        <v>96162</v>
      </c>
      <c r="DB8" s="262">
        <v>16808</v>
      </c>
      <c r="DC8" s="262">
        <v>20751</v>
      </c>
      <c r="DD8" s="262">
        <v>17685</v>
      </c>
      <c r="DE8" s="262">
        <v>26547</v>
      </c>
      <c r="DF8" s="262">
        <v>21568</v>
      </c>
      <c r="DG8" s="262">
        <v>19952</v>
      </c>
      <c r="DH8" s="262">
        <v>9744</v>
      </c>
      <c r="DI8" s="262">
        <v>4397</v>
      </c>
      <c r="DJ8" s="262">
        <v>4931</v>
      </c>
      <c r="DK8" s="262">
        <v>18043</v>
      </c>
      <c r="DL8" s="262">
        <v>6039</v>
      </c>
      <c r="DM8" s="262">
        <v>13326</v>
      </c>
      <c r="DN8" s="262">
        <v>8508</v>
      </c>
      <c r="DO8" s="262">
        <v>20276</v>
      </c>
      <c r="DP8" s="262">
        <v>33807</v>
      </c>
      <c r="DQ8" s="262">
        <v>37617</v>
      </c>
      <c r="DR8" s="262">
        <v>22680</v>
      </c>
      <c r="DS8" s="262">
        <v>17514</v>
      </c>
      <c r="DT8" s="262">
        <v>100020</v>
      </c>
      <c r="DU8" s="262">
        <v>96080</v>
      </c>
      <c r="DV8" s="262">
        <v>3940</v>
      </c>
      <c r="DW8" s="262">
        <v>86080</v>
      </c>
      <c r="DX8" s="262">
        <v>96080</v>
      </c>
      <c r="DY8" s="262">
        <v>78800</v>
      </c>
      <c r="DZ8" s="262">
        <v>6190</v>
      </c>
      <c r="EA8" s="262">
        <v>5050</v>
      </c>
      <c r="EB8" s="262">
        <v>5370</v>
      </c>
      <c r="EC8" s="262">
        <v>670</v>
      </c>
      <c r="ED8" s="262">
        <v>93830</v>
      </c>
      <c r="EE8" s="262">
        <v>5300</v>
      </c>
      <c r="EF8" s="262">
        <v>14140</v>
      </c>
      <c r="EG8" s="262">
        <v>19350</v>
      </c>
      <c r="EH8" s="262">
        <v>13950</v>
      </c>
      <c r="EI8" s="262">
        <v>15380</v>
      </c>
      <c r="EJ8" s="262">
        <v>2040</v>
      </c>
      <c r="EK8" s="262">
        <v>10170</v>
      </c>
      <c r="EL8" s="262">
        <v>5710</v>
      </c>
      <c r="EM8" s="262">
        <v>7410</v>
      </c>
      <c r="EN8" s="262">
        <v>370</v>
      </c>
      <c r="EO8" s="262">
        <v>96080</v>
      </c>
      <c r="EP8" s="262">
        <v>1880</v>
      </c>
      <c r="EQ8" s="262">
        <v>22050</v>
      </c>
      <c r="ER8" s="262">
        <v>14990</v>
      </c>
      <c r="ES8" s="262">
        <v>1640</v>
      </c>
      <c r="ET8" s="262">
        <v>5420</v>
      </c>
      <c r="EU8" s="262">
        <v>26510</v>
      </c>
      <c r="EV8" s="262">
        <v>17950</v>
      </c>
      <c r="EW8" s="262">
        <v>8570</v>
      </c>
      <c r="EX8" s="262">
        <v>45630</v>
      </c>
      <c r="EY8" s="262">
        <v>3390</v>
      </c>
      <c r="EZ8" s="262">
        <v>11470</v>
      </c>
      <c r="FA8" s="262">
        <v>8350</v>
      </c>
      <c r="FB8" s="262">
        <v>22420</v>
      </c>
      <c r="FC8" s="262">
        <v>0</v>
      </c>
      <c r="FD8" s="262">
        <v>24080</v>
      </c>
      <c r="FE8" s="262">
        <v>7650</v>
      </c>
      <c r="FF8" s="262">
        <v>13520</v>
      </c>
      <c r="FG8" s="262">
        <v>2920</v>
      </c>
      <c r="FH8" s="262">
        <v>7370</v>
      </c>
      <c r="FI8" s="262">
        <v>1070</v>
      </c>
      <c r="FJ8" s="262">
        <v>3230</v>
      </c>
      <c r="FK8" s="262">
        <v>7650</v>
      </c>
      <c r="FL8" s="262">
        <v>2050</v>
      </c>
      <c r="FM8" s="262">
        <v>2710</v>
      </c>
      <c r="FN8" s="262">
        <v>158690</v>
      </c>
      <c r="FO8" s="262">
        <v>10270</v>
      </c>
      <c r="FP8" s="262">
        <v>5690</v>
      </c>
      <c r="FQ8" s="262">
        <v>4580</v>
      </c>
      <c r="FR8" s="262">
        <v>57240</v>
      </c>
      <c r="FS8" s="262">
        <v>51140</v>
      </c>
      <c r="FT8" s="262">
        <v>48220</v>
      </c>
      <c r="FU8" s="262">
        <v>2920</v>
      </c>
      <c r="FV8" s="262">
        <v>12390</v>
      </c>
      <c r="FW8" s="262">
        <v>27640</v>
      </c>
      <c r="FX8" s="262">
        <v>158690</v>
      </c>
      <c r="FY8" s="262">
        <v>42210</v>
      </c>
      <c r="FZ8" s="262">
        <v>77220</v>
      </c>
      <c r="GA8" s="262">
        <v>16430</v>
      </c>
      <c r="GB8" s="262">
        <v>1740</v>
      </c>
      <c r="GC8" s="262">
        <v>9100</v>
      </c>
      <c r="GD8" s="262">
        <v>10230</v>
      </c>
      <c r="GE8" s="262">
        <v>1760</v>
      </c>
      <c r="GF8">
        <v>6039</v>
      </c>
      <c r="GG8">
        <v>4640</v>
      </c>
      <c r="GH8">
        <v>22778</v>
      </c>
      <c r="GI8">
        <v>5688</v>
      </c>
      <c r="GJ8">
        <v>2095</v>
      </c>
      <c r="GK8">
        <v>3706</v>
      </c>
      <c r="GL8">
        <v>4993</v>
      </c>
      <c r="GM8">
        <v>2888</v>
      </c>
      <c r="GN8">
        <v>2081</v>
      </c>
      <c r="GO8">
        <v>823</v>
      </c>
      <c r="GP8">
        <v>9884</v>
      </c>
      <c r="GQ8">
        <v>6660</v>
      </c>
      <c r="GR8">
        <v>38977</v>
      </c>
      <c r="GS8">
        <v>8572</v>
      </c>
      <c r="GT8">
        <v>3031</v>
      </c>
      <c r="GU8">
        <v>5803</v>
      </c>
      <c r="GV8">
        <v>7821</v>
      </c>
      <c r="GW8">
        <v>4061</v>
      </c>
      <c r="GX8">
        <v>2783</v>
      </c>
      <c r="GY8">
        <v>1348</v>
      </c>
    </row>
    <row r="9" spans="1:207">
      <c r="A9" s="262">
        <v>1054</v>
      </c>
      <c r="B9" s="262">
        <v>1</v>
      </c>
      <c r="C9" s="262">
        <v>0</v>
      </c>
      <c r="D9" s="262">
        <v>54</v>
      </c>
      <c r="E9" s="262" t="s">
        <v>196</v>
      </c>
      <c r="F9" s="262" t="s">
        <v>2213</v>
      </c>
      <c r="G9" s="262" t="s">
        <v>2214</v>
      </c>
      <c r="H9" s="262" t="s">
        <v>2202</v>
      </c>
      <c r="I9" s="262">
        <v>63940</v>
      </c>
      <c r="J9" s="262">
        <v>9663</v>
      </c>
      <c r="K9" s="262">
        <v>6240</v>
      </c>
      <c r="L9" s="262">
        <v>6687</v>
      </c>
      <c r="M9" s="262">
        <v>9641</v>
      </c>
      <c r="N9" s="262">
        <v>9233</v>
      </c>
      <c r="O9" s="262">
        <v>6826</v>
      </c>
      <c r="P9" s="262">
        <v>8567</v>
      </c>
      <c r="Q9" s="262">
        <v>4848</v>
      </c>
      <c r="R9" s="262">
        <v>2235</v>
      </c>
      <c r="S9" s="262">
        <v>4456</v>
      </c>
      <c r="T9" s="262">
        <v>56443</v>
      </c>
      <c r="U9" s="262">
        <v>1174</v>
      </c>
      <c r="V9" s="262">
        <v>487</v>
      </c>
      <c r="W9" s="262">
        <v>401</v>
      </c>
      <c r="X9" s="262">
        <v>497</v>
      </c>
      <c r="Y9" s="262">
        <v>228</v>
      </c>
      <c r="Z9" s="262">
        <v>254</v>
      </c>
      <c r="AA9" s="262">
        <v>3889</v>
      </c>
      <c r="AB9" s="262">
        <v>1806</v>
      </c>
      <c r="AC9" s="262">
        <v>664</v>
      </c>
      <c r="AD9" s="262">
        <v>54414</v>
      </c>
      <c r="AE9" s="262">
        <v>3096</v>
      </c>
      <c r="AF9" s="262">
        <v>71</v>
      </c>
      <c r="AG9" s="262">
        <v>49374</v>
      </c>
      <c r="AH9" s="262">
        <v>7905</v>
      </c>
      <c r="AI9" s="262">
        <v>5685</v>
      </c>
      <c r="AJ9" s="262">
        <v>729</v>
      </c>
      <c r="AK9" s="262">
        <v>247</v>
      </c>
      <c r="AL9" s="262">
        <v>46952</v>
      </c>
      <c r="AM9" s="262">
        <v>7307</v>
      </c>
      <c r="AN9" s="262">
        <v>6988</v>
      </c>
      <c r="AO9" s="262">
        <v>2693</v>
      </c>
      <c r="AP9" s="262">
        <v>92548</v>
      </c>
      <c r="AQ9" s="262">
        <v>13140</v>
      </c>
      <c r="AR9" s="262">
        <v>8411</v>
      </c>
      <c r="AS9" s="262">
        <v>9099</v>
      </c>
      <c r="AT9" s="262">
        <v>15158</v>
      </c>
      <c r="AU9" s="262">
        <v>15083</v>
      </c>
      <c r="AV9" s="262">
        <v>9980</v>
      </c>
      <c r="AW9" s="262">
        <v>12309</v>
      </c>
      <c r="AX9" s="262">
        <v>6158</v>
      </c>
      <c r="AY9" s="262">
        <v>3200</v>
      </c>
      <c r="AZ9" s="262">
        <v>16935</v>
      </c>
      <c r="BA9" s="262">
        <v>67983</v>
      </c>
      <c r="BB9" s="262">
        <v>2999</v>
      </c>
      <c r="BC9" s="262">
        <v>1348</v>
      </c>
      <c r="BD9" s="262">
        <v>1364</v>
      </c>
      <c r="BE9" s="262">
        <v>1014</v>
      </c>
      <c r="BF9" s="262">
        <v>355</v>
      </c>
      <c r="BG9" s="262">
        <v>540</v>
      </c>
      <c r="BH9" s="262">
        <v>6559</v>
      </c>
      <c r="BI9" s="262">
        <v>3365</v>
      </c>
      <c r="BJ9" s="262">
        <v>1608</v>
      </c>
      <c r="BK9" s="262">
        <v>76313</v>
      </c>
      <c r="BL9" s="262">
        <v>4619</v>
      </c>
      <c r="BM9" s="262">
        <v>74</v>
      </c>
      <c r="BN9" s="262">
        <v>46261</v>
      </c>
      <c r="BO9" s="262">
        <v>34821</v>
      </c>
      <c r="BP9" s="262">
        <v>9266</v>
      </c>
      <c r="BQ9" s="262">
        <v>2190</v>
      </c>
      <c r="BR9" s="262">
        <v>5322</v>
      </c>
      <c r="BS9" s="262">
        <v>14234</v>
      </c>
      <c r="BT9" s="262">
        <v>16850</v>
      </c>
      <c r="BU9" s="262">
        <v>14872</v>
      </c>
      <c r="BV9" s="262">
        <v>13271</v>
      </c>
      <c r="BW9" s="262">
        <v>12571</v>
      </c>
      <c r="BX9" s="262">
        <v>7160</v>
      </c>
      <c r="BY9" s="262">
        <v>3260</v>
      </c>
      <c r="BZ9" s="262">
        <v>1911</v>
      </c>
      <c r="CA9" s="262">
        <v>3087</v>
      </c>
      <c r="CB9" s="262">
        <v>1975</v>
      </c>
      <c r="CC9" s="262">
        <v>8291</v>
      </c>
      <c r="CD9" s="262">
        <v>17370</v>
      </c>
      <c r="CE9" s="262">
        <v>20065</v>
      </c>
      <c r="CF9" s="262">
        <v>17787</v>
      </c>
      <c r="CG9" s="262">
        <v>12677</v>
      </c>
      <c r="CH9" s="262">
        <v>14373</v>
      </c>
      <c r="CI9" s="262">
        <v>64512</v>
      </c>
      <c r="CJ9" s="262">
        <v>10775</v>
      </c>
      <c r="CK9" s="262">
        <v>12004</v>
      </c>
      <c r="CL9" s="262">
        <v>5247</v>
      </c>
      <c r="CM9" s="262">
        <v>80323</v>
      </c>
      <c r="CN9" s="262">
        <v>29071</v>
      </c>
      <c r="CO9" s="262">
        <v>23768</v>
      </c>
      <c r="CP9" s="262">
        <v>19412</v>
      </c>
      <c r="CQ9" s="262">
        <v>6128</v>
      </c>
      <c r="CR9" s="262">
        <v>1944</v>
      </c>
      <c r="CS9" s="262">
        <v>29071</v>
      </c>
      <c r="CT9" s="262">
        <v>27656</v>
      </c>
      <c r="CU9" s="262">
        <v>10701</v>
      </c>
      <c r="CV9" s="262">
        <v>8410</v>
      </c>
      <c r="CW9" s="262">
        <v>3054</v>
      </c>
      <c r="CX9" s="262">
        <v>1431</v>
      </c>
      <c r="CY9" s="262">
        <v>163665</v>
      </c>
      <c r="CZ9" s="262">
        <v>79541</v>
      </c>
      <c r="DA9" s="262">
        <v>84124</v>
      </c>
      <c r="DB9" s="262">
        <v>13823</v>
      </c>
      <c r="DC9" s="262">
        <v>19260</v>
      </c>
      <c r="DD9" s="262">
        <v>16700</v>
      </c>
      <c r="DE9" s="262">
        <v>23072</v>
      </c>
      <c r="DF9" s="262">
        <v>20159</v>
      </c>
      <c r="DG9" s="262">
        <v>17837</v>
      </c>
      <c r="DH9" s="262">
        <v>8722</v>
      </c>
      <c r="DI9" s="262">
        <v>3528</v>
      </c>
      <c r="DJ9" s="262">
        <v>4042</v>
      </c>
      <c r="DK9" s="262">
        <v>15635</v>
      </c>
      <c r="DL9" s="262">
        <v>5896</v>
      </c>
      <c r="DM9" s="262">
        <v>12820</v>
      </c>
      <c r="DN9" s="262">
        <v>7862</v>
      </c>
      <c r="DO9" s="262">
        <v>16743</v>
      </c>
      <c r="DP9" s="262">
        <v>27349</v>
      </c>
      <c r="DQ9" s="262">
        <v>33501</v>
      </c>
      <c r="DR9" s="262">
        <v>20848</v>
      </c>
      <c r="DS9" s="262">
        <v>15441</v>
      </c>
      <c r="DT9" s="262">
        <v>87860</v>
      </c>
      <c r="DU9" s="262">
        <v>84740</v>
      </c>
      <c r="DV9" s="262">
        <v>3110</v>
      </c>
      <c r="DW9" s="262">
        <v>75160</v>
      </c>
      <c r="DX9" s="262">
        <v>84740</v>
      </c>
      <c r="DY9" s="262">
        <v>67730</v>
      </c>
      <c r="DZ9" s="262">
        <v>5120</v>
      </c>
      <c r="EA9" s="262">
        <v>5310</v>
      </c>
      <c r="EB9" s="262">
        <v>5030</v>
      </c>
      <c r="EC9" s="262">
        <v>1560</v>
      </c>
      <c r="ED9" s="262">
        <v>82520</v>
      </c>
      <c r="EE9" s="262">
        <v>3490</v>
      </c>
      <c r="EF9" s="262">
        <v>9300</v>
      </c>
      <c r="EG9" s="262">
        <v>13800</v>
      </c>
      <c r="EH9" s="262">
        <v>9580</v>
      </c>
      <c r="EI9" s="262">
        <v>18830</v>
      </c>
      <c r="EJ9" s="262">
        <v>3470</v>
      </c>
      <c r="EK9" s="262">
        <v>10200</v>
      </c>
      <c r="EL9" s="262">
        <v>3670</v>
      </c>
      <c r="EM9" s="262">
        <v>8830</v>
      </c>
      <c r="EN9" s="262">
        <v>1350</v>
      </c>
      <c r="EO9" s="262">
        <v>84740</v>
      </c>
      <c r="EP9" s="262">
        <v>4190</v>
      </c>
      <c r="EQ9" s="262">
        <v>15260</v>
      </c>
      <c r="ER9" s="262">
        <v>6620</v>
      </c>
      <c r="ES9" s="262">
        <v>1530</v>
      </c>
      <c r="ET9" s="262">
        <v>7100</v>
      </c>
      <c r="EU9" s="262">
        <v>25960</v>
      </c>
      <c r="EV9" s="262">
        <v>21670</v>
      </c>
      <c r="EW9" s="262">
        <v>4290</v>
      </c>
      <c r="EX9" s="262">
        <v>39330</v>
      </c>
      <c r="EY9" s="262">
        <v>2230</v>
      </c>
      <c r="EZ9" s="262">
        <v>8860</v>
      </c>
      <c r="FA9" s="262">
        <v>8570</v>
      </c>
      <c r="FB9" s="262">
        <v>19660</v>
      </c>
      <c r="FC9" s="262">
        <v>10</v>
      </c>
      <c r="FD9" s="262">
        <v>22010</v>
      </c>
      <c r="FE9" s="262">
        <v>7440</v>
      </c>
      <c r="FF9" s="262">
        <v>11830</v>
      </c>
      <c r="FG9" s="262">
        <v>2740</v>
      </c>
      <c r="FH9" s="262">
        <v>7240</v>
      </c>
      <c r="FI9" s="262">
        <v>1300</v>
      </c>
      <c r="FJ9" s="262">
        <v>4060</v>
      </c>
      <c r="FK9" s="262">
        <v>5210</v>
      </c>
      <c r="FL9" s="262">
        <v>1500</v>
      </c>
      <c r="FM9" s="262">
        <v>2700</v>
      </c>
      <c r="FN9" s="262">
        <v>139840</v>
      </c>
      <c r="FO9" s="262">
        <v>8700</v>
      </c>
      <c r="FP9" s="262">
        <v>4220</v>
      </c>
      <c r="FQ9" s="262">
        <v>4480</v>
      </c>
      <c r="FR9" s="262">
        <v>58400</v>
      </c>
      <c r="FS9" s="262">
        <v>45270</v>
      </c>
      <c r="FT9" s="262">
        <v>42530</v>
      </c>
      <c r="FU9" s="262">
        <v>2740</v>
      </c>
      <c r="FV9" s="262">
        <v>9520</v>
      </c>
      <c r="FW9" s="262">
        <v>17960</v>
      </c>
      <c r="FX9" s="262">
        <v>139840</v>
      </c>
      <c r="FY9" s="262">
        <v>36450</v>
      </c>
      <c r="FZ9" s="262">
        <v>72210</v>
      </c>
      <c r="GA9" s="262">
        <v>16220</v>
      </c>
      <c r="GB9" s="262">
        <v>1350</v>
      </c>
      <c r="GC9" s="262">
        <v>5320</v>
      </c>
      <c r="GD9" s="262">
        <v>7320</v>
      </c>
      <c r="GE9" s="262">
        <v>970</v>
      </c>
      <c r="GF9">
        <v>9663</v>
      </c>
      <c r="GG9">
        <v>6022</v>
      </c>
      <c r="GH9">
        <v>24977</v>
      </c>
      <c r="GI9">
        <v>6529</v>
      </c>
      <c r="GJ9">
        <v>2007</v>
      </c>
      <c r="GK9">
        <v>3621</v>
      </c>
      <c r="GL9">
        <v>5543</v>
      </c>
      <c r="GM9">
        <v>2588</v>
      </c>
      <c r="GN9">
        <v>2064</v>
      </c>
      <c r="GO9">
        <v>926</v>
      </c>
      <c r="GP9">
        <v>13140</v>
      </c>
      <c r="GQ9">
        <v>8106</v>
      </c>
      <c r="GR9">
        <v>38601</v>
      </c>
      <c r="GS9">
        <v>9460</v>
      </c>
      <c r="GT9">
        <v>2959</v>
      </c>
      <c r="GU9">
        <v>5404</v>
      </c>
      <c r="GV9">
        <v>7500</v>
      </c>
      <c r="GW9">
        <v>3265</v>
      </c>
      <c r="GX9">
        <v>2713</v>
      </c>
      <c r="GY9">
        <v>1390</v>
      </c>
    </row>
    <row r="10" spans="1:207">
      <c r="A10" s="262">
        <v>1055</v>
      </c>
      <c r="B10" s="262">
        <v>1</v>
      </c>
      <c r="C10" s="262">
        <v>0</v>
      </c>
      <c r="D10" s="262">
        <v>55</v>
      </c>
      <c r="E10" s="262" t="s">
        <v>196</v>
      </c>
      <c r="F10" s="262" t="s">
        <v>2215</v>
      </c>
      <c r="G10" s="262" t="s">
        <v>2216</v>
      </c>
      <c r="H10" s="262" t="s">
        <v>2202</v>
      </c>
      <c r="I10" s="262">
        <v>64659</v>
      </c>
      <c r="J10" s="262">
        <v>7408</v>
      </c>
      <c r="K10" s="262">
        <v>5614</v>
      </c>
      <c r="L10" s="262">
        <v>7870</v>
      </c>
      <c r="M10" s="262">
        <v>10460</v>
      </c>
      <c r="N10" s="262">
        <v>10471</v>
      </c>
      <c r="O10" s="262">
        <v>7811</v>
      </c>
      <c r="P10" s="262">
        <v>7702</v>
      </c>
      <c r="Q10" s="262">
        <v>5133</v>
      </c>
      <c r="R10" s="262">
        <v>2190</v>
      </c>
      <c r="S10" s="262">
        <v>4641</v>
      </c>
      <c r="T10" s="262">
        <v>57197</v>
      </c>
      <c r="U10" s="262">
        <v>1137</v>
      </c>
      <c r="V10" s="262">
        <v>533</v>
      </c>
      <c r="W10" s="262">
        <v>528</v>
      </c>
      <c r="X10" s="262">
        <v>348</v>
      </c>
      <c r="Y10" s="262">
        <v>70</v>
      </c>
      <c r="Z10" s="262">
        <v>205</v>
      </c>
      <c r="AA10" s="262">
        <v>3047</v>
      </c>
      <c r="AB10" s="262">
        <v>2310</v>
      </c>
      <c r="AC10" s="262">
        <v>593</v>
      </c>
      <c r="AD10" s="262">
        <v>54971</v>
      </c>
      <c r="AE10" s="262">
        <v>3538</v>
      </c>
      <c r="AF10" s="262">
        <v>200</v>
      </c>
      <c r="AG10" s="262">
        <v>48737</v>
      </c>
      <c r="AH10" s="262">
        <v>7891</v>
      </c>
      <c r="AI10" s="262">
        <v>5912</v>
      </c>
      <c r="AJ10" s="262">
        <v>1599</v>
      </c>
      <c r="AK10" s="262">
        <v>520</v>
      </c>
      <c r="AL10" s="262">
        <v>43652</v>
      </c>
      <c r="AM10" s="262">
        <v>9504</v>
      </c>
      <c r="AN10" s="262">
        <v>8870</v>
      </c>
      <c r="AO10" s="262">
        <v>2633</v>
      </c>
      <c r="AP10" s="262">
        <v>111030</v>
      </c>
      <c r="AQ10" s="262">
        <v>11821</v>
      </c>
      <c r="AR10" s="262">
        <v>8079</v>
      </c>
      <c r="AS10" s="262">
        <v>12985</v>
      </c>
      <c r="AT10" s="262">
        <v>19330</v>
      </c>
      <c r="AU10" s="262">
        <v>22259</v>
      </c>
      <c r="AV10" s="262">
        <v>13036</v>
      </c>
      <c r="AW10" s="262">
        <v>12933</v>
      </c>
      <c r="AX10" s="262">
        <v>7464</v>
      </c>
      <c r="AY10" s="262">
        <v>3116</v>
      </c>
      <c r="AZ10" s="262">
        <v>26143</v>
      </c>
      <c r="BA10" s="262">
        <v>72185</v>
      </c>
      <c r="BB10" s="262">
        <v>6218</v>
      </c>
      <c r="BC10" s="262">
        <v>2215</v>
      </c>
      <c r="BD10" s="262">
        <v>2730</v>
      </c>
      <c r="BE10" s="262">
        <v>892</v>
      </c>
      <c r="BF10" s="262">
        <v>121</v>
      </c>
      <c r="BG10" s="262">
        <v>519</v>
      </c>
      <c r="BH10" s="262">
        <v>6266</v>
      </c>
      <c r="BI10" s="262">
        <v>4819</v>
      </c>
      <c r="BJ10" s="262">
        <v>1851</v>
      </c>
      <c r="BK10" s="262">
        <v>92569</v>
      </c>
      <c r="BL10" s="262">
        <v>5307</v>
      </c>
      <c r="BM10" s="262">
        <v>211</v>
      </c>
      <c r="BN10" s="262">
        <v>54160</v>
      </c>
      <c r="BO10" s="262">
        <v>45524</v>
      </c>
      <c r="BP10" s="262">
        <v>8493</v>
      </c>
      <c r="BQ10" s="262">
        <v>2846</v>
      </c>
      <c r="BR10" s="262">
        <v>6219</v>
      </c>
      <c r="BS10" s="262">
        <v>20813</v>
      </c>
      <c r="BT10" s="262">
        <v>23600</v>
      </c>
      <c r="BU10" s="262">
        <v>17909</v>
      </c>
      <c r="BV10" s="262">
        <v>15210</v>
      </c>
      <c r="BW10" s="262">
        <v>13080</v>
      </c>
      <c r="BX10" s="262">
        <v>6354</v>
      </c>
      <c r="BY10" s="262">
        <v>2834</v>
      </c>
      <c r="BZ10" s="262">
        <v>1834</v>
      </c>
      <c r="CA10" s="262">
        <v>3170</v>
      </c>
      <c r="CB10" s="262">
        <v>3386</v>
      </c>
      <c r="CC10" s="262">
        <v>12480</v>
      </c>
      <c r="CD10" s="262">
        <v>23579</v>
      </c>
      <c r="CE10" s="262">
        <v>25463</v>
      </c>
      <c r="CF10" s="262">
        <v>19803</v>
      </c>
      <c r="CG10" s="262">
        <v>12931</v>
      </c>
      <c r="CH10" s="262">
        <v>13381</v>
      </c>
      <c r="CI10" s="262">
        <v>70135</v>
      </c>
      <c r="CJ10" s="262">
        <v>14710</v>
      </c>
      <c r="CK10" s="262">
        <v>16914</v>
      </c>
      <c r="CL10" s="262">
        <v>9264</v>
      </c>
      <c r="CM10" s="262">
        <v>98503</v>
      </c>
      <c r="CN10" s="262">
        <v>35614</v>
      </c>
      <c r="CO10" s="262">
        <v>31927</v>
      </c>
      <c r="CP10" s="262">
        <v>21777</v>
      </c>
      <c r="CQ10" s="262">
        <v>7250</v>
      </c>
      <c r="CR10" s="262">
        <v>1935</v>
      </c>
      <c r="CS10" s="262">
        <v>35614</v>
      </c>
      <c r="CT10" s="262">
        <v>36391</v>
      </c>
      <c r="CU10" s="262">
        <v>13311</v>
      </c>
      <c r="CV10" s="262">
        <v>9216</v>
      </c>
      <c r="CW10" s="262">
        <v>2691</v>
      </c>
      <c r="CX10" s="262">
        <v>1280</v>
      </c>
      <c r="CY10" s="262">
        <v>198413</v>
      </c>
      <c r="CZ10" s="262">
        <v>95265</v>
      </c>
      <c r="DA10" s="262">
        <v>103148</v>
      </c>
      <c r="DB10" s="262">
        <v>14969</v>
      </c>
      <c r="DC10" s="262">
        <v>20187</v>
      </c>
      <c r="DD10" s="262">
        <v>17174</v>
      </c>
      <c r="DE10" s="262">
        <v>29262</v>
      </c>
      <c r="DF10" s="262">
        <v>27386</v>
      </c>
      <c r="DG10" s="262">
        <v>24401</v>
      </c>
      <c r="DH10" s="262">
        <v>12199</v>
      </c>
      <c r="DI10" s="262">
        <v>3971</v>
      </c>
      <c r="DJ10" s="262">
        <v>4272</v>
      </c>
      <c r="DK10" s="262">
        <v>16604</v>
      </c>
      <c r="DL10" s="262">
        <v>6042</v>
      </c>
      <c r="DM10" s="262">
        <v>13324</v>
      </c>
      <c r="DN10" s="262">
        <v>8117</v>
      </c>
      <c r="DO10" s="262">
        <v>19664</v>
      </c>
      <c r="DP10" s="262">
        <v>33171</v>
      </c>
      <c r="DQ10" s="262">
        <v>42859</v>
      </c>
      <c r="DR10" s="262">
        <v>28937</v>
      </c>
      <c r="DS10" s="262">
        <v>21452</v>
      </c>
      <c r="DT10" s="262">
        <v>103200</v>
      </c>
      <c r="DU10" s="262">
        <v>99240</v>
      </c>
      <c r="DV10" s="262">
        <v>3960</v>
      </c>
      <c r="DW10" s="262">
        <v>93210</v>
      </c>
      <c r="DX10" s="262">
        <v>99240</v>
      </c>
      <c r="DY10" s="262">
        <v>79800</v>
      </c>
      <c r="DZ10" s="262">
        <v>7150</v>
      </c>
      <c r="EA10" s="262">
        <v>5600</v>
      </c>
      <c r="EB10" s="262">
        <v>5980</v>
      </c>
      <c r="EC10" s="262">
        <v>710</v>
      </c>
      <c r="ED10" s="262">
        <v>96660</v>
      </c>
      <c r="EE10" s="262">
        <v>4680</v>
      </c>
      <c r="EF10" s="262">
        <v>12710</v>
      </c>
      <c r="EG10" s="262">
        <v>18890</v>
      </c>
      <c r="EH10" s="262">
        <v>12210</v>
      </c>
      <c r="EI10" s="262">
        <v>22000</v>
      </c>
      <c r="EJ10" s="262">
        <v>2030</v>
      </c>
      <c r="EK10" s="262">
        <v>9800</v>
      </c>
      <c r="EL10" s="262">
        <v>4410</v>
      </c>
      <c r="EM10" s="262">
        <v>9190</v>
      </c>
      <c r="EN10" s="262">
        <v>750</v>
      </c>
      <c r="EO10" s="262">
        <v>99240</v>
      </c>
      <c r="EP10" s="262">
        <v>2380</v>
      </c>
      <c r="EQ10" s="262">
        <v>18870</v>
      </c>
      <c r="ER10" s="262">
        <v>11400</v>
      </c>
      <c r="ES10" s="262">
        <v>1620</v>
      </c>
      <c r="ET10" s="262">
        <v>5850</v>
      </c>
      <c r="EU10" s="262">
        <v>30040</v>
      </c>
      <c r="EV10" s="262">
        <v>22550</v>
      </c>
      <c r="EW10" s="262">
        <v>7500</v>
      </c>
      <c r="EX10" s="262">
        <v>47950</v>
      </c>
      <c r="EY10" s="262">
        <v>2740</v>
      </c>
      <c r="EZ10" s="262">
        <v>10190</v>
      </c>
      <c r="FA10" s="262">
        <v>9100</v>
      </c>
      <c r="FB10" s="262">
        <v>25920</v>
      </c>
      <c r="FC10" s="262">
        <v>0.42420000000000002</v>
      </c>
      <c r="FD10" s="262">
        <v>23420</v>
      </c>
      <c r="FE10" s="262">
        <v>7260</v>
      </c>
      <c r="FF10" s="262">
        <v>12900</v>
      </c>
      <c r="FG10" s="262">
        <v>3260</v>
      </c>
      <c r="FH10" s="262">
        <v>7000</v>
      </c>
      <c r="FI10" s="262">
        <v>1220</v>
      </c>
      <c r="FJ10" s="262">
        <v>3660</v>
      </c>
      <c r="FK10" s="262">
        <v>6420</v>
      </c>
      <c r="FL10" s="262">
        <v>2230</v>
      </c>
      <c r="FM10" s="262">
        <v>2890</v>
      </c>
      <c r="FN10" s="262">
        <v>172190</v>
      </c>
      <c r="FO10" s="262">
        <v>10980</v>
      </c>
      <c r="FP10" s="262">
        <v>5880</v>
      </c>
      <c r="FQ10" s="262">
        <v>5100</v>
      </c>
      <c r="FR10" s="262">
        <v>68200</v>
      </c>
      <c r="FS10" s="262">
        <v>55210</v>
      </c>
      <c r="FT10" s="262">
        <v>51950</v>
      </c>
      <c r="FU10" s="262">
        <v>3260</v>
      </c>
      <c r="FV10" s="262">
        <v>13430</v>
      </c>
      <c r="FW10" s="262">
        <v>24360</v>
      </c>
      <c r="FX10" s="262">
        <v>172190</v>
      </c>
      <c r="FY10" s="262">
        <v>43470</v>
      </c>
      <c r="FZ10" s="262">
        <v>89170</v>
      </c>
      <c r="GA10" s="262">
        <v>18740</v>
      </c>
      <c r="GB10" s="262">
        <v>2030</v>
      </c>
      <c r="GC10" s="262">
        <v>8530</v>
      </c>
      <c r="GD10" s="262">
        <v>8750</v>
      </c>
      <c r="GE10" s="262">
        <v>1510</v>
      </c>
      <c r="GF10">
        <v>7408</v>
      </c>
      <c r="GG10">
        <v>5388</v>
      </c>
      <c r="GH10">
        <v>27981</v>
      </c>
      <c r="GI10">
        <v>7336</v>
      </c>
      <c r="GJ10">
        <v>2451</v>
      </c>
      <c r="GK10">
        <v>3251</v>
      </c>
      <c r="GL10">
        <v>5147</v>
      </c>
      <c r="GM10">
        <v>2743</v>
      </c>
      <c r="GN10">
        <v>2016</v>
      </c>
      <c r="GO10">
        <v>938</v>
      </c>
      <c r="GP10">
        <v>11821</v>
      </c>
      <c r="GQ10">
        <v>7780</v>
      </c>
      <c r="GR10">
        <v>53345</v>
      </c>
      <c r="GS10">
        <v>12489</v>
      </c>
      <c r="GT10">
        <v>3740</v>
      </c>
      <c r="GU10">
        <v>5661</v>
      </c>
      <c r="GV10">
        <v>8164</v>
      </c>
      <c r="GW10">
        <v>3690</v>
      </c>
      <c r="GX10">
        <v>2973</v>
      </c>
      <c r="GY10">
        <v>1360</v>
      </c>
    </row>
    <row r="11" spans="1:207">
      <c r="A11" s="262">
        <v>1056</v>
      </c>
      <c r="B11" s="262">
        <v>1</v>
      </c>
      <c r="C11" s="262">
        <v>0</v>
      </c>
      <c r="D11" s="262">
        <v>56</v>
      </c>
      <c r="E11" s="262" t="s">
        <v>196</v>
      </c>
      <c r="F11" s="262" t="s">
        <v>2217</v>
      </c>
      <c r="G11" s="262" t="s">
        <v>2218</v>
      </c>
      <c r="H11" s="262" t="s">
        <v>2202</v>
      </c>
      <c r="I11" s="262">
        <v>79349</v>
      </c>
      <c r="J11" s="262">
        <v>6676</v>
      </c>
      <c r="K11" s="262">
        <v>6274</v>
      </c>
      <c r="L11" s="262">
        <v>8518</v>
      </c>
      <c r="M11" s="262">
        <v>13651</v>
      </c>
      <c r="N11" s="262">
        <v>13442</v>
      </c>
      <c r="O11" s="262">
        <v>9914</v>
      </c>
      <c r="P11" s="262">
        <v>10669</v>
      </c>
      <c r="Q11" s="262">
        <v>6751</v>
      </c>
      <c r="R11" s="262">
        <v>3454</v>
      </c>
      <c r="S11" s="262">
        <v>5174</v>
      </c>
      <c r="T11" s="262">
        <v>70279</v>
      </c>
      <c r="U11" s="262">
        <v>1406</v>
      </c>
      <c r="V11" s="262">
        <v>256</v>
      </c>
      <c r="W11" s="262">
        <v>1142</v>
      </c>
      <c r="X11" s="262">
        <v>766</v>
      </c>
      <c r="Y11" s="262">
        <v>95</v>
      </c>
      <c r="Z11" s="262">
        <v>231</v>
      </c>
      <c r="AA11" s="262">
        <v>5078</v>
      </c>
      <c r="AB11" s="262">
        <v>3129</v>
      </c>
      <c r="AC11" s="262">
        <v>733</v>
      </c>
      <c r="AD11" s="262">
        <v>69118</v>
      </c>
      <c r="AE11" s="262">
        <v>1269</v>
      </c>
      <c r="AF11" s="262">
        <v>22</v>
      </c>
      <c r="AG11" s="262">
        <v>62276</v>
      </c>
      <c r="AH11" s="262">
        <v>7880</v>
      </c>
      <c r="AI11" s="262">
        <v>5902</v>
      </c>
      <c r="AJ11" s="262">
        <v>2713</v>
      </c>
      <c r="AK11" s="262">
        <v>578</v>
      </c>
      <c r="AL11" s="262">
        <v>45633</v>
      </c>
      <c r="AM11" s="262">
        <v>13110</v>
      </c>
      <c r="AN11" s="262">
        <v>17867</v>
      </c>
      <c r="AO11" s="262">
        <v>2739</v>
      </c>
      <c r="AP11" s="262">
        <v>143085</v>
      </c>
      <c r="AQ11" s="262">
        <v>11313</v>
      </c>
      <c r="AR11" s="262">
        <v>9491</v>
      </c>
      <c r="AS11" s="262">
        <v>15459</v>
      </c>
      <c r="AT11" s="262">
        <v>31734</v>
      </c>
      <c r="AU11" s="262">
        <v>26296</v>
      </c>
      <c r="AV11" s="262">
        <v>14983</v>
      </c>
      <c r="AW11" s="262">
        <v>19498</v>
      </c>
      <c r="AX11" s="262">
        <v>9095</v>
      </c>
      <c r="AY11" s="262">
        <v>5207</v>
      </c>
      <c r="AZ11" s="262">
        <v>30714</v>
      </c>
      <c r="BA11" s="262">
        <v>88683</v>
      </c>
      <c r="BB11" s="262">
        <v>9570</v>
      </c>
      <c r="BC11" s="262">
        <v>465</v>
      </c>
      <c r="BD11" s="262">
        <v>9326</v>
      </c>
      <c r="BE11" s="262">
        <v>3283</v>
      </c>
      <c r="BF11" s="262">
        <v>419</v>
      </c>
      <c r="BG11" s="262">
        <v>616</v>
      </c>
      <c r="BH11" s="262">
        <v>14095</v>
      </c>
      <c r="BI11" s="262">
        <v>7841</v>
      </c>
      <c r="BJ11" s="262">
        <v>2154</v>
      </c>
      <c r="BK11" s="262">
        <v>116919</v>
      </c>
      <c r="BL11" s="262">
        <v>2039</v>
      </c>
      <c r="BM11" s="262">
        <v>28</v>
      </c>
      <c r="BN11" s="262">
        <v>72795</v>
      </c>
      <c r="BO11" s="262">
        <v>67058</v>
      </c>
      <c r="BP11" s="262">
        <v>199</v>
      </c>
      <c r="BQ11" s="262">
        <v>3024</v>
      </c>
      <c r="BR11" s="262">
        <v>6990</v>
      </c>
      <c r="BS11" s="262">
        <v>21598</v>
      </c>
      <c r="BT11" s="262">
        <v>32311</v>
      </c>
      <c r="BU11" s="262">
        <v>25263</v>
      </c>
      <c r="BV11" s="262">
        <v>21079</v>
      </c>
      <c r="BW11" s="262">
        <v>17899</v>
      </c>
      <c r="BX11" s="262">
        <v>9067</v>
      </c>
      <c r="BY11" s="262">
        <v>3698</v>
      </c>
      <c r="BZ11" s="262">
        <v>2114</v>
      </c>
      <c r="CA11" s="262">
        <v>3057</v>
      </c>
      <c r="CB11" s="262">
        <v>3720</v>
      </c>
      <c r="CC11" s="262">
        <v>12888</v>
      </c>
      <c r="CD11" s="262">
        <v>28384</v>
      </c>
      <c r="CE11" s="262">
        <v>35698</v>
      </c>
      <c r="CF11" s="262">
        <v>30055</v>
      </c>
      <c r="CG11" s="262">
        <v>17808</v>
      </c>
      <c r="CH11" s="262">
        <v>14523</v>
      </c>
      <c r="CI11" s="262">
        <v>77705</v>
      </c>
      <c r="CJ11" s="262">
        <v>19138</v>
      </c>
      <c r="CK11" s="262">
        <v>37143</v>
      </c>
      <c r="CL11" s="262">
        <v>9090</v>
      </c>
      <c r="CM11" s="262">
        <v>136155</v>
      </c>
      <c r="CN11" s="262">
        <v>46745</v>
      </c>
      <c r="CO11" s="262">
        <v>41517</v>
      </c>
      <c r="CP11" s="262">
        <v>34983</v>
      </c>
      <c r="CQ11" s="262">
        <v>10417</v>
      </c>
      <c r="CR11" s="262">
        <v>2493</v>
      </c>
      <c r="CS11" s="262">
        <v>46745</v>
      </c>
      <c r="CT11" s="262">
        <v>48092</v>
      </c>
      <c r="CU11" s="262">
        <v>20136</v>
      </c>
      <c r="CV11" s="262">
        <v>15313</v>
      </c>
      <c r="CW11" s="262">
        <v>4130</v>
      </c>
      <c r="CX11" s="262">
        <v>1739</v>
      </c>
      <c r="CY11" s="262">
        <v>296341</v>
      </c>
      <c r="CZ11" s="262">
        <v>144046</v>
      </c>
      <c r="DA11" s="262">
        <v>152295</v>
      </c>
      <c r="DB11" s="262">
        <v>26576</v>
      </c>
      <c r="DC11" s="262">
        <v>31297</v>
      </c>
      <c r="DD11" s="262">
        <v>28932</v>
      </c>
      <c r="DE11" s="262">
        <v>41454</v>
      </c>
      <c r="DF11" s="262">
        <v>35357</v>
      </c>
      <c r="DG11" s="262">
        <v>31645</v>
      </c>
      <c r="DH11" s="262">
        <v>14431</v>
      </c>
      <c r="DI11" s="262">
        <v>7256</v>
      </c>
      <c r="DJ11" s="262">
        <v>7858</v>
      </c>
      <c r="DK11" s="262">
        <v>27523</v>
      </c>
      <c r="DL11" s="262">
        <v>9127</v>
      </c>
      <c r="DM11" s="262">
        <v>20885</v>
      </c>
      <c r="DN11" s="262">
        <v>14156</v>
      </c>
      <c r="DO11" s="262">
        <v>32929</v>
      </c>
      <c r="DP11" s="262">
        <v>53720</v>
      </c>
      <c r="DQ11" s="262">
        <v>59346</v>
      </c>
      <c r="DR11" s="262">
        <v>36916</v>
      </c>
      <c r="DS11" s="262">
        <v>26625</v>
      </c>
      <c r="DT11" s="262">
        <v>161220</v>
      </c>
      <c r="DU11" s="262">
        <v>155230</v>
      </c>
      <c r="DV11" s="262">
        <v>5990</v>
      </c>
      <c r="DW11" s="262">
        <v>134160</v>
      </c>
      <c r="DX11" s="262">
        <v>155230</v>
      </c>
      <c r="DY11" s="262">
        <v>127590</v>
      </c>
      <c r="DZ11" s="262">
        <v>8040</v>
      </c>
      <c r="EA11" s="262">
        <v>8180</v>
      </c>
      <c r="EB11" s="262">
        <v>9960</v>
      </c>
      <c r="EC11" s="262">
        <v>1460</v>
      </c>
      <c r="ED11" s="262">
        <v>152220</v>
      </c>
      <c r="EE11" s="262">
        <v>8250</v>
      </c>
      <c r="EF11" s="262">
        <v>25310</v>
      </c>
      <c r="EG11" s="262">
        <v>30830</v>
      </c>
      <c r="EH11" s="262">
        <v>24690</v>
      </c>
      <c r="EI11" s="262">
        <v>24590</v>
      </c>
      <c r="EJ11" s="262">
        <v>3450</v>
      </c>
      <c r="EK11" s="262">
        <v>15290</v>
      </c>
      <c r="EL11" s="262">
        <v>7110</v>
      </c>
      <c r="EM11" s="262">
        <v>12120</v>
      </c>
      <c r="EN11" s="262">
        <v>590</v>
      </c>
      <c r="EO11" s="262">
        <v>155230</v>
      </c>
      <c r="EP11" s="262">
        <v>3660</v>
      </c>
      <c r="EQ11" s="262">
        <v>33990</v>
      </c>
      <c r="ER11" s="262">
        <v>23530</v>
      </c>
      <c r="ES11" s="262">
        <v>2290</v>
      </c>
      <c r="ET11" s="262">
        <v>8170</v>
      </c>
      <c r="EU11" s="262">
        <v>46200</v>
      </c>
      <c r="EV11" s="262">
        <v>31390</v>
      </c>
      <c r="EW11" s="262">
        <v>14810</v>
      </c>
      <c r="EX11" s="262">
        <v>71380</v>
      </c>
      <c r="EY11" s="262">
        <v>6830</v>
      </c>
      <c r="EZ11" s="262">
        <v>21500</v>
      </c>
      <c r="FA11" s="262">
        <v>11330</v>
      </c>
      <c r="FB11" s="262">
        <v>31720</v>
      </c>
      <c r="FC11" s="262">
        <v>0.42420000000000002</v>
      </c>
      <c r="FD11" s="262">
        <v>37390</v>
      </c>
      <c r="FE11" s="262">
        <v>11980</v>
      </c>
      <c r="FF11" s="262">
        <v>20240</v>
      </c>
      <c r="FG11" s="262">
        <v>5170</v>
      </c>
      <c r="FH11" s="262">
        <v>11590</v>
      </c>
      <c r="FI11" s="262">
        <v>1710</v>
      </c>
      <c r="FJ11" s="262">
        <v>4790</v>
      </c>
      <c r="FK11" s="262">
        <v>11760</v>
      </c>
      <c r="FL11" s="262">
        <v>4590</v>
      </c>
      <c r="FM11" s="262">
        <v>2960</v>
      </c>
      <c r="FN11" s="262">
        <v>253470</v>
      </c>
      <c r="FO11" s="262">
        <v>16470</v>
      </c>
      <c r="FP11" s="262">
        <v>9680</v>
      </c>
      <c r="FQ11" s="262">
        <v>6790</v>
      </c>
      <c r="FR11" s="262">
        <v>85640</v>
      </c>
      <c r="FS11" s="262">
        <v>79730</v>
      </c>
      <c r="FT11" s="262">
        <v>74560</v>
      </c>
      <c r="FU11" s="262">
        <v>5170</v>
      </c>
      <c r="FV11" s="262">
        <v>21800</v>
      </c>
      <c r="FW11" s="262">
        <v>49830</v>
      </c>
      <c r="FX11" s="262">
        <v>253470</v>
      </c>
      <c r="FY11" s="262">
        <v>64550</v>
      </c>
      <c r="FZ11" s="262">
        <v>123010</v>
      </c>
      <c r="GA11" s="262">
        <v>26300</v>
      </c>
      <c r="GB11" s="262">
        <v>4000</v>
      </c>
      <c r="GC11" s="262">
        <v>15550</v>
      </c>
      <c r="GD11" s="262">
        <v>17400</v>
      </c>
      <c r="GE11" s="262">
        <v>2670</v>
      </c>
      <c r="GF11">
        <v>6676</v>
      </c>
      <c r="GG11">
        <v>6057</v>
      </c>
      <c r="GH11">
        <v>34609</v>
      </c>
      <c r="GI11">
        <v>8707</v>
      </c>
      <c r="GJ11">
        <v>3630</v>
      </c>
      <c r="GK11">
        <v>5137</v>
      </c>
      <c r="GL11">
        <v>6002</v>
      </c>
      <c r="GM11">
        <v>3933</v>
      </c>
      <c r="GN11">
        <v>3375</v>
      </c>
      <c r="GO11">
        <v>1223</v>
      </c>
      <c r="GP11">
        <v>11313</v>
      </c>
      <c r="GQ11">
        <v>9133</v>
      </c>
      <c r="GR11">
        <v>72082</v>
      </c>
      <c r="GS11">
        <v>13689</v>
      </c>
      <c r="GT11">
        <v>5127</v>
      </c>
      <c r="GU11">
        <v>9738</v>
      </c>
      <c r="GV11">
        <v>10241</v>
      </c>
      <c r="GW11">
        <v>5124</v>
      </c>
      <c r="GX11">
        <v>4418</v>
      </c>
      <c r="GY11">
        <v>2211</v>
      </c>
    </row>
    <row r="12" spans="1:207">
      <c r="A12" s="262">
        <v>1057</v>
      </c>
      <c r="B12" s="262">
        <v>1</v>
      </c>
      <c r="C12" s="262">
        <v>0</v>
      </c>
      <c r="D12" s="262">
        <v>57</v>
      </c>
      <c r="E12" s="262" t="s">
        <v>196</v>
      </c>
      <c r="F12" s="262" t="s">
        <v>2219</v>
      </c>
      <c r="G12" s="262" t="s">
        <v>2220</v>
      </c>
      <c r="H12" s="262" t="s">
        <v>2202</v>
      </c>
      <c r="I12" s="262">
        <v>41089</v>
      </c>
      <c r="J12" s="262">
        <v>4527</v>
      </c>
      <c r="K12" s="262">
        <v>3703</v>
      </c>
      <c r="L12" s="262">
        <v>5050</v>
      </c>
      <c r="M12" s="262">
        <v>6192</v>
      </c>
      <c r="N12" s="262">
        <v>7137</v>
      </c>
      <c r="O12" s="262">
        <v>4282</v>
      </c>
      <c r="P12" s="262">
        <v>5688</v>
      </c>
      <c r="Q12" s="262">
        <v>3396</v>
      </c>
      <c r="R12" s="262">
        <v>1114</v>
      </c>
      <c r="S12" s="262">
        <v>2180</v>
      </c>
      <c r="T12" s="262">
        <v>37375</v>
      </c>
      <c r="U12" s="262">
        <v>662</v>
      </c>
      <c r="V12" s="262">
        <v>188</v>
      </c>
      <c r="W12" s="262">
        <v>244</v>
      </c>
      <c r="X12" s="262">
        <v>287</v>
      </c>
      <c r="Y12" s="262">
        <v>21</v>
      </c>
      <c r="Z12" s="262">
        <v>132</v>
      </c>
      <c r="AA12" s="262">
        <v>2519</v>
      </c>
      <c r="AB12" s="262">
        <v>970</v>
      </c>
      <c r="AC12" s="262">
        <v>514</v>
      </c>
      <c r="AD12" s="262">
        <v>34986</v>
      </c>
      <c r="AE12" s="262">
        <v>2045</v>
      </c>
      <c r="AF12" s="262">
        <v>55</v>
      </c>
      <c r="AG12" s="262">
        <v>32520</v>
      </c>
      <c r="AH12" s="262">
        <v>4826</v>
      </c>
      <c r="AI12" s="262">
        <v>2912</v>
      </c>
      <c r="AJ12" s="262">
        <v>652</v>
      </c>
      <c r="AK12" s="262">
        <v>179</v>
      </c>
      <c r="AL12" s="262">
        <v>26975</v>
      </c>
      <c r="AM12" s="262">
        <v>6564</v>
      </c>
      <c r="AN12" s="262">
        <v>6008</v>
      </c>
      <c r="AO12" s="262">
        <v>1542</v>
      </c>
      <c r="AP12" s="262">
        <v>63001</v>
      </c>
      <c r="AQ12" s="262">
        <v>7233</v>
      </c>
      <c r="AR12" s="262">
        <v>5054</v>
      </c>
      <c r="AS12" s="262">
        <v>7379</v>
      </c>
      <c r="AT12" s="262">
        <v>10388</v>
      </c>
      <c r="AU12" s="262">
        <v>11721</v>
      </c>
      <c r="AV12" s="262">
        <v>5998</v>
      </c>
      <c r="AW12" s="262">
        <v>9055</v>
      </c>
      <c r="AX12" s="262">
        <v>4677</v>
      </c>
      <c r="AY12" s="262">
        <v>1496</v>
      </c>
      <c r="AZ12" s="262">
        <v>10561</v>
      </c>
      <c r="BA12" s="262">
        <v>45831</v>
      </c>
      <c r="BB12" s="262">
        <v>4026</v>
      </c>
      <c r="BC12" s="262">
        <v>575</v>
      </c>
      <c r="BD12" s="262">
        <v>1102</v>
      </c>
      <c r="BE12" s="262">
        <v>692</v>
      </c>
      <c r="BF12" s="262">
        <v>21</v>
      </c>
      <c r="BG12" s="262">
        <v>193</v>
      </c>
      <c r="BH12" s="262">
        <v>4129</v>
      </c>
      <c r="BI12" s="262">
        <v>1695</v>
      </c>
      <c r="BJ12" s="262">
        <v>961</v>
      </c>
      <c r="BK12" s="262">
        <v>53409</v>
      </c>
      <c r="BL12" s="262">
        <v>2745</v>
      </c>
      <c r="BM12" s="262">
        <v>62</v>
      </c>
      <c r="BN12" s="262">
        <v>35542</v>
      </c>
      <c r="BO12" s="262">
        <v>24092</v>
      </c>
      <c r="BP12" s="262">
        <v>1734</v>
      </c>
      <c r="BQ12" s="262">
        <v>1633</v>
      </c>
      <c r="BR12" s="262">
        <v>2203</v>
      </c>
      <c r="BS12" s="262">
        <v>8843</v>
      </c>
      <c r="BT12" s="262">
        <v>12377</v>
      </c>
      <c r="BU12" s="262">
        <v>10930</v>
      </c>
      <c r="BV12" s="262">
        <v>9945</v>
      </c>
      <c r="BW12" s="262">
        <v>8694</v>
      </c>
      <c r="BX12" s="262">
        <v>4601</v>
      </c>
      <c r="BY12" s="262">
        <v>2182</v>
      </c>
      <c r="BZ12" s="262">
        <v>1313</v>
      </c>
      <c r="CA12" s="262">
        <v>1913</v>
      </c>
      <c r="CB12" s="262">
        <v>813</v>
      </c>
      <c r="CC12" s="262">
        <v>4483</v>
      </c>
      <c r="CD12" s="262">
        <v>11182</v>
      </c>
      <c r="CE12" s="262">
        <v>14228</v>
      </c>
      <c r="CF12" s="262">
        <v>13507</v>
      </c>
      <c r="CG12" s="262">
        <v>9376</v>
      </c>
      <c r="CH12" s="262">
        <v>9412</v>
      </c>
      <c r="CI12" s="262">
        <v>39487</v>
      </c>
      <c r="CJ12" s="262">
        <v>9055</v>
      </c>
      <c r="CK12" s="262">
        <v>11341</v>
      </c>
      <c r="CL12" s="262">
        <v>3118</v>
      </c>
      <c r="CM12" s="262">
        <v>57770</v>
      </c>
      <c r="CN12" s="262">
        <v>17985</v>
      </c>
      <c r="CO12" s="262">
        <v>18956</v>
      </c>
      <c r="CP12" s="262">
        <v>15306</v>
      </c>
      <c r="CQ12" s="262">
        <v>4435</v>
      </c>
      <c r="CR12" s="262">
        <v>1088</v>
      </c>
      <c r="CS12" s="262">
        <v>17985</v>
      </c>
      <c r="CT12" s="262">
        <v>21632</v>
      </c>
      <c r="CU12" s="262">
        <v>8585</v>
      </c>
      <c r="CV12" s="262">
        <v>6504</v>
      </c>
      <c r="CW12" s="262">
        <v>2053</v>
      </c>
      <c r="CX12" s="262">
        <v>1011</v>
      </c>
      <c r="CY12" s="262">
        <v>127676</v>
      </c>
      <c r="CZ12" s="262">
        <v>61687</v>
      </c>
      <c r="DA12" s="262">
        <v>65989</v>
      </c>
      <c r="DB12" s="262">
        <v>10331</v>
      </c>
      <c r="DC12" s="262">
        <v>14570</v>
      </c>
      <c r="DD12" s="262">
        <v>10486</v>
      </c>
      <c r="DE12" s="262">
        <v>18549</v>
      </c>
      <c r="DF12" s="262">
        <v>16981</v>
      </c>
      <c r="DG12" s="262">
        <v>14923</v>
      </c>
      <c r="DH12" s="262">
        <v>6902</v>
      </c>
      <c r="DI12" s="262">
        <v>2721</v>
      </c>
      <c r="DJ12" s="262">
        <v>3016</v>
      </c>
      <c r="DK12" s="262">
        <v>11773</v>
      </c>
      <c r="DL12" s="262">
        <v>4450</v>
      </c>
      <c r="DM12" s="262">
        <v>8620</v>
      </c>
      <c r="DN12" s="262">
        <v>4807</v>
      </c>
      <c r="DO12" s="262">
        <v>12434</v>
      </c>
      <c r="DP12" s="262">
        <v>22500</v>
      </c>
      <c r="DQ12" s="262">
        <v>27201</v>
      </c>
      <c r="DR12" s="262">
        <v>17700</v>
      </c>
      <c r="DS12" s="262">
        <v>12454</v>
      </c>
      <c r="DT12" s="262">
        <v>66350</v>
      </c>
      <c r="DU12" s="262">
        <v>63550</v>
      </c>
      <c r="DV12" s="262">
        <v>2800</v>
      </c>
      <c r="DW12" s="262">
        <v>60800</v>
      </c>
      <c r="DX12" s="262">
        <v>63550</v>
      </c>
      <c r="DY12" s="262">
        <v>51400</v>
      </c>
      <c r="DZ12" s="262">
        <v>5130</v>
      </c>
      <c r="EA12" s="262">
        <v>2990</v>
      </c>
      <c r="EB12" s="262">
        <v>3490</v>
      </c>
      <c r="EC12" s="262">
        <v>550</v>
      </c>
      <c r="ED12" s="262">
        <v>62130</v>
      </c>
      <c r="EE12" s="262">
        <v>2610</v>
      </c>
      <c r="EF12" s="262">
        <v>8890</v>
      </c>
      <c r="EG12" s="262">
        <v>13180</v>
      </c>
      <c r="EH12" s="262">
        <v>8610</v>
      </c>
      <c r="EI12" s="262">
        <v>10800</v>
      </c>
      <c r="EJ12" s="262">
        <v>1860</v>
      </c>
      <c r="EK12" s="262">
        <v>7790</v>
      </c>
      <c r="EL12" s="262">
        <v>2670</v>
      </c>
      <c r="EM12" s="262">
        <v>4890</v>
      </c>
      <c r="EN12" s="262">
        <v>840</v>
      </c>
      <c r="EO12" s="262">
        <v>63550</v>
      </c>
      <c r="EP12" s="262">
        <v>2040</v>
      </c>
      <c r="EQ12" s="262">
        <v>12100</v>
      </c>
      <c r="ER12" s="262">
        <v>7430</v>
      </c>
      <c r="ES12" s="262">
        <v>790</v>
      </c>
      <c r="ET12" s="262">
        <v>3880</v>
      </c>
      <c r="EU12" s="262">
        <v>16570</v>
      </c>
      <c r="EV12" s="262">
        <v>11860</v>
      </c>
      <c r="EW12" s="262">
        <v>4710</v>
      </c>
      <c r="EX12" s="262">
        <v>32850</v>
      </c>
      <c r="EY12" s="262">
        <v>2170</v>
      </c>
      <c r="EZ12" s="262">
        <v>6910</v>
      </c>
      <c r="FA12" s="262">
        <v>7790</v>
      </c>
      <c r="FB12" s="262">
        <v>15990</v>
      </c>
      <c r="FC12" s="262">
        <v>0.42420000000000002</v>
      </c>
      <c r="FD12" s="262">
        <v>16780</v>
      </c>
      <c r="FE12" s="262">
        <v>5010</v>
      </c>
      <c r="FF12" s="262">
        <v>9720</v>
      </c>
      <c r="FG12" s="262">
        <v>2040</v>
      </c>
      <c r="FH12" s="262">
        <v>4890</v>
      </c>
      <c r="FI12" s="262">
        <v>850</v>
      </c>
      <c r="FJ12" s="262">
        <v>2930</v>
      </c>
      <c r="FK12" s="262">
        <v>5180</v>
      </c>
      <c r="FL12" s="262">
        <v>1260</v>
      </c>
      <c r="FM12" s="262">
        <v>1680</v>
      </c>
      <c r="FN12" s="262">
        <v>109720</v>
      </c>
      <c r="FO12" s="262">
        <v>6310</v>
      </c>
      <c r="FP12" s="262">
        <v>2760</v>
      </c>
      <c r="FQ12" s="262">
        <v>3550</v>
      </c>
      <c r="FR12" s="262">
        <v>41240</v>
      </c>
      <c r="FS12" s="262">
        <v>34050</v>
      </c>
      <c r="FT12" s="262">
        <v>32000</v>
      </c>
      <c r="FU12" s="262">
        <v>2040</v>
      </c>
      <c r="FV12" s="262">
        <v>8670</v>
      </c>
      <c r="FW12" s="262">
        <v>19450</v>
      </c>
      <c r="FX12" s="262">
        <v>109720</v>
      </c>
      <c r="FY12" s="262">
        <v>25310</v>
      </c>
      <c r="FZ12" s="262">
        <v>56300</v>
      </c>
      <c r="GA12" s="262">
        <v>11850</v>
      </c>
      <c r="GB12" s="262">
        <v>1460</v>
      </c>
      <c r="GC12" s="262">
        <v>6130</v>
      </c>
      <c r="GD12" s="262">
        <v>7200</v>
      </c>
      <c r="GE12" s="262">
        <v>1480</v>
      </c>
      <c r="GF12">
        <v>4527</v>
      </c>
      <c r="GG12">
        <v>3539</v>
      </c>
      <c r="GH12">
        <v>17821</v>
      </c>
      <c r="GI12">
        <v>4234</v>
      </c>
      <c r="GJ12">
        <v>1284</v>
      </c>
      <c r="GK12">
        <v>2315</v>
      </c>
      <c r="GL12">
        <v>3808</v>
      </c>
      <c r="GM12">
        <v>1976</v>
      </c>
      <c r="GN12">
        <v>1223</v>
      </c>
      <c r="GO12">
        <v>362</v>
      </c>
      <c r="GP12">
        <v>7233</v>
      </c>
      <c r="GQ12">
        <v>4823</v>
      </c>
      <c r="GR12">
        <v>28850</v>
      </c>
      <c r="GS12">
        <v>5831</v>
      </c>
      <c r="GT12">
        <v>1836</v>
      </c>
      <c r="GU12">
        <v>3807</v>
      </c>
      <c r="GV12">
        <v>5786</v>
      </c>
      <c r="GW12">
        <v>2740</v>
      </c>
      <c r="GX12">
        <v>1556</v>
      </c>
      <c r="GY12">
        <v>539</v>
      </c>
    </row>
    <row r="13" spans="1:207">
      <c r="A13" s="262">
        <v>1058</v>
      </c>
      <c r="B13" s="262">
        <v>1</v>
      </c>
      <c r="C13" s="262">
        <v>0</v>
      </c>
      <c r="D13" s="262">
        <v>58</v>
      </c>
      <c r="E13" s="262" t="s">
        <v>196</v>
      </c>
      <c r="F13" s="262" t="s">
        <v>2221</v>
      </c>
      <c r="G13" s="262" t="s">
        <v>2222</v>
      </c>
      <c r="H13" s="262" t="s">
        <v>2202</v>
      </c>
      <c r="I13" s="262">
        <v>86376</v>
      </c>
      <c r="J13" s="262">
        <v>9749</v>
      </c>
      <c r="K13" s="262">
        <v>8369</v>
      </c>
      <c r="L13" s="262">
        <v>9454</v>
      </c>
      <c r="M13" s="262">
        <v>12486</v>
      </c>
      <c r="N13" s="262">
        <v>14775</v>
      </c>
      <c r="O13" s="262">
        <v>9661</v>
      </c>
      <c r="P13" s="262">
        <v>12512</v>
      </c>
      <c r="Q13" s="262">
        <v>6590</v>
      </c>
      <c r="R13" s="262">
        <v>2780</v>
      </c>
      <c r="S13" s="262">
        <v>4122</v>
      </c>
      <c r="T13" s="262">
        <v>78657</v>
      </c>
      <c r="U13" s="262">
        <v>872</v>
      </c>
      <c r="V13" s="262">
        <v>408</v>
      </c>
      <c r="W13" s="262">
        <v>1119</v>
      </c>
      <c r="X13" s="262">
        <v>826</v>
      </c>
      <c r="Y13" s="262">
        <v>111</v>
      </c>
      <c r="Z13" s="262">
        <v>261</v>
      </c>
      <c r="AA13" s="262">
        <v>6282</v>
      </c>
      <c r="AB13" s="262">
        <v>2602</v>
      </c>
      <c r="AC13" s="262">
        <v>1807</v>
      </c>
      <c r="AD13" s="262">
        <v>71307</v>
      </c>
      <c r="AE13" s="262">
        <v>4256</v>
      </c>
      <c r="AF13" s="262">
        <v>122</v>
      </c>
      <c r="AG13" s="262">
        <v>69191</v>
      </c>
      <c r="AH13" s="262">
        <v>9821</v>
      </c>
      <c r="AI13" s="262">
        <v>5788</v>
      </c>
      <c r="AJ13" s="262">
        <v>1296</v>
      </c>
      <c r="AK13" s="262">
        <v>280</v>
      </c>
      <c r="AL13" s="262">
        <v>60780</v>
      </c>
      <c r="AM13" s="262">
        <v>10919</v>
      </c>
      <c r="AN13" s="262">
        <v>10852</v>
      </c>
      <c r="AO13" s="262">
        <v>3825</v>
      </c>
      <c r="AP13" s="262">
        <v>130046</v>
      </c>
      <c r="AQ13" s="262">
        <v>15290</v>
      </c>
      <c r="AR13" s="262">
        <v>12097</v>
      </c>
      <c r="AS13" s="262">
        <v>14639</v>
      </c>
      <c r="AT13" s="262">
        <v>21303</v>
      </c>
      <c r="AU13" s="262">
        <v>22782</v>
      </c>
      <c r="AV13" s="262">
        <v>13351</v>
      </c>
      <c r="AW13" s="262">
        <v>18935</v>
      </c>
      <c r="AX13" s="262">
        <v>8181</v>
      </c>
      <c r="AY13" s="262">
        <v>3465</v>
      </c>
      <c r="AZ13" s="262">
        <v>18325</v>
      </c>
      <c r="BA13" s="262">
        <v>96412</v>
      </c>
      <c r="BB13" s="262">
        <v>4273</v>
      </c>
      <c r="BC13" s="262">
        <v>822</v>
      </c>
      <c r="BD13" s="262">
        <v>6472</v>
      </c>
      <c r="BE13" s="262">
        <v>2826</v>
      </c>
      <c r="BF13" s="262">
        <v>149</v>
      </c>
      <c r="BG13" s="262">
        <v>764</v>
      </c>
      <c r="BH13" s="262">
        <v>10922</v>
      </c>
      <c r="BI13" s="262">
        <v>5177</v>
      </c>
      <c r="BJ13" s="262">
        <v>6491</v>
      </c>
      <c r="BK13" s="262">
        <v>101990</v>
      </c>
      <c r="BL13" s="262">
        <v>5322</v>
      </c>
      <c r="BM13" s="262">
        <v>141</v>
      </c>
      <c r="BN13" s="262">
        <v>71550</v>
      </c>
      <c r="BO13" s="262">
        <v>52859</v>
      </c>
      <c r="BP13" s="262">
        <v>1959</v>
      </c>
      <c r="BQ13" s="262">
        <v>3675</v>
      </c>
      <c r="BR13" s="262">
        <v>4522</v>
      </c>
      <c r="BS13" s="262">
        <v>16301</v>
      </c>
      <c r="BT13" s="262">
        <v>23882</v>
      </c>
      <c r="BU13" s="262">
        <v>22365</v>
      </c>
      <c r="BV13" s="262">
        <v>20316</v>
      </c>
      <c r="BW13" s="262">
        <v>19802</v>
      </c>
      <c r="BX13" s="262">
        <v>10233</v>
      </c>
      <c r="BY13" s="262">
        <v>5262</v>
      </c>
      <c r="BZ13" s="262">
        <v>2824</v>
      </c>
      <c r="CA13" s="262">
        <v>4536</v>
      </c>
      <c r="CB13" s="262">
        <v>2210</v>
      </c>
      <c r="CC13" s="262">
        <v>9363</v>
      </c>
      <c r="CD13" s="262">
        <v>22041</v>
      </c>
      <c r="CE13" s="262">
        <v>28430</v>
      </c>
      <c r="CF13" s="262">
        <v>27188</v>
      </c>
      <c r="CG13" s="262">
        <v>19733</v>
      </c>
      <c r="CH13" s="262">
        <v>21078</v>
      </c>
      <c r="CI13" s="262">
        <v>83470</v>
      </c>
      <c r="CJ13" s="262">
        <v>16255</v>
      </c>
      <c r="CK13" s="262">
        <v>22365</v>
      </c>
      <c r="CL13" s="262">
        <v>7953</v>
      </c>
      <c r="CM13" s="262">
        <v>119754</v>
      </c>
      <c r="CN13" s="262">
        <v>37497</v>
      </c>
      <c r="CO13" s="262">
        <v>37175</v>
      </c>
      <c r="CP13" s="262">
        <v>33617</v>
      </c>
      <c r="CQ13" s="262">
        <v>9363</v>
      </c>
      <c r="CR13" s="262">
        <v>2102</v>
      </c>
      <c r="CS13" s="262">
        <v>37497</v>
      </c>
      <c r="CT13" s="262">
        <v>42524</v>
      </c>
      <c r="CU13" s="262">
        <v>18264</v>
      </c>
      <c r="CV13" s="262">
        <v>14772</v>
      </c>
      <c r="CW13" s="262">
        <v>4527</v>
      </c>
      <c r="CX13" s="262">
        <v>2170</v>
      </c>
      <c r="CY13" s="262">
        <v>269362</v>
      </c>
      <c r="CZ13" s="262">
        <v>131868</v>
      </c>
      <c r="DA13" s="262">
        <v>137496</v>
      </c>
      <c r="DB13" s="262">
        <v>23826</v>
      </c>
      <c r="DC13" s="262">
        <v>31746</v>
      </c>
      <c r="DD13" s="262">
        <v>24548</v>
      </c>
      <c r="DE13" s="262">
        <v>38492</v>
      </c>
      <c r="DF13" s="262">
        <v>32864</v>
      </c>
      <c r="DG13" s="262">
        <v>28432</v>
      </c>
      <c r="DH13" s="262">
        <v>13212</v>
      </c>
      <c r="DI13" s="262">
        <v>6365</v>
      </c>
      <c r="DJ13" s="262">
        <v>6978</v>
      </c>
      <c r="DK13" s="262">
        <v>26276</v>
      </c>
      <c r="DL13" s="262">
        <v>9397</v>
      </c>
      <c r="DM13" s="262">
        <v>19763</v>
      </c>
      <c r="DN13" s="262">
        <v>11341</v>
      </c>
      <c r="DO13" s="262">
        <v>27925</v>
      </c>
      <c r="DP13" s="262">
        <v>48319</v>
      </c>
      <c r="DQ13" s="262">
        <v>55581</v>
      </c>
      <c r="DR13" s="262">
        <v>33484</v>
      </c>
      <c r="DS13" s="262">
        <v>23935</v>
      </c>
      <c r="DT13" s="262">
        <v>141290</v>
      </c>
      <c r="DU13" s="262">
        <v>135990</v>
      </c>
      <c r="DV13" s="262">
        <v>5300</v>
      </c>
      <c r="DW13" s="262">
        <v>126600</v>
      </c>
      <c r="DX13" s="262">
        <v>135990</v>
      </c>
      <c r="DY13" s="262">
        <v>107070</v>
      </c>
      <c r="DZ13" s="262">
        <v>11970</v>
      </c>
      <c r="EA13" s="262">
        <v>7410</v>
      </c>
      <c r="EB13" s="262">
        <v>7680</v>
      </c>
      <c r="EC13" s="262">
        <v>1860</v>
      </c>
      <c r="ED13" s="262">
        <v>133210</v>
      </c>
      <c r="EE13" s="262">
        <v>5840</v>
      </c>
      <c r="EF13" s="262">
        <v>23830</v>
      </c>
      <c r="EG13" s="262">
        <v>25490</v>
      </c>
      <c r="EH13" s="262">
        <v>17270</v>
      </c>
      <c r="EI13" s="262">
        <v>21390</v>
      </c>
      <c r="EJ13" s="262">
        <v>3580</v>
      </c>
      <c r="EK13" s="262">
        <v>15700</v>
      </c>
      <c r="EL13" s="262">
        <v>5670</v>
      </c>
      <c r="EM13" s="262">
        <v>12080</v>
      </c>
      <c r="EN13" s="262">
        <v>2360</v>
      </c>
      <c r="EO13" s="262">
        <v>135990</v>
      </c>
      <c r="EP13" s="262">
        <v>5030</v>
      </c>
      <c r="EQ13" s="262">
        <v>26860</v>
      </c>
      <c r="ER13" s="262">
        <v>15830</v>
      </c>
      <c r="ES13" s="262">
        <v>2080</v>
      </c>
      <c r="ET13" s="262">
        <v>8950</v>
      </c>
      <c r="EU13" s="262">
        <v>33330</v>
      </c>
      <c r="EV13" s="262">
        <v>23470</v>
      </c>
      <c r="EW13" s="262">
        <v>9850</v>
      </c>
      <c r="EX13" s="262">
        <v>70760</v>
      </c>
      <c r="EY13" s="262">
        <v>4350</v>
      </c>
      <c r="EZ13" s="262">
        <v>14770</v>
      </c>
      <c r="FA13" s="262">
        <v>15680</v>
      </c>
      <c r="FB13" s="262">
        <v>35960</v>
      </c>
      <c r="FC13" s="262">
        <v>10</v>
      </c>
      <c r="FD13" s="262">
        <v>36540</v>
      </c>
      <c r="FE13" s="262">
        <v>10980</v>
      </c>
      <c r="FF13" s="262">
        <v>19600</v>
      </c>
      <c r="FG13" s="262">
        <v>5960</v>
      </c>
      <c r="FH13" s="262">
        <v>10550</v>
      </c>
      <c r="FI13" s="262">
        <v>1600</v>
      </c>
      <c r="FJ13" s="262">
        <v>5160</v>
      </c>
      <c r="FK13" s="262">
        <v>11330</v>
      </c>
      <c r="FL13" s="262">
        <v>3100</v>
      </c>
      <c r="FM13" s="262">
        <v>4790</v>
      </c>
      <c r="FN13" s="262">
        <v>229450</v>
      </c>
      <c r="FO13" s="262">
        <v>14300</v>
      </c>
      <c r="FP13" s="262">
        <v>7520</v>
      </c>
      <c r="FQ13" s="262">
        <v>6780</v>
      </c>
      <c r="FR13" s="262">
        <v>83360</v>
      </c>
      <c r="FS13" s="262">
        <v>69830</v>
      </c>
      <c r="FT13" s="262">
        <v>63870</v>
      </c>
      <c r="FU13" s="262">
        <v>5960</v>
      </c>
      <c r="FV13" s="262">
        <v>19900</v>
      </c>
      <c r="FW13" s="262">
        <v>42070</v>
      </c>
      <c r="FX13" s="262">
        <v>229450</v>
      </c>
      <c r="FY13" s="262">
        <v>56840</v>
      </c>
      <c r="FZ13" s="262">
        <v>110950</v>
      </c>
      <c r="GA13" s="262">
        <v>24310</v>
      </c>
      <c r="GB13" s="262">
        <v>3150</v>
      </c>
      <c r="GC13" s="262">
        <v>14030</v>
      </c>
      <c r="GD13" s="262">
        <v>17100</v>
      </c>
      <c r="GE13" s="262">
        <v>3070</v>
      </c>
      <c r="GF13">
        <v>9749</v>
      </c>
      <c r="GG13">
        <v>8006</v>
      </c>
      <c r="GH13">
        <v>35533</v>
      </c>
      <c r="GI13">
        <v>9355</v>
      </c>
      <c r="GJ13">
        <v>3151</v>
      </c>
      <c r="GK13">
        <v>5150</v>
      </c>
      <c r="GL13">
        <v>8224</v>
      </c>
      <c r="GM13">
        <v>3616</v>
      </c>
      <c r="GN13">
        <v>2618</v>
      </c>
      <c r="GO13">
        <v>974</v>
      </c>
      <c r="GP13">
        <v>15290</v>
      </c>
      <c r="GQ13">
        <v>11642</v>
      </c>
      <c r="GR13">
        <v>57312</v>
      </c>
      <c r="GS13">
        <v>12943</v>
      </c>
      <c r="GT13">
        <v>4051</v>
      </c>
      <c r="GU13">
        <v>8228</v>
      </c>
      <c r="GV13">
        <v>11774</v>
      </c>
      <c r="GW13">
        <v>4350</v>
      </c>
      <c r="GX13">
        <v>3234</v>
      </c>
      <c r="GY13">
        <v>1219</v>
      </c>
    </row>
    <row r="14" spans="1:207">
      <c r="A14" s="262">
        <v>1059</v>
      </c>
      <c r="B14" s="262">
        <v>1</v>
      </c>
      <c r="C14" s="262">
        <v>0</v>
      </c>
      <c r="D14" s="262">
        <v>59</v>
      </c>
      <c r="E14" s="262" t="s">
        <v>196</v>
      </c>
      <c r="F14" s="262" t="s">
        <v>2223</v>
      </c>
      <c r="G14" s="262" t="s">
        <v>2224</v>
      </c>
      <c r="H14" s="262" t="s">
        <v>2202</v>
      </c>
      <c r="I14" s="262">
        <v>65567</v>
      </c>
      <c r="J14" s="262">
        <v>12023</v>
      </c>
      <c r="K14" s="262">
        <v>5402</v>
      </c>
      <c r="L14" s="262">
        <v>5512</v>
      </c>
      <c r="M14" s="262">
        <v>8765</v>
      </c>
      <c r="N14" s="262">
        <v>10052</v>
      </c>
      <c r="O14" s="262">
        <v>6493</v>
      </c>
      <c r="P14" s="262">
        <v>9817</v>
      </c>
      <c r="Q14" s="262">
        <v>5293</v>
      </c>
      <c r="R14" s="262">
        <v>2210</v>
      </c>
      <c r="S14" s="262">
        <v>2823</v>
      </c>
      <c r="T14" s="262">
        <v>60704</v>
      </c>
      <c r="U14" s="262">
        <v>487</v>
      </c>
      <c r="V14" s="262">
        <v>315</v>
      </c>
      <c r="W14" s="262">
        <v>473</v>
      </c>
      <c r="X14" s="262">
        <v>422</v>
      </c>
      <c r="Y14" s="262">
        <v>36</v>
      </c>
      <c r="Z14" s="262">
        <v>307</v>
      </c>
      <c r="AA14" s="262">
        <v>7886</v>
      </c>
      <c r="AB14" s="262">
        <v>1697</v>
      </c>
      <c r="AC14" s="262">
        <v>955</v>
      </c>
      <c r="AD14" s="262">
        <v>51404</v>
      </c>
      <c r="AE14" s="262">
        <v>3525</v>
      </c>
      <c r="AF14" s="262">
        <v>100</v>
      </c>
      <c r="AG14" s="262">
        <v>52236</v>
      </c>
      <c r="AH14" s="262">
        <v>8452</v>
      </c>
      <c r="AI14" s="262">
        <v>4145</v>
      </c>
      <c r="AJ14" s="262">
        <v>620</v>
      </c>
      <c r="AK14" s="262">
        <v>114</v>
      </c>
      <c r="AL14" s="262">
        <v>50154</v>
      </c>
      <c r="AM14" s="262">
        <v>6747</v>
      </c>
      <c r="AN14" s="262">
        <v>5968</v>
      </c>
      <c r="AO14" s="262">
        <v>2698</v>
      </c>
      <c r="AP14" s="262">
        <v>93062</v>
      </c>
      <c r="AQ14" s="262">
        <v>18165</v>
      </c>
      <c r="AR14" s="262">
        <v>7774</v>
      </c>
      <c r="AS14" s="262">
        <v>8053</v>
      </c>
      <c r="AT14" s="262">
        <v>13249</v>
      </c>
      <c r="AU14" s="262">
        <v>15093</v>
      </c>
      <c r="AV14" s="262">
        <v>8526</v>
      </c>
      <c r="AW14" s="262">
        <v>13179</v>
      </c>
      <c r="AX14" s="262">
        <v>6198</v>
      </c>
      <c r="AY14" s="262">
        <v>2822</v>
      </c>
      <c r="AZ14" s="262">
        <v>11272</v>
      </c>
      <c r="BA14" s="262">
        <v>74613</v>
      </c>
      <c r="BB14" s="262">
        <v>1873</v>
      </c>
      <c r="BC14" s="262">
        <v>673</v>
      </c>
      <c r="BD14" s="262">
        <v>2637</v>
      </c>
      <c r="BE14" s="262">
        <v>1311</v>
      </c>
      <c r="BF14" s="262">
        <v>53</v>
      </c>
      <c r="BG14" s="262">
        <v>627</v>
      </c>
      <c r="BH14" s="262">
        <v>12999</v>
      </c>
      <c r="BI14" s="262">
        <v>3055</v>
      </c>
      <c r="BJ14" s="262">
        <v>1813</v>
      </c>
      <c r="BK14" s="262">
        <v>70958</v>
      </c>
      <c r="BL14" s="262">
        <v>4117</v>
      </c>
      <c r="BM14" s="262">
        <v>117</v>
      </c>
      <c r="BN14" s="262">
        <v>52615</v>
      </c>
      <c r="BO14" s="262">
        <v>35949</v>
      </c>
      <c r="BP14" s="262">
        <v>2138</v>
      </c>
      <c r="BQ14" s="262">
        <v>2357</v>
      </c>
      <c r="BR14" s="262">
        <v>2387</v>
      </c>
      <c r="BS14" s="262">
        <v>9704</v>
      </c>
      <c r="BT14" s="262">
        <v>15734</v>
      </c>
      <c r="BU14" s="262">
        <v>15895</v>
      </c>
      <c r="BV14" s="262">
        <v>14818</v>
      </c>
      <c r="BW14" s="262">
        <v>15389</v>
      </c>
      <c r="BX14" s="262">
        <v>8474</v>
      </c>
      <c r="BY14" s="262">
        <v>4016</v>
      </c>
      <c r="BZ14" s="262">
        <v>2534</v>
      </c>
      <c r="CA14" s="262">
        <v>4108</v>
      </c>
      <c r="CB14" s="262">
        <v>1056</v>
      </c>
      <c r="CC14" s="262">
        <v>5152</v>
      </c>
      <c r="CD14" s="262">
        <v>15054</v>
      </c>
      <c r="CE14" s="262">
        <v>20259</v>
      </c>
      <c r="CF14" s="262">
        <v>19513</v>
      </c>
      <c r="CG14" s="262">
        <v>14868</v>
      </c>
      <c r="CH14" s="262">
        <v>17157</v>
      </c>
      <c r="CI14" s="262">
        <v>65721</v>
      </c>
      <c r="CJ14" s="262">
        <v>9822</v>
      </c>
      <c r="CK14" s="262">
        <v>12545</v>
      </c>
      <c r="CL14" s="262">
        <v>4971</v>
      </c>
      <c r="CM14" s="262">
        <v>85234</v>
      </c>
      <c r="CN14" s="262">
        <v>26058</v>
      </c>
      <c r="CO14" s="262">
        <v>26761</v>
      </c>
      <c r="CP14" s="262">
        <v>23788</v>
      </c>
      <c r="CQ14" s="262">
        <v>7118</v>
      </c>
      <c r="CR14" s="262">
        <v>1509</v>
      </c>
      <c r="CS14" s="262">
        <v>26058</v>
      </c>
      <c r="CT14" s="262">
        <v>30355</v>
      </c>
      <c r="CU14" s="262">
        <v>12888</v>
      </c>
      <c r="CV14" s="262">
        <v>10512</v>
      </c>
      <c r="CW14" s="262">
        <v>3576</v>
      </c>
      <c r="CX14" s="262">
        <v>1845</v>
      </c>
      <c r="CY14" s="262">
        <v>196025</v>
      </c>
      <c r="CZ14" s="262">
        <v>96605</v>
      </c>
      <c r="DA14" s="262">
        <v>99420</v>
      </c>
      <c r="DB14" s="262">
        <v>17292</v>
      </c>
      <c r="DC14" s="262">
        <v>23919</v>
      </c>
      <c r="DD14" s="262">
        <v>18100</v>
      </c>
      <c r="DE14" s="262">
        <v>27572</v>
      </c>
      <c r="DF14" s="262">
        <v>23983</v>
      </c>
      <c r="DG14" s="262">
        <v>21011</v>
      </c>
      <c r="DH14" s="262">
        <v>9809</v>
      </c>
      <c r="DI14" s="262">
        <v>4789</v>
      </c>
      <c r="DJ14" s="262">
        <v>5039</v>
      </c>
      <c r="DK14" s="262">
        <v>19213</v>
      </c>
      <c r="DL14" s="262">
        <v>7188</v>
      </c>
      <c r="DM14" s="262">
        <v>14814</v>
      </c>
      <c r="DN14" s="262">
        <v>8268</v>
      </c>
      <c r="DO14" s="262">
        <v>20256</v>
      </c>
      <c r="DP14" s="262">
        <v>34083</v>
      </c>
      <c r="DQ14" s="262">
        <v>40108</v>
      </c>
      <c r="DR14" s="262">
        <v>24577</v>
      </c>
      <c r="DS14" s="262">
        <v>17690</v>
      </c>
      <c r="DT14" s="262">
        <v>102000</v>
      </c>
      <c r="DU14" s="262">
        <v>97630</v>
      </c>
      <c r="DV14" s="262">
        <v>4370</v>
      </c>
      <c r="DW14" s="262">
        <v>92240</v>
      </c>
      <c r="DX14" s="262">
        <v>97630</v>
      </c>
      <c r="DY14" s="262">
        <v>77730</v>
      </c>
      <c r="DZ14" s="262">
        <v>7510</v>
      </c>
      <c r="EA14" s="262">
        <v>5270</v>
      </c>
      <c r="EB14" s="262">
        <v>5270</v>
      </c>
      <c r="EC14" s="262">
        <v>1860</v>
      </c>
      <c r="ED14" s="262">
        <v>95580</v>
      </c>
      <c r="EE14" s="262">
        <v>3400</v>
      </c>
      <c r="EF14" s="262">
        <v>13340</v>
      </c>
      <c r="EG14" s="262">
        <v>18100</v>
      </c>
      <c r="EH14" s="262">
        <v>11100</v>
      </c>
      <c r="EI14" s="262">
        <v>16970</v>
      </c>
      <c r="EJ14" s="262">
        <v>3540</v>
      </c>
      <c r="EK14" s="262">
        <v>12190</v>
      </c>
      <c r="EL14" s="262">
        <v>5090</v>
      </c>
      <c r="EM14" s="262">
        <v>9850</v>
      </c>
      <c r="EN14" s="262">
        <v>1980</v>
      </c>
      <c r="EO14" s="262">
        <v>97630</v>
      </c>
      <c r="EP14" s="262">
        <v>4940</v>
      </c>
      <c r="EQ14" s="262">
        <v>19680</v>
      </c>
      <c r="ER14" s="262">
        <v>11940</v>
      </c>
      <c r="ES14" s="262">
        <v>1360</v>
      </c>
      <c r="ET14" s="262">
        <v>6390</v>
      </c>
      <c r="EU14" s="262">
        <v>24230</v>
      </c>
      <c r="EV14" s="262">
        <v>18020</v>
      </c>
      <c r="EW14" s="262">
        <v>6200</v>
      </c>
      <c r="EX14" s="262">
        <v>48770</v>
      </c>
      <c r="EY14" s="262">
        <v>2620</v>
      </c>
      <c r="EZ14" s="262">
        <v>9940</v>
      </c>
      <c r="FA14" s="262">
        <v>10380</v>
      </c>
      <c r="FB14" s="262">
        <v>25830</v>
      </c>
      <c r="FC14" s="262">
        <v>10</v>
      </c>
      <c r="FD14" s="262">
        <v>26620</v>
      </c>
      <c r="FE14" s="262">
        <v>8220</v>
      </c>
      <c r="FF14" s="262">
        <v>14510</v>
      </c>
      <c r="FG14" s="262">
        <v>3890</v>
      </c>
      <c r="FH14" s="262">
        <v>7910</v>
      </c>
      <c r="FI14" s="262">
        <v>1620</v>
      </c>
      <c r="FJ14" s="262">
        <v>3510</v>
      </c>
      <c r="FK14" s="262">
        <v>7330</v>
      </c>
      <c r="FL14" s="262">
        <v>3320</v>
      </c>
      <c r="FM14" s="262">
        <v>2930</v>
      </c>
      <c r="FN14" s="262">
        <v>165690</v>
      </c>
      <c r="FO14" s="262">
        <v>10130</v>
      </c>
      <c r="FP14" s="262">
        <v>4780</v>
      </c>
      <c r="FQ14" s="262">
        <v>5350</v>
      </c>
      <c r="FR14" s="262">
        <v>69420</v>
      </c>
      <c r="FS14" s="262">
        <v>49670</v>
      </c>
      <c r="FT14" s="262">
        <v>45780</v>
      </c>
      <c r="FU14" s="262">
        <v>3890</v>
      </c>
      <c r="FV14" s="262">
        <v>13100</v>
      </c>
      <c r="FW14" s="262">
        <v>23370</v>
      </c>
      <c r="FX14" s="262">
        <v>165690</v>
      </c>
      <c r="FY14" s="262">
        <v>43530</v>
      </c>
      <c r="FZ14" s="262">
        <v>83660</v>
      </c>
      <c r="GA14" s="262">
        <v>18840</v>
      </c>
      <c r="GB14" s="262">
        <v>1820</v>
      </c>
      <c r="GC14" s="262">
        <v>7990</v>
      </c>
      <c r="GD14" s="262">
        <v>8960</v>
      </c>
      <c r="GE14" s="262">
        <v>900</v>
      </c>
      <c r="GF14">
        <v>12023</v>
      </c>
      <c r="GG14">
        <v>5254</v>
      </c>
      <c r="GH14">
        <v>23367</v>
      </c>
      <c r="GI14">
        <v>6379</v>
      </c>
      <c r="GJ14">
        <v>2182</v>
      </c>
      <c r="GK14">
        <v>4006</v>
      </c>
      <c r="GL14">
        <v>6415</v>
      </c>
      <c r="GM14">
        <v>3096</v>
      </c>
      <c r="GN14">
        <v>2002</v>
      </c>
      <c r="GO14">
        <v>843</v>
      </c>
      <c r="GP14">
        <v>18165</v>
      </c>
      <c r="GQ14">
        <v>7576</v>
      </c>
      <c r="GR14">
        <v>35168</v>
      </c>
      <c r="GS14">
        <v>8409</v>
      </c>
      <c r="GT14">
        <v>2946</v>
      </c>
      <c r="GU14">
        <v>5561</v>
      </c>
      <c r="GV14">
        <v>8201</v>
      </c>
      <c r="GW14">
        <v>3481</v>
      </c>
      <c r="GX14">
        <v>2412</v>
      </c>
      <c r="GY14">
        <v>1140</v>
      </c>
    </row>
    <row r="15" spans="1:207">
      <c r="A15" s="262">
        <v>1060</v>
      </c>
      <c r="B15" s="262">
        <v>1</v>
      </c>
      <c r="C15" s="262">
        <v>0</v>
      </c>
      <c r="D15" s="262">
        <v>60</v>
      </c>
      <c r="E15" s="262" t="s">
        <v>196</v>
      </c>
      <c r="F15" s="262" t="s">
        <v>2225</v>
      </c>
      <c r="G15" s="262" t="s">
        <v>2226</v>
      </c>
      <c r="H15" s="262" t="s">
        <v>2202</v>
      </c>
      <c r="I15" s="262">
        <v>73141</v>
      </c>
      <c r="J15" s="262">
        <v>4678</v>
      </c>
      <c r="K15" s="262">
        <v>4440</v>
      </c>
      <c r="L15" s="262">
        <v>6366</v>
      </c>
      <c r="M15" s="262">
        <v>11678</v>
      </c>
      <c r="N15" s="262">
        <v>14395</v>
      </c>
      <c r="O15" s="262">
        <v>9763</v>
      </c>
      <c r="P15" s="262">
        <v>11859</v>
      </c>
      <c r="Q15" s="262">
        <v>7152</v>
      </c>
      <c r="R15" s="262">
        <v>2810</v>
      </c>
      <c r="S15" s="262">
        <v>3700</v>
      </c>
      <c r="T15" s="262">
        <v>66227</v>
      </c>
      <c r="U15" s="262">
        <v>1232</v>
      </c>
      <c r="V15" s="262">
        <v>284</v>
      </c>
      <c r="W15" s="262">
        <v>1039</v>
      </c>
      <c r="X15" s="262">
        <v>483</v>
      </c>
      <c r="Y15" s="262">
        <v>49</v>
      </c>
      <c r="Z15" s="262">
        <v>127</v>
      </c>
      <c r="AA15" s="262">
        <v>6637</v>
      </c>
      <c r="AB15" s="262">
        <v>2054</v>
      </c>
      <c r="AC15" s="262">
        <v>1030</v>
      </c>
      <c r="AD15" s="262">
        <v>61532</v>
      </c>
      <c r="AE15" s="262">
        <v>1837</v>
      </c>
      <c r="AF15" s="262">
        <v>51</v>
      </c>
      <c r="AG15" s="262">
        <v>59159</v>
      </c>
      <c r="AH15" s="262">
        <v>7031</v>
      </c>
      <c r="AI15" s="262">
        <v>4480</v>
      </c>
      <c r="AJ15" s="262">
        <v>2040</v>
      </c>
      <c r="AK15" s="262">
        <v>431</v>
      </c>
      <c r="AL15" s="262">
        <v>44304</v>
      </c>
      <c r="AM15" s="262">
        <v>9717</v>
      </c>
      <c r="AN15" s="262">
        <v>16420</v>
      </c>
      <c r="AO15" s="262">
        <v>2700</v>
      </c>
      <c r="AP15" s="262">
        <v>121155</v>
      </c>
      <c r="AQ15" s="262">
        <v>7293</v>
      </c>
      <c r="AR15" s="262">
        <v>6371</v>
      </c>
      <c r="AS15" s="262">
        <v>9730</v>
      </c>
      <c r="AT15" s="262">
        <v>22884</v>
      </c>
      <c r="AU15" s="262">
        <v>26428</v>
      </c>
      <c r="AV15" s="262">
        <v>14114</v>
      </c>
      <c r="AW15" s="262">
        <v>20796</v>
      </c>
      <c r="AX15" s="262">
        <v>9360</v>
      </c>
      <c r="AY15" s="262">
        <v>4173</v>
      </c>
      <c r="AZ15" s="262">
        <v>19377</v>
      </c>
      <c r="BA15" s="262">
        <v>82221</v>
      </c>
      <c r="BB15" s="262">
        <v>8668</v>
      </c>
      <c r="BC15" s="262">
        <v>514</v>
      </c>
      <c r="BD15" s="262">
        <v>8720</v>
      </c>
      <c r="BE15" s="262">
        <v>1198</v>
      </c>
      <c r="BF15" s="262">
        <v>98</v>
      </c>
      <c r="BG15" s="262">
        <v>353</v>
      </c>
      <c r="BH15" s="262">
        <v>15167</v>
      </c>
      <c r="BI15" s="262">
        <v>4620</v>
      </c>
      <c r="BJ15" s="262">
        <v>4497</v>
      </c>
      <c r="BK15" s="262">
        <v>94531</v>
      </c>
      <c r="BL15" s="262">
        <v>2280</v>
      </c>
      <c r="BM15" s="262">
        <v>54</v>
      </c>
      <c r="BN15" s="262">
        <v>62307</v>
      </c>
      <c r="BO15" s="262">
        <v>55828</v>
      </c>
      <c r="BP15" s="262">
        <v>283</v>
      </c>
      <c r="BQ15" s="262">
        <v>2731</v>
      </c>
      <c r="BR15" s="262">
        <v>4778</v>
      </c>
      <c r="BS15" s="262">
        <v>15393</v>
      </c>
      <c r="BT15" s="262">
        <v>24993</v>
      </c>
      <c r="BU15" s="262">
        <v>20136</v>
      </c>
      <c r="BV15" s="262">
        <v>20310</v>
      </c>
      <c r="BW15" s="262">
        <v>17202</v>
      </c>
      <c r="BX15" s="262">
        <v>8837</v>
      </c>
      <c r="BY15" s="262">
        <v>3869</v>
      </c>
      <c r="BZ15" s="262">
        <v>2261</v>
      </c>
      <c r="CA15" s="262">
        <v>3370</v>
      </c>
      <c r="CB15" s="262">
        <v>2626</v>
      </c>
      <c r="CC15" s="262">
        <v>8919</v>
      </c>
      <c r="CD15" s="262">
        <v>21689</v>
      </c>
      <c r="CE15" s="262">
        <v>29257</v>
      </c>
      <c r="CF15" s="262">
        <v>26391</v>
      </c>
      <c r="CG15" s="262">
        <v>17188</v>
      </c>
      <c r="CH15" s="262">
        <v>15079</v>
      </c>
      <c r="CI15" s="262">
        <v>66279</v>
      </c>
      <c r="CJ15" s="262">
        <v>14345</v>
      </c>
      <c r="CK15" s="262">
        <v>32622</v>
      </c>
      <c r="CL15" s="262">
        <v>7903</v>
      </c>
      <c r="CM15" s="262">
        <v>114648</v>
      </c>
      <c r="CN15" s="262">
        <v>35433</v>
      </c>
      <c r="CO15" s="262">
        <v>36201</v>
      </c>
      <c r="CP15" s="262">
        <v>32016</v>
      </c>
      <c r="CQ15" s="262">
        <v>8845</v>
      </c>
      <c r="CR15" s="262">
        <v>2153</v>
      </c>
      <c r="CS15" s="262">
        <v>35433</v>
      </c>
      <c r="CT15" s="262">
        <v>41276</v>
      </c>
      <c r="CU15" s="262">
        <v>18409</v>
      </c>
      <c r="CV15" s="262">
        <v>13813</v>
      </c>
      <c r="CW15" s="262">
        <v>3867</v>
      </c>
      <c r="CX15" s="262">
        <v>1850</v>
      </c>
      <c r="CY15" s="262">
        <v>260665</v>
      </c>
      <c r="CZ15" s="262">
        <v>127503</v>
      </c>
      <c r="DA15" s="262">
        <v>133162</v>
      </c>
      <c r="DB15" s="262">
        <v>23331</v>
      </c>
      <c r="DC15" s="262">
        <v>28279</v>
      </c>
      <c r="DD15" s="262">
        <v>25983</v>
      </c>
      <c r="DE15" s="262">
        <v>36664</v>
      </c>
      <c r="DF15" s="262">
        <v>31357</v>
      </c>
      <c r="DG15" s="262">
        <v>26357</v>
      </c>
      <c r="DH15" s="262">
        <v>11183</v>
      </c>
      <c r="DI15" s="262">
        <v>6371</v>
      </c>
      <c r="DJ15" s="262">
        <v>6933</v>
      </c>
      <c r="DK15" s="262">
        <v>24509</v>
      </c>
      <c r="DL15" s="262">
        <v>8338</v>
      </c>
      <c r="DM15" s="262">
        <v>18707</v>
      </c>
      <c r="DN15" s="262">
        <v>12735</v>
      </c>
      <c r="DO15" s="262">
        <v>30032</v>
      </c>
      <c r="DP15" s="262">
        <v>47479</v>
      </c>
      <c r="DQ15" s="262">
        <v>52829</v>
      </c>
      <c r="DR15" s="262">
        <v>31582</v>
      </c>
      <c r="DS15" s="262">
        <v>21150</v>
      </c>
      <c r="DT15" s="262">
        <v>141620</v>
      </c>
      <c r="DU15" s="262">
        <v>136870</v>
      </c>
      <c r="DV15" s="262">
        <v>4760</v>
      </c>
      <c r="DW15" s="262">
        <v>116810</v>
      </c>
      <c r="DX15" s="262">
        <v>136870</v>
      </c>
      <c r="DY15" s="262">
        <v>114500</v>
      </c>
      <c r="DZ15" s="262">
        <v>6830</v>
      </c>
      <c r="EA15" s="262">
        <v>6170</v>
      </c>
      <c r="EB15" s="262">
        <v>8450</v>
      </c>
      <c r="EC15" s="262">
        <v>920</v>
      </c>
      <c r="ED15" s="262">
        <v>134260</v>
      </c>
      <c r="EE15" s="262">
        <v>6950</v>
      </c>
      <c r="EF15" s="262">
        <v>18570</v>
      </c>
      <c r="EG15" s="262">
        <v>28100</v>
      </c>
      <c r="EH15" s="262">
        <v>21880</v>
      </c>
      <c r="EI15" s="262">
        <v>22170</v>
      </c>
      <c r="EJ15" s="262">
        <v>2480</v>
      </c>
      <c r="EK15" s="262">
        <v>15520</v>
      </c>
      <c r="EL15" s="262">
        <v>7420</v>
      </c>
      <c r="EM15" s="262">
        <v>10380</v>
      </c>
      <c r="EN15" s="262">
        <v>780</v>
      </c>
      <c r="EO15" s="262">
        <v>136870</v>
      </c>
      <c r="EP15" s="262">
        <v>2740</v>
      </c>
      <c r="EQ15" s="262">
        <v>30400</v>
      </c>
      <c r="ER15" s="262">
        <v>20820</v>
      </c>
      <c r="ES15" s="262">
        <v>1630</v>
      </c>
      <c r="ET15" s="262">
        <v>7940</v>
      </c>
      <c r="EU15" s="262">
        <v>41100</v>
      </c>
      <c r="EV15" s="262">
        <v>28580</v>
      </c>
      <c r="EW15" s="262">
        <v>12520</v>
      </c>
      <c r="EX15" s="262">
        <v>62630</v>
      </c>
      <c r="EY15" s="262">
        <v>5190</v>
      </c>
      <c r="EZ15" s="262">
        <v>17640</v>
      </c>
      <c r="FA15" s="262">
        <v>9450</v>
      </c>
      <c r="FB15" s="262">
        <v>30350</v>
      </c>
      <c r="FC15" s="262">
        <v>0</v>
      </c>
      <c r="FD15" s="262">
        <v>32310</v>
      </c>
      <c r="FE15" s="262">
        <v>10430</v>
      </c>
      <c r="FF15" s="262">
        <v>17810</v>
      </c>
      <c r="FG15" s="262">
        <v>4080</v>
      </c>
      <c r="FH15" s="262">
        <v>10100</v>
      </c>
      <c r="FI15" s="262">
        <v>1340</v>
      </c>
      <c r="FJ15" s="262">
        <v>4450</v>
      </c>
      <c r="FK15" s="262">
        <v>10020</v>
      </c>
      <c r="FL15" s="262">
        <v>3060</v>
      </c>
      <c r="FM15" s="262">
        <v>3350</v>
      </c>
      <c r="FN15" s="262">
        <v>220740</v>
      </c>
      <c r="FO15" s="262">
        <v>13800</v>
      </c>
      <c r="FP15" s="262">
        <v>7760</v>
      </c>
      <c r="FQ15" s="262">
        <v>6050</v>
      </c>
      <c r="FR15" s="262">
        <v>78350</v>
      </c>
      <c r="FS15" s="262">
        <v>73450</v>
      </c>
      <c r="FT15" s="262">
        <v>69370</v>
      </c>
      <c r="FU15" s="262">
        <v>4080</v>
      </c>
      <c r="FV15" s="262">
        <v>16990</v>
      </c>
      <c r="FW15" s="262">
        <v>38150</v>
      </c>
      <c r="FX15" s="262">
        <v>220740</v>
      </c>
      <c r="FY15" s="262">
        <v>55540</v>
      </c>
      <c r="FZ15" s="262">
        <v>111390</v>
      </c>
      <c r="GA15" s="262">
        <v>23600</v>
      </c>
      <c r="GB15" s="262">
        <v>3330</v>
      </c>
      <c r="GC15" s="262">
        <v>12670</v>
      </c>
      <c r="GD15" s="262">
        <v>12180</v>
      </c>
      <c r="GE15" s="262">
        <v>2040</v>
      </c>
      <c r="GF15">
        <v>4678</v>
      </c>
      <c r="GG15">
        <v>4270</v>
      </c>
      <c r="GH15">
        <v>31189</v>
      </c>
      <c r="GI15">
        <v>9029</v>
      </c>
      <c r="GJ15">
        <v>3506</v>
      </c>
      <c r="GK15">
        <v>5486</v>
      </c>
      <c r="GL15">
        <v>6894</v>
      </c>
      <c r="GM15">
        <v>4175</v>
      </c>
      <c r="GN15">
        <v>2913</v>
      </c>
      <c r="GO15">
        <v>1001</v>
      </c>
      <c r="GP15">
        <v>7293</v>
      </c>
      <c r="GQ15">
        <v>6143</v>
      </c>
      <c r="GR15">
        <v>57409</v>
      </c>
      <c r="GS15">
        <v>13210</v>
      </c>
      <c r="GT15">
        <v>4886</v>
      </c>
      <c r="GU15">
        <v>10398</v>
      </c>
      <c r="GV15">
        <v>11127</v>
      </c>
      <c r="GW15">
        <v>5085</v>
      </c>
      <c r="GX15">
        <v>4031</v>
      </c>
      <c r="GY15">
        <v>1567</v>
      </c>
    </row>
    <row r="16" spans="1:207">
      <c r="A16" s="262">
        <v>1061</v>
      </c>
      <c r="B16" s="262">
        <v>1</v>
      </c>
      <c r="C16" s="262">
        <v>0</v>
      </c>
      <c r="D16" s="262">
        <v>61</v>
      </c>
      <c r="E16" s="262" t="s">
        <v>196</v>
      </c>
      <c r="F16" s="262" t="s">
        <v>2227</v>
      </c>
      <c r="G16" s="262" t="s">
        <v>2228</v>
      </c>
      <c r="H16" s="262" t="s">
        <v>2202</v>
      </c>
      <c r="I16" s="262">
        <v>42379</v>
      </c>
      <c r="J16" s="262">
        <v>8104</v>
      </c>
      <c r="K16" s="262">
        <v>4178</v>
      </c>
      <c r="L16" s="262">
        <v>4322</v>
      </c>
      <c r="M16" s="262">
        <v>6887</v>
      </c>
      <c r="N16" s="262">
        <v>6407</v>
      </c>
      <c r="O16" s="262">
        <v>3733</v>
      </c>
      <c r="P16" s="262">
        <v>5019</v>
      </c>
      <c r="Q16" s="262">
        <v>2796</v>
      </c>
      <c r="R16" s="262">
        <v>933</v>
      </c>
      <c r="S16" s="262">
        <v>1806</v>
      </c>
      <c r="T16" s="262">
        <v>38609</v>
      </c>
      <c r="U16" s="262">
        <v>161</v>
      </c>
      <c r="V16" s="262">
        <v>257</v>
      </c>
      <c r="W16" s="262">
        <v>1174</v>
      </c>
      <c r="X16" s="262">
        <v>183</v>
      </c>
      <c r="Y16" s="262">
        <v>67</v>
      </c>
      <c r="Z16" s="262">
        <v>122</v>
      </c>
      <c r="AA16" s="262">
        <v>2003</v>
      </c>
      <c r="AB16" s="262">
        <v>1631</v>
      </c>
      <c r="AC16" s="262">
        <v>289</v>
      </c>
      <c r="AD16" s="262">
        <v>37111</v>
      </c>
      <c r="AE16" s="262">
        <v>1313</v>
      </c>
      <c r="AF16" s="262">
        <v>32</v>
      </c>
      <c r="AG16" s="262">
        <v>33892</v>
      </c>
      <c r="AH16" s="262">
        <v>4442</v>
      </c>
      <c r="AI16" s="262">
        <v>3381</v>
      </c>
      <c r="AJ16" s="262">
        <v>576</v>
      </c>
      <c r="AK16" s="262">
        <v>88</v>
      </c>
      <c r="AL16" s="262">
        <v>31823</v>
      </c>
      <c r="AM16" s="262">
        <v>4123</v>
      </c>
      <c r="AN16" s="262">
        <v>4325</v>
      </c>
      <c r="AO16" s="262">
        <v>2108</v>
      </c>
      <c r="AP16" s="262">
        <v>63736</v>
      </c>
      <c r="AQ16" s="262">
        <v>12339</v>
      </c>
      <c r="AR16" s="262">
        <v>5998</v>
      </c>
      <c r="AS16" s="262">
        <v>6611</v>
      </c>
      <c r="AT16" s="262">
        <v>12351</v>
      </c>
      <c r="AU16" s="262">
        <v>9470</v>
      </c>
      <c r="AV16" s="262">
        <v>5000</v>
      </c>
      <c r="AW16" s="262">
        <v>7389</v>
      </c>
      <c r="AX16" s="262">
        <v>3391</v>
      </c>
      <c r="AY16" s="262">
        <v>1184</v>
      </c>
      <c r="AZ16" s="262">
        <v>7560</v>
      </c>
      <c r="BA16" s="262">
        <v>48330</v>
      </c>
      <c r="BB16" s="262">
        <v>458</v>
      </c>
      <c r="BC16" s="262">
        <v>799</v>
      </c>
      <c r="BD16" s="262">
        <v>5699</v>
      </c>
      <c r="BE16" s="262">
        <v>486</v>
      </c>
      <c r="BF16" s="262">
        <v>125</v>
      </c>
      <c r="BG16" s="262">
        <v>276</v>
      </c>
      <c r="BH16" s="262">
        <v>4081</v>
      </c>
      <c r="BI16" s="262">
        <v>3923</v>
      </c>
      <c r="BJ16" s="262">
        <v>631</v>
      </c>
      <c r="BK16" s="262">
        <v>53436</v>
      </c>
      <c r="BL16" s="262">
        <v>1621</v>
      </c>
      <c r="BM16" s="262">
        <v>41</v>
      </c>
      <c r="BN16" s="262">
        <v>34092</v>
      </c>
      <c r="BO16" s="262">
        <v>26666</v>
      </c>
      <c r="BP16" s="262">
        <v>260</v>
      </c>
      <c r="BQ16" s="262">
        <v>2715</v>
      </c>
      <c r="BR16" s="262">
        <v>2594</v>
      </c>
      <c r="BS16" s="262">
        <v>8405</v>
      </c>
      <c r="BT16" s="262">
        <v>12573</v>
      </c>
      <c r="BU16" s="262">
        <v>10556</v>
      </c>
      <c r="BV16" s="262">
        <v>9949</v>
      </c>
      <c r="BW16" s="262">
        <v>9328</v>
      </c>
      <c r="BX16" s="262">
        <v>4872</v>
      </c>
      <c r="BY16" s="262">
        <v>2148</v>
      </c>
      <c r="BZ16" s="262">
        <v>1324</v>
      </c>
      <c r="CA16" s="262">
        <v>1984</v>
      </c>
      <c r="CB16" s="262">
        <v>813</v>
      </c>
      <c r="CC16" s="262">
        <v>4851</v>
      </c>
      <c r="CD16" s="262">
        <v>11180</v>
      </c>
      <c r="CE16" s="262">
        <v>14515</v>
      </c>
      <c r="CF16" s="262">
        <v>13364</v>
      </c>
      <c r="CG16" s="262">
        <v>9330</v>
      </c>
      <c r="CH16" s="262">
        <v>9680</v>
      </c>
      <c r="CI16" s="262">
        <v>43752</v>
      </c>
      <c r="CJ16" s="262">
        <v>6045</v>
      </c>
      <c r="CK16" s="262">
        <v>10095</v>
      </c>
      <c r="CL16" s="262">
        <v>3841</v>
      </c>
      <c r="CM16" s="262">
        <v>58529</v>
      </c>
      <c r="CN16" s="262">
        <v>19396</v>
      </c>
      <c r="CO16" s="262">
        <v>17902</v>
      </c>
      <c r="CP16" s="262">
        <v>15796</v>
      </c>
      <c r="CQ16" s="262">
        <v>4525</v>
      </c>
      <c r="CR16" s="262">
        <v>910</v>
      </c>
      <c r="CS16" s="262">
        <v>19396</v>
      </c>
      <c r="CT16" s="262">
        <v>20434</v>
      </c>
      <c r="CU16" s="262">
        <v>8798</v>
      </c>
      <c r="CV16" s="262">
        <v>6810</v>
      </c>
      <c r="CW16" s="262">
        <v>2147</v>
      </c>
      <c r="CX16" s="262">
        <v>944</v>
      </c>
      <c r="CY16" s="262">
        <v>130785</v>
      </c>
      <c r="CZ16" s="262">
        <v>64208</v>
      </c>
      <c r="DA16" s="262">
        <v>66575</v>
      </c>
      <c r="DB16" s="262">
        <v>11053</v>
      </c>
      <c r="DC16" s="262">
        <v>15247</v>
      </c>
      <c r="DD16" s="262">
        <v>12590</v>
      </c>
      <c r="DE16" s="262">
        <v>18835</v>
      </c>
      <c r="DF16" s="262">
        <v>15301</v>
      </c>
      <c r="DG16" s="262">
        <v>14071</v>
      </c>
      <c r="DH16" s="262">
        <v>6461</v>
      </c>
      <c r="DI16" s="262">
        <v>3006</v>
      </c>
      <c r="DJ16" s="262">
        <v>3128</v>
      </c>
      <c r="DK16" s="262">
        <v>12398</v>
      </c>
      <c r="DL16" s="262">
        <v>4582</v>
      </c>
      <c r="DM16" s="262">
        <v>10127</v>
      </c>
      <c r="DN16" s="262">
        <v>5649</v>
      </c>
      <c r="DO16" s="262">
        <v>13160</v>
      </c>
      <c r="DP16" s="262">
        <v>24065</v>
      </c>
      <c r="DQ16" s="262">
        <v>26751</v>
      </c>
      <c r="DR16" s="262">
        <v>16121</v>
      </c>
      <c r="DS16" s="262">
        <v>11796</v>
      </c>
      <c r="DT16" s="262">
        <v>68990</v>
      </c>
      <c r="DU16" s="262">
        <v>65610</v>
      </c>
      <c r="DV16" s="262">
        <v>3380</v>
      </c>
      <c r="DW16" s="262">
        <v>60900</v>
      </c>
      <c r="DX16" s="262">
        <v>65610</v>
      </c>
      <c r="DY16" s="262">
        <v>54090</v>
      </c>
      <c r="DZ16" s="262">
        <v>4190</v>
      </c>
      <c r="EA16" s="262">
        <v>3260</v>
      </c>
      <c r="EB16" s="262">
        <v>3530</v>
      </c>
      <c r="EC16" s="262">
        <v>0.42420000000000002</v>
      </c>
      <c r="ED16" s="262">
        <v>64400</v>
      </c>
      <c r="EE16" s="262">
        <v>2540</v>
      </c>
      <c r="EF16" s="262">
        <v>8060</v>
      </c>
      <c r="EG16" s="262">
        <v>13810</v>
      </c>
      <c r="EH16" s="262">
        <v>7470</v>
      </c>
      <c r="EI16" s="262">
        <v>11060</v>
      </c>
      <c r="EJ16" s="262">
        <v>1870</v>
      </c>
      <c r="EK16" s="262">
        <v>8930</v>
      </c>
      <c r="EL16" s="262">
        <v>4170</v>
      </c>
      <c r="EM16" s="262">
        <v>5980</v>
      </c>
      <c r="EN16" s="262">
        <v>0.42420000000000002</v>
      </c>
      <c r="EO16" s="262">
        <v>65610</v>
      </c>
      <c r="EP16" s="262">
        <v>2340</v>
      </c>
      <c r="EQ16" s="262">
        <v>16350</v>
      </c>
      <c r="ER16" s="262">
        <v>10440</v>
      </c>
      <c r="ES16" s="262">
        <v>1480</v>
      </c>
      <c r="ET16" s="262">
        <v>4430</v>
      </c>
      <c r="EU16" s="262">
        <v>15720</v>
      </c>
      <c r="EV16" s="262">
        <v>11240</v>
      </c>
      <c r="EW16" s="262">
        <v>4480</v>
      </c>
      <c r="EX16" s="262">
        <v>31190</v>
      </c>
      <c r="EY16" s="262">
        <v>2050</v>
      </c>
      <c r="EZ16" s="262">
        <v>8610</v>
      </c>
      <c r="FA16" s="262">
        <v>5830</v>
      </c>
      <c r="FB16" s="262">
        <v>14700</v>
      </c>
      <c r="FC16" s="262">
        <v>10</v>
      </c>
      <c r="FD16" s="262">
        <v>16870</v>
      </c>
      <c r="FE16" s="262">
        <v>4990</v>
      </c>
      <c r="FF16" s="262">
        <v>9560</v>
      </c>
      <c r="FG16" s="262">
        <v>2320</v>
      </c>
      <c r="FH16" s="262">
        <v>4740</v>
      </c>
      <c r="FI16" s="262">
        <v>960</v>
      </c>
      <c r="FJ16" s="262">
        <v>2510</v>
      </c>
      <c r="FK16" s="262">
        <v>4910</v>
      </c>
      <c r="FL16" s="262">
        <v>1560</v>
      </c>
      <c r="FM16" s="262">
        <v>2190</v>
      </c>
      <c r="FN16" s="262">
        <v>112090</v>
      </c>
      <c r="FO16" s="262">
        <v>8150</v>
      </c>
      <c r="FP16" s="262">
        <v>4620</v>
      </c>
      <c r="FQ16" s="262">
        <v>3530</v>
      </c>
      <c r="FR16" s="262">
        <v>47510</v>
      </c>
      <c r="FS16" s="262">
        <v>33850</v>
      </c>
      <c r="FT16" s="262">
        <v>31530</v>
      </c>
      <c r="FU16" s="262">
        <v>2320</v>
      </c>
      <c r="FV16" s="262">
        <v>7900</v>
      </c>
      <c r="FW16" s="262">
        <v>14680</v>
      </c>
      <c r="FX16" s="262">
        <v>112090</v>
      </c>
      <c r="FY16" s="262">
        <v>29580</v>
      </c>
      <c r="FZ16" s="262">
        <v>59460</v>
      </c>
      <c r="GA16" s="262">
        <v>10680</v>
      </c>
      <c r="GB16" s="262">
        <v>1170</v>
      </c>
      <c r="GC16" s="262">
        <v>5190</v>
      </c>
      <c r="GD16" s="262">
        <v>5210</v>
      </c>
      <c r="GE16" s="262">
        <v>780</v>
      </c>
      <c r="GF16">
        <v>8104</v>
      </c>
      <c r="GG16">
        <v>4054</v>
      </c>
      <c r="GH16">
        <v>17136</v>
      </c>
      <c r="GI16">
        <v>3767</v>
      </c>
      <c r="GJ16">
        <v>936</v>
      </c>
      <c r="GK16">
        <v>2253</v>
      </c>
      <c r="GL16">
        <v>3198</v>
      </c>
      <c r="GM16">
        <v>1689</v>
      </c>
      <c r="GN16">
        <v>906</v>
      </c>
      <c r="GO16">
        <v>336</v>
      </c>
      <c r="GP16">
        <v>12339</v>
      </c>
      <c r="GQ16">
        <v>5855</v>
      </c>
      <c r="GR16">
        <v>27820</v>
      </c>
      <c r="GS16">
        <v>5062</v>
      </c>
      <c r="GT16">
        <v>1173</v>
      </c>
      <c r="GU16">
        <v>3490</v>
      </c>
      <c r="GV16">
        <v>4560</v>
      </c>
      <c r="GW16">
        <v>1869</v>
      </c>
      <c r="GX16">
        <v>1134</v>
      </c>
      <c r="GY16">
        <v>431</v>
      </c>
    </row>
    <row r="17" spans="1:207">
      <c r="A17" s="262">
        <v>1062</v>
      </c>
      <c r="B17" s="262">
        <v>1</v>
      </c>
      <c r="C17" s="262">
        <v>0</v>
      </c>
      <c r="D17" s="262">
        <v>62</v>
      </c>
      <c r="E17" s="262" t="s">
        <v>196</v>
      </c>
      <c r="F17" s="262" t="s">
        <v>2229</v>
      </c>
      <c r="G17" s="262" t="s">
        <v>2230</v>
      </c>
      <c r="H17" s="262" t="s">
        <v>2202</v>
      </c>
      <c r="I17" s="262">
        <v>64825</v>
      </c>
      <c r="J17" s="262">
        <v>4363</v>
      </c>
      <c r="K17" s="262">
        <v>4973</v>
      </c>
      <c r="L17" s="262">
        <v>6048</v>
      </c>
      <c r="M17" s="262">
        <v>10136</v>
      </c>
      <c r="N17" s="262">
        <v>12275</v>
      </c>
      <c r="O17" s="262">
        <v>8816</v>
      </c>
      <c r="P17" s="262">
        <v>8941</v>
      </c>
      <c r="Q17" s="262">
        <v>5788</v>
      </c>
      <c r="R17" s="262">
        <v>3485</v>
      </c>
      <c r="S17" s="262">
        <v>3853</v>
      </c>
      <c r="T17" s="262">
        <v>58728</v>
      </c>
      <c r="U17" s="262">
        <v>883</v>
      </c>
      <c r="V17" s="262">
        <v>242</v>
      </c>
      <c r="W17" s="262">
        <v>583</v>
      </c>
      <c r="X17" s="262">
        <v>316</v>
      </c>
      <c r="Y17" s="262">
        <v>59</v>
      </c>
      <c r="Z17" s="262">
        <v>161</v>
      </c>
      <c r="AA17" s="262">
        <v>4686</v>
      </c>
      <c r="AB17" s="262">
        <v>1787</v>
      </c>
      <c r="AC17" s="262">
        <v>664</v>
      </c>
      <c r="AD17" s="262">
        <v>56243</v>
      </c>
      <c r="AE17" s="262">
        <v>1418</v>
      </c>
      <c r="AF17" s="262">
        <v>27</v>
      </c>
      <c r="AG17" s="262">
        <v>51772</v>
      </c>
      <c r="AH17" s="262">
        <v>6736</v>
      </c>
      <c r="AI17" s="262">
        <v>4320</v>
      </c>
      <c r="AJ17" s="262">
        <v>1631</v>
      </c>
      <c r="AK17" s="262">
        <v>366</v>
      </c>
      <c r="AL17" s="262">
        <v>40369</v>
      </c>
      <c r="AM17" s="262">
        <v>10424</v>
      </c>
      <c r="AN17" s="262">
        <v>12008</v>
      </c>
      <c r="AO17" s="262">
        <v>2024</v>
      </c>
      <c r="AP17" s="262">
        <v>106822</v>
      </c>
      <c r="AQ17" s="262">
        <v>7021</v>
      </c>
      <c r="AR17" s="262">
        <v>6726</v>
      </c>
      <c r="AS17" s="262">
        <v>9382</v>
      </c>
      <c r="AT17" s="262">
        <v>19891</v>
      </c>
      <c r="AU17" s="262">
        <v>22670</v>
      </c>
      <c r="AV17" s="262">
        <v>13798</v>
      </c>
      <c r="AW17" s="262">
        <v>15306</v>
      </c>
      <c r="AX17" s="262">
        <v>7632</v>
      </c>
      <c r="AY17" s="262">
        <v>4387</v>
      </c>
      <c r="AZ17" s="262">
        <v>21658</v>
      </c>
      <c r="BA17" s="262">
        <v>72802</v>
      </c>
      <c r="BB17" s="262">
        <v>5421</v>
      </c>
      <c r="BC17" s="262">
        <v>666</v>
      </c>
      <c r="BD17" s="262">
        <v>3636</v>
      </c>
      <c r="BE17" s="262">
        <v>1820</v>
      </c>
      <c r="BF17" s="262">
        <v>364</v>
      </c>
      <c r="BG17" s="262">
        <v>446</v>
      </c>
      <c r="BH17" s="262">
        <v>8682</v>
      </c>
      <c r="BI17" s="262">
        <v>4032</v>
      </c>
      <c r="BJ17" s="262">
        <v>1272</v>
      </c>
      <c r="BK17" s="262">
        <v>90836</v>
      </c>
      <c r="BL17" s="262">
        <v>1951</v>
      </c>
      <c r="BM17" s="262">
        <v>40</v>
      </c>
      <c r="BN17" s="262">
        <v>60033</v>
      </c>
      <c r="BO17" s="262">
        <v>44351</v>
      </c>
      <c r="BP17" s="262">
        <v>177</v>
      </c>
      <c r="BQ17" s="262">
        <v>2252</v>
      </c>
      <c r="BR17" s="262">
        <v>3913</v>
      </c>
      <c r="BS17" s="262">
        <v>12683</v>
      </c>
      <c r="BT17" s="262">
        <v>21165</v>
      </c>
      <c r="BU17" s="262">
        <v>18234</v>
      </c>
      <c r="BV17" s="262">
        <v>17572</v>
      </c>
      <c r="BW17" s="262">
        <v>15510</v>
      </c>
      <c r="BX17" s="262">
        <v>8691</v>
      </c>
      <c r="BY17" s="262">
        <v>3819</v>
      </c>
      <c r="BZ17" s="262">
        <v>2002</v>
      </c>
      <c r="CA17" s="262">
        <v>3224</v>
      </c>
      <c r="CB17" s="262">
        <v>2611</v>
      </c>
      <c r="CC17" s="262">
        <v>6925</v>
      </c>
      <c r="CD17" s="262">
        <v>16643</v>
      </c>
      <c r="CE17" s="262">
        <v>26033</v>
      </c>
      <c r="CF17" s="262">
        <v>25333</v>
      </c>
      <c r="CG17" s="262">
        <v>15864</v>
      </c>
      <c r="CH17" s="262">
        <v>13404</v>
      </c>
      <c r="CI17" s="262">
        <v>61142</v>
      </c>
      <c r="CJ17" s="262">
        <v>13158</v>
      </c>
      <c r="CK17" s="262">
        <v>26309</v>
      </c>
      <c r="CL17" s="262">
        <v>6204</v>
      </c>
      <c r="CM17" s="262">
        <v>101171</v>
      </c>
      <c r="CN17" s="262">
        <v>30834</v>
      </c>
      <c r="CO17" s="262">
        <v>31944</v>
      </c>
      <c r="CP17" s="262">
        <v>28981</v>
      </c>
      <c r="CQ17" s="262">
        <v>7551</v>
      </c>
      <c r="CR17" s="262">
        <v>1861</v>
      </c>
      <c r="CS17" s="262">
        <v>30834</v>
      </c>
      <c r="CT17" s="262">
        <v>36305</v>
      </c>
      <c r="CU17" s="262">
        <v>16467</v>
      </c>
      <c r="CV17" s="262">
        <v>12547</v>
      </c>
      <c r="CW17" s="262">
        <v>3462</v>
      </c>
      <c r="CX17" s="262">
        <v>1556</v>
      </c>
      <c r="CY17" s="262">
        <v>230556</v>
      </c>
      <c r="CZ17" s="262">
        <v>111676</v>
      </c>
      <c r="DA17" s="262">
        <v>118879</v>
      </c>
      <c r="DB17" s="262">
        <v>20827</v>
      </c>
      <c r="DC17" s="262">
        <v>24648</v>
      </c>
      <c r="DD17" s="262">
        <v>20298</v>
      </c>
      <c r="DE17" s="262">
        <v>32569</v>
      </c>
      <c r="DF17" s="262">
        <v>27932</v>
      </c>
      <c r="DG17" s="262">
        <v>24596</v>
      </c>
      <c r="DH17" s="262">
        <v>11837</v>
      </c>
      <c r="DI17" s="262">
        <v>5775</v>
      </c>
      <c r="DJ17" s="262">
        <v>6167</v>
      </c>
      <c r="DK17" s="262">
        <v>21675</v>
      </c>
      <c r="DL17" s="262">
        <v>7221</v>
      </c>
      <c r="DM17" s="262">
        <v>14963</v>
      </c>
      <c r="DN17" s="262">
        <v>9972</v>
      </c>
      <c r="DO17" s="262">
        <v>25306</v>
      </c>
      <c r="DP17" s="262">
        <v>42542</v>
      </c>
      <c r="DQ17" s="262">
        <v>46764</v>
      </c>
      <c r="DR17" s="262">
        <v>28852</v>
      </c>
      <c r="DS17" s="262">
        <v>21318</v>
      </c>
      <c r="DT17" s="262">
        <v>124120</v>
      </c>
      <c r="DU17" s="262">
        <v>120530</v>
      </c>
      <c r="DV17" s="262">
        <v>3590</v>
      </c>
      <c r="DW17" s="262">
        <v>104780</v>
      </c>
      <c r="DX17" s="262">
        <v>120530</v>
      </c>
      <c r="DY17" s="262">
        <v>98000</v>
      </c>
      <c r="DZ17" s="262">
        <v>7400</v>
      </c>
      <c r="EA17" s="262">
        <v>6550</v>
      </c>
      <c r="EB17" s="262">
        <v>7960</v>
      </c>
      <c r="EC17" s="262">
        <v>620</v>
      </c>
      <c r="ED17" s="262">
        <v>118140</v>
      </c>
      <c r="EE17" s="262">
        <v>7590</v>
      </c>
      <c r="EF17" s="262">
        <v>21670</v>
      </c>
      <c r="EG17" s="262">
        <v>25020</v>
      </c>
      <c r="EH17" s="262">
        <v>19440</v>
      </c>
      <c r="EI17" s="262">
        <v>17580</v>
      </c>
      <c r="EJ17" s="262">
        <v>1500</v>
      </c>
      <c r="EK17" s="262">
        <v>11940</v>
      </c>
      <c r="EL17" s="262">
        <v>5340</v>
      </c>
      <c r="EM17" s="262">
        <v>7670</v>
      </c>
      <c r="EN17" s="262">
        <v>390</v>
      </c>
      <c r="EO17" s="262">
        <v>120530</v>
      </c>
      <c r="EP17" s="262">
        <v>1340</v>
      </c>
      <c r="EQ17" s="262">
        <v>25070</v>
      </c>
      <c r="ER17" s="262">
        <v>17730</v>
      </c>
      <c r="ES17" s="262">
        <v>1550</v>
      </c>
      <c r="ET17" s="262">
        <v>5790</v>
      </c>
      <c r="EU17" s="262">
        <v>36950</v>
      </c>
      <c r="EV17" s="262">
        <v>24990</v>
      </c>
      <c r="EW17" s="262">
        <v>11960</v>
      </c>
      <c r="EX17" s="262">
        <v>57160</v>
      </c>
      <c r="EY17" s="262">
        <v>5940</v>
      </c>
      <c r="EZ17" s="262">
        <v>16020</v>
      </c>
      <c r="FA17" s="262">
        <v>9020</v>
      </c>
      <c r="FB17" s="262">
        <v>26180</v>
      </c>
      <c r="FC17" s="262">
        <v>10</v>
      </c>
      <c r="FD17" s="262">
        <v>29260</v>
      </c>
      <c r="FE17" s="262">
        <v>9200</v>
      </c>
      <c r="FF17" s="262">
        <v>15210</v>
      </c>
      <c r="FG17" s="262">
        <v>4860</v>
      </c>
      <c r="FH17" s="262">
        <v>8900</v>
      </c>
      <c r="FI17" s="262">
        <v>710</v>
      </c>
      <c r="FJ17" s="262">
        <v>2490</v>
      </c>
      <c r="FK17" s="262">
        <v>10000</v>
      </c>
      <c r="FL17" s="262">
        <v>5090</v>
      </c>
      <c r="FM17" s="262">
        <v>2070</v>
      </c>
      <c r="FN17" s="262">
        <v>195710</v>
      </c>
      <c r="FO17" s="262">
        <v>10590</v>
      </c>
      <c r="FP17" s="262">
        <v>5790</v>
      </c>
      <c r="FQ17" s="262">
        <v>4810</v>
      </c>
      <c r="FR17" s="262">
        <v>59610</v>
      </c>
      <c r="FS17" s="262">
        <v>63160</v>
      </c>
      <c r="FT17" s="262">
        <v>58300</v>
      </c>
      <c r="FU17" s="262">
        <v>4860</v>
      </c>
      <c r="FV17" s="262">
        <v>17380</v>
      </c>
      <c r="FW17" s="262">
        <v>44970</v>
      </c>
      <c r="FX17" s="262">
        <v>195710</v>
      </c>
      <c r="FY17" s="262">
        <v>44120</v>
      </c>
      <c r="FZ17" s="262">
        <v>94350</v>
      </c>
      <c r="GA17" s="262">
        <v>20080</v>
      </c>
      <c r="GB17" s="262">
        <v>3880</v>
      </c>
      <c r="GC17" s="262">
        <v>12920</v>
      </c>
      <c r="GD17" s="262">
        <v>17570</v>
      </c>
      <c r="GE17" s="262">
        <v>2790</v>
      </c>
      <c r="GF17">
        <v>4363</v>
      </c>
      <c r="GG17">
        <v>4773</v>
      </c>
      <c r="GH17">
        <v>27282</v>
      </c>
      <c r="GI17">
        <v>8200</v>
      </c>
      <c r="GJ17">
        <v>3014</v>
      </c>
      <c r="GK17">
        <v>4287</v>
      </c>
      <c r="GL17">
        <v>5058</v>
      </c>
      <c r="GM17">
        <v>3438</v>
      </c>
      <c r="GN17">
        <v>3115</v>
      </c>
      <c r="GO17">
        <v>1295</v>
      </c>
      <c r="GP17">
        <v>7021</v>
      </c>
      <c r="GQ17">
        <v>6467</v>
      </c>
      <c r="GR17">
        <v>50376</v>
      </c>
      <c r="GS17">
        <v>13204</v>
      </c>
      <c r="GT17">
        <v>3927</v>
      </c>
      <c r="GU17">
        <v>7913</v>
      </c>
      <c r="GV17">
        <v>7936</v>
      </c>
      <c r="GW17">
        <v>4365</v>
      </c>
      <c r="GX17">
        <v>3930</v>
      </c>
      <c r="GY17">
        <v>1674</v>
      </c>
    </row>
    <row r="18" spans="1:207">
      <c r="A18" s="262">
        <v>2000</v>
      </c>
      <c r="B18" s="262">
        <v>2</v>
      </c>
      <c r="C18" s="262">
        <v>0</v>
      </c>
      <c r="D18" s="262">
        <v>0</v>
      </c>
      <c r="E18" s="262" t="s">
        <v>194</v>
      </c>
      <c r="F18" s="262" t="s">
        <v>2231</v>
      </c>
      <c r="G18" s="262" t="s">
        <v>2232</v>
      </c>
      <c r="H18" s="262" t="s">
        <v>2202</v>
      </c>
      <c r="I18" s="262">
        <v>246508</v>
      </c>
      <c r="J18" s="262">
        <v>24875</v>
      </c>
      <c r="K18" s="262">
        <v>37037</v>
      </c>
      <c r="L18" s="262">
        <v>46313</v>
      </c>
      <c r="M18" s="262">
        <v>45201</v>
      </c>
      <c r="N18" s="262">
        <v>26868</v>
      </c>
      <c r="O18" s="262">
        <v>23096</v>
      </c>
      <c r="P18" s="262">
        <v>21370</v>
      </c>
      <c r="Q18" s="262">
        <v>13114</v>
      </c>
      <c r="R18" s="262">
        <v>8634</v>
      </c>
      <c r="S18" s="262">
        <v>29117</v>
      </c>
      <c r="T18" s="262">
        <v>167223</v>
      </c>
      <c r="U18" s="262">
        <v>18712</v>
      </c>
      <c r="V18" s="262">
        <v>16729</v>
      </c>
      <c r="W18" s="262">
        <v>9604</v>
      </c>
      <c r="X18" s="262">
        <v>2246</v>
      </c>
      <c r="Y18" s="262">
        <v>1389</v>
      </c>
      <c r="Z18" s="262">
        <v>1488</v>
      </c>
      <c r="AA18" s="262">
        <v>37098</v>
      </c>
      <c r="AB18" s="262">
        <v>15138</v>
      </c>
      <c r="AC18" s="262">
        <v>6239</v>
      </c>
      <c r="AD18" s="262">
        <v>177250</v>
      </c>
      <c r="AE18" s="262">
        <v>10570</v>
      </c>
      <c r="AF18" s="262">
        <v>213</v>
      </c>
      <c r="AG18" s="262">
        <v>144294</v>
      </c>
      <c r="AH18" s="262">
        <v>20545</v>
      </c>
      <c r="AI18" s="262">
        <v>33208</v>
      </c>
      <c r="AJ18" s="262">
        <v>37972</v>
      </c>
      <c r="AK18" s="262">
        <v>10489</v>
      </c>
      <c r="AL18" s="262">
        <v>96257</v>
      </c>
      <c r="AM18" s="262">
        <v>32975</v>
      </c>
      <c r="AN18" s="262">
        <v>106805</v>
      </c>
      <c r="AO18" s="262">
        <v>10471</v>
      </c>
      <c r="AP18" s="262">
        <v>905831</v>
      </c>
      <c r="AQ18" s="262">
        <v>120644</v>
      </c>
      <c r="AR18" s="262">
        <v>109359</v>
      </c>
      <c r="AS18" s="262">
        <v>190482</v>
      </c>
      <c r="AT18" s="262">
        <v>186568</v>
      </c>
      <c r="AU18" s="262">
        <v>116284</v>
      </c>
      <c r="AV18" s="262">
        <v>65968</v>
      </c>
      <c r="AW18" s="262">
        <v>64964</v>
      </c>
      <c r="AX18" s="262">
        <v>30386</v>
      </c>
      <c r="AY18" s="262">
        <v>21127</v>
      </c>
      <c r="AZ18" s="262">
        <v>201442</v>
      </c>
      <c r="BA18" s="262">
        <v>330864</v>
      </c>
      <c r="BB18" s="262">
        <v>127936</v>
      </c>
      <c r="BC18" s="262">
        <v>125956</v>
      </c>
      <c r="BD18" s="262">
        <v>86680</v>
      </c>
      <c r="BE18" s="262">
        <v>16334</v>
      </c>
      <c r="BF18" s="262">
        <v>6777</v>
      </c>
      <c r="BG18" s="262">
        <v>9793</v>
      </c>
      <c r="BH18" s="262">
        <v>254029</v>
      </c>
      <c r="BI18" s="262">
        <v>70124</v>
      </c>
      <c r="BJ18" s="262">
        <v>29215</v>
      </c>
      <c r="BK18" s="262">
        <v>516723</v>
      </c>
      <c r="BL18" s="262">
        <v>35235</v>
      </c>
      <c r="BM18" s="262">
        <v>456</v>
      </c>
      <c r="BN18" s="262">
        <v>210595</v>
      </c>
      <c r="BO18" s="262">
        <v>680431</v>
      </c>
      <c r="BP18" s="262">
        <v>676</v>
      </c>
      <c r="BQ18" s="262">
        <v>14080</v>
      </c>
      <c r="BR18" s="262">
        <v>75004</v>
      </c>
      <c r="BS18" s="262">
        <v>265890</v>
      </c>
      <c r="BT18" s="262">
        <v>272791</v>
      </c>
      <c r="BU18" s="262">
        <v>126494</v>
      </c>
      <c r="BV18" s="262">
        <v>62046</v>
      </c>
      <c r="BW18" s="262">
        <v>47815</v>
      </c>
      <c r="BX18" s="262">
        <v>23172</v>
      </c>
      <c r="BY18" s="262">
        <v>11934</v>
      </c>
      <c r="BZ18" s="262">
        <v>7013</v>
      </c>
      <c r="CA18" s="262">
        <v>13623</v>
      </c>
      <c r="CB18" s="262">
        <v>55632</v>
      </c>
      <c r="CC18" s="262">
        <v>87656</v>
      </c>
      <c r="CD18" s="262">
        <v>288203</v>
      </c>
      <c r="CE18" s="262">
        <v>259893</v>
      </c>
      <c r="CF18" s="262">
        <v>121536</v>
      </c>
      <c r="CG18" s="262">
        <v>51159</v>
      </c>
      <c r="CH18" s="262">
        <v>41703</v>
      </c>
      <c r="CI18" s="262">
        <v>225642</v>
      </c>
      <c r="CJ18" s="262">
        <v>59498</v>
      </c>
      <c r="CK18" s="262">
        <v>550779</v>
      </c>
      <c r="CL18" s="262">
        <v>69863</v>
      </c>
      <c r="CM18" s="262">
        <v>876502</v>
      </c>
      <c r="CN18" s="262">
        <v>408507</v>
      </c>
      <c r="CO18" s="262">
        <v>206838</v>
      </c>
      <c r="CP18" s="262">
        <v>157043</v>
      </c>
      <c r="CQ18" s="262">
        <v>66269</v>
      </c>
      <c r="CR18" s="262">
        <v>37845</v>
      </c>
      <c r="CS18" s="262">
        <v>408507</v>
      </c>
      <c r="CT18" s="262">
        <v>267331</v>
      </c>
      <c r="CU18" s="262">
        <v>102924</v>
      </c>
      <c r="CV18" s="262">
        <v>66642</v>
      </c>
      <c r="CW18" s="262">
        <v>20980</v>
      </c>
      <c r="CX18" s="262">
        <v>10118</v>
      </c>
      <c r="CY18" s="262">
        <v>1706696</v>
      </c>
      <c r="CZ18" s="262">
        <v>825451</v>
      </c>
      <c r="DA18" s="262">
        <v>881245</v>
      </c>
      <c r="DB18" s="262">
        <v>151888</v>
      </c>
      <c r="DC18" s="262">
        <v>147331</v>
      </c>
      <c r="DD18" s="262">
        <v>243466</v>
      </c>
      <c r="DE18" s="262">
        <v>209694</v>
      </c>
      <c r="DF18" s="262">
        <v>177535</v>
      </c>
      <c r="DG18" s="262">
        <v>153093</v>
      </c>
      <c r="DH18" s="262">
        <v>84780</v>
      </c>
      <c r="DI18" s="262">
        <v>47757</v>
      </c>
      <c r="DJ18" s="262">
        <v>45575</v>
      </c>
      <c r="DK18" s="262">
        <v>132476</v>
      </c>
      <c r="DL18" s="262">
        <v>42239</v>
      </c>
      <c r="DM18" s="262">
        <v>138325</v>
      </c>
      <c r="DN18" s="262">
        <v>136313</v>
      </c>
      <c r="DO18" s="262">
        <v>258238</v>
      </c>
      <c r="DP18" s="262">
        <v>280671</v>
      </c>
      <c r="DQ18" s="262">
        <v>301189</v>
      </c>
      <c r="DR18" s="262">
        <v>178471</v>
      </c>
      <c r="DS18" s="262">
        <v>145442</v>
      </c>
      <c r="DT18" s="262">
        <v>949320</v>
      </c>
      <c r="DU18" s="262">
        <v>895550</v>
      </c>
      <c r="DV18" s="262">
        <v>53770</v>
      </c>
      <c r="DW18" s="262">
        <v>743790</v>
      </c>
      <c r="DX18" s="262">
        <v>895550</v>
      </c>
      <c r="DY18" s="262">
        <v>734750</v>
      </c>
      <c r="DZ18" s="262">
        <v>40490</v>
      </c>
      <c r="EA18" s="262">
        <v>40280</v>
      </c>
      <c r="EB18" s="262">
        <v>74820</v>
      </c>
      <c r="EC18" s="262">
        <v>5210</v>
      </c>
      <c r="ED18" s="262">
        <v>871780</v>
      </c>
      <c r="EE18" s="262">
        <v>49660</v>
      </c>
      <c r="EF18" s="262">
        <v>219960</v>
      </c>
      <c r="EG18" s="262">
        <v>167200</v>
      </c>
      <c r="EH18" s="262">
        <v>127600</v>
      </c>
      <c r="EI18" s="262">
        <v>129540</v>
      </c>
      <c r="EJ18" s="262">
        <v>5180</v>
      </c>
      <c r="EK18" s="262">
        <v>67630</v>
      </c>
      <c r="EL18" s="262">
        <v>35490</v>
      </c>
      <c r="EM18" s="262">
        <v>67000</v>
      </c>
      <c r="EN18" s="262">
        <v>2510</v>
      </c>
      <c r="EO18" s="262">
        <v>895550</v>
      </c>
      <c r="EP18" s="262">
        <v>3210</v>
      </c>
      <c r="EQ18" s="262">
        <v>128680</v>
      </c>
      <c r="ER18" s="262">
        <v>86530</v>
      </c>
      <c r="ES18" s="262">
        <v>10340</v>
      </c>
      <c r="ET18" s="262">
        <v>31810</v>
      </c>
      <c r="EU18" s="262">
        <v>292550</v>
      </c>
      <c r="EV18" s="262">
        <v>170860</v>
      </c>
      <c r="EW18" s="262">
        <v>121690</v>
      </c>
      <c r="EX18" s="262">
        <v>471090</v>
      </c>
      <c r="EY18" s="262">
        <v>34340</v>
      </c>
      <c r="EZ18" s="262">
        <v>170520</v>
      </c>
      <c r="FA18" s="262">
        <v>50810</v>
      </c>
      <c r="FB18" s="262">
        <v>215420</v>
      </c>
      <c r="FC18" s="262">
        <v>10</v>
      </c>
      <c r="FD18" s="262">
        <v>179970</v>
      </c>
      <c r="FE18" s="262">
        <v>61840</v>
      </c>
      <c r="FF18" s="262">
        <v>93150</v>
      </c>
      <c r="FG18" s="262">
        <v>24980</v>
      </c>
      <c r="FH18" s="262">
        <v>58950</v>
      </c>
      <c r="FI18" s="262">
        <v>3260</v>
      </c>
      <c r="FJ18" s="262">
        <v>9430</v>
      </c>
      <c r="FK18" s="262">
        <v>55680</v>
      </c>
      <c r="FL18" s="262">
        <v>35760</v>
      </c>
      <c r="FM18" s="262">
        <v>16900</v>
      </c>
      <c r="FN18" s="262">
        <v>1470260</v>
      </c>
      <c r="FO18" s="262">
        <v>122360</v>
      </c>
      <c r="FP18" s="262">
        <v>89140</v>
      </c>
      <c r="FQ18" s="262">
        <v>33220</v>
      </c>
      <c r="FR18" s="262">
        <v>367590</v>
      </c>
      <c r="FS18" s="262">
        <v>369650</v>
      </c>
      <c r="FT18" s="262">
        <v>344670</v>
      </c>
      <c r="FU18" s="262">
        <v>24980</v>
      </c>
      <c r="FV18" s="262">
        <v>121780</v>
      </c>
      <c r="FW18" s="262">
        <v>488890</v>
      </c>
      <c r="FX18" s="262">
        <v>1470260</v>
      </c>
      <c r="FY18" s="262">
        <v>418230</v>
      </c>
      <c r="FZ18" s="262">
        <v>573790</v>
      </c>
      <c r="GA18" s="262">
        <v>130750</v>
      </c>
      <c r="GB18" s="262">
        <v>28020</v>
      </c>
      <c r="GC18" s="262">
        <v>93950</v>
      </c>
      <c r="GD18" s="262">
        <v>199730</v>
      </c>
      <c r="GE18" s="262">
        <v>25800</v>
      </c>
      <c r="GF18">
        <v>24875</v>
      </c>
      <c r="GG18">
        <v>35566</v>
      </c>
      <c r="GH18">
        <v>117670</v>
      </c>
      <c r="GI18">
        <v>19967</v>
      </c>
      <c r="GJ18">
        <v>8162</v>
      </c>
      <c r="GK18">
        <v>9839</v>
      </c>
      <c r="GL18">
        <v>12029</v>
      </c>
      <c r="GM18">
        <v>7531</v>
      </c>
      <c r="GN18">
        <v>7437</v>
      </c>
      <c r="GO18">
        <v>3432</v>
      </c>
      <c r="GP18">
        <v>120644</v>
      </c>
      <c r="GQ18">
        <v>102691</v>
      </c>
      <c r="GR18">
        <v>495107</v>
      </c>
      <c r="GS18">
        <v>59884</v>
      </c>
      <c r="GT18">
        <v>16976</v>
      </c>
      <c r="GU18">
        <v>29297</v>
      </c>
      <c r="GV18">
        <v>37552</v>
      </c>
      <c r="GW18">
        <v>17808</v>
      </c>
      <c r="GX18">
        <v>16900</v>
      </c>
      <c r="GY18">
        <v>8923</v>
      </c>
    </row>
    <row r="19" spans="1:207">
      <c r="A19" s="262">
        <v>3101</v>
      </c>
      <c r="B19" s="262">
        <v>3</v>
      </c>
      <c r="C19" s="262">
        <v>1</v>
      </c>
      <c r="D19" s="262">
        <v>1</v>
      </c>
      <c r="E19" s="262" t="s">
        <v>195</v>
      </c>
      <c r="F19" s="262" t="s">
        <v>2233</v>
      </c>
      <c r="G19" s="262" t="s">
        <v>2234</v>
      </c>
      <c r="H19" s="262" t="s">
        <v>2202</v>
      </c>
      <c r="I19" s="262">
        <v>42123</v>
      </c>
      <c r="J19" s="262">
        <v>4744</v>
      </c>
      <c r="K19" s="262">
        <v>7443</v>
      </c>
      <c r="L19" s="262">
        <v>6138</v>
      </c>
      <c r="M19" s="262">
        <v>8221</v>
      </c>
      <c r="N19" s="262">
        <v>5924</v>
      </c>
      <c r="O19" s="262">
        <v>2779</v>
      </c>
      <c r="P19" s="262">
        <v>2660</v>
      </c>
      <c r="Q19" s="262">
        <v>2559</v>
      </c>
      <c r="R19" s="262">
        <v>1655</v>
      </c>
      <c r="S19" s="262">
        <v>5058</v>
      </c>
      <c r="T19" s="262">
        <v>31292</v>
      </c>
      <c r="U19" s="262">
        <v>2227</v>
      </c>
      <c r="V19" s="262">
        <v>1284</v>
      </c>
      <c r="W19" s="262">
        <v>1677</v>
      </c>
      <c r="X19" s="262">
        <v>303</v>
      </c>
      <c r="Y19" s="262">
        <v>92</v>
      </c>
      <c r="Z19" s="262">
        <v>190</v>
      </c>
      <c r="AA19" s="262">
        <v>7818</v>
      </c>
      <c r="AB19" s="262">
        <v>4688</v>
      </c>
      <c r="AC19" s="262">
        <v>729</v>
      </c>
      <c r="AD19" s="262">
        <v>27709</v>
      </c>
      <c r="AE19" s="262">
        <v>1102</v>
      </c>
      <c r="AF19" s="262">
        <v>77</v>
      </c>
      <c r="AG19" s="262">
        <v>24311</v>
      </c>
      <c r="AH19" s="262">
        <v>4372</v>
      </c>
      <c r="AI19" s="262">
        <v>6879</v>
      </c>
      <c r="AJ19" s="262">
        <v>5530</v>
      </c>
      <c r="AK19" s="262">
        <v>1031</v>
      </c>
      <c r="AL19" s="262">
        <v>19420</v>
      </c>
      <c r="AM19" s="262">
        <v>6917</v>
      </c>
      <c r="AN19" s="262">
        <v>14584</v>
      </c>
      <c r="AO19" s="262">
        <v>1202</v>
      </c>
      <c r="AP19" s="262">
        <v>135555</v>
      </c>
      <c r="AQ19" s="262">
        <v>22714</v>
      </c>
      <c r="AR19" s="262">
        <v>20790</v>
      </c>
      <c r="AS19" s="262">
        <v>24435</v>
      </c>
      <c r="AT19" s="262">
        <v>26613</v>
      </c>
      <c r="AU19" s="262">
        <v>19453</v>
      </c>
      <c r="AV19" s="262">
        <v>7594</v>
      </c>
      <c r="AW19" s="262">
        <v>7158</v>
      </c>
      <c r="AX19" s="262">
        <v>3824</v>
      </c>
      <c r="AY19" s="262">
        <v>2971</v>
      </c>
      <c r="AZ19" s="262">
        <v>35374</v>
      </c>
      <c r="BA19" s="262">
        <v>59099</v>
      </c>
      <c r="BB19" s="262">
        <v>14723</v>
      </c>
      <c r="BC19" s="262">
        <v>7622</v>
      </c>
      <c r="BD19" s="262">
        <v>13923</v>
      </c>
      <c r="BE19" s="262">
        <v>2695</v>
      </c>
      <c r="BF19" s="262">
        <v>368</v>
      </c>
      <c r="BG19" s="262">
        <v>1748</v>
      </c>
      <c r="BH19" s="262">
        <v>44076</v>
      </c>
      <c r="BI19" s="262">
        <v>24886</v>
      </c>
      <c r="BJ19" s="262">
        <v>2956</v>
      </c>
      <c r="BK19" s="262">
        <v>61237</v>
      </c>
      <c r="BL19" s="262">
        <v>2311</v>
      </c>
      <c r="BM19" s="262">
        <v>86</v>
      </c>
      <c r="BN19" s="262">
        <v>41735</v>
      </c>
      <c r="BO19" s="262">
        <v>89409</v>
      </c>
      <c r="BP19" s="262">
        <v>95</v>
      </c>
      <c r="BQ19" s="262">
        <v>4313</v>
      </c>
      <c r="BR19" s="262">
        <v>9803</v>
      </c>
      <c r="BS19" s="262">
        <v>30886</v>
      </c>
      <c r="BT19" s="262">
        <v>40845</v>
      </c>
      <c r="BU19" s="262">
        <v>20816</v>
      </c>
      <c r="BV19" s="262">
        <v>11688</v>
      </c>
      <c r="BW19" s="262">
        <v>9510</v>
      </c>
      <c r="BX19" s="262">
        <v>5654</v>
      </c>
      <c r="BY19" s="262">
        <v>2661</v>
      </c>
      <c r="BZ19" s="262">
        <v>1455</v>
      </c>
      <c r="CA19" s="262">
        <v>2234</v>
      </c>
      <c r="CB19" s="262">
        <v>6149</v>
      </c>
      <c r="CC19" s="262">
        <v>10248</v>
      </c>
      <c r="CD19" s="262">
        <v>33177</v>
      </c>
      <c r="CE19" s="262">
        <v>43542</v>
      </c>
      <c r="CF19" s="262">
        <v>22598</v>
      </c>
      <c r="CG19" s="262">
        <v>10621</v>
      </c>
      <c r="CH19" s="262">
        <v>9217</v>
      </c>
      <c r="CI19" s="262">
        <v>48864</v>
      </c>
      <c r="CJ19" s="262">
        <v>21882</v>
      </c>
      <c r="CK19" s="262">
        <v>59394</v>
      </c>
      <c r="CL19" s="262">
        <v>5412</v>
      </c>
      <c r="CM19" s="262">
        <v>128885</v>
      </c>
      <c r="CN19" s="262">
        <v>59167</v>
      </c>
      <c r="CO19" s="262">
        <v>33231</v>
      </c>
      <c r="CP19" s="262">
        <v>22476</v>
      </c>
      <c r="CQ19" s="262">
        <v>9762</v>
      </c>
      <c r="CR19" s="262">
        <v>4249</v>
      </c>
      <c r="CS19" s="262">
        <v>59167</v>
      </c>
      <c r="CT19" s="262">
        <v>42036</v>
      </c>
      <c r="CU19" s="262">
        <v>14617</v>
      </c>
      <c r="CV19" s="262">
        <v>9426</v>
      </c>
      <c r="CW19" s="262">
        <v>2592</v>
      </c>
      <c r="CX19" s="262">
        <v>1047</v>
      </c>
      <c r="CY19" s="262">
        <v>242537</v>
      </c>
      <c r="CZ19" s="262">
        <v>118128</v>
      </c>
      <c r="DA19" s="262">
        <v>124409</v>
      </c>
      <c r="DB19" s="262">
        <v>19704</v>
      </c>
      <c r="DC19" s="262">
        <v>20593</v>
      </c>
      <c r="DD19" s="262">
        <v>36881</v>
      </c>
      <c r="DE19" s="262">
        <v>31154</v>
      </c>
      <c r="DF19" s="262">
        <v>25585</v>
      </c>
      <c r="DG19" s="262">
        <v>24090</v>
      </c>
      <c r="DH19" s="262">
        <v>14295</v>
      </c>
      <c r="DI19" s="262">
        <v>6168</v>
      </c>
      <c r="DJ19" s="262">
        <v>5834</v>
      </c>
      <c r="DK19" s="262">
        <v>17593</v>
      </c>
      <c r="DL19" s="262">
        <v>6123</v>
      </c>
      <c r="DM19" s="262">
        <v>22184</v>
      </c>
      <c r="DN19" s="262">
        <v>19276</v>
      </c>
      <c r="DO19" s="262">
        <v>32310</v>
      </c>
      <c r="DP19" s="262">
        <v>37925</v>
      </c>
      <c r="DQ19" s="262">
        <v>44035</v>
      </c>
      <c r="DR19" s="262">
        <v>27305</v>
      </c>
      <c r="DS19" s="262">
        <v>23784</v>
      </c>
      <c r="DT19" s="262">
        <v>127580</v>
      </c>
      <c r="DU19" s="262">
        <v>119940</v>
      </c>
      <c r="DV19" s="262">
        <v>7650</v>
      </c>
      <c r="DW19" s="262">
        <v>112800</v>
      </c>
      <c r="DX19" s="262">
        <v>119940</v>
      </c>
      <c r="DY19" s="262">
        <v>102140</v>
      </c>
      <c r="DZ19" s="262">
        <v>8030</v>
      </c>
      <c r="EA19" s="262">
        <v>3440</v>
      </c>
      <c r="EB19" s="262">
        <v>5760</v>
      </c>
      <c r="EC19" s="262">
        <v>0.42420000000000002</v>
      </c>
      <c r="ED19" s="262">
        <v>116570</v>
      </c>
      <c r="EE19" s="262">
        <v>4570</v>
      </c>
      <c r="EF19" s="262">
        <v>30750</v>
      </c>
      <c r="EG19" s="262">
        <v>20170</v>
      </c>
      <c r="EH19" s="262">
        <v>14810</v>
      </c>
      <c r="EI19" s="262">
        <v>17390</v>
      </c>
      <c r="EJ19" s="262">
        <v>0.42420000000000002</v>
      </c>
      <c r="EK19" s="262">
        <v>11120</v>
      </c>
      <c r="EL19" s="262">
        <v>6060</v>
      </c>
      <c r="EM19" s="262">
        <v>10470</v>
      </c>
      <c r="EN19" s="262">
        <v>0.42420000000000002</v>
      </c>
      <c r="EO19" s="262">
        <v>119940</v>
      </c>
      <c r="EP19" s="262">
        <v>0.42420000000000002</v>
      </c>
      <c r="EQ19" s="262">
        <v>27260</v>
      </c>
      <c r="ER19" s="262">
        <v>21520</v>
      </c>
      <c r="ES19" s="262">
        <v>1700</v>
      </c>
      <c r="ET19" s="262">
        <v>4040</v>
      </c>
      <c r="EU19" s="262">
        <v>27550</v>
      </c>
      <c r="EV19" s="262">
        <v>18160</v>
      </c>
      <c r="EW19" s="262">
        <v>9390</v>
      </c>
      <c r="EX19" s="262">
        <v>64640</v>
      </c>
      <c r="EY19" s="262">
        <v>2640</v>
      </c>
      <c r="EZ19" s="262">
        <v>22760</v>
      </c>
      <c r="FA19" s="262">
        <v>7890</v>
      </c>
      <c r="FB19" s="262">
        <v>31360</v>
      </c>
      <c r="FC19" s="262">
        <v>0.42420000000000002</v>
      </c>
      <c r="FD19" s="262">
        <v>24530</v>
      </c>
      <c r="FE19" s="262">
        <v>7360</v>
      </c>
      <c r="FF19" s="262">
        <v>12840</v>
      </c>
      <c r="FG19" s="262">
        <v>4320</v>
      </c>
      <c r="FH19" s="262">
        <v>7120</v>
      </c>
      <c r="FI19" s="262">
        <v>1890</v>
      </c>
      <c r="FJ19" s="262">
        <v>2440</v>
      </c>
      <c r="FK19" s="262">
        <v>7040</v>
      </c>
      <c r="FL19" s="262">
        <v>3600</v>
      </c>
      <c r="FM19" s="262">
        <v>2430</v>
      </c>
      <c r="FN19" s="262">
        <v>210110</v>
      </c>
      <c r="FO19" s="262">
        <v>14910</v>
      </c>
      <c r="FP19" s="262">
        <v>10770</v>
      </c>
      <c r="FQ19" s="262">
        <v>4150</v>
      </c>
      <c r="FR19" s="262">
        <v>65540</v>
      </c>
      <c r="FS19" s="262">
        <v>52750</v>
      </c>
      <c r="FT19" s="262">
        <v>48420</v>
      </c>
      <c r="FU19" s="262">
        <v>4320</v>
      </c>
      <c r="FV19" s="262">
        <v>16210</v>
      </c>
      <c r="FW19" s="262">
        <v>60690</v>
      </c>
      <c r="FX19" s="262">
        <v>210110</v>
      </c>
      <c r="FY19" s="262">
        <v>60400</v>
      </c>
      <c r="FZ19" s="262">
        <v>83520</v>
      </c>
      <c r="GA19" s="262">
        <v>19420</v>
      </c>
      <c r="GB19" s="262">
        <v>3030</v>
      </c>
      <c r="GC19" s="262">
        <v>12240</v>
      </c>
      <c r="GD19" s="262">
        <v>26450</v>
      </c>
      <c r="GE19" s="262">
        <v>5060</v>
      </c>
      <c r="GF19">
        <v>4744</v>
      </c>
      <c r="GG19">
        <v>7256</v>
      </c>
      <c r="GH19">
        <v>19993</v>
      </c>
      <c r="GI19">
        <v>2620</v>
      </c>
      <c r="GJ19">
        <v>963</v>
      </c>
      <c r="GK19">
        <v>1189</v>
      </c>
      <c r="GL19">
        <v>1641</v>
      </c>
      <c r="GM19">
        <v>1642</v>
      </c>
      <c r="GN19">
        <v>1637</v>
      </c>
      <c r="GO19">
        <v>438</v>
      </c>
      <c r="GP19">
        <v>22714</v>
      </c>
      <c r="GQ19">
        <v>20205</v>
      </c>
      <c r="GR19">
        <v>70058</v>
      </c>
      <c r="GS19">
        <v>7368</v>
      </c>
      <c r="GT19">
        <v>1933</v>
      </c>
      <c r="GU19">
        <v>3862</v>
      </c>
      <c r="GV19">
        <v>3435</v>
      </c>
      <c r="GW19">
        <v>2395</v>
      </c>
      <c r="GX19">
        <v>2925</v>
      </c>
      <c r="GY19">
        <v>657</v>
      </c>
    </row>
    <row r="20" spans="1:207">
      <c r="A20" s="262">
        <v>3102</v>
      </c>
      <c r="B20" s="262">
        <v>3</v>
      </c>
      <c r="C20" s="262">
        <v>1</v>
      </c>
      <c r="D20" s="262">
        <v>2</v>
      </c>
      <c r="E20" s="262" t="s">
        <v>195</v>
      </c>
      <c r="F20" s="262" t="s">
        <v>2235</v>
      </c>
      <c r="G20" s="262" t="s">
        <v>2236</v>
      </c>
      <c r="H20" s="262" t="s">
        <v>2202</v>
      </c>
      <c r="I20" s="262">
        <v>23408</v>
      </c>
      <c r="J20" s="262">
        <v>2210</v>
      </c>
      <c r="K20" s="262">
        <v>4143</v>
      </c>
      <c r="L20" s="262">
        <v>3746</v>
      </c>
      <c r="M20" s="262">
        <v>4055</v>
      </c>
      <c r="N20" s="262">
        <v>3194</v>
      </c>
      <c r="O20" s="262">
        <v>1849</v>
      </c>
      <c r="P20" s="262">
        <v>2498</v>
      </c>
      <c r="Q20" s="262">
        <v>1241</v>
      </c>
      <c r="R20" s="262">
        <v>472</v>
      </c>
      <c r="S20" s="262">
        <v>2248</v>
      </c>
      <c r="T20" s="262">
        <v>17290</v>
      </c>
      <c r="U20" s="262">
        <v>104</v>
      </c>
      <c r="V20" s="262">
        <v>669</v>
      </c>
      <c r="W20" s="262">
        <v>187</v>
      </c>
      <c r="X20" s="262">
        <v>2798</v>
      </c>
      <c r="Y20" s="262">
        <v>7</v>
      </c>
      <c r="Z20" s="262">
        <v>105</v>
      </c>
      <c r="AA20" s="262">
        <v>4500</v>
      </c>
      <c r="AB20" s="262">
        <v>1361</v>
      </c>
      <c r="AC20" s="262">
        <v>549</v>
      </c>
      <c r="AD20" s="262">
        <v>16094</v>
      </c>
      <c r="AE20" s="262">
        <v>843</v>
      </c>
      <c r="AF20" s="262">
        <v>61</v>
      </c>
      <c r="AG20" s="262">
        <v>14940</v>
      </c>
      <c r="AH20" s="262">
        <v>2720</v>
      </c>
      <c r="AI20" s="262">
        <v>4355</v>
      </c>
      <c r="AJ20" s="262">
        <v>1221</v>
      </c>
      <c r="AK20" s="262">
        <v>172</v>
      </c>
      <c r="AL20" s="262">
        <v>10080</v>
      </c>
      <c r="AM20" s="262">
        <v>3173</v>
      </c>
      <c r="AN20" s="262">
        <v>9490</v>
      </c>
      <c r="AO20" s="262">
        <v>665</v>
      </c>
      <c r="AP20" s="262">
        <v>54891</v>
      </c>
      <c r="AQ20" s="262">
        <v>3827</v>
      </c>
      <c r="AR20" s="262">
        <v>9314</v>
      </c>
      <c r="AS20" s="262">
        <v>12369</v>
      </c>
      <c r="AT20" s="262">
        <v>11626</v>
      </c>
      <c r="AU20" s="262">
        <v>6954</v>
      </c>
      <c r="AV20" s="262">
        <v>3209</v>
      </c>
      <c r="AW20" s="262">
        <v>5298</v>
      </c>
      <c r="AX20" s="262">
        <v>1652</v>
      </c>
      <c r="AY20" s="262">
        <v>636</v>
      </c>
      <c r="AZ20" s="262">
        <v>11353</v>
      </c>
      <c r="BA20" s="262">
        <v>22515</v>
      </c>
      <c r="BB20" s="262">
        <v>799</v>
      </c>
      <c r="BC20" s="262">
        <v>4424</v>
      </c>
      <c r="BD20" s="262">
        <v>1020</v>
      </c>
      <c r="BE20" s="262">
        <v>14463</v>
      </c>
      <c r="BF20" s="262">
        <v>7</v>
      </c>
      <c r="BG20" s="262">
        <v>304</v>
      </c>
      <c r="BH20" s="262">
        <v>17427</v>
      </c>
      <c r="BI20" s="262">
        <v>3968</v>
      </c>
      <c r="BJ20" s="262">
        <v>3175</v>
      </c>
      <c r="BK20" s="262">
        <v>28939</v>
      </c>
      <c r="BL20" s="262">
        <v>1292</v>
      </c>
      <c r="BM20" s="262">
        <v>84</v>
      </c>
      <c r="BN20" s="262">
        <v>24241</v>
      </c>
      <c r="BO20" s="262">
        <v>25065</v>
      </c>
      <c r="BP20" s="262">
        <v>83</v>
      </c>
      <c r="BQ20" s="262">
        <v>5496</v>
      </c>
      <c r="BR20" s="262">
        <v>2071</v>
      </c>
      <c r="BS20" s="262">
        <v>14041</v>
      </c>
      <c r="BT20" s="262">
        <v>15225</v>
      </c>
      <c r="BU20" s="262">
        <v>8047</v>
      </c>
      <c r="BV20" s="262">
        <v>5683</v>
      </c>
      <c r="BW20" s="262">
        <v>4688</v>
      </c>
      <c r="BX20" s="262">
        <v>2508</v>
      </c>
      <c r="BY20" s="262">
        <v>1055</v>
      </c>
      <c r="BZ20" s="262">
        <v>591</v>
      </c>
      <c r="CA20" s="262">
        <v>976</v>
      </c>
      <c r="CB20" s="262">
        <v>1298</v>
      </c>
      <c r="CC20" s="262">
        <v>2133</v>
      </c>
      <c r="CD20" s="262">
        <v>9242</v>
      </c>
      <c r="CE20" s="262">
        <v>20578</v>
      </c>
      <c r="CF20" s="262">
        <v>11718</v>
      </c>
      <c r="CG20" s="262">
        <v>5017</v>
      </c>
      <c r="CH20" s="262">
        <v>4899</v>
      </c>
      <c r="CI20" s="262">
        <v>17565</v>
      </c>
      <c r="CJ20" s="262">
        <v>8001</v>
      </c>
      <c r="CK20" s="262">
        <v>27745</v>
      </c>
      <c r="CL20" s="262">
        <v>1574</v>
      </c>
      <c r="CM20" s="262">
        <v>47023</v>
      </c>
      <c r="CN20" s="262">
        <v>18235</v>
      </c>
      <c r="CO20" s="262">
        <v>13508</v>
      </c>
      <c r="CP20" s="262">
        <v>10862</v>
      </c>
      <c r="CQ20" s="262">
        <v>3768</v>
      </c>
      <c r="CR20" s="262">
        <v>650</v>
      </c>
      <c r="CS20" s="262">
        <v>18235</v>
      </c>
      <c r="CT20" s="262">
        <v>15851</v>
      </c>
      <c r="CU20" s="262">
        <v>6553</v>
      </c>
      <c r="CV20" s="262">
        <v>4343</v>
      </c>
      <c r="CW20" s="262">
        <v>1357</v>
      </c>
      <c r="CX20" s="262">
        <v>684</v>
      </c>
      <c r="CY20" s="262">
        <v>98895</v>
      </c>
      <c r="CZ20" s="262">
        <v>48015</v>
      </c>
      <c r="DA20" s="262">
        <v>50880</v>
      </c>
      <c r="DB20" s="262">
        <v>8224</v>
      </c>
      <c r="DC20" s="262">
        <v>10403</v>
      </c>
      <c r="DD20" s="262">
        <v>10524</v>
      </c>
      <c r="DE20" s="262">
        <v>14299</v>
      </c>
      <c r="DF20" s="262">
        <v>12232</v>
      </c>
      <c r="DG20" s="262">
        <v>11516</v>
      </c>
      <c r="DH20" s="262">
        <v>5944</v>
      </c>
      <c r="DI20" s="262">
        <v>2277</v>
      </c>
      <c r="DJ20" s="262">
        <v>2476</v>
      </c>
      <c r="DK20" s="262">
        <v>8470</v>
      </c>
      <c r="DL20" s="262">
        <v>3133</v>
      </c>
      <c r="DM20" s="262">
        <v>7798</v>
      </c>
      <c r="DN20" s="262">
        <v>4997</v>
      </c>
      <c r="DO20" s="262">
        <v>10293</v>
      </c>
      <c r="DP20" s="262">
        <v>15460</v>
      </c>
      <c r="DQ20" s="262">
        <v>20759</v>
      </c>
      <c r="DR20" s="262">
        <v>12487</v>
      </c>
      <c r="DS20" s="262">
        <v>10745</v>
      </c>
      <c r="DT20" s="262">
        <v>45570</v>
      </c>
      <c r="DU20" s="262">
        <v>42320</v>
      </c>
      <c r="DV20" s="262">
        <v>3250</v>
      </c>
      <c r="DW20" s="262">
        <v>52920</v>
      </c>
      <c r="DX20" s="262">
        <v>42320</v>
      </c>
      <c r="DY20" s="262">
        <v>38420</v>
      </c>
      <c r="DZ20" s="262">
        <v>1340</v>
      </c>
      <c r="EA20" s="262">
        <v>930</v>
      </c>
      <c r="EB20" s="262">
        <v>1270</v>
      </c>
      <c r="EC20" s="262">
        <v>0.42420000000000002</v>
      </c>
      <c r="ED20" s="262">
        <v>41070</v>
      </c>
      <c r="EE20" s="262">
        <v>0.42420000000000002</v>
      </c>
      <c r="EF20" s="262">
        <v>4270</v>
      </c>
      <c r="EG20" s="262">
        <v>7360</v>
      </c>
      <c r="EH20" s="262">
        <v>4740</v>
      </c>
      <c r="EI20" s="262">
        <v>5710</v>
      </c>
      <c r="EJ20" s="262">
        <v>0.42420000000000002</v>
      </c>
      <c r="EK20" s="262">
        <v>7460</v>
      </c>
      <c r="EL20" s="262">
        <v>5030</v>
      </c>
      <c r="EM20" s="262">
        <v>4660</v>
      </c>
      <c r="EN20" s="262">
        <v>0.42420000000000002</v>
      </c>
      <c r="EO20" s="262">
        <v>42320</v>
      </c>
      <c r="EP20" s="262">
        <v>0.42420000000000002</v>
      </c>
      <c r="EQ20" s="262">
        <v>16270</v>
      </c>
      <c r="ER20" s="262">
        <v>14140</v>
      </c>
      <c r="ES20" s="262">
        <v>770</v>
      </c>
      <c r="ET20" s="262">
        <v>1360</v>
      </c>
      <c r="EU20" s="262">
        <v>8600</v>
      </c>
      <c r="EV20" s="262">
        <v>6180</v>
      </c>
      <c r="EW20" s="262">
        <v>2430</v>
      </c>
      <c r="EX20" s="262">
        <v>17120</v>
      </c>
      <c r="EY20" s="262">
        <v>760</v>
      </c>
      <c r="EZ20" s="262">
        <v>5850</v>
      </c>
      <c r="FA20" s="262">
        <v>2100</v>
      </c>
      <c r="FB20" s="262">
        <v>8410</v>
      </c>
      <c r="FC20" s="262">
        <v>0.42420000000000002</v>
      </c>
      <c r="FD20" s="262">
        <v>12150</v>
      </c>
      <c r="FE20" s="262">
        <v>3680</v>
      </c>
      <c r="FF20" s="262">
        <v>6740</v>
      </c>
      <c r="FG20" s="262">
        <v>1730</v>
      </c>
      <c r="FH20" s="262">
        <v>3580</v>
      </c>
      <c r="FI20" s="262">
        <v>950</v>
      </c>
      <c r="FJ20" s="262">
        <v>3080</v>
      </c>
      <c r="FK20" s="262">
        <v>3400</v>
      </c>
      <c r="FL20" s="262">
        <v>0.42420000000000002</v>
      </c>
      <c r="FM20" s="262">
        <v>1080</v>
      </c>
      <c r="FN20" s="262">
        <v>85690</v>
      </c>
      <c r="FO20" s="262">
        <v>10740</v>
      </c>
      <c r="FP20" s="262">
        <v>7820</v>
      </c>
      <c r="FQ20" s="262">
        <v>2920</v>
      </c>
      <c r="FR20" s="262">
        <v>37520</v>
      </c>
      <c r="FS20" s="262">
        <v>23040</v>
      </c>
      <c r="FT20" s="262">
        <v>21310</v>
      </c>
      <c r="FU20" s="262">
        <v>1730</v>
      </c>
      <c r="FV20" s="262">
        <v>5800</v>
      </c>
      <c r="FW20" s="262">
        <v>8590</v>
      </c>
      <c r="FX20" s="262">
        <v>85690</v>
      </c>
      <c r="FY20" s="262">
        <v>30200</v>
      </c>
      <c r="FZ20" s="262">
        <v>41010</v>
      </c>
      <c r="GA20" s="262">
        <v>8570</v>
      </c>
      <c r="GB20" s="262">
        <v>0.42420000000000002</v>
      </c>
      <c r="GC20" s="262">
        <v>2510</v>
      </c>
      <c r="GD20" s="262">
        <v>2190</v>
      </c>
      <c r="GE20" s="262">
        <v>0.42420000000000002</v>
      </c>
      <c r="GF20">
        <v>2210</v>
      </c>
      <c r="GG20">
        <v>4085</v>
      </c>
      <c r="GH20">
        <v>10761</v>
      </c>
      <c r="GI20">
        <v>1747</v>
      </c>
      <c r="GJ20">
        <v>639</v>
      </c>
      <c r="GK20">
        <v>1484</v>
      </c>
      <c r="GL20">
        <v>1104</v>
      </c>
      <c r="GM20">
        <v>766</v>
      </c>
      <c r="GN20">
        <v>425</v>
      </c>
      <c r="GO20">
        <v>187</v>
      </c>
      <c r="GP20">
        <v>3827</v>
      </c>
      <c r="GQ20">
        <v>9237</v>
      </c>
      <c r="GR20">
        <v>30574</v>
      </c>
      <c r="GS20">
        <v>3050</v>
      </c>
      <c r="GT20">
        <v>1185</v>
      </c>
      <c r="GU20">
        <v>3354</v>
      </c>
      <c r="GV20">
        <v>1842</v>
      </c>
      <c r="GW20">
        <v>1003</v>
      </c>
      <c r="GX20">
        <v>549</v>
      </c>
      <c r="GY20">
        <v>264</v>
      </c>
    </row>
    <row r="21" spans="1:207">
      <c r="A21" s="262">
        <v>3103</v>
      </c>
      <c r="B21" s="262">
        <v>3</v>
      </c>
      <c r="C21" s="262">
        <v>1</v>
      </c>
      <c r="D21" s="262">
        <v>3</v>
      </c>
      <c r="E21" s="262" t="s">
        <v>195</v>
      </c>
      <c r="F21" s="262" t="s">
        <v>2237</v>
      </c>
      <c r="G21" s="262" t="s">
        <v>2238</v>
      </c>
      <c r="H21" s="262" t="s">
        <v>2202</v>
      </c>
      <c r="I21" s="262">
        <v>26241</v>
      </c>
      <c r="J21" s="262">
        <v>1159</v>
      </c>
      <c r="K21" s="262">
        <v>1327</v>
      </c>
      <c r="L21" s="262">
        <v>4610</v>
      </c>
      <c r="M21" s="262">
        <v>5311</v>
      </c>
      <c r="N21" s="262">
        <v>3590</v>
      </c>
      <c r="O21" s="262">
        <v>2933</v>
      </c>
      <c r="P21" s="262">
        <v>3031</v>
      </c>
      <c r="Q21" s="262">
        <v>2638</v>
      </c>
      <c r="R21" s="262">
        <v>1642</v>
      </c>
      <c r="S21" s="262">
        <v>2166</v>
      </c>
      <c r="T21" s="262">
        <v>20460</v>
      </c>
      <c r="U21" s="262">
        <v>176</v>
      </c>
      <c r="V21" s="262">
        <v>1616</v>
      </c>
      <c r="W21" s="262">
        <v>1542</v>
      </c>
      <c r="X21" s="262">
        <v>180</v>
      </c>
      <c r="Y21" s="262">
        <v>24</v>
      </c>
      <c r="Z21" s="262">
        <v>77</v>
      </c>
      <c r="AA21" s="262">
        <v>17256</v>
      </c>
      <c r="AB21" s="262">
        <v>403</v>
      </c>
      <c r="AC21" s="262">
        <v>204</v>
      </c>
      <c r="AD21" s="262">
        <v>7585</v>
      </c>
      <c r="AE21" s="262">
        <v>755</v>
      </c>
      <c r="AF21" s="262">
        <v>38</v>
      </c>
      <c r="AG21" s="262">
        <v>17669</v>
      </c>
      <c r="AH21" s="262">
        <v>3173</v>
      </c>
      <c r="AI21" s="262">
        <v>3194</v>
      </c>
      <c r="AJ21" s="262">
        <v>1815</v>
      </c>
      <c r="AK21" s="262">
        <v>390</v>
      </c>
      <c r="AL21" s="262">
        <v>13838</v>
      </c>
      <c r="AM21" s="262">
        <v>3329</v>
      </c>
      <c r="AN21" s="262">
        <v>8268</v>
      </c>
      <c r="AO21" s="262">
        <v>806</v>
      </c>
      <c r="AP21" s="262">
        <v>63576</v>
      </c>
      <c r="AQ21" s="262">
        <v>2013</v>
      </c>
      <c r="AR21" s="262">
        <v>3954</v>
      </c>
      <c r="AS21" s="262">
        <v>14053</v>
      </c>
      <c r="AT21" s="262">
        <v>17039</v>
      </c>
      <c r="AU21" s="262">
        <v>9779</v>
      </c>
      <c r="AV21" s="262">
        <v>4976</v>
      </c>
      <c r="AW21" s="262">
        <v>6352</v>
      </c>
      <c r="AX21" s="262">
        <v>3454</v>
      </c>
      <c r="AY21" s="262">
        <v>1956</v>
      </c>
      <c r="AZ21" s="262">
        <v>11421</v>
      </c>
      <c r="BA21" s="262">
        <v>25888</v>
      </c>
      <c r="BB21" s="262">
        <v>1222</v>
      </c>
      <c r="BC21" s="262">
        <v>11820</v>
      </c>
      <c r="BD21" s="262">
        <v>11832</v>
      </c>
      <c r="BE21" s="262">
        <v>924</v>
      </c>
      <c r="BF21" s="262">
        <v>24</v>
      </c>
      <c r="BG21" s="262">
        <v>445</v>
      </c>
      <c r="BH21" s="262">
        <v>51391</v>
      </c>
      <c r="BI21" s="262">
        <v>667</v>
      </c>
      <c r="BJ21" s="262">
        <v>265</v>
      </c>
      <c r="BK21" s="262">
        <v>10305</v>
      </c>
      <c r="BL21" s="262">
        <v>900</v>
      </c>
      <c r="BM21" s="262">
        <v>48</v>
      </c>
      <c r="BN21" s="262">
        <v>25186</v>
      </c>
      <c r="BO21" s="262">
        <v>35904</v>
      </c>
      <c r="BP21" s="262">
        <v>44</v>
      </c>
      <c r="BQ21" s="262">
        <v>2442</v>
      </c>
      <c r="BR21" s="262">
        <v>2749</v>
      </c>
      <c r="BS21" s="262">
        <v>12842</v>
      </c>
      <c r="BT21" s="262">
        <v>19902</v>
      </c>
      <c r="BU21" s="262">
        <v>8625</v>
      </c>
      <c r="BV21" s="262">
        <v>6231</v>
      </c>
      <c r="BW21" s="262">
        <v>6005</v>
      </c>
      <c r="BX21" s="262">
        <v>3312</v>
      </c>
      <c r="BY21" s="262">
        <v>1639</v>
      </c>
      <c r="BZ21" s="262">
        <v>860</v>
      </c>
      <c r="CA21" s="262">
        <v>1411</v>
      </c>
      <c r="CB21" s="262">
        <v>1658</v>
      </c>
      <c r="CC21" s="262">
        <v>3663</v>
      </c>
      <c r="CD21" s="262">
        <v>12388</v>
      </c>
      <c r="CE21" s="262">
        <v>21676</v>
      </c>
      <c r="CF21" s="262">
        <v>11684</v>
      </c>
      <c r="CG21" s="262">
        <v>6181</v>
      </c>
      <c r="CH21" s="262">
        <v>6326</v>
      </c>
      <c r="CI21" s="262">
        <v>21647</v>
      </c>
      <c r="CJ21" s="262">
        <v>5854</v>
      </c>
      <c r="CK21" s="262">
        <v>31943</v>
      </c>
      <c r="CL21" s="262">
        <v>4132</v>
      </c>
      <c r="CM21" s="262">
        <v>59295</v>
      </c>
      <c r="CN21" s="262">
        <v>23588</v>
      </c>
      <c r="CO21" s="262">
        <v>17092</v>
      </c>
      <c r="CP21" s="262">
        <v>13220</v>
      </c>
      <c r="CQ21" s="262">
        <v>4087</v>
      </c>
      <c r="CR21" s="262">
        <v>1308</v>
      </c>
      <c r="CS21" s="262">
        <v>23588</v>
      </c>
      <c r="CT21" s="262">
        <v>20105</v>
      </c>
      <c r="CU21" s="262">
        <v>8063</v>
      </c>
      <c r="CV21" s="262">
        <v>5316</v>
      </c>
      <c r="CW21" s="262">
        <v>1486</v>
      </c>
      <c r="CX21" s="262">
        <v>737</v>
      </c>
      <c r="CY21" s="262">
        <v>119984</v>
      </c>
      <c r="CZ21" s="262">
        <v>58747</v>
      </c>
      <c r="DA21" s="262">
        <v>61237</v>
      </c>
      <c r="DB21" s="262">
        <v>9625</v>
      </c>
      <c r="DC21" s="262">
        <v>11092</v>
      </c>
      <c r="DD21" s="262">
        <v>15621</v>
      </c>
      <c r="DE21" s="262">
        <v>16562</v>
      </c>
      <c r="DF21" s="262">
        <v>13241</v>
      </c>
      <c r="DG21" s="262">
        <v>14243</v>
      </c>
      <c r="DH21" s="262">
        <v>6953</v>
      </c>
      <c r="DI21" s="262">
        <v>2840</v>
      </c>
      <c r="DJ21" s="262">
        <v>2777</v>
      </c>
      <c r="DK21" s="262">
        <v>9274</v>
      </c>
      <c r="DL21" s="262">
        <v>3328</v>
      </c>
      <c r="DM21" s="262">
        <v>9941</v>
      </c>
      <c r="DN21" s="262">
        <v>8178</v>
      </c>
      <c r="DO21" s="262">
        <v>14184</v>
      </c>
      <c r="DP21" s="262">
        <v>18463</v>
      </c>
      <c r="DQ21" s="262">
        <v>23263</v>
      </c>
      <c r="DR21" s="262">
        <v>14965</v>
      </c>
      <c r="DS21" s="262">
        <v>12771</v>
      </c>
      <c r="DT21" s="262">
        <v>61240</v>
      </c>
      <c r="DU21" s="262">
        <v>58440</v>
      </c>
      <c r="DV21" s="262">
        <v>2810</v>
      </c>
      <c r="DW21" s="262">
        <v>57940</v>
      </c>
      <c r="DX21" s="262">
        <v>58440</v>
      </c>
      <c r="DY21" s="262">
        <v>53180</v>
      </c>
      <c r="DZ21" s="262">
        <v>1460</v>
      </c>
      <c r="EA21" s="262">
        <v>1340</v>
      </c>
      <c r="EB21" s="262">
        <v>2050</v>
      </c>
      <c r="EC21" s="262">
        <v>0.42420000000000002</v>
      </c>
      <c r="ED21" s="262">
        <v>56850</v>
      </c>
      <c r="EE21" s="262">
        <v>1560</v>
      </c>
      <c r="EF21" s="262">
        <v>8480</v>
      </c>
      <c r="EG21" s="262">
        <v>9730</v>
      </c>
      <c r="EH21" s="262">
        <v>7810</v>
      </c>
      <c r="EI21" s="262">
        <v>8380</v>
      </c>
      <c r="EJ21" s="262">
        <v>0.42420000000000002</v>
      </c>
      <c r="EK21" s="262">
        <v>10020</v>
      </c>
      <c r="EL21" s="262">
        <v>4910</v>
      </c>
      <c r="EM21" s="262">
        <v>5610</v>
      </c>
      <c r="EN21" s="262">
        <v>0.42420000000000002</v>
      </c>
      <c r="EO21" s="262">
        <v>58440</v>
      </c>
      <c r="EP21" s="262">
        <v>0.42420000000000002</v>
      </c>
      <c r="EQ21" s="262">
        <v>23900</v>
      </c>
      <c r="ER21" s="262">
        <v>22070</v>
      </c>
      <c r="ES21" s="262">
        <v>580</v>
      </c>
      <c r="ET21" s="262">
        <v>1250</v>
      </c>
      <c r="EU21" s="262">
        <v>10070</v>
      </c>
      <c r="EV21" s="262">
        <v>7310</v>
      </c>
      <c r="EW21" s="262">
        <v>2760</v>
      </c>
      <c r="EX21" s="262">
        <v>24110</v>
      </c>
      <c r="EY21" s="262">
        <v>870</v>
      </c>
      <c r="EZ21" s="262">
        <v>10300</v>
      </c>
      <c r="FA21" s="262">
        <v>2340</v>
      </c>
      <c r="FB21" s="262">
        <v>10600</v>
      </c>
      <c r="FC21" s="262">
        <v>0.42420000000000002</v>
      </c>
      <c r="FD21" s="262">
        <v>12900</v>
      </c>
      <c r="FE21" s="262">
        <v>4280</v>
      </c>
      <c r="FF21" s="262">
        <v>6580</v>
      </c>
      <c r="FG21" s="262">
        <v>2040</v>
      </c>
      <c r="FH21" s="262">
        <v>3920</v>
      </c>
      <c r="FI21" s="262">
        <v>750</v>
      </c>
      <c r="FJ21" s="262">
        <v>1900</v>
      </c>
      <c r="FK21" s="262">
        <v>3890</v>
      </c>
      <c r="FL21" s="262">
        <v>1450</v>
      </c>
      <c r="FM21" s="262">
        <v>990</v>
      </c>
      <c r="FN21" s="262">
        <v>104760</v>
      </c>
      <c r="FO21" s="262">
        <v>11050</v>
      </c>
      <c r="FP21" s="262">
        <v>8060</v>
      </c>
      <c r="FQ21" s="262">
        <v>2990</v>
      </c>
      <c r="FR21" s="262">
        <v>37480</v>
      </c>
      <c r="FS21" s="262">
        <v>31310</v>
      </c>
      <c r="FT21" s="262">
        <v>29270</v>
      </c>
      <c r="FU21" s="262">
        <v>2040</v>
      </c>
      <c r="FV21" s="262">
        <v>8180</v>
      </c>
      <c r="FW21" s="262">
        <v>16720</v>
      </c>
      <c r="FX21" s="262">
        <v>104760</v>
      </c>
      <c r="FY21" s="262">
        <v>32920</v>
      </c>
      <c r="FZ21" s="262">
        <v>46230</v>
      </c>
      <c r="GA21" s="262">
        <v>11530</v>
      </c>
      <c r="GB21" s="262">
        <v>0.42420000000000002</v>
      </c>
      <c r="GC21" s="262">
        <v>5830</v>
      </c>
      <c r="GD21" s="262">
        <v>6220</v>
      </c>
      <c r="GE21" s="262">
        <v>0.42420000000000002</v>
      </c>
      <c r="GF21">
        <v>1159</v>
      </c>
      <c r="GG21">
        <v>1257</v>
      </c>
      <c r="GH21">
        <v>13410</v>
      </c>
      <c r="GI21">
        <v>2260</v>
      </c>
      <c r="GJ21">
        <v>1240</v>
      </c>
      <c r="GK21">
        <v>1277</v>
      </c>
      <c r="GL21">
        <v>2038</v>
      </c>
      <c r="GM21">
        <v>1535</v>
      </c>
      <c r="GN21">
        <v>1483</v>
      </c>
      <c r="GO21">
        <v>582</v>
      </c>
      <c r="GP21">
        <v>2013</v>
      </c>
      <c r="GQ21">
        <v>3793</v>
      </c>
      <c r="GR21">
        <v>40812</v>
      </c>
      <c r="GS21">
        <v>3986</v>
      </c>
      <c r="GT21">
        <v>2211</v>
      </c>
      <c r="GU21">
        <v>3234</v>
      </c>
      <c r="GV21">
        <v>3115</v>
      </c>
      <c r="GW21">
        <v>1930</v>
      </c>
      <c r="GX21">
        <v>1774</v>
      </c>
      <c r="GY21">
        <v>708</v>
      </c>
    </row>
    <row r="22" spans="1:207">
      <c r="A22" s="262">
        <v>3151</v>
      </c>
      <c r="B22" s="262">
        <v>3</v>
      </c>
      <c r="C22" s="262">
        <v>1</v>
      </c>
      <c r="D22" s="262">
        <v>51</v>
      </c>
      <c r="E22" s="262" t="s">
        <v>195</v>
      </c>
      <c r="F22" s="262" t="s">
        <v>2239</v>
      </c>
      <c r="G22" s="262" t="s">
        <v>2240</v>
      </c>
      <c r="H22" s="262" t="s">
        <v>2202</v>
      </c>
      <c r="I22" s="262">
        <v>53657</v>
      </c>
      <c r="J22" s="262">
        <v>4571</v>
      </c>
      <c r="K22" s="262">
        <v>3080</v>
      </c>
      <c r="L22" s="262">
        <v>4763</v>
      </c>
      <c r="M22" s="262">
        <v>7258</v>
      </c>
      <c r="N22" s="262">
        <v>8210</v>
      </c>
      <c r="O22" s="262">
        <v>7289</v>
      </c>
      <c r="P22" s="262">
        <v>11716</v>
      </c>
      <c r="Q22" s="262">
        <v>5035</v>
      </c>
      <c r="R22" s="262">
        <v>1735</v>
      </c>
      <c r="S22" s="262">
        <v>2735</v>
      </c>
      <c r="T22" s="262">
        <v>49832</v>
      </c>
      <c r="U22" s="262">
        <v>538</v>
      </c>
      <c r="V22" s="262">
        <v>142</v>
      </c>
      <c r="W22" s="262">
        <v>101</v>
      </c>
      <c r="X22" s="262">
        <v>151</v>
      </c>
      <c r="Y22" s="262">
        <v>39</v>
      </c>
      <c r="Z22" s="262">
        <v>119</v>
      </c>
      <c r="AA22" s="262">
        <v>2257</v>
      </c>
      <c r="AB22" s="262">
        <v>2394</v>
      </c>
      <c r="AC22" s="262">
        <v>468</v>
      </c>
      <c r="AD22" s="262">
        <v>46013</v>
      </c>
      <c r="AE22" s="262">
        <v>2359</v>
      </c>
      <c r="AF22" s="262">
        <v>166</v>
      </c>
      <c r="AG22" s="262">
        <v>41696</v>
      </c>
      <c r="AH22" s="262">
        <v>8339</v>
      </c>
      <c r="AI22" s="262">
        <v>3097</v>
      </c>
      <c r="AJ22" s="262">
        <v>436</v>
      </c>
      <c r="AK22" s="262">
        <v>89</v>
      </c>
      <c r="AL22" s="262">
        <v>42709</v>
      </c>
      <c r="AM22" s="262">
        <v>6137</v>
      </c>
      <c r="AN22" s="262">
        <v>3263</v>
      </c>
      <c r="AO22" s="262">
        <v>1548</v>
      </c>
      <c r="AP22" s="262">
        <v>75720</v>
      </c>
      <c r="AQ22" s="262">
        <v>7345</v>
      </c>
      <c r="AR22" s="262">
        <v>4471</v>
      </c>
      <c r="AS22" s="262">
        <v>7351</v>
      </c>
      <c r="AT22" s="262">
        <v>10707</v>
      </c>
      <c r="AU22" s="262">
        <v>11335</v>
      </c>
      <c r="AV22" s="262">
        <v>9763</v>
      </c>
      <c r="AW22" s="262">
        <v>16765</v>
      </c>
      <c r="AX22" s="262">
        <v>5937</v>
      </c>
      <c r="AY22" s="262">
        <v>2039</v>
      </c>
      <c r="AZ22" s="262">
        <v>9133</v>
      </c>
      <c r="BA22" s="262">
        <v>62829</v>
      </c>
      <c r="BB22" s="262">
        <v>2589</v>
      </c>
      <c r="BC22" s="262">
        <v>289</v>
      </c>
      <c r="BD22" s="262">
        <v>288</v>
      </c>
      <c r="BE22" s="262">
        <v>368</v>
      </c>
      <c r="BF22" s="262">
        <v>43</v>
      </c>
      <c r="BG22" s="262">
        <v>174</v>
      </c>
      <c r="BH22" s="262">
        <v>2901</v>
      </c>
      <c r="BI22" s="262">
        <v>4737</v>
      </c>
      <c r="BJ22" s="262">
        <v>583</v>
      </c>
      <c r="BK22" s="262">
        <v>64381</v>
      </c>
      <c r="BL22" s="262">
        <v>2907</v>
      </c>
      <c r="BM22" s="262">
        <v>204</v>
      </c>
      <c r="BN22" s="262">
        <v>48274</v>
      </c>
      <c r="BO22" s="262">
        <v>24514</v>
      </c>
      <c r="BP22" s="262">
        <v>603</v>
      </c>
      <c r="BQ22" s="262">
        <v>2322</v>
      </c>
      <c r="BR22" s="262">
        <v>1263</v>
      </c>
      <c r="BS22" s="262">
        <v>5900</v>
      </c>
      <c r="BT22" s="262">
        <v>10533</v>
      </c>
      <c r="BU22" s="262">
        <v>11305</v>
      </c>
      <c r="BV22" s="262">
        <v>12191</v>
      </c>
      <c r="BW22" s="262">
        <v>13462</v>
      </c>
      <c r="BX22" s="262">
        <v>8963</v>
      </c>
      <c r="BY22" s="262">
        <v>4386</v>
      </c>
      <c r="BZ22" s="262">
        <v>2798</v>
      </c>
      <c r="CA22" s="262">
        <v>4912</v>
      </c>
      <c r="CB22" s="262">
        <v>753</v>
      </c>
      <c r="CC22" s="262">
        <v>3030</v>
      </c>
      <c r="CD22" s="262">
        <v>9879</v>
      </c>
      <c r="CE22" s="262">
        <v>14785</v>
      </c>
      <c r="CF22" s="262">
        <v>16150</v>
      </c>
      <c r="CG22" s="262">
        <v>12840</v>
      </c>
      <c r="CH22" s="262">
        <v>18276</v>
      </c>
      <c r="CI22" s="262">
        <v>57376</v>
      </c>
      <c r="CJ22" s="262">
        <v>8692</v>
      </c>
      <c r="CK22" s="262">
        <v>6926</v>
      </c>
      <c r="CL22" s="262">
        <v>2719</v>
      </c>
      <c r="CM22" s="262">
        <v>70285</v>
      </c>
      <c r="CN22" s="262">
        <v>18786</v>
      </c>
      <c r="CO22" s="262">
        <v>20290</v>
      </c>
      <c r="CP22" s="262">
        <v>24553</v>
      </c>
      <c r="CQ22" s="262">
        <v>5692</v>
      </c>
      <c r="CR22" s="262">
        <v>964</v>
      </c>
      <c r="CS22" s="262">
        <v>18786</v>
      </c>
      <c r="CT22" s="262">
        <v>23038</v>
      </c>
      <c r="CU22" s="262">
        <v>12695</v>
      </c>
      <c r="CV22" s="262">
        <v>10455</v>
      </c>
      <c r="CW22" s="262">
        <v>3478</v>
      </c>
      <c r="CX22" s="262">
        <v>1833</v>
      </c>
      <c r="CY22" s="262">
        <v>171333</v>
      </c>
      <c r="CZ22" s="262">
        <v>85102</v>
      </c>
      <c r="DA22" s="262">
        <v>86229</v>
      </c>
      <c r="DB22" s="262">
        <v>15961</v>
      </c>
      <c r="DC22" s="262">
        <v>21093</v>
      </c>
      <c r="DD22" s="262">
        <v>17592</v>
      </c>
      <c r="DE22" s="262">
        <v>26126</v>
      </c>
      <c r="DF22" s="262">
        <v>17654</v>
      </c>
      <c r="DG22" s="262">
        <v>15581</v>
      </c>
      <c r="DH22" s="262">
        <v>7448</v>
      </c>
      <c r="DI22" s="262">
        <v>4311</v>
      </c>
      <c r="DJ22" s="262">
        <v>4687</v>
      </c>
      <c r="DK22" s="262">
        <v>17187</v>
      </c>
      <c r="DL22" s="262">
        <v>6434</v>
      </c>
      <c r="DM22" s="262">
        <v>13860</v>
      </c>
      <c r="DN22" s="262">
        <v>8167</v>
      </c>
      <c r="DO22" s="262">
        <v>18933</v>
      </c>
      <c r="DP22" s="262">
        <v>30943</v>
      </c>
      <c r="DQ22" s="262">
        <v>35807</v>
      </c>
      <c r="DR22" s="262">
        <v>17318</v>
      </c>
      <c r="DS22" s="262">
        <v>13684</v>
      </c>
      <c r="DT22" s="262">
        <v>89050</v>
      </c>
      <c r="DU22" s="262">
        <v>85570</v>
      </c>
      <c r="DV22" s="262">
        <v>3480</v>
      </c>
      <c r="DW22" s="262">
        <v>80820</v>
      </c>
      <c r="DX22" s="262">
        <v>85570</v>
      </c>
      <c r="DY22" s="262">
        <v>74350</v>
      </c>
      <c r="DZ22" s="262">
        <v>3830</v>
      </c>
      <c r="EA22" s="262">
        <v>3070</v>
      </c>
      <c r="EB22" s="262">
        <v>3160</v>
      </c>
      <c r="EC22" s="262">
        <v>1160</v>
      </c>
      <c r="ED22" s="262">
        <v>84020</v>
      </c>
      <c r="EE22" s="262">
        <v>3620</v>
      </c>
      <c r="EF22" s="262">
        <v>12050</v>
      </c>
      <c r="EG22" s="262">
        <v>15220</v>
      </c>
      <c r="EH22" s="262">
        <v>10370</v>
      </c>
      <c r="EI22" s="262">
        <v>12480</v>
      </c>
      <c r="EJ22" s="262">
        <v>1540</v>
      </c>
      <c r="EK22" s="262">
        <v>15080</v>
      </c>
      <c r="EL22" s="262">
        <v>6240</v>
      </c>
      <c r="EM22" s="262">
        <v>7130</v>
      </c>
      <c r="EN22" s="262">
        <v>0.42420000000000002</v>
      </c>
      <c r="EO22" s="262">
        <v>85570</v>
      </c>
      <c r="EP22" s="262">
        <v>1900</v>
      </c>
      <c r="EQ22" s="262">
        <v>31890</v>
      </c>
      <c r="ER22" s="262">
        <v>27180</v>
      </c>
      <c r="ES22" s="262">
        <v>980</v>
      </c>
      <c r="ET22" s="262">
        <v>3720</v>
      </c>
      <c r="EU22" s="262">
        <v>16530</v>
      </c>
      <c r="EV22" s="262">
        <v>12230</v>
      </c>
      <c r="EW22" s="262">
        <v>4300</v>
      </c>
      <c r="EX22" s="262">
        <v>35250</v>
      </c>
      <c r="EY22" s="262">
        <v>1640</v>
      </c>
      <c r="EZ22" s="262">
        <v>11700</v>
      </c>
      <c r="FA22" s="262">
        <v>5370</v>
      </c>
      <c r="FB22" s="262">
        <v>16540</v>
      </c>
      <c r="FC22" s="262">
        <v>0.42420000000000002</v>
      </c>
      <c r="FD22" s="262">
        <v>23570</v>
      </c>
      <c r="FE22" s="262">
        <v>7600</v>
      </c>
      <c r="FF22" s="262">
        <v>12760</v>
      </c>
      <c r="FG22" s="262">
        <v>3210</v>
      </c>
      <c r="FH22" s="262">
        <v>7460</v>
      </c>
      <c r="FI22" s="262">
        <v>1820</v>
      </c>
      <c r="FJ22" s="262">
        <v>5210</v>
      </c>
      <c r="FK22" s="262">
        <v>6850</v>
      </c>
      <c r="FL22" s="262">
        <v>890</v>
      </c>
      <c r="FM22" s="262">
        <v>1340</v>
      </c>
      <c r="FN22" s="262">
        <v>143400</v>
      </c>
      <c r="FO22" s="262">
        <v>11320</v>
      </c>
      <c r="FP22" s="262">
        <v>6760</v>
      </c>
      <c r="FQ22" s="262">
        <v>4560</v>
      </c>
      <c r="FR22" s="262">
        <v>53260</v>
      </c>
      <c r="FS22" s="262">
        <v>47150</v>
      </c>
      <c r="FT22" s="262">
        <v>43950</v>
      </c>
      <c r="FU22" s="262">
        <v>3210</v>
      </c>
      <c r="FV22" s="262">
        <v>11460</v>
      </c>
      <c r="FW22" s="262">
        <v>20200</v>
      </c>
      <c r="FX22" s="262">
        <v>143400</v>
      </c>
      <c r="FY22" s="262">
        <v>42370</v>
      </c>
      <c r="FZ22" s="262">
        <v>67870</v>
      </c>
      <c r="GA22" s="262">
        <v>15620</v>
      </c>
      <c r="GB22" s="262">
        <v>1560</v>
      </c>
      <c r="GC22" s="262">
        <v>7750</v>
      </c>
      <c r="GD22" s="262">
        <v>7360</v>
      </c>
      <c r="GE22" s="262">
        <v>860</v>
      </c>
      <c r="GF22">
        <v>4571</v>
      </c>
      <c r="GG22">
        <v>2971</v>
      </c>
      <c r="GH22">
        <v>19536</v>
      </c>
      <c r="GI22">
        <v>6208</v>
      </c>
      <c r="GJ22">
        <v>3071</v>
      </c>
      <c r="GK22">
        <v>5861</v>
      </c>
      <c r="GL22">
        <v>6083</v>
      </c>
      <c r="GM22">
        <v>2934</v>
      </c>
      <c r="GN22">
        <v>1839</v>
      </c>
      <c r="GO22">
        <v>583</v>
      </c>
      <c r="GP22">
        <v>7345</v>
      </c>
      <c r="GQ22">
        <v>4320</v>
      </c>
      <c r="GR22">
        <v>28554</v>
      </c>
      <c r="GS22">
        <v>8385</v>
      </c>
      <c r="GT22">
        <v>4184</v>
      </c>
      <c r="GU22">
        <v>8840</v>
      </c>
      <c r="GV22">
        <v>7817</v>
      </c>
      <c r="GW22">
        <v>3453</v>
      </c>
      <c r="GX22">
        <v>2129</v>
      </c>
      <c r="GY22">
        <v>686</v>
      </c>
    </row>
    <row r="23" spans="1:207">
      <c r="A23" s="262">
        <v>3152</v>
      </c>
      <c r="B23" s="262">
        <v>3</v>
      </c>
      <c r="C23" s="262">
        <v>1</v>
      </c>
      <c r="D23" s="262">
        <v>52</v>
      </c>
      <c r="E23" s="262" t="s">
        <v>195</v>
      </c>
      <c r="F23" s="262" t="s">
        <v>2241</v>
      </c>
      <c r="G23" s="262" t="s">
        <v>2242</v>
      </c>
      <c r="H23" s="262" t="s">
        <v>2202</v>
      </c>
      <c r="I23" s="262">
        <v>58768</v>
      </c>
      <c r="J23" s="262">
        <v>11445</v>
      </c>
      <c r="K23" s="262">
        <v>5630</v>
      </c>
      <c r="L23" s="262">
        <v>6063</v>
      </c>
      <c r="M23" s="262">
        <v>9963</v>
      </c>
      <c r="N23" s="262">
        <v>8946</v>
      </c>
      <c r="O23" s="262">
        <v>6274</v>
      </c>
      <c r="P23" s="262">
        <v>6068</v>
      </c>
      <c r="Q23" s="262">
        <v>3109</v>
      </c>
      <c r="R23" s="262">
        <v>1270</v>
      </c>
      <c r="S23" s="262">
        <v>5314</v>
      </c>
      <c r="T23" s="262">
        <v>49787</v>
      </c>
      <c r="U23" s="262">
        <v>1229</v>
      </c>
      <c r="V23" s="262">
        <v>760</v>
      </c>
      <c r="W23" s="262">
        <v>877</v>
      </c>
      <c r="X23" s="262">
        <v>425</v>
      </c>
      <c r="Y23" s="262">
        <v>76</v>
      </c>
      <c r="Z23" s="262">
        <v>300</v>
      </c>
      <c r="AA23" s="262">
        <v>2630</v>
      </c>
      <c r="AB23" s="262">
        <v>4114</v>
      </c>
      <c r="AC23" s="262">
        <v>666</v>
      </c>
      <c r="AD23" s="262">
        <v>48314</v>
      </c>
      <c r="AE23" s="262">
        <v>2828</v>
      </c>
      <c r="AF23" s="262">
        <v>216</v>
      </c>
      <c r="AG23" s="262">
        <v>35774</v>
      </c>
      <c r="AH23" s="262">
        <v>11720</v>
      </c>
      <c r="AI23" s="262">
        <v>8270</v>
      </c>
      <c r="AJ23" s="262">
        <v>2429</v>
      </c>
      <c r="AK23" s="262">
        <v>575</v>
      </c>
      <c r="AL23" s="262">
        <v>38762</v>
      </c>
      <c r="AM23" s="262">
        <v>6397</v>
      </c>
      <c r="AN23" s="262">
        <v>11645</v>
      </c>
      <c r="AO23" s="262">
        <v>1964</v>
      </c>
      <c r="AP23" s="262">
        <v>131402</v>
      </c>
      <c r="AQ23" s="262">
        <v>23008</v>
      </c>
      <c r="AR23" s="262">
        <v>11573</v>
      </c>
      <c r="AS23" s="262">
        <v>13704</v>
      </c>
      <c r="AT23" s="262">
        <v>25610</v>
      </c>
      <c r="AU23" s="262">
        <v>23694</v>
      </c>
      <c r="AV23" s="262">
        <v>13238</v>
      </c>
      <c r="AW23" s="262">
        <v>14266</v>
      </c>
      <c r="AX23" s="262">
        <v>4356</v>
      </c>
      <c r="AY23" s="262">
        <v>1949</v>
      </c>
      <c r="AZ23" s="262">
        <v>32200</v>
      </c>
      <c r="BA23" s="262">
        <v>77934</v>
      </c>
      <c r="BB23" s="262">
        <v>7883</v>
      </c>
      <c r="BC23" s="262">
        <v>4858</v>
      </c>
      <c r="BD23" s="262">
        <v>5632</v>
      </c>
      <c r="BE23" s="262">
        <v>1570</v>
      </c>
      <c r="BF23" s="262">
        <v>107</v>
      </c>
      <c r="BG23" s="262">
        <v>1214</v>
      </c>
      <c r="BH23" s="262">
        <v>11178</v>
      </c>
      <c r="BI23" s="262">
        <v>14771</v>
      </c>
      <c r="BJ23" s="262">
        <v>3794</v>
      </c>
      <c r="BK23" s="262">
        <v>97290</v>
      </c>
      <c r="BL23" s="262">
        <v>4096</v>
      </c>
      <c r="BM23" s="262">
        <v>269</v>
      </c>
      <c r="BN23" s="262">
        <v>52975</v>
      </c>
      <c r="BO23" s="262">
        <v>73078</v>
      </c>
      <c r="BP23" s="262">
        <v>426</v>
      </c>
      <c r="BQ23" s="262">
        <v>4919</v>
      </c>
      <c r="BR23" s="262">
        <v>14274</v>
      </c>
      <c r="BS23" s="262">
        <v>19587</v>
      </c>
      <c r="BT23" s="262">
        <v>27851</v>
      </c>
      <c r="BU23" s="262">
        <v>21805</v>
      </c>
      <c r="BV23" s="262">
        <v>15048</v>
      </c>
      <c r="BW23" s="262">
        <v>13418</v>
      </c>
      <c r="BX23" s="262">
        <v>8397</v>
      </c>
      <c r="BY23" s="262">
        <v>4111</v>
      </c>
      <c r="BZ23" s="262">
        <v>2461</v>
      </c>
      <c r="CA23" s="262">
        <v>4446</v>
      </c>
      <c r="CB23" s="262">
        <v>10315</v>
      </c>
      <c r="CC23" s="262">
        <v>10206</v>
      </c>
      <c r="CD23" s="262">
        <v>22485</v>
      </c>
      <c r="CE23" s="262">
        <v>32328</v>
      </c>
      <c r="CF23" s="262">
        <v>22767</v>
      </c>
      <c r="CG23" s="262">
        <v>13976</v>
      </c>
      <c r="CH23" s="262">
        <v>19321</v>
      </c>
      <c r="CI23" s="262">
        <v>74219</v>
      </c>
      <c r="CJ23" s="262">
        <v>14286</v>
      </c>
      <c r="CK23" s="262">
        <v>37795</v>
      </c>
      <c r="CL23" s="262">
        <v>5098</v>
      </c>
      <c r="CM23" s="262">
        <v>123270</v>
      </c>
      <c r="CN23" s="262">
        <v>51252</v>
      </c>
      <c r="CO23" s="262">
        <v>30747</v>
      </c>
      <c r="CP23" s="262">
        <v>27540</v>
      </c>
      <c r="CQ23" s="262">
        <v>8846</v>
      </c>
      <c r="CR23" s="262">
        <v>4885</v>
      </c>
      <c r="CS23" s="262">
        <v>51252</v>
      </c>
      <c r="CT23" s="262">
        <v>38088</v>
      </c>
      <c r="CU23" s="262">
        <v>16814</v>
      </c>
      <c r="CV23" s="262">
        <v>11689</v>
      </c>
      <c r="CW23" s="262">
        <v>3656</v>
      </c>
      <c r="CX23" s="262">
        <v>1771</v>
      </c>
      <c r="CY23" s="262">
        <v>248037</v>
      </c>
      <c r="CZ23" s="262">
        <v>120644</v>
      </c>
      <c r="DA23" s="262">
        <v>127393</v>
      </c>
      <c r="DB23" s="262">
        <v>19850</v>
      </c>
      <c r="DC23" s="262">
        <v>24797</v>
      </c>
      <c r="DD23" s="262">
        <v>38253</v>
      </c>
      <c r="DE23" s="262">
        <v>34591</v>
      </c>
      <c r="DF23" s="262">
        <v>26084</v>
      </c>
      <c r="DG23" s="262">
        <v>23486</v>
      </c>
      <c r="DH23" s="262">
        <v>13468</v>
      </c>
      <c r="DI23" s="262">
        <v>5637</v>
      </c>
      <c r="DJ23" s="262">
        <v>5797</v>
      </c>
      <c r="DK23" s="262">
        <v>20439</v>
      </c>
      <c r="DL23" s="262">
        <v>7214</v>
      </c>
      <c r="DM23" s="262">
        <v>25266</v>
      </c>
      <c r="DN23" s="262">
        <v>18547</v>
      </c>
      <c r="DO23" s="262">
        <v>28262</v>
      </c>
      <c r="DP23" s="262">
        <v>39246</v>
      </c>
      <c r="DQ23" s="262">
        <v>48769</v>
      </c>
      <c r="DR23" s="262">
        <v>25978</v>
      </c>
      <c r="DS23" s="262">
        <v>22882</v>
      </c>
      <c r="DT23" s="262">
        <v>130650</v>
      </c>
      <c r="DU23" s="262">
        <v>123810</v>
      </c>
      <c r="DV23" s="262">
        <v>6840</v>
      </c>
      <c r="DW23" s="262">
        <v>115520</v>
      </c>
      <c r="DX23" s="262">
        <v>123810</v>
      </c>
      <c r="DY23" s="262">
        <v>102810</v>
      </c>
      <c r="DZ23" s="262">
        <v>7560</v>
      </c>
      <c r="EA23" s="262">
        <v>5030</v>
      </c>
      <c r="EB23" s="262">
        <v>7290</v>
      </c>
      <c r="EC23" s="262">
        <v>1120</v>
      </c>
      <c r="ED23" s="262">
        <v>120760</v>
      </c>
      <c r="EE23" s="262">
        <v>4880</v>
      </c>
      <c r="EF23" s="262">
        <v>26590</v>
      </c>
      <c r="EG23" s="262">
        <v>24560</v>
      </c>
      <c r="EH23" s="262">
        <v>14650</v>
      </c>
      <c r="EI23" s="262">
        <v>19650</v>
      </c>
      <c r="EJ23" s="262">
        <v>1210</v>
      </c>
      <c r="EK23" s="262">
        <v>11940</v>
      </c>
      <c r="EL23" s="262">
        <v>6720</v>
      </c>
      <c r="EM23" s="262">
        <v>10130</v>
      </c>
      <c r="EN23" s="262">
        <v>420</v>
      </c>
      <c r="EO23" s="262">
        <v>123810</v>
      </c>
      <c r="EP23" s="262">
        <v>1990</v>
      </c>
      <c r="EQ23" s="262">
        <v>24390</v>
      </c>
      <c r="ER23" s="262">
        <v>17930</v>
      </c>
      <c r="ES23" s="262">
        <v>1010</v>
      </c>
      <c r="ET23" s="262">
        <v>5450</v>
      </c>
      <c r="EU23" s="262">
        <v>27090</v>
      </c>
      <c r="EV23" s="262">
        <v>18990</v>
      </c>
      <c r="EW23" s="262">
        <v>8100</v>
      </c>
      <c r="EX23" s="262">
        <v>70340</v>
      </c>
      <c r="EY23" s="262">
        <v>3740</v>
      </c>
      <c r="EZ23" s="262">
        <v>14900</v>
      </c>
      <c r="FA23" s="262">
        <v>8720</v>
      </c>
      <c r="FB23" s="262">
        <v>42980</v>
      </c>
      <c r="FC23" s="262">
        <v>0</v>
      </c>
      <c r="FD23" s="262">
        <v>29690</v>
      </c>
      <c r="FE23" s="262">
        <v>8980</v>
      </c>
      <c r="FF23" s="262">
        <v>15060</v>
      </c>
      <c r="FG23" s="262">
        <v>5650</v>
      </c>
      <c r="FH23" s="262">
        <v>8850</v>
      </c>
      <c r="FI23" s="262">
        <v>1220</v>
      </c>
      <c r="FJ23" s="262">
        <v>4240</v>
      </c>
      <c r="FK23" s="262">
        <v>9140</v>
      </c>
      <c r="FL23" s="262">
        <v>3460</v>
      </c>
      <c r="FM23" s="262">
        <v>2790</v>
      </c>
      <c r="FN23" s="262">
        <v>215540</v>
      </c>
      <c r="FO23" s="262">
        <v>13140</v>
      </c>
      <c r="FP23" s="262">
        <v>7370</v>
      </c>
      <c r="FQ23" s="262">
        <v>5770</v>
      </c>
      <c r="FR23" s="262">
        <v>64610</v>
      </c>
      <c r="FS23" s="262">
        <v>58840</v>
      </c>
      <c r="FT23" s="262">
        <v>53190</v>
      </c>
      <c r="FU23" s="262">
        <v>5650</v>
      </c>
      <c r="FV23" s="262">
        <v>13910</v>
      </c>
      <c r="FW23" s="262">
        <v>65050</v>
      </c>
      <c r="FX23" s="262">
        <v>215540</v>
      </c>
      <c r="FY23" s="262">
        <v>65120</v>
      </c>
      <c r="FZ23" s="262">
        <v>85790</v>
      </c>
      <c r="GA23" s="262">
        <v>22050</v>
      </c>
      <c r="GB23" s="262">
        <v>2550</v>
      </c>
      <c r="GC23" s="262">
        <v>9130</v>
      </c>
      <c r="GD23" s="262">
        <v>24410</v>
      </c>
      <c r="GE23" s="262">
        <v>6490</v>
      </c>
      <c r="GF23">
        <v>11445</v>
      </c>
      <c r="GG23">
        <v>5480</v>
      </c>
      <c r="GH23">
        <v>24411</v>
      </c>
      <c r="GI23">
        <v>5692</v>
      </c>
      <c r="GJ23">
        <v>1888</v>
      </c>
      <c r="GK23">
        <v>2798</v>
      </c>
      <c r="GL23">
        <v>3513</v>
      </c>
      <c r="GM23">
        <v>1863</v>
      </c>
      <c r="GN23">
        <v>1204</v>
      </c>
      <c r="GO23">
        <v>474</v>
      </c>
      <c r="GP23">
        <v>23008</v>
      </c>
      <c r="GQ23">
        <v>11183</v>
      </c>
      <c r="GR23">
        <v>61995</v>
      </c>
      <c r="GS23">
        <v>12307</v>
      </c>
      <c r="GT23">
        <v>3917</v>
      </c>
      <c r="GU23">
        <v>8177</v>
      </c>
      <c r="GV23">
        <v>5652</v>
      </c>
      <c r="GW23">
        <v>2678</v>
      </c>
      <c r="GX23">
        <v>1710</v>
      </c>
      <c r="GY23">
        <v>771</v>
      </c>
    </row>
    <row r="24" spans="1:207">
      <c r="A24" s="262">
        <v>3153</v>
      </c>
      <c r="B24" s="262">
        <v>3</v>
      </c>
      <c r="C24" s="262">
        <v>1</v>
      </c>
      <c r="D24" s="262">
        <v>53</v>
      </c>
      <c r="E24" s="262" t="s">
        <v>195</v>
      </c>
      <c r="F24" s="262" t="s">
        <v>2243</v>
      </c>
      <c r="G24" s="262" t="s">
        <v>2244</v>
      </c>
      <c r="H24" s="262" t="s">
        <v>2202</v>
      </c>
      <c r="I24" s="262">
        <v>39836</v>
      </c>
      <c r="J24" s="262">
        <v>9913</v>
      </c>
      <c r="K24" s="262">
        <v>5414</v>
      </c>
      <c r="L24" s="262">
        <v>4739</v>
      </c>
      <c r="M24" s="262">
        <v>7269</v>
      </c>
      <c r="N24" s="262">
        <v>5068</v>
      </c>
      <c r="O24" s="262">
        <v>2729</v>
      </c>
      <c r="P24" s="262">
        <v>2874</v>
      </c>
      <c r="Q24" s="262">
        <v>1465</v>
      </c>
      <c r="R24" s="262">
        <v>365</v>
      </c>
      <c r="S24" s="262">
        <v>3767</v>
      </c>
      <c r="T24" s="262">
        <v>34039</v>
      </c>
      <c r="U24" s="262">
        <v>383</v>
      </c>
      <c r="V24" s="262">
        <v>838</v>
      </c>
      <c r="W24" s="262">
        <v>256</v>
      </c>
      <c r="X24" s="262">
        <v>275</v>
      </c>
      <c r="Y24" s="262">
        <v>112</v>
      </c>
      <c r="Z24" s="262">
        <v>166</v>
      </c>
      <c r="AA24" s="262">
        <v>667</v>
      </c>
      <c r="AB24" s="262">
        <v>4639</v>
      </c>
      <c r="AC24" s="262">
        <v>625</v>
      </c>
      <c r="AD24" s="262">
        <v>31287</v>
      </c>
      <c r="AE24" s="262">
        <v>2486</v>
      </c>
      <c r="AF24" s="262">
        <v>132</v>
      </c>
      <c r="AG24" s="262">
        <v>23698</v>
      </c>
      <c r="AH24" s="262">
        <v>8518</v>
      </c>
      <c r="AI24" s="262">
        <v>6252</v>
      </c>
      <c r="AJ24" s="262">
        <v>1112</v>
      </c>
      <c r="AK24" s="262">
        <v>256</v>
      </c>
      <c r="AL24" s="262">
        <v>26871</v>
      </c>
      <c r="AM24" s="262">
        <v>4944</v>
      </c>
      <c r="AN24" s="262">
        <v>6656</v>
      </c>
      <c r="AO24" s="262">
        <v>1365</v>
      </c>
      <c r="AP24" s="262">
        <v>82727</v>
      </c>
      <c r="AQ24" s="262">
        <v>19956</v>
      </c>
      <c r="AR24" s="262">
        <v>9431</v>
      </c>
      <c r="AS24" s="262">
        <v>9799</v>
      </c>
      <c r="AT24" s="262">
        <v>15142</v>
      </c>
      <c r="AU24" s="262">
        <v>14347</v>
      </c>
      <c r="AV24" s="262">
        <v>5714</v>
      </c>
      <c r="AW24" s="262">
        <v>5472</v>
      </c>
      <c r="AX24" s="262">
        <v>2022</v>
      </c>
      <c r="AY24" s="262">
        <v>844</v>
      </c>
      <c r="AZ24" s="262">
        <v>19993</v>
      </c>
      <c r="BA24" s="262">
        <v>52463</v>
      </c>
      <c r="BB24" s="262">
        <v>2623</v>
      </c>
      <c r="BC24" s="262">
        <v>4094</v>
      </c>
      <c r="BD24" s="262">
        <v>1208</v>
      </c>
      <c r="BE24" s="262">
        <v>722</v>
      </c>
      <c r="BF24" s="262">
        <v>179</v>
      </c>
      <c r="BG24" s="262">
        <v>1445</v>
      </c>
      <c r="BH24" s="262">
        <v>2841</v>
      </c>
      <c r="BI24" s="262">
        <v>12905</v>
      </c>
      <c r="BJ24" s="262">
        <v>2936</v>
      </c>
      <c r="BK24" s="262">
        <v>60067</v>
      </c>
      <c r="BL24" s="262">
        <v>3777</v>
      </c>
      <c r="BM24" s="262">
        <v>201</v>
      </c>
      <c r="BN24" s="262">
        <v>35229</v>
      </c>
      <c r="BO24" s="262">
        <v>36657</v>
      </c>
      <c r="BP24" s="262">
        <v>4985</v>
      </c>
      <c r="BQ24" s="262">
        <v>5856</v>
      </c>
      <c r="BR24" s="262">
        <v>4898</v>
      </c>
      <c r="BS24" s="262">
        <v>15364</v>
      </c>
      <c r="BT24" s="262">
        <v>19611</v>
      </c>
      <c r="BU24" s="262">
        <v>14801</v>
      </c>
      <c r="BV24" s="262">
        <v>9538</v>
      </c>
      <c r="BW24" s="262">
        <v>7949</v>
      </c>
      <c r="BX24" s="262">
        <v>4522</v>
      </c>
      <c r="BY24" s="262">
        <v>2228</v>
      </c>
      <c r="BZ24" s="262">
        <v>1455</v>
      </c>
      <c r="CA24" s="262">
        <v>2361</v>
      </c>
      <c r="CB24" s="262">
        <v>3395</v>
      </c>
      <c r="CC24" s="262">
        <v>6152</v>
      </c>
      <c r="CD24" s="262">
        <v>15916</v>
      </c>
      <c r="CE24" s="262">
        <v>22160</v>
      </c>
      <c r="CF24" s="262">
        <v>15654</v>
      </c>
      <c r="CG24" s="262">
        <v>8423</v>
      </c>
      <c r="CH24" s="262">
        <v>11027</v>
      </c>
      <c r="CI24" s="262">
        <v>51847</v>
      </c>
      <c r="CJ24" s="262">
        <v>11000</v>
      </c>
      <c r="CK24" s="262">
        <v>15354</v>
      </c>
      <c r="CL24" s="262">
        <v>4526</v>
      </c>
      <c r="CM24" s="262">
        <v>71818</v>
      </c>
      <c r="CN24" s="262">
        <v>28787</v>
      </c>
      <c r="CO24" s="262">
        <v>21640</v>
      </c>
      <c r="CP24" s="262">
        <v>14691</v>
      </c>
      <c r="CQ24" s="262">
        <v>5261</v>
      </c>
      <c r="CR24" s="262">
        <v>1439</v>
      </c>
      <c r="CS24" s="262">
        <v>28787</v>
      </c>
      <c r="CT24" s="262">
        <v>25325</v>
      </c>
      <c r="CU24" s="262">
        <v>9467</v>
      </c>
      <c r="CV24" s="262">
        <v>5753</v>
      </c>
      <c r="CW24" s="262">
        <v>1675</v>
      </c>
      <c r="CX24" s="262">
        <v>811</v>
      </c>
      <c r="CY24" s="262">
        <v>140137</v>
      </c>
      <c r="CZ24" s="262">
        <v>68053</v>
      </c>
      <c r="DA24" s="262">
        <v>72084</v>
      </c>
      <c r="DB24" s="262">
        <v>9574</v>
      </c>
      <c r="DC24" s="262">
        <v>13399</v>
      </c>
      <c r="DD24" s="262">
        <v>14599</v>
      </c>
      <c r="DE24" s="262">
        <v>20189</v>
      </c>
      <c r="DF24" s="262">
        <v>18165</v>
      </c>
      <c r="DG24" s="262">
        <v>17734</v>
      </c>
      <c r="DH24" s="262">
        <v>10343</v>
      </c>
      <c r="DI24" s="262">
        <v>2561</v>
      </c>
      <c r="DJ24" s="262">
        <v>2797</v>
      </c>
      <c r="DK24" s="262">
        <v>10605</v>
      </c>
      <c r="DL24" s="262">
        <v>3992</v>
      </c>
      <c r="DM24" s="262">
        <v>10702</v>
      </c>
      <c r="DN24" s="262">
        <v>6915</v>
      </c>
      <c r="DO24" s="262">
        <v>13914</v>
      </c>
      <c r="DP24" s="262">
        <v>22220</v>
      </c>
      <c r="DQ24" s="262">
        <v>29501</v>
      </c>
      <c r="DR24" s="262">
        <v>19339</v>
      </c>
      <c r="DS24" s="262">
        <v>17591</v>
      </c>
      <c r="DT24" s="262">
        <v>69360</v>
      </c>
      <c r="DU24" s="262">
        <v>64950</v>
      </c>
      <c r="DV24" s="262">
        <v>4410</v>
      </c>
      <c r="DW24" s="262">
        <v>69790</v>
      </c>
      <c r="DX24" s="262">
        <v>64950</v>
      </c>
      <c r="DY24" s="262">
        <v>54320</v>
      </c>
      <c r="DZ24" s="262">
        <v>3400</v>
      </c>
      <c r="EA24" s="262">
        <v>3370</v>
      </c>
      <c r="EB24" s="262">
        <v>3090</v>
      </c>
      <c r="EC24" s="262">
        <v>770</v>
      </c>
      <c r="ED24" s="262">
        <v>63680</v>
      </c>
      <c r="EE24" s="262">
        <v>2820</v>
      </c>
      <c r="EF24" s="262">
        <v>9200</v>
      </c>
      <c r="EG24" s="262">
        <v>12270</v>
      </c>
      <c r="EH24" s="262">
        <v>7560</v>
      </c>
      <c r="EI24" s="262">
        <v>12040</v>
      </c>
      <c r="EJ24" s="262">
        <v>940</v>
      </c>
      <c r="EK24" s="262">
        <v>7650</v>
      </c>
      <c r="EL24" s="262">
        <v>5000</v>
      </c>
      <c r="EM24" s="262">
        <v>5970</v>
      </c>
      <c r="EN24" s="262">
        <v>240</v>
      </c>
      <c r="EO24" s="262">
        <v>64950</v>
      </c>
      <c r="EP24" s="262">
        <v>990</v>
      </c>
      <c r="EQ24" s="262">
        <v>16720</v>
      </c>
      <c r="ER24" s="262">
        <v>12570</v>
      </c>
      <c r="ES24" s="262">
        <v>1050</v>
      </c>
      <c r="ET24" s="262">
        <v>3110</v>
      </c>
      <c r="EU24" s="262">
        <v>15890</v>
      </c>
      <c r="EV24" s="262">
        <v>12340</v>
      </c>
      <c r="EW24" s="262">
        <v>3550</v>
      </c>
      <c r="EX24" s="262">
        <v>31340</v>
      </c>
      <c r="EY24" s="262">
        <v>1640</v>
      </c>
      <c r="EZ24" s="262">
        <v>7450</v>
      </c>
      <c r="FA24" s="262">
        <v>4440</v>
      </c>
      <c r="FB24" s="262">
        <v>17810</v>
      </c>
      <c r="FC24" s="262">
        <v>0</v>
      </c>
      <c r="FD24" s="262">
        <v>14910</v>
      </c>
      <c r="FE24" s="262">
        <v>4490</v>
      </c>
      <c r="FF24" s="262">
        <v>8320</v>
      </c>
      <c r="FG24" s="262">
        <v>2100</v>
      </c>
      <c r="FH24" s="262">
        <v>4370</v>
      </c>
      <c r="FI24" s="262">
        <v>980</v>
      </c>
      <c r="FJ24" s="262">
        <v>3730</v>
      </c>
      <c r="FK24" s="262">
        <v>4350</v>
      </c>
      <c r="FL24" s="262">
        <v>0.42420000000000002</v>
      </c>
      <c r="FM24" s="262">
        <v>1310</v>
      </c>
      <c r="FN24" s="262">
        <v>123280</v>
      </c>
      <c r="FO24" s="262">
        <v>8400</v>
      </c>
      <c r="FP24" s="262">
        <v>5190</v>
      </c>
      <c r="FQ24" s="262">
        <v>3200</v>
      </c>
      <c r="FR24" s="262">
        <v>48570</v>
      </c>
      <c r="FS24" s="262">
        <v>37530</v>
      </c>
      <c r="FT24" s="262">
        <v>35440</v>
      </c>
      <c r="FU24" s="262">
        <v>2100</v>
      </c>
      <c r="FV24" s="262">
        <v>9420</v>
      </c>
      <c r="FW24" s="262">
        <v>19360</v>
      </c>
      <c r="FX24" s="262">
        <v>123280</v>
      </c>
      <c r="FY24" s="262">
        <v>32810</v>
      </c>
      <c r="FZ24" s="262">
        <v>61040</v>
      </c>
      <c r="GA24" s="262">
        <v>13890</v>
      </c>
      <c r="GB24" s="262">
        <v>1590</v>
      </c>
      <c r="GC24" s="262">
        <v>4970</v>
      </c>
      <c r="GD24" s="262">
        <v>7380</v>
      </c>
      <c r="GE24" s="262">
        <v>1600</v>
      </c>
      <c r="GF24">
        <v>9913</v>
      </c>
      <c r="GG24">
        <v>5251</v>
      </c>
      <c r="GH24">
        <v>16826</v>
      </c>
      <c r="GI24">
        <v>2738</v>
      </c>
      <c r="GJ24">
        <v>639</v>
      </c>
      <c r="GK24">
        <v>1283</v>
      </c>
      <c r="GL24">
        <v>1827</v>
      </c>
      <c r="GM24">
        <v>839</v>
      </c>
      <c r="GN24">
        <v>415</v>
      </c>
      <c r="GO24">
        <v>105</v>
      </c>
      <c r="GP24">
        <v>19956</v>
      </c>
      <c r="GQ24">
        <v>9146</v>
      </c>
      <c r="GR24">
        <v>38821</v>
      </c>
      <c r="GS24">
        <v>5803</v>
      </c>
      <c r="GT24">
        <v>1129</v>
      </c>
      <c r="GU24">
        <v>2682</v>
      </c>
      <c r="GV24">
        <v>3009</v>
      </c>
      <c r="GW24">
        <v>1125</v>
      </c>
      <c r="GX24">
        <v>847</v>
      </c>
      <c r="GY24">
        <v>209</v>
      </c>
    </row>
    <row r="25" spans="1:207">
      <c r="A25" s="262">
        <v>3154</v>
      </c>
      <c r="B25" s="262">
        <v>3</v>
      </c>
      <c r="C25" s="262">
        <v>1</v>
      </c>
      <c r="D25" s="262">
        <v>54</v>
      </c>
      <c r="E25" s="262" t="s">
        <v>195</v>
      </c>
      <c r="F25" s="262" t="s">
        <v>2245</v>
      </c>
      <c r="G25" s="262" t="s">
        <v>2246</v>
      </c>
      <c r="H25" s="262" t="s">
        <v>2202</v>
      </c>
      <c r="I25" s="262">
        <v>28914</v>
      </c>
      <c r="J25" s="262">
        <v>6205</v>
      </c>
      <c r="K25" s="262">
        <v>2409</v>
      </c>
      <c r="L25" s="262">
        <v>4202</v>
      </c>
      <c r="M25" s="262">
        <v>4435</v>
      </c>
      <c r="N25" s="262">
        <v>3775</v>
      </c>
      <c r="O25" s="262">
        <v>2641</v>
      </c>
      <c r="P25" s="262">
        <v>2926</v>
      </c>
      <c r="Q25" s="262">
        <v>1762</v>
      </c>
      <c r="R25" s="262">
        <v>559</v>
      </c>
      <c r="S25" s="262">
        <v>1759</v>
      </c>
      <c r="T25" s="262">
        <v>25757</v>
      </c>
      <c r="U25" s="262">
        <v>52</v>
      </c>
      <c r="V25" s="262">
        <v>495</v>
      </c>
      <c r="W25" s="262">
        <v>501</v>
      </c>
      <c r="X25" s="262">
        <v>220</v>
      </c>
      <c r="Y25" s="262">
        <v>24</v>
      </c>
      <c r="Z25" s="262">
        <v>106</v>
      </c>
      <c r="AA25" s="262">
        <v>821</v>
      </c>
      <c r="AB25" s="262">
        <v>1925</v>
      </c>
      <c r="AC25" s="262">
        <v>248</v>
      </c>
      <c r="AD25" s="262">
        <v>23161</v>
      </c>
      <c r="AE25" s="262">
        <v>2649</v>
      </c>
      <c r="AF25" s="262">
        <v>110</v>
      </c>
      <c r="AG25" s="262">
        <v>20979</v>
      </c>
      <c r="AH25" s="262">
        <v>4393</v>
      </c>
      <c r="AI25" s="262">
        <v>2973</v>
      </c>
      <c r="AJ25" s="262">
        <v>531</v>
      </c>
      <c r="AK25" s="262">
        <v>38</v>
      </c>
      <c r="AL25" s="262">
        <v>19391</v>
      </c>
      <c r="AM25" s="262">
        <v>3515</v>
      </c>
      <c r="AN25" s="262">
        <v>4956</v>
      </c>
      <c r="AO25" s="262">
        <v>1052</v>
      </c>
      <c r="AP25" s="262">
        <v>47140</v>
      </c>
      <c r="AQ25" s="262">
        <v>10825</v>
      </c>
      <c r="AR25" s="262">
        <v>3686</v>
      </c>
      <c r="AS25" s="262">
        <v>7924</v>
      </c>
      <c r="AT25" s="262">
        <v>8205</v>
      </c>
      <c r="AU25" s="262">
        <v>5981</v>
      </c>
      <c r="AV25" s="262">
        <v>3465</v>
      </c>
      <c r="AW25" s="262">
        <v>4286</v>
      </c>
      <c r="AX25" s="262">
        <v>2111</v>
      </c>
      <c r="AY25" s="262">
        <v>654</v>
      </c>
      <c r="AZ25" s="262">
        <v>6371</v>
      </c>
      <c r="BA25" s="262">
        <v>34587</v>
      </c>
      <c r="BB25" s="262">
        <v>247</v>
      </c>
      <c r="BC25" s="262">
        <v>2167</v>
      </c>
      <c r="BD25" s="262">
        <v>2844</v>
      </c>
      <c r="BE25" s="262">
        <v>664</v>
      </c>
      <c r="BF25" s="262">
        <v>43</v>
      </c>
      <c r="BG25" s="262">
        <v>214</v>
      </c>
      <c r="BH25" s="262">
        <v>1211</v>
      </c>
      <c r="BI25" s="262">
        <v>5161</v>
      </c>
      <c r="BJ25" s="262">
        <v>547</v>
      </c>
      <c r="BK25" s="262">
        <v>35337</v>
      </c>
      <c r="BL25" s="262">
        <v>4735</v>
      </c>
      <c r="BM25" s="262">
        <v>146</v>
      </c>
      <c r="BN25" s="262">
        <v>25573</v>
      </c>
      <c r="BO25" s="262">
        <v>18088</v>
      </c>
      <c r="BP25" s="262">
        <v>167</v>
      </c>
      <c r="BQ25" s="262">
        <v>3309</v>
      </c>
      <c r="BR25" s="262">
        <v>813</v>
      </c>
      <c r="BS25" s="262">
        <v>5910</v>
      </c>
      <c r="BT25" s="262">
        <v>9916</v>
      </c>
      <c r="BU25" s="262">
        <v>8674</v>
      </c>
      <c r="BV25" s="262">
        <v>7245</v>
      </c>
      <c r="BW25" s="262">
        <v>6516</v>
      </c>
      <c r="BX25" s="262">
        <v>3594</v>
      </c>
      <c r="BY25" s="262">
        <v>1619</v>
      </c>
      <c r="BZ25" s="262">
        <v>1066</v>
      </c>
      <c r="CA25" s="262">
        <v>1784</v>
      </c>
      <c r="CB25" s="262">
        <v>341</v>
      </c>
      <c r="CC25" s="262">
        <v>1845</v>
      </c>
      <c r="CD25" s="262">
        <v>7727</v>
      </c>
      <c r="CE25" s="262">
        <v>12072</v>
      </c>
      <c r="CF25" s="262">
        <v>10257</v>
      </c>
      <c r="CG25" s="262">
        <v>6723</v>
      </c>
      <c r="CH25" s="262">
        <v>8172</v>
      </c>
      <c r="CI25" s="262">
        <v>28168</v>
      </c>
      <c r="CJ25" s="262">
        <v>6439</v>
      </c>
      <c r="CK25" s="262">
        <v>10605</v>
      </c>
      <c r="CL25" s="262">
        <v>1925</v>
      </c>
      <c r="CM25" s="262">
        <v>41895</v>
      </c>
      <c r="CN25" s="262">
        <v>13945</v>
      </c>
      <c r="CO25" s="262">
        <v>12440</v>
      </c>
      <c r="CP25" s="262">
        <v>11522</v>
      </c>
      <c r="CQ25" s="262">
        <v>3299</v>
      </c>
      <c r="CR25" s="262">
        <v>689</v>
      </c>
      <c r="CS25" s="262">
        <v>13945</v>
      </c>
      <c r="CT25" s="262">
        <v>14566</v>
      </c>
      <c r="CU25" s="262">
        <v>6890</v>
      </c>
      <c r="CV25" s="262">
        <v>4587</v>
      </c>
      <c r="CW25" s="262">
        <v>1365</v>
      </c>
      <c r="CX25" s="262">
        <v>542</v>
      </c>
      <c r="CY25" s="262">
        <v>91410</v>
      </c>
      <c r="CZ25" s="262">
        <v>44815</v>
      </c>
      <c r="DA25" s="262">
        <v>46595</v>
      </c>
      <c r="DB25" s="262">
        <v>6952</v>
      </c>
      <c r="DC25" s="262">
        <v>9552</v>
      </c>
      <c r="DD25" s="262">
        <v>8787</v>
      </c>
      <c r="DE25" s="262">
        <v>14244</v>
      </c>
      <c r="DF25" s="262">
        <v>10728</v>
      </c>
      <c r="DG25" s="262">
        <v>10115</v>
      </c>
      <c r="DH25" s="262">
        <v>5787</v>
      </c>
      <c r="DI25" s="262">
        <v>1854</v>
      </c>
      <c r="DJ25" s="262">
        <v>2130</v>
      </c>
      <c r="DK25" s="262">
        <v>7542</v>
      </c>
      <c r="DL25" s="262">
        <v>2944</v>
      </c>
      <c r="DM25" s="262">
        <v>6778</v>
      </c>
      <c r="DN25" s="262">
        <v>4043</v>
      </c>
      <c r="DO25" s="262">
        <v>9589</v>
      </c>
      <c r="DP25" s="262">
        <v>15656</v>
      </c>
      <c r="DQ25" s="262">
        <v>20061</v>
      </c>
      <c r="DR25" s="262">
        <v>10837</v>
      </c>
      <c r="DS25" s="262">
        <v>9976</v>
      </c>
      <c r="DT25" s="262">
        <v>45360</v>
      </c>
      <c r="DU25" s="262">
        <v>43210</v>
      </c>
      <c r="DV25" s="262">
        <v>2150</v>
      </c>
      <c r="DW25" s="262">
        <v>45550</v>
      </c>
      <c r="DX25" s="262">
        <v>43210</v>
      </c>
      <c r="DY25" s="262">
        <v>37230</v>
      </c>
      <c r="DZ25" s="262">
        <v>2180</v>
      </c>
      <c r="EA25" s="262">
        <v>1720</v>
      </c>
      <c r="EB25" s="262">
        <v>1580</v>
      </c>
      <c r="EC25" s="262">
        <v>510</v>
      </c>
      <c r="ED25" s="262">
        <v>42230</v>
      </c>
      <c r="EE25" s="262">
        <v>1860</v>
      </c>
      <c r="EF25" s="262">
        <v>5710</v>
      </c>
      <c r="EG25" s="262">
        <v>8430</v>
      </c>
      <c r="EH25" s="262">
        <v>5630</v>
      </c>
      <c r="EI25" s="262">
        <v>5950</v>
      </c>
      <c r="EJ25" s="262">
        <v>620</v>
      </c>
      <c r="EK25" s="262">
        <v>7210</v>
      </c>
      <c r="EL25" s="262">
        <v>3440</v>
      </c>
      <c r="EM25" s="262">
        <v>3260</v>
      </c>
      <c r="EN25" s="262">
        <v>0.42420000000000002</v>
      </c>
      <c r="EO25" s="262">
        <v>43210</v>
      </c>
      <c r="EP25" s="262">
        <v>790</v>
      </c>
      <c r="EQ25" s="262">
        <v>15150</v>
      </c>
      <c r="ER25" s="262">
        <v>12480</v>
      </c>
      <c r="ES25" s="262">
        <v>950</v>
      </c>
      <c r="ET25" s="262">
        <v>1720</v>
      </c>
      <c r="EU25" s="262">
        <v>8220</v>
      </c>
      <c r="EV25" s="262">
        <v>5820</v>
      </c>
      <c r="EW25" s="262">
        <v>2410</v>
      </c>
      <c r="EX25" s="262">
        <v>19040</v>
      </c>
      <c r="EY25" s="262">
        <v>760</v>
      </c>
      <c r="EZ25" s="262">
        <v>5380</v>
      </c>
      <c r="FA25" s="262">
        <v>3730</v>
      </c>
      <c r="FB25" s="262">
        <v>9170</v>
      </c>
      <c r="FC25" s="262">
        <v>0</v>
      </c>
      <c r="FD25" s="262">
        <v>10960</v>
      </c>
      <c r="FE25" s="262">
        <v>3420</v>
      </c>
      <c r="FF25" s="262">
        <v>6010</v>
      </c>
      <c r="FG25" s="262">
        <v>1530</v>
      </c>
      <c r="FH25" s="262">
        <v>3250</v>
      </c>
      <c r="FI25" s="262">
        <v>550</v>
      </c>
      <c r="FJ25" s="262">
        <v>1780</v>
      </c>
      <c r="FK25" s="262">
        <v>3360</v>
      </c>
      <c r="FL25" s="262">
        <v>880</v>
      </c>
      <c r="FM25" s="262">
        <v>1140</v>
      </c>
      <c r="FN25" s="262">
        <v>79250</v>
      </c>
      <c r="FO25" s="262">
        <v>5730</v>
      </c>
      <c r="FP25" s="262">
        <v>3530</v>
      </c>
      <c r="FQ25" s="262">
        <v>2200</v>
      </c>
      <c r="FR25" s="262">
        <v>32880</v>
      </c>
      <c r="FS25" s="262">
        <v>24910</v>
      </c>
      <c r="FT25" s="262">
        <v>23380</v>
      </c>
      <c r="FU25" s="262">
        <v>1530</v>
      </c>
      <c r="FV25" s="262">
        <v>5270</v>
      </c>
      <c r="FW25" s="262">
        <v>10460</v>
      </c>
      <c r="FX25" s="262">
        <v>79250</v>
      </c>
      <c r="FY25" s="262">
        <v>22410</v>
      </c>
      <c r="FZ25" s="262">
        <v>40730</v>
      </c>
      <c r="GA25" s="262">
        <v>8070</v>
      </c>
      <c r="GB25" s="262">
        <v>580</v>
      </c>
      <c r="GC25" s="262">
        <v>3180</v>
      </c>
      <c r="GD25" s="262">
        <v>3770</v>
      </c>
      <c r="GE25" s="262">
        <v>500</v>
      </c>
      <c r="GF25">
        <v>6205</v>
      </c>
      <c r="GG25">
        <v>2295</v>
      </c>
      <c r="GH25">
        <v>12188</v>
      </c>
      <c r="GI25">
        <v>2454</v>
      </c>
      <c r="GJ25">
        <v>818</v>
      </c>
      <c r="GK25">
        <v>1379</v>
      </c>
      <c r="GL25">
        <v>1643</v>
      </c>
      <c r="GM25">
        <v>1112</v>
      </c>
      <c r="GN25">
        <v>604</v>
      </c>
      <c r="GO25">
        <v>216</v>
      </c>
      <c r="GP25">
        <v>10825</v>
      </c>
      <c r="GQ25">
        <v>3551</v>
      </c>
      <c r="GR25">
        <v>21795</v>
      </c>
      <c r="GS25">
        <v>3273</v>
      </c>
      <c r="GT25">
        <v>1145</v>
      </c>
      <c r="GU25">
        <v>2095</v>
      </c>
      <c r="GV25">
        <v>2240</v>
      </c>
      <c r="GW25">
        <v>1265</v>
      </c>
      <c r="GX25">
        <v>675</v>
      </c>
      <c r="GY25">
        <v>273</v>
      </c>
    </row>
    <row r="26" spans="1:207">
      <c r="A26" s="262">
        <v>3155</v>
      </c>
      <c r="B26" s="262">
        <v>3</v>
      </c>
      <c r="C26" s="262">
        <v>1</v>
      </c>
      <c r="D26" s="262">
        <v>55</v>
      </c>
      <c r="E26" s="262" t="s">
        <v>195</v>
      </c>
      <c r="F26" s="262" t="s">
        <v>2247</v>
      </c>
      <c r="G26" s="262" t="s">
        <v>2248</v>
      </c>
      <c r="H26" s="262" t="s">
        <v>2202</v>
      </c>
      <c r="I26" s="262">
        <v>40709</v>
      </c>
      <c r="J26" s="262">
        <v>10813</v>
      </c>
      <c r="K26" s="262">
        <v>4697</v>
      </c>
      <c r="L26" s="262">
        <v>4532</v>
      </c>
      <c r="M26" s="262">
        <v>6522</v>
      </c>
      <c r="N26" s="262">
        <v>5273</v>
      </c>
      <c r="O26" s="262">
        <v>2952</v>
      </c>
      <c r="P26" s="262">
        <v>3335</v>
      </c>
      <c r="Q26" s="262">
        <v>1972</v>
      </c>
      <c r="R26" s="262">
        <v>613</v>
      </c>
      <c r="S26" s="262">
        <v>2884</v>
      </c>
      <c r="T26" s="262">
        <v>36318</v>
      </c>
      <c r="U26" s="262">
        <v>52</v>
      </c>
      <c r="V26" s="262">
        <v>519</v>
      </c>
      <c r="W26" s="262">
        <v>504</v>
      </c>
      <c r="X26" s="262">
        <v>204</v>
      </c>
      <c r="Y26" s="262">
        <v>46</v>
      </c>
      <c r="Z26" s="262">
        <v>182</v>
      </c>
      <c r="AA26" s="262">
        <v>641</v>
      </c>
      <c r="AB26" s="262">
        <v>2479</v>
      </c>
      <c r="AC26" s="262">
        <v>146</v>
      </c>
      <c r="AD26" s="262">
        <v>33661</v>
      </c>
      <c r="AE26" s="262">
        <v>3531</v>
      </c>
      <c r="AF26" s="262">
        <v>251</v>
      </c>
      <c r="AG26" s="262">
        <v>25806</v>
      </c>
      <c r="AH26" s="262">
        <v>9853</v>
      </c>
      <c r="AI26" s="262">
        <v>4384</v>
      </c>
      <c r="AJ26" s="262">
        <v>580</v>
      </c>
      <c r="AK26" s="262">
        <v>86</v>
      </c>
      <c r="AL26" s="262">
        <v>30174</v>
      </c>
      <c r="AM26" s="262">
        <v>4373</v>
      </c>
      <c r="AN26" s="262">
        <v>4671</v>
      </c>
      <c r="AO26" s="262">
        <v>1491</v>
      </c>
      <c r="AP26" s="262">
        <v>68885</v>
      </c>
      <c r="AQ26" s="262">
        <v>17215</v>
      </c>
      <c r="AR26" s="262">
        <v>7424</v>
      </c>
      <c r="AS26" s="262">
        <v>8246</v>
      </c>
      <c r="AT26" s="262">
        <v>11641</v>
      </c>
      <c r="AU26" s="262">
        <v>10001</v>
      </c>
      <c r="AV26" s="262">
        <v>4915</v>
      </c>
      <c r="AW26" s="262">
        <v>6024</v>
      </c>
      <c r="AX26" s="262">
        <v>2452</v>
      </c>
      <c r="AY26" s="262">
        <v>964</v>
      </c>
      <c r="AZ26" s="262">
        <v>9759</v>
      </c>
      <c r="BA26" s="262">
        <v>52091</v>
      </c>
      <c r="BB26" s="262">
        <v>372</v>
      </c>
      <c r="BC26" s="262">
        <v>2101</v>
      </c>
      <c r="BD26" s="262">
        <v>3300</v>
      </c>
      <c r="BE26" s="262">
        <v>757</v>
      </c>
      <c r="BF26" s="262">
        <v>57</v>
      </c>
      <c r="BG26" s="262">
        <v>445</v>
      </c>
      <c r="BH26" s="262">
        <v>1067</v>
      </c>
      <c r="BI26" s="262">
        <v>8087</v>
      </c>
      <c r="BJ26" s="262">
        <v>377</v>
      </c>
      <c r="BK26" s="262">
        <v>54198</v>
      </c>
      <c r="BL26" s="262">
        <v>4846</v>
      </c>
      <c r="BM26" s="262">
        <v>307</v>
      </c>
      <c r="BN26" s="262">
        <v>36648</v>
      </c>
      <c r="BO26" s="262">
        <v>27252</v>
      </c>
      <c r="BP26" s="262">
        <v>423</v>
      </c>
      <c r="BQ26" s="262">
        <v>4559</v>
      </c>
      <c r="BR26" s="262">
        <v>1606</v>
      </c>
      <c r="BS26" s="262">
        <v>7862</v>
      </c>
      <c r="BT26" s="262">
        <v>13330</v>
      </c>
      <c r="BU26" s="262">
        <v>12743</v>
      </c>
      <c r="BV26" s="262">
        <v>9863</v>
      </c>
      <c r="BW26" s="262">
        <v>9141</v>
      </c>
      <c r="BX26" s="262">
        <v>5909</v>
      </c>
      <c r="BY26" s="262">
        <v>2899</v>
      </c>
      <c r="BZ26" s="262">
        <v>1881</v>
      </c>
      <c r="CA26" s="262">
        <v>3648</v>
      </c>
      <c r="CB26" s="262">
        <v>708</v>
      </c>
      <c r="CC26" s="262">
        <v>3662</v>
      </c>
      <c r="CD26" s="262">
        <v>9382</v>
      </c>
      <c r="CE26" s="262">
        <v>16659</v>
      </c>
      <c r="CF26" s="262">
        <v>13490</v>
      </c>
      <c r="CG26" s="262">
        <v>9751</v>
      </c>
      <c r="CH26" s="262">
        <v>15230</v>
      </c>
      <c r="CI26" s="262">
        <v>49000</v>
      </c>
      <c r="CJ26" s="262">
        <v>7522</v>
      </c>
      <c r="CK26" s="262">
        <v>9466</v>
      </c>
      <c r="CL26" s="262">
        <v>2894</v>
      </c>
      <c r="CM26" s="262">
        <v>61560</v>
      </c>
      <c r="CN26" s="262">
        <v>20193</v>
      </c>
      <c r="CO26" s="262">
        <v>18131</v>
      </c>
      <c r="CP26" s="262">
        <v>17178</v>
      </c>
      <c r="CQ26" s="262">
        <v>5014</v>
      </c>
      <c r="CR26" s="262">
        <v>1044</v>
      </c>
      <c r="CS26" s="262">
        <v>20193</v>
      </c>
      <c r="CT26" s="262">
        <v>21010</v>
      </c>
      <c r="CU26" s="262">
        <v>10156</v>
      </c>
      <c r="CV26" s="262">
        <v>7051</v>
      </c>
      <c r="CW26" s="262">
        <v>2123</v>
      </c>
      <c r="CX26" s="262">
        <v>1027</v>
      </c>
      <c r="CY26" s="262">
        <v>137445</v>
      </c>
      <c r="CZ26" s="262">
        <v>67254</v>
      </c>
      <c r="DA26" s="262">
        <v>70192</v>
      </c>
      <c r="DB26" s="262">
        <v>10523</v>
      </c>
      <c r="DC26" s="262">
        <v>14571</v>
      </c>
      <c r="DD26" s="262">
        <v>12948</v>
      </c>
      <c r="DE26" s="262">
        <v>21300</v>
      </c>
      <c r="DF26" s="262">
        <v>16137</v>
      </c>
      <c r="DG26" s="262">
        <v>16074</v>
      </c>
      <c r="DH26" s="262">
        <v>9093</v>
      </c>
      <c r="DI26" s="262">
        <v>2831</v>
      </c>
      <c r="DJ26" s="262">
        <v>3112</v>
      </c>
      <c r="DK26" s="262">
        <v>11749</v>
      </c>
      <c r="DL26" s="262">
        <v>4353</v>
      </c>
      <c r="DM26" s="262">
        <v>9901</v>
      </c>
      <c r="DN26" s="262">
        <v>6096</v>
      </c>
      <c r="DO26" s="262">
        <v>13815</v>
      </c>
      <c r="DP26" s="262">
        <v>22985</v>
      </c>
      <c r="DQ26" s="262">
        <v>30224</v>
      </c>
      <c r="DR26" s="262">
        <v>16560</v>
      </c>
      <c r="DS26" s="262">
        <v>15820</v>
      </c>
      <c r="DT26" s="262">
        <v>68860</v>
      </c>
      <c r="DU26" s="262">
        <v>65520</v>
      </c>
      <c r="DV26" s="262">
        <v>3340</v>
      </c>
      <c r="DW26" s="262">
        <v>67940</v>
      </c>
      <c r="DX26" s="262">
        <v>65520</v>
      </c>
      <c r="DY26" s="262">
        <v>56120</v>
      </c>
      <c r="DZ26" s="262">
        <v>3490</v>
      </c>
      <c r="EA26" s="262">
        <v>2760</v>
      </c>
      <c r="EB26" s="262">
        <v>2510</v>
      </c>
      <c r="EC26" s="262">
        <v>640</v>
      </c>
      <c r="ED26" s="262">
        <v>64270</v>
      </c>
      <c r="EE26" s="262">
        <v>2360</v>
      </c>
      <c r="EF26" s="262">
        <v>7850</v>
      </c>
      <c r="EG26" s="262">
        <v>12140</v>
      </c>
      <c r="EH26" s="262">
        <v>9020</v>
      </c>
      <c r="EI26" s="262">
        <v>10680</v>
      </c>
      <c r="EJ26" s="262">
        <v>1460</v>
      </c>
      <c r="EK26" s="262">
        <v>8730</v>
      </c>
      <c r="EL26" s="262">
        <v>5330</v>
      </c>
      <c r="EM26" s="262">
        <v>6350</v>
      </c>
      <c r="EN26" s="262">
        <v>0.42420000000000002</v>
      </c>
      <c r="EO26" s="262">
        <v>65520</v>
      </c>
      <c r="EP26" s="262">
        <v>2240</v>
      </c>
      <c r="EQ26" s="262">
        <v>18830</v>
      </c>
      <c r="ER26" s="262">
        <v>14740</v>
      </c>
      <c r="ES26" s="262">
        <v>860</v>
      </c>
      <c r="ET26" s="262">
        <v>3230</v>
      </c>
      <c r="EU26" s="262">
        <v>14580</v>
      </c>
      <c r="EV26" s="262">
        <v>10530</v>
      </c>
      <c r="EW26" s="262">
        <v>4050</v>
      </c>
      <c r="EX26" s="262">
        <v>29870</v>
      </c>
      <c r="EY26" s="262">
        <v>1730</v>
      </c>
      <c r="EZ26" s="262">
        <v>6390</v>
      </c>
      <c r="FA26" s="262">
        <v>4850</v>
      </c>
      <c r="FB26" s="262">
        <v>16900</v>
      </c>
      <c r="FC26" s="262">
        <v>0.42420000000000002</v>
      </c>
      <c r="FD26" s="262">
        <v>17160</v>
      </c>
      <c r="FE26" s="262">
        <v>4780</v>
      </c>
      <c r="FF26" s="262">
        <v>9560</v>
      </c>
      <c r="FG26" s="262">
        <v>2820</v>
      </c>
      <c r="FH26" s="262">
        <v>4550</v>
      </c>
      <c r="FI26" s="262">
        <v>1070</v>
      </c>
      <c r="FJ26" s="262">
        <v>2790</v>
      </c>
      <c r="FK26" s="262">
        <v>5490</v>
      </c>
      <c r="FL26" s="262">
        <v>1520</v>
      </c>
      <c r="FM26" s="262">
        <v>1740</v>
      </c>
      <c r="FN26" s="262">
        <v>119420</v>
      </c>
      <c r="FO26" s="262">
        <v>9080</v>
      </c>
      <c r="FP26" s="262">
        <v>5370</v>
      </c>
      <c r="FQ26" s="262">
        <v>3710</v>
      </c>
      <c r="FR26" s="262">
        <v>51280</v>
      </c>
      <c r="FS26" s="262">
        <v>36010</v>
      </c>
      <c r="FT26" s="262">
        <v>33190</v>
      </c>
      <c r="FU26" s="262">
        <v>2820</v>
      </c>
      <c r="FV26" s="262">
        <v>7530</v>
      </c>
      <c r="FW26" s="262">
        <v>15530</v>
      </c>
      <c r="FX26" s="262">
        <v>119420</v>
      </c>
      <c r="FY26" s="262">
        <v>34730</v>
      </c>
      <c r="FZ26" s="262">
        <v>60140</v>
      </c>
      <c r="GA26" s="262">
        <v>12170</v>
      </c>
      <c r="GB26" s="262">
        <v>1470</v>
      </c>
      <c r="GC26" s="262">
        <v>4070</v>
      </c>
      <c r="GD26" s="262">
        <v>5910</v>
      </c>
      <c r="GE26" s="262">
        <v>940</v>
      </c>
      <c r="GF26">
        <v>10813</v>
      </c>
      <c r="GG26">
        <v>4552</v>
      </c>
      <c r="GH26">
        <v>15986</v>
      </c>
      <c r="GI26">
        <v>2897</v>
      </c>
      <c r="GJ26">
        <v>790</v>
      </c>
      <c r="GK26">
        <v>1428</v>
      </c>
      <c r="GL26">
        <v>2199</v>
      </c>
      <c r="GM26">
        <v>1171</v>
      </c>
      <c r="GN26">
        <v>638</v>
      </c>
      <c r="GO26">
        <v>235</v>
      </c>
      <c r="GP26">
        <v>17215</v>
      </c>
      <c r="GQ26">
        <v>7218</v>
      </c>
      <c r="GR26">
        <v>29409</v>
      </c>
      <c r="GS26">
        <v>4784</v>
      </c>
      <c r="GT26">
        <v>1287</v>
      </c>
      <c r="GU26">
        <v>3049</v>
      </c>
      <c r="GV26">
        <v>3214</v>
      </c>
      <c r="GW26">
        <v>1419</v>
      </c>
      <c r="GX26">
        <v>856</v>
      </c>
      <c r="GY26">
        <v>431</v>
      </c>
    </row>
    <row r="27" spans="1:207">
      <c r="A27" s="262">
        <v>3156</v>
      </c>
      <c r="B27" s="262">
        <v>3</v>
      </c>
      <c r="C27" s="262">
        <v>1</v>
      </c>
      <c r="D27" s="262">
        <v>56</v>
      </c>
      <c r="E27" s="262" t="s">
        <v>195</v>
      </c>
      <c r="F27" s="262" t="s">
        <v>2249</v>
      </c>
      <c r="G27" s="262" t="s">
        <v>2250</v>
      </c>
      <c r="H27" s="262" t="s">
        <v>2202</v>
      </c>
      <c r="I27" s="262">
        <v>23929</v>
      </c>
      <c r="J27" s="262">
        <v>5584</v>
      </c>
      <c r="K27" s="262">
        <v>3060</v>
      </c>
      <c r="L27" s="262">
        <v>3115</v>
      </c>
      <c r="M27" s="262">
        <v>4252</v>
      </c>
      <c r="N27" s="262">
        <v>3145</v>
      </c>
      <c r="O27" s="262">
        <v>1795</v>
      </c>
      <c r="P27" s="262">
        <v>1870</v>
      </c>
      <c r="Q27" s="262">
        <v>830</v>
      </c>
      <c r="R27" s="262">
        <v>278</v>
      </c>
      <c r="S27" s="262">
        <v>1830</v>
      </c>
      <c r="T27" s="262">
        <v>21324</v>
      </c>
      <c r="U27" s="262">
        <v>143</v>
      </c>
      <c r="V27" s="262">
        <v>361</v>
      </c>
      <c r="W27" s="262">
        <v>44</v>
      </c>
      <c r="X27" s="262">
        <v>134</v>
      </c>
      <c r="Y27" s="262">
        <v>10</v>
      </c>
      <c r="Z27" s="262">
        <v>83</v>
      </c>
      <c r="AA27" s="262">
        <v>326</v>
      </c>
      <c r="AB27" s="262">
        <v>2452</v>
      </c>
      <c r="AC27" s="262">
        <v>81</v>
      </c>
      <c r="AD27" s="262">
        <v>19573</v>
      </c>
      <c r="AE27" s="262">
        <v>1428</v>
      </c>
      <c r="AF27" s="262">
        <v>69</v>
      </c>
      <c r="AG27" s="262">
        <v>14695</v>
      </c>
      <c r="AH27" s="262">
        <v>5909</v>
      </c>
      <c r="AI27" s="262">
        <v>2981</v>
      </c>
      <c r="AJ27" s="262">
        <v>303</v>
      </c>
      <c r="AK27" s="262">
        <v>41</v>
      </c>
      <c r="AL27" s="262">
        <v>16917</v>
      </c>
      <c r="AM27" s="262">
        <v>3115</v>
      </c>
      <c r="AN27" s="262">
        <v>3122</v>
      </c>
      <c r="AO27" s="262">
        <v>775</v>
      </c>
      <c r="AP27" s="262">
        <v>41342</v>
      </c>
      <c r="AQ27" s="262">
        <v>9720</v>
      </c>
      <c r="AR27" s="262">
        <v>4931</v>
      </c>
      <c r="AS27" s="262">
        <v>5256</v>
      </c>
      <c r="AT27" s="262">
        <v>7587</v>
      </c>
      <c r="AU27" s="262">
        <v>6146</v>
      </c>
      <c r="AV27" s="262">
        <v>3160</v>
      </c>
      <c r="AW27" s="262">
        <v>2979</v>
      </c>
      <c r="AX27" s="262">
        <v>1218</v>
      </c>
      <c r="AY27" s="262">
        <v>345</v>
      </c>
      <c r="AZ27" s="262">
        <v>6584</v>
      </c>
      <c r="BA27" s="262">
        <v>31625</v>
      </c>
      <c r="BB27" s="262">
        <v>576</v>
      </c>
      <c r="BC27" s="262">
        <v>1804</v>
      </c>
      <c r="BD27" s="262">
        <v>173</v>
      </c>
      <c r="BE27" s="262">
        <v>402</v>
      </c>
      <c r="BF27" s="262">
        <v>10</v>
      </c>
      <c r="BG27" s="262">
        <v>168</v>
      </c>
      <c r="BH27" s="262">
        <v>645</v>
      </c>
      <c r="BI27" s="262">
        <v>7045</v>
      </c>
      <c r="BJ27" s="262">
        <v>138</v>
      </c>
      <c r="BK27" s="262">
        <v>31132</v>
      </c>
      <c r="BL27" s="262">
        <v>2258</v>
      </c>
      <c r="BM27" s="262">
        <v>124</v>
      </c>
      <c r="BN27" s="262">
        <v>20902</v>
      </c>
      <c r="BO27" s="262">
        <v>16213</v>
      </c>
      <c r="BP27" s="262">
        <v>1302</v>
      </c>
      <c r="BQ27" s="262">
        <v>2925</v>
      </c>
      <c r="BR27" s="262">
        <v>1236</v>
      </c>
      <c r="BS27" s="262">
        <v>5508</v>
      </c>
      <c r="BT27" s="262">
        <v>8837</v>
      </c>
      <c r="BU27" s="262">
        <v>8194</v>
      </c>
      <c r="BV27" s="262">
        <v>5702</v>
      </c>
      <c r="BW27" s="262">
        <v>5099</v>
      </c>
      <c r="BX27" s="262">
        <v>3029</v>
      </c>
      <c r="BY27" s="262">
        <v>1489</v>
      </c>
      <c r="BZ27" s="262">
        <v>869</v>
      </c>
      <c r="CA27" s="262">
        <v>1379</v>
      </c>
      <c r="CB27" s="262">
        <v>502</v>
      </c>
      <c r="CC27" s="262">
        <v>2186</v>
      </c>
      <c r="CD27" s="262">
        <v>6942</v>
      </c>
      <c r="CE27" s="262">
        <v>11101</v>
      </c>
      <c r="CF27" s="262">
        <v>7387</v>
      </c>
      <c r="CG27" s="262">
        <v>5649</v>
      </c>
      <c r="CH27" s="262">
        <v>7575</v>
      </c>
      <c r="CI27" s="262">
        <v>28981</v>
      </c>
      <c r="CJ27" s="262">
        <v>5035</v>
      </c>
      <c r="CK27" s="262">
        <v>5870</v>
      </c>
      <c r="CL27" s="262">
        <v>1456</v>
      </c>
      <c r="CM27" s="262">
        <v>35964</v>
      </c>
      <c r="CN27" s="262">
        <v>12631</v>
      </c>
      <c r="CO27" s="262">
        <v>11139</v>
      </c>
      <c r="CP27" s="262">
        <v>8829</v>
      </c>
      <c r="CQ27" s="262">
        <v>2845</v>
      </c>
      <c r="CR27" s="262">
        <v>520</v>
      </c>
      <c r="CS27" s="262">
        <v>12631</v>
      </c>
      <c r="CT27" s="262">
        <v>12859</v>
      </c>
      <c r="CU27" s="262">
        <v>5347</v>
      </c>
      <c r="CV27" s="262">
        <v>3649</v>
      </c>
      <c r="CW27" s="262">
        <v>1018</v>
      </c>
      <c r="CX27" s="262">
        <v>460</v>
      </c>
      <c r="CY27" s="262">
        <v>76785</v>
      </c>
      <c r="CZ27" s="262">
        <v>37334</v>
      </c>
      <c r="DA27" s="262">
        <v>39452</v>
      </c>
      <c r="DB27" s="262">
        <v>5441</v>
      </c>
      <c r="DC27" s="262">
        <v>7768</v>
      </c>
      <c r="DD27" s="262">
        <v>6524</v>
      </c>
      <c r="DE27" s="262">
        <v>11633</v>
      </c>
      <c r="DF27" s="262">
        <v>10300</v>
      </c>
      <c r="DG27" s="262">
        <v>9600</v>
      </c>
      <c r="DH27" s="262">
        <v>5922</v>
      </c>
      <c r="DI27" s="262">
        <v>1434</v>
      </c>
      <c r="DJ27" s="262">
        <v>1612</v>
      </c>
      <c r="DK27" s="262">
        <v>6235</v>
      </c>
      <c r="DL27" s="262">
        <v>2332</v>
      </c>
      <c r="DM27" s="262">
        <v>5043</v>
      </c>
      <c r="DN27" s="262">
        <v>3077</v>
      </c>
      <c r="DO27" s="262">
        <v>7333</v>
      </c>
      <c r="DP27" s="262">
        <v>12265</v>
      </c>
      <c r="DQ27" s="262">
        <v>17079</v>
      </c>
      <c r="DR27" s="262">
        <v>10401</v>
      </c>
      <c r="DS27" s="262">
        <v>9975</v>
      </c>
      <c r="DT27" s="262">
        <v>36860</v>
      </c>
      <c r="DU27" s="262">
        <v>34750</v>
      </c>
      <c r="DV27" s="262">
        <v>2110</v>
      </c>
      <c r="DW27" s="262">
        <v>39270</v>
      </c>
      <c r="DX27" s="262">
        <v>34750</v>
      </c>
      <c r="DY27" s="262">
        <v>29550</v>
      </c>
      <c r="DZ27" s="262">
        <v>1520</v>
      </c>
      <c r="EA27" s="262">
        <v>1630</v>
      </c>
      <c r="EB27" s="262">
        <v>1550</v>
      </c>
      <c r="EC27" s="262">
        <v>500</v>
      </c>
      <c r="ED27" s="262">
        <v>34170</v>
      </c>
      <c r="EE27" s="262">
        <v>1490</v>
      </c>
      <c r="EF27" s="262">
        <v>3320</v>
      </c>
      <c r="EG27" s="262">
        <v>6820</v>
      </c>
      <c r="EH27" s="262">
        <v>4450</v>
      </c>
      <c r="EI27" s="262">
        <v>5750</v>
      </c>
      <c r="EJ27" s="262">
        <v>710</v>
      </c>
      <c r="EK27" s="262">
        <v>4730</v>
      </c>
      <c r="EL27" s="262">
        <v>2890</v>
      </c>
      <c r="EM27" s="262">
        <v>3810</v>
      </c>
      <c r="EN27" s="262">
        <v>0.42420000000000002</v>
      </c>
      <c r="EO27" s="262">
        <v>34750</v>
      </c>
      <c r="EP27" s="262">
        <v>650</v>
      </c>
      <c r="EQ27" s="262">
        <v>11350</v>
      </c>
      <c r="ER27" s="262">
        <v>9160</v>
      </c>
      <c r="ES27" s="262">
        <v>440</v>
      </c>
      <c r="ET27" s="262">
        <v>1740</v>
      </c>
      <c r="EU27" s="262">
        <v>7630</v>
      </c>
      <c r="EV27" s="262">
        <v>5850</v>
      </c>
      <c r="EW27" s="262">
        <v>1780</v>
      </c>
      <c r="EX27" s="262">
        <v>15120</v>
      </c>
      <c r="EY27" s="262">
        <v>780</v>
      </c>
      <c r="EZ27" s="262">
        <v>3140</v>
      </c>
      <c r="FA27" s="262">
        <v>2460</v>
      </c>
      <c r="FB27" s="262">
        <v>8750</v>
      </c>
      <c r="FC27" s="262">
        <v>0.42420000000000002</v>
      </c>
      <c r="FD27" s="262">
        <v>8740</v>
      </c>
      <c r="FE27" s="262">
        <v>2670</v>
      </c>
      <c r="FF27" s="262">
        <v>4780</v>
      </c>
      <c r="FG27" s="262">
        <v>1290</v>
      </c>
      <c r="FH27" s="262">
        <v>2570</v>
      </c>
      <c r="FI27" s="262">
        <v>460</v>
      </c>
      <c r="FJ27" s="262">
        <v>2000</v>
      </c>
      <c r="FK27" s="262">
        <v>2400</v>
      </c>
      <c r="FL27" s="262">
        <v>310</v>
      </c>
      <c r="FM27" s="262">
        <v>990</v>
      </c>
      <c r="FN27" s="262">
        <v>66820</v>
      </c>
      <c r="FO27" s="262">
        <v>4950</v>
      </c>
      <c r="FP27" s="262">
        <v>3160</v>
      </c>
      <c r="FQ27" s="262">
        <v>1790</v>
      </c>
      <c r="FR27" s="262">
        <v>30040</v>
      </c>
      <c r="FS27" s="262">
        <v>21270</v>
      </c>
      <c r="FT27" s="262">
        <v>19980</v>
      </c>
      <c r="FU27" s="262">
        <v>1290</v>
      </c>
      <c r="FV27" s="262">
        <v>3650</v>
      </c>
      <c r="FW27" s="262">
        <v>6900</v>
      </c>
      <c r="FX27" s="262">
        <v>66820</v>
      </c>
      <c r="FY27" s="262">
        <v>17860</v>
      </c>
      <c r="FZ27" s="262">
        <v>36900</v>
      </c>
      <c r="GA27" s="262">
        <v>6500</v>
      </c>
      <c r="GB27" s="262">
        <v>540</v>
      </c>
      <c r="GC27" s="262">
        <v>2120</v>
      </c>
      <c r="GD27" s="262">
        <v>2430</v>
      </c>
      <c r="GE27" s="262">
        <v>470</v>
      </c>
      <c r="GF27">
        <v>5584</v>
      </c>
      <c r="GG27">
        <v>2959</v>
      </c>
      <c r="GH27">
        <v>10355</v>
      </c>
      <c r="GI27">
        <v>1780</v>
      </c>
      <c r="GJ27">
        <v>473</v>
      </c>
      <c r="GK27">
        <v>808</v>
      </c>
      <c r="GL27">
        <v>1131</v>
      </c>
      <c r="GM27">
        <v>495</v>
      </c>
      <c r="GN27">
        <v>277</v>
      </c>
      <c r="GO27">
        <v>67</v>
      </c>
      <c r="GP27">
        <v>9720</v>
      </c>
      <c r="GQ27">
        <v>4795</v>
      </c>
      <c r="GR27">
        <v>18657</v>
      </c>
      <c r="GS27">
        <v>3261</v>
      </c>
      <c r="GT27">
        <v>692</v>
      </c>
      <c r="GU27">
        <v>1359</v>
      </c>
      <c r="GV27">
        <v>1782</v>
      </c>
      <c r="GW27">
        <v>628</v>
      </c>
      <c r="GX27">
        <v>368</v>
      </c>
      <c r="GY27">
        <v>80</v>
      </c>
    </row>
    <row r="28" spans="1:207">
      <c r="A28" s="262">
        <v>3157</v>
      </c>
      <c r="B28" s="262">
        <v>3</v>
      </c>
      <c r="C28" s="262">
        <v>1</v>
      </c>
      <c r="D28" s="262">
        <v>57</v>
      </c>
      <c r="E28" s="262" t="s">
        <v>195</v>
      </c>
      <c r="F28" s="262" t="s">
        <v>2251</v>
      </c>
      <c r="G28" s="262" t="s">
        <v>2252</v>
      </c>
      <c r="H28" s="262" t="s">
        <v>2202</v>
      </c>
      <c r="I28" s="262">
        <v>39782</v>
      </c>
      <c r="J28" s="262">
        <v>6513</v>
      </c>
      <c r="K28" s="262">
        <v>4211</v>
      </c>
      <c r="L28" s="262">
        <v>3884</v>
      </c>
      <c r="M28" s="262">
        <v>5602</v>
      </c>
      <c r="N28" s="262">
        <v>5702</v>
      </c>
      <c r="O28" s="262">
        <v>3682</v>
      </c>
      <c r="P28" s="262">
        <v>5765</v>
      </c>
      <c r="Q28" s="262">
        <v>3362</v>
      </c>
      <c r="R28" s="262">
        <v>1061</v>
      </c>
      <c r="S28" s="262">
        <v>2495</v>
      </c>
      <c r="T28" s="262">
        <v>36282</v>
      </c>
      <c r="U28" s="262">
        <v>39</v>
      </c>
      <c r="V28" s="262">
        <v>561</v>
      </c>
      <c r="W28" s="262">
        <v>173</v>
      </c>
      <c r="X28" s="262">
        <v>118</v>
      </c>
      <c r="Y28" s="262">
        <v>18</v>
      </c>
      <c r="Z28" s="262">
        <v>96</v>
      </c>
      <c r="AA28" s="262">
        <v>1689</v>
      </c>
      <c r="AB28" s="262">
        <v>2087</v>
      </c>
      <c r="AC28" s="262">
        <v>240</v>
      </c>
      <c r="AD28" s="262">
        <v>33652</v>
      </c>
      <c r="AE28" s="262">
        <v>1918</v>
      </c>
      <c r="AF28" s="262">
        <v>196</v>
      </c>
      <c r="AG28" s="262">
        <v>29404</v>
      </c>
      <c r="AH28" s="262">
        <v>6704</v>
      </c>
      <c r="AI28" s="262">
        <v>3134</v>
      </c>
      <c r="AJ28" s="262">
        <v>470</v>
      </c>
      <c r="AK28" s="262">
        <v>70</v>
      </c>
      <c r="AL28" s="262">
        <v>29421</v>
      </c>
      <c r="AM28" s="262">
        <v>4783</v>
      </c>
      <c r="AN28" s="262">
        <v>4388</v>
      </c>
      <c r="AO28" s="262">
        <v>1190</v>
      </c>
      <c r="AP28" s="262">
        <v>60688</v>
      </c>
      <c r="AQ28" s="262">
        <v>10535</v>
      </c>
      <c r="AR28" s="262">
        <v>6292</v>
      </c>
      <c r="AS28" s="262">
        <v>6231</v>
      </c>
      <c r="AT28" s="262">
        <v>9264</v>
      </c>
      <c r="AU28" s="262">
        <v>9000</v>
      </c>
      <c r="AV28" s="262">
        <v>5246</v>
      </c>
      <c r="AW28" s="262">
        <v>8808</v>
      </c>
      <c r="AX28" s="262">
        <v>3997</v>
      </c>
      <c r="AY28" s="262">
        <v>1315</v>
      </c>
      <c r="AZ28" s="262">
        <v>9563</v>
      </c>
      <c r="BA28" s="262">
        <v>47094</v>
      </c>
      <c r="BB28" s="262">
        <v>246</v>
      </c>
      <c r="BC28" s="262">
        <v>2485</v>
      </c>
      <c r="BD28" s="262">
        <v>779</v>
      </c>
      <c r="BE28" s="262">
        <v>347</v>
      </c>
      <c r="BF28" s="262">
        <v>25</v>
      </c>
      <c r="BG28" s="262">
        <v>149</v>
      </c>
      <c r="BH28" s="262">
        <v>3528</v>
      </c>
      <c r="BI28" s="262">
        <v>5381</v>
      </c>
      <c r="BJ28" s="262">
        <v>380</v>
      </c>
      <c r="BK28" s="262">
        <v>48622</v>
      </c>
      <c r="BL28" s="262">
        <v>2509</v>
      </c>
      <c r="BM28" s="262">
        <v>268</v>
      </c>
      <c r="BN28" s="262">
        <v>36842</v>
      </c>
      <c r="BO28" s="262">
        <v>21340</v>
      </c>
      <c r="BP28" s="262">
        <v>89</v>
      </c>
      <c r="BQ28" s="262">
        <v>2417</v>
      </c>
      <c r="BR28" s="262">
        <v>892</v>
      </c>
      <c r="BS28" s="262">
        <v>5425</v>
      </c>
      <c r="BT28" s="262">
        <v>11160</v>
      </c>
      <c r="BU28" s="262">
        <v>10718</v>
      </c>
      <c r="BV28" s="262">
        <v>9702</v>
      </c>
      <c r="BW28" s="262">
        <v>9669</v>
      </c>
      <c r="BX28" s="262">
        <v>5987</v>
      </c>
      <c r="BY28" s="262">
        <v>2625</v>
      </c>
      <c r="BZ28" s="262">
        <v>1600</v>
      </c>
      <c r="CA28" s="262">
        <v>2910</v>
      </c>
      <c r="CB28" s="262">
        <v>746</v>
      </c>
      <c r="CC28" s="262">
        <v>1870</v>
      </c>
      <c r="CD28" s="262">
        <v>8221</v>
      </c>
      <c r="CE28" s="262">
        <v>14827</v>
      </c>
      <c r="CF28" s="262">
        <v>13215</v>
      </c>
      <c r="CG28" s="262">
        <v>9505</v>
      </c>
      <c r="CH28" s="262">
        <v>12304</v>
      </c>
      <c r="CI28" s="262">
        <v>42853</v>
      </c>
      <c r="CJ28" s="262">
        <v>7131</v>
      </c>
      <c r="CK28" s="262">
        <v>8335</v>
      </c>
      <c r="CL28" s="262">
        <v>2369</v>
      </c>
      <c r="CM28" s="262">
        <v>56354</v>
      </c>
      <c r="CN28" s="262">
        <v>16865</v>
      </c>
      <c r="CO28" s="262">
        <v>16771</v>
      </c>
      <c r="CP28" s="262">
        <v>17036</v>
      </c>
      <c r="CQ28" s="262">
        <v>4623</v>
      </c>
      <c r="CR28" s="262">
        <v>1059</v>
      </c>
      <c r="CS28" s="262">
        <v>16865</v>
      </c>
      <c r="CT28" s="262">
        <v>19677</v>
      </c>
      <c r="CU28" s="262">
        <v>9644</v>
      </c>
      <c r="CV28" s="262">
        <v>7089</v>
      </c>
      <c r="CW28" s="262">
        <v>2095</v>
      </c>
      <c r="CX28" s="262">
        <v>984</v>
      </c>
      <c r="CY28" s="262">
        <v>130398</v>
      </c>
      <c r="CZ28" s="262">
        <v>63816</v>
      </c>
      <c r="DA28" s="262">
        <v>66582</v>
      </c>
      <c r="DB28" s="262">
        <v>11624</v>
      </c>
      <c r="DC28" s="262">
        <v>15191</v>
      </c>
      <c r="DD28" s="262">
        <v>12267</v>
      </c>
      <c r="DE28" s="262">
        <v>18849</v>
      </c>
      <c r="DF28" s="262">
        <v>14377</v>
      </c>
      <c r="DG28" s="262">
        <v>13203</v>
      </c>
      <c r="DH28" s="262">
        <v>7122</v>
      </c>
      <c r="DI28" s="262">
        <v>3049</v>
      </c>
      <c r="DJ28" s="262">
        <v>3372</v>
      </c>
      <c r="DK28" s="262">
        <v>12850</v>
      </c>
      <c r="DL28" s="262">
        <v>4555</v>
      </c>
      <c r="DM28" s="262">
        <v>9495</v>
      </c>
      <c r="DN28" s="262">
        <v>5761</v>
      </c>
      <c r="DO28" s="262">
        <v>14318</v>
      </c>
      <c r="DP28" s="262">
        <v>23447</v>
      </c>
      <c r="DQ28" s="262">
        <v>26488</v>
      </c>
      <c r="DR28" s="262">
        <v>14605</v>
      </c>
      <c r="DS28" s="262">
        <v>12458</v>
      </c>
      <c r="DT28" s="262">
        <v>65800</v>
      </c>
      <c r="DU28" s="262">
        <v>62820</v>
      </c>
      <c r="DV28" s="262">
        <v>2980</v>
      </c>
      <c r="DW28" s="262">
        <v>63870</v>
      </c>
      <c r="DX28" s="262">
        <v>62820</v>
      </c>
      <c r="DY28" s="262">
        <v>53950</v>
      </c>
      <c r="DZ28" s="262">
        <v>3520</v>
      </c>
      <c r="EA28" s="262">
        <v>2340</v>
      </c>
      <c r="EB28" s="262">
        <v>2630</v>
      </c>
      <c r="EC28" s="262">
        <v>380</v>
      </c>
      <c r="ED28" s="262">
        <v>61580</v>
      </c>
      <c r="EE28" s="262">
        <v>2570</v>
      </c>
      <c r="EF28" s="262">
        <v>8220</v>
      </c>
      <c r="EG28" s="262">
        <v>12590</v>
      </c>
      <c r="EH28" s="262">
        <v>9080</v>
      </c>
      <c r="EI28" s="262">
        <v>9790</v>
      </c>
      <c r="EJ28" s="262">
        <v>1000</v>
      </c>
      <c r="EK28" s="262">
        <v>8420</v>
      </c>
      <c r="EL28" s="262">
        <v>4620</v>
      </c>
      <c r="EM28" s="262">
        <v>5090</v>
      </c>
      <c r="EN28" s="262">
        <v>0.42420000000000002</v>
      </c>
      <c r="EO28" s="262">
        <v>62820</v>
      </c>
      <c r="EP28" s="262">
        <v>1020</v>
      </c>
      <c r="EQ28" s="262">
        <v>18830</v>
      </c>
      <c r="ER28" s="262">
        <v>14310</v>
      </c>
      <c r="ES28" s="262">
        <v>1520</v>
      </c>
      <c r="ET28" s="262">
        <v>3010</v>
      </c>
      <c r="EU28" s="262">
        <v>14490</v>
      </c>
      <c r="EV28" s="262">
        <v>10170</v>
      </c>
      <c r="EW28" s="262">
        <v>4320</v>
      </c>
      <c r="EX28" s="262">
        <v>28480</v>
      </c>
      <c r="EY28" s="262">
        <v>2090</v>
      </c>
      <c r="EZ28" s="262">
        <v>7230</v>
      </c>
      <c r="FA28" s="262">
        <v>4950</v>
      </c>
      <c r="FB28" s="262">
        <v>14200</v>
      </c>
      <c r="FC28" s="262">
        <v>0.42420000000000002</v>
      </c>
      <c r="FD28" s="262">
        <v>18220</v>
      </c>
      <c r="FE28" s="262">
        <v>5390</v>
      </c>
      <c r="FF28" s="262">
        <v>10230</v>
      </c>
      <c r="FG28" s="262">
        <v>2590</v>
      </c>
      <c r="FH28" s="262">
        <v>5220</v>
      </c>
      <c r="FI28" s="262">
        <v>1780</v>
      </c>
      <c r="FJ28" s="262">
        <v>3190</v>
      </c>
      <c r="FK28" s="262">
        <v>5200</v>
      </c>
      <c r="FL28" s="262">
        <v>1390</v>
      </c>
      <c r="FM28" s="262">
        <v>1430</v>
      </c>
      <c r="FN28" s="262">
        <v>111180</v>
      </c>
      <c r="FO28" s="262">
        <v>9330</v>
      </c>
      <c r="FP28" s="262">
        <v>5370</v>
      </c>
      <c r="FQ28" s="262">
        <v>3960</v>
      </c>
      <c r="FR28" s="262">
        <v>43720</v>
      </c>
      <c r="FS28" s="262">
        <v>35150</v>
      </c>
      <c r="FT28" s="262">
        <v>32560</v>
      </c>
      <c r="FU28" s="262">
        <v>2590</v>
      </c>
      <c r="FV28" s="262">
        <v>8180</v>
      </c>
      <c r="FW28" s="262">
        <v>14790</v>
      </c>
      <c r="FX28" s="262">
        <v>111180</v>
      </c>
      <c r="FY28" s="262">
        <v>32160</v>
      </c>
      <c r="FZ28" s="262">
        <v>56100</v>
      </c>
      <c r="GA28" s="262">
        <v>11070</v>
      </c>
      <c r="GB28" s="262">
        <v>1210</v>
      </c>
      <c r="GC28" s="262">
        <v>4840</v>
      </c>
      <c r="GD28" s="262">
        <v>5140</v>
      </c>
      <c r="GE28" s="262">
        <v>660</v>
      </c>
      <c r="GF28">
        <v>6513</v>
      </c>
      <c r="GG28">
        <v>4134</v>
      </c>
      <c r="GH28">
        <v>14693</v>
      </c>
      <c r="GI28">
        <v>3502</v>
      </c>
      <c r="GJ28">
        <v>1115</v>
      </c>
      <c r="GK28">
        <v>2607</v>
      </c>
      <c r="GL28">
        <v>3680</v>
      </c>
      <c r="GM28">
        <v>2047</v>
      </c>
      <c r="GN28">
        <v>1193</v>
      </c>
      <c r="GO28">
        <v>298</v>
      </c>
      <c r="GP28">
        <v>10535</v>
      </c>
      <c r="GQ28">
        <v>6091</v>
      </c>
      <c r="GR28">
        <v>23933</v>
      </c>
      <c r="GS28">
        <v>5082</v>
      </c>
      <c r="GT28">
        <v>1514</v>
      </c>
      <c r="GU28">
        <v>4380</v>
      </c>
      <c r="GV28">
        <v>4936</v>
      </c>
      <c r="GW28">
        <v>2392</v>
      </c>
      <c r="GX28">
        <v>1409</v>
      </c>
      <c r="GY28">
        <v>416</v>
      </c>
    </row>
    <row r="29" spans="1:207">
      <c r="A29" s="262">
        <v>3158</v>
      </c>
      <c r="B29" s="262">
        <v>3</v>
      </c>
      <c r="C29" s="262">
        <v>1</v>
      </c>
      <c r="D29" s="262">
        <v>58</v>
      </c>
      <c r="E29" s="262" t="s">
        <v>195</v>
      </c>
      <c r="F29" s="262" t="s">
        <v>2253</v>
      </c>
      <c r="G29" s="262" t="s">
        <v>2254</v>
      </c>
      <c r="H29" s="262" t="s">
        <v>2202</v>
      </c>
      <c r="I29" s="262">
        <v>35044</v>
      </c>
      <c r="J29" s="262">
        <v>7623</v>
      </c>
      <c r="K29" s="262">
        <v>2288</v>
      </c>
      <c r="L29" s="262">
        <v>3441</v>
      </c>
      <c r="M29" s="262">
        <v>5989</v>
      </c>
      <c r="N29" s="262">
        <v>4785</v>
      </c>
      <c r="O29" s="262">
        <v>2901</v>
      </c>
      <c r="P29" s="262">
        <v>4701</v>
      </c>
      <c r="Q29" s="262">
        <v>2543</v>
      </c>
      <c r="R29" s="262">
        <v>773</v>
      </c>
      <c r="S29" s="262">
        <v>2601</v>
      </c>
      <c r="T29" s="262">
        <v>31099</v>
      </c>
      <c r="U29" s="262">
        <v>371</v>
      </c>
      <c r="V29" s="262">
        <v>499</v>
      </c>
      <c r="W29" s="262">
        <v>124</v>
      </c>
      <c r="X29" s="262">
        <v>148</v>
      </c>
      <c r="Y29" s="262">
        <v>79</v>
      </c>
      <c r="Z29" s="262">
        <v>123</v>
      </c>
      <c r="AA29" s="262">
        <v>1021</v>
      </c>
      <c r="AB29" s="262">
        <v>2232</v>
      </c>
      <c r="AC29" s="262">
        <v>284</v>
      </c>
      <c r="AD29" s="262">
        <v>29139</v>
      </c>
      <c r="AE29" s="262">
        <v>2207</v>
      </c>
      <c r="AF29" s="262">
        <v>161</v>
      </c>
      <c r="AG29" s="262">
        <v>25653</v>
      </c>
      <c r="AH29" s="262">
        <v>5158</v>
      </c>
      <c r="AI29" s="262">
        <v>3361</v>
      </c>
      <c r="AJ29" s="262">
        <v>783</v>
      </c>
      <c r="AK29" s="262">
        <v>89</v>
      </c>
      <c r="AL29" s="262">
        <v>24120</v>
      </c>
      <c r="AM29" s="262">
        <v>4446</v>
      </c>
      <c r="AN29" s="262">
        <v>5288</v>
      </c>
      <c r="AO29" s="262">
        <v>1190</v>
      </c>
      <c r="AP29" s="262">
        <v>59768</v>
      </c>
      <c r="AQ29" s="262">
        <v>12590</v>
      </c>
      <c r="AR29" s="262">
        <v>4102</v>
      </c>
      <c r="AS29" s="262">
        <v>6308</v>
      </c>
      <c r="AT29" s="262">
        <v>12347</v>
      </c>
      <c r="AU29" s="262">
        <v>8121</v>
      </c>
      <c r="AV29" s="262">
        <v>4544</v>
      </c>
      <c r="AW29" s="262">
        <v>7055</v>
      </c>
      <c r="AX29" s="262">
        <v>3749</v>
      </c>
      <c r="AY29" s="262">
        <v>952</v>
      </c>
      <c r="AZ29" s="262">
        <v>11770</v>
      </c>
      <c r="BA29" s="262">
        <v>41450</v>
      </c>
      <c r="BB29" s="262">
        <v>2356</v>
      </c>
      <c r="BC29" s="262">
        <v>2566</v>
      </c>
      <c r="BD29" s="262">
        <v>738</v>
      </c>
      <c r="BE29" s="262">
        <v>367</v>
      </c>
      <c r="BF29" s="262">
        <v>97</v>
      </c>
      <c r="BG29" s="262">
        <v>424</v>
      </c>
      <c r="BH29" s="262">
        <v>1565</v>
      </c>
      <c r="BI29" s="262">
        <v>6795</v>
      </c>
      <c r="BJ29" s="262">
        <v>931</v>
      </c>
      <c r="BK29" s="262">
        <v>47307</v>
      </c>
      <c r="BL29" s="262">
        <v>2985</v>
      </c>
      <c r="BM29" s="262">
        <v>185</v>
      </c>
      <c r="BN29" s="262">
        <v>33093</v>
      </c>
      <c r="BO29" s="262">
        <v>23756</v>
      </c>
      <c r="BP29" s="262">
        <v>141</v>
      </c>
      <c r="BQ29" s="262">
        <v>2778</v>
      </c>
      <c r="BR29" s="262">
        <v>1457</v>
      </c>
      <c r="BS29" s="262">
        <v>6486</v>
      </c>
      <c r="BT29" s="262">
        <v>12672</v>
      </c>
      <c r="BU29" s="262">
        <v>9940</v>
      </c>
      <c r="BV29" s="262">
        <v>8740</v>
      </c>
      <c r="BW29" s="262">
        <v>8453</v>
      </c>
      <c r="BX29" s="262">
        <v>5633</v>
      </c>
      <c r="BY29" s="262">
        <v>2385</v>
      </c>
      <c r="BZ29" s="262">
        <v>1520</v>
      </c>
      <c r="CA29" s="262">
        <v>2482</v>
      </c>
      <c r="CB29" s="262">
        <v>937</v>
      </c>
      <c r="CC29" s="262">
        <v>2786</v>
      </c>
      <c r="CD29" s="262">
        <v>8268</v>
      </c>
      <c r="CE29" s="262">
        <v>15144</v>
      </c>
      <c r="CF29" s="262">
        <v>13347</v>
      </c>
      <c r="CG29" s="262">
        <v>8461</v>
      </c>
      <c r="CH29" s="262">
        <v>10825</v>
      </c>
      <c r="CI29" s="262">
        <v>36553</v>
      </c>
      <c r="CJ29" s="262">
        <v>9622</v>
      </c>
      <c r="CK29" s="262">
        <v>11373</v>
      </c>
      <c r="CL29" s="262">
        <v>2220</v>
      </c>
      <c r="CM29" s="262">
        <v>54816</v>
      </c>
      <c r="CN29" s="262">
        <v>18280</v>
      </c>
      <c r="CO29" s="262">
        <v>16184</v>
      </c>
      <c r="CP29" s="262">
        <v>15196</v>
      </c>
      <c r="CQ29" s="262">
        <v>4334</v>
      </c>
      <c r="CR29" s="262">
        <v>822</v>
      </c>
      <c r="CS29" s="262">
        <v>18280</v>
      </c>
      <c r="CT29" s="262">
        <v>18800</v>
      </c>
      <c r="CU29" s="262">
        <v>8799</v>
      </c>
      <c r="CV29" s="262">
        <v>6334</v>
      </c>
      <c r="CW29" s="262">
        <v>1824</v>
      </c>
      <c r="CX29" s="262">
        <v>779</v>
      </c>
      <c r="CY29" s="262">
        <v>120774</v>
      </c>
      <c r="CZ29" s="262">
        <v>59275</v>
      </c>
      <c r="DA29" s="262">
        <v>61498</v>
      </c>
      <c r="DB29" s="262">
        <v>9789</v>
      </c>
      <c r="DC29" s="262">
        <v>13477</v>
      </c>
      <c r="DD29" s="262">
        <v>11293</v>
      </c>
      <c r="DE29" s="262">
        <v>17770</v>
      </c>
      <c r="DF29" s="262">
        <v>14646</v>
      </c>
      <c r="DG29" s="262">
        <v>13004</v>
      </c>
      <c r="DH29" s="262">
        <v>6798</v>
      </c>
      <c r="DI29" s="262">
        <v>2548</v>
      </c>
      <c r="DJ29" s="262">
        <v>2840</v>
      </c>
      <c r="DK29" s="262">
        <v>11029</v>
      </c>
      <c r="DL29" s="262">
        <v>4030</v>
      </c>
      <c r="DM29" s="262">
        <v>8877</v>
      </c>
      <c r="DN29" s="262">
        <v>5235</v>
      </c>
      <c r="DO29" s="262">
        <v>12290</v>
      </c>
      <c r="DP29" s="262">
        <v>21706</v>
      </c>
      <c r="DQ29" s="262">
        <v>25492</v>
      </c>
      <c r="DR29" s="262">
        <v>14894</v>
      </c>
      <c r="DS29" s="262">
        <v>11832</v>
      </c>
      <c r="DT29" s="262">
        <v>61810</v>
      </c>
      <c r="DU29" s="262">
        <v>58990</v>
      </c>
      <c r="DV29" s="262">
        <v>2820</v>
      </c>
      <c r="DW29" s="262">
        <v>57220</v>
      </c>
      <c r="DX29" s="262">
        <v>58990</v>
      </c>
      <c r="DY29" s="262">
        <v>49280</v>
      </c>
      <c r="DZ29" s="262">
        <v>4170</v>
      </c>
      <c r="EA29" s="262">
        <v>2580</v>
      </c>
      <c r="EB29" s="262">
        <v>2480</v>
      </c>
      <c r="EC29" s="262">
        <v>0.42420000000000002</v>
      </c>
      <c r="ED29" s="262">
        <v>58010</v>
      </c>
      <c r="EE29" s="262">
        <v>2990</v>
      </c>
      <c r="EF29" s="262">
        <v>10280</v>
      </c>
      <c r="EG29" s="262">
        <v>11700</v>
      </c>
      <c r="EH29" s="262">
        <v>7380</v>
      </c>
      <c r="EI29" s="262">
        <v>8690</v>
      </c>
      <c r="EJ29" s="262">
        <v>830</v>
      </c>
      <c r="EK29" s="262">
        <v>8330</v>
      </c>
      <c r="EL29" s="262">
        <v>3410</v>
      </c>
      <c r="EM29" s="262">
        <v>4250</v>
      </c>
      <c r="EN29" s="262">
        <v>0.42420000000000002</v>
      </c>
      <c r="EO29" s="262">
        <v>58990</v>
      </c>
      <c r="EP29" s="262">
        <v>930</v>
      </c>
      <c r="EQ29" s="262">
        <v>16700</v>
      </c>
      <c r="ER29" s="262">
        <v>13040</v>
      </c>
      <c r="ES29" s="262">
        <v>1000</v>
      </c>
      <c r="ET29" s="262">
        <v>2650</v>
      </c>
      <c r="EU29" s="262">
        <v>12840</v>
      </c>
      <c r="EV29" s="262">
        <v>8710</v>
      </c>
      <c r="EW29" s="262">
        <v>4130</v>
      </c>
      <c r="EX29" s="262">
        <v>28520</v>
      </c>
      <c r="EY29" s="262">
        <v>1270</v>
      </c>
      <c r="EZ29" s="262">
        <v>7520</v>
      </c>
      <c r="FA29" s="262">
        <v>5050</v>
      </c>
      <c r="FB29" s="262">
        <v>14670</v>
      </c>
      <c r="FC29" s="262">
        <v>0.42420000000000002</v>
      </c>
      <c r="FD29" s="262">
        <v>15330</v>
      </c>
      <c r="FE29" s="262">
        <v>4610</v>
      </c>
      <c r="FF29" s="262">
        <v>8680</v>
      </c>
      <c r="FG29" s="262">
        <v>2040</v>
      </c>
      <c r="FH29" s="262">
        <v>4410</v>
      </c>
      <c r="FI29" s="262">
        <v>1140</v>
      </c>
      <c r="FJ29" s="262">
        <v>2700</v>
      </c>
      <c r="FK29" s="262">
        <v>5470</v>
      </c>
      <c r="FL29" s="262">
        <v>0.42420000000000002</v>
      </c>
      <c r="FM29" s="262">
        <v>1200</v>
      </c>
      <c r="FN29" s="262">
        <v>102380</v>
      </c>
      <c r="FO29" s="262">
        <v>6780</v>
      </c>
      <c r="FP29" s="262">
        <v>3610</v>
      </c>
      <c r="FQ29" s="262">
        <v>3170</v>
      </c>
      <c r="FR29" s="262">
        <v>37830</v>
      </c>
      <c r="FS29" s="262">
        <v>30350</v>
      </c>
      <c r="FT29" s="262">
        <v>28310</v>
      </c>
      <c r="FU29" s="262">
        <v>2040</v>
      </c>
      <c r="FV29" s="262">
        <v>8880</v>
      </c>
      <c r="FW29" s="262">
        <v>18530</v>
      </c>
      <c r="FX29" s="262">
        <v>102380</v>
      </c>
      <c r="FY29" s="262">
        <v>25610</v>
      </c>
      <c r="FZ29" s="262">
        <v>49400</v>
      </c>
      <c r="GA29" s="262">
        <v>11310</v>
      </c>
      <c r="GB29" s="262">
        <v>1080</v>
      </c>
      <c r="GC29" s="262">
        <v>6090</v>
      </c>
      <c r="GD29" s="262">
        <v>7530</v>
      </c>
      <c r="GE29" s="262">
        <v>1360</v>
      </c>
      <c r="GF29">
        <v>7623</v>
      </c>
      <c r="GG29">
        <v>2227</v>
      </c>
      <c r="GH29">
        <v>13845</v>
      </c>
      <c r="GI29">
        <v>2846</v>
      </c>
      <c r="GJ29">
        <v>816</v>
      </c>
      <c r="GK29">
        <v>1872</v>
      </c>
      <c r="GL29">
        <v>3300</v>
      </c>
      <c r="GM29">
        <v>1449</v>
      </c>
      <c r="GN29">
        <v>815</v>
      </c>
      <c r="GO29">
        <v>251</v>
      </c>
      <c r="GP29">
        <v>12590</v>
      </c>
      <c r="GQ29">
        <v>3985</v>
      </c>
      <c r="GR29">
        <v>26312</v>
      </c>
      <c r="GS29">
        <v>4461</v>
      </c>
      <c r="GT29">
        <v>1089</v>
      </c>
      <c r="GU29">
        <v>3163</v>
      </c>
      <c r="GV29">
        <v>5003</v>
      </c>
      <c r="GW29">
        <v>1904</v>
      </c>
      <c r="GX29">
        <v>965</v>
      </c>
      <c r="GY29">
        <v>296</v>
      </c>
    </row>
    <row r="30" spans="1:207">
      <c r="A30" s="262">
        <v>3241</v>
      </c>
      <c r="B30" s="262">
        <v>3</v>
      </c>
      <c r="C30" s="262">
        <v>2</v>
      </c>
      <c r="D30" s="262">
        <v>41</v>
      </c>
      <c r="E30" s="262" t="s">
        <v>195</v>
      </c>
      <c r="F30" s="262" t="s">
        <v>2255</v>
      </c>
      <c r="G30" s="262" t="s">
        <v>2256</v>
      </c>
      <c r="H30" s="262" t="s">
        <v>2202</v>
      </c>
      <c r="I30" s="262">
        <v>225821</v>
      </c>
      <c r="J30" s="262">
        <v>19415</v>
      </c>
      <c r="K30" s="262">
        <v>20755</v>
      </c>
      <c r="L30" s="262">
        <v>29130</v>
      </c>
      <c r="M30" s="262">
        <v>41188</v>
      </c>
      <c r="N30" s="262">
        <v>37307</v>
      </c>
      <c r="O30" s="262">
        <v>24908</v>
      </c>
      <c r="P30" s="262">
        <v>29513</v>
      </c>
      <c r="Q30" s="262">
        <v>16363</v>
      </c>
      <c r="R30" s="262">
        <v>7242</v>
      </c>
      <c r="S30" s="262">
        <v>22168</v>
      </c>
      <c r="T30" s="262">
        <v>186400</v>
      </c>
      <c r="U30" s="262">
        <v>5061</v>
      </c>
      <c r="V30" s="262">
        <v>4104</v>
      </c>
      <c r="W30" s="262">
        <v>4584</v>
      </c>
      <c r="X30" s="262">
        <v>2040</v>
      </c>
      <c r="Y30" s="262">
        <v>489</v>
      </c>
      <c r="Z30" s="262">
        <v>975</v>
      </c>
      <c r="AA30" s="262">
        <v>10654</v>
      </c>
      <c r="AB30" s="262">
        <v>28935</v>
      </c>
      <c r="AC30" s="262">
        <v>4296</v>
      </c>
      <c r="AD30" s="262">
        <v>174298</v>
      </c>
      <c r="AE30" s="262">
        <v>7207</v>
      </c>
      <c r="AF30" s="262">
        <v>431</v>
      </c>
      <c r="AG30" s="262">
        <v>144160</v>
      </c>
      <c r="AH30" s="262">
        <v>31705</v>
      </c>
      <c r="AI30" s="262">
        <v>26386</v>
      </c>
      <c r="AJ30" s="262">
        <v>19548</v>
      </c>
      <c r="AK30" s="262">
        <v>4022</v>
      </c>
      <c r="AL30" s="262">
        <v>118385</v>
      </c>
      <c r="AM30" s="262">
        <v>28679</v>
      </c>
      <c r="AN30" s="262">
        <v>70534</v>
      </c>
      <c r="AO30" s="262">
        <v>8223</v>
      </c>
      <c r="AP30" s="262">
        <v>580201</v>
      </c>
      <c r="AQ30" s="262">
        <v>62071</v>
      </c>
      <c r="AR30" s="262">
        <v>60661</v>
      </c>
      <c r="AS30" s="262">
        <v>100864</v>
      </c>
      <c r="AT30" s="262">
        <v>116848</v>
      </c>
      <c r="AU30" s="262">
        <v>97584</v>
      </c>
      <c r="AV30" s="262">
        <v>46363</v>
      </c>
      <c r="AW30" s="262">
        <v>62260</v>
      </c>
      <c r="AX30" s="262">
        <v>23042</v>
      </c>
      <c r="AY30" s="262">
        <v>10493</v>
      </c>
      <c r="AZ30" s="262">
        <v>140397</v>
      </c>
      <c r="BA30" s="262">
        <v>314977</v>
      </c>
      <c r="BB30" s="262">
        <v>39466</v>
      </c>
      <c r="BC30" s="262">
        <v>25523</v>
      </c>
      <c r="BD30" s="262">
        <v>37047</v>
      </c>
      <c r="BE30" s="262">
        <v>13729</v>
      </c>
      <c r="BF30" s="262">
        <v>1453</v>
      </c>
      <c r="BG30" s="262">
        <v>7594</v>
      </c>
      <c r="BH30" s="262">
        <v>49372</v>
      </c>
      <c r="BI30" s="262">
        <v>148459</v>
      </c>
      <c r="BJ30" s="262">
        <v>19946</v>
      </c>
      <c r="BK30" s="262">
        <v>349244</v>
      </c>
      <c r="BL30" s="262">
        <v>12430</v>
      </c>
      <c r="BM30" s="262">
        <v>735</v>
      </c>
      <c r="BN30" s="262">
        <v>217078</v>
      </c>
      <c r="BO30" s="262">
        <v>342561</v>
      </c>
      <c r="BP30" s="262">
        <v>1222</v>
      </c>
      <c r="BQ30" s="262">
        <v>19325</v>
      </c>
      <c r="BR30" s="262">
        <v>29220</v>
      </c>
      <c r="BS30" s="262">
        <v>106635</v>
      </c>
      <c r="BT30" s="262">
        <v>163121</v>
      </c>
      <c r="BU30" s="262">
        <v>95141</v>
      </c>
      <c r="BV30" s="262">
        <v>62620</v>
      </c>
      <c r="BW30" s="262">
        <v>55060</v>
      </c>
      <c r="BX30" s="262">
        <v>31577</v>
      </c>
      <c r="BY30" s="262">
        <v>14586</v>
      </c>
      <c r="BZ30" s="262">
        <v>8599</v>
      </c>
      <c r="CA30" s="262">
        <v>13627</v>
      </c>
      <c r="CB30" s="262">
        <v>24696</v>
      </c>
      <c r="CC30" s="262">
        <v>39069</v>
      </c>
      <c r="CD30" s="262">
        <v>132024</v>
      </c>
      <c r="CE30" s="262">
        <v>175475</v>
      </c>
      <c r="CF30" s="262">
        <v>98747</v>
      </c>
      <c r="CG30" s="262">
        <v>54991</v>
      </c>
      <c r="CH30" s="262">
        <v>55184</v>
      </c>
      <c r="CI30" s="262">
        <v>227349</v>
      </c>
      <c r="CJ30" s="262">
        <v>55178</v>
      </c>
      <c r="CK30" s="262">
        <v>263465</v>
      </c>
      <c r="CL30" s="262">
        <v>34194</v>
      </c>
      <c r="CM30" s="262">
        <v>546904</v>
      </c>
      <c r="CN30" s="262">
        <v>232085</v>
      </c>
      <c r="CO30" s="262">
        <v>145320</v>
      </c>
      <c r="CP30" s="262">
        <v>115793</v>
      </c>
      <c r="CQ30" s="262">
        <v>40377</v>
      </c>
      <c r="CR30" s="262">
        <v>13329</v>
      </c>
      <c r="CS30" s="262">
        <v>232085</v>
      </c>
      <c r="CT30" s="262">
        <v>175841</v>
      </c>
      <c r="CU30" s="262">
        <v>70326</v>
      </c>
      <c r="CV30" s="262">
        <v>48339</v>
      </c>
      <c r="CW30" s="262">
        <v>14049</v>
      </c>
      <c r="CX30" s="262">
        <v>6264</v>
      </c>
      <c r="CY30" s="262">
        <v>1102240</v>
      </c>
      <c r="CZ30" s="262">
        <v>532471</v>
      </c>
      <c r="DA30" s="262">
        <v>569771</v>
      </c>
      <c r="DB30" s="262">
        <v>95184</v>
      </c>
      <c r="DC30" s="262">
        <v>107149</v>
      </c>
      <c r="DD30" s="262">
        <v>133350</v>
      </c>
      <c r="DE30" s="262">
        <v>151803</v>
      </c>
      <c r="DF30" s="262">
        <v>121995</v>
      </c>
      <c r="DG30" s="262">
        <v>112353</v>
      </c>
      <c r="DH30" s="262">
        <v>59661</v>
      </c>
      <c r="DI30" s="262">
        <v>28039</v>
      </c>
      <c r="DJ30" s="262">
        <v>28334</v>
      </c>
      <c r="DK30" s="262">
        <v>91977</v>
      </c>
      <c r="DL30" s="262">
        <v>31704</v>
      </c>
      <c r="DM30" s="262">
        <v>85429</v>
      </c>
      <c r="DN30" s="262">
        <v>70200</v>
      </c>
      <c r="DO30" s="262">
        <v>138036</v>
      </c>
      <c r="DP30" s="262">
        <v>182711</v>
      </c>
      <c r="DQ30" s="262">
        <v>214994</v>
      </c>
      <c r="DR30" s="262">
        <v>126634</v>
      </c>
      <c r="DS30" s="262">
        <v>104184</v>
      </c>
      <c r="DT30" s="262">
        <v>589650</v>
      </c>
      <c r="DU30" s="262">
        <v>558770</v>
      </c>
      <c r="DV30" s="262">
        <v>30880</v>
      </c>
      <c r="DW30" s="262">
        <v>505120</v>
      </c>
      <c r="DX30" s="262">
        <v>558770</v>
      </c>
      <c r="DY30" s="262">
        <v>462020</v>
      </c>
      <c r="DZ30" s="262">
        <v>36600</v>
      </c>
      <c r="EA30" s="262">
        <v>23840</v>
      </c>
      <c r="EB30" s="262">
        <v>31040</v>
      </c>
      <c r="EC30" s="262">
        <v>5270</v>
      </c>
      <c r="ED30" s="262">
        <v>546050</v>
      </c>
      <c r="EE30" s="262">
        <v>26720</v>
      </c>
      <c r="EF30" s="262">
        <v>112250</v>
      </c>
      <c r="EG30" s="262">
        <v>108180</v>
      </c>
      <c r="EH30" s="262">
        <v>83050</v>
      </c>
      <c r="EI30" s="262">
        <v>85430</v>
      </c>
      <c r="EJ30" s="262">
        <v>5450</v>
      </c>
      <c r="EK30" s="262">
        <v>49370</v>
      </c>
      <c r="EL30" s="262">
        <v>28580</v>
      </c>
      <c r="EM30" s="262">
        <v>44180</v>
      </c>
      <c r="EN30" s="262">
        <v>2840</v>
      </c>
      <c r="EO30" s="262">
        <v>558770</v>
      </c>
      <c r="EP30" s="262">
        <v>5520</v>
      </c>
      <c r="EQ30" s="262">
        <v>102080</v>
      </c>
      <c r="ER30" s="262">
        <v>71690</v>
      </c>
      <c r="ES30" s="262">
        <v>8090</v>
      </c>
      <c r="ET30" s="262">
        <v>22300</v>
      </c>
      <c r="EU30" s="262">
        <v>155260</v>
      </c>
      <c r="EV30" s="262">
        <v>98500</v>
      </c>
      <c r="EW30" s="262">
        <v>56770</v>
      </c>
      <c r="EX30" s="262">
        <v>295910</v>
      </c>
      <c r="EY30" s="262">
        <v>24470</v>
      </c>
      <c r="EZ30" s="262">
        <v>80460</v>
      </c>
      <c r="FA30" s="262">
        <v>45180</v>
      </c>
      <c r="FB30" s="262">
        <v>145800</v>
      </c>
      <c r="FC30" s="262">
        <v>0.42420000000000002</v>
      </c>
      <c r="FD30" s="262">
        <v>128720</v>
      </c>
      <c r="FE30" s="262">
        <v>42260</v>
      </c>
      <c r="FF30" s="262">
        <v>66800</v>
      </c>
      <c r="FG30" s="262">
        <v>19660</v>
      </c>
      <c r="FH30" s="262">
        <v>40830</v>
      </c>
      <c r="FI30" s="262">
        <v>5920</v>
      </c>
      <c r="FJ30" s="262">
        <v>17440</v>
      </c>
      <c r="FK30" s="262">
        <v>38600</v>
      </c>
      <c r="FL30" s="262">
        <v>15570</v>
      </c>
      <c r="FM30" s="262">
        <v>10360</v>
      </c>
      <c r="FN30" s="262">
        <v>948370</v>
      </c>
      <c r="FO30" s="262">
        <v>72010</v>
      </c>
      <c r="FP30" s="262">
        <v>47330</v>
      </c>
      <c r="FQ30" s="262">
        <v>24680</v>
      </c>
      <c r="FR30" s="262">
        <v>280070</v>
      </c>
      <c r="FS30" s="262">
        <v>280500</v>
      </c>
      <c r="FT30" s="262">
        <v>260840</v>
      </c>
      <c r="FU30" s="262">
        <v>19660</v>
      </c>
      <c r="FV30" s="262">
        <v>81420</v>
      </c>
      <c r="FW30" s="262">
        <v>234370</v>
      </c>
      <c r="FX30" s="262">
        <v>948370</v>
      </c>
      <c r="FY30" s="262">
        <v>267010</v>
      </c>
      <c r="FZ30" s="262">
        <v>405800</v>
      </c>
      <c r="GA30" s="262">
        <v>93530</v>
      </c>
      <c r="GB30" s="262">
        <v>15660</v>
      </c>
      <c r="GC30" s="262">
        <v>56830</v>
      </c>
      <c r="GD30" s="262">
        <v>94600</v>
      </c>
      <c r="GE30" s="262">
        <v>14940</v>
      </c>
      <c r="GF30">
        <v>19415</v>
      </c>
      <c r="GG30">
        <v>20006</v>
      </c>
      <c r="GH30">
        <v>105418</v>
      </c>
      <c r="GI30">
        <v>21949</v>
      </c>
      <c r="GJ30">
        <v>9460</v>
      </c>
      <c r="GK30">
        <v>13633</v>
      </c>
      <c r="GL30">
        <v>16817</v>
      </c>
      <c r="GM30">
        <v>9524</v>
      </c>
      <c r="GN30">
        <v>7043</v>
      </c>
      <c r="GO30">
        <v>2556</v>
      </c>
      <c r="GP30">
        <v>62071</v>
      </c>
      <c r="GQ30">
        <v>58413</v>
      </c>
      <c r="GR30">
        <v>312721</v>
      </c>
      <c r="GS30">
        <v>42765</v>
      </c>
      <c r="GT30">
        <v>14764</v>
      </c>
      <c r="GU30">
        <v>31598</v>
      </c>
      <c r="GV30">
        <v>31608</v>
      </c>
      <c r="GW30">
        <v>12585</v>
      </c>
      <c r="GX30">
        <v>10059</v>
      </c>
      <c r="GY30">
        <v>3602</v>
      </c>
    </row>
    <row r="31" spans="1:207">
      <c r="A31" s="262">
        <v>3251</v>
      </c>
      <c r="B31" s="262">
        <v>3</v>
      </c>
      <c r="C31" s="262">
        <v>2</v>
      </c>
      <c r="D31" s="262">
        <v>51</v>
      </c>
      <c r="E31" s="262" t="s">
        <v>195</v>
      </c>
      <c r="F31" s="262" t="s">
        <v>2257</v>
      </c>
      <c r="G31" s="262" t="s">
        <v>2258</v>
      </c>
      <c r="H31" s="262" t="s">
        <v>2202</v>
      </c>
      <c r="I31" s="262">
        <v>67884</v>
      </c>
      <c r="J31" s="262">
        <v>7841</v>
      </c>
      <c r="K31" s="262">
        <v>6561</v>
      </c>
      <c r="L31" s="262">
        <v>6713</v>
      </c>
      <c r="M31" s="262">
        <v>9848</v>
      </c>
      <c r="N31" s="262">
        <v>11659</v>
      </c>
      <c r="O31" s="262">
        <v>6759</v>
      </c>
      <c r="P31" s="262">
        <v>10647</v>
      </c>
      <c r="Q31" s="262">
        <v>5888</v>
      </c>
      <c r="R31" s="262">
        <v>1968</v>
      </c>
      <c r="S31" s="262">
        <v>4449</v>
      </c>
      <c r="T31" s="262">
        <v>62012</v>
      </c>
      <c r="U31" s="262">
        <v>203</v>
      </c>
      <c r="V31" s="262">
        <v>414</v>
      </c>
      <c r="W31" s="262">
        <v>269</v>
      </c>
      <c r="X31" s="262">
        <v>277</v>
      </c>
      <c r="Y31" s="262">
        <v>19</v>
      </c>
      <c r="Z31" s="262">
        <v>241</v>
      </c>
      <c r="AA31" s="262">
        <v>2114</v>
      </c>
      <c r="AB31" s="262">
        <v>3614</v>
      </c>
      <c r="AC31" s="262">
        <v>553</v>
      </c>
      <c r="AD31" s="262">
        <v>58706</v>
      </c>
      <c r="AE31" s="262">
        <v>2633</v>
      </c>
      <c r="AF31" s="262">
        <v>264</v>
      </c>
      <c r="AG31" s="262">
        <v>52709</v>
      </c>
      <c r="AH31" s="262">
        <v>10410</v>
      </c>
      <c r="AI31" s="262">
        <v>4133</v>
      </c>
      <c r="AJ31" s="262">
        <v>563</v>
      </c>
      <c r="AK31" s="262">
        <v>69</v>
      </c>
      <c r="AL31" s="262">
        <v>51902</v>
      </c>
      <c r="AM31" s="262">
        <v>7224</v>
      </c>
      <c r="AN31" s="262">
        <v>5837</v>
      </c>
      <c r="AO31" s="262">
        <v>2921</v>
      </c>
      <c r="AP31" s="262">
        <v>95786</v>
      </c>
      <c r="AQ31" s="262">
        <v>11336</v>
      </c>
      <c r="AR31" s="262">
        <v>9156</v>
      </c>
      <c r="AS31" s="262">
        <v>9544</v>
      </c>
      <c r="AT31" s="262">
        <v>13784</v>
      </c>
      <c r="AU31" s="262">
        <v>15550</v>
      </c>
      <c r="AV31" s="262">
        <v>9691</v>
      </c>
      <c r="AW31" s="262">
        <v>17126</v>
      </c>
      <c r="AX31" s="262">
        <v>7068</v>
      </c>
      <c r="AY31" s="262">
        <v>2531</v>
      </c>
      <c r="AZ31" s="262">
        <v>16062</v>
      </c>
      <c r="BA31" s="262">
        <v>76078</v>
      </c>
      <c r="BB31" s="262">
        <v>566</v>
      </c>
      <c r="BC31" s="262">
        <v>1277</v>
      </c>
      <c r="BD31" s="262">
        <v>875</v>
      </c>
      <c r="BE31" s="262">
        <v>506</v>
      </c>
      <c r="BF31" s="262">
        <v>22</v>
      </c>
      <c r="BG31" s="262">
        <v>400</v>
      </c>
      <c r="BH31" s="262">
        <v>2714</v>
      </c>
      <c r="BI31" s="262">
        <v>7315</v>
      </c>
      <c r="BJ31" s="262">
        <v>685</v>
      </c>
      <c r="BK31" s="262">
        <v>81699</v>
      </c>
      <c r="BL31" s="262">
        <v>3066</v>
      </c>
      <c r="BM31" s="262">
        <v>307</v>
      </c>
      <c r="BN31" s="262">
        <v>58879</v>
      </c>
      <c r="BO31" s="262">
        <v>33333</v>
      </c>
      <c r="BP31" s="262">
        <v>845</v>
      </c>
      <c r="BQ31" s="262">
        <v>2729</v>
      </c>
      <c r="BR31" s="262">
        <v>1280</v>
      </c>
      <c r="BS31" s="262">
        <v>6641</v>
      </c>
      <c r="BT31" s="262">
        <v>13837</v>
      </c>
      <c r="BU31" s="262">
        <v>15101</v>
      </c>
      <c r="BV31" s="262">
        <v>16256</v>
      </c>
      <c r="BW31" s="262">
        <v>17222</v>
      </c>
      <c r="BX31" s="262">
        <v>10774</v>
      </c>
      <c r="BY31" s="262">
        <v>5093</v>
      </c>
      <c r="BZ31" s="262">
        <v>3476</v>
      </c>
      <c r="CA31" s="262">
        <v>6106</v>
      </c>
      <c r="CB31" s="262">
        <v>810</v>
      </c>
      <c r="CC31" s="262">
        <v>3632</v>
      </c>
      <c r="CD31" s="262">
        <v>10917</v>
      </c>
      <c r="CE31" s="262">
        <v>18992</v>
      </c>
      <c r="CF31" s="262">
        <v>21537</v>
      </c>
      <c r="CG31" s="262">
        <v>16532</v>
      </c>
      <c r="CH31" s="262">
        <v>23366</v>
      </c>
      <c r="CI31" s="262">
        <v>73701</v>
      </c>
      <c r="CJ31" s="262">
        <v>9253</v>
      </c>
      <c r="CK31" s="262">
        <v>7995</v>
      </c>
      <c r="CL31" s="262">
        <v>4837</v>
      </c>
      <c r="CM31" s="262">
        <v>88996</v>
      </c>
      <c r="CN31" s="262">
        <v>25454</v>
      </c>
      <c r="CO31" s="262">
        <v>28060</v>
      </c>
      <c r="CP31" s="262">
        <v>26899</v>
      </c>
      <c r="CQ31" s="262">
        <v>6941</v>
      </c>
      <c r="CR31" s="262">
        <v>1642</v>
      </c>
      <c r="CS31" s="262">
        <v>25454</v>
      </c>
      <c r="CT31" s="262">
        <v>31550</v>
      </c>
      <c r="CU31" s="262">
        <v>14807</v>
      </c>
      <c r="CV31" s="262">
        <v>11523</v>
      </c>
      <c r="CW31" s="262">
        <v>3694</v>
      </c>
      <c r="CX31" s="262">
        <v>1968</v>
      </c>
      <c r="CY31" s="262">
        <v>211185</v>
      </c>
      <c r="CZ31" s="262">
        <v>104633</v>
      </c>
      <c r="DA31" s="262">
        <v>106551</v>
      </c>
      <c r="DB31" s="262">
        <v>18016</v>
      </c>
      <c r="DC31" s="262">
        <v>24076</v>
      </c>
      <c r="DD31" s="262">
        <v>20278</v>
      </c>
      <c r="DE31" s="262">
        <v>31335</v>
      </c>
      <c r="DF31" s="262">
        <v>23902</v>
      </c>
      <c r="DG31" s="262">
        <v>22029</v>
      </c>
      <c r="DH31" s="262">
        <v>10824</v>
      </c>
      <c r="DI31" s="262">
        <v>4814</v>
      </c>
      <c r="DJ31" s="262">
        <v>5235</v>
      </c>
      <c r="DK31" s="262">
        <v>19875</v>
      </c>
      <c r="DL31" s="262">
        <v>7267</v>
      </c>
      <c r="DM31" s="262">
        <v>15440</v>
      </c>
      <c r="DN31" s="262">
        <v>9739</v>
      </c>
      <c r="DO31" s="262">
        <v>22669</v>
      </c>
      <c r="DP31" s="262">
        <v>38055</v>
      </c>
      <c r="DQ31" s="262">
        <v>44489</v>
      </c>
      <c r="DR31" s="262">
        <v>24107</v>
      </c>
      <c r="DS31" s="262">
        <v>19494</v>
      </c>
      <c r="DT31" s="262">
        <v>114780</v>
      </c>
      <c r="DU31" s="262">
        <v>111230</v>
      </c>
      <c r="DV31" s="262">
        <v>3560</v>
      </c>
      <c r="DW31" s="262">
        <v>95650</v>
      </c>
      <c r="DX31" s="262">
        <v>111230</v>
      </c>
      <c r="DY31" s="262">
        <v>92910</v>
      </c>
      <c r="DZ31" s="262">
        <v>5210</v>
      </c>
      <c r="EA31" s="262">
        <v>5440</v>
      </c>
      <c r="EB31" s="262">
        <v>6090</v>
      </c>
      <c r="EC31" s="262">
        <v>1580</v>
      </c>
      <c r="ED31" s="262">
        <v>109480</v>
      </c>
      <c r="EE31" s="262">
        <v>4460</v>
      </c>
      <c r="EF31" s="262">
        <v>13280</v>
      </c>
      <c r="EG31" s="262">
        <v>21110</v>
      </c>
      <c r="EH31" s="262">
        <v>16300</v>
      </c>
      <c r="EI31" s="262">
        <v>17020</v>
      </c>
      <c r="EJ31" s="262">
        <v>3150</v>
      </c>
      <c r="EK31" s="262">
        <v>14920</v>
      </c>
      <c r="EL31" s="262">
        <v>9050</v>
      </c>
      <c r="EM31" s="262">
        <v>9650</v>
      </c>
      <c r="EN31" s="262">
        <v>540</v>
      </c>
      <c r="EO31" s="262">
        <v>111230</v>
      </c>
      <c r="EP31" s="262">
        <v>4220</v>
      </c>
      <c r="EQ31" s="262">
        <v>31710</v>
      </c>
      <c r="ER31" s="262">
        <v>23410</v>
      </c>
      <c r="ES31" s="262">
        <v>1320</v>
      </c>
      <c r="ET31" s="262">
        <v>6980</v>
      </c>
      <c r="EU31" s="262">
        <v>31540</v>
      </c>
      <c r="EV31" s="262">
        <v>21640</v>
      </c>
      <c r="EW31" s="262">
        <v>9900</v>
      </c>
      <c r="EX31" s="262">
        <v>43760</v>
      </c>
      <c r="EY31" s="262">
        <v>3880</v>
      </c>
      <c r="EZ31" s="262">
        <v>10990</v>
      </c>
      <c r="FA31" s="262">
        <v>7300</v>
      </c>
      <c r="FB31" s="262">
        <v>21590</v>
      </c>
      <c r="FC31" s="262">
        <v>0.42420000000000002</v>
      </c>
      <c r="FD31" s="262">
        <v>27470</v>
      </c>
      <c r="FE31" s="262">
        <v>9000</v>
      </c>
      <c r="FF31" s="262">
        <v>14530</v>
      </c>
      <c r="FG31" s="262">
        <v>3940</v>
      </c>
      <c r="FH31" s="262">
        <v>8670</v>
      </c>
      <c r="FI31" s="262">
        <v>1870</v>
      </c>
      <c r="FJ31" s="262">
        <v>5710</v>
      </c>
      <c r="FK31" s="262">
        <v>7920</v>
      </c>
      <c r="FL31" s="262">
        <v>1160</v>
      </c>
      <c r="FM31" s="262">
        <v>2140</v>
      </c>
      <c r="FN31" s="262">
        <v>180480</v>
      </c>
      <c r="FO31" s="262">
        <v>10950</v>
      </c>
      <c r="FP31" s="262">
        <v>5900</v>
      </c>
      <c r="FQ31" s="262">
        <v>5050</v>
      </c>
      <c r="FR31" s="262">
        <v>70380</v>
      </c>
      <c r="FS31" s="262">
        <v>60120</v>
      </c>
      <c r="FT31" s="262">
        <v>56190</v>
      </c>
      <c r="FU31" s="262">
        <v>3940</v>
      </c>
      <c r="FV31" s="262">
        <v>15430</v>
      </c>
      <c r="FW31" s="262">
        <v>23590</v>
      </c>
      <c r="FX31" s="262">
        <v>180480</v>
      </c>
      <c r="FY31" s="262">
        <v>50690</v>
      </c>
      <c r="FZ31" s="262">
        <v>90490</v>
      </c>
      <c r="GA31" s="262">
        <v>18780</v>
      </c>
      <c r="GB31" s="262">
        <v>2740</v>
      </c>
      <c r="GC31" s="262">
        <v>8770</v>
      </c>
      <c r="GD31" s="262">
        <v>7920</v>
      </c>
      <c r="GE31" s="262">
        <v>1090</v>
      </c>
      <c r="GF31">
        <v>7841</v>
      </c>
      <c r="GG31">
        <v>6409</v>
      </c>
      <c r="GH31">
        <v>27446</v>
      </c>
      <c r="GI31">
        <v>6071</v>
      </c>
      <c r="GJ31">
        <v>2556</v>
      </c>
      <c r="GK31">
        <v>4825</v>
      </c>
      <c r="GL31">
        <v>6367</v>
      </c>
      <c r="GM31">
        <v>3687</v>
      </c>
      <c r="GN31">
        <v>1986</v>
      </c>
      <c r="GO31">
        <v>696</v>
      </c>
      <c r="GP31">
        <v>11336</v>
      </c>
      <c r="GQ31">
        <v>8954</v>
      </c>
      <c r="GR31">
        <v>37874</v>
      </c>
      <c r="GS31">
        <v>8816</v>
      </c>
      <c r="GT31">
        <v>3547</v>
      </c>
      <c r="GU31">
        <v>8744</v>
      </c>
      <c r="GV31">
        <v>8677</v>
      </c>
      <c r="GW31">
        <v>4387</v>
      </c>
      <c r="GX31">
        <v>2523</v>
      </c>
      <c r="GY31">
        <v>928</v>
      </c>
    </row>
    <row r="32" spans="1:207">
      <c r="A32" s="262">
        <v>3252</v>
      </c>
      <c r="B32" s="262">
        <v>3</v>
      </c>
      <c r="C32" s="262">
        <v>2</v>
      </c>
      <c r="D32" s="262">
        <v>52</v>
      </c>
      <c r="E32" s="262" t="s">
        <v>195</v>
      </c>
      <c r="F32" s="262" t="s">
        <v>2259</v>
      </c>
      <c r="G32" s="262" t="s">
        <v>2260</v>
      </c>
      <c r="H32" s="262" t="s">
        <v>2202</v>
      </c>
      <c r="I32" s="262">
        <v>42248</v>
      </c>
      <c r="J32" s="262">
        <v>8193</v>
      </c>
      <c r="K32" s="262">
        <v>4203</v>
      </c>
      <c r="L32" s="262">
        <v>4726</v>
      </c>
      <c r="M32" s="262">
        <v>8187</v>
      </c>
      <c r="N32" s="262">
        <v>6258</v>
      </c>
      <c r="O32" s="262">
        <v>3175</v>
      </c>
      <c r="P32" s="262">
        <v>4185</v>
      </c>
      <c r="Q32" s="262">
        <v>2619</v>
      </c>
      <c r="R32" s="262">
        <v>702</v>
      </c>
      <c r="S32" s="262">
        <v>3832</v>
      </c>
      <c r="T32" s="262">
        <v>36805</v>
      </c>
      <c r="U32" s="262">
        <v>275</v>
      </c>
      <c r="V32" s="262">
        <v>665</v>
      </c>
      <c r="W32" s="262">
        <v>304</v>
      </c>
      <c r="X32" s="262">
        <v>208</v>
      </c>
      <c r="Y32" s="262">
        <v>23</v>
      </c>
      <c r="Z32" s="262">
        <v>136</v>
      </c>
      <c r="AA32" s="262">
        <v>1599</v>
      </c>
      <c r="AB32" s="262">
        <v>2055</v>
      </c>
      <c r="AC32" s="262">
        <v>234</v>
      </c>
      <c r="AD32" s="262">
        <v>35651</v>
      </c>
      <c r="AE32" s="262">
        <v>2544</v>
      </c>
      <c r="AF32" s="262">
        <v>165</v>
      </c>
      <c r="AG32" s="262">
        <v>26216</v>
      </c>
      <c r="AH32" s="262">
        <v>9096</v>
      </c>
      <c r="AI32" s="262">
        <v>5609</v>
      </c>
      <c r="AJ32" s="262">
        <v>1152</v>
      </c>
      <c r="AK32" s="262">
        <v>175</v>
      </c>
      <c r="AL32" s="262">
        <v>31459</v>
      </c>
      <c r="AM32" s="262">
        <v>4383</v>
      </c>
      <c r="AN32" s="262">
        <v>4999</v>
      </c>
      <c r="AO32" s="262">
        <v>1407</v>
      </c>
      <c r="AP32" s="262">
        <v>79456</v>
      </c>
      <c r="AQ32" s="262">
        <v>14804</v>
      </c>
      <c r="AR32" s="262">
        <v>7842</v>
      </c>
      <c r="AS32" s="262">
        <v>9004</v>
      </c>
      <c r="AT32" s="262">
        <v>16160</v>
      </c>
      <c r="AU32" s="262">
        <v>13263</v>
      </c>
      <c r="AV32" s="262">
        <v>5902</v>
      </c>
      <c r="AW32" s="262">
        <v>8063</v>
      </c>
      <c r="AX32" s="262">
        <v>3388</v>
      </c>
      <c r="AY32" s="262">
        <v>923</v>
      </c>
      <c r="AZ32" s="262">
        <v>16480</v>
      </c>
      <c r="BA32" s="262">
        <v>55162</v>
      </c>
      <c r="BB32" s="262">
        <v>1511</v>
      </c>
      <c r="BC32" s="262">
        <v>3522</v>
      </c>
      <c r="BD32" s="262">
        <v>1386</v>
      </c>
      <c r="BE32" s="262">
        <v>871</v>
      </c>
      <c r="BF32" s="262">
        <v>105</v>
      </c>
      <c r="BG32" s="262">
        <v>312</v>
      </c>
      <c r="BH32" s="262">
        <v>4709</v>
      </c>
      <c r="BI32" s="262">
        <v>6146</v>
      </c>
      <c r="BJ32" s="262">
        <v>716</v>
      </c>
      <c r="BK32" s="262">
        <v>64011</v>
      </c>
      <c r="BL32" s="262">
        <v>3534</v>
      </c>
      <c r="BM32" s="262">
        <v>233</v>
      </c>
      <c r="BN32" s="262">
        <v>39097</v>
      </c>
      <c r="BO32" s="262">
        <v>34761</v>
      </c>
      <c r="BP32" s="262">
        <v>509</v>
      </c>
      <c r="BQ32" s="262">
        <v>4982</v>
      </c>
      <c r="BR32" s="262">
        <v>2021</v>
      </c>
      <c r="BS32" s="262">
        <v>9238</v>
      </c>
      <c r="BT32" s="262">
        <v>18442</v>
      </c>
      <c r="BU32" s="262">
        <v>15723</v>
      </c>
      <c r="BV32" s="262">
        <v>11249</v>
      </c>
      <c r="BW32" s="262">
        <v>9638</v>
      </c>
      <c r="BX32" s="262">
        <v>5683</v>
      </c>
      <c r="BY32" s="262">
        <v>2750</v>
      </c>
      <c r="BZ32" s="262">
        <v>1723</v>
      </c>
      <c r="CA32" s="262">
        <v>2882</v>
      </c>
      <c r="CB32" s="262">
        <v>1088</v>
      </c>
      <c r="CC32" s="262">
        <v>3836</v>
      </c>
      <c r="CD32" s="262">
        <v>14216</v>
      </c>
      <c r="CE32" s="262">
        <v>22144</v>
      </c>
      <c r="CF32" s="262">
        <v>15223</v>
      </c>
      <c r="CG32" s="262">
        <v>10038</v>
      </c>
      <c r="CH32" s="262">
        <v>12804</v>
      </c>
      <c r="CI32" s="262">
        <v>54662</v>
      </c>
      <c r="CJ32" s="262">
        <v>8840</v>
      </c>
      <c r="CK32" s="262">
        <v>13021</v>
      </c>
      <c r="CL32" s="262">
        <v>2826</v>
      </c>
      <c r="CM32" s="262">
        <v>70510</v>
      </c>
      <c r="CN32" s="262">
        <v>26520</v>
      </c>
      <c r="CO32" s="262">
        <v>20726</v>
      </c>
      <c r="CP32" s="262">
        <v>16531</v>
      </c>
      <c r="CQ32" s="262">
        <v>5545</v>
      </c>
      <c r="CR32" s="262">
        <v>1188</v>
      </c>
      <c r="CS32" s="262">
        <v>26520</v>
      </c>
      <c r="CT32" s="262">
        <v>24269</v>
      </c>
      <c r="CU32" s="262">
        <v>9748</v>
      </c>
      <c r="CV32" s="262">
        <v>6937</v>
      </c>
      <c r="CW32" s="262">
        <v>2064</v>
      </c>
      <c r="CX32" s="262">
        <v>972</v>
      </c>
      <c r="CY32" s="262">
        <v>150259</v>
      </c>
      <c r="CZ32" s="262">
        <v>72045</v>
      </c>
      <c r="DA32" s="262">
        <v>78214</v>
      </c>
      <c r="DB32" s="262">
        <v>11672</v>
      </c>
      <c r="DC32" s="262">
        <v>16026</v>
      </c>
      <c r="DD32" s="262">
        <v>14714</v>
      </c>
      <c r="DE32" s="262">
        <v>22071</v>
      </c>
      <c r="DF32" s="262">
        <v>17791</v>
      </c>
      <c r="DG32" s="262">
        <v>17740</v>
      </c>
      <c r="DH32" s="262">
        <v>10384</v>
      </c>
      <c r="DI32" s="262">
        <v>3145</v>
      </c>
      <c r="DJ32" s="262">
        <v>3334</v>
      </c>
      <c r="DK32" s="262">
        <v>12826</v>
      </c>
      <c r="DL32" s="262">
        <v>4766</v>
      </c>
      <c r="DM32" s="262">
        <v>11205</v>
      </c>
      <c r="DN32" s="262">
        <v>7136</v>
      </c>
      <c r="DO32" s="262">
        <v>14964</v>
      </c>
      <c r="DP32" s="262">
        <v>24897</v>
      </c>
      <c r="DQ32" s="262">
        <v>31363</v>
      </c>
      <c r="DR32" s="262">
        <v>18948</v>
      </c>
      <c r="DS32" s="262">
        <v>17675</v>
      </c>
      <c r="DT32" s="262">
        <v>75000</v>
      </c>
      <c r="DU32" s="262">
        <v>71140</v>
      </c>
      <c r="DV32" s="262">
        <v>3860</v>
      </c>
      <c r="DW32" s="262">
        <v>73480</v>
      </c>
      <c r="DX32" s="262">
        <v>71140</v>
      </c>
      <c r="DY32" s="262">
        <v>60240</v>
      </c>
      <c r="DZ32" s="262">
        <v>3550</v>
      </c>
      <c r="EA32" s="262">
        <v>3080</v>
      </c>
      <c r="EB32" s="262">
        <v>3400</v>
      </c>
      <c r="EC32" s="262">
        <v>860</v>
      </c>
      <c r="ED32" s="262">
        <v>69530</v>
      </c>
      <c r="EE32" s="262">
        <v>3030</v>
      </c>
      <c r="EF32" s="262">
        <v>9360</v>
      </c>
      <c r="EG32" s="262">
        <v>13180</v>
      </c>
      <c r="EH32" s="262">
        <v>9190</v>
      </c>
      <c r="EI32" s="262">
        <v>12810</v>
      </c>
      <c r="EJ32" s="262">
        <v>1200</v>
      </c>
      <c r="EK32" s="262">
        <v>8810</v>
      </c>
      <c r="EL32" s="262">
        <v>4620</v>
      </c>
      <c r="EM32" s="262">
        <v>6950</v>
      </c>
      <c r="EN32" s="262">
        <v>390</v>
      </c>
      <c r="EO32" s="262">
        <v>71140</v>
      </c>
      <c r="EP32" s="262">
        <v>1340</v>
      </c>
      <c r="EQ32" s="262">
        <v>18050</v>
      </c>
      <c r="ER32" s="262">
        <v>12940</v>
      </c>
      <c r="ES32" s="262">
        <v>1100</v>
      </c>
      <c r="ET32" s="262">
        <v>4010</v>
      </c>
      <c r="EU32" s="262">
        <v>16230</v>
      </c>
      <c r="EV32" s="262">
        <v>11770</v>
      </c>
      <c r="EW32" s="262">
        <v>4460</v>
      </c>
      <c r="EX32" s="262">
        <v>35530</v>
      </c>
      <c r="EY32" s="262">
        <v>3600</v>
      </c>
      <c r="EZ32" s="262">
        <v>7550</v>
      </c>
      <c r="FA32" s="262">
        <v>4820</v>
      </c>
      <c r="FB32" s="262">
        <v>19560</v>
      </c>
      <c r="FC32" s="262">
        <v>0.42420000000000002</v>
      </c>
      <c r="FD32" s="262">
        <v>18270</v>
      </c>
      <c r="FE32" s="262">
        <v>6090</v>
      </c>
      <c r="FF32" s="262">
        <v>9950</v>
      </c>
      <c r="FG32" s="262">
        <v>2240</v>
      </c>
      <c r="FH32" s="262">
        <v>5870</v>
      </c>
      <c r="FI32" s="262">
        <v>1540</v>
      </c>
      <c r="FJ32" s="262">
        <v>4020</v>
      </c>
      <c r="FK32" s="262">
        <v>5030</v>
      </c>
      <c r="FL32" s="262">
        <v>460</v>
      </c>
      <c r="FM32" s="262">
        <v>1350</v>
      </c>
      <c r="FN32" s="262">
        <v>128900</v>
      </c>
      <c r="FO32" s="262">
        <v>9960</v>
      </c>
      <c r="FP32" s="262">
        <v>6150</v>
      </c>
      <c r="FQ32" s="262">
        <v>3810</v>
      </c>
      <c r="FR32" s="262">
        <v>50790</v>
      </c>
      <c r="FS32" s="262">
        <v>41340</v>
      </c>
      <c r="FT32" s="262">
        <v>39110</v>
      </c>
      <c r="FU32" s="262">
        <v>2240</v>
      </c>
      <c r="FV32" s="262">
        <v>9450</v>
      </c>
      <c r="FW32" s="262">
        <v>17350</v>
      </c>
      <c r="FX32" s="262">
        <v>128900</v>
      </c>
      <c r="FY32" s="262">
        <v>35680</v>
      </c>
      <c r="FZ32" s="262">
        <v>66030</v>
      </c>
      <c r="GA32" s="262">
        <v>12720</v>
      </c>
      <c r="GB32" s="262">
        <v>1700</v>
      </c>
      <c r="GC32" s="262">
        <v>5450</v>
      </c>
      <c r="GD32" s="262">
        <v>6180</v>
      </c>
      <c r="GE32" s="262">
        <v>1140</v>
      </c>
      <c r="GF32">
        <v>8193</v>
      </c>
      <c r="GG32">
        <v>4077</v>
      </c>
      <c r="GH32">
        <v>18882</v>
      </c>
      <c r="GI32">
        <v>3015</v>
      </c>
      <c r="GJ32">
        <v>985</v>
      </c>
      <c r="GK32">
        <v>1840</v>
      </c>
      <c r="GL32">
        <v>2701</v>
      </c>
      <c r="GM32">
        <v>1539</v>
      </c>
      <c r="GN32">
        <v>796</v>
      </c>
      <c r="GO32">
        <v>220</v>
      </c>
      <c r="GP32">
        <v>14804</v>
      </c>
      <c r="GQ32">
        <v>7614</v>
      </c>
      <c r="GR32">
        <v>37966</v>
      </c>
      <c r="GS32">
        <v>5735</v>
      </c>
      <c r="GT32">
        <v>1595</v>
      </c>
      <c r="GU32">
        <v>4030</v>
      </c>
      <c r="GV32">
        <v>4377</v>
      </c>
      <c r="GW32">
        <v>1897</v>
      </c>
      <c r="GX32">
        <v>1045</v>
      </c>
      <c r="GY32">
        <v>286</v>
      </c>
    </row>
    <row r="33" spans="1:207">
      <c r="A33" s="262">
        <v>3254</v>
      </c>
      <c r="B33" s="262">
        <v>3</v>
      </c>
      <c r="C33" s="262">
        <v>2</v>
      </c>
      <c r="D33" s="262">
        <v>54</v>
      </c>
      <c r="E33" s="262" t="s">
        <v>195</v>
      </c>
      <c r="F33" s="262" t="s">
        <v>2261</v>
      </c>
      <c r="G33" s="262" t="s">
        <v>2262</v>
      </c>
      <c r="H33" s="262" t="s">
        <v>2202</v>
      </c>
      <c r="I33" s="262">
        <v>74044</v>
      </c>
      <c r="J33" s="262">
        <v>14411</v>
      </c>
      <c r="K33" s="262">
        <v>6991</v>
      </c>
      <c r="L33" s="262">
        <v>8721</v>
      </c>
      <c r="M33" s="262">
        <v>12025</v>
      </c>
      <c r="N33" s="262">
        <v>10680</v>
      </c>
      <c r="O33" s="262">
        <v>6326</v>
      </c>
      <c r="P33" s="262">
        <v>8309</v>
      </c>
      <c r="Q33" s="262">
        <v>5052</v>
      </c>
      <c r="R33" s="262">
        <v>1529</v>
      </c>
      <c r="S33" s="262">
        <v>5758</v>
      </c>
      <c r="T33" s="262">
        <v>65007</v>
      </c>
      <c r="U33" s="262">
        <v>797</v>
      </c>
      <c r="V33" s="262">
        <v>1404</v>
      </c>
      <c r="W33" s="262">
        <v>338</v>
      </c>
      <c r="X33" s="262">
        <v>329</v>
      </c>
      <c r="Y33" s="262">
        <v>30</v>
      </c>
      <c r="Z33" s="262">
        <v>381</v>
      </c>
      <c r="AA33" s="262">
        <v>1117</v>
      </c>
      <c r="AB33" s="262">
        <v>6088</v>
      </c>
      <c r="AC33" s="262">
        <v>740</v>
      </c>
      <c r="AD33" s="262">
        <v>60921</v>
      </c>
      <c r="AE33" s="262">
        <v>4914</v>
      </c>
      <c r="AF33" s="262">
        <v>264</v>
      </c>
      <c r="AG33" s="262">
        <v>49072</v>
      </c>
      <c r="AH33" s="262">
        <v>13712</v>
      </c>
      <c r="AI33" s="262">
        <v>8170</v>
      </c>
      <c r="AJ33" s="262">
        <v>2788</v>
      </c>
      <c r="AK33" s="262">
        <v>302</v>
      </c>
      <c r="AL33" s="262">
        <v>49419</v>
      </c>
      <c r="AM33" s="262">
        <v>9297</v>
      </c>
      <c r="AN33" s="262">
        <v>13165</v>
      </c>
      <c r="AO33" s="262">
        <v>2163</v>
      </c>
      <c r="AP33" s="262">
        <v>139378</v>
      </c>
      <c r="AQ33" s="262">
        <v>24312</v>
      </c>
      <c r="AR33" s="262">
        <v>14061</v>
      </c>
      <c r="AS33" s="262">
        <v>22675</v>
      </c>
      <c r="AT33" s="262">
        <v>24720</v>
      </c>
      <c r="AU33" s="262">
        <v>19193</v>
      </c>
      <c r="AV33" s="262">
        <v>10971</v>
      </c>
      <c r="AW33" s="262">
        <v>14861</v>
      </c>
      <c r="AX33" s="262">
        <v>6405</v>
      </c>
      <c r="AY33" s="262">
        <v>2173</v>
      </c>
      <c r="AZ33" s="262">
        <v>24484</v>
      </c>
      <c r="BA33" s="262">
        <v>96478</v>
      </c>
      <c r="BB33" s="262">
        <v>4892</v>
      </c>
      <c r="BC33" s="262">
        <v>8760</v>
      </c>
      <c r="BD33" s="262">
        <v>2386</v>
      </c>
      <c r="BE33" s="262">
        <v>1191</v>
      </c>
      <c r="BF33" s="262">
        <v>108</v>
      </c>
      <c r="BG33" s="262">
        <v>1072</v>
      </c>
      <c r="BH33" s="262">
        <v>2652</v>
      </c>
      <c r="BI33" s="262">
        <v>22849</v>
      </c>
      <c r="BJ33" s="262">
        <v>3995</v>
      </c>
      <c r="BK33" s="262">
        <v>102665</v>
      </c>
      <c r="BL33" s="262">
        <v>6854</v>
      </c>
      <c r="BM33" s="262">
        <v>356</v>
      </c>
      <c r="BN33" s="262">
        <v>66707</v>
      </c>
      <c r="BO33" s="262">
        <v>65306</v>
      </c>
      <c r="BP33" s="262">
        <v>299</v>
      </c>
      <c r="BQ33" s="262">
        <v>7059</v>
      </c>
      <c r="BR33" s="262">
        <v>4671</v>
      </c>
      <c r="BS33" s="262">
        <v>18959</v>
      </c>
      <c r="BT33" s="262">
        <v>30826</v>
      </c>
      <c r="BU33" s="262">
        <v>25597</v>
      </c>
      <c r="BV33" s="262">
        <v>19365</v>
      </c>
      <c r="BW33" s="262">
        <v>17312</v>
      </c>
      <c r="BX33" s="262">
        <v>9991</v>
      </c>
      <c r="BY33" s="262">
        <v>4640</v>
      </c>
      <c r="BZ33" s="262">
        <v>2920</v>
      </c>
      <c r="CA33" s="262">
        <v>5090</v>
      </c>
      <c r="CB33" s="262">
        <v>2241</v>
      </c>
      <c r="CC33" s="262">
        <v>6806</v>
      </c>
      <c r="CD33" s="262">
        <v>24892</v>
      </c>
      <c r="CE33" s="262">
        <v>39145</v>
      </c>
      <c r="CF33" s="262">
        <v>26138</v>
      </c>
      <c r="CG33" s="262">
        <v>17761</v>
      </c>
      <c r="CH33" s="262">
        <v>22388</v>
      </c>
      <c r="CI33" s="262">
        <v>80154</v>
      </c>
      <c r="CJ33" s="262">
        <v>16710</v>
      </c>
      <c r="CK33" s="262">
        <v>37856</v>
      </c>
      <c r="CL33" s="262">
        <v>4651</v>
      </c>
      <c r="CM33" s="262">
        <v>127893</v>
      </c>
      <c r="CN33" s="262">
        <v>45671</v>
      </c>
      <c r="CO33" s="262">
        <v>36071</v>
      </c>
      <c r="CP33" s="262">
        <v>32586</v>
      </c>
      <c r="CQ33" s="262">
        <v>10068</v>
      </c>
      <c r="CR33" s="262">
        <v>3497</v>
      </c>
      <c r="CS33" s="262">
        <v>45671</v>
      </c>
      <c r="CT33" s="262">
        <v>43431</v>
      </c>
      <c r="CU33" s="262">
        <v>19176</v>
      </c>
      <c r="CV33" s="262">
        <v>13816</v>
      </c>
      <c r="CW33" s="262">
        <v>3998</v>
      </c>
      <c r="CX33" s="262">
        <v>1801</v>
      </c>
      <c r="CY33" s="262">
        <v>277595</v>
      </c>
      <c r="CZ33" s="262">
        <v>133900</v>
      </c>
      <c r="DA33" s="262">
        <v>143694</v>
      </c>
      <c r="DB33" s="262">
        <v>22501</v>
      </c>
      <c r="DC33" s="262">
        <v>30144</v>
      </c>
      <c r="DD33" s="262">
        <v>30697</v>
      </c>
      <c r="DE33" s="262">
        <v>39860</v>
      </c>
      <c r="DF33" s="262">
        <v>31727</v>
      </c>
      <c r="DG33" s="262">
        <v>29981</v>
      </c>
      <c r="DH33" s="262">
        <v>16467</v>
      </c>
      <c r="DI33" s="262">
        <v>5975</v>
      </c>
      <c r="DJ33" s="262">
        <v>6592</v>
      </c>
      <c r="DK33" s="262">
        <v>24550</v>
      </c>
      <c r="DL33" s="262">
        <v>8973</v>
      </c>
      <c r="DM33" s="262">
        <v>23277</v>
      </c>
      <c r="DN33" s="262">
        <v>13975</v>
      </c>
      <c r="DO33" s="262">
        <v>29725</v>
      </c>
      <c r="DP33" s="262">
        <v>46492</v>
      </c>
      <c r="DQ33" s="262">
        <v>56695</v>
      </c>
      <c r="DR33" s="262">
        <v>32667</v>
      </c>
      <c r="DS33" s="262">
        <v>28673</v>
      </c>
      <c r="DT33" s="262">
        <v>140470</v>
      </c>
      <c r="DU33" s="262">
        <v>132430</v>
      </c>
      <c r="DV33" s="262">
        <v>8040</v>
      </c>
      <c r="DW33" s="262">
        <v>134410</v>
      </c>
      <c r="DX33" s="262">
        <v>132430</v>
      </c>
      <c r="DY33" s="262">
        <v>111700</v>
      </c>
      <c r="DZ33" s="262">
        <v>8460</v>
      </c>
      <c r="EA33" s="262">
        <v>5070</v>
      </c>
      <c r="EB33" s="262">
        <v>5870</v>
      </c>
      <c r="EC33" s="262">
        <v>1330</v>
      </c>
      <c r="ED33" s="262">
        <v>129850</v>
      </c>
      <c r="EE33" s="262">
        <v>5100</v>
      </c>
      <c r="EF33" s="262">
        <v>21660</v>
      </c>
      <c r="EG33" s="262">
        <v>26740</v>
      </c>
      <c r="EH33" s="262">
        <v>16830</v>
      </c>
      <c r="EI33" s="262">
        <v>20350</v>
      </c>
      <c r="EJ33" s="262">
        <v>1690</v>
      </c>
      <c r="EK33" s="262">
        <v>16030</v>
      </c>
      <c r="EL33" s="262">
        <v>9540</v>
      </c>
      <c r="EM33" s="262">
        <v>11420</v>
      </c>
      <c r="EN33" s="262">
        <v>480</v>
      </c>
      <c r="EO33" s="262">
        <v>132430</v>
      </c>
      <c r="EP33" s="262">
        <v>1910</v>
      </c>
      <c r="EQ33" s="262">
        <v>35560</v>
      </c>
      <c r="ER33" s="262">
        <v>26950</v>
      </c>
      <c r="ES33" s="262">
        <v>1730</v>
      </c>
      <c r="ET33" s="262">
        <v>6890</v>
      </c>
      <c r="EU33" s="262">
        <v>31010</v>
      </c>
      <c r="EV33" s="262">
        <v>22640</v>
      </c>
      <c r="EW33" s="262">
        <v>8370</v>
      </c>
      <c r="EX33" s="262">
        <v>63960</v>
      </c>
      <c r="EY33" s="262">
        <v>3960</v>
      </c>
      <c r="EZ33" s="262">
        <v>13110</v>
      </c>
      <c r="FA33" s="262">
        <v>10760</v>
      </c>
      <c r="FB33" s="262">
        <v>36120</v>
      </c>
      <c r="FC33" s="262">
        <v>0.42420000000000002</v>
      </c>
      <c r="FD33" s="262">
        <v>35140</v>
      </c>
      <c r="FE33" s="262">
        <v>10710</v>
      </c>
      <c r="FF33" s="262">
        <v>19240</v>
      </c>
      <c r="FG33" s="262">
        <v>5190</v>
      </c>
      <c r="FH33" s="262">
        <v>10390</v>
      </c>
      <c r="FI33" s="262">
        <v>2720</v>
      </c>
      <c r="FJ33" s="262">
        <v>6540</v>
      </c>
      <c r="FK33" s="262">
        <v>9970</v>
      </c>
      <c r="FL33" s="262">
        <v>2540</v>
      </c>
      <c r="FM33" s="262">
        <v>2970</v>
      </c>
      <c r="FN33" s="262">
        <v>238340</v>
      </c>
      <c r="FO33" s="262">
        <v>17840</v>
      </c>
      <c r="FP33" s="262">
        <v>10440</v>
      </c>
      <c r="FQ33" s="262">
        <v>7410</v>
      </c>
      <c r="FR33" s="262">
        <v>85050</v>
      </c>
      <c r="FS33" s="262">
        <v>75650</v>
      </c>
      <c r="FT33" s="262">
        <v>70460</v>
      </c>
      <c r="FU33" s="262">
        <v>5190</v>
      </c>
      <c r="FV33" s="262">
        <v>18550</v>
      </c>
      <c r="FW33" s="262">
        <v>41250</v>
      </c>
      <c r="FX33" s="262">
        <v>238340</v>
      </c>
      <c r="FY33" s="262">
        <v>65920</v>
      </c>
      <c r="FZ33" s="262">
        <v>114900</v>
      </c>
      <c r="GA33" s="262">
        <v>25020</v>
      </c>
      <c r="GB33" s="262">
        <v>2650</v>
      </c>
      <c r="GC33" s="262">
        <v>12770</v>
      </c>
      <c r="GD33" s="262">
        <v>14860</v>
      </c>
      <c r="GE33" s="262">
        <v>2240</v>
      </c>
      <c r="GF33">
        <v>14411</v>
      </c>
      <c r="GG33">
        <v>6737</v>
      </c>
      <c r="GH33">
        <v>30692</v>
      </c>
      <c r="GI33">
        <v>6041</v>
      </c>
      <c r="GJ33">
        <v>1848</v>
      </c>
      <c r="GK33">
        <v>3977</v>
      </c>
      <c r="GL33">
        <v>5176</v>
      </c>
      <c r="GM33">
        <v>3026</v>
      </c>
      <c r="GN33">
        <v>1663</v>
      </c>
      <c r="GO33">
        <v>473</v>
      </c>
      <c r="GP33">
        <v>24312</v>
      </c>
      <c r="GQ33">
        <v>13474</v>
      </c>
      <c r="GR33">
        <v>65672</v>
      </c>
      <c r="GS33">
        <v>10769</v>
      </c>
      <c r="GT33">
        <v>2786</v>
      </c>
      <c r="GU33">
        <v>8279</v>
      </c>
      <c r="GV33">
        <v>7426</v>
      </c>
      <c r="GW33">
        <v>3716</v>
      </c>
      <c r="GX33">
        <v>2253</v>
      </c>
      <c r="GY33">
        <v>684</v>
      </c>
    </row>
    <row r="34" spans="1:207">
      <c r="A34" s="262">
        <v>3255</v>
      </c>
      <c r="B34" s="262">
        <v>3</v>
      </c>
      <c r="C34" s="262">
        <v>2</v>
      </c>
      <c r="D34" s="262">
        <v>55</v>
      </c>
      <c r="E34" s="262" t="s">
        <v>195</v>
      </c>
      <c r="F34" s="262" t="s">
        <v>2263</v>
      </c>
      <c r="G34" s="262" t="s">
        <v>2264</v>
      </c>
      <c r="H34" s="262" t="s">
        <v>2202</v>
      </c>
      <c r="I34" s="262">
        <v>22960</v>
      </c>
      <c r="J34" s="262">
        <v>5670</v>
      </c>
      <c r="K34" s="262">
        <v>2815</v>
      </c>
      <c r="L34" s="262">
        <v>2544</v>
      </c>
      <c r="M34" s="262">
        <v>4076</v>
      </c>
      <c r="N34" s="262">
        <v>3435</v>
      </c>
      <c r="O34" s="262">
        <v>1566</v>
      </c>
      <c r="P34" s="262">
        <v>1752</v>
      </c>
      <c r="Q34" s="262">
        <v>843</v>
      </c>
      <c r="R34" s="262">
        <v>259</v>
      </c>
      <c r="S34" s="262">
        <v>1702</v>
      </c>
      <c r="T34" s="262">
        <v>20604</v>
      </c>
      <c r="U34" s="262">
        <v>39</v>
      </c>
      <c r="V34" s="262">
        <v>163</v>
      </c>
      <c r="W34" s="262">
        <v>268</v>
      </c>
      <c r="X34" s="262">
        <v>102</v>
      </c>
      <c r="Y34" s="262">
        <v>30</v>
      </c>
      <c r="Z34" s="262">
        <v>52</v>
      </c>
      <c r="AA34" s="262">
        <v>260</v>
      </c>
      <c r="AB34" s="262">
        <v>1421</v>
      </c>
      <c r="AC34" s="262">
        <v>61</v>
      </c>
      <c r="AD34" s="262">
        <v>18645</v>
      </c>
      <c r="AE34" s="262">
        <v>2446</v>
      </c>
      <c r="AF34" s="262">
        <v>127</v>
      </c>
      <c r="AG34" s="262">
        <v>14388</v>
      </c>
      <c r="AH34" s="262">
        <v>5691</v>
      </c>
      <c r="AI34" s="262">
        <v>2599</v>
      </c>
      <c r="AJ34" s="262">
        <v>234</v>
      </c>
      <c r="AK34" s="262">
        <v>48</v>
      </c>
      <c r="AL34" s="262">
        <v>18889</v>
      </c>
      <c r="AM34" s="262">
        <v>2015</v>
      </c>
      <c r="AN34" s="262">
        <v>1323</v>
      </c>
      <c r="AO34" s="262">
        <v>733</v>
      </c>
      <c r="AP34" s="262">
        <v>38233</v>
      </c>
      <c r="AQ34" s="262">
        <v>9372</v>
      </c>
      <c r="AR34" s="262">
        <v>4485</v>
      </c>
      <c r="AS34" s="262">
        <v>4444</v>
      </c>
      <c r="AT34" s="262">
        <v>7119</v>
      </c>
      <c r="AU34" s="262">
        <v>5706</v>
      </c>
      <c r="AV34" s="262">
        <v>2475</v>
      </c>
      <c r="AW34" s="262">
        <v>3067</v>
      </c>
      <c r="AX34" s="262">
        <v>1221</v>
      </c>
      <c r="AY34" s="262">
        <v>344</v>
      </c>
      <c r="AZ34" s="262">
        <v>5488</v>
      </c>
      <c r="BA34" s="262">
        <v>30569</v>
      </c>
      <c r="BB34" s="262">
        <v>196</v>
      </c>
      <c r="BC34" s="262">
        <v>338</v>
      </c>
      <c r="BD34" s="262">
        <v>1253</v>
      </c>
      <c r="BE34" s="262">
        <v>237</v>
      </c>
      <c r="BF34" s="262">
        <v>34</v>
      </c>
      <c r="BG34" s="262">
        <v>118</v>
      </c>
      <c r="BH34" s="262">
        <v>412</v>
      </c>
      <c r="BI34" s="262">
        <v>3944</v>
      </c>
      <c r="BJ34" s="262">
        <v>99</v>
      </c>
      <c r="BK34" s="262">
        <v>30004</v>
      </c>
      <c r="BL34" s="262">
        <v>3595</v>
      </c>
      <c r="BM34" s="262">
        <v>179</v>
      </c>
      <c r="BN34" s="262">
        <v>20532</v>
      </c>
      <c r="BO34" s="262">
        <v>14424</v>
      </c>
      <c r="BP34" s="262">
        <v>469</v>
      </c>
      <c r="BQ34" s="262">
        <v>2808</v>
      </c>
      <c r="BR34" s="262">
        <v>811</v>
      </c>
      <c r="BS34" s="262">
        <v>4143</v>
      </c>
      <c r="BT34" s="262">
        <v>7661</v>
      </c>
      <c r="BU34" s="262">
        <v>7530</v>
      </c>
      <c r="BV34" s="262">
        <v>5510</v>
      </c>
      <c r="BW34" s="262">
        <v>5106</v>
      </c>
      <c r="BX34" s="262">
        <v>3292</v>
      </c>
      <c r="BY34" s="262">
        <v>1502</v>
      </c>
      <c r="BZ34" s="262">
        <v>981</v>
      </c>
      <c r="CA34" s="262">
        <v>1697</v>
      </c>
      <c r="CB34" s="262">
        <v>422</v>
      </c>
      <c r="CC34" s="262">
        <v>2086</v>
      </c>
      <c r="CD34" s="262">
        <v>5641</v>
      </c>
      <c r="CE34" s="262">
        <v>9246</v>
      </c>
      <c r="CF34" s="262">
        <v>7368</v>
      </c>
      <c r="CG34" s="262">
        <v>5286</v>
      </c>
      <c r="CH34" s="262">
        <v>8184</v>
      </c>
      <c r="CI34" s="262">
        <v>31128</v>
      </c>
      <c r="CJ34" s="262">
        <v>3244</v>
      </c>
      <c r="CK34" s="262">
        <v>2552</v>
      </c>
      <c r="CL34" s="262">
        <v>1309</v>
      </c>
      <c r="CM34" s="262">
        <v>33407</v>
      </c>
      <c r="CN34" s="262">
        <v>11110</v>
      </c>
      <c r="CO34" s="262">
        <v>9420</v>
      </c>
      <c r="CP34" s="262">
        <v>9405</v>
      </c>
      <c r="CQ34" s="262">
        <v>2909</v>
      </c>
      <c r="CR34" s="262">
        <v>563</v>
      </c>
      <c r="CS34" s="262">
        <v>11110</v>
      </c>
      <c r="CT34" s="262">
        <v>11165</v>
      </c>
      <c r="CU34" s="262">
        <v>5399</v>
      </c>
      <c r="CV34" s="262">
        <v>3855</v>
      </c>
      <c r="CW34" s="262">
        <v>1249</v>
      </c>
      <c r="CX34" s="262">
        <v>629</v>
      </c>
      <c r="CY34" s="262">
        <v>73548</v>
      </c>
      <c r="CZ34" s="262">
        <v>36051</v>
      </c>
      <c r="DA34" s="262">
        <v>37496</v>
      </c>
      <c r="DB34" s="262">
        <v>5636</v>
      </c>
      <c r="DC34" s="262">
        <v>8032</v>
      </c>
      <c r="DD34" s="262">
        <v>7364</v>
      </c>
      <c r="DE34" s="262">
        <v>10865</v>
      </c>
      <c r="DF34" s="262">
        <v>8863</v>
      </c>
      <c r="DG34" s="262">
        <v>8923</v>
      </c>
      <c r="DH34" s="262">
        <v>5124</v>
      </c>
      <c r="DI34" s="262">
        <v>1517</v>
      </c>
      <c r="DJ34" s="262">
        <v>1580</v>
      </c>
      <c r="DK34" s="262">
        <v>6420</v>
      </c>
      <c r="DL34" s="262">
        <v>2459</v>
      </c>
      <c r="DM34" s="262">
        <v>5600</v>
      </c>
      <c r="DN34" s="262">
        <v>3456</v>
      </c>
      <c r="DO34" s="262">
        <v>6999</v>
      </c>
      <c r="DP34" s="262">
        <v>11741</v>
      </c>
      <c r="DQ34" s="262">
        <v>15654</v>
      </c>
      <c r="DR34" s="262">
        <v>9356</v>
      </c>
      <c r="DS34" s="262">
        <v>8765</v>
      </c>
      <c r="DT34" s="262">
        <v>35520</v>
      </c>
      <c r="DU34" s="262">
        <v>33350</v>
      </c>
      <c r="DV34" s="262">
        <v>2180</v>
      </c>
      <c r="DW34" s="262">
        <v>37600</v>
      </c>
      <c r="DX34" s="262">
        <v>33350</v>
      </c>
      <c r="DY34" s="262">
        <v>28640</v>
      </c>
      <c r="DZ34" s="262">
        <v>1520</v>
      </c>
      <c r="EA34" s="262">
        <v>1480</v>
      </c>
      <c r="EB34" s="262">
        <v>1230</v>
      </c>
      <c r="EC34" s="262">
        <v>0.42420000000000002</v>
      </c>
      <c r="ED34" s="262">
        <v>32610</v>
      </c>
      <c r="EE34" s="262">
        <v>1230</v>
      </c>
      <c r="EF34" s="262">
        <v>3590</v>
      </c>
      <c r="EG34" s="262">
        <v>5830</v>
      </c>
      <c r="EH34" s="262">
        <v>4310</v>
      </c>
      <c r="EI34" s="262">
        <v>5790</v>
      </c>
      <c r="EJ34" s="262">
        <v>0.42420000000000002</v>
      </c>
      <c r="EK34" s="262">
        <v>4820</v>
      </c>
      <c r="EL34" s="262">
        <v>2760</v>
      </c>
      <c r="EM34" s="262">
        <v>3580</v>
      </c>
      <c r="EN34" s="262">
        <v>0.42420000000000002</v>
      </c>
      <c r="EO34" s="262">
        <v>33350</v>
      </c>
      <c r="EP34" s="262">
        <v>730</v>
      </c>
      <c r="EQ34" s="262">
        <v>11340</v>
      </c>
      <c r="ER34" s="262">
        <v>8880</v>
      </c>
      <c r="ES34" s="262">
        <v>480</v>
      </c>
      <c r="ET34" s="262">
        <v>1980</v>
      </c>
      <c r="EU34" s="262">
        <v>7270</v>
      </c>
      <c r="EV34" s="262">
        <v>5620</v>
      </c>
      <c r="EW34" s="262">
        <v>1650</v>
      </c>
      <c r="EX34" s="262">
        <v>14010</v>
      </c>
      <c r="EY34" s="262">
        <v>770</v>
      </c>
      <c r="EZ34" s="262">
        <v>3220</v>
      </c>
      <c r="FA34" s="262">
        <v>2570</v>
      </c>
      <c r="FB34" s="262">
        <v>7460</v>
      </c>
      <c r="FC34" s="262">
        <v>0</v>
      </c>
      <c r="FD34" s="262">
        <v>9120</v>
      </c>
      <c r="FE34" s="262">
        <v>2800</v>
      </c>
      <c r="FF34" s="262">
        <v>5000</v>
      </c>
      <c r="FG34" s="262">
        <v>1310</v>
      </c>
      <c r="FH34" s="262">
        <v>2730</v>
      </c>
      <c r="FI34" s="262">
        <v>1100</v>
      </c>
      <c r="FJ34" s="262">
        <v>1630</v>
      </c>
      <c r="FK34" s="262">
        <v>2760</v>
      </c>
      <c r="FL34" s="262">
        <v>0.42420000000000002</v>
      </c>
      <c r="FM34" s="262">
        <v>750</v>
      </c>
      <c r="FN34" s="262">
        <v>63750</v>
      </c>
      <c r="FO34" s="262">
        <v>4680</v>
      </c>
      <c r="FP34" s="262">
        <v>2710</v>
      </c>
      <c r="FQ34" s="262">
        <v>1980</v>
      </c>
      <c r="FR34" s="262">
        <v>26980</v>
      </c>
      <c r="FS34" s="262">
        <v>19700</v>
      </c>
      <c r="FT34" s="262">
        <v>18390</v>
      </c>
      <c r="FU34" s="262">
        <v>1310</v>
      </c>
      <c r="FV34" s="262">
        <v>4630</v>
      </c>
      <c r="FW34" s="262">
        <v>7750</v>
      </c>
      <c r="FX34" s="262">
        <v>63750</v>
      </c>
      <c r="FY34" s="262">
        <v>19380</v>
      </c>
      <c r="FZ34" s="262">
        <v>33080</v>
      </c>
      <c r="GA34" s="262">
        <v>5260</v>
      </c>
      <c r="GB34" s="262">
        <v>600</v>
      </c>
      <c r="GC34" s="262">
        <v>2390</v>
      </c>
      <c r="GD34" s="262">
        <v>2530</v>
      </c>
      <c r="GE34" s="262">
        <v>0.42420000000000002</v>
      </c>
      <c r="GF34">
        <v>5670</v>
      </c>
      <c r="GG34">
        <v>2731</v>
      </c>
      <c r="GH34">
        <v>9872</v>
      </c>
      <c r="GI34">
        <v>1596</v>
      </c>
      <c r="GJ34">
        <v>356</v>
      </c>
      <c r="GK34">
        <v>705</v>
      </c>
      <c r="GL34">
        <v>1170</v>
      </c>
      <c r="GM34">
        <v>528</v>
      </c>
      <c r="GN34">
        <v>253</v>
      </c>
      <c r="GO34">
        <v>79</v>
      </c>
      <c r="GP34">
        <v>9372</v>
      </c>
      <c r="GQ34">
        <v>4376</v>
      </c>
      <c r="GR34">
        <v>16943</v>
      </c>
      <c r="GS34">
        <v>2619</v>
      </c>
      <c r="GT34">
        <v>498</v>
      </c>
      <c r="GU34">
        <v>1363</v>
      </c>
      <c r="GV34">
        <v>1891</v>
      </c>
      <c r="GW34">
        <v>745</v>
      </c>
      <c r="GX34">
        <v>312</v>
      </c>
      <c r="GY34">
        <v>114</v>
      </c>
    </row>
    <row r="35" spans="1:207">
      <c r="A35" s="262">
        <v>3256</v>
      </c>
      <c r="B35" s="262">
        <v>3</v>
      </c>
      <c r="C35" s="262">
        <v>2</v>
      </c>
      <c r="D35" s="262">
        <v>56</v>
      </c>
      <c r="E35" s="262" t="s">
        <v>195</v>
      </c>
      <c r="F35" s="262" t="s">
        <v>2265</v>
      </c>
      <c r="G35" s="262" t="s">
        <v>2266</v>
      </c>
      <c r="H35" s="262" t="s">
        <v>2202</v>
      </c>
      <c r="I35" s="262">
        <v>37530</v>
      </c>
      <c r="J35" s="262">
        <v>6377</v>
      </c>
      <c r="K35" s="262">
        <v>4827</v>
      </c>
      <c r="L35" s="262">
        <v>4496</v>
      </c>
      <c r="M35" s="262">
        <v>5819</v>
      </c>
      <c r="N35" s="262">
        <v>4693</v>
      </c>
      <c r="O35" s="262">
        <v>3001</v>
      </c>
      <c r="P35" s="262">
        <v>4852</v>
      </c>
      <c r="Q35" s="262">
        <v>2559</v>
      </c>
      <c r="R35" s="262">
        <v>906</v>
      </c>
      <c r="S35" s="262">
        <v>2181</v>
      </c>
      <c r="T35" s="262">
        <v>33926</v>
      </c>
      <c r="U35" s="262">
        <v>46</v>
      </c>
      <c r="V35" s="262">
        <v>702</v>
      </c>
      <c r="W35" s="262">
        <v>200</v>
      </c>
      <c r="X35" s="262">
        <v>266</v>
      </c>
      <c r="Y35" s="262">
        <v>44</v>
      </c>
      <c r="Z35" s="262">
        <v>165</v>
      </c>
      <c r="AA35" s="262">
        <v>639</v>
      </c>
      <c r="AB35" s="262">
        <v>1619</v>
      </c>
      <c r="AC35" s="262">
        <v>187</v>
      </c>
      <c r="AD35" s="262">
        <v>32626</v>
      </c>
      <c r="AE35" s="262">
        <v>2282</v>
      </c>
      <c r="AF35" s="262">
        <v>177</v>
      </c>
      <c r="AG35" s="262">
        <v>27360</v>
      </c>
      <c r="AH35" s="262">
        <v>6945</v>
      </c>
      <c r="AI35" s="262">
        <v>2975</v>
      </c>
      <c r="AJ35" s="262">
        <v>223</v>
      </c>
      <c r="AK35" s="262">
        <v>27</v>
      </c>
      <c r="AL35" s="262">
        <v>30468</v>
      </c>
      <c r="AM35" s="262">
        <v>2607</v>
      </c>
      <c r="AN35" s="262">
        <v>2412</v>
      </c>
      <c r="AO35" s="262">
        <v>2043</v>
      </c>
      <c r="AP35" s="262">
        <v>55564</v>
      </c>
      <c r="AQ35" s="262">
        <v>9565</v>
      </c>
      <c r="AR35" s="262">
        <v>6790</v>
      </c>
      <c r="AS35" s="262">
        <v>7019</v>
      </c>
      <c r="AT35" s="262">
        <v>9585</v>
      </c>
      <c r="AU35" s="262">
        <v>6891</v>
      </c>
      <c r="AV35" s="262">
        <v>4072</v>
      </c>
      <c r="AW35" s="262">
        <v>7306</v>
      </c>
      <c r="AX35" s="262">
        <v>3157</v>
      </c>
      <c r="AY35" s="262">
        <v>1175</v>
      </c>
      <c r="AZ35" s="262">
        <v>6962</v>
      </c>
      <c r="BA35" s="262">
        <v>44212</v>
      </c>
      <c r="BB35" s="262">
        <v>192</v>
      </c>
      <c r="BC35" s="262">
        <v>2606</v>
      </c>
      <c r="BD35" s="262">
        <v>726</v>
      </c>
      <c r="BE35" s="262">
        <v>492</v>
      </c>
      <c r="BF35" s="262">
        <v>53</v>
      </c>
      <c r="BG35" s="262">
        <v>317</v>
      </c>
      <c r="BH35" s="262">
        <v>872</v>
      </c>
      <c r="BI35" s="262">
        <v>3440</v>
      </c>
      <c r="BJ35" s="262">
        <v>314</v>
      </c>
      <c r="BK35" s="262">
        <v>47826</v>
      </c>
      <c r="BL35" s="262">
        <v>2883</v>
      </c>
      <c r="BM35" s="262">
        <v>225</v>
      </c>
      <c r="BN35" s="262">
        <v>31974</v>
      </c>
      <c r="BO35" s="262">
        <v>20920</v>
      </c>
      <c r="BP35" s="262">
        <v>278</v>
      </c>
      <c r="BQ35" s="262">
        <v>2388</v>
      </c>
      <c r="BR35" s="262">
        <v>931</v>
      </c>
      <c r="BS35" s="262">
        <v>4127</v>
      </c>
      <c r="BT35" s="262">
        <v>9351</v>
      </c>
      <c r="BU35" s="262">
        <v>9642</v>
      </c>
      <c r="BV35" s="262">
        <v>8243</v>
      </c>
      <c r="BW35" s="262">
        <v>8616</v>
      </c>
      <c r="BX35" s="262">
        <v>5888</v>
      </c>
      <c r="BY35" s="262">
        <v>2914</v>
      </c>
      <c r="BZ35" s="262">
        <v>1963</v>
      </c>
      <c r="CA35" s="262">
        <v>3885</v>
      </c>
      <c r="CB35" s="262">
        <v>441</v>
      </c>
      <c r="CC35" s="262">
        <v>2043</v>
      </c>
      <c r="CD35" s="262">
        <v>6722</v>
      </c>
      <c r="CE35" s="262">
        <v>11897</v>
      </c>
      <c r="CF35" s="262">
        <v>11673</v>
      </c>
      <c r="CG35" s="262">
        <v>8739</v>
      </c>
      <c r="CH35" s="262">
        <v>14045</v>
      </c>
      <c r="CI35" s="262">
        <v>43215</v>
      </c>
      <c r="CJ35" s="262">
        <v>4553</v>
      </c>
      <c r="CK35" s="262">
        <v>4584</v>
      </c>
      <c r="CL35" s="262">
        <v>3208</v>
      </c>
      <c r="CM35" s="262">
        <v>50721</v>
      </c>
      <c r="CN35" s="262">
        <v>14986</v>
      </c>
      <c r="CO35" s="262">
        <v>14450</v>
      </c>
      <c r="CP35" s="262">
        <v>15923</v>
      </c>
      <c r="CQ35" s="262">
        <v>4487</v>
      </c>
      <c r="CR35" s="262">
        <v>875</v>
      </c>
      <c r="CS35" s="262">
        <v>14986</v>
      </c>
      <c r="CT35" s="262">
        <v>16870</v>
      </c>
      <c r="CU35" s="262">
        <v>8376</v>
      </c>
      <c r="CV35" s="262">
        <v>6754</v>
      </c>
      <c r="CW35" s="262">
        <v>2332</v>
      </c>
      <c r="CX35" s="262">
        <v>1403</v>
      </c>
      <c r="CY35" s="262">
        <v>122241</v>
      </c>
      <c r="CZ35" s="262">
        <v>60579</v>
      </c>
      <c r="DA35" s="262">
        <v>61663</v>
      </c>
      <c r="DB35" s="262">
        <v>10511</v>
      </c>
      <c r="DC35" s="262">
        <v>14296</v>
      </c>
      <c r="DD35" s="262">
        <v>12645</v>
      </c>
      <c r="DE35" s="262">
        <v>18259</v>
      </c>
      <c r="DF35" s="262">
        <v>12977</v>
      </c>
      <c r="DG35" s="262">
        <v>12480</v>
      </c>
      <c r="DH35" s="262">
        <v>6879</v>
      </c>
      <c r="DI35" s="262">
        <v>2819</v>
      </c>
      <c r="DJ35" s="262">
        <v>3035</v>
      </c>
      <c r="DK35" s="262">
        <v>11613</v>
      </c>
      <c r="DL35" s="262">
        <v>4273</v>
      </c>
      <c r="DM35" s="262">
        <v>9742</v>
      </c>
      <c r="DN35" s="262">
        <v>5970</v>
      </c>
      <c r="DO35" s="262">
        <v>13092</v>
      </c>
      <c r="DP35" s="262">
        <v>21103</v>
      </c>
      <c r="DQ35" s="262">
        <v>25539</v>
      </c>
      <c r="DR35" s="262">
        <v>13020</v>
      </c>
      <c r="DS35" s="262">
        <v>12036</v>
      </c>
      <c r="DT35" s="262">
        <v>64110</v>
      </c>
      <c r="DU35" s="262">
        <v>61260</v>
      </c>
      <c r="DV35" s="262">
        <v>2850</v>
      </c>
      <c r="DW35" s="262">
        <v>57480</v>
      </c>
      <c r="DX35" s="262">
        <v>61260</v>
      </c>
      <c r="DY35" s="262">
        <v>51350</v>
      </c>
      <c r="DZ35" s="262">
        <v>3450</v>
      </c>
      <c r="EA35" s="262">
        <v>2560</v>
      </c>
      <c r="EB35" s="262">
        <v>3040</v>
      </c>
      <c r="EC35" s="262">
        <v>860</v>
      </c>
      <c r="ED35" s="262">
        <v>60000</v>
      </c>
      <c r="EE35" s="262">
        <v>2040</v>
      </c>
      <c r="EF35" s="262">
        <v>6690</v>
      </c>
      <c r="EG35" s="262">
        <v>11050</v>
      </c>
      <c r="EH35" s="262">
        <v>7560</v>
      </c>
      <c r="EI35" s="262">
        <v>9430</v>
      </c>
      <c r="EJ35" s="262">
        <v>1650</v>
      </c>
      <c r="EK35" s="262">
        <v>8540</v>
      </c>
      <c r="EL35" s="262">
        <v>6120</v>
      </c>
      <c r="EM35" s="262">
        <v>6260</v>
      </c>
      <c r="EN35" s="262">
        <v>660</v>
      </c>
      <c r="EO35" s="262">
        <v>61260</v>
      </c>
      <c r="EP35" s="262">
        <v>2800</v>
      </c>
      <c r="EQ35" s="262">
        <v>18980</v>
      </c>
      <c r="ER35" s="262">
        <v>14050</v>
      </c>
      <c r="ES35" s="262">
        <v>800</v>
      </c>
      <c r="ET35" s="262">
        <v>4130</v>
      </c>
      <c r="EU35" s="262">
        <v>14240</v>
      </c>
      <c r="EV35" s="262">
        <v>10100</v>
      </c>
      <c r="EW35" s="262">
        <v>4140</v>
      </c>
      <c r="EX35" s="262">
        <v>25240</v>
      </c>
      <c r="EY35" s="262">
        <v>1510</v>
      </c>
      <c r="EZ35" s="262">
        <v>5240</v>
      </c>
      <c r="FA35" s="262">
        <v>4900</v>
      </c>
      <c r="FB35" s="262">
        <v>13590</v>
      </c>
      <c r="FC35" s="262">
        <v>0</v>
      </c>
      <c r="FD35" s="262">
        <v>16560</v>
      </c>
      <c r="FE35" s="262">
        <v>5170</v>
      </c>
      <c r="FF35" s="262">
        <v>9150</v>
      </c>
      <c r="FG35" s="262">
        <v>2240</v>
      </c>
      <c r="FH35" s="262">
        <v>5050</v>
      </c>
      <c r="FI35" s="262">
        <v>1680</v>
      </c>
      <c r="FJ35" s="262">
        <v>3330</v>
      </c>
      <c r="FK35" s="262">
        <v>5150</v>
      </c>
      <c r="FL35" s="262">
        <v>0.42420000000000002</v>
      </c>
      <c r="FM35" s="262">
        <v>1310</v>
      </c>
      <c r="FN35" s="262">
        <v>103820</v>
      </c>
      <c r="FO35" s="262">
        <v>8720</v>
      </c>
      <c r="FP35" s="262">
        <v>5300</v>
      </c>
      <c r="FQ35" s="262">
        <v>3430</v>
      </c>
      <c r="FR35" s="262">
        <v>43170</v>
      </c>
      <c r="FS35" s="262">
        <v>31770</v>
      </c>
      <c r="FT35" s="262">
        <v>29530</v>
      </c>
      <c r="FU35" s="262">
        <v>2240</v>
      </c>
      <c r="FV35" s="262">
        <v>8320</v>
      </c>
      <c r="FW35" s="262">
        <v>11830</v>
      </c>
      <c r="FX35" s="262">
        <v>103820</v>
      </c>
      <c r="FY35" s="262">
        <v>32850</v>
      </c>
      <c r="FZ35" s="262">
        <v>49480</v>
      </c>
      <c r="GA35" s="262">
        <v>10870</v>
      </c>
      <c r="GB35" s="262">
        <v>1280</v>
      </c>
      <c r="GC35" s="262">
        <v>4670</v>
      </c>
      <c r="GD35" s="262">
        <v>4120</v>
      </c>
      <c r="GE35" s="262">
        <v>550</v>
      </c>
      <c r="GF35">
        <v>6377</v>
      </c>
      <c r="GG35">
        <v>4699</v>
      </c>
      <c r="GH35">
        <v>14751</v>
      </c>
      <c r="GI35">
        <v>2688</v>
      </c>
      <c r="GJ35">
        <v>1074</v>
      </c>
      <c r="GK35">
        <v>2073</v>
      </c>
      <c r="GL35">
        <v>3095</v>
      </c>
      <c r="GM35">
        <v>1504</v>
      </c>
      <c r="GN35">
        <v>965</v>
      </c>
      <c r="GO35">
        <v>304</v>
      </c>
      <c r="GP35">
        <v>9565</v>
      </c>
      <c r="GQ35">
        <v>6628</v>
      </c>
      <c r="GR35">
        <v>23135</v>
      </c>
      <c r="GS35">
        <v>3665</v>
      </c>
      <c r="GT35">
        <v>1571</v>
      </c>
      <c r="GU35">
        <v>3468</v>
      </c>
      <c r="GV35">
        <v>4058</v>
      </c>
      <c r="GW35">
        <v>1872</v>
      </c>
      <c r="GX35">
        <v>1183</v>
      </c>
      <c r="GY35">
        <v>415</v>
      </c>
    </row>
    <row r="36" spans="1:207">
      <c r="A36" s="262">
        <v>3257</v>
      </c>
      <c r="B36" s="262">
        <v>3</v>
      </c>
      <c r="C36" s="262">
        <v>2</v>
      </c>
      <c r="D36" s="262">
        <v>57</v>
      </c>
      <c r="E36" s="262" t="s">
        <v>195</v>
      </c>
      <c r="F36" s="262" t="s">
        <v>2267</v>
      </c>
      <c r="G36" s="262" t="s">
        <v>2268</v>
      </c>
      <c r="H36" s="262" t="s">
        <v>2202</v>
      </c>
      <c r="I36" s="262">
        <v>45126</v>
      </c>
      <c r="J36" s="262">
        <v>7417</v>
      </c>
      <c r="K36" s="262">
        <v>4554</v>
      </c>
      <c r="L36" s="262">
        <v>4741</v>
      </c>
      <c r="M36" s="262">
        <v>7560</v>
      </c>
      <c r="N36" s="262">
        <v>6793</v>
      </c>
      <c r="O36" s="262">
        <v>3875</v>
      </c>
      <c r="P36" s="262">
        <v>5867</v>
      </c>
      <c r="Q36" s="262">
        <v>3264</v>
      </c>
      <c r="R36" s="262">
        <v>1055</v>
      </c>
      <c r="S36" s="262">
        <v>3721</v>
      </c>
      <c r="T36" s="262">
        <v>40425</v>
      </c>
      <c r="U36" s="262">
        <v>10</v>
      </c>
      <c r="V36" s="262">
        <v>328</v>
      </c>
      <c r="W36" s="262">
        <v>336</v>
      </c>
      <c r="X36" s="262">
        <v>167</v>
      </c>
      <c r="Y36" s="262">
        <v>16</v>
      </c>
      <c r="Z36" s="262">
        <v>123</v>
      </c>
      <c r="AA36" s="262">
        <v>764</v>
      </c>
      <c r="AB36" s="262">
        <v>2372</v>
      </c>
      <c r="AC36" s="262">
        <v>164</v>
      </c>
      <c r="AD36" s="262">
        <v>39519</v>
      </c>
      <c r="AE36" s="262">
        <v>2082</v>
      </c>
      <c r="AF36" s="262">
        <v>225</v>
      </c>
      <c r="AG36" s="262">
        <v>27623</v>
      </c>
      <c r="AH36" s="262">
        <v>11608</v>
      </c>
      <c r="AI36" s="262">
        <v>5139</v>
      </c>
      <c r="AJ36" s="262">
        <v>666</v>
      </c>
      <c r="AK36" s="262">
        <v>90</v>
      </c>
      <c r="AL36" s="262">
        <v>36741</v>
      </c>
      <c r="AM36" s="262">
        <v>3630</v>
      </c>
      <c r="AN36" s="262">
        <v>2930</v>
      </c>
      <c r="AO36" s="262">
        <v>1825</v>
      </c>
      <c r="AP36" s="262">
        <v>78152</v>
      </c>
      <c r="AQ36" s="262">
        <v>12712</v>
      </c>
      <c r="AR36" s="262">
        <v>7869</v>
      </c>
      <c r="AS36" s="262">
        <v>8283</v>
      </c>
      <c r="AT36" s="262">
        <v>13981</v>
      </c>
      <c r="AU36" s="262">
        <v>12691</v>
      </c>
      <c r="AV36" s="262">
        <v>6617</v>
      </c>
      <c r="AW36" s="262">
        <v>10262</v>
      </c>
      <c r="AX36" s="262">
        <v>4287</v>
      </c>
      <c r="AY36" s="262">
        <v>1450</v>
      </c>
      <c r="AZ36" s="262">
        <v>14517</v>
      </c>
      <c r="BA36" s="262">
        <v>59956</v>
      </c>
      <c r="BB36" s="262">
        <v>37</v>
      </c>
      <c r="BC36" s="262">
        <v>1373</v>
      </c>
      <c r="BD36" s="262">
        <v>1580</v>
      </c>
      <c r="BE36" s="262">
        <v>473</v>
      </c>
      <c r="BF36" s="262">
        <v>22</v>
      </c>
      <c r="BG36" s="262">
        <v>194</v>
      </c>
      <c r="BH36" s="262">
        <v>1166</v>
      </c>
      <c r="BI36" s="262">
        <v>6425</v>
      </c>
      <c r="BJ36" s="262">
        <v>319</v>
      </c>
      <c r="BK36" s="262">
        <v>66817</v>
      </c>
      <c r="BL36" s="262">
        <v>2952</v>
      </c>
      <c r="BM36" s="262">
        <v>473</v>
      </c>
      <c r="BN36" s="262">
        <v>42346</v>
      </c>
      <c r="BO36" s="262">
        <v>30933</v>
      </c>
      <c r="BP36" s="262">
        <v>331</v>
      </c>
      <c r="BQ36" s="262">
        <v>4542</v>
      </c>
      <c r="BR36" s="262">
        <v>1478</v>
      </c>
      <c r="BS36" s="262">
        <v>7323</v>
      </c>
      <c r="BT36" s="262">
        <v>15770</v>
      </c>
      <c r="BU36" s="262">
        <v>15016</v>
      </c>
      <c r="BV36" s="262">
        <v>11944</v>
      </c>
      <c r="BW36" s="262">
        <v>10842</v>
      </c>
      <c r="BX36" s="262">
        <v>6819</v>
      </c>
      <c r="BY36" s="262">
        <v>3258</v>
      </c>
      <c r="BZ36" s="262">
        <v>2155</v>
      </c>
      <c r="CA36" s="262">
        <v>3547</v>
      </c>
      <c r="CB36" s="262">
        <v>915</v>
      </c>
      <c r="CC36" s="262">
        <v>3564</v>
      </c>
      <c r="CD36" s="262">
        <v>12242</v>
      </c>
      <c r="CE36" s="262">
        <v>20133</v>
      </c>
      <c r="CF36" s="262">
        <v>15896</v>
      </c>
      <c r="CG36" s="262">
        <v>10756</v>
      </c>
      <c r="CH36" s="262">
        <v>14646</v>
      </c>
      <c r="CI36" s="262">
        <v>61278</v>
      </c>
      <c r="CJ36" s="262">
        <v>6495</v>
      </c>
      <c r="CK36" s="262">
        <v>6470</v>
      </c>
      <c r="CL36" s="262">
        <v>3909</v>
      </c>
      <c r="CM36" s="262">
        <v>70482</v>
      </c>
      <c r="CN36" s="262">
        <v>23213</v>
      </c>
      <c r="CO36" s="262">
        <v>21160</v>
      </c>
      <c r="CP36" s="262">
        <v>19424</v>
      </c>
      <c r="CQ36" s="262">
        <v>5559</v>
      </c>
      <c r="CR36" s="262">
        <v>1126</v>
      </c>
      <c r="CS36" s="262">
        <v>23213</v>
      </c>
      <c r="CT36" s="262">
        <v>24342</v>
      </c>
      <c r="CU36" s="262">
        <v>11094</v>
      </c>
      <c r="CV36" s="262">
        <v>8170</v>
      </c>
      <c r="CW36" s="262">
        <v>2491</v>
      </c>
      <c r="CX36" s="262">
        <v>1172</v>
      </c>
      <c r="CY36" s="262">
        <v>157496</v>
      </c>
      <c r="CZ36" s="262">
        <v>76362</v>
      </c>
      <c r="DA36" s="262">
        <v>81135</v>
      </c>
      <c r="DB36" s="262">
        <v>12553</v>
      </c>
      <c r="DC36" s="262">
        <v>17569</v>
      </c>
      <c r="DD36" s="262">
        <v>14819</v>
      </c>
      <c r="DE36" s="262">
        <v>23042</v>
      </c>
      <c r="DF36" s="262">
        <v>18548</v>
      </c>
      <c r="DG36" s="262">
        <v>17652</v>
      </c>
      <c r="DH36" s="262">
        <v>10070</v>
      </c>
      <c r="DI36" s="262">
        <v>3261</v>
      </c>
      <c r="DJ36" s="262">
        <v>3665</v>
      </c>
      <c r="DK36" s="262">
        <v>14307</v>
      </c>
      <c r="DL36" s="262">
        <v>5284</v>
      </c>
      <c r="DM36" s="262">
        <v>11381</v>
      </c>
      <c r="DN36" s="262">
        <v>7043</v>
      </c>
      <c r="DO36" s="262">
        <v>15993</v>
      </c>
      <c r="DP36" s="262">
        <v>27251</v>
      </c>
      <c r="DQ36" s="262">
        <v>32965</v>
      </c>
      <c r="DR36" s="262">
        <v>19274</v>
      </c>
      <c r="DS36" s="262">
        <v>17073</v>
      </c>
      <c r="DT36" s="262">
        <v>79810</v>
      </c>
      <c r="DU36" s="262">
        <v>75880</v>
      </c>
      <c r="DV36" s="262">
        <v>3930</v>
      </c>
      <c r="DW36" s="262">
        <v>76400</v>
      </c>
      <c r="DX36" s="262">
        <v>75880</v>
      </c>
      <c r="DY36" s="262">
        <v>62610</v>
      </c>
      <c r="DZ36" s="262">
        <v>5180</v>
      </c>
      <c r="EA36" s="262">
        <v>3260</v>
      </c>
      <c r="EB36" s="262">
        <v>3880</v>
      </c>
      <c r="EC36" s="262">
        <v>950</v>
      </c>
      <c r="ED36" s="262">
        <v>74390</v>
      </c>
      <c r="EE36" s="262">
        <v>3180</v>
      </c>
      <c r="EF36" s="262">
        <v>10780</v>
      </c>
      <c r="EG36" s="262">
        <v>15410</v>
      </c>
      <c r="EH36" s="262">
        <v>10780</v>
      </c>
      <c r="EI36" s="262">
        <v>11870</v>
      </c>
      <c r="EJ36" s="262">
        <v>1290</v>
      </c>
      <c r="EK36" s="262">
        <v>9460</v>
      </c>
      <c r="EL36" s="262">
        <v>4860</v>
      </c>
      <c r="EM36" s="262">
        <v>6040</v>
      </c>
      <c r="EN36" s="262">
        <v>740</v>
      </c>
      <c r="EO36" s="262">
        <v>75880</v>
      </c>
      <c r="EP36" s="262">
        <v>1430</v>
      </c>
      <c r="EQ36" s="262">
        <v>20150</v>
      </c>
      <c r="ER36" s="262">
        <v>15610</v>
      </c>
      <c r="ES36" s="262">
        <v>860</v>
      </c>
      <c r="ET36" s="262">
        <v>3690</v>
      </c>
      <c r="EU36" s="262">
        <v>18800</v>
      </c>
      <c r="EV36" s="262">
        <v>13370</v>
      </c>
      <c r="EW36" s="262">
        <v>5440</v>
      </c>
      <c r="EX36" s="262">
        <v>35490</v>
      </c>
      <c r="EY36" s="262">
        <v>2870</v>
      </c>
      <c r="EZ36" s="262">
        <v>7150</v>
      </c>
      <c r="FA36" s="262">
        <v>6870</v>
      </c>
      <c r="FB36" s="262">
        <v>18610</v>
      </c>
      <c r="FC36" s="262">
        <v>0.42420000000000002</v>
      </c>
      <c r="FD36" s="262">
        <v>20770</v>
      </c>
      <c r="FE36" s="262">
        <v>6400</v>
      </c>
      <c r="FF36" s="262">
        <v>11180</v>
      </c>
      <c r="FG36" s="262">
        <v>3190</v>
      </c>
      <c r="FH36" s="262">
        <v>6270</v>
      </c>
      <c r="FI36" s="262">
        <v>1110</v>
      </c>
      <c r="FJ36" s="262">
        <v>3140</v>
      </c>
      <c r="FK36" s="262">
        <v>6950</v>
      </c>
      <c r="FL36" s="262">
        <v>1750</v>
      </c>
      <c r="FM36" s="262">
        <v>1560</v>
      </c>
      <c r="FN36" s="262">
        <v>134540</v>
      </c>
      <c r="FO36" s="262">
        <v>10120</v>
      </c>
      <c r="FP36" s="262">
        <v>6090</v>
      </c>
      <c r="FQ36" s="262">
        <v>4030</v>
      </c>
      <c r="FR36" s="262">
        <v>51810</v>
      </c>
      <c r="FS36" s="262">
        <v>42030</v>
      </c>
      <c r="FT36" s="262">
        <v>38840</v>
      </c>
      <c r="FU36" s="262">
        <v>3190</v>
      </c>
      <c r="FV36" s="262">
        <v>11370</v>
      </c>
      <c r="FW36" s="262">
        <v>19200</v>
      </c>
      <c r="FX36" s="262">
        <v>134540</v>
      </c>
      <c r="FY36" s="262">
        <v>38240</v>
      </c>
      <c r="FZ36" s="262">
        <v>63540</v>
      </c>
      <c r="GA36" s="262">
        <v>16440</v>
      </c>
      <c r="GB36" s="262">
        <v>2270</v>
      </c>
      <c r="GC36" s="262">
        <v>6640</v>
      </c>
      <c r="GD36" s="262">
        <v>6530</v>
      </c>
      <c r="GE36" s="262">
        <v>880</v>
      </c>
      <c r="GF36">
        <v>7417</v>
      </c>
      <c r="GG36">
        <v>4437</v>
      </c>
      <c r="GH36">
        <v>18677</v>
      </c>
      <c r="GI36">
        <v>3691</v>
      </c>
      <c r="GJ36">
        <v>1148</v>
      </c>
      <c r="GK36">
        <v>2554</v>
      </c>
      <c r="GL36">
        <v>3702</v>
      </c>
      <c r="GM36">
        <v>2044</v>
      </c>
      <c r="GN36">
        <v>1143</v>
      </c>
      <c r="GO36">
        <v>313</v>
      </c>
      <c r="GP36">
        <v>12712</v>
      </c>
      <c r="GQ36">
        <v>7689</v>
      </c>
      <c r="GR36">
        <v>34301</v>
      </c>
      <c r="GS36">
        <v>6343</v>
      </c>
      <c r="GT36">
        <v>1904</v>
      </c>
      <c r="GU36">
        <v>4998</v>
      </c>
      <c r="GV36">
        <v>5595</v>
      </c>
      <c r="GW36">
        <v>2645</v>
      </c>
      <c r="GX36">
        <v>1450</v>
      </c>
      <c r="GY36">
        <v>515</v>
      </c>
    </row>
    <row r="37" spans="1:207">
      <c r="A37" s="262">
        <v>3351</v>
      </c>
      <c r="B37" s="262">
        <v>3</v>
      </c>
      <c r="C37" s="262">
        <v>3</v>
      </c>
      <c r="D37" s="262">
        <v>51</v>
      </c>
      <c r="E37" s="262" t="s">
        <v>195</v>
      </c>
      <c r="F37" s="262" t="s">
        <v>2269</v>
      </c>
      <c r="G37" s="262" t="s">
        <v>2270</v>
      </c>
      <c r="H37" s="262" t="s">
        <v>2202</v>
      </c>
      <c r="I37" s="262">
        <v>57094</v>
      </c>
      <c r="J37" s="262">
        <v>5402</v>
      </c>
      <c r="K37" s="262">
        <v>5748</v>
      </c>
      <c r="L37" s="262">
        <v>6372</v>
      </c>
      <c r="M37" s="262">
        <v>10881</v>
      </c>
      <c r="N37" s="262">
        <v>10038</v>
      </c>
      <c r="O37" s="262">
        <v>5715</v>
      </c>
      <c r="P37" s="262">
        <v>7390</v>
      </c>
      <c r="Q37" s="262">
        <v>4072</v>
      </c>
      <c r="R37" s="262">
        <v>1476</v>
      </c>
      <c r="S37" s="262">
        <v>2902</v>
      </c>
      <c r="T37" s="262">
        <v>51560</v>
      </c>
      <c r="U37" s="262">
        <v>511</v>
      </c>
      <c r="V37" s="262">
        <v>624</v>
      </c>
      <c r="W37" s="262">
        <v>584</v>
      </c>
      <c r="X37" s="262">
        <v>415</v>
      </c>
      <c r="Y37" s="262">
        <v>318</v>
      </c>
      <c r="Z37" s="262">
        <v>180</v>
      </c>
      <c r="AA37" s="262">
        <v>1423</v>
      </c>
      <c r="AB37" s="262">
        <v>3030</v>
      </c>
      <c r="AC37" s="262">
        <v>438</v>
      </c>
      <c r="AD37" s="262">
        <v>49242</v>
      </c>
      <c r="AE37" s="262">
        <v>2746</v>
      </c>
      <c r="AF37" s="262">
        <v>215</v>
      </c>
      <c r="AG37" s="262">
        <v>43795</v>
      </c>
      <c r="AH37" s="262">
        <v>8009</v>
      </c>
      <c r="AI37" s="262">
        <v>4457</v>
      </c>
      <c r="AJ37" s="262">
        <v>668</v>
      </c>
      <c r="AK37" s="262">
        <v>165</v>
      </c>
      <c r="AL37" s="262">
        <v>42744</v>
      </c>
      <c r="AM37" s="262">
        <v>5689</v>
      </c>
      <c r="AN37" s="262">
        <v>6616</v>
      </c>
      <c r="AO37" s="262">
        <v>2045</v>
      </c>
      <c r="AP37" s="262">
        <v>87083</v>
      </c>
      <c r="AQ37" s="262">
        <v>9547</v>
      </c>
      <c r="AR37" s="262">
        <v>8685</v>
      </c>
      <c r="AS37" s="262">
        <v>9716</v>
      </c>
      <c r="AT37" s="262">
        <v>17967</v>
      </c>
      <c r="AU37" s="262">
        <v>14937</v>
      </c>
      <c r="AV37" s="262">
        <v>8022</v>
      </c>
      <c r="AW37" s="262">
        <v>10861</v>
      </c>
      <c r="AX37" s="262">
        <v>5010</v>
      </c>
      <c r="AY37" s="262">
        <v>1635</v>
      </c>
      <c r="AZ37" s="262">
        <v>11978</v>
      </c>
      <c r="BA37" s="262">
        <v>65718</v>
      </c>
      <c r="BB37" s="262">
        <v>2514</v>
      </c>
      <c r="BC37" s="262">
        <v>2199</v>
      </c>
      <c r="BD37" s="262">
        <v>2088</v>
      </c>
      <c r="BE37" s="262">
        <v>1199</v>
      </c>
      <c r="BF37" s="262">
        <v>375</v>
      </c>
      <c r="BG37" s="262">
        <v>309</v>
      </c>
      <c r="BH37" s="262">
        <v>2351</v>
      </c>
      <c r="BI37" s="262">
        <v>8020</v>
      </c>
      <c r="BJ37" s="262">
        <v>1022</v>
      </c>
      <c r="BK37" s="262">
        <v>71225</v>
      </c>
      <c r="BL37" s="262">
        <v>3462</v>
      </c>
      <c r="BM37" s="262">
        <v>300</v>
      </c>
      <c r="BN37" s="262">
        <v>48466</v>
      </c>
      <c r="BO37" s="262">
        <v>33428</v>
      </c>
      <c r="BP37" s="262">
        <v>762</v>
      </c>
      <c r="BQ37" s="262">
        <v>3724</v>
      </c>
      <c r="BR37" s="262">
        <v>2141</v>
      </c>
      <c r="BS37" s="262">
        <v>10095</v>
      </c>
      <c r="BT37" s="262">
        <v>16359</v>
      </c>
      <c r="BU37" s="262">
        <v>15195</v>
      </c>
      <c r="BV37" s="262">
        <v>12527</v>
      </c>
      <c r="BW37" s="262">
        <v>12214</v>
      </c>
      <c r="BX37" s="262">
        <v>7466</v>
      </c>
      <c r="BY37" s="262">
        <v>3886</v>
      </c>
      <c r="BZ37" s="262">
        <v>2416</v>
      </c>
      <c r="CA37" s="262">
        <v>4081</v>
      </c>
      <c r="CB37" s="262">
        <v>1314</v>
      </c>
      <c r="CC37" s="262">
        <v>4478</v>
      </c>
      <c r="CD37" s="262">
        <v>13113</v>
      </c>
      <c r="CE37" s="262">
        <v>19454</v>
      </c>
      <c r="CF37" s="262">
        <v>17836</v>
      </c>
      <c r="CG37" s="262">
        <v>13087</v>
      </c>
      <c r="CH37" s="262">
        <v>17098</v>
      </c>
      <c r="CI37" s="262">
        <v>59414</v>
      </c>
      <c r="CJ37" s="262">
        <v>9006</v>
      </c>
      <c r="CK37" s="262">
        <v>13352</v>
      </c>
      <c r="CL37" s="262">
        <v>4608</v>
      </c>
      <c r="CM37" s="262">
        <v>78364</v>
      </c>
      <c r="CN37" s="262">
        <v>26078</v>
      </c>
      <c r="CO37" s="262">
        <v>23273</v>
      </c>
      <c r="CP37" s="262">
        <v>21098</v>
      </c>
      <c r="CQ37" s="262">
        <v>6490</v>
      </c>
      <c r="CR37" s="262">
        <v>1425</v>
      </c>
      <c r="CS37" s="262">
        <v>26078</v>
      </c>
      <c r="CT37" s="262">
        <v>27214</v>
      </c>
      <c r="CU37" s="262">
        <v>11607</v>
      </c>
      <c r="CV37" s="262">
        <v>8754</v>
      </c>
      <c r="CW37" s="262">
        <v>3031</v>
      </c>
      <c r="CX37" s="262">
        <v>1680</v>
      </c>
      <c r="CY37" s="262">
        <v>176690</v>
      </c>
      <c r="CZ37" s="262">
        <v>86149</v>
      </c>
      <c r="DA37" s="262">
        <v>90541</v>
      </c>
      <c r="DB37" s="262">
        <v>15794</v>
      </c>
      <c r="DC37" s="262">
        <v>19926</v>
      </c>
      <c r="DD37" s="262">
        <v>18413</v>
      </c>
      <c r="DE37" s="262">
        <v>25618</v>
      </c>
      <c r="DF37" s="262">
        <v>20910</v>
      </c>
      <c r="DG37" s="262">
        <v>18419</v>
      </c>
      <c r="DH37" s="262">
        <v>10220</v>
      </c>
      <c r="DI37" s="262">
        <v>4306</v>
      </c>
      <c r="DJ37" s="262">
        <v>4611</v>
      </c>
      <c r="DK37" s="262">
        <v>16567</v>
      </c>
      <c r="DL37" s="262">
        <v>6032</v>
      </c>
      <c r="DM37" s="262">
        <v>13723</v>
      </c>
      <c r="DN37" s="262">
        <v>8894</v>
      </c>
      <c r="DO37" s="262">
        <v>18595</v>
      </c>
      <c r="DP37" s="262">
        <v>28795</v>
      </c>
      <c r="DQ37" s="262">
        <v>36623</v>
      </c>
      <c r="DR37" s="262">
        <v>21002</v>
      </c>
      <c r="DS37" s="262">
        <v>17542</v>
      </c>
      <c r="DT37" s="262">
        <v>90540</v>
      </c>
      <c r="DU37" s="262">
        <v>85990</v>
      </c>
      <c r="DV37" s="262">
        <v>4540</v>
      </c>
      <c r="DW37" s="262">
        <v>84030</v>
      </c>
      <c r="DX37" s="262">
        <v>85990</v>
      </c>
      <c r="DY37" s="262">
        <v>69830</v>
      </c>
      <c r="DZ37" s="262">
        <v>6390</v>
      </c>
      <c r="EA37" s="262">
        <v>4090</v>
      </c>
      <c r="EB37" s="262">
        <v>4720</v>
      </c>
      <c r="EC37" s="262">
        <v>980</v>
      </c>
      <c r="ED37" s="262">
        <v>84210</v>
      </c>
      <c r="EE37" s="262">
        <v>3090</v>
      </c>
      <c r="EF37" s="262">
        <v>11860</v>
      </c>
      <c r="EG37" s="262">
        <v>16540</v>
      </c>
      <c r="EH37" s="262">
        <v>10390</v>
      </c>
      <c r="EI37" s="262">
        <v>14750</v>
      </c>
      <c r="EJ37" s="262">
        <v>2270</v>
      </c>
      <c r="EK37" s="262">
        <v>11390</v>
      </c>
      <c r="EL37" s="262">
        <v>5090</v>
      </c>
      <c r="EM37" s="262">
        <v>7500</v>
      </c>
      <c r="EN37" s="262">
        <v>1330</v>
      </c>
      <c r="EO37" s="262">
        <v>85990</v>
      </c>
      <c r="EP37" s="262">
        <v>2610</v>
      </c>
      <c r="EQ37" s="262">
        <v>19970</v>
      </c>
      <c r="ER37" s="262">
        <v>13550</v>
      </c>
      <c r="ES37" s="262">
        <v>1110</v>
      </c>
      <c r="ET37" s="262">
        <v>5320</v>
      </c>
      <c r="EU37" s="262">
        <v>21200</v>
      </c>
      <c r="EV37" s="262">
        <v>15270</v>
      </c>
      <c r="EW37" s="262">
        <v>5940</v>
      </c>
      <c r="EX37" s="262">
        <v>42200</v>
      </c>
      <c r="EY37" s="262">
        <v>2210</v>
      </c>
      <c r="EZ37" s="262">
        <v>8500</v>
      </c>
      <c r="FA37" s="262">
        <v>9880</v>
      </c>
      <c r="FB37" s="262">
        <v>21610</v>
      </c>
      <c r="FC37" s="262">
        <v>0.42420000000000002</v>
      </c>
      <c r="FD37" s="262">
        <v>23400</v>
      </c>
      <c r="FE37" s="262">
        <v>7180</v>
      </c>
      <c r="FF37" s="262">
        <v>13320</v>
      </c>
      <c r="FG37" s="262">
        <v>2900</v>
      </c>
      <c r="FH37" s="262">
        <v>6890</v>
      </c>
      <c r="FI37" s="262">
        <v>2470</v>
      </c>
      <c r="FJ37" s="262">
        <v>5480</v>
      </c>
      <c r="FK37" s="262">
        <v>6210</v>
      </c>
      <c r="FL37" s="262">
        <v>0.42420000000000002</v>
      </c>
      <c r="FM37" s="262">
        <v>2290</v>
      </c>
      <c r="FN37" s="262">
        <v>149570</v>
      </c>
      <c r="FO37" s="262">
        <v>12070</v>
      </c>
      <c r="FP37" s="262">
        <v>7090</v>
      </c>
      <c r="FQ37" s="262">
        <v>4980</v>
      </c>
      <c r="FR37" s="262">
        <v>56380</v>
      </c>
      <c r="FS37" s="262">
        <v>50120</v>
      </c>
      <c r="FT37" s="262">
        <v>47220</v>
      </c>
      <c r="FU37" s="262">
        <v>2900</v>
      </c>
      <c r="FV37" s="262">
        <v>11500</v>
      </c>
      <c r="FW37" s="262">
        <v>19500</v>
      </c>
      <c r="FX37" s="262">
        <v>149570</v>
      </c>
      <c r="FY37" s="262">
        <v>40890</v>
      </c>
      <c r="FZ37" s="262">
        <v>73290</v>
      </c>
      <c r="GA37" s="262">
        <v>17460</v>
      </c>
      <c r="GB37" s="262">
        <v>1820</v>
      </c>
      <c r="GC37" s="262">
        <v>6950</v>
      </c>
      <c r="GD37" s="262">
        <v>8110</v>
      </c>
      <c r="GE37" s="262">
        <v>1060</v>
      </c>
      <c r="GF37">
        <v>5402</v>
      </c>
      <c r="GG37">
        <v>5552</v>
      </c>
      <c r="GH37">
        <v>26627</v>
      </c>
      <c r="GI37">
        <v>5512</v>
      </c>
      <c r="GJ37">
        <v>1624</v>
      </c>
      <c r="GK37">
        <v>3652</v>
      </c>
      <c r="GL37">
        <v>4351</v>
      </c>
      <c r="GM37">
        <v>2359</v>
      </c>
      <c r="GN37">
        <v>1440</v>
      </c>
      <c r="GO37">
        <v>575</v>
      </c>
      <c r="GP37">
        <v>9547</v>
      </c>
      <c r="GQ37">
        <v>8429</v>
      </c>
      <c r="GR37">
        <v>41678</v>
      </c>
      <c r="GS37">
        <v>7909</v>
      </c>
      <c r="GT37">
        <v>2137</v>
      </c>
      <c r="GU37">
        <v>5584</v>
      </c>
      <c r="GV37">
        <v>5959</v>
      </c>
      <c r="GW37">
        <v>2890</v>
      </c>
      <c r="GX37">
        <v>1711</v>
      </c>
      <c r="GY37">
        <v>536</v>
      </c>
    </row>
    <row r="38" spans="1:207">
      <c r="A38" s="262">
        <v>3352</v>
      </c>
      <c r="B38" s="262">
        <v>3</v>
      </c>
      <c r="C38" s="262">
        <v>3</v>
      </c>
      <c r="D38" s="262">
        <v>52</v>
      </c>
      <c r="E38" s="262" t="s">
        <v>195</v>
      </c>
      <c r="F38" s="262" t="s">
        <v>2271</v>
      </c>
      <c r="G38" s="262" t="s">
        <v>2272</v>
      </c>
      <c r="H38" s="262" t="s">
        <v>2202</v>
      </c>
      <c r="I38" s="262">
        <v>67129</v>
      </c>
      <c r="J38" s="262">
        <v>9336</v>
      </c>
      <c r="K38" s="262">
        <v>7149</v>
      </c>
      <c r="L38" s="262">
        <v>6631</v>
      </c>
      <c r="M38" s="262">
        <v>10660</v>
      </c>
      <c r="N38" s="262">
        <v>10632</v>
      </c>
      <c r="O38" s="262">
        <v>6456</v>
      </c>
      <c r="P38" s="262">
        <v>9075</v>
      </c>
      <c r="Q38" s="262">
        <v>5507</v>
      </c>
      <c r="R38" s="262">
        <v>1683</v>
      </c>
      <c r="S38" s="262">
        <v>3477</v>
      </c>
      <c r="T38" s="262">
        <v>61274</v>
      </c>
      <c r="U38" s="262">
        <v>529</v>
      </c>
      <c r="V38" s="262">
        <v>828</v>
      </c>
      <c r="W38" s="262">
        <v>455</v>
      </c>
      <c r="X38" s="262">
        <v>297</v>
      </c>
      <c r="Y38" s="262">
        <v>74</v>
      </c>
      <c r="Z38" s="262">
        <v>195</v>
      </c>
      <c r="AA38" s="262">
        <v>1860</v>
      </c>
      <c r="AB38" s="262">
        <v>2498</v>
      </c>
      <c r="AC38" s="262">
        <v>491</v>
      </c>
      <c r="AD38" s="262">
        <v>59116</v>
      </c>
      <c r="AE38" s="262">
        <v>2858</v>
      </c>
      <c r="AF38" s="262">
        <v>306</v>
      </c>
      <c r="AG38" s="262">
        <v>52935</v>
      </c>
      <c r="AH38" s="262">
        <v>8660</v>
      </c>
      <c r="AI38" s="262">
        <v>4420</v>
      </c>
      <c r="AJ38" s="262">
        <v>875</v>
      </c>
      <c r="AK38" s="262">
        <v>239</v>
      </c>
      <c r="AL38" s="262">
        <v>55355</v>
      </c>
      <c r="AM38" s="262">
        <v>4184</v>
      </c>
      <c r="AN38" s="262">
        <v>5024</v>
      </c>
      <c r="AO38" s="262">
        <v>2566</v>
      </c>
      <c r="AP38" s="262">
        <v>100382</v>
      </c>
      <c r="AQ38" s="262">
        <v>13713</v>
      </c>
      <c r="AR38" s="262">
        <v>11348</v>
      </c>
      <c r="AS38" s="262">
        <v>9987</v>
      </c>
      <c r="AT38" s="262">
        <v>16853</v>
      </c>
      <c r="AU38" s="262">
        <v>16088</v>
      </c>
      <c r="AV38" s="262">
        <v>9124</v>
      </c>
      <c r="AW38" s="262">
        <v>13890</v>
      </c>
      <c r="AX38" s="262">
        <v>7079</v>
      </c>
      <c r="AY38" s="262">
        <v>2294</v>
      </c>
      <c r="AZ38" s="262">
        <v>15080</v>
      </c>
      <c r="BA38" s="262">
        <v>75862</v>
      </c>
      <c r="BB38" s="262">
        <v>2221</v>
      </c>
      <c r="BC38" s="262">
        <v>3826</v>
      </c>
      <c r="BD38" s="262">
        <v>2392</v>
      </c>
      <c r="BE38" s="262">
        <v>566</v>
      </c>
      <c r="BF38" s="262">
        <v>141</v>
      </c>
      <c r="BG38" s="262">
        <v>288</v>
      </c>
      <c r="BH38" s="262">
        <v>2657</v>
      </c>
      <c r="BI38" s="262">
        <v>5790</v>
      </c>
      <c r="BJ38" s="262">
        <v>973</v>
      </c>
      <c r="BK38" s="262">
        <v>87021</v>
      </c>
      <c r="BL38" s="262">
        <v>3572</v>
      </c>
      <c r="BM38" s="262">
        <v>363</v>
      </c>
      <c r="BN38" s="262">
        <v>56926</v>
      </c>
      <c r="BO38" s="262">
        <v>35615</v>
      </c>
      <c r="BP38" s="262">
        <v>4313</v>
      </c>
      <c r="BQ38" s="262">
        <v>3522</v>
      </c>
      <c r="BR38" s="262">
        <v>2923</v>
      </c>
      <c r="BS38" s="262">
        <v>11900</v>
      </c>
      <c r="BT38" s="262">
        <v>18174</v>
      </c>
      <c r="BU38" s="262">
        <v>17880</v>
      </c>
      <c r="BV38" s="262">
        <v>15641</v>
      </c>
      <c r="BW38" s="262">
        <v>14706</v>
      </c>
      <c r="BX38" s="262">
        <v>8640</v>
      </c>
      <c r="BY38" s="262">
        <v>4085</v>
      </c>
      <c r="BZ38" s="262">
        <v>2445</v>
      </c>
      <c r="CA38" s="262">
        <v>3982</v>
      </c>
      <c r="CB38" s="262">
        <v>1336</v>
      </c>
      <c r="CC38" s="262">
        <v>5634</v>
      </c>
      <c r="CD38" s="262">
        <v>14554</v>
      </c>
      <c r="CE38" s="262">
        <v>23324</v>
      </c>
      <c r="CF38" s="262">
        <v>22210</v>
      </c>
      <c r="CG38" s="262">
        <v>15183</v>
      </c>
      <c r="CH38" s="262">
        <v>18135</v>
      </c>
      <c r="CI38" s="262">
        <v>76027</v>
      </c>
      <c r="CJ38" s="262">
        <v>6953</v>
      </c>
      <c r="CK38" s="262">
        <v>12027</v>
      </c>
      <c r="CL38" s="262">
        <v>5369</v>
      </c>
      <c r="CM38" s="262">
        <v>89377</v>
      </c>
      <c r="CN38" s="262">
        <v>27300</v>
      </c>
      <c r="CO38" s="262">
        <v>28969</v>
      </c>
      <c r="CP38" s="262">
        <v>24577</v>
      </c>
      <c r="CQ38" s="262">
        <v>7040</v>
      </c>
      <c r="CR38" s="262">
        <v>1491</v>
      </c>
      <c r="CS38" s="262">
        <v>27300</v>
      </c>
      <c r="CT38" s="262">
        <v>32915</v>
      </c>
      <c r="CU38" s="262">
        <v>14070</v>
      </c>
      <c r="CV38" s="262">
        <v>10142</v>
      </c>
      <c r="CW38" s="262">
        <v>3238</v>
      </c>
      <c r="CX38" s="262">
        <v>1712</v>
      </c>
      <c r="CY38" s="262">
        <v>198777</v>
      </c>
      <c r="CZ38" s="262">
        <v>97025</v>
      </c>
      <c r="DA38" s="262">
        <v>101753</v>
      </c>
      <c r="DB38" s="262">
        <v>16432</v>
      </c>
      <c r="DC38" s="262">
        <v>22375</v>
      </c>
      <c r="DD38" s="262">
        <v>18034</v>
      </c>
      <c r="DE38" s="262">
        <v>29387</v>
      </c>
      <c r="DF38" s="262">
        <v>25465</v>
      </c>
      <c r="DG38" s="262">
        <v>22227</v>
      </c>
      <c r="DH38" s="262">
        <v>11621</v>
      </c>
      <c r="DI38" s="262">
        <v>4438</v>
      </c>
      <c r="DJ38" s="262">
        <v>4676</v>
      </c>
      <c r="DK38" s="262">
        <v>18432</v>
      </c>
      <c r="DL38" s="262">
        <v>6788</v>
      </c>
      <c r="DM38" s="262">
        <v>13860</v>
      </c>
      <c r="DN38" s="262">
        <v>8647</v>
      </c>
      <c r="DO38" s="262">
        <v>20019</v>
      </c>
      <c r="DP38" s="262">
        <v>33218</v>
      </c>
      <c r="DQ38" s="262">
        <v>43151</v>
      </c>
      <c r="DR38" s="262">
        <v>25122</v>
      </c>
      <c r="DS38" s="262">
        <v>20427</v>
      </c>
      <c r="DT38" s="262">
        <v>101670</v>
      </c>
      <c r="DU38" s="262">
        <v>97830</v>
      </c>
      <c r="DV38" s="262">
        <v>3840</v>
      </c>
      <c r="DW38" s="262">
        <v>96460</v>
      </c>
      <c r="DX38" s="262">
        <v>97830</v>
      </c>
      <c r="DY38" s="262">
        <v>79150</v>
      </c>
      <c r="DZ38" s="262">
        <v>7110</v>
      </c>
      <c r="EA38" s="262">
        <v>4660</v>
      </c>
      <c r="EB38" s="262">
        <v>5120</v>
      </c>
      <c r="EC38" s="262">
        <v>1790</v>
      </c>
      <c r="ED38" s="262">
        <v>95800</v>
      </c>
      <c r="EE38" s="262">
        <v>3850</v>
      </c>
      <c r="EF38" s="262">
        <v>11310</v>
      </c>
      <c r="EG38" s="262">
        <v>17590</v>
      </c>
      <c r="EH38" s="262">
        <v>11620</v>
      </c>
      <c r="EI38" s="262">
        <v>16700</v>
      </c>
      <c r="EJ38" s="262">
        <v>2950</v>
      </c>
      <c r="EK38" s="262">
        <v>13310</v>
      </c>
      <c r="EL38" s="262">
        <v>6100</v>
      </c>
      <c r="EM38" s="262">
        <v>10590</v>
      </c>
      <c r="EN38" s="262">
        <v>1790</v>
      </c>
      <c r="EO38" s="262">
        <v>97830</v>
      </c>
      <c r="EP38" s="262">
        <v>5010</v>
      </c>
      <c r="EQ38" s="262">
        <v>21410</v>
      </c>
      <c r="ER38" s="262">
        <v>13220</v>
      </c>
      <c r="ES38" s="262">
        <v>1700</v>
      </c>
      <c r="ET38" s="262">
        <v>6500</v>
      </c>
      <c r="EU38" s="262">
        <v>27620</v>
      </c>
      <c r="EV38" s="262">
        <v>17980</v>
      </c>
      <c r="EW38" s="262">
        <v>9640</v>
      </c>
      <c r="EX38" s="262">
        <v>43770</v>
      </c>
      <c r="EY38" s="262">
        <v>2380</v>
      </c>
      <c r="EZ38" s="262">
        <v>9110</v>
      </c>
      <c r="FA38" s="262">
        <v>10110</v>
      </c>
      <c r="FB38" s="262">
        <v>22160</v>
      </c>
      <c r="FC38" s="262">
        <v>20</v>
      </c>
      <c r="FD38" s="262">
        <v>26080</v>
      </c>
      <c r="FE38" s="262">
        <v>7830</v>
      </c>
      <c r="FF38" s="262">
        <v>13950</v>
      </c>
      <c r="FG38" s="262">
        <v>4290</v>
      </c>
      <c r="FH38" s="262">
        <v>7630</v>
      </c>
      <c r="FI38" s="262">
        <v>2380</v>
      </c>
      <c r="FJ38" s="262">
        <v>5490</v>
      </c>
      <c r="FK38" s="262">
        <v>7720</v>
      </c>
      <c r="FL38" s="262">
        <v>0.42420000000000002</v>
      </c>
      <c r="FM38" s="262">
        <v>2540</v>
      </c>
      <c r="FN38" s="262">
        <v>171080</v>
      </c>
      <c r="FO38" s="262">
        <v>11700</v>
      </c>
      <c r="FP38" s="262">
        <v>6840</v>
      </c>
      <c r="FQ38" s="262">
        <v>4860</v>
      </c>
      <c r="FR38" s="262">
        <v>73000</v>
      </c>
      <c r="FS38" s="262">
        <v>52120</v>
      </c>
      <c r="FT38" s="262">
        <v>47830</v>
      </c>
      <c r="FU38" s="262">
        <v>4290</v>
      </c>
      <c r="FV38" s="262">
        <v>12920</v>
      </c>
      <c r="FW38" s="262">
        <v>21350</v>
      </c>
      <c r="FX38" s="262">
        <v>171080</v>
      </c>
      <c r="FY38" s="262">
        <v>48890</v>
      </c>
      <c r="FZ38" s="262">
        <v>86490</v>
      </c>
      <c r="GA38" s="262">
        <v>17640</v>
      </c>
      <c r="GB38" s="262">
        <v>2040</v>
      </c>
      <c r="GC38" s="262">
        <v>6990</v>
      </c>
      <c r="GD38" s="262">
        <v>7700</v>
      </c>
      <c r="GE38" s="262">
        <v>1330</v>
      </c>
      <c r="GF38">
        <v>9336</v>
      </c>
      <c r="GG38">
        <v>6974</v>
      </c>
      <c r="GH38">
        <v>27201</v>
      </c>
      <c r="GI38">
        <v>6070</v>
      </c>
      <c r="GJ38">
        <v>2041</v>
      </c>
      <c r="GK38">
        <v>3827</v>
      </c>
      <c r="GL38">
        <v>6106</v>
      </c>
      <c r="GM38">
        <v>3255</v>
      </c>
      <c r="GN38">
        <v>1705</v>
      </c>
      <c r="GO38">
        <v>614</v>
      </c>
      <c r="GP38">
        <v>13713</v>
      </c>
      <c r="GQ38">
        <v>11126</v>
      </c>
      <c r="GR38">
        <v>41987</v>
      </c>
      <c r="GS38">
        <v>8352</v>
      </c>
      <c r="GT38">
        <v>3161</v>
      </c>
      <c r="GU38">
        <v>6051</v>
      </c>
      <c r="GV38">
        <v>8670</v>
      </c>
      <c r="GW38">
        <v>4130</v>
      </c>
      <c r="GX38">
        <v>2367</v>
      </c>
      <c r="GY38">
        <v>819</v>
      </c>
    </row>
    <row r="39" spans="1:207">
      <c r="A39" s="262">
        <v>3353</v>
      </c>
      <c r="B39" s="262">
        <v>3</v>
      </c>
      <c r="C39" s="262">
        <v>3</v>
      </c>
      <c r="D39" s="262">
        <v>53</v>
      </c>
      <c r="E39" s="262" t="s">
        <v>195</v>
      </c>
      <c r="F39" s="262" t="s">
        <v>2273</v>
      </c>
      <c r="G39" s="262" t="s">
        <v>2274</v>
      </c>
      <c r="H39" s="262" t="s">
        <v>2202</v>
      </c>
      <c r="I39" s="262">
        <v>76681</v>
      </c>
      <c r="J39" s="262">
        <v>5167</v>
      </c>
      <c r="K39" s="262">
        <v>4297</v>
      </c>
      <c r="L39" s="262">
        <v>5421</v>
      </c>
      <c r="M39" s="262">
        <v>11791</v>
      </c>
      <c r="N39" s="262">
        <v>15674</v>
      </c>
      <c r="O39" s="262">
        <v>9739</v>
      </c>
      <c r="P39" s="262">
        <v>14219</v>
      </c>
      <c r="Q39" s="262">
        <v>6787</v>
      </c>
      <c r="R39" s="262">
        <v>3586</v>
      </c>
      <c r="S39" s="262">
        <v>4294</v>
      </c>
      <c r="T39" s="262">
        <v>71136</v>
      </c>
      <c r="U39" s="262">
        <v>133</v>
      </c>
      <c r="V39" s="262">
        <v>198</v>
      </c>
      <c r="W39" s="262">
        <v>454</v>
      </c>
      <c r="X39" s="262">
        <v>278</v>
      </c>
      <c r="Y39" s="262">
        <v>47</v>
      </c>
      <c r="Z39" s="262">
        <v>141</v>
      </c>
      <c r="AA39" s="262">
        <v>2389</v>
      </c>
      <c r="AB39" s="262">
        <v>2062</v>
      </c>
      <c r="AC39" s="262">
        <v>699</v>
      </c>
      <c r="AD39" s="262">
        <v>69050</v>
      </c>
      <c r="AE39" s="262">
        <v>2266</v>
      </c>
      <c r="AF39" s="262">
        <v>215</v>
      </c>
      <c r="AG39" s="262">
        <v>60918</v>
      </c>
      <c r="AH39" s="262">
        <v>9759</v>
      </c>
      <c r="AI39" s="262">
        <v>4643</v>
      </c>
      <c r="AJ39" s="262">
        <v>1163</v>
      </c>
      <c r="AK39" s="262">
        <v>198</v>
      </c>
      <c r="AL39" s="262">
        <v>54192</v>
      </c>
      <c r="AM39" s="262">
        <v>10514</v>
      </c>
      <c r="AN39" s="262">
        <v>9798</v>
      </c>
      <c r="AO39" s="262">
        <v>2177</v>
      </c>
      <c r="AP39" s="262">
        <v>113039</v>
      </c>
      <c r="AQ39" s="262">
        <v>8655</v>
      </c>
      <c r="AR39" s="262">
        <v>6344</v>
      </c>
      <c r="AS39" s="262">
        <v>7244</v>
      </c>
      <c r="AT39" s="262">
        <v>16869</v>
      </c>
      <c r="AU39" s="262">
        <v>25582</v>
      </c>
      <c r="AV39" s="262">
        <v>13848</v>
      </c>
      <c r="AW39" s="262">
        <v>21533</v>
      </c>
      <c r="AX39" s="262">
        <v>8457</v>
      </c>
      <c r="AY39" s="262">
        <v>4504</v>
      </c>
      <c r="AZ39" s="262">
        <v>18697</v>
      </c>
      <c r="BA39" s="262">
        <v>90028</v>
      </c>
      <c r="BB39" s="262">
        <v>675</v>
      </c>
      <c r="BC39" s="262">
        <v>458</v>
      </c>
      <c r="BD39" s="262">
        <v>1614</v>
      </c>
      <c r="BE39" s="262">
        <v>1082</v>
      </c>
      <c r="BF39" s="262">
        <v>240</v>
      </c>
      <c r="BG39" s="262">
        <v>242</v>
      </c>
      <c r="BH39" s="262">
        <v>4130</v>
      </c>
      <c r="BI39" s="262">
        <v>3119</v>
      </c>
      <c r="BJ39" s="262">
        <v>1723</v>
      </c>
      <c r="BK39" s="262">
        <v>100877</v>
      </c>
      <c r="BL39" s="262">
        <v>2878</v>
      </c>
      <c r="BM39" s="262">
        <v>309</v>
      </c>
      <c r="BN39" s="262">
        <v>67326</v>
      </c>
      <c r="BO39" s="262">
        <v>42277</v>
      </c>
      <c r="BP39" s="262">
        <v>1021</v>
      </c>
      <c r="BQ39" s="262">
        <v>2412</v>
      </c>
      <c r="BR39" s="262">
        <v>2712</v>
      </c>
      <c r="BS39" s="262">
        <v>10929</v>
      </c>
      <c r="BT39" s="262">
        <v>19442</v>
      </c>
      <c r="BU39" s="262">
        <v>19804</v>
      </c>
      <c r="BV39" s="262">
        <v>19639</v>
      </c>
      <c r="BW39" s="262">
        <v>17398</v>
      </c>
      <c r="BX39" s="262">
        <v>9878</v>
      </c>
      <c r="BY39" s="262">
        <v>5092</v>
      </c>
      <c r="BZ39" s="262">
        <v>3213</v>
      </c>
      <c r="CA39" s="262">
        <v>4929</v>
      </c>
      <c r="CB39" s="262">
        <v>1660</v>
      </c>
      <c r="CC39" s="262">
        <v>6799</v>
      </c>
      <c r="CD39" s="262">
        <v>17645</v>
      </c>
      <c r="CE39" s="262">
        <v>26302</v>
      </c>
      <c r="CF39" s="262">
        <v>25871</v>
      </c>
      <c r="CG39" s="262">
        <v>16967</v>
      </c>
      <c r="CH39" s="262">
        <v>17792</v>
      </c>
      <c r="CI39" s="262">
        <v>77810</v>
      </c>
      <c r="CJ39" s="262">
        <v>13764</v>
      </c>
      <c r="CK39" s="262">
        <v>17256</v>
      </c>
      <c r="CL39" s="262">
        <v>4206</v>
      </c>
      <c r="CM39" s="262">
        <v>104989</v>
      </c>
      <c r="CN39" s="262">
        <v>31468</v>
      </c>
      <c r="CO39" s="262">
        <v>33138</v>
      </c>
      <c r="CP39" s="262">
        <v>29948</v>
      </c>
      <c r="CQ39" s="262">
        <v>8077</v>
      </c>
      <c r="CR39" s="262">
        <v>2358</v>
      </c>
      <c r="CS39" s="262">
        <v>31468</v>
      </c>
      <c r="CT39" s="262">
        <v>38482</v>
      </c>
      <c r="CU39" s="262">
        <v>16847</v>
      </c>
      <c r="CV39" s="262">
        <v>13150</v>
      </c>
      <c r="CW39" s="262">
        <v>3518</v>
      </c>
      <c r="CX39" s="262">
        <v>1524</v>
      </c>
      <c r="CY39" s="262">
        <v>238443</v>
      </c>
      <c r="CZ39" s="262">
        <v>115789</v>
      </c>
      <c r="DA39" s="262">
        <v>122653</v>
      </c>
      <c r="DB39" s="262">
        <v>21695</v>
      </c>
      <c r="DC39" s="262">
        <v>26542</v>
      </c>
      <c r="DD39" s="262">
        <v>20680</v>
      </c>
      <c r="DE39" s="262">
        <v>33978</v>
      </c>
      <c r="DF39" s="262">
        <v>29379</v>
      </c>
      <c r="DG39" s="262">
        <v>24678</v>
      </c>
      <c r="DH39" s="262">
        <v>10923</v>
      </c>
      <c r="DI39" s="262">
        <v>5767</v>
      </c>
      <c r="DJ39" s="262">
        <v>6362</v>
      </c>
      <c r="DK39" s="262">
        <v>23267</v>
      </c>
      <c r="DL39" s="262">
        <v>7916</v>
      </c>
      <c r="DM39" s="262">
        <v>15726</v>
      </c>
      <c r="DN39" s="262">
        <v>9879</v>
      </c>
      <c r="DO39" s="262">
        <v>25649</v>
      </c>
      <c r="DP39" s="262">
        <v>44918</v>
      </c>
      <c r="DQ39" s="262">
        <v>49249</v>
      </c>
      <c r="DR39" s="262">
        <v>29491</v>
      </c>
      <c r="DS39" s="262">
        <v>20218</v>
      </c>
      <c r="DT39" s="262">
        <v>130380</v>
      </c>
      <c r="DU39" s="262">
        <v>125180</v>
      </c>
      <c r="DV39" s="262">
        <v>5200</v>
      </c>
      <c r="DW39" s="262">
        <v>107550</v>
      </c>
      <c r="DX39" s="262">
        <v>125180</v>
      </c>
      <c r="DY39" s="262">
        <v>101470</v>
      </c>
      <c r="DZ39" s="262">
        <v>7280</v>
      </c>
      <c r="EA39" s="262">
        <v>6810</v>
      </c>
      <c r="EB39" s="262">
        <v>8200</v>
      </c>
      <c r="EC39" s="262">
        <v>1420</v>
      </c>
      <c r="ED39" s="262">
        <v>122970</v>
      </c>
      <c r="EE39" s="262">
        <v>7720</v>
      </c>
      <c r="EF39" s="262">
        <v>18530</v>
      </c>
      <c r="EG39" s="262">
        <v>26520</v>
      </c>
      <c r="EH39" s="262">
        <v>21290</v>
      </c>
      <c r="EI39" s="262">
        <v>18290</v>
      </c>
      <c r="EJ39" s="262">
        <v>2480</v>
      </c>
      <c r="EK39" s="262">
        <v>11700</v>
      </c>
      <c r="EL39" s="262">
        <v>6440</v>
      </c>
      <c r="EM39" s="262">
        <v>9440</v>
      </c>
      <c r="EN39" s="262">
        <v>560</v>
      </c>
      <c r="EO39" s="262">
        <v>125180</v>
      </c>
      <c r="EP39" s="262">
        <v>3150</v>
      </c>
      <c r="EQ39" s="262">
        <v>26170</v>
      </c>
      <c r="ER39" s="262">
        <v>16930</v>
      </c>
      <c r="ES39" s="262">
        <v>1650</v>
      </c>
      <c r="ET39" s="262">
        <v>7590</v>
      </c>
      <c r="EU39" s="262">
        <v>39630</v>
      </c>
      <c r="EV39" s="262">
        <v>25080</v>
      </c>
      <c r="EW39" s="262">
        <v>14540</v>
      </c>
      <c r="EX39" s="262">
        <v>56240</v>
      </c>
      <c r="EY39" s="262">
        <v>6340</v>
      </c>
      <c r="EZ39" s="262">
        <v>15560</v>
      </c>
      <c r="FA39" s="262">
        <v>9010</v>
      </c>
      <c r="FB39" s="262">
        <v>25330</v>
      </c>
      <c r="FC39" s="262">
        <v>0.42420000000000002</v>
      </c>
      <c r="FD39" s="262">
        <v>31810</v>
      </c>
      <c r="FE39" s="262">
        <v>10550</v>
      </c>
      <c r="FF39" s="262">
        <v>16910</v>
      </c>
      <c r="FG39" s="262">
        <v>4340</v>
      </c>
      <c r="FH39" s="262">
        <v>10300</v>
      </c>
      <c r="FI39" s="262">
        <v>2200</v>
      </c>
      <c r="FJ39" s="262">
        <v>6730</v>
      </c>
      <c r="FK39" s="262">
        <v>9960</v>
      </c>
      <c r="FL39" s="262">
        <v>540</v>
      </c>
      <c r="FM39" s="262">
        <v>2080</v>
      </c>
      <c r="FN39" s="262">
        <v>202470</v>
      </c>
      <c r="FO39" s="262">
        <v>10990</v>
      </c>
      <c r="FP39" s="262">
        <v>5410</v>
      </c>
      <c r="FQ39" s="262">
        <v>5580</v>
      </c>
      <c r="FR39" s="262">
        <v>64800</v>
      </c>
      <c r="FS39" s="262">
        <v>69000</v>
      </c>
      <c r="FT39" s="262">
        <v>64660</v>
      </c>
      <c r="FU39" s="262">
        <v>4340</v>
      </c>
      <c r="FV39" s="262">
        <v>18360</v>
      </c>
      <c r="FW39" s="262">
        <v>39320</v>
      </c>
      <c r="FX39" s="262">
        <v>202470</v>
      </c>
      <c r="FY39" s="262">
        <v>47890</v>
      </c>
      <c r="FZ39" s="262">
        <v>99340</v>
      </c>
      <c r="GA39" s="262">
        <v>22270</v>
      </c>
      <c r="GB39" s="262">
        <v>3470</v>
      </c>
      <c r="GC39" s="262">
        <v>12900</v>
      </c>
      <c r="GD39" s="262">
        <v>14580</v>
      </c>
      <c r="GE39" s="262">
        <v>2020</v>
      </c>
      <c r="GF39">
        <v>5167</v>
      </c>
      <c r="GG39">
        <v>4116</v>
      </c>
      <c r="GH39">
        <v>31683</v>
      </c>
      <c r="GI39">
        <v>8804</v>
      </c>
      <c r="GJ39">
        <v>3837</v>
      </c>
      <c r="GK39">
        <v>6652</v>
      </c>
      <c r="GL39">
        <v>7979</v>
      </c>
      <c r="GM39">
        <v>3886</v>
      </c>
      <c r="GN39">
        <v>3237</v>
      </c>
      <c r="GO39">
        <v>1320</v>
      </c>
      <c r="GP39">
        <v>8655</v>
      </c>
      <c r="GQ39">
        <v>6110</v>
      </c>
      <c r="GR39">
        <v>47863</v>
      </c>
      <c r="GS39">
        <v>13071</v>
      </c>
      <c r="GT39">
        <v>5028</v>
      </c>
      <c r="GU39">
        <v>10471</v>
      </c>
      <c r="GV39">
        <v>11394</v>
      </c>
      <c r="GW39">
        <v>4767</v>
      </c>
      <c r="GX39">
        <v>4027</v>
      </c>
      <c r="GY39">
        <v>1650</v>
      </c>
    </row>
    <row r="40" spans="1:207">
      <c r="A40" s="262">
        <v>3354</v>
      </c>
      <c r="B40" s="262">
        <v>3</v>
      </c>
      <c r="C40" s="262">
        <v>3</v>
      </c>
      <c r="D40" s="262">
        <v>54</v>
      </c>
      <c r="E40" s="262" t="s">
        <v>195</v>
      </c>
      <c r="F40" s="262" t="s">
        <v>2275</v>
      </c>
      <c r="G40" s="262" t="s">
        <v>2276</v>
      </c>
      <c r="H40" s="262" t="s">
        <v>2202</v>
      </c>
      <c r="I40" s="262">
        <v>18886</v>
      </c>
      <c r="J40" s="262">
        <v>4923</v>
      </c>
      <c r="K40" s="262">
        <v>1898</v>
      </c>
      <c r="L40" s="262">
        <v>1660</v>
      </c>
      <c r="M40" s="262">
        <v>2322</v>
      </c>
      <c r="N40" s="262">
        <v>2951</v>
      </c>
      <c r="O40" s="262">
        <v>1810</v>
      </c>
      <c r="P40" s="262">
        <v>2198</v>
      </c>
      <c r="Q40" s="262">
        <v>878</v>
      </c>
      <c r="R40" s="262">
        <v>246</v>
      </c>
      <c r="S40" s="262">
        <v>866</v>
      </c>
      <c r="T40" s="262">
        <v>17587</v>
      </c>
      <c r="U40" s="262">
        <v>64</v>
      </c>
      <c r="V40" s="262">
        <v>84</v>
      </c>
      <c r="W40" s="262">
        <v>43</v>
      </c>
      <c r="X40" s="262">
        <v>151</v>
      </c>
      <c r="Y40" s="262">
        <v>10</v>
      </c>
      <c r="Z40" s="262">
        <v>81</v>
      </c>
      <c r="AA40" s="262">
        <v>450</v>
      </c>
      <c r="AB40" s="262">
        <v>519</v>
      </c>
      <c r="AC40" s="262">
        <v>107</v>
      </c>
      <c r="AD40" s="262">
        <v>14916</v>
      </c>
      <c r="AE40" s="262">
        <v>2763</v>
      </c>
      <c r="AF40" s="262">
        <v>131</v>
      </c>
      <c r="AG40" s="262">
        <v>14942</v>
      </c>
      <c r="AH40" s="262">
        <v>2675</v>
      </c>
      <c r="AI40" s="262">
        <v>1122</v>
      </c>
      <c r="AJ40" s="262">
        <v>117</v>
      </c>
      <c r="AK40" s="262">
        <v>30</v>
      </c>
      <c r="AL40" s="262">
        <v>15496</v>
      </c>
      <c r="AM40" s="262">
        <v>1044</v>
      </c>
      <c r="AN40" s="262">
        <v>1250</v>
      </c>
      <c r="AO40" s="262">
        <v>1096</v>
      </c>
      <c r="AP40" s="262">
        <v>26231</v>
      </c>
      <c r="AQ40" s="262">
        <v>6717</v>
      </c>
      <c r="AR40" s="262">
        <v>2600</v>
      </c>
      <c r="AS40" s="262">
        <v>2526</v>
      </c>
      <c r="AT40" s="262">
        <v>3274</v>
      </c>
      <c r="AU40" s="262">
        <v>4025</v>
      </c>
      <c r="AV40" s="262">
        <v>2433</v>
      </c>
      <c r="AW40" s="262">
        <v>3301</v>
      </c>
      <c r="AX40" s="262">
        <v>1079</v>
      </c>
      <c r="AY40" s="262">
        <v>276</v>
      </c>
      <c r="AZ40" s="262">
        <v>2698</v>
      </c>
      <c r="BA40" s="262">
        <v>22391</v>
      </c>
      <c r="BB40" s="262">
        <v>335</v>
      </c>
      <c r="BC40" s="262">
        <v>266</v>
      </c>
      <c r="BD40" s="262">
        <v>173</v>
      </c>
      <c r="BE40" s="262">
        <v>237</v>
      </c>
      <c r="BF40" s="262">
        <v>10</v>
      </c>
      <c r="BG40" s="262">
        <v>121</v>
      </c>
      <c r="BH40" s="262">
        <v>544</v>
      </c>
      <c r="BI40" s="262">
        <v>970</v>
      </c>
      <c r="BJ40" s="262">
        <v>241</v>
      </c>
      <c r="BK40" s="262">
        <v>20961</v>
      </c>
      <c r="BL40" s="262">
        <v>3372</v>
      </c>
      <c r="BM40" s="262">
        <v>143</v>
      </c>
      <c r="BN40" s="262">
        <v>14765</v>
      </c>
      <c r="BO40" s="262">
        <v>8945</v>
      </c>
      <c r="BP40" s="262">
        <v>1248</v>
      </c>
      <c r="BQ40" s="262">
        <v>1273</v>
      </c>
      <c r="BR40" s="262">
        <v>565</v>
      </c>
      <c r="BS40" s="262">
        <v>3075</v>
      </c>
      <c r="BT40" s="262">
        <v>4723</v>
      </c>
      <c r="BU40" s="262">
        <v>4235</v>
      </c>
      <c r="BV40" s="262">
        <v>3670</v>
      </c>
      <c r="BW40" s="262">
        <v>3790</v>
      </c>
      <c r="BX40" s="262">
        <v>2328</v>
      </c>
      <c r="BY40" s="262">
        <v>1288</v>
      </c>
      <c r="BZ40" s="262">
        <v>785</v>
      </c>
      <c r="CA40" s="262">
        <v>1772</v>
      </c>
      <c r="CB40" s="262">
        <v>255</v>
      </c>
      <c r="CC40" s="262">
        <v>1417</v>
      </c>
      <c r="CD40" s="262">
        <v>4111</v>
      </c>
      <c r="CE40" s="262">
        <v>6023</v>
      </c>
      <c r="CF40" s="262">
        <v>4777</v>
      </c>
      <c r="CG40" s="262">
        <v>3784</v>
      </c>
      <c r="CH40" s="262">
        <v>5864</v>
      </c>
      <c r="CI40" s="262">
        <v>20117</v>
      </c>
      <c r="CJ40" s="262">
        <v>1644</v>
      </c>
      <c r="CK40" s="262">
        <v>2876</v>
      </c>
      <c r="CL40" s="262">
        <v>1594</v>
      </c>
      <c r="CM40" s="262">
        <v>22821</v>
      </c>
      <c r="CN40" s="262">
        <v>7762</v>
      </c>
      <c r="CO40" s="262">
        <v>6583</v>
      </c>
      <c r="CP40" s="262">
        <v>5787</v>
      </c>
      <c r="CQ40" s="262">
        <v>2296</v>
      </c>
      <c r="CR40" s="262">
        <v>393</v>
      </c>
      <c r="CS40" s="262">
        <v>7762</v>
      </c>
      <c r="CT40" s="262">
        <v>7719</v>
      </c>
      <c r="CU40" s="262">
        <v>3500</v>
      </c>
      <c r="CV40" s="262">
        <v>2409</v>
      </c>
      <c r="CW40" s="262">
        <v>880</v>
      </c>
      <c r="CX40" s="262">
        <v>551</v>
      </c>
      <c r="CY40" s="262">
        <v>49205</v>
      </c>
      <c r="CZ40" s="262">
        <v>24131</v>
      </c>
      <c r="DA40" s="262">
        <v>25074</v>
      </c>
      <c r="DB40" s="262">
        <v>3799</v>
      </c>
      <c r="DC40" s="262">
        <v>5284</v>
      </c>
      <c r="DD40" s="262">
        <v>4175</v>
      </c>
      <c r="DE40" s="262">
        <v>7542</v>
      </c>
      <c r="DF40" s="262">
        <v>6584</v>
      </c>
      <c r="DG40" s="262">
        <v>6133</v>
      </c>
      <c r="DH40" s="262">
        <v>3327</v>
      </c>
      <c r="DI40" s="262">
        <v>939</v>
      </c>
      <c r="DJ40" s="262">
        <v>1081</v>
      </c>
      <c r="DK40" s="262">
        <v>4294</v>
      </c>
      <c r="DL40" s="262">
        <v>1633</v>
      </c>
      <c r="DM40" s="262">
        <v>3361</v>
      </c>
      <c r="DN40" s="262">
        <v>1950</v>
      </c>
      <c r="DO40" s="262">
        <v>4630</v>
      </c>
      <c r="DP40" s="262">
        <v>7731</v>
      </c>
      <c r="DQ40" s="262">
        <v>10952</v>
      </c>
      <c r="DR40" s="262">
        <v>6825</v>
      </c>
      <c r="DS40" s="262">
        <v>5809</v>
      </c>
      <c r="DT40" s="262">
        <v>23450</v>
      </c>
      <c r="DU40" s="262">
        <v>22490</v>
      </c>
      <c r="DV40" s="262">
        <v>950</v>
      </c>
      <c r="DW40" s="262">
        <v>25280</v>
      </c>
      <c r="DX40" s="262">
        <v>22490</v>
      </c>
      <c r="DY40" s="262">
        <v>17370</v>
      </c>
      <c r="DZ40" s="262">
        <v>1230</v>
      </c>
      <c r="EA40" s="262">
        <v>1440</v>
      </c>
      <c r="EB40" s="262">
        <v>1780</v>
      </c>
      <c r="EC40" s="262">
        <v>0.42420000000000002</v>
      </c>
      <c r="ED40" s="262">
        <v>21990</v>
      </c>
      <c r="EE40" s="262">
        <v>0.42420000000000002</v>
      </c>
      <c r="EF40" s="262">
        <v>2490</v>
      </c>
      <c r="EG40" s="262">
        <v>4080</v>
      </c>
      <c r="EH40" s="262">
        <v>2210</v>
      </c>
      <c r="EI40" s="262">
        <v>4000</v>
      </c>
      <c r="EJ40" s="262">
        <v>900</v>
      </c>
      <c r="EK40" s="262">
        <v>3150</v>
      </c>
      <c r="EL40" s="262">
        <v>2030</v>
      </c>
      <c r="EM40" s="262">
        <v>2160</v>
      </c>
      <c r="EN40" s="262">
        <v>0.42420000000000002</v>
      </c>
      <c r="EO40" s="262">
        <v>22490</v>
      </c>
      <c r="EP40" s="262">
        <v>1720</v>
      </c>
      <c r="EQ40" s="262">
        <v>6000</v>
      </c>
      <c r="ER40" s="262">
        <v>4080</v>
      </c>
      <c r="ES40" s="262">
        <v>490</v>
      </c>
      <c r="ET40" s="262">
        <v>1420</v>
      </c>
      <c r="EU40" s="262">
        <v>4820</v>
      </c>
      <c r="EV40" s="262">
        <v>3700</v>
      </c>
      <c r="EW40" s="262">
        <v>1120</v>
      </c>
      <c r="EX40" s="262">
        <v>9950</v>
      </c>
      <c r="EY40" s="262">
        <v>600</v>
      </c>
      <c r="EZ40" s="262">
        <v>2060</v>
      </c>
      <c r="FA40" s="262">
        <v>1970</v>
      </c>
      <c r="FB40" s="262">
        <v>5320</v>
      </c>
      <c r="FC40" s="262">
        <v>0.42420000000000002</v>
      </c>
      <c r="FD40" s="262">
        <v>5870</v>
      </c>
      <c r="FE40" s="262">
        <v>1790</v>
      </c>
      <c r="FF40" s="262">
        <v>3310</v>
      </c>
      <c r="FG40" s="262">
        <v>0.42420000000000002</v>
      </c>
      <c r="FH40" s="262">
        <v>1730</v>
      </c>
      <c r="FI40" s="262">
        <v>0.42420000000000002</v>
      </c>
      <c r="FJ40" s="262">
        <v>1300</v>
      </c>
      <c r="FK40" s="262">
        <v>1480</v>
      </c>
      <c r="FL40" s="262">
        <v>0.42420000000000002</v>
      </c>
      <c r="FM40" s="262">
        <v>0.42420000000000002</v>
      </c>
      <c r="FN40" s="262">
        <v>42290</v>
      </c>
      <c r="FO40" s="262">
        <v>2720</v>
      </c>
      <c r="FP40" s="262">
        <v>1530</v>
      </c>
      <c r="FQ40" s="262">
        <v>1200</v>
      </c>
      <c r="FR40" s="262">
        <v>17660</v>
      </c>
      <c r="FS40" s="262">
        <v>13970</v>
      </c>
      <c r="FT40" s="262">
        <v>13200</v>
      </c>
      <c r="FU40" s="262">
        <v>0.42420000000000002</v>
      </c>
      <c r="FV40" s="262">
        <v>2640</v>
      </c>
      <c r="FW40" s="262">
        <v>5300</v>
      </c>
      <c r="FX40" s="262">
        <v>42290</v>
      </c>
      <c r="FY40" s="262">
        <v>11960</v>
      </c>
      <c r="FZ40" s="262">
        <v>21040</v>
      </c>
      <c r="GA40" s="262">
        <v>4940</v>
      </c>
      <c r="GB40" s="262">
        <v>0.42420000000000002</v>
      </c>
      <c r="GC40" s="262">
        <v>1690</v>
      </c>
      <c r="GD40" s="262">
        <v>1860</v>
      </c>
      <c r="GE40" s="262">
        <v>0.42420000000000002</v>
      </c>
      <c r="GF40">
        <v>4923</v>
      </c>
      <c r="GG40">
        <v>1826</v>
      </c>
      <c r="GH40">
        <v>6819</v>
      </c>
      <c r="GI40">
        <v>1754</v>
      </c>
      <c r="GJ40">
        <v>442</v>
      </c>
      <c r="GK40">
        <v>969</v>
      </c>
      <c r="GL40">
        <v>1320</v>
      </c>
      <c r="GM40">
        <v>515</v>
      </c>
      <c r="GN40">
        <v>250</v>
      </c>
      <c r="GO40">
        <v>68</v>
      </c>
      <c r="GP40">
        <v>6717</v>
      </c>
      <c r="GQ40">
        <v>2506</v>
      </c>
      <c r="GR40">
        <v>9666</v>
      </c>
      <c r="GS40">
        <v>2374</v>
      </c>
      <c r="GT40">
        <v>610</v>
      </c>
      <c r="GU40">
        <v>1541</v>
      </c>
      <c r="GV40">
        <v>1819</v>
      </c>
      <c r="GW40">
        <v>632</v>
      </c>
      <c r="GX40">
        <v>284</v>
      </c>
      <c r="GY40">
        <v>82</v>
      </c>
    </row>
    <row r="41" spans="1:207">
      <c r="A41" s="262">
        <v>3355</v>
      </c>
      <c r="B41" s="262">
        <v>3</v>
      </c>
      <c r="C41" s="262">
        <v>3</v>
      </c>
      <c r="D41" s="262">
        <v>55</v>
      </c>
      <c r="E41" s="262" t="s">
        <v>195</v>
      </c>
      <c r="F41" s="262" t="s">
        <v>2277</v>
      </c>
      <c r="G41" s="262" t="s">
        <v>2278</v>
      </c>
      <c r="H41" s="262" t="s">
        <v>2202</v>
      </c>
      <c r="I41" s="262">
        <v>49219</v>
      </c>
      <c r="J41" s="262">
        <v>5939</v>
      </c>
      <c r="K41" s="262">
        <v>3910</v>
      </c>
      <c r="L41" s="262">
        <v>4770</v>
      </c>
      <c r="M41" s="262">
        <v>6476</v>
      </c>
      <c r="N41" s="262">
        <v>7450</v>
      </c>
      <c r="O41" s="262">
        <v>5162</v>
      </c>
      <c r="P41" s="262">
        <v>8959</v>
      </c>
      <c r="Q41" s="262">
        <v>4602</v>
      </c>
      <c r="R41" s="262">
        <v>1951</v>
      </c>
      <c r="S41" s="262">
        <v>3201</v>
      </c>
      <c r="T41" s="262">
        <v>44259</v>
      </c>
      <c r="U41" s="262">
        <v>239</v>
      </c>
      <c r="V41" s="262">
        <v>529</v>
      </c>
      <c r="W41" s="262">
        <v>288</v>
      </c>
      <c r="X41" s="262">
        <v>232</v>
      </c>
      <c r="Y41" s="262">
        <v>262</v>
      </c>
      <c r="Z41" s="262">
        <v>209</v>
      </c>
      <c r="AA41" s="262">
        <v>2232</v>
      </c>
      <c r="AB41" s="262">
        <v>2607</v>
      </c>
      <c r="AC41" s="262">
        <v>621</v>
      </c>
      <c r="AD41" s="262">
        <v>41663</v>
      </c>
      <c r="AE41" s="262">
        <v>1933</v>
      </c>
      <c r="AF41" s="262">
        <v>163</v>
      </c>
      <c r="AG41" s="262">
        <v>36529</v>
      </c>
      <c r="AH41" s="262">
        <v>6916</v>
      </c>
      <c r="AI41" s="262">
        <v>4405</v>
      </c>
      <c r="AJ41" s="262">
        <v>1107</v>
      </c>
      <c r="AK41" s="262">
        <v>262</v>
      </c>
      <c r="AL41" s="262">
        <v>33775</v>
      </c>
      <c r="AM41" s="262">
        <v>6499</v>
      </c>
      <c r="AN41" s="262">
        <v>7333</v>
      </c>
      <c r="AO41" s="262">
        <v>1612</v>
      </c>
      <c r="AP41" s="262">
        <v>84664</v>
      </c>
      <c r="AQ41" s="262">
        <v>11512</v>
      </c>
      <c r="AR41" s="262">
        <v>6735</v>
      </c>
      <c r="AS41" s="262">
        <v>7903</v>
      </c>
      <c r="AT41" s="262">
        <v>12263</v>
      </c>
      <c r="AU41" s="262">
        <v>13817</v>
      </c>
      <c r="AV41" s="262">
        <v>8250</v>
      </c>
      <c r="AW41" s="262">
        <v>15458</v>
      </c>
      <c r="AX41" s="262">
        <v>6102</v>
      </c>
      <c r="AY41" s="262">
        <v>2621</v>
      </c>
      <c r="AZ41" s="262">
        <v>16095</v>
      </c>
      <c r="BA41" s="262">
        <v>60818</v>
      </c>
      <c r="BB41" s="262">
        <v>1381</v>
      </c>
      <c r="BC41" s="262">
        <v>2412</v>
      </c>
      <c r="BD41" s="262">
        <v>2086</v>
      </c>
      <c r="BE41" s="262">
        <v>792</v>
      </c>
      <c r="BF41" s="262">
        <v>330</v>
      </c>
      <c r="BG41" s="262">
        <v>747</v>
      </c>
      <c r="BH41" s="262">
        <v>5384</v>
      </c>
      <c r="BI41" s="262">
        <v>7208</v>
      </c>
      <c r="BJ41" s="262">
        <v>1724</v>
      </c>
      <c r="BK41" s="262">
        <v>67042</v>
      </c>
      <c r="BL41" s="262">
        <v>2977</v>
      </c>
      <c r="BM41" s="262">
        <v>326</v>
      </c>
      <c r="BN41" s="262">
        <v>41582</v>
      </c>
      <c r="BO41" s="262">
        <v>40315</v>
      </c>
      <c r="BP41" s="262">
        <v>650</v>
      </c>
      <c r="BQ41" s="262">
        <v>2114</v>
      </c>
      <c r="BR41" s="262">
        <v>4342</v>
      </c>
      <c r="BS41" s="262">
        <v>12790</v>
      </c>
      <c r="BT41" s="262">
        <v>16088</v>
      </c>
      <c r="BU41" s="262">
        <v>13936</v>
      </c>
      <c r="BV41" s="262">
        <v>11944</v>
      </c>
      <c r="BW41" s="262">
        <v>10851</v>
      </c>
      <c r="BX41" s="262">
        <v>6346</v>
      </c>
      <c r="BY41" s="262">
        <v>3226</v>
      </c>
      <c r="BZ41" s="262">
        <v>1949</v>
      </c>
      <c r="CA41" s="262">
        <v>3189</v>
      </c>
      <c r="CB41" s="262">
        <v>2783</v>
      </c>
      <c r="CC41" s="262">
        <v>5791</v>
      </c>
      <c r="CD41" s="262">
        <v>15593</v>
      </c>
      <c r="CE41" s="262">
        <v>19746</v>
      </c>
      <c r="CF41" s="262">
        <v>16234</v>
      </c>
      <c r="CG41" s="262">
        <v>11523</v>
      </c>
      <c r="CH41" s="262">
        <v>12991</v>
      </c>
      <c r="CI41" s="262">
        <v>51902</v>
      </c>
      <c r="CJ41" s="262">
        <v>9339</v>
      </c>
      <c r="CK41" s="262">
        <v>20069</v>
      </c>
      <c r="CL41" s="262">
        <v>3351</v>
      </c>
      <c r="CM41" s="262">
        <v>79163</v>
      </c>
      <c r="CN41" s="262">
        <v>28317</v>
      </c>
      <c r="CO41" s="262">
        <v>21685</v>
      </c>
      <c r="CP41" s="262">
        <v>20629</v>
      </c>
      <c r="CQ41" s="262">
        <v>6232</v>
      </c>
      <c r="CR41" s="262">
        <v>2300</v>
      </c>
      <c r="CS41" s="262">
        <v>28317</v>
      </c>
      <c r="CT41" s="262">
        <v>26002</v>
      </c>
      <c r="CU41" s="262">
        <v>11843</v>
      </c>
      <c r="CV41" s="262">
        <v>9012</v>
      </c>
      <c r="CW41" s="262">
        <v>2666</v>
      </c>
      <c r="CX41" s="262">
        <v>1323</v>
      </c>
      <c r="CY41" s="262">
        <v>174123</v>
      </c>
      <c r="CZ41" s="262">
        <v>84545</v>
      </c>
      <c r="DA41" s="262">
        <v>89578</v>
      </c>
      <c r="DB41" s="262">
        <v>16222</v>
      </c>
      <c r="DC41" s="262">
        <v>19442</v>
      </c>
      <c r="DD41" s="262">
        <v>20366</v>
      </c>
      <c r="DE41" s="262">
        <v>23657</v>
      </c>
      <c r="DF41" s="262">
        <v>18332</v>
      </c>
      <c r="DG41" s="262">
        <v>15580</v>
      </c>
      <c r="DH41" s="262">
        <v>8232</v>
      </c>
      <c r="DI41" s="262">
        <v>4502</v>
      </c>
      <c r="DJ41" s="262">
        <v>4765</v>
      </c>
      <c r="DK41" s="262">
        <v>16793</v>
      </c>
      <c r="DL41" s="262">
        <v>5739</v>
      </c>
      <c r="DM41" s="262">
        <v>14269</v>
      </c>
      <c r="DN41" s="262">
        <v>9962</v>
      </c>
      <c r="DO41" s="262">
        <v>21318</v>
      </c>
      <c r="DP41" s="262">
        <v>30974</v>
      </c>
      <c r="DQ41" s="262">
        <v>33489</v>
      </c>
      <c r="DR41" s="262">
        <v>18152</v>
      </c>
      <c r="DS41" s="262">
        <v>14160</v>
      </c>
      <c r="DT41" s="262">
        <v>92730</v>
      </c>
      <c r="DU41" s="262">
        <v>88730</v>
      </c>
      <c r="DV41" s="262">
        <v>4010</v>
      </c>
      <c r="DW41" s="262">
        <v>79040</v>
      </c>
      <c r="DX41" s="262">
        <v>88730</v>
      </c>
      <c r="DY41" s="262">
        <v>70180</v>
      </c>
      <c r="DZ41" s="262">
        <v>8060</v>
      </c>
      <c r="EA41" s="262">
        <v>4270</v>
      </c>
      <c r="EB41" s="262">
        <v>5570</v>
      </c>
      <c r="EC41" s="262">
        <v>0.42420000000000002</v>
      </c>
      <c r="ED41" s="262">
        <v>87000</v>
      </c>
      <c r="EE41" s="262">
        <v>4250</v>
      </c>
      <c r="EF41" s="262">
        <v>16220</v>
      </c>
      <c r="EG41" s="262">
        <v>17390</v>
      </c>
      <c r="EH41" s="262">
        <v>11090</v>
      </c>
      <c r="EI41" s="262">
        <v>13890</v>
      </c>
      <c r="EJ41" s="262">
        <v>1430</v>
      </c>
      <c r="EK41" s="262">
        <v>8720</v>
      </c>
      <c r="EL41" s="262">
        <v>5940</v>
      </c>
      <c r="EM41" s="262">
        <v>7270</v>
      </c>
      <c r="EN41" s="262">
        <v>800</v>
      </c>
      <c r="EO41" s="262">
        <v>88730</v>
      </c>
      <c r="EP41" s="262">
        <v>1980</v>
      </c>
      <c r="EQ41" s="262">
        <v>17710</v>
      </c>
      <c r="ER41" s="262">
        <v>12080</v>
      </c>
      <c r="ES41" s="262">
        <v>810</v>
      </c>
      <c r="ET41" s="262">
        <v>4820</v>
      </c>
      <c r="EU41" s="262">
        <v>23220</v>
      </c>
      <c r="EV41" s="262">
        <v>15650</v>
      </c>
      <c r="EW41" s="262">
        <v>7560</v>
      </c>
      <c r="EX41" s="262">
        <v>45810</v>
      </c>
      <c r="EY41" s="262">
        <v>2950</v>
      </c>
      <c r="EZ41" s="262">
        <v>9710</v>
      </c>
      <c r="FA41" s="262">
        <v>9300</v>
      </c>
      <c r="FB41" s="262">
        <v>23860</v>
      </c>
      <c r="FC41" s="262">
        <v>0.42420000000000002</v>
      </c>
      <c r="FD41" s="262">
        <v>23160</v>
      </c>
      <c r="FE41" s="262">
        <v>7750</v>
      </c>
      <c r="FF41" s="262">
        <v>12060</v>
      </c>
      <c r="FG41" s="262">
        <v>3340</v>
      </c>
      <c r="FH41" s="262">
        <v>7560</v>
      </c>
      <c r="FI41" s="262">
        <v>1840</v>
      </c>
      <c r="FJ41" s="262">
        <v>4120</v>
      </c>
      <c r="FK41" s="262">
        <v>7440</v>
      </c>
      <c r="FL41" s="262">
        <v>0.42420000000000002</v>
      </c>
      <c r="FM41" s="262">
        <v>1660</v>
      </c>
      <c r="FN41" s="262">
        <v>145470</v>
      </c>
      <c r="FO41" s="262">
        <v>9180</v>
      </c>
      <c r="FP41" s="262">
        <v>5200</v>
      </c>
      <c r="FQ41" s="262">
        <v>3980</v>
      </c>
      <c r="FR41" s="262">
        <v>44010</v>
      </c>
      <c r="FS41" s="262">
        <v>48550</v>
      </c>
      <c r="FT41" s="262">
        <v>45200</v>
      </c>
      <c r="FU41" s="262">
        <v>3340</v>
      </c>
      <c r="FV41" s="262">
        <v>12070</v>
      </c>
      <c r="FW41" s="262">
        <v>31670</v>
      </c>
      <c r="FX41" s="262">
        <v>145470</v>
      </c>
      <c r="FY41" s="262">
        <v>38730</v>
      </c>
      <c r="FZ41" s="262">
        <v>65880</v>
      </c>
      <c r="GA41" s="262">
        <v>15090</v>
      </c>
      <c r="GB41" s="262">
        <v>1570</v>
      </c>
      <c r="GC41" s="262">
        <v>9200</v>
      </c>
      <c r="GD41" s="262">
        <v>13240</v>
      </c>
      <c r="GE41" s="262">
        <v>1750</v>
      </c>
      <c r="GF41">
        <v>5939</v>
      </c>
      <c r="GG41">
        <v>3784</v>
      </c>
      <c r="GH41">
        <v>18142</v>
      </c>
      <c r="GI41">
        <v>4611</v>
      </c>
      <c r="GJ41">
        <v>2030</v>
      </c>
      <c r="GK41">
        <v>3878</v>
      </c>
      <c r="GL41">
        <v>5553</v>
      </c>
      <c r="GM41">
        <v>2707</v>
      </c>
      <c r="GN41">
        <v>1780</v>
      </c>
      <c r="GO41">
        <v>795</v>
      </c>
      <c r="GP41">
        <v>11512</v>
      </c>
      <c r="GQ41">
        <v>6571</v>
      </c>
      <c r="GR41">
        <v>33097</v>
      </c>
      <c r="GS41">
        <v>7612</v>
      </c>
      <c r="GT41">
        <v>3081</v>
      </c>
      <c r="GU41">
        <v>7470</v>
      </c>
      <c r="GV41">
        <v>8366</v>
      </c>
      <c r="GW41">
        <v>3520</v>
      </c>
      <c r="GX41">
        <v>2395</v>
      </c>
      <c r="GY41">
        <v>1037</v>
      </c>
    </row>
    <row r="42" spans="1:207">
      <c r="A42" s="262">
        <v>3356</v>
      </c>
      <c r="B42" s="262">
        <v>3</v>
      </c>
      <c r="C42" s="262">
        <v>3</v>
      </c>
      <c r="D42" s="262">
        <v>56</v>
      </c>
      <c r="E42" s="262" t="s">
        <v>195</v>
      </c>
      <c r="F42" s="262" t="s">
        <v>2279</v>
      </c>
      <c r="G42" s="262" t="s">
        <v>2280</v>
      </c>
      <c r="H42" s="262" t="s">
        <v>2202</v>
      </c>
      <c r="I42" s="262">
        <v>36950</v>
      </c>
      <c r="J42" s="262">
        <v>2979</v>
      </c>
      <c r="K42" s="262">
        <v>2405</v>
      </c>
      <c r="L42" s="262">
        <v>3246</v>
      </c>
      <c r="M42" s="262">
        <v>5973</v>
      </c>
      <c r="N42" s="262">
        <v>7657</v>
      </c>
      <c r="O42" s="262">
        <v>4333</v>
      </c>
      <c r="P42" s="262">
        <v>5572</v>
      </c>
      <c r="Q42" s="262">
        <v>3375</v>
      </c>
      <c r="R42" s="262">
        <v>1410</v>
      </c>
      <c r="S42" s="262">
        <v>2060</v>
      </c>
      <c r="T42" s="262">
        <v>34151</v>
      </c>
      <c r="U42" s="262">
        <v>9</v>
      </c>
      <c r="V42" s="262">
        <v>180</v>
      </c>
      <c r="W42" s="262">
        <v>296</v>
      </c>
      <c r="X42" s="262">
        <v>120</v>
      </c>
      <c r="Y42" s="262">
        <v>39</v>
      </c>
      <c r="Z42" s="262">
        <v>95</v>
      </c>
      <c r="AA42" s="262">
        <v>1220</v>
      </c>
      <c r="AB42" s="262">
        <v>1921</v>
      </c>
      <c r="AC42" s="262">
        <v>346</v>
      </c>
      <c r="AD42" s="262">
        <v>32287</v>
      </c>
      <c r="AE42" s="262">
        <v>1069</v>
      </c>
      <c r="AF42" s="262">
        <v>107</v>
      </c>
      <c r="AG42" s="262">
        <v>29641</v>
      </c>
      <c r="AH42" s="262">
        <v>5098</v>
      </c>
      <c r="AI42" s="262">
        <v>1875</v>
      </c>
      <c r="AJ42" s="262">
        <v>304</v>
      </c>
      <c r="AK42" s="262">
        <v>32</v>
      </c>
      <c r="AL42" s="262">
        <v>27179</v>
      </c>
      <c r="AM42" s="262">
        <v>3973</v>
      </c>
      <c r="AN42" s="262">
        <v>4524</v>
      </c>
      <c r="AO42" s="262">
        <v>1274</v>
      </c>
      <c r="AP42" s="262">
        <v>50214</v>
      </c>
      <c r="AQ42" s="262">
        <v>4295</v>
      </c>
      <c r="AR42" s="262">
        <v>3358</v>
      </c>
      <c r="AS42" s="262">
        <v>4457</v>
      </c>
      <c r="AT42" s="262">
        <v>7997</v>
      </c>
      <c r="AU42" s="262">
        <v>10204</v>
      </c>
      <c r="AV42" s="262">
        <v>6143</v>
      </c>
      <c r="AW42" s="262">
        <v>8028</v>
      </c>
      <c r="AX42" s="262">
        <v>4098</v>
      </c>
      <c r="AY42" s="262">
        <v>1634</v>
      </c>
      <c r="AZ42" s="262">
        <v>7043</v>
      </c>
      <c r="BA42" s="262">
        <v>40922</v>
      </c>
      <c r="BB42" s="262">
        <v>12</v>
      </c>
      <c r="BC42" s="262">
        <v>340</v>
      </c>
      <c r="BD42" s="262">
        <v>1388</v>
      </c>
      <c r="BE42" s="262">
        <v>344</v>
      </c>
      <c r="BF42" s="262">
        <v>46</v>
      </c>
      <c r="BG42" s="262">
        <v>119</v>
      </c>
      <c r="BH42" s="262">
        <v>2009</v>
      </c>
      <c r="BI42" s="262">
        <v>3140</v>
      </c>
      <c r="BJ42" s="262">
        <v>488</v>
      </c>
      <c r="BK42" s="262">
        <v>43175</v>
      </c>
      <c r="BL42" s="262">
        <v>1271</v>
      </c>
      <c r="BM42" s="262">
        <v>131</v>
      </c>
      <c r="BN42" s="262">
        <v>33011</v>
      </c>
      <c r="BO42" s="262">
        <v>15648</v>
      </c>
      <c r="BP42" s="262">
        <v>179</v>
      </c>
      <c r="BQ42" s="262">
        <v>1376</v>
      </c>
      <c r="BR42" s="262">
        <v>761</v>
      </c>
      <c r="BS42" s="262">
        <v>3769</v>
      </c>
      <c r="BT42" s="262">
        <v>7132</v>
      </c>
      <c r="BU42" s="262">
        <v>8179</v>
      </c>
      <c r="BV42" s="262">
        <v>9131</v>
      </c>
      <c r="BW42" s="262">
        <v>9265</v>
      </c>
      <c r="BX42" s="262">
        <v>5481</v>
      </c>
      <c r="BY42" s="262">
        <v>2437</v>
      </c>
      <c r="BZ42" s="262">
        <v>1693</v>
      </c>
      <c r="CA42" s="262">
        <v>2366</v>
      </c>
      <c r="CB42" s="262">
        <v>467</v>
      </c>
      <c r="CC42" s="262">
        <v>1995</v>
      </c>
      <c r="CD42" s="262">
        <v>6079</v>
      </c>
      <c r="CE42" s="262">
        <v>10377</v>
      </c>
      <c r="CF42" s="262">
        <v>11939</v>
      </c>
      <c r="CG42" s="262">
        <v>8984</v>
      </c>
      <c r="CH42" s="262">
        <v>10373</v>
      </c>
      <c r="CI42" s="262">
        <v>36064</v>
      </c>
      <c r="CJ42" s="262">
        <v>5211</v>
      </c>
      <c r="CK42" s="262">
        <v>6736</v>
      </c>
      <c r="CL42" s="262">
        <v>2203</v>
      </c>
      <c r="CM42" s="262">
        <v>47174</v>
      </c>
      <c r="CN42" s="262">
        <v>13263</v>
      </c>
      <c r="CO42" s="262">
        <v>15477</v>
      </c>
      <c r="CP42" s="262">
        <v>14078</v>
      </c>
      <c r="CQ42" s="262">
        <v>3522</v>
      </c>
      <c r="CR42" s="262">
        <v>834</v>
      </c>
      <c r="CS42" s="262">
        <v>13263</v>
      </c>
      <c r="CT42" s="262">
        <v>17467</v>
      </c>
      <c r="CU42" s="262">
        <v>7713</v>
      </c>
      <c r="CV42" s="262">
        <v>6160</v>
      </c>
      <c r="CW42" s="262">
        <v>1734</v>
      </c>
      <c r="CX42" s="262">
        <v>837</v>
      </c>
      <c r="CY42" s="262">
        <v>110907</v>
      </c>
      <c r="CZ42" s="262">
        <v>54265</v>
      </c>
      <c r="DA42" s="262">
        <v>56642</v>
      </c>
      <c r="DB42" s="262">
        <v>9441</v>
      </c>
      <c r="DC42" s="262">
        <v>12691</v>
      </c>
      <c r="DD42" s="262">
        <v>9775</v>
      </c>
      <c r="DE42" s="262">
        <v>16521</v>
      </c>
      <c r="DF42" s="262">
        <v>13772</v>
      </c>
      <c r="DG42" s="262">
        <v>11616</v>
      </c>
      <c r="DH42" s="262">
        <v>5212</v>
      </c>
      <c r="DI42" s="262">
        <v>2419</v>
      </c>
      <c r="DJ42" s="262">
        <v>2691</v>
      </c>
      <c r="DK42" s="262">
        <v>10716</v>
      </c>
      <c r="DL42" s="262">
        <v>3818</v>
      </c>
      <c r="DM42" s="262">
        <v>7633</v>
      </c>
      <c r="DN42" s="262">
        <v>4630</v>
      </c>
      <c r="DO42" s="262">
        <v>11566</v>
      </c>
      <c r="DP42" s="262">
        <v>20313</v>
      </c>
      <c r="DQ42" s="262">
        <v>23760</v>
      </c>
      <c r="DR42" s="262">
        <v>13820</v>
      </c>
      <c r="DS42" s="262">
        <v>9541</v>
      </c>
      <c r="DT42" s="262">
        <v>59940</v>
      </c>
      <c r="DU42" s="262">
        <v>57750</v>
      </c>
      <c r="DV42" s="262">
        <v>2190</v>
      </c>
      <c r="DW42" s="262">
        <v>50090</v>
      </c>
      <c r="DX42" s="262">
        <v>57750</v>
      </c>
      <c r="DY42" s="262">
        <v>47730</v>
      </c>
      <c r="DZ42" s="262">
        <v>3290</v>
      </c>
      <c r="EA42" s="262">
        <v>2760</v>
      </c>
      <c r="EB42" s="262">
        <v>3220</v>
      </c>
      <c r="EC42" s="262">
        <v>750</v>
      </c>
      <c r="ED42" s="262">
        <v>56550</v>
      </c>
      <c r="EE42" s="262">
        <v>2750</v>
      </c>
      <c r="EF42" s="262">
        <v>7650</v>
      </c>
      <c r="EG42" s="262">
        <v>11390</v>
      </c>
      <c r="EH42" s="262">
        <v>8280</v>
      </c>
      <c r="EI42" s="262">
        <v>9370</v>
      </c>
      <c r="EJ42" s="262">
        <v>1330</v>
      </c>
      <c r="EK42" s="262">
        <v>6990</v>
      </c>
      <c r="EL42" s="262">
        <v>3500</v>
      </c>
      <c r="EM42" s="262">
        <v>4820</v>
      </c>
      <c r="EN42" s="262">
        <v>480</v>
      </c>
      <c r="EO42" s="262">
        <v>57750</v>
      </c>
      <c r="EP42" s="262">
        <v>1530</v>
      </c>
      <c r="EQ42" s="262">
        <v>13780</v>
      </c>
      <c r="ER42" s="262">
        <v>9460</v>
      </c>
      <c r="ES42" s="262">
        <v>1030</v>
      </c>
      <c r="ET42" s="262">
        <v>3290</v>
      </c>
      <c r="EU42" s="262">
        <v>16160</v>
      </c>
      <c r="EV42" s="262">
        <v>10860</v>
      </c>
      <c r="EW42" s="262">
        <v>5300</v>
      </c>
      <c r="EX42" s="262">
        <v>26280</v>
      </c>
      <c r="EY42" s="262">
        <v>1800</v>
      </c>
      <c r="EZ42" s="262">
        <v>6810</v>
      </c>
      <c r="FA42" s="262">
        <v>4280</v>
      </c>
      <c r="FB42" s="262">
        <v>13390</v>
      </c>
      <c r="FC42" s="262">
        <v>0.42420000000000002</v>
      </c>
      <c r="FD42" s="262">
        <v>14600</v>
      </c>
      <c r="FE42" s="262">
        <v>4700</v>
      </c>
      <c r="FF42" s="262">
        <v>7350</v>
      </c>
      <c r="FG42" s="262">
        <v>2550</v>
      </c>
      <c r="FH42" s="262">
        <v>4650</v>
      </c>
      <c r="FI42" s="262">
        <v>740</v>
      </c>
      <c r="FJ42" s="262">
        <v>2190</v>
      </c>
      <c r="FK42" s="262">
        <v>4560</v>
      </c>
      <c r="FL42" s="262">
        <v>1600</v>
      </c>
      <c r="FM42" s="262">
        <v>860</v>
      </c>
      <c r="FN42" s="262">
        <v>94110</v>
      </c>
      <c r="FO42" s="262">
        <v>5240</v>
      </c>
      <c r="FP42" s="262">
        <v>2910</v>
      </c>
      <c r="FQ42" s="262">
        <v>2340</v>
      </c>
      <c r="FR42" s="262">
        <v>33780</v>
      </c>
      <c r="FS42" s="262">
        <v>30710</v>
      </c>
      <c r="FT42" s="262">
        <v>28160</v>
      </c>
      <c r="FU42" s="262">
        <v>2550</v>
      </c>
      <c r="FV42" s="262">
        <v>8290</v>
      </c>
      <c r="FW42" s="262">
        <v>16100</v>
      </c>
      <c r="FX42" s="262">
        <v>94110</v>
      </c>
      <c r="FY42" s="262">
        <v>24530</v>
      </c>
      <c r="FZ42" s="262">
        <v>46740</v>
      </c>
      <c r="GA42" s="262">
        <v>9420</v>
      </c>
      <c r="GB42" s="262">
        <v>1090</v>
      </c>
      <c r="GC42" s="262">
        <v>5610</v>
      </c>
      <c r="GD42" s="262">
        <v>5830</v>
      </c>
      <c r="GE42" s="262">
        <v>880</v>
      </c>
      <c r="GF42">
        <v>2979</v>
      </c>
      <c r="GG42">
        <v>2328</v>
      </c>
      <c r="GH42">
        <v>16076</v>
      </c>
      <c r="GI42">
        <v>4346</v>
      </c>
      <c r="GJ42">
        <v>1442</v>
      </c>
      <c r="GK42">
        <v>2543</v>
      </c>
      <c r="GL42">
        <v>3389</v>
      </c>
      <c r="GM42">
        <v>1999</v>
      </c>
      <c r="GN42">
        <v>1362</v>
      </c>
      <c r="GO42">
        <v>486</v>
      </c>
      <c r="GP42">
        <v>4295</v>
      </c>
      <c r="GQ42">
        <v>3257</v>
      </c>
      <c r="GR42">
        <v>21732</v>
      </c>
      <c r="GS42">
        <v>6096</v>
      </c>
      <c r="GT42">
        <v>1927</v>
      </c>
      <c r="GU42">
        <v>3904</v>
      </c>
      <c r="GV42">
        <v>4478</v>
      </c>
      <c r="GW42">
        <v>2370</v>
      </c>
      <c r="GX42">
        <v>1615</v>
      </c>
      <c r="GY42">
        <v>540</v>
      </c>
    </row>
    <row r="43" spans="1:207">
      <c r="A43" s="262">
        <v>3357</v>
      </c>
      <c r="B43" s="262">
        <v>3</v>
      </c>
      <c r="C43" s="262">
        <v>3</v>
      </c>
      <c r="D43" s="262">
        <v>57</v>
      </c>
      <c r="E43" s="262" t="s">
        <v>195</v>
      </c>
      <c r="F43" s="262" t="s">
        <v>2281</v>
      </c>
      <c r="G43" s="262" t="s">
        <v>2282</v>
      </c>
      <c r="H43" s="262" t="s">
        <v>2202</v>
      </c>
      <c r="I43" s="262">
        <v>53864</v>
      </c>
      <c r="J43" s="262">
        <v>4145</v>
      </c>
      <c r="K43" s="262">
        <v>5385</v>
      </c>
      <c r="L43" s="262">
        <v>5732</v>
      </c>
      <c r="M43" s="262">
        <v>7648</v>
      </c>
      <c r="N43" s="262">
        <v>8815</v>
      </c>
      <c r="O43" s="262">
        <v>5717</v>
      </c>
      <c r="P43" s="262">
        <v>10059</v>
      </c>
      <c r="Q43" s="262">
        <v>4923</v>
      </c>
      <c r="R43" s="262">
        <v>1440</v>
      </c>
      <c r="S43" s="262">
        <v>2607</v>
      </c>
      <c r="T43" s="262">
        <v>50077</v>
      </c>
      <c r="U43" s="262">
        <v>210</v>
      </c>
      <c r="V43" s="262">
        <v>177</v>
      </c>
      <c r="W43" s="262">
        <v>444</v>
      </c>
      <c r="X43" s="262">
        <v>162</v>
      </c>
      <c r="Y43" s="262">
        <v>58</v>
      </c>
      <c r="Z43" s="262">
        <v>129</v>
      </c>
      <c r="AA43" s="262">
        <v>1442</v>
      </c>
      <c r="AB43" s="262">
        <v>2111</v>
      </c>
      <c r="AC43" s="262">
        <v>327</v>
      </c>
      <c r="AD43" s="262">
        <v>47929</v>
      </c>
      <c r="AE43" s="262">
        <v>1872</v>
      </c>
      <c r="AF43" s="262">
        <v>183</v>
      </c>
      <c r="AG43" s="262">
        <v>43080</v>
      </c>
      <c r="AH43" s="262">
        <v>7782</v>
      </c>
      <c r="AI43" s="262">
        <v>2606</v>
      </c>
      <c r="AJ43" s="262">
        <v>341</v>
      </c>
      <c r="AK43" s="262">
        <v>55</v>
      </c>
      <c r="AL43" s="262">
        <v>42760</v>
      </c>
      <c r="AM43" s="262">
        <v>5116</v>
      </c>
      <c r="AN43" s="262">
        <v>3936</v>
      </c>
      <c r="AO43" s="262">
        <v>2052</v>
      </c>
      <c r="AP43" s="262">
        <v>72515</v>
      </c>
      <c r="AQ43" s="262">
        <v>6214</v>
      </c>
      <c r="AR43" s="262">
        <v>7331</v>
      </c>
      <c r="AS43" s="262">
        <v>7592</v>
      </c>
      <c r="AT43" s="262">
        <v>10550</v>
      </c>
      <c r="AU43" s="262">
        <v>12032</v>
      </c>
      <c r="AV43" s="262">
        <v>7469</v>
      </c>
      <c r="AW43" s="262">
        <v>13799</v>
      </c>
      <c r="AX43" s="262">
        <v>5730</v>
      </c>
      <c r="AY43" s="262">
        <v>1795</v>
      </c>
      <c r="AZ43" s="262">
        <v>8483</v>
      </c>
      <c r="BA43" s="262">
        <v>61004</v>
      </c>
      <c r="BB43" s="262">
        <v>870</v>
      </c>
      <c r="BC43" s="262">
        <v>266</v>
      </c>
      <c r="BD43" s="262">
        <v>1283</v>
      </c>
      <c r="BE43" s="262">
        <v>339</v>
      </c>
      <c r="BF43" s="262">
        <v>70</v>
      </c>
      <c r="BG43" s="262">
        <v>197</v>
      </c>
      <c r="BH43" s="262">
        <v>2047</v>
      </c>
      <c r="BI43" s="262">
        <v>3611</v>
      </c>
      <c r="BJ43" s="262">
        <v>530</v>
      </c>
      <c r="BK43" s="262">
        <v>63923</v>
      </c>
      <c r="BL43" s="262">
        <v>2206</v>
      </c>
      <c r="BM43" s="262">
        <v>195</v>
      </c>
      <c r="BN43" s="262">
        <v>43893</v>
      </c>
      <c r="BO43" s="262">
        <v>25825</v>
      </c>
      <c r="BP43" s="262">
        <v>664</v>
      </c>
      <c r="BQ43" s="262">
        <v>2130</v>
      </c>
      <c r="BR43" s="262">
        <v>1375</v>
      </c>
      <c r="BS43" s="262">
        <v>5726</v>
      </c>
      <c r="BT43" s="262">
        <v>10232</v>
      </c>
      <c r="BU43" s="262">
        <v>10947</v>
      </c>
      <c r="BV43" s="262">
        <v>11438</v>
      </c>
      <c r="BW43" s="262">
        <v>12247</v>
      </c>
      <c r="BX43" s="262">
        <v>8153</v>
      </c>
      <c r="BY43" s="262">
        <v>4467</v>
      </c>
      <c r="BZ43" s="262">
        <v>2913</v>
      </c>
      <c r="CA43" s="262">
        <v>5014</v>
      </c>
      <c r="CB43" s="262">
        <v>723</v>
      </c>
      <c r="CC43" s="262">
        <v>3230</v>
      </c>
      <c r="CD43" s="262">
        <v>8380</v>
      </c>
      <c r="CE43" s="262">
        <v>13184</v>
      </c>
      <c r="CF43" s="262">
        <v>14986</v>
      </c>
      <c r="CG43" s="262">
        <v>12614</v>
      </c>
      <c r="CH43" s="262">
        <v>19395</v>
      </c>
      <c r="CI43" s="262">
        <v>55916</v>
      </c>
      <c r="CJ43" s="262">
        <v>6748</v>
      </c>
      <c r="CK43" s="262">
        <v>6347</v>
      </c>
      <c r="CL43" s="262">
        <v>3501</v>
      </c>
      <c r="CM43" s="262">
        <v>67143</v>
      </c>
      <c r="CN43" s="262">
        <v>18953</v>
      </c>
      <c r="CO43" s="262">
        <v>19600</v>
      </c>
      <c r="CP43" s="262">
        <v>21714</v>
      </c>
      <c r="CQ43" s="262">
        <v>5421</v>
      </c>
      <c r="CR43" s="262">
        <v>1455</v>
      </c>
      <c r="CS43" s="262">
        <v>18953</v>
      </c>
      <c r="CT43" s="262">
        <v>22565</v>
      </c>
      <c r="CU43" s="262">
        <v>11286</v>
      </c>
      <c r="CV43" s="262">
        <v>9269</v>
      </c>
      <c r="CW43" s="262">
        <v>3250</v>
      </c>
      <c r="CX43" s="262">
        <v>1820</v>
      </c>
      <c r="CY43" s="262">
        <v>162726</v>
      </c>
      <c r="CZ43" s="262">
        <v>81213</v>
      </c>
      <c r="DA43" s="262">
        <v>81513</v>
      </c>
      <c r="DB43" s="262">
        <v>15113</v>
      </c>
      <c r="DC43" s="262">
        <v>20110</v>
      </c>
      <c r="DD43" s="262">
        <v>17370</v>
      </c>
      <c r="DE43" s="262">
        <v>23299</v>
      </c>
      <c r="DF43" s="262">
        <v>17332</v>
      </c>
      <c r="DG43" s="262">
        <v>15287</v>
      </c>
      <c r="DH43" s="262">
        <v>7873</v>
      </c>
      <c r="DI43" s="262">
        <v>3985</v>
      </c>
      <c r="DJ43" s="262">
        <v>4346</v>
      </c>
      <c r="DK43" s="262">
        <v>16730</v>
      </c>
      <c r="DL43" s="262">
        <v>5945</v>
      </c>
      <c r="DM43" s="262">
        <v>13515</v>
      </c>
      <c r="DN43" s="262">
        <v>8072</v>
      </c>
      <c r="DO43" s="262">
        <v>17980</v>
      </c>
      <c r="DP43" s="262">
        <v>28362</v>
      </c>
      <c r="DQ43" s="262">
        <v>32930</v>
      </c>
      <c r="DR43" s="262">
        <v>17073</v>
      </c>
      <c r="DS43" s="262">
        <v>13788</v>
      </c>
      <c r="DT43" s="262">
        <v>90410</v>
      </c>
      <c r="DU43" s="262">
        <v>87250</v>
      </c>
      <c r="DV43" s="262">
        <v>3160</v>
      </c>
      <c r="DW43" s="262">
        <v>70820</v>
      </c>
      <c r="DX43" s="262">
        <v>87250</v>
      </c>
      <c r="DY43" s="262">
        <v>71850</v>
      </c>
      <c r="DZ43" s="262">
        <v>4870</v>
      </c>
      <c r="EA43" s="262">
        <v>4460</v>
      </c>
      <c r="EB43" s="262">
        <v>4680</v>
      </c>
      <c r="EC43" s="262">
        <v>1400</v>
      </c>
      <c r="ED43" s="262">
        <v>85500</v>
      </c>
      <c r="EE43" s="262">
        <v>3350</v>
      </c>
      <c r="EF43" s="262">
        <v>10660</v>
      </c>
      <c r="EG43" s="262">
        <v>16020</v>
      </c>
      <c r="EH43" s="262">
        <v>10390</v>
      </c>
      <c r="EI43" s="262">
        <v>14310</v>
      </c>
      <c r="EJ43" s="262">
        <v>2540</v>
      </c>
      <c r="EK43" s="262">
        <v>11380</v>
      </c>
      <c r="EL43" s="262">
        <v>6540</v>
      </c>
      <c r="EM43" s="262">
        <v>9040</v>
      </c>
      <c r="EN43" s="262">
        <v>1280</v>
      </c>
      <c r="EO43" s="262">
        <v>87250</v>
      </c>
      <c r="EP43" s="262">
        <v>4230</v>
      </c>
      <c r="EQ43" s="262">
        <v>21720</v>
      </c>
      <c r="ER43" s="262">
        <v>14090</v>
      </c>
      <c r="ES43" s="262">
        <v>640</v>
      </c>
      <c r="ET43" s="262">
        <v>6990</v>
      </c>
      <c r="EU43" s="262">
        <v>23800</v>
      </c>
      <c r="EV43" s="262">
        <v>17160</v>
      </c>
      <c r="EW43" s="262">
        <v>6650</v>
      </c>
      <c r="EX43" s="262">
        <v>37480</v>
      </c>
      <c r="EY43" s="262">
        <v>2270</v>
      </c>
      <c r="EZ43" s="262">
        <v>7720</v>
      </c>
      <c r="FA43" s="262">
        <v>7580</v>
      </c>
      <c r="FB43" s="262">
        <v>19910</v>
      </c>
      <c r="FC43" s="262">
        <v>10</v>
      </c>
      <c r="FD43" s="262">
        <v>23060</v>
      </c>
      <c r="FE43" s="262">
        <v>7030</v>
      </c>
      <c r="FF43" s="262">
        <v>12780</v>
      </c>
      <c r="FG43" s="262">
        <v>3260</v>
      </c>
      <c r="FH43" s="262">
        <v>6810</v>
      </c>
      <c r="FI43" s="262">
        <v>2170</v>
      </c>
      <c r="FJ43" s="262">
        <v>5270</v>
      </c>
      <c r="FK43" s="262">
        <v>6450</v>
      </c>
      <c r="FL43" s="262">
        <v>0.42420000000000002</v>
      </c>
      <c r="FM43" s="262">
        <v>1860</v>
      </c>
      <c r="FN43" s="262">
        <v>136650</v>
      </c>
      <c r="FO43" s="262">
        <v>9180</v>
      </c>
      <c r="FP43" s="262">
        <v>4520</v>
      </c>
      <c r="FQ43" s="262">
        <v>4660</v>
      </c>
      <c r="FR43" s="262">
        <v>53460</v>
      </c>
      <c r="FS43" s="262">
        <v>46880</v>
      </c>
      <c r="FT43" s="262">
        <v>43630</v>
      </c>
      <c r="FU43" s="262">
        <v>3260</v>
      </c>
      <c r="FV43" s="262">
        <v>9970</v>
      </c>
      <c r="FW43" s="262">
        <v>17140</v>
      </c>
      <c r="FX43" s="262">
        <v>136650</v>
      </c>
      <c r="FY43" s="262">
        <v>39450</v>
      </c>
      <c r="FZ43" s="262">
        <v>67060</v>
      </c>
      <c r="GA43" s="262">
        <v>15770</v>
      </c>
      <c r="GB43" s="262">
        <v>1370</v>
      </c>
      <c r="GC43" s="262">
        <v>5910</v>
      </c>
      <c r="GD43" s="262">
        <v>6330</v>
      </c>
      <c r="GE43" s="262">
        <v>750</v>
      </c>
      <c r="GF43">
        <v>4145</v>
      </c>
      <c r="GG43">
        <v>5168</v>
      </c>
      <c r="GH43">
        <v>21503</v>
      </c>
      <c r="GI43">
        <v>5522</v>
      </c>
      <c r="GJ43">
        <v>1921</v>
      </c>
      <c r="GK43">
        <v>4338</v>
      </c>
      <c r="GL43">
        <v>6398</v>
      </c>
      <c r="GM43">
        <v>2883</v>
      </c>
      <c r="GN43">
        <v>1486</v>
      </c>
      <c r="GO43">
        <v>500</v>
      </c>
      <c r="GP43">
        <v>6214</v>
      </c>
      <c r="GQ43">
        <v>7040</v>
      </c>
      <c r="GR43">
        <v>29229</v>
      </c>
      <c r="GS43">
        <v>7249</v>
      </c>
      <c r="GT43">
        <v>2599</v>
      </c>
      <c r="GU43">
        <v>6739</v>
      </c>
      <c r="GV43">
        <v>7770</v>
      </c>
      <c r="GW43">
        <v>3257</v>
      </c>
      <c r="GX43">
        <v>1818</v>
      </c>
      <c r="GY43">
        <v>597</v>
      </c>
    </row>
    <row r="44" spans="1:207">
      <c r="A44" s="262">
        <v>3358</v>
      </c>
      <c r="B44" s="262">
        <v>3</v>
      </c>
      <c r="C44" s="262">
        <v>3</v>
      </c>
      <c r="D44" s="262">
        <v>58</v>
      </c>
      <c r="E44" s="262" t="s">
        <v>195</v>
      </c>
      <c r="F44" s="262" t="s">
        <v>2283</v>
      </c>
      <c r="G44" s="262" t="s">
        <v>2284</v>
      </c>
      <c r="H44" s="262" t="s">
        <v>2202</v>
      </c>
      <c r="I44" s="262">
        <v>43343</v>
      </c>
      <c r="J44" s="262">
        <v>4722</v>
      </c>
      <c r="K44" s="262">
        <v>4849</v>
      </c>
      <c r="L44" s="262">
        <v>4741</v>
      </c>
      <c r="M44" s="262">
        <v>7497</v>
      </c>
      <c r="N44" s="262">
        <v>6328</v>
      </c>
      <c r="O44" s="262">
        <v>3655</v>
      </c>
      <c r="P44" s="262">
        <v>6579</v>
      </c>
      <c r="Q44" s="262">
        <v>3803</v>
      </c>
      <c r="R44" s="262">
        <v>1169</v>
      </c>
      <c r="S44" s="262">
        <v>2487</v>
      </c>
      <c r="T44" s="262">
        <v>39317</v>
      </c>
      <c r="U44" s="262">
        <v>240</v>
      </c>
      <c r="V44" s="262">
        <v>100</v>
      </c>
      <c r="W44" s="262">
        <v>457</v>
      </c>
      <c r="X44" s="262">
        <v>251</v>
      </c>
      <c r="Y44" s="262">
        <v>358</v>
      </c>
      <c r="Z44" s="262">
        <v>133</v>
      </c>
      <c r="AA44" s="262">
        <v>1075</v>
      </c>
      <c r="AB44" s="262">
        <v>1383</v>
      </c>
      <c r="AC44" s="262">
        <v>418</v>
      </c>
      <c r="AD44" s="262">
        <v>38355</v>
      </c>
      <c r="AE44" s="262">
        <v>1957</v>
      </c>
      <c r="AF44" s="262">
        <v>155</v>
      </c>
      <c r="AG44" s="262">
        <v>31904</v>
      </c>
      <c r="AH44" s="262">
        <v>7270</v>
      </c>
      <c r="AI44" s="262">
        <v>3637</v>
      </c>
      <c r="AJ44" s="262">
        <v>449</v>
      </c>
      <c r="AK44" s="262">
        <v>83</v>
      </c>
      <c r="AL44" s="262">
        <v>33956</v>
      </c>
      <c r="AM44" s="262">
        <v>4528</v>
      </c>
      <c r="AN44" s="262">
        <v>3030</v>
      </c>
      <c r="AO44" s="262">
        <v>1829</v>
      </c>
      <c r="AP44" s="262">
        <v>66312</v>
      </c>
      <c r="AQ44" s="262">
        <v>7534</v>
      </c>
      <c r="AR44" s="262">
        <v>7148</v>
      </c>
      <c r="AS44" s="262">
        <v>7285</v>
      </c>
      <c r="AT44" s="262">
        <v>12945</v>
      </c>
      <c r="AU44" s="262">
        <v>10023</v>
      </c>
      <c r="AV44" s="262">
        <v>5126</v>
      </c>
      <c r="AW44" s="262">
        <v>10023</v>
      </c>
      <c r="AX44" s="262">
        <v>4438</v>
      </c>
      <c r="AY44" s="262">
        <v>1392</v>
      </c>
      <c r="AZ44" s="262">
        <v>8252</v>
      </c>
      <c r="BA44" s="262">
        <v>52709</v>
      </c>
      <c r="BB44" s="262">
        <v>1247</v>
      </c>
      <c r="BC44" s="262">
        <v>270</v>
      </c>
      <c r="BD44" s="262">
        <v>2151</v>
      </c>
      <c r="BE44" s="262">
        <v>536</v>
      </c>
      <c r="BF44" s="262">
        <v>492</v>
      </c>
      <c r="BG44" s="262">
        <v>257</v>
      </c>
      <c r="BH44" s="262">
        <v>1841</v>
      </c>
      <c r="BI44" s="262">
        <v>3007</v>
      </c>
      <c r="BJ44" s="262">
        <v>1324</v>
      </c>
      <c r="BK44" s="262">
        <v>57037</v>
      </c>
      <c r="BL44" s="262">
        <v>2499</v>
      </c>
      <c r="BM44" s="262">
        <v>206</v>
      </c>
      <c r="BN44" s="262">
        <v>35648</v>
      </c>
      <c r="BO44" s="262">
        <v>26827</v>
      </c>
      <c r="BP44" s="262">
        <v>695</v>
      </c>
      <c r="BQ44" s="262">
        <v>2744</v>
      </c>
      <c r="BR44" s="262">
        <v>1925</v>
      </c>
      <c r="BS44" s="262">
        <v>6819</v>
      </c>
      <c r="BT44" s="262">
        <v>12129</v>
      </c>
      <c r="BU44" s="262">
        <v>11717</v>
      </c>
      <c r="BV44" s="262">
        <v>9836</v>
      </c>
      <c r="BW44" s="262">
        <v>9895</v>
      </c>
      <c r="BX44" s="262">
        <v>5721</v>
      </c>
      <c r="BY44" s="262">
        <v>2961</v>
      </c>
      <c r="BZ44" s="262">
        <v>1790</v>
      </c>
      <c r="CA44" s="262">
        <v>3121</v>
      </c>
      <c r="CB44" s="262">
        <v>999</v>
      </c>
      <c r="CC44" s="262">
        <v>3549</v>
      </c>
      <c r="CD44" s="262">
        <v>9577</v>
      </c>
      <c r="CE44" s="262">
        <v>15395</v>
      </c>
      <c r="CF44" s="262">
        <v>13311</v>
      </c>
      <c r="CG44" s="262">
        <v>9768</v>
      </c>
      <c r="CH44" s="262">
        <v>13315</v>
      </c>
      <c r="CI44" s="262">
        <v>48693</v>
      </c>
      <c r="CJ44" s="262">
        <v>6709</v>
      </c>
      <c r="CK44" s="262">
        <v>6635</v>
      </c>
      <c r="CL44" s="262">
        <v>3877</v>
      </c>
      <c r="CM44" s="262">
        <v>59924</v>
      </c>
      <c r="CN44" s="262">
        <v>19370</v>
      </c>
      <c r="CO44" s="262">
        <v>18093</v>
      </c>
      <c r="CP44" s="262">
        <v>16374</v>
      </c>
      <c r="CQ44" s="262">
        <v>5012</v>
      </c>
      <c r="CR44" s="262">
        <v>1075</v>
      </c>
      <c r="CS44" s="262">
        <v>19370</v>
      </c>
      <c r="CT44" s="262">
        <v>20717</v>
      </c>
      <c r="CU44" s="262">
        <v>9278</v>
      </c>
      <c r="CV44" s="262">
        <v>6981</v>
      </c>
      <c r="CW44" s="262">
        <v>2330</v>
      </c>
      <c r="CX44" s="262">
        <v>1248</v>
      </c>
      <c r="CY44" s="262">
        <v>136693</v>
      </c>
      <c r="CZ44" s="262">
        <v>67258</v>
      </c>
      <c r="DA44" s="262">
        <v>69435</v>
      </c>
      <c r="DB44" s="262">
        <v>11919</v>
      </c>
      <c r="DC44" s="262">
        <v>15940</v>
      </c>
      <c r="DD44" s="262">
        <v>14116</v>
      </c>
      <c r="DE44" s="262">
        <v>19769</v>
      </c>
      <c r="DF44" s="262">
        <v>15125</v>
      </c>
      <c r="DG44" s="262">
        <v>14456</v>
      </c>
      <c r="DH44" s="262">
        <v>7633</v>
      </c>
      <c r="DI44" s="262">
        <v>3181</v>
      </c>
      <c r="DJ44" s="262">
        <v>3493</v>
      </c>
      <c r="DK44" s="262">
        <v>12990</v>
      </c>
      <c r="DL44" s="262">
        <v>4865</v>
      </c>
      <c r="DM44" s="262">
        <v>10789</v>
      </c>
      <c r="DN44" s="262">
        <v>6657</v>
      </c>
      <c r="DO44" s="262">
        <v>14471</v>
      </c>
      <c r="DP44" s="262">
        <v>23264</v>
      </c>
      <c r="DQ44" s="262">
        <v>27739</v>
      </c>
      <c r="DR44" s="262">
        <v>15851</v>
      </c>
      <c r="DS44" s="262">
        <v>13393</v>
      </c>
      <c r="DT44" s="262">
        <v>71810</v>
      </c>
      <c r="DU44" s="262">
        <v>68870</v>
      </c>
      <c r="DV44" s="262">
        <v>2940</v>
      </c>
      <c r="DW44" s="262">
        <v>63510</v>
      </c>
      <c r="DX44" s="262">
        <v>68870</v>
      </c>
      <c r="DY44" s="262">
        <v>57430</v>
      </c>
      <c r="DZ44" s="262">
        <v>4270</v>
      </c>
      <c r="EA44" s="262">
        <v>2970</v>
      </c>
      <c r="EB44" s="262">
        <v>3500</v>
      </c>
      <c r="EC44" s="262">
        <v>710</v>
      </c>
      <c r="ED44" s="262">
        <v>67120</v>
      </c>
      <c r="EE44" s="262">
        <v>2650</v>
      </c>
      <c r="EF44" s="262">
        <v>7890</v>
      </c>
      <c r="EG44" s="262">
        <v>11940</v>
      </c>
      <c r="EH44" s="262">
        <v>7940</v>
      </c>
      <c r="EI44" s="262">
        <v>12100</v>
      </c>
      <c r="EJ44" s="262">
        <v>1940</v>
      </c>
      <c r="EK44" s="262">
        <v>8790</v>
      </c>
      <c r="EL44" s="262">
        <v>5210</v>
      </c>
      <c r="EM44" s="262">
        <v>7330</v>
      </c>
      <c r="EN44" s="262">
        <v>1330</v>
      </c>
      <c r="EO44" s="262">
        <v>68870</v>
      </c>
      <c r="EP44" s="262">
        <v>2650</v>
      </c>
      <c r="EQ44" s="262">
        <v>16170</v>
      </c>
      <c r="ER44" s="262">
        <v>10880</v>
      </c>
      <c r="ES44" s="262">
        <v>950</v>
      </c>
      <c r="ET44" s="262">
        <v>4340</v>
      </c>
      <c r="EU44" s="262">
        <v>18380</v>
      </c>
      <c r="EV44" s="262">
        <v>13500</v>
      </c>
      <c r="EW44" s="262">
        <v>4880</v>
      </c>
      <c r="EX44" s="262">
        <v>31670</v>
      </c>
      <c r="EY44" s="262">
        <v>1700</v>
      </c>
      <c r="EZ44" s="262">
        <v>6770</v>
      </c>
      <c r="FA44" s="262">
        <v>6900</v>
      </c>
      <c r="FB44" s="262">
        <v>16300</v>
      </c>
      <c r="FC44" s="262">
        <v>0.42420000000000002</v>
      </c>
      <c r="FD44" s="262">
        <v>18170</v>
      </c>
      <c r="FE44" s="262">
        <v>5830</v>
      </c>
      <c r="FF44" s="262">
        <v>10120</v>
      </c>
      <c r="FG44" s="262">
        <v>2210</v>
      </c>
      <c r="FH44" s="262">
        <v>5530</v>
      </c>
      <c r="FI44" s="262">
        <v>1850</v>
      </c>
      <c r="FJ44" s="262">
        <v>3350</v>
      </c>
      <c r="FK44" s="262">
        <v>5190</v>
      </c>
      <c r="FL44" s="262">
        <v>600</v>
      </c>
      <c r="FM44" s="262">
        <v>1650</v>
      </c>
      <c r="FN44" s="262">
        <v>115590</v>
      </c>
      <c r="FO44" s="262">
        <v>9290</v>
      </c>
      <c r="FP44" s="262">
        <v>5510</v>
      </c>
      <c r="FQ44" s="262">
        <v>3780</v>
      </c>
      <c r="FR44" s="262">
        <v>45340</v>
      </c>
      <c r="FS44" s="262">
        <v>39820</v>
      </c>
      <c r="FT44" s="262">
        <v>37610</v>
      </c>
      <c r="FU44" s="262">
        <v>2210</v>
      </c>
      <c r="FV44" s="262">
        <v>8500</v>
      </c>
      <c r="FW44" s="262">
        <v>12640</v>
      </c>
      <c r="FX44" s="262">
        <v>115590</v>
      </c>
      <c r="FY44" s="262">
        <v>33550</v>
      </c>
      <c r="FZ44" s="262">
        <v>58380</v>
      </c>
      <c r="GA44" s="262">
        <v>12480</v>
      </c>
      <c r="GB44" s="262">
        <v>1350</v>
      </c>
      <c r="GC44" s="262">
        <v>4290</v>
      </c>
      <c r="GD44" s="262">
        <v>4740</v>
      </c>
      <c r="GE44" s="262">
        <v>790</v>
      </c>
      <c r="GF44">
        <v>4722</v>
      </c>
      <c r="GG44">
        <v>4693</v>
      </c>
      <c r="GH44">
        <v>18191</v>
      </c>
      <c r="GI44">
        <v>3491</v>
      </c>
      <c r="GJ44">
        <v>1188</v>
      </c>
      <c r="GK44">
        <v>2624</v>
      </c>
      <c r="GL44">
        <v>4478</v>
      </c>
      <c r="GM44">
        <v>2263</v>
      </c>
      <c r="GN44">
        <v>1356</v>
      </c>
      <c r="GO44">
        <v>337</v>
      </c>
      <c r="GP44">
        <v>7534</v>
      </c>
      <c r="GQ44">
        <v>6924</v>
      </c>
      <c r="GR44">
        <v>29793</v>
      </c>
      <c r="GS44">
        <v>4902</v>
      </c>
      <c r="GT44">
        <v>1689</v>
      </c>
      <c r="GU44">
        <v>4696</v>
      </c>
      <c r="GV44">
        <v>5785</v>
      </c>
      <c r="GW44">
        <v>2617</v>
      </c>
      <c r="GX44">
        <v>1563</v>
      </c>
      <c r="GY44">
        <v>411</v>
      </c>
    </row>
    <row r="45" spans="1:207">
      <c r="A45" s="262">
        <v>3359</v>
      </c>
      <c r="B45" s="262">
        <v>3</v>
      </c>
      <c r="C45" s="262">
        <v>3</v>
      </c>
      <c r="D45" s="262">
        <v>59</v>
      </c>
      <c r="E45" s="262" t="s">
        <v>195</v>
      </c>
      <c r="F45" s="262" t="s">
        <v>2285</v>
      </c>
      <c r="G45" s="262" t="s">
        <v>2286</v>
      </c>
      <c r="H45" s="262" t="s">
        <v>2202</v>
      </c>
      <c r="I45" s="262">
        <v>60725</v>
      </c>
      <c r="J45" s="262">
        <v>6376</v>
      </c>
      <c r="K45" s="262">
        <v>4818</v>
      </c>
      <c r="L45" s="262">
        <v>5042</v>
      </c>
      <c r="M45" s="262">
        <v>8384</v>
      </c>
      <c r="N45" s="262">
        <v>11818</v>
      </c>
      <c r="O45" s="262">
        <v>6642</v>
      </c>
      <c r="P45" s="262">
        <v>10472</v>
      </c>
      <c r="Q45" s="262">
        <v>5069</v>
      </c>
      <c r="R45" s="262">
        <v>2104</v>
      </c>
      <c r="S45" s="262">
        <v>3636</v>
      </c>
      <c r="T45" s="262">
        <v>55137</v>
      </c>
      <c r="U45" s="262">
        <v>767</v>
      </c>
      <c r="V45" s="262">
        <v>202</v>
      </c>
      <c r="W45" s="262">
        <v>397</v>
      </c>
      <c r="X45" s="262">
        <v>295</v>
      </c>
      <c r="Y45" s="262">
        <v>131</v>
      </c>
      <c r="Z45" s="262">
        <v>160</v>
      </c>
      <c r="AA45" s="262">
        <v>1784</v>
      </c>
      <c r="AB45" s="262">
        <v>2413</v>
      </c>
      <c r="AC45" s="262">
        <v>428</v>
      </c>
      <c r="AD45" s="262">
        <v>54565</v>
      </c>
      <c r="AE45" s="262">
        <v>1393</v>
      </c>
      <c r="AF45" s="262">
        <v>142</v>
      </c>
      <c r="AG45" s="262">
        <v>48821</v>
      </c>
      <c r="AH45" s="262">
        <v>6838</v>
      </c>
      <c r="AI45" s="262">
        <v>3909</v>
      </c>
      <c r="AJ45" s="262">
        <v>918</v>
      </c>
      <c r="AK45" s="262">
        <v>239</v>
      </c>
      <c r="AL45" s="262">
        <v>43276</v>
      </c>
      <c r="AM45" s="262">
        <v>7298</v>
      </c>
      <c r="AN45" s="262">
        <v>7662</v>
      </c>
      <c r="AO45" s="262">
        <v>2489</v>
      </c>
      <c r="AP45" s="262">
        <v>91489</v>
      </c>
      <c r="AQ45" s="262">
        <v>9364</v>
      </c>
      <c r="AR45" s="262">
        <v>7230</v>
      </c>
      <c r="AS45" s="262">
        <v>7107</v>
      </c>
      <c r="AT45" s="262">
        <v>14015</v>
      </c>
      <c r="AU45" s="262">
        <v>17454</v>
      </c>
      <c r="AV45" s="262">
        <v>10061</v>
      </c>
      <c r="AW45" s="262">
        <v>16628</v>
      </c>
      <c r="AX45" s="262">
        <v>6694</v>
      </c>
      <c r="AY45" s="262">
        <v>2933</v>
      </c>
      <c r="AZ45" s="262">
        <v>16683</v>
      </c>
      <c r="BA45" s="262">
        <v>68205</v>
      </c>
      <c r="BB45" s="262">
        <v>3041</v>
      </c>
      <c r="BC45" s="262">
        <v>366</v>
      </c>
      <c r="BD45" s="262">
        <v>1716</v>
      </c>
      <c r="BE45" s="262">
        <v>883</v>
      </c>
      <c r="BF45" s="262">
        <v>191</v>
      </c>
      <c r="BG45" s="262">
        <v>401</v>
      </c>
      <c r="BH45" s="262">
        <v>2985</v>
      </c>
      <c r="BI45" s="262">
        <v>5051</v>
      </c>
      <c r="BJ45" s="262">
        <v>762</v>
      </c>
      <c r="BK45" s="262">
        <v>80727</v>
      </c>
      <c r="BL45" s="262">
        <v>1785</v>
      </c>
      <c r="BM45" s="262">
        <v>176</v>
      </c>
      <c r="BN45" s="262">
        <v>50505</v>
      </c>
      <c r="BO45" s="262">
        <v>37650</v>
      </c>
      <c r="BP45" s="262">
        <v>782</v>
      </c>
      <c r="BQ45" s="262">
        <v>2549</v>
      </c>
      <c r="BR45" s="262">
        <v>2464</v>
      </c>
      <c r="BS45" s="262">
        <v>10256</v>
      </c>
      <c r="BT45" s="262">
        <v>17387</v>
      </c>
      <c r="BU45" s="262">
        <v>15232</v>
      </c>
      <c r="BV45" s="262">
        <v>16025</v>
      </c>
      <c r="BW45" s="262">
        <v>13092</v>
      </c>
      <c r="BX45" s="262">
        <v>7954</v>
      </c>
      <c r="BY45" s="262">
        <v>3568</v>
      </c>
      <c r="BZ45" s="262">
        <v>2043</v>
      </c>
      <c r="CA45" s="262">
        <v>3465</v>
      </c>
      <c r="CB45" s="262">
        <v>1657</v>
      </c>
      <c r="CC45" s="262">
        <v>5219</v>
      </c>
      <c r="CD45" s="262">
        <v>13363</v>
      </c>
      <c r="CE45" s="262">
        <v>20612</v>
      </c>
      <c r="CF45" s="262">
        <v>21153</v>
      </c>
      <c r="CG45" s="262">
        <v>13795</v>
      </c>
      <c r="CH45" s="262">
        <v>15687</v>
      </c>
      <c r="CI45" s="262">
        <v>62390</v>
      </c>
      <c r="CJ45" s="262">
        <v>9885</v>
      </c>
      <c r="CK45" s="262">
        <v>12896</v>
      </c>
      <c r="CL45" s="262">
        <v>6315</v>
      </c>
      <c r="CM45" s="262">
        <v>84704</v>
      </c>
      <c r="CN45" s="262">
        <v>26527</v>
      </c>
      <c r="CO45" s="262">
        <v>25498</v>
      </c>
      <c r="CP45" s="262">
        <v>24629</v>
      </c>
      <c r="CQ45" s="262">
        <v>6636</v>
      </c>
      <c r="CR45" s="262">
        <v>1414</v>
      </c>
      <c r="CS45" s="262">
        <v>26527</v>
      </c>
      <c r="CT45" s="262">
        <v>29404</v>
      </c>
      <c r="CU45" s="262">
        <v>13168</v>
      </c>
      <c r="CV45" s="262">
        <v>10778</v>
      </c>
      <c r="CW45" s="262">
        <v>3305</v>
      </c>
      <c r="CX45" s="262">
        <v>1522</v>
      </c>
      <c r="CY45" s="262">
        <v>195450</v>
      </c>
      <c r="CZ45" s="262">
        <v>97195</v>
      </c>
      <c r="DA45" s="262">
        <v>98255</v>
      </c>
      <c r="DB45" s="262">
        <v>17843</v>
      </c>
      <c r="DC45" s="262">
        <v>23108</v>
      </c>
      <c r="DD45" s="262">
        <v>20352</v>
      </c>
      <c r="DE45" s="262">
        <v>27773</v>
      </c>
      <c r="DF45" s="262">
        <v>22308</v>
      </c>
      <c r="DG45" s="262">
        <v>18828</v>
      </c>
      <c r="DH45" s="262">
        <v>8942</v>
      </c>
      <c r="DI45" s="262">
        <v>4965</v>
      </c>
      <c r="DJ45" s="262">
        <v>5155</v>
      </c>
      <c r="DK45" s="262">
        <v>19260</v>
      </c>
      <c r="DL45" s="262">
        <v>7015</v>
      </c>
      <c r="DM45" s="262">
        <v>14954</v>
      </c>
      <c r="DN45" s="262">
        <v>9954</v>
      </c>
      <c r="DO45" s="262">
        <v>22488</v>
      </c>
      <c r="DP45" s="262">
        <v>33808</v>
      </c>
      <c r="DQ45" s="262">
        <v>39843</v>
      </c>
      <c r="DR45" s="262">
        <v>22067</v>
      </c>
      <c r="DS45" s="262">
        <v>15941</v>
      </c>
      <c r="DT45" s="262">
        <v>104700</v>
      </c>
      <c r="DU45" s="262">
        <v>100730</v>
      </c>
      <c r="DV45" s="262">
        <v>3970</v>
      </c>
      <c r="DW45" s="262">
        <v>89830</v>
      </c>
      <c r="DX45" s="262">
        <v>100730</v>
      </c>
      <c r="DY45" s="262">
        <v>84370</v>
      </c>
      <c r="DZ45" s="262">
        <v>5550</v>
      </c>
      <c r="EA45" s="262">
        <v>4520</v>
      </c>
      <c r="EB45" s="262">
        <v>4250</v>
      </c>
      <c r="EC45" s="262">
        <v>2040</v>
      </c>
      <c r="ED45" s="262">
        <v>98990</v>
      </c>
      <c r="EE45" s="262">
        <v>4260</v>
      </c>
      <c r="EF45" s="262">
        <v>13540</v>
      </c>
      <c r="EG45" s="262">
        <v>20620</v>
      </c>
      <c r="EH45" s="262">
        <v>12340</v>
      </c>
      <c r="EI45" s="262">
        <v>14900</v>
      </c>
      <c r="EJ45" s="262">
        <v>2970</v>
      </c>
      <c r="EK45" s="262">
        <v>13730</v>
      </c>
      <c r="EL45" s="262">
        <v>7180</v>
      </c>
      <c r="EM45" s="262">
        <v>9050</v>
      </c>
      <c r="EN45" s="262">
        <v>0.42420000000000002</v>
      </c>
      <c r="EO45" s="262">
        <v>100730</v>
      </c>
      <c r="EP45" s="262">
        <v>4150</v>
      </c>
      <c r="EQ45" s="262">
        <v>26910</v>
      </c>
      <c r="ER45" s="262">
        <v>18970</v>
      </c>
      <c r="ES45" s="262">
        <v>1480</v>
      </c>
      <c r="ET45" s="262">
        <v>6470</v>
      </c>
      <c r="EU45" s="262">
        <v>27890</v>
      </c>
      <c r="EV45" s="262">
        <v>17360</v>
      </c>
      <c r="EW45" s="262">
        <v>10530</v>
      </c>
      <c r="EX45" s="262">
        <v>41770</v>
      </c>
      <c r="EY45" s="262">
        <v>3380</v>
      </c>
      <c r="EZ45" s="262">
        <v>11220</v>
      </c>
      <c r="FA45" s="262">
        <v>6910</v>
      </c>
      <c r="FB45" s="262">
        <v>20250</v>
      </c>
      <c r="FC45" s="262">
        <v>10</v>
      </c>
      <c r="FD45" s="262">
        <v>26520</v>
      </c>
      <c r="FE45" s="262">
        <v>9020</v>
      </c>
      <c r="FF45" s="262">
        <v>13990</v>
      </c>
      <c r="FG45" s="262">
        <v>3510</v>
      </c>
      <c r="FH45" s="262">
        <v>8680</v>
      </c>
      <c r="FI45" s="262">
        <v>2340</v>
      </c>
      <c r="FJ45" s="262">
        <v>5390</v>
      </c>
      <c r="FK45" s="262">
        <v>7620</v>
      </c>
      <c r="FL45" s="262">
        <v>500</v>
      </c>
      <c r="FM45" s="262">
        <v>1990</v>
      </c>
      <c r="FN45" s="262">
        <v>164900</v>
      </c>
      <c r="FO45" s="262">
        <v>11350</v>
      </c>
      <c r="FP45" s="262">
        <v>6750</v>
      </c>
      <c r="FQ45" s="262">
        <v>4600</v>
      </c>
      <c r="FR45" s="262">
        <v>58850</v>
      </c>
      <c r="FS45" s="262">
        <v>55820</v>
      </c>
      <c r="FT45" s="262">
        <v>52310</v>
      </c>
      <c r="FU45" s="262">
        <v>3510</v>
      </c>
      <c r="FV45" s="262">
        <v>13190</v>
      </c>
      <c r="FW45" s="262">
        <v>25680</v>
      </c>
      <c r="FX45" s="262">
        <v>164900</v>
      </c>
      <c r="FY45" s="262">
        <v>43670</v>
      </c>
      <c r="FZ45" s="262">
        <v>81450</v>
      </c>
      <c r="GA45" s="262">
        <v>17900</v>
      </c>
      <c r="GB45" s="262">
        <v>2150</v>
      </c>
      <c r="GC45" s="262">
        <v>8770</v>
      </c>
      <c r="GD45" s="262">
        <v>9840</v>
      </c>
      <c r="GE45" s="262">
        <v>1130</v>
      </c>
      <c r="GF45">
        <v>6376</v>
      </c>
      <c r="GG45">
        <v>4632</v>
      </c>
      <c r="GH45">
        <v>24151</v>
      </c>
      <c r="GI45">
        <v>6578</v>
      </c>
      <c r="GJ45">
        <v>2201</v>
      </c>
      <c r="GK45">
        <v>4929</v>
      </c>
      <c r="GL45">
        <v>6071</v>
      </c>
      <c r="GM45">
        <v>2939</v>
      </c>
      <c r="GN45">
        <v>2076</v>
      </c>
      <c r="GO45">
        <v>772</v>
      </c>
      <c r="GP45">
        <v>9364</v>
      </c>
      <c r="GQ45">
        <v>6981</v>
      </c>
      <c r="GR45">
        <v>37314</v>
      </c>
      <c r="GS45">
        <v>9670</v>
      </c>
      <c r="GT45">
        <v>3302</v>
      </c>
      <c r="GU45">
        <v>8758</v>
      </c>
      <c r="GV45">
        <v>8346</v>
      </c>
      <c r="GW45">
        <v>3874</v>
      </c>
      <c r="GX45">
        <v>2669</v>
      </c>
      <c r="GY45">
        <v>1208</v>
      </c>
    </row>
    <row r="46" spans="1:207">
      <c r="A46" s="262">
        <v>3360</v>
      </c>
      <c r="B46" s="262">
        <v>3</v>
      </c>
      <c r="C46" s="262">
        <v>3</v>
      </c>
      <c r="D46" s="262">
        <v>60</v>
      </c>
      <c r="E46" s="262" t="s">
        <v>195</v>
      </c>
      <c r="F46" s="262" t="s">
        <v>2287</v>
      </c>
      <c r="G46" s="262" t="s">
        <v>2288</v>
      </c>
      <c r="H46" s="262" t="s">
        <v>2202</v>
      </c>
      <c r="I46" s="262">
        <v>30523</v>
      </c>
      <c r="J46" s="262">
        <v>4504</v>
      </c>
      <c r="K46" s="262">
        <v>3510</v>
      </c>
      <c r="L46" s="262">
        <v>3844</v>
      </c>
      <c r="M46" s="262">
        <v>5615</v>
      </c>
      <c r="N46" s="262">
        <v>4437</v>
      </c>
      <c r="O46" s="262">
        <v>2419</v>
      </c>
      <c r="P46" s="262">
        <v>3904</v>
      </c>
      <c r="Q46" s="262">
        <v>1793</v>
      </c>
      <c r="R46" s="262">
        <v>497</v>
      </c>
      <c r="S46" s="262">
        <v>1700</v>
      </c>
      <c r="T46" s="262">
        <v>27733</v>
      </c>
      <c r="U46" s="262">
        <v>220</v>
      </c>
      <c r="V46" s="262">
        <v>362</v>
      </c>
      <c r="W46" s="262">
        <v>145</v>
      </c>
      <c r="X46" s="262">
        <v>184</v>
      </c>
      <c r="Y46" s="262">
        <v>24</v>
      </c>
      <c r="Z46" s="262">
        <v>155</v>
      </c>
      <c r="AA46" s="262">
        <v>568</v>
      </c>
      <c r="AB46" s="262">
        <v>1278</v>
      </c>
      <c r="AC46" s="262">
        <v>104</v>
      </c>
      <c r="AD46" s="262">
        <v>26204</v>
      </c>
      <c r="AE46" s="262">
        <v>2235</v>
      </c>
      <c r="AF46" s="262">
        <v>134</v>
      </c>
      <c r="AG46" s="262">
        <v>22538</v>
      </c>
      <c r="AH46" s="262">
        <v>4890</v>
      </c>
      <c r="AI46" s="262">
        <v>2591</v>
      </c>
      <c r="AJ46" s="262">
        <v>438</v>
      </c>
      <c r="AK46" s="262">
        <v>66</v>
      </c>
      <c r="AL46" s="262">
        <v>24192</v>
      </c>
      <c r="AM46" s="262">
        <v>2545</v>
      </c>
      <c r="AN46" s="262">
        <v>2651</v>
      </c>
      <c r="AO46" s="262">
        <v>1135</v>
      </c>
      <c r="AP46" s="262">
        <v>47345</v>
      </c>
      <c r="AQ46" s="262">
        <v>7646</v>
      </c>
      <c r="AR46" s="262">
        <v>5595</v>
      </c>
      <c r="AS46" s="262">
        <v>6136</v>
      </c>
      <c r="AT46" s="262">
        <v>8360</v>
      </c>
      <c r="AU46" s="262">
        <v>7030</v>
      </c>
      <c r="AV46" s="262">
        <v>3796</v>
      </c>
      <c r="AW46" s="262">
        <v>5914</v>
      </c>
      <c r="AX46" s="262">
        <v>2257</v>
      </c>
      <c r="AY46" s="262">
        <v>611</v>
      </c>
      <c r="AZ46" s="262">
        <v>6211</v>
      </c>
      <c r="BA46" s="262">
        <v>36868</v>
      </c>
      <c r="BB46" s="262">
        <v>1034</v>
      </c>
      <c r="BC46" s="262">
        <v>1643</v>
      </c>
      <c r="BD46" s="262">
        <v>815</v>
      </c>
      <c r="BE46" s="262">
        <v>405</v>
      </c>
      <c r="BF46" s="262">
        <v>24</v>
      </c>
      <c r="BG46" s="262">
        <v>345</v>
      </c>
      <c r="BH46" s="262">
        <v>1008</v>
      </c>
      <c r="BI46" s="262">
        <v>3624</v>
      </c>
      <c r="BJ46" s="262">
        <v>137</v>
      </c>
      <c r="BK46" s="262">
        <v>39427</v>
      </c>
      <c r="BL46" s="262">
        <v>2934</v>
      </c>
      <c r="BM46" s="262">
        <v>215</v>
      </c>
      <c r="BN46" s="262">
        <v>25155</v>
      </c>
      <c r="BO46" s="262">
        <v>19258</v>
      </c>
      <c r="BP46" s="262">
        <v>726</v>
      </c>
      <c r="BQ46" s="262">
        <v>2206</v>
      </c>
      <c r="BR46" s="262">
        <v>1395</v>
      </c>
      <c r="BS46" s="262">
        <v>5714</v>
      </c>
      <c r="BT46" s="262">
        <v>9661</v>
      </c>
      <c r="BU46" s="262">
        <v>7365</v>
      </c>
      <c r="BV46" s="262">
        <v>6329</v>
      </c>
      <c r="BW46" s="262">
        <v>6736</v>
      </c>
      <c r="BX46" s="262">
        <v>4009</v>
      </c>
      <c r="BY46" s="262">
        <v>2063</v>
      </c>
      <c r="BZ46" s="262">
        <v>1316</v>
      </c>
      <c r="CA46" s="262">
        <v>2757</v>
      </c>
      <c r="CB46" s="262">
        <v>905</v>
      </c>
      <c r="CC46" s="262">
        <v>2370</v>
      </c>
      <c r="CD46" s="262">
        <v>7473</v>
      </c>
      <c r="CE46" s="262">
        <v>11163</v>
      </c>
      <c r="CF46" s="262">
        <v>8647</v>
      </c>
      <c r="CG46" s="262">
        <v>6698</v>
      </c>
      <c r="CH46" s="262">
        <v>10089</v>
      </c>
      <c r="CI46" s="262">
        <v>35807</v>
      </c>
      <c r="CJ46" s="262">
        <v>4196</v>
      </c>
      <c r="CK46" s="262">
        <v>5329</v>
      </c>
      <c r="CL46" s="262">
        <v>2013</v>
      </c>
      <c r="CM46" s="262">
        <v>42809</v>
      </c>
      <c r="CN46" s="262">
        <v>14890</v>
      </c>
      <c r="CO46" s="262">
        <v>12767</v>
      </c>
      <c r="CP46" s="262">
        <v>10860</v>
      </c>
      <c r="CQ46" s="262">
        <v>3523</v>
      </c>
      <c r="CR46" s="262">
        <v>769</v>
      </c>
      <c r="CS46" s="262">
        <v>14890</v>
      </c>
      <c r="CT46" s="262">
        <v>14832</v>
      </c>
      <c r="CU46" s="262">
        <v>6209</v>
      </c>
      <c r="CV46" s="262">
        <v>4543</v>
      </c>
      <c r="CW46" s="262">
        <v>1560</v>
      </c>
      <c r="CX46" s="262">
        <v>775</v>
      </c>
      <c r="CY46" s="262">
        <v>93596</v>
      </c>
      <c r="CZ46" s="262">
        <v>45440</v>
      </c>
      <c r="DA46" s="262">
        <v>48155</v>
      </c>
      <c r="DB46" s="262">
        <v>7475</v>
      </c>
      <c r="DC46" s="262">
        <v>10165</v>
      </c>
      <c r="DD46" s="262">
        <v>8688</v>
      </c>
      <c r="DE46" s="262">
        <v>13798</v>
      </c>
      <c r="DF46" s="262">
        <v>10955</v>
      </c>
      <c r="DG46" s="262">
        <v>11129</v>
      </c>
      <c r="DH46" s="262">
        <v>6129</v>
      </c>
      <c r="DI46" s="262">
        <v>1921</v>
      </c>
      <c r="DJ46" s="262">
        <v>2226</v>
      </c>
      <c r="DK46" s="262">
        <v>8360</v>
      </c>
      <c r="DL46" s="262">
        <v>3119</v>
      </c>
      <c r="DM46" s="262">
        <v>6689</v>
      </c>
      <c r="DN46" s="262">
        <v>4013</v>
      </c>
      <c r="DO46" s="262">
        <v>9654</v>
      </c>
      <c r="DP46" s="262">
        <v>15602</v>
      </c>
      <c r="DQ46" s="262">
        <v>19576</v>
      </c>
      <c r="DR46" s="262">
        <v>11876</v>
      </c>
      <c r="DS46" s="262">
        <v>10559</v>
      </c>
      <c r="DT46" s="262">
        <v>46340</v>
      </c>
      <c r="DU46" s="262">
        <v>44080</v>
      </c>
      <c r="DV46" s="262">
        <v>2270</v>
      </c>
      <c r="DW46" s="262">
        <v>46380</v>
      </c>
      <c r="DX46" s="262">
        <v>44080</v>
      </c>
      <c r="DY46" s="262">
        <v>35250</v>
      </c>
      <c r="DZ46" s="262">
        <v>3290</v>
      </c>
      <c r="EA46" s="262">
        <v>2420</v>
      </c>
      <c r="EB46" s="262">
        <v>2250</v>
      </c>
      <c r="EC46" s="262">
        <v>860</v>
      </c>
      <c r="ED46" s="262">
        <v>43030</v>
      </c>
      <c r="EE46" s="262">
        <v>1970</v>
      </c>
      <c r="EF46" s="262">
        <v>6100</v>
      </c>
      <c r="EG46" s="262">
        <v>8330</v>
      </c>
      <c r="EH46" s="262">
        <v>4870</v>
      </c>
      <c r="EI46" s="262">
        <v>8100</v>
      </c>
      <c r="EJ46" s="262">
        <v>1540</v>
      </c>
      <c r="EK46" s="262">
        <v>5010</v>
      </c>
      <c r="EL46" s="262">
        <v>2710</v>
      </c>
      <c r="EM46" s="262">
        <v>3960</v>
      </c>
      <c r="EN46" s="262">
        <v>0.42420000000000002</v>
      </c>
      <c r="EO46" s="262">
        <v>44080</v>
      </c>
      <c r="EP46" s="262">
        <v>2250</v>
      </c>
      <c r="EQ46" s="262">
        <v>9800</v>
      </c>
      <c r="ER46" s="262">
        <v>6570</v>
      </c>
      <c r="ES46" s="262">
        <v>460</v>
      </c>
      <c r="ET46" s="262">
        <v>2770</v>
      </c>
      <c r="EU46" s="262">
        <v>10990</v>
      </c>
      <c r="EV46" s="262">
        <v>8180</v>
      </c>
      <c r="EW46" s="262">
        <v>2810</v>
      </c>
      <c r="EX46" s="262">
        <v>21030</v>
      </c>
      <c r="EY46" s="262">
        <v>1360</v>
      </c>
      <c r="EZ46" s="262">
        <v>3730</v>
      </c>
      <c r="FA46" s="262">
        <v>4520</v>
      </c>
      <c r="FB46" s="262">
        <v>11420</v>
      </c>
      <c r="FC46" s="262">
        <v>0.42420000000000002</v>
      </c>
      <c r="FD46" s="262">
        <v>11370</v>
      </c>
      <c r="FE46" s="262">
        <v>3230</v>
      </c>
      <c r="FF46" s="262">
        <v>6700</v>
      </c>
      <c r="FG46" s="262">
        <v>1440</v>
      </c>
      <c r="FH46" s="262">
        <v>3210</v>
      </c>
      <c r="FI46" s="262">
        <v>950</v>
      </c>
      <c r="FJ46" s="262">
        <v>2380</v>
      </c>
      <c r="FK46" s="262">
        <v>3390</v>
      </c>
      <c r="FL46" s="262">
        <v>0.42420000000000002</v>
      </c>
      <c r="FM46" s="262">
        <v>910</v>
      </c>
      <c r="FN46" s="262">
        <v>80260</v>
      </c>
      <c r="FO46" s="262">
        <v>5700</v>
      </c>
      <c r="FP46" s="262">
        <v>3210</v>
      </c>
      <c r="FQ46" s="262">
        <v>2490</v>
      </c>
      <c r="FR46" s="262">
        <v>29450</v>
      </c>
      <c r="FS46" s="262">
        <v>29180</v>
      </c>
      <c r="FT46" s="262">
        <v>27740</v>
      </c>
      <c r="FU46" s="262">
        <v>1440</v>
      </c>
      <c r="FV46" s="262">
        <v>5810</v>
      </c>
      <c r="FW46" s="262">
        <v>10120</v>
      </c>
      <c r="FX46" s="262">
        <v>80260</v>
      </c>
      <c r="FY46" s="262">
        <v>22440</v>
      </c>
      <c r="FZ46" s="262">
        <v>39900</v>
      </c>
      <c r="GA46" s="262">
        <v>8600</v>
      </c>
      <c r="GB46" s="262">
        <v>800</v>
      </c>
      <c r="GC46" s="262">
        <v>4210</v>
      </c>
      <c r="GD46" s="262">
        <v>3740</v>
      </c>
      <c r="GE46" s="262">
        <v>0.42420000000000002</v>
      </c>
      <c r="GF46">
        <v>4504</v>
      </c>
      <c r="GG46">
        <v>3347</v>
      </c>
      <c r="GH46">
        <v>13704</v>
      </c>
      <c r="GI46">
        <v>2359</v>
      </c>
      <c r="GJ46">
        <v>663</v>
      </c>
      <c r="GK46">
        <v>1641</v>
      </c>
      <c r="GL46">
        <v>2601</v>
      </c>
      <c r="GM46">
        <v>1027</v>
      </c>
      <c r="GN46">
        <v>527</v>
      </c>
      <c r="GO46">
        <v>150</v>
      </c>
      <c r="GP46">
        <v>7646</v>
      </c>
      <c r="GQ46">
        <v>5356</v>
      </c>
      <c r="GR46">
        <v>21248</v>
      </c>
      <c r="GS46">
        <v>3723</v>
      </c>
      <c r="GT46">
        <v>998</v>
      </c>
      <c r="GU46">
        <v>2910</v>
      </c>
      <c r="GV46">
        <v>3412</v>
      </c>
      <c r="GW46">
        <v>1249</v>
      </c>
      <c r="GX46">
        <v>617</v>
      </c>
      <c r="GY46">
        <v>186</v>
      </c>
    </row>
    <row r="47" spans="1:207">
      <c r="A47" s="262">
        <v>3361</v>
      </c>
      <c r="B47" s="262">
        <v>3</v>
      </c>
      <c r="C47" s="262">
        <v>3</v>
      </c>
      <c r="D47" s="262">
        <v>61</v>
      </c>
      <c r="E47" s="262" t="s">
        <v>195</v>
      </c>
      <c r="F47" s="262" t="s">
        <v>2289</v>
      </c>
      <c r="G47" s="262" t="s">
        <v>2290</v>
      </c>
      <c r="H47" s="262" t="s">
        <v>2202</v>
      </c>
      <c r="I47" s="262">
        <v>41356</v>
      </c>
      <c r="J47" s="262">
        <v>4802</v>
      </c>
      <c r="K47" s="262">
        <v>3254</v>
      </c>
      <c r="L47" s="262">
        <v>3964</v>
      </c>
      <c r="M47" s="262">
        <v>5343</v>
      </c>
      <c r="N47" s="262">
        <v>7637</v>
      </c>
      <c r="O47" s="262">
        <v>5088</v>
      </c>
      <c r="P47" s="262">
        <v>6480</v>
      </c>
      <c r="Q47" s="262">
        <v>3348</v>
      </c>
      <c r="R47" s="262">
        <v>1440</v>
      </c>
      <c r="S47" s="262">
        <v>2811</v>
      </c>
      <c r="T47" s="262">
        <v>37540</v>
      </c>
      <c r="U47" s="262">
        <v>32</v>
      </c>
      <c r="V47" s="262">
        <v>403</v>
      </c>
      <c r="W47" s="262">
        <v>146</v>
      </c>
      <c r="X47" s="262">
        <v>209</v>
      </c>
      <c r="Y47" s="262">
        <v>109</v>
      </c>
      <c r="Z47" s="262">
        <v>106</v>
      </c>
      <c r="AA47" s="262">
        <v>1466</v>
      </c>
      <c r="AB47" s="262">
        <v>2276</v>
      </c>
      <c r="AC47" s="262">
        <v>332</v>
      </c>
      <c r="AD47" s="262">
        <v>36092</v>
      </c>
      <c r="AE47" s="262">
        <v>1076</v>
      </c>
      <c r="AF47" s="262">
        <v>114</v>
      </c>
      <c r="AG47" s="262">
        <v>31425</v>
      </c>
      <c r="AH47" s="262">
        <v>6513</v>
      </c>
      <c r="AI47" s="262">
        <v>2900</v>
      </c>
      <c r="AJ47" s="262">
        <v>457</v>
      </c>
      <c r="AK47" s="262">
        <v>61</v>
      </c>
      <c r="AL47" s="262">
        <v>30620</v>
      </c>
      <c r="AM47" s="262">
        <v>5178</v>
      </c>
      <c r="AN47" s="262">
        <v>4116</v>
      </c>
      <c r="AO47" s="262">
        <v>1442</v>
      </c>
      <c r="AP47" s="262">
        <v>60893</v>
      </c>
      <c r="AQ47" s="262">
        <v>7740</v>
      </c>
      <c r="AR47" s="262">
        <v>4924</v>
      </c>
      <c r="AS47" s="262">
        <v>6034</v>
      </c>
      <c r="AT47" s="262">
        <v>8257</v>
      </c>
      <c r="AU47" s="262">
        <v>11191</v>
      </c>
      <c r="AV47" s="262">
        <v>6987</v>
      </c>
      <c r="AW47" s="262">
        <v>9744</v>
      </c>
      <c r="AX47" s="262">
        <v>4317</v>
      </c>
      <c r="AY47" s="262">
        <v>1699</v>
      </c>
      <c r="AZ47" s="262">
        <v>9913</v>
      </c>
      <c r="BA47" s="262">
        <v>47406</v>
      </c>
      <c r="BB47" s="262">
        <v>377</v>
      </c>
      <c r="BC47" s="262">
        <v>1574</v>
      </c>
      <c r="BD47" s="262">
        <v>561</v>
      </c>
      <c r="BE47" s="262">
        <v>727</v>
      </c>
      <c r="BF47" s="262">
        <v>139</v>
      </c>
      <c r="BG47" s="262">
        <v>196</v>
      </c>
      <c r="BH47" s="262">
        <v>2708</v>
      </c>
      <c r="BI47" s="262">
        <v>4610</v>
      </c>
      <c r="BJ47" s="262">
        <v>802</v>
      </c>
      <c r="BK47" s="262">
        <v>51363</v>
      </c>
      <c r="BL47" s="262">
        <v>1273</v>
      </c>
      <c r="BM47" s="262">
        <v>137</v>
      </c>
      <c r="BN47" s="262">
        <v>36238</v>
      </c>
      <c r="BO47" s="262">
        <v>22806</v>
      </c>
      <c r="BP47" s="262">
        <v>169</v>
      </c>
      <c r="BQ47" s="262">
        <v>1680</v>
      </c>
      <c r="BR47" s="262">
        <v>948</v>
      </c>
      <c r="BS47" s="262">
        <v>5124</v>
      </c>
      <c r="BT47" s="262">
        <v>10244</v>
      </c>
      <c r="BU47" s="262">
        <v>9446</v>
      </c>
      <c r="BV47" s="262">
        <v>9572</v>
      </c>
      <c r="BW47" s="262">
        <v>10347</v>
      </c>
      <c r="BX47" s="262">
        <v>6809</v>
      </c>
      <c r="BY47" s="262">
        <v>3240</v>
      </c>
      <c r="BZ47" s="262">
        <v>1965</v>
      </c>
      <c r="CA47" s="262">
        <v>3198</v>
      </c>
      <c r="CB47" s="262">
        <v>649</v>
      </c>
      <c r="CC47" s="262">
        <v>2509</v>
      </c>
      <c r="CD47" s="262">
        <v>7931</v>
      </c>
      <c r="CE47" s="262">
        <v>12908</v>
      </c>
      <c r="CF47" s="262">
        <v>13578</v>
      </c>
      <c r="CG47" s="262">
        <v>10209</v>
      </c>
      <c r="CH47" s="262">
        <v>13109</v>
      </c>
      <c r="CI47" s="262">
        <v>44497</v>
      </c>
      <c r="CJ47" s="262">
        <v>6806</v>
      </c>
      <c r="CK47" s="262">
        <v>7064</v>
      </c>
      <c r="CL47" s="262">
        <v>2526</v>
      </c>
      <c r="CM47" s="262">
        <v>56835</v>
      </c>
      <c r="CN47" s="262">
        <v>16859</v>
      </c>
      <c r="CO47" s="262">
        <v>17769</v>
      </c>
      <c r="CP47" s="262">
        <v>16359</v>
      </c>
      <c r="CQ47" s="262">
        <v>4630</v>
      </c>
      <c r="CR47" s="262">
        <v>1218</v>
      </c>
      <c r="CS47" s="262">
        <v>16859</v>
      </c>
      <c r="CT47" s="262">
        <v>20569</v>
      </c>
      <c r="CU47" s="262">
        <v>9161</v>
      </c>
      <c r="CV47" s="262">
        <v>6864</v>
      </c>
      <c r="CW47" s="262">
        <v>2144</v>
      </c>
      <c r="CX47" s="262">
        <v>1238</v>
      </c>
      <c r="CY47" s="262">
        <v>132300</v>
      </c>
      <c r="CZ47" s="262">
        <v>64516</v>
      </c>
      <c r="DA47" s="262">
        <v>67784</v>
      </c>
      <c r="DB47" s="262">
        <v>12066</v>
      </c>
      <c r="DC47" s="262">
        <v>15290</v>
      </c>
      <c r="DD47" s="262">
        <v>13153</v>
      </c>
      <c r="DE47" s="262">
        <v>19532</v>
      </c>
      <c r="DF47" s="262">
        <v>15760</v>
      </c>
      <c r="DG47" s="262">
        <v>12815</v>
      </c>
      <c r="DH47" s="262">
        <v>6431</v>
      </c>
      <c r="DI47" s="262">
        <v>3299</v>
      </c>
      <c r="DJ47" s="262">
        <v>3519</v>
      </c>
      <c r="DK47" s="262">
        <v>12906</v>
      </c>
      <c r="DL47" s="262">
        <v>4534</v>
      </c>
      <c r="DM47" s="262">
        <v>9824</v>
      </c>
      <c r="DN47" s="262">
        <v>6427</v>
      </c>
      <c r="DO47" s="262">
        <v>14300</v>
      </c>
      <c r="DP47" s="262">
        <v>22953</v>
      </c>
      <c r="DQ47" s="262">
        <v>28043</v>
      </c>
      <c r="DR47" s="262">
        <v>15278</v>
      </c>
      <c r="DS47" s="262">
        <v>11217</v>
      </c>
      <c r="DT47" s="262">
        <v>69410</v>
      </c>
      <c r="DU47" s="262">
        <v>66990</v>
      </c>
      <c r="DV47" s="262">
        <v>2420</v>
      </c>
      <c r="DW47" s="262">
        <v>61690</v>
      </c>
      <c r="DX47" s="262">
        <v>66990</v>
      </c>
      <c r="DY47" s="262">
        <v>55500</v>
      </c>
      <c r="DZ47" s="262">
        <v>3760</v>
      </c>
      <c r="EA47" s="262">
        <v>3430</v>
      </c>
      <c r="EB47" s="262">
        <v>3370</v>
      </c>
      <c r="EC47" s="262">
        <v>930</v>
      </c>
      <c r="ED47" s="262">
        <v>65600</v>
      </c>
      <c r="EE47" s="262">
        <v>3110</v>
      </c>
      <c r="EF47" s="262">
        <v>9760</v>
      </c>
      <c r="EG47" s="262">
        <v>13070</v>
      </c>
      <c r="EH47" s="262">
        <v>9140</v>
      </c>
      <c r="EI47" s="262">
        <v>9850</v>
      </c>
      <c r="EJ47" s="262">
        <v>1850</v>
      </c>
      <c r="EK47" s="262">
        <v>8220</v>
      </c>
      <c r="EL47" s="262">
        <v>4080</v>
      </c>
      <c r="EM47" s="262">
        <v>6160</v>
      </c>
      <c r="EN47" s="262">
        <v>370</v>
      </c>
      <c r="EO47" s="262">
        <v>66990</v>
      </c>
      <c r="EP47" s="262">
        <v>2180</v>
      </c>
      <c r="EQ47" s="262">
        <v>17330</v>
      </c>
      <c r="ER47" s="262">
        <v>12900</v>
      </c>
      <c r="ES47" s="262">
        <v>830</v>
      </c>
      <c r="ET47" s="262">
        <v>3610</v>
      </c>
      <c r="EU47" s="262">
        <v>18280</v>
      </c>
      <c r="EV47" s="262">
        <v>13070</v>
      </c>
      <c r="EW47" s="262">
        <v>5210</v>
      </c>
      <c r="EX47" s="262">
        <v>29190</v>
      </c>
      <c r="EY47" s="262">
        <v>1870</v>
      </c>
      <c r="EZ47" s="262">
        <v>7430</v>
      </c>
      <c r="FA47" s="262">
        <v>5400</v>
      </c>
      <c r="FB47" s="262">
        <v>14490</v>
      </c>
      <c r="FC47" s="262">
        <v>10</v>
      </c>
      <c r="FD47" s="262">
        <v>17740</v>
      </c>
      <c r="FE47" s="262">
        <v>5460</v>
      </c>
      <c r="FF47" s="262">
        <v>9780</v>
      </c>
      <c r="FG47" s="262">
        <v>2510</v>
      </c>
      <c r="FH47" s="262">
        <v>5350</v>
      </c>
      <c r="FI47" s="262">
        <v>1300</v>
      </c>
      <c r="FJ47" s="262">
        <v>3730</v>
      </c>
      <c r="FK47" s="262">
        <v>5640</v>
      </c>
      <c r="FL47" s="262">
        <v>0.42420000000000002</v>
      </c>
      <c r="FM47" s="262">
        <v>1520</v>
      </c>
      <c r="FN47" s="262">
        <v>111280</v>
      </c>
      <c r="FO47" s="262">
        <v>8660</v>
      </c>
      <c r="FP47" s="262">
        <v>5070</v>
      </c>
      <c r="FQ47" s="262">
        <v>3590</v>
      </c>
      <c r="FR47" s="262">
        <v>39480</v>
      </c>
      <c r="FS47" s="262">
        <v>35580</v>
      </c>
      <c r="FT47" s="262">
        <v>33070</v>
      </c>
      <c r="FU47" s="262">
        <v>2510</v>
      </c>
      <c r="FV47" s="262">
        <v>9660</v>
      </c>
      <c r="FW47" s="262">
        <v>17900</v>
      </c>
      <c r="FX47" s="262">
        <v>111280</v>
      </c>
      <c r="FY47" s="262">
        <v>30830</v>
      </c>
      <c r="FZ47" s="262">
        <v>53580</v>
      </c>
      <c r="GA47" s="262">
        <v>10850</v>
      </c>
      <c r="GB47" s="262">
        <v>1830</v>
      </c>
      <c r="GC47" s="262">
        <v>6110</v>
      </c>
      <c r="GD47" s="262">
        <v>7050</v>
      </c>
      <c r="GE47" s="262">
        <v>1030</v>
      </c>
      <c r="GF47">
        <v>4802</v>
      </c>
      <c r="GG47">
        <v>3165</v>
      </c>
      <c r="GH47">
        <v>16242</v>
      </c>
      <c r="GI47">
        <v>4836</v>
      </c>
      <c r="GJ47">
        <v>1667</v>
      </c>
      <c r="GK47">
        <v>3152</v>
      </c>
      <c r="GL47">
        <v>3525</v>
      </c>
      <c r="GM47">
        <v>2108</v>
      </c>
      <c r="GN47">
        <v>1365</v>
      </c>
      <c r="GO47">
        <v>494</v>
      </c>
      <c r="GP47">
        <v>7740</v>
      </c>
      <c r="GQ47">
        <v>4780</v>
      </c>
      <c r="GR47">
        <v>24721</v>
      </c>
      <c r="GS47">
        <v>6549</v>
      </c>
      <c r="GT47">
        <v>2272</v>
      </c>
      <c r="GU47">
        <v>5126</v>
      </c>
      <c r="GV47">
        <v>4748</v>
      </c>
      <c r="GW47">
        <v>2719</v>
      </c>
      <c r="GX47">
        <v>1681</v>
      </c>
      <c r="GY47">
        <v>557</v>
      </c>
    </row>
    <row r="48" spans="1:207">
      <c r="A48" s="262">
        <v>3401</v>
      </c>
      <c r="B48" s="262">
        <v>3</v>
      </c>
      <c r="C48" s="262">
        <v>4</v>
      </c>
      <c r="D48" s="262">
        <v>1</v>
      </c>
      <c r="E48" s="262" t="s">
        <v>195</v>
      </c>
      <c r="F48" s="262" t="s">
        <v>2291</v>
      </c>
      <c r="G48" s="262" t="s">
        <v>2292</v>
      </c>
      <c r="H48" s="262" t="s">
        <v>2202</v>
      </c>
      <c r="I48" s="262">
        <v>21373</v>
      </c>
      <c r="J48" s="262">
        <v>1970</v>
      </c>
      <c r="K48" s="262">
        <v>2610</v>
      </c>
      <c r="L48" s="262">
        <v>2378</v>
      </c>
      <c r="M48" s="262">
        <v>3155</v>
      </c>
      <c r="N48" s="262">
        <v>4377</v>
      </c>
      <c r="O48" s="262">
        <v>2537</v>
      </c>
      <c r="P48" s="262">
        <v>2557</v>
      </c>
      <c r="Q48" s="262">
        <v>1286</v>
      </c>
      <c r="R48" s="262">
        <v>503</v>
      </c>
      <c r="S48" s="262">
        <v>1584</v>
      </c>
      <c r="T48" s="262">
        <v>18415</v>
      </c>
      <c r="U48" s="262">
        <v>133</v>
      </c>
      <c r="V48" s="262">
        <v>84</v>
      </c>
      <c r="W48" s="262">
        <v>958</v>
      </c>
      <c r="X48" s="262">
        <v>68</v>
      </c>
      <c r="Y48" s="262">
        <v>23</v>
      </c>
      <c r="Z48" s="262">
        <v>108</v>
      </c>
      <c r="AA48" s="262">
        <v>427</v>
      </c>
      <c r="AB48" s="262">
        <v>3146</v>
      </c>
      <c r="AC48" s="262">
        <v>113</v>
      </c>
      <c r="AD48" s="262">
        <v>16941</v>
      </c>
      <c r="AE48" s="262">
        <v>696</v>
      </c>
      <c r="AF48" s="262">
        <v>50</v>
      </c>
      <c r="AG48" s="262">
        <v>15798</v>
      </c>
      <c r="AH48" s="262">
        <v>2919</v>
      </c>
      <c r="AI48" s="262">
        <v>1981</v>
      </c>
      <c r="AJ48" s="262">
        <v>576</v>
      </c>
      <c r="AK48" s="262">
        <v>99</v>
      </c>
      <c r="AL48" s="262">
        <v>12986</v>
      </c>
      <c r="AM48" s="262">
        <v>2862</v>
      </c>
      <c r="AN48" s="262">
        <v>4774</v>
      </c>
      <c r="AO48" s="262">
        <v>751</v>
      </c>
      <c r="AP48" s="262">
        <v>37478</v>
      </c>
      <c r="AQ48" s="262">
        <v>3185</v>
      </c>
      <c r="AR48" s="262">
        <v>3890</v>
      </c>
      <c r="AS48" s="262">
        <v>5828</v>
      </c>
      <c r="AT48" s="262">
        <v>6143</v>
      </c>
      <c r="AU48" s="262">
        <v>7438</v>
      </c>
      <c r="AV48" s="262">
        <v>3928</v>
      </c>
      <c r="AW48" s="262">
        <v>4608</v>
      </c>
      <c r="AX48" s="262">
        <v>1744</v>
      </c>
      <c r="AY48" s="262">
        <v>714</v>
      </c>
      <c r="AZ48" s="262">
        <v>7042</v>
      </c>
      <c r="BA48" s="262">
        <v>23829</v>
      </c>
      <c r="BB48" s="262">
        <v>565</v>
      </c>
      <c r="BC48" s="262">
        <v>142</v>
      </c>
      <c r="BD48" s="262">
        <v>5132</v>
      </c>
      <c r="BE48" s="262">
        <v>297</v>
      </c>
      <c r="BF48" s="262">
        <v>26</v>
      </c>
      <c r="BG48" s="262">
        <v>445</v>
      </c>
      <c r="BH48" s="262">
        <v>906</v>
      </c>
      <c r="BI48" s="262">
        <v>8060</v>
      </c>
      <c r="BJ48" s="262">
        <v>150</v>
      </c>
      <c r="BK48" s="262">
        <v>27412</v>
      </c>
      <c r="BL48" s="262">
        <v>888</v>
      </c>
      <c r="BM48" s="262">
        <v>62</v>
      </c>
      <c r="BN48" s="262">
        <v>17858</v>
      </c>
      <c r="BO48" s="262">
        <v>18170</v>
      </c>
      <c r="BP48" s="262">
        <v>32</v>
      </c>
      <c r="BQ48" s="262">
        <v>1418</v>
      </c>
      <c r="BR48" s="262">
        <v>1572</v>
      </c>
      <c r="BS48" s="262">
        <v>6299</v>
      </c>
      <c r="BT48" s="262">
        <v>8062</v>
      </c>
      <c r="BU48" s="262">
        <v>6746</v>
      </c>
      <c r="BV48" s="262">
        <v>5759</v>
      </c>
      <c r="BW48" s="262">
        <v>4744</v>
      </c>
      <c r="BX48" s="262">
        <v>2144</v>
      </c>
      <c r="BY48" s="262">
        <v>907</v>
      </c>
      <c r="BZ48" s="262">
        <v>492</v>
      </c>
      <c r="CA48" s="262">
        <v>753</v>
      </c>
      <c r="CB48" s="262">
        <v>826</v>
      </c>
      <c r="CC48" s="262">
        <v>2077</v>
      </c>
      <c r="CD48" s="262">
        <v>6674</v>
      </c>
      <c r="CE48" s="262">
        <v>9816</v>
      </c>
      <c r="CF48" s="262">
        <v>8529</v>
      </c>
      <c r="CG48" s="262">
        <v>5038</v>
      </c>
      <c r="CH48" s="262">
        <v>4518</v>
      </c>
      <c r="CI48" s="262">
        <v>22712</v>
      </c>
      <c r="CJ48" s="262">
        <v>3866</v>
      </c>
      <c r="CK48" s="262">
        <v>8306</v>
      </c>
      <c r="CL48" s="262">
        <v>2594</v>
      </c>
      <c r="CM48" s="262">
        <v>34538</v>
      </c>
      <c r="CN48" s="262">
        <v>12723</v>
      </c>
      <c r="CO48" s="262">
        <v>10018</v>
      </c>
      <c r="CP48" s="262">
        <v>8061</v>
      </c>
      <c r="CQ48" s="262">
        <v>3121</v>
      </c>
      <c r="CR48" s="262">
        <v>615</v>
      </c>
      <c r="CS48" s="262">
        <v>12723</v>
      </c>
      <c r="CT48" s="262">
        <v>12024</v>
      </c>
      <c r="CU48" s="262">
        <v>4999</v>
      </c>
      <c r="CV48" s="262">
        <v>3249</v>
      </c>
      <c r="CW48" s="262">
        <v>1043</v>
      </c>
      <c r="CX48" s="262">
        <v>500</v>
      </c>
      <c r="CY48" s="262">
        <v>73322</v>
      </c>
      <c r="CZ48" s="262">
        <v>35873</v>
      </c>
      <c r="DA48" s="262">
        <v>37449</v>
      </c>
      <c r="DB48" s="262">
        <v>6157</v>
      </c>
      <c r="DC48" s="262">
        <v>7970</v>
      </c>
      <c r="DD48" s="262">
        <v>8050</v>
      </c>
      <c r="DE48" s="262">
        <v>10442</v>
      </c>
      <c r="DF48" s="262">
        <v>9013</v>
      </c>
      <c r="DG48" s="262">
        <v>7908</v>
      </c>
      <c r="DH48" s="262">
        <v>3616</v>
      </c>
      <c r="DI48" s="262">
        <v>1651</v>
      </c>
      <c r="DJ48" s="262">
        <v>1796</v>
      </c>
      <c r="DK48" s="262">
        <v>6574</v>
      </c>
      <c r="DL48" s="262">
        <v>2340</v>
      </c>
      <c r="DM48" s="262">
        <v>5945</v>
      </c>
      <c r="DN48" s="262">
        <v>3871</v>
      </c>
      <c r="DO48" s="262">
        <v>8221</v>
      </c>
      <c r="DP48" s="262">
        <v>11945</v>
      </c>
      <c r="DQ48" s="262">
        <v>15160</v>
      </c>
      <c r="DR48" s="262">
        <v>9224</v>
      </c>
      <c r="DS48" s="262">
        <v>6595</v>
      </c>
      <c r="DT48" s="262">
        <v>36750</v>
      </c>
      <c r="DU48" s="262">
        <v>34370</v>
      </c>
      <c r="DV48" s="262">
        <v>2380</v>
      </c>
      <c r="DW48" s="262">
        <v>36120</v>
      </c>
      <c r="DX48" s="262">
        <v>34370</v>
      </c>
      <c r="DY48" s="262">
        <v>30220</v>
      </c>
      <c r="DZ48" s="262">
        <v>1370</v>
      </c>
      <c r="EA48" s="262">
        <v>1170</v>
      </c>
      <c r="EB48" s="262">
        <v>1470</v>
      </c>
      <c r="EC48" s="262">
        <v>0.42420000000000002</v>
      </c>
      <c r="ED48" s="262">
        <v>33470</v>
      </c>
      <c r="EE48" s="262">
        <v>1430</v>
      </c>
      <c r="EF48" s="262">
        <v>3230</v>
      </c>
      <c r="EG48" s="262">
        <v>5780</v>
      </c>
      <c r="EH48" s="262">
        <v>4790</v>
      </c>
      <c r="EI48" s="262">
        <v>5910</v>
      </c>
      <c r="EJ48" s="262">
        <v>0.42420000000000002</v>
      </c>
      <c r="EK48" s="262">
        <v>5270</v>
      </c>
      <c r="EL48" s="262">
        <v>2670</v>
      </c>
      <c r="EM48" s="262">
        <v>3830</v>
      </c>
      <c r="EN48" s="262">
        <v>0.42420000000000002</v>
      </c>
      <c r="EO48" s="262">
        <v>34370</v>
      </c>
      <c r="EP48" s="262">
        <v>0.42420000000000002</v>
      </c>
      <c r="EQ48" s="262">
        <v>8640</v>
      </c>
      <c r="ER48" s="262">
        <v>6600</v>
      </c>
      <c r="ES48" s="262">
        <v>340</v>
      </c>
      <c r="ET48" s="262">
        <v>1700</v>
      </c>
      <c r="EU48" s="262">
        <v>11050</v>
      </c>
      <c r="EV48" s="262">
        <v>7420</v>
      </c>
      <c r="EW48" s="262">
        <v>3630</v>
      </c>
      <c r="EX48" s="262">
        <v>14470</v>
      </c>
      <c r="EY48" s="262">
        <v>760</v>
      </c>
      <c r="EZ48" s="262">
        <v>4770</v>
      </c>
      <c r="FA48" s="262">
        <v>2090</v>
      </c>
      <c r="FB48" s="262">
        <v>6840</v>
      </c>
      <c r="FC48" s="262">
        <v>0.42420000000000002</v>
      </c>
      <c r="FD48" s="262">
        <v>9830</v>
      </c>
      <c r="FE48" s="262">
        <v>3160</v>
      </c>
      <c r="FF48" s="262">
        <v>5320</v>
      </c>
      <c r="FG48" s="262">
        <v>1360</v>
      </c>
      <c r="FH48" s="262">
        <v>3110</v>
      </c>
      <c r="FI48" s="262">
        <v>830</v>
      </c>
      <c r="FJ48" s="262">
        <v>1530</v>
      </c>
      <c r="FK48" s="262">
        <v>2450</v>
      </c>
      <c r="FL48" s="262">
        <v>1070</v>
      </c>
      <c r="FM48" s="262">
        <v>850</v>
      </c>
      <c r="FN48" s="262">
        <v>63050</v>
      </c>
      <c r="FO48" s="262">
        <v>6740</v>
      </c>
      <c r="FP48" s="262">
        <v>4530</v>
      </c>
      <c r="FQ48" s="262">
        <v>2200</v>
      </c>
      <c r="FR48" s="262">
        <v>25380</v>
      </c>
      <c r="FS48" s="262">
        <v>20020</v>
      </c>
      <c r="FT48" s="262">
        <v>18660</v>
      </c>
      <c r="FU48" s="262">
        <v>1360</v>
      </c>
      <c r="FV48" s="262">
        <v>4240</v>
      </c>
      <c r="FW48" s="262">
        <v>6670</v>
      </c>
      <c r="FX48" s="262">
        <v>63050</v>
      </c>
      <c r="FY48" s="262">
        <v>20050</v>
      </c>
      <c r="FZ48" s="262">
        <v>31610</v>
      </c>
      <c r="GA48" s="262">
        <v>5590</v>
      </c>
      <c r="GB48" s="262">
        <v>700</v>
      </c>
      <c r="GC48" s="262">
        <v>2440</v>
      </c>
      <c r="GD48" s="262">
        <v>2380</v>
      </c>
      <c r="GE48" s="262">
        <v>0.42420000000000002</v>
      </c>
      <c r="GF48">
        <v>1970</v>
      </c>
      <c r="GG48">
        <v>2561</v>
      </c>
      <c r="GH48">
        <v>9549</v>
      </c>
      <c r="GI48">
        <v>2304</v>
      </c>
      <c r="GJ48">
        <v>949</v>
      </c>
      <c r="GK48">
        <v>1274</v>
      </c>
      <c r="GL48">
        <v>1313</v>
      </c>
      <c r="GM48">
        <v>757</v>
      </c>
      <c r="GN48">
        <v>518</v>
      </c>
      <c r="GO48">
        <v>178</v>
      </c>
      <c r="GP48">
        <v>3185</v>
      </c>
      <c r="GQ48">
        <v>3819</v>
      </c>
      <c r="GR48">
        <v>19035</v>
      </c>
      <c r="GS48">
        <v>3609</v>
      </c>
      <c r="GT48">
        <v>1213</v>
      </c>
      <c r="GU48">
        <v>2591</v>
      </c>
      <c r="GV48">
        <v>2042</v>
      </c>
      <c r="GW48">
        <v>998</v>
      </c>
      <c r="GX48">
        <v>766</v>
      </c>
      <c r="GY48">
        <v>220</v>
      </c>
    </row>
    <row r="49" spans="1:207">
      <c r="A49" s="262">
        <v>3402</v>
      </c>
      <c r="B49" s="262">
        <v>3</v>
      </c>
      <c r="C49" s="262">
        <v>4</v>
      </c>
      <c r="D49" s="262">
        <v>2</v>
      </c>
      <c r="E49" s="262" t="s">
        <v>195</v>
      </c>
      <c r="F49" s="262" t="s">
        <v>2293</v>
      </c>
      <c r="G49" s="262" t="s">
        <v>2294</v>
      </c>
      <c r="H49" s="262" t="s">
        <v>2202</v>
      </c>
      <c r="I49" s="262">
        <v>15105</v>
      </c>
      <c r="J49" s="262">
        <v>1024</v>
      </c>
      <c r="K49" s="262">
        <v>2281</v>
      </c>
      <c r="L49" s="262">
        <v>2760</v>
      </c>
      <c r="M49" s="262">
        <v>2705</v>
      </c>
      <c r="N49" s="262">
        <v>1960</v>
      </c>
      <c r="O49" s="262">
        <v>1209</v>
      </c>
      <c r="P49" s="262">
        <v>1746</v>
      </c>
      <c r="Q49" s="262">
        <v>1094</v>
      </c>
      <c r="R49" s="262">
        <v>326</v>
      </c>
      <c r="S49" s="262">
        <v>979</v>
      </c>
      <c r="T49" s="262">
        <v>12580</v>
      </c>
      <c r="U49" s="262">
        <v>695</v>
      </c>
      <c r="V49" s="262">
        <v>341</v>
      </c>
      <c r="W49" s="262">
        <v>258</v>
      </c>
      <c r="X49" s="262">
        <v>144</v>
      </c>
      <c r="Y49" s="262">
        <v>15</v>
      </c>
      <c r="Z49" s="262">
        <v>93</v>
      </c>
      <c r="AA49" s="262">
        <v>319</v>
      </c>
      <c r="AB49" s="262">
        <v>2237</v>
      </c>
      <c r="AC49" s="262">
        <v>119</v>
      </c>
      <c r="AD49" s="262">
        <v>12048</v>
      </c>
      <c r="AE49" s="262">
        <v>344</v>
      </c>
      <c r="AF49" s="262">
        <v>38</v>
      </c>
      <c r="AG49" s="262">
        <v>11901</v>
      </c>
      <c r="AH49" s="262">
        <v>1137</v>
      </c>
      <c r="AI49" s="262">
        <v>1649</v>
      </c>
      <c r="AJ49" s="262">
        <v>370</v>
      </c>
      <c r="AK49" s="262">
        <v>48</v>
      </c>
      <c r="AL49" s="262">
        <v>7530</v>
      </c>
      <c r="AM49" s="262">
        <v>2531</v>
      </c>
      <c r="AN49" s="262">
        <v>4485</v>
      </c>
      <c r="AO49" s="262">
        <v>559</v>
      </c>
      <c r="AP49" s="262">
        <v>25528</v>
      </c>
      <c r="AQ49" s="262">
        <v>1671</v>
      </c>
      <c r="AR49" s="262">
        <v>3917</v>
      </c>
      <c r="AS49" s="262">
        <v>5061</v>
      </c>
      <c r="AT49" s="262">
        <v>5171</v>
      </c>
      <c r="AU49" s="262">
        <v>3748</v>
      </c>
      <c r="AV49" s="262">
        <v>1590</v>
      </c>
      <c r="AW49" s="262">
        <v>2640</v>
      </c>
      <c r="AX49" s="262">
        <v>1340</v>
      </c>
      <c r="AY49" s="262">
        <v>386</v>
      </c>
      <c r="AZ49" s="262">
        <v>4862</v>
      </c>
      <c r="BA49" s="262">
        <v>14952</v>
      </c>
      <c r="BB49" s="262">
        <v>2082</v>
      </c>
      <c r="BC49" s="262">
        <v>1023</v>
      </c>
      <c r="BD49" s="262">
        <v>1493</v>
      </c>
      <c r="BE49" s="262">
        <v>690</v>
      </c>
      <c r="BF49" s="262">
        <v>36</v>
      </c>
      <c r="BG49" s="262">
        <v>386</v>
      </c>
      <c r="BH49" s="262">
        <v>592</v>
      </c>
      <c r="BI49" s="262">
        <v>5843</v>
      </c>
      <c r="BJ49" s="262">
        <v>559</v>
      </c>
      <c r="BK49" s="262">
        <v>17976</v>
      </c>
      <c r="BL49" s="262">
        <v>487</v>
      </c>
      <c r="BM49" s="262">
        <v>67</v>
      </c>
      <c r="BN49" s="262">
        <v>12100</v>
      </c>
      <c r="BO49" s="262">
        <v>12515</v>
      </c>
      <c r="BP49" s="262">
        <v>151</v>
      </c>
      <c r="BQ49" s="262">
        <v>758</v>
      </c>
      <c r="BR49" s="262">
        <v>1264</v>
      </c>
      <c r="BS49" s="262">
        <v>4400</v>
      </c>
      <c r="BT49" s="262">
        <v>6060</v>
      </c>
      <c r="BU49" s="262">
        <v>4776</v>
      </c>
      <c r="BV49" s="262">
        <v>3509</v>
      </c>
      <c r="BW49" s="262">
        <v>2746</v>
      </c>
      <c r="BX49" s="262">
        <v>1375</v>
      </c>
      <c r="BY49" s="262">
        <v>557</v>
      </c>
      <c r="BZ49" s="262">
        <v>340</v>
      </c>
      <c r="CA49" s="262">
        <v>497</v>
      </c>
      <c r="CB49" s="262">
        <v>666</v>
      </c>
      <c r="CC49" s="262">
        <v>1520</v>
      </c>
      <c r="CD49" s="262">
        <v>4863</v>
      </c>
      <c r="CE49" s="262">
        <v>6396</v>
      </c>
      <c r="CF49" s="262">
        <v>5564</v>
      </c>
      <c r="CG49" s="262">
        <v>3602</v>
      </c>
      <c r="CH49" s="262">
        <v>2913</v>
      </c>
      <c r="CI49" s="262">
        <v>10263</v>
      </c>
      <c r="CJ49" s="262">
        <v>3312</v>
      </c>
      <c r="CK49" s="262">
        <v>10351</v>
      </c>
      <c r="CL49" s="262">
        <v>1598</v>
      </c>
      <c r="CM49" s="262">
        <v>23940</v>
      </c>
      <c r="CN49" s="262">
        <v>9450</v>
      </c>
      <c r="CO49" s="262">
        <v>6464</v>
      </c>
      <c r="CP49" s="262">
        <v>5291</v>
      </c>
      <c r="CQ49" s="262">
        <v>2050</v>
      </c>
      <c r="CR49" s="262">
        <v>685</v>
      </c>
      <c r="CS49" s="262">
        <v>9450</v>
      </c>
      <c r="CT49" s="262">
        <v>7982</v>
      </c>
      <c r="CU49" s="262">
        <v>3215</v>
      </c>
      <c r="CV49" s="262">
        <v>2326</v>
      </c>
      <c r="CW49" s="262">
        <v>671</v>
      </c>
      <c r="CX49" s="262">
        <v>296</v>
      </c>
      <c r="CY49" s="262">
        <v>49787</v>
      </c>
      <c r="CZ49" s="262">
        <v>24320</v>
      </c>
      <c r="DA49" s="262">
        <v>25467</v>
      </c>
      <c r="DB49" s="262">
        <v>4321</v>
      </c>
      <c r="DC49" s="262">
        <v>5495</v>
      </c>
      <c r="DD49" s="262">
        <v>6817</v>
      </c>
      <c r="DE49" s="262">
        <v>6539</v>
      </c>
      <c r="DF49" s="262">
        <v>5638</v>
      </c>
      <c r="DG49" s="262">
        <v>4840</v>
      </c>
      <c r="DH49" s="262">
        <v>2746</v>
      </c>
      <c r="DI49" s="262">
        <v>1259</v>
      </c>
      <c r="DJ49" s="262">
        <v>1236</v>
      </c>
      <c r="DK49" s="262">
        <v>4445</v>
      </c>
      <c r="DL49" s="262">
        <v>1624</v>
      </c>
      <c r="DM49" s="262">
        <v>4846</v>
      </c>
      <c r="DN49" s="262">
        <v>3223</v>
      </c>
      <c r="DO49" s="262">
        <v>5657</v>
      </c>
      <c r="DP49" s="262">
        <v>7734</v>
      </c>
      <c r="DQ49" s="262">
        <v>9652</v>
      </c>
      <c r="DR49" s="262">
        <v>5338</v>
      </c>
      <c r="DS49" s="262">
        <v>4773</v>
      </c>
      <c r="DT49" s="262">
        <v>24280</v>
      </c>
      <c r="DU49" s="262">
        <v>23050</v>
      </c>
      <c r="DV49" s="262">
        <v>1220</v>
      </c>
      <c r="DW49" s="262">
        <v>25090</v>
      </c>
      <c r="DX49" s="262">
        <v>23050</v>
      </c>
      <c r="DY49" s="262">
        <v>19960</v>
      </c>
      <c r="DZ49" s="262">
        <v>1140</v>
      </c>
      <c r="EA49" s="262">
        <v>1070</v>
      </c>
      <c r="EB49" s="262">
        <v>780</v>
      </c>
      <c r="EC49" s="262">
        <v>0.42420000000000002</v>
      </c>
      <c r="ED49" s="262">
        <v>22670</v>
      </c>
      <c r="EE49" s="262">
        <v>1060</v>
      </c>
      <c r="EF49" s="262">
        <v>3240</v>
      </c>
      <c r="EG49" s="262">
        <v>3770</v>
      </c>
      <c r="EH49" s="262">
        <v>2640</v>
      </c>
      <c r="EI49" s="262">
        <v>3440</v>
      </c>
      <c r="EJ49" s="262">
        <v>0.42420000000000002</v>
      </c>
      <c r="EK49" s="262">
        <v>3460</v>
      </c>
      <c r="EL49" s="262">
        <v>2180</v>
      </c>
      <c r="EM49" s="262">
        <v>2590</v>
      </c>
      <c r="EN49" s="262">
        <v>0.42420000000000002</v>
      </c>
      <c r="EO49" s="262">
        <v>23050</v>
      </c>
      <c r="EP49" s="262">
        <v>0.42420000000000002</v>
      </c>
      <c r="EQ49" s="262">
        <v>6250</v>
      </c>
      <c r="ER49" s="262">
        <v>4920</v>
      </c>
      <c r="ES49" s="262">
        <v>520</v>
      </c>
      <c r="ET49" s="262">
        <v>800</v>
      </c>
      <c r="EU49" s="262">
        <v>5900</v>
      </c>
      <c r="EV49" s="262">
        <v>3690</v>
      </c>
      <c r="EW49" s="262">
        <v>2200</v>
      </c>
      <c r="EX49" s="262">
        <v>10760</v>
      </c>
      <c r="EY49" s="262">
        <v>440</v>
      </c>
      <c r="EZ49" s="262">
        <v>3170</v>
      </c>
      <c r="FA49" s="262">
        <v>1670</v>
      </c>
      <c r="FB49" s="262">
        <v>5490</v>
      </c>
      <c r="FC49" s="262">
        <v>20</v>
      </c>
      <c r="FD49" s="262">
        <v>6330</v>
      </c>
      <c r="FE49" s="262">
        <v>2110</v>
      </c>
      <c r="FF49" s="262">
        <v>3510</v>
      </c>
      <c r="FG49" s="262">
        <v>710</v>
      </c>
      <c r="FH49" s="262">
        <v>2040</v>
      </c>
      <c r="FI49" s="262">
        <v>530</v>
      </c>
      <c r="FJ49" s="262">
        <v>1350</v>
      </c>
      <c r="FK49" s="262">
        <v>1560</v>
      </c>
      <c r="FL49" s="262">
        <v>0.42420000000000002</v>
      </c>
      <c r="FM49" s="262">
        <v>550</v>
      </c>
      <c r="FN49" s="262">
        <v>42360</v>
      </c>
      <c r="FO49" s="262">
        <v>3610</v>
      </c>
      <c r="FP49" s="262">
        <v>2290</v>
      </c>
      <c r="FQ49" s="262">
        <v>1320</v>
      </c>
      <c r="FR49" s="262">
        <v>16600</v>
      </c>
      <c r="FS49" s="262">
        <v>12280</v>
      </c>
      <c r="FT49" s="262">
        <v>11570</v>
      </c>
      <c r="FU49" s="262">
        <v>710</v>
      </c>
      <c r="FV49" s="262">
        <v>3540</v>
      </c>
      <c r="FW49" s="262">
        <v>6330</v>
      </c>
      <c r="FX49" s="262">
        <v>42360</v>
      </c>
      <c r="FY49" s="262">
        <v>13370</v>
      </c>
      <c r="FZ49" s="262">
        <v>20750</v>
      </c>
      <c r="GA49" s="262">
        <v>3220</v>
      </c>
      <c r="GB49" s="262">
        <v>0.42420000000000002</v>
      </c>
      <c r="GC49" s="262">
        <v>2410</v>
      </c>
      <c r="GD49" s="262">
        <v>2080</v>
      </c>
      <c r="GE49" s="262">
        <v>0.42420000000000002</v>
      </c>
      <c r="GF49">
        <v>1024</v>
      </c>
      <c r="GG49">
        <v>2169</v>
      </c>
      <c r="GH49">
        <v>7431</v>
      </c>
      <c r="GI49">
        <v>1048</v>
      </c>
      <c r="GJ49">
        <v>470</v>
      </c>
      <c r="GK49">
        <v>686</v>
      </c>
      <c r="GL49">
        <v>1195</v>
      </c>
      <c r="GM49">
        <v>623</v>
      </c>
      <c r="GN49">
        <v>328</v>
      </c>
      <c r="GO49">
        <v>131</v>
      </c>
      <c r="GP49">
        <v>1671</v>
      </c>
      <c r="GQ49">
        <v>3640</v>
      </c>
      <c r="GR49">
        <v>14126</v>
      </c>
      <c r="GS49">
        <v>1355</v>
      </c>
      <c r="GT49">
        <v>697</v>
      </c>
      <c r="GU49">
        <v>1151</v>
      </c>
      <c r="GV49">
        <v>1656</v>
      </c>
      <c r="GW49">
        <v>686</v>
      </c>
      <c r="GX49">
        <v>390</v>
      </c>
      <c r="GY49">
        <v>152</v>
      </c>
    </row>
    <row r="50" spans="1:207">
      <c r="A50" s="262">
        <v>3403</v>
      </c>
      <c r="B50" s="262">
        <v>3</v>
      </c>
      <c r="C50" s="262">
        <v>4</v>
      </c>
      <c r="D50" s="262">
        <v>3</v>
      </c>
      <c r="E50" s="262" t="s">
        <v>195</v>
      </c>
      <c r="F50" s="262" t="s">
        <v>2295</v>
      </c>
      <c r="G50" s="262" t="s">
        <v>2296</v>
      </c>
      <c r="H50" s="262" t="s">
        <v>2202</v>
      </c>
      <c r="I50" s="262">
        <v>42877</v>
      </c>
      <c r="J50" s="262">
        <v>3912</v>
      </c>
      <c r="K50" s="262">
        <v>4463</v>
      </c>
      <c r="L50" s="262">
        <v>4890</v>
      </c>
      <c r="M50" s="262">
        <v>6449</v>
      </c>
      <c r="N50" s="262">
        <v>6757</v>
      </c>
      <c r="O50" s="262">
        <v>5229</v>
      </c>
      <c r="P50" s="262">
        <v>6755</v>
      </c>
      <c r="Q50" s="262">
        <v>2865</v>
      </c>
      <c r="R50" s="262">
        <v>1557</v>
      </c>
      <c r="S50" s="262">
        <v>4028</v>
      </c>
      <c r="T50" s="262">
        <v>35507</v>
      </c>
      <c r="U50" s="262">
        <v>113</v>
      </c>
      <c r="V50" s="262">
        <v>314</v>
      </c>
      <c r="W50" s="262">
        <v>1834</v>
      </c>
      <c r="X50" s="262">
        <v>407</v>
      </c>
      <c r="Y50" s="262">
        <v>416</v>
      </c>
      <c r="Z50" s="262">
        <v>258</v>
      </c>
      <c r="AA50" s="262">
        <v>732</v>
      </c>
      <c r="AB50" s="262">
        <v>4134</v>
      </c>
      <c r="AC50" s="262">
        <v>250</v>
      </c>
      <c r="AD50" s="262">
        <v>37175</v>
      </c>
      <c r="AE50" s="262">
        <v>430</v>
      </c>
      <c r="AF50" s="262">
        <v>156</v>
      </c>
      <c r="AG50" s="262">
        <v>30313</v>
      </c>
      <c r="AH50" s="262">
        <v>5424</v>
      </c>
      <c r="AI50" s="262">
        <v>5286</v>
      </c>
      <c r="AJ50" s="262">
        <v>1501</v>
      </c>
      <c r="AK50" s="262">
        <v>353</v>
      </c>
      <c r="AL50" s="262">
        <v>29034</v>
      </c>
      <c r="AM50" s="262">
        <v>6230</v>
      </c>
      <c r="AN50" s="262">
        <v>6545</v>
      </c>
      <c r="AO50" s="262">
        <v>1068</v>
      </c>
      <c r="AP50" s="262">
        <v>84711</v>
      </c>
      <c r="AQ50" s="262">
        <v>8055</v>
      </c>
      <c r="AR50" s="262">
        <v>7278</v>
      </c>
      <c r="AS50" s="262">
        <v>9217</v>
      </c>
      <c r="AT50" s="262">
        <v>14355</v>
      </c>
      <c r="AU50" s="262">
        <v>15761</v>
      </c>
      <c r="AV50" s="262">
        <v>9851</v>
      </c>
      <c r="AW50" s="262">
        <v>13774</v>
      </c>
      <c r="AX50" s="262">
        <v>3981</v>
      </c>
      <c r="AY50" s="262">
        <v>2427</v>
      </c>
      <c r="AZ50" s="262">
        <v>20810</v>
      </c>
      <c r="BA50" s="262">
        <v>48322</v>
      </c>
      <c r="BB50" s="262">
        <v>628</v>
      </c>
      <c r="BC50" s="262">
        <v>1460</v>
      </c>
      <c r="BD50" s="262">
        <v>10115</v>
      </c>
      <c r="BE50" s="262">
        <v>1614</v>
      </c>
      <c r="BF50" s="262">
        <v>450</v>
      </c>
      <c r="BG50" s="262">
        <v>1300</v>
      </c>
      <c r="BH50" s="262">
        <v>1498</v>
      </c>
      <c r="BI50" s="262">
        <v>12395</v>
      </c>
      <c r="BJ50" s="262">
        <v>604</v>
      </c>
      <c r="BK50" s="262">
        <v>68488</v>
      </c>
      <c r="BL50" s="262">
        <v>1020</v>
      </c>
      <c r="BM50" s="262">
        <v>694</v>
      </c>
      <c r="BN50" s="262">
        <v>33014</v>
      </c>
      <c r="BO50" s="262">
        <v>50196</v>
      </c>
      <c r="BP50" s="262">
        <v>129</v>
      </c>
      <c r="BQ50" s="262">
        <v>1360</v>
      </c>
      <c r="BR50" s="262">
        <v>5981</v>
      </c>
      <c r="BS50" s="262">
        <v>14911</v>
      </c>
      <c r="BT50" s="262">
        <v>19883</v>
      </c>
      <c r="BU50" s="262">
        <v>12820</v>
      </c>
      <c r="BV50" s="262">
        <v>11352</v>
      </c>
      <c r="BW50" s="262">
        <v>9368</v>
      </c>
      <c r="BX50" s="262">
        <v>4979</v>
      </c>
      <c r="BY50" s="262">
        <v>2167</v>
      </c>
      <c r="BZ50" s="262">
        <v>1398</v>
      </c>
      <c r="CA50" s="262">
        <v>1840</v>
      </c>
      <c r="CB50" s="262">
        <v>3729</v>
      </c>
      <c r="CC50" s="262">
        <v>5837</v>
      </c>
      <c r="CD50" s="262">
        <v>17508</v>
      </c>
      <c r="CE50" s="262">
        <v>21642</v>
      </c>
      <c r="CF50" s="262">
        <v>15687</v>
      </c>
      <c r="CG50" s="262">
        <v>10095</v>
      </c>
      <c r="CH50" s="262">
        <v>10201</v>
      </c>
      <c r="CI50" s="262">
        <v>54383</v>
      </c>
      <c r="CJ50" s="262">
        <v>10899</v>
      </c>
      <c r="CK50" s="262">
        <v>15625</v>
      </c>
      <c r="CL50" s="262">
        <v>3792</v>
      </c>
      <c r="CM50" s="262">
        <v>81055</v>
      </c>
      <c r="CN50" s="262">
        <v>35253</v>
      </c>
      <c r="CO50" s="262">
        <v>21062</v>
      </c>
      <c r="CP50" s="262">
        <v>15000</v>
      </c>
      <c r="CQ50" s="262">
        <v>6363</v>
      </c>
      <c r="CR50" s="262">
        <v>3377</v>
      </c>
      <c r="CS50" s="262">
        <v>35253</v>
      </c>
      <c r="CT50" s="262">
        <v>26868</v>
      </c>
      <c r="CU50" s="262">
        <v>9566</v>
      </c>
      <c r="CV50" s="262">
        <v>6617</v>
      </c>
      <c r="CW50" s="262">
        <v>1903</v>
      </c>
      <c r="CX50" s="262">
        <v>848</v>
      </c>
      <c r="CY50" s="262">
        <v>157267</v>
      </c>
      <c r="CZ50" s="262">
        <v>74602</v>
      </c>
      <c r="DA50" s="262">
        <v>82665</v>
      </c>
      <c r="DB50" s="262">
        <v>13110</v>
      </c>
      <c r="DC50" s="262">
        <v>14986</v>
      </c>
      <c r="DD50" s="262">
        <v>24164</v>
      </c>
      <c r="DE50" s="262">
        <v>20928</v>
      </c>
      <c r="DF50" s="262">
        <v>16219</v>
      </c>
      <c r="DG50" s="262">
        <v>13637</v>
      </c>
      <c r="DH50" s="262">
        <v>7779</v>
      </c>
      <c r="DI50" s="262">
        <v>4012</v>
      </c>
      <c r="DJ50" s="262">
        <v>3846</v>
      </c>
      <c r="DK50" s="262">
        <v>12464</v>
      </c>
      <c r="DL50" s="262">
        <v>4255</v>
      </c>
      <c r="DM50" s="262">
        <v>15512</v>
      </c>
      <c r="DN50" s="262">
        <v>12171</v>
      </c>
      <c r="DO50" s="262">
        <v>20878</v>
      </c>
      <c r="DP50" s="262">
        <v>25566</v>
      </c>
      <c r="DQ50" s="262">
        <v>29683</v>
      </c>
      <c r="DR50" s="262">
        <v>15841</v>
      </c>
      <c r="DS50" s="262">
        <v>13039</v>
      </c>
      <c r="DT50" s="262">
        <v>87590</v>
      </c>
      <c r="DU50" s="262">
        <v>83560</v>
      </c>
      <c r="DV50" s="262">
        <v>4030</v>
      </c>
      <c r="DW50" s="262">
        <v>68480</v>
      </c>
      <c r="DX50" s="262">
        <v>83560</v>
      </c>
      <c r="DY50" s="262">
        <v>67950</v>
      </c>
      <c r="DZ50" s="262">
        <v>7410</v>
      </c>
      <c r="EA50" s="262">
        <v>3070</v>
      </c>
      <c r="EB50" s="262">
        <v>4600</v>
      </c>
      <c r="EC50" s="262">
        <v>0.42420000000000002</v>
      </c>
      <c r="ED50" s="262">
        <v>81810</v>
      </c>
      <c r="EE50" s="262">
        <v>3870</v>
      </c>
      <c r="EF50" s="262">
        <v>20650</v>
      </c>
      <c r="EG50" s="262">
        <v>14560</v>
      </c>
      <c r="EH50" s="262">
        <v>10720</v>
      </c>
      <c r="EI50" s="262">
        <v>12500</v>
      </c>
      <c r="EJ50" s="262">
        <v>0.42420000000000002</v>
      </c>
      <c r="EK50" s="262">
        <v>8590</v>
      </c>
      <c r="EL50" s="262">
        <v>3360</v>
      </c>
      <c r="EM50" s="262">
        <v>6700</v>
      </c>
      <c r="EN50" s="262">
        <v>0.42420000000000002</v>
      </c>
      <c r="EO50" s="262">
        <v>83560</v>
      </c>
      <c r="EP50" s="262">
        <v>0.42420000000000002</v>
      </c>
      <c r="EQ50" s="262">
        <v>13430</v>
      </c>
      <c r="ER50" s="262">
        <v>9010</v>
      </c>
      <c r="ES50" s="262">
        <v>1090</v>
      </c>
      <c r="ET50" s="262">
        <v>3330</v>
      </c>
      <c r="EU50" s="262">
        <v>21570</v>
      </c>
      <c r="EV50" s="262">
        <v>14900</v>
      </c>
      <c r="EW50" s="262">
        <v>6670</v>
      </c>
      <c r="EX50" s="262">
        <v>48030</v>
      </c>
      <c r="EY50" s="262">
        <v>2530</v>
      </c>
      <c r="EZ50" s="262">
        <v>11860</v>
      </c>
      <c r="FA50" s="262">
        <v>6570</v>
      </c>
      <c r="FB50" s="262">
        <v>27080</v>
      </c>
      <c r="FC50" s="262">
        <v>10</v>
      </c>
      <c r="FD50" s="262">
        <v>17190</v>
      </c>
      <c r="FE50" s="262">
        <v>5230</v>
      </c>
      <c r="FF50" s="262">
        <v>8390</v>
      </c>
      <c r="FG50" s="262">
        <v>3570</v>
      </c>
      <c r="FH50" s="262">
        <v>5180</v>
      </c>
      <c r="FI50" s="262">
        <v>920</v>
      </c>
      <c r="FJ50" s="262">
        <v>2340</v>
      </c>
      <c r="FK50" s="262">
        <v>5830</v>
      </c>
      <c r="FL50" s="262">
        <v>1510</v>
      </c>
      <c r="FM50" s="262">
        <v>1420</v>
      </c>
      <c r="FN50" s="262">
        <v>136080</v>
      </c>
      <c r="FO50" s="262">
        <v>8490</v>
      </c>
      <c r="FP50" s="262">
        <v>5790</v>
      </c>
      <c r="FQ50" s="262">
        <v>2700</v>
      </c>
      <c r="FR50" s="262">
        <v>38080</v>
      </c>
      <c r="FS50" s="262">
        <v>37260</v>
      </c>
      <c r="FT50" s="262">
        <v>33690</v>
      </c>
      <c r="FU50" s="262">
        <v>3570</v>
      </c>
      <c r="FV50" s="262">
        <v>13640</v>
      </c>
      <c r="FW50" s="262">
        <v>38620</v>
      </c>
      <c r="FX50" s="262">
        <v>136080</v>
      </c>
      <c r="FY50" s="262">
        <v>37010</v>
      </c>
      <c r="FZ50" s="262">
        <v>55700</v>
      </c>
      <c r="GA50" s="262">
        <v>12400</v>
      </c>
      <c r="GB50" s="262">
        <v>1970</v>
      </c>
      <c r="GC50" s="262">
        <v>8120</v>
      </c>
      <c r="GD50" s="262">
        <v>18590</v>
      </c>
      <c r="GE50" s="262">
        <v>2290</v>
      </c>
      <c r="GF50">
        <v>3912</v>
      </c>
      <c r="GG50">
        <v>4305</v>
      </c>
      <c r="GH50">
        <v>17622</v>
      </c>
      <c r="GI50">
        <v>4758</v>
      </c>
      <c r="GJ50">
        <v>1906</v>
      </c>
      <c r="GK50">
        <v>3120</v>
      </c>
      <c r="GL50">
        <v>3766</v>
      </c>
      <c r="GM50">
        <v>1517</v>
      </c>
      <c r="GN50">
        <v>1337</v>
      </c>
      <c r="GO50">
        <v>634</v>
      </c>
      <c r="GP50">
        <v>8055</v>
      </c>
      <c r="GQ50">
        <v>6993</v>
      </c>
      <c r="GR50">
        <v>38555</v>
      </c>
      <c r="GS50">
        <v>9356</v>
      </c>
      <c r="GT50">
        <v>3034</v>
      </c>
      <c r="GU50">
        <v>7900</v>
      </c>
      <c r="GV50">
        <v>5873</v>
      </c>
      <c r="GW50">
        <v>1990</v>
      </c>
      <c r="GX50">
        <v>2027</v>
      </c>
      <c r="GY50">
        <v>916</v>
      </c>
    </row>
    <row r="51" spans="1:207">
      <c r="A51" s="262">
        <v>3404</v>
      </c>
      <c r="B51" s="262">
        <v>3</v>
      </c>
      <c r="C51" s="262">
        <v>4</v>
      </c>
      <c r="D51" s="262">
        <v>4</v>
      </c>
      <c r="E51" s="262" t="s">
        <v>195</v>
      </c>
      <c r="F51" s="262" t="s">
        <v>2297</v>
      </c>
      <c r="G51" s="262" t="s">
        <v>2298</v>
      </c>
      <c r="H51" s="262" t="s">
        <v>2202</v>
      </c>
      <c r="I51" s="262">
        <v>31845</v>
      </c>
      <c r="J51" s="262">
        <v>2265</v>
      </c>
      <c r="K51" s="262">
        <v>4655</v>
      </c>
      <c r="L51" s="262">
        <v>6059</v>
      </c>
      <c r="M51" s="262">
        <v>5890</v>
      </c>
      <c r="N51" s="262">
        <v>4205</v>
      </c>
      <c r="O51" s="262">
        <v>3390</v>
      </c>
      <c r="P51" s="262">
        <v>2891</v>
      </c>
      <c r="Q51" s="262">
        <v>1726</v>
      </c>
      <c r="R51" s="262">
        <v>764</v>
      </c>
      <c r="S51" s="262">
        <v>3911</v>
      </c>
      <c r="T51" s="262">
        <v>25690</v>
      </c>
      <c r="U51" s="262">
        <v>653</v>
      </c>
      <c r="V51" s="262">
        <v>55</v>
      </c>
      <c r="W51" s="262">
        <v>973</v>
      </c>
      <c r="X51" s="262">
        <v>263</v>
      </c>
      <c r="Y51" s="262">
        <v>54</v>
      </c>
      <c r="Z51" s="262">
        <v>246</v>
      </c>
      <c r="AA51" s="262">
        <v>946</v>
      </c>
      <c r="AB51" s="262">
        <v>4913</v>
      </c>
      <c r="AC51" s="262">
        <v>316</v>
      </c>
      <c r="AD51" s="262">
        <v>25118</v>
      </c>
      <c r="AE51" s="262">
        <v>477</v>
      </c>
      <c r="AF51" s="262">
        <v>75</v>
      </c>
      <c r="AG51" s="262">
        <v>16392</v>
      </c>
      <c r="AH51" s="262">
        <v>5548</v>
      </c>
      <c r="AI51" s="262">
        <v>7326</v>
      </c>
      <c r="AJ51" s="262">
        <v>2282</v>
      </c>
      <c r="AK51" s="262">
        <v>297</v>
      </c>
      <c r="AL51" s="262">
        <v>14765</v>
      </c>
      <c r="AM51" s="262">
        <v>5304</v>
      </c>
      <c r="AN51" s="262">
        <v>10784</v>
      </c>
      <c r="AO51" s="262">
        <v>992</v>
      </c>
      <c r="AP51" s="262">
        <v>84275</v>
      </c>
      <c r="AQ51" s="262">
        <v>6947</v>
      </c>
      <c r="AR51" s="262">
        <v>12112</v>
      </c>
      <c r="AS51" s="262">
        <v>17652</v>
      </c>
      <c r="AT51" s="262">
        <v>16499</v>
      </c>
      <c r="AU51" s="262">
        <v>11440</v>
      </c>
      <c r="AV51" s="262">
        <v>6985</v>
      </c>
      <c r="AW51" s="262">
        <v>8843</v>
      </c>
      <c r="AX51" s="262">
        <v>2612</v>
      </c>
      <c r="AY51" s="262">
        <v>1179</v>
      </c>
      <c r="AZ51" s="262">
        <v>20487</v>
      </c>
      <c r="BA51" s="262">
        <v>51016</v>
      </c>
      <c r="BB51" s="262">
        <v>4496</v>
      </c>
      <c r="BC51" s="262">
        <v>108</v>
      </c>
      <c r="BD51" s="262">
        <v>5898</v>
      </c>
      <c r="BE51" s="262">
        <v>1355</v>
      </c>
      <c r="BF51" s="262">
        <v>63</v>
      </c>
      <c r="BG51" s="262">
        <v>846</v>
      </c>
      <c r="BH51" s="262">
        <v>3257</v>
      </c>
      <c r="BI51" s="262">
        <v>20382</v>
      </c>
      <c r="BJ51" s="262">
        <v>1712</v>
      </c>
      <c r="BK51" s="262">
        <v>57318</v>
      </c>
      <c r="BL51" s="262">
        <v>1194</v>
      </c>
      <c r="BM51" s="262">
        <v>406</v>
      </c>
      <c r="BN51" s="262">
        <v>27121</v>
      </c>
      <c r="BO51" s="262">
        <v>54529</v>
      </c>
      <c r="BP51" s="262">
        <v>98</v>
      </c>
      <c r="BQ51" s="262">
        <v>2521</v>
      </c>
      <c r="BR51" s="262">
        <v>5745</v>
      </c>
      <c r="BS51" s="262">
        <v>16210</v>
      </c>
      <c r="BT51" s="262">
        <v>22255</v>
      </c>
      <c r="BU51" s="262">
        <v>15436</v>
      </c>
      <c r="BV51" s="262">
        <v>9108</v>
      </c>
      <c r="BW51" s="262">
        <v>7108</v>
      </c>
      <c r="BX51" s="262">
        <v>3907</v>
      </c>
      <c r="BY51" s="262">
        <v>1782</v>
      </c>
      <c r="BZ51" s="262">
        <v>966</v>
      </c>
      <c r="CA51" s="262">
        <v>1752</v>
      </c>
      <c r="CB51" s="262">
        <v>3755</v>
      </c>
      <c r="CC51" s="262">
        <v>7477</v>
      </c>
      <c r="CD51" s="262">
        <v>19507</v>
      </c>
      <c r="CE51" s="262">
        <v>24860</v>
      </c>
      <c r="CF51" s="262">
        <v>14241</v>
      </c>
      <c r="CG51" s="262">
        <v>7280</v>
      </c>
      <c r="CH51" s="262">
        <v>7149</v>
      </c>
      <c r="CI51" s="262">
        <v>34026</v>
      </c>
      <c r="CJ51" s="262">
        <v>11748</v>
      </c>
      <c r="CK51" s="262">
        <v>34653</v>
      </c>
      <c r="CL51" s="262">
        <v>3842</v>
      </c>
      <c r="CM51" s="262">
        <v>79831</v>
      </c>
      <c r="CN51" s="262">
        <v>36429</v>
      </c>
      <c r="CO51" s="262">
        <v>19512</v>
      </c>
      <c r="CP51" s="262">
        <v>14854</v>
      </c>
      <c r="CQ51" s="262">
        <v>5303</v>
      </c>
      <c r="CR51" s="262">
        <v>3733</v>
      </c>
      <c r="CS51" s="262">
        <v>36429</v>
      </c>
      <c r="CT51" s="262">
        <v>25029</v>
      </c>
      <c r="CU51" s="262">
        <v>9182</v>
      </c>
      <c r="CV51" s="262">
        <v>6182</v>
      </c>
      <c r="CW51" s="262">
        <v>2047</v>
      </c>
      <c r="CX51" s="262">
        <v>962</v>
      </c>
      <c r="CY51" s="262">
        <v>153699</v>
      </c>
      <c r="CZ51" s="262">
        <v>73134</v>
      </c>
      <c r="DA51" s="262">
        <v>80565</v>
      </c>
      <c r="DB51" s="262">
        <v>12268</v>
      </c>
      <c r="DC51" s="262">
        <v>13666</v>
      </c>
      <c r="DD51" s="262">
        <v>25537</v>
      </c>
      <c r="DE51" s="262">
        <v>19648</v>
      </c>
      <c r="DF51" s="262">
        <v>15018</v>
      </c>
      <c r="DG51" s="262">
        <v>14662</v>
      </c>
      <c r="DH51" s="262">
        <v>8809</v>
      </c>
      <c r="DI51" s="262">
        <v>3728</v>
      </c>
      <c r="DJ51" s="262">
        <v>3578</v>
      </c>
      <c r="DK51" s="262">
        <v>11619</v>
      </c>
      <c r="DL51" s="262">
        <v>3842</v>
      </c>
      <c r="DM51" s="262">
        <v>15705</v>
      </c>
      <c r="DN51" s="262">
        <v>12999</v>
      </c>
      <c r="DO51" s="262">
        <v>20427</v>
      </c>
      <c r="DP51" s="262">
        <v>23664</v>
      </c>
      <c r="DQ51" s="262">
        <v>27481</v>
      </c>
      <c r="DR51" s="262">
        <v>15822</v>
      </c>
      <c r="DS51" s="262">
        <v>14834</v>
      </c>
      <c r="DT51" s="262">
        <v>83590</v>
      </c>
      <c r="DU51" s="262">
        <v>79830</v>
      </c>
      <c r="DV51" s="262">
        <v>3760</v>
      </c>
      <c r="DW51" s="262">
        <v>69000</v>
      </c>
      <c r="DX51" s="262">
        <v>79830</v>
      </c>
      <c r="DY51" s="262">
        <v>66000</v>
      </c>
      <c r="DZ51" s="262">
        <v>5030</v>
      </c>
      <c r="EA51" s="262">
        <v>3470</v>
      </c>
      <c r="EB51" s="262">
        <v>4880</v>
      </c>
      <c r="EC51" s="262">
        <v>0.42420000000000002</v>
      </c>
      <c r="ED51" s="262">
        <v>78390</v>
      </c>
      <c r="EE51" s="262">
        <v>3730</v>
      </c>
      <c r="EF51" s="262">
        <v>20080</v>
      </c>
      <c r="EG51" s="262">
        <v>12900</v>
      </c>
      <c r="EH51" s="262">
        <v>11290</v>
      </c>
      <c r="EI51" s="262">
        <v>11640</v>
      </c>
      <c r="EJ51" s="262">
        <v>0.42420000000000002</v>
      </c>
      <c r="EK51" s="262">
        <v>6560</v>
      </c>
      <c r="EL51" s="262">
        <v>4880</v>
      </c>
      <c r="EM51" s="262">
        <v>6440</v>
      </c>
      <c r="EN51" s="262">
        <v>0.42420000000000002</v>
      </c>
      <c r="EO51" s="262">
        <v>79830</v>
      </c>
      <c r="EP51" s="262">
        <v>0.42420000000000002</v>
      </c>
      <c r="EQ51" s="262">
        <v>15260</v>
      </c>
      <c r="ER51" s="262">
        <v>10940</v>
      </c>
      <c r="ES51" s="262">
        <v>820</v>
      </c>
      <c r="ET51" s="262">
        <v>3500</v>
      </c>
      <c r="EU51" s="262">
        <v>22330</v>
      </c>
      <c r="EV51" s="262">
        <v>14980</v>
      </c>
      <c r="EW51" s="262">
        <v>7350</v>
      </c>
      <c r="EX51" s="262">
        <v>41760</v>
      </c>
      <c r="EY51" s="262">
        <v>2020</v>
      </c>
      <c r="EZ51" s="262">
        <v>11110</v>
      </c>
      <c r="FA51" s="262">
        <v>4620</v>
      </c>
      <c r="FB51" s="262">
        <v>24010</v>
      </c>
      <c r="FC51" s="262">
        <v>0.42420000000000002</v>
      </c>
      <c r="FD51" s="262">
        <v>16770</v>
      </c>
      <c r="FE51" s="262">
        <v>5920</v>
      </c>
      <c r="FF51" s="262">
        <v>8410</v>
      </c>
      <c r="FG51" s="262">
        <v>2430</v>
      </c>
      <c r="FH51" s="262">
        <v>5900</v>
      </c>
      <c r="FI51" s="262">
        <v>1070</v>
      </c>
      <c r="FJ51" s="262">
        <v>2630</v>
      </c>
      <c r="FK51" s="262">
        <v>5090</v>
      </c>
      <c r="FL51" s="262">
        <v>0.42420000000000002</v>
      </c>
      <c r="FM51" s="262">
        <v>0.42420000000000002</v>
      </c>
      <c r="FN51" s="262">
        <v>132980</v>
      </c>
      <c r="FO51" s="262">
        <v>9610</v>
      </c>
      <c r="FP51" s="262">
        <v>6920</v>
      </c>
      <c r="FQ51" s="262">
        <v>2680</v>
      </c>
      <c r="FR51" s="262">
        <v>34000</v>
      </c>
      <c r="FS51" s="262">
        <v>35580</v>
      </c>
      <c r="FT51" s="262">
        <v>33150</v>
      </c>
      <c r="FU51" s="262">
        <v>2430</v>
      </c>
      <c r="FV51" s="262">
        <v>14710</v>
      </c>
      <c r="FW51" s="262">
        <v>39080</v>
      </c>
      <c r="FX51" s="262">
        <v>132980</v>
      </c>
      <c r="FY51" s="262">
        <v>37250</v>
      </c>
      <c r="FZ51" s="262">
        <v>54390</v>
      </c>
      <c r="GA51" s="262">
        <v>12210</v>
      </c>
      <c r="GB51" s="262">
        <v>1910</v>
      </c>
      <c r="GC51" s="262">
        <v>8800</v>
      </c>
      <c r="GD51" s="262">
        <v>15990</v>
      </c>
      <c r="GE51" s="262">
        <v>2430</v>
      </c>
      <c r="GF51">
        <v>2265</v>
      </c>
      <c r="GG51">
        <v>4518</v>
      </c>
      <c r="GH51">
        <v>15921</v>
      </c>
      <c r="GI51">
        <v>3012</v>
      </c>
      <c r="GJ51">
        <v>1107</v>
      </c>
      <c r="GK51">
        <v>1487</v>
      </c>
      <c r="GL51">
        <v>1446</v>
      </c>
      <c r="GM51">
        <v>1035</v>
      </c>
      <c r="GN51">
        <v>794</v>
      </c>
      <c r="GO51">
        <v>260</v>
      </c>
      <c r="GP51">
        <v>6947</v>
      </c>
      <c r="GQ51">
        <v>11692</v>
      </c>
      <c r="GR51">
        <v>45138</v>
      </c>
      <c r="GS51">
        <v>6767</v>
      </c>
      <c r="GT51">
        <v>1891</v>
      </c>
      <c r="GU51">
        <v>4893</v>
      </c>
      <c r="GV51">
        <v>3856</v>
      </c>
      <c r="GW51">
        <v>1457</v>
      </c>
      <c r="GX51">
        <v>1273</v>
      </c>
      <c r="GY51">
        <v>355</v>
      </c>
    </row>
    <row r="52" spans="1:207">
      <c r="A52" s="262">
        <v>3405</v>
      </c>
      <c r="B52" s="262">
        <v>3</v>
      </c>
      <c r="C52" s="262">
        <v>4</v>
      </c>
      <c r="D52" s="262">
        <v>5</v>
      </c>
      <c r="E52" s="262" t="s">
        <v>195</v>
      </c>
      <c r="F52" s="262" t="s">
        <v>2299</v>
      </c>
      <c r="G52" s="262" t="s">
        <v>2300</v>
      </c>
      <c r="H52" s="262" t="s">
        <v>2202</v>
      </c>
      <c r="I52" s="262">
        <v>17606</v>
      </c>
      <c r="J52" s="262">
        <v>2179</v>
      </c>
      <c r="K52" s="262">
        <v>4432</v>
      </c>
      <c r="L52" s="262">
        <v>1578</v>
      </c>
      <c r="M52" s="262">
        <v>2821</v>
      </c>
      <c r="N52" s="262">
        <v>2440</v>
      </c>
      <c r="O52" s="262">
        <v>1511</v>
      </c>
      <c r="P52" s="262">
        <v>1489</v>
      </c>
      <c r="Q52" s="262">
        <v>898</v>
      </c>
      <c r="R52" s="262">
        <v>258</v>
      </c>
      <c r="S52" s="262">
        <v>1475</v>
      </c>
      <c r="T52" s="262">
        <v>12782</v>
      </c>
      <c r="U52" s="262">
        <v>1206</v>
      </c>
      <c r="V52" s="262">
        <v>41</v>
      </c>
      <c r="W52" s="262">
        <v>1666</v>
      </c>
      <c r="X52" s="262">
        <v>194</v>
      </c>
      <c r="Y52" s="262">
        <v>156</v>
      </c>
      <c r="Z52" s="262">
        <v>86</v>
      </c>
      <c r="AA52" s="262">
        <v>318</v>
      </c>
      <c r="AB52" s="262">
        <v>4999</v>
      </c>
      <c r="AC52" s="262">
        <v>92</v>
      </c>
      <c r="AD52" s="262">
        <v>12006</v>
      </c>
      <c r="AE52" s="262">
        <v>159</v>
      </c>
      <c r="AF52" s="262">
        <v>32</v>
      </c>
      <c r="AG52" s="262">
        <v>10640</v>
      </c>
      <c r="AH52" s="262">
        <v>1592</v>
      </c>
      <c r="AI52" s="262">
        <v>4097</v>
      </c>
      <c r="AJ52" s="262">
        <v>1139</v>
      </c>
      <c r="AK52" s="262">
        <v>138</v>
      </c>
      <c r="AL52" s="262">
        <v>7740</v>
      </c>
      <c r="AM52" s="262">
        <v>3038</v>
      </c>
      <c r="AN52" s="262">
        <v>6086</v>
      </c>
      <c r="AO52" s="262">
        <v>742</v>
      </c>
      <c r="AP52" s="262">
        <v>44965</v>
      </c>
      <c r="AQ52" s="262">
        <v>5922</v>
      </c>
      <c r="AR52" s="262">
        <v>13331</v>
      </c>
      <c r="AS52" s="262">
        <v>4825</v>
      </c>
      <c r="AT52" s="262">
        <v>8634</v>
      </c>
      <c r="AU52" s="262">
        <v>5573</v>
      </c>
      <c r="AV52" s="262">
        <v>2413</v>
      </c>
      <c r="AW52" s="262">
        <v>2669</v>
      </c>
      <c r="AX52" s="262">
        <v>1130</v>
      </c>
      <c r="AY52" s="262">
        <v>468</v>
      </c>
      <c r="AZ52" s="262">
        <v>8122</v>
      </c>
      <c r="BA52" s="262">
        <v>20449</v>
      </c>
      <c r="BB52" s="262">
        <v>6220</v>
      </c>
      <c r="BC52" s="262">
        <v>44</v>
      </c>
      <c r="BD52" s="262">
        <v>8404</v>
      </c>
      <c r="BE52" s="262">
        <v>948</v>
      </c>
      <c r="BF52" s="262">
        <v>591</v>
      </c>
      <c r="BG52" s="262">
        <v>187</v>
      </c>
      <c r="BH52" s="262">
        <v>1377</v>
      </c>
      <c r="BI52" s="262">
        <v>20549</v>
      </c>
      <c r="BJ52" s="262">
        <v>279</v>
      </c>
      <c r="BK52" s="262">
        <v>22411</v>
      </c>
      <c r="BL52" s="262">
        <v>295</v>
      </c>
      <c r="BM52" s="262">
        <v>54</v>
      </c>
      <c r="BN52" s="262">
        <v>12874</v>
      </c>
      <c r="BO52" s="262">
        <v>29197</v>
      </c>
      <c r="BP52" s="262">
        <v>266</v>
      </c>
      <c r="BQ52" s="262">
        <v>2628</v>
      </c>
      <c r="BR52" s="262">
        <v>1569</v>
      </c>
      <c r="BS52" s="262">
        <v>11767</v>
      </c>
      <c r="BT52" s="262">
        <v>12976</v>
      </c>
      <c r="BU52" s="262">
        <v>6663</v>
      </c>
      <c r="BV52" s="262">
        <v>4450</v>
      </c>
      <c r="BW52" s="262">
        <v>3756</v>
      </c>
      <c r="BX52" s="262">
        <v>1770</v>
      </c>
      <c r="BY52" s="262">
        <v>845</v>
      </c>
      <c r="BZ52" s="262">
        <v>514</v>
      </c>
      <c r="CA52" s="262">
        <v>655</v>
      </c>
      <c r="CB52" s="262">
        <v>851</v>
      </c>
      <c r="CC52" s="262">
        <v>2640</v>
      </c>
      <c r="CD52" s="262">
        <v>11828</v>
      </c>
      <c r="CE52" s="262">
        <v>14756</v>
      </c>
      <c r="CF52" s="262">
        <v>7348</v>
      </c>
      <c r="CG52" s="262">
        <v>3838</v>
      </c>
      <c r="CH52" s="262">
        <v>3704</v>
      </c>
      <c r="CI52" s="262">
        <v>14738</v>
      </c>
      <c r="CJ52" s="262">
        <v>7396</v>
      </c>
      <c r="CK52" s="262">
        <v>20606</v>
      </c>
      <c r="CL52" s="262">
        <v>2225</v>
      </c>
      <c r="CM52" s="262">
        <v>40810</v>
      </c>
      <c r="CN52" s="262">
        <v>19164</v>
      </c>
      <c r="CO52" s="262">
        <v>11229</v>
      </c>
      <c r="CP52" s="262">
        <v>6398</v>
      </c>
      <c r="CQ52" s="262">
        <v>2988</v>
      </c>
      <c r="CR52" s="262">
        <v>1031</v>
      </c>
      <c r="CS52" s="262">
        <v>19164</v>
      </c>
      <c r="CT52" s="262">
        <v>13571</v>
      </c>
      <c r="CU52" s="262">
        <v>4250</v>
      </c>
      <c r="CV52" s="262">
        <v>2589</v>
      </c>
      <c r="CW52" s="262">
        <v>819</v>
      </c>
      <c r="CX52" s="262">
        <v>417</v>
      </c>
      <c r="CY52" s="262">
        <v>77451</v>
      </c>
      <c r="CZ52" s="262">
        <v>37978</v>
      </c>
      <c r="DA52" s="262">
        <v>39473</v>
      </c>
      <c r="DB52" s="262">
        <v>5450</v>
      </c>
      <c r="DC52" s="262">
        <v>7261</v>
      </c>
      <c r="DD52" s="262">
        <v>10592</v>
      </c>
      <c r="DE52" s="262">
        <v>10542</v>
      </c>
      <c r="DF52" s="262">
        <v>10081</v>
      </c>
      <c r="DG52" s="262">
        <v>9444</v>
      </c>
      <c r="DH52" s="262">
        <v>4992</v>
      </c>
      <c r="DI52" s="262">
        <v>1580</v>
      </c>
      <c r="DJ52" s="262">
        <v>1583</v>
      </c>
      <c r="DK52" s="262">
        <v>5587</v>
      </c>
      <c r="DL52" s="262">
        <v>2175</v>
      </c>
      <c r="DM52" s="262">
        <v>7724</v>
      </c>
      <c r="DN52" s="262">
        <v>4654</v>
      </c>
      <c r="DO52" s="262">
        <v>7307</v>
      </c>
      <c r="DP52" s="262">
        <v>11782</v>
      </c>
      <c r="DQ52" s="262">
        <v>15725</v>
      </c>
      <c r="DR52" s="262">
        <v>10741</v>
      </c>
      <c r="DS52" s="262">
        <v>8593</v>
      </c>
      <c r="DT52" s="262">
        <v>37590</v>
      </c>
      <c r="DU52" s="262">
        <v>34740</v>
      </c>
      <c r="DV52" s="262">
        <v>2860</v>
      </c>
      <c r="DW52" s="262">
        <v>38950</v>
      </c>
      <c r="DX52" s="262">
        <v>34740</v>
      </c>
      <c r="DY52" s="262">
        <v>28370</v>
      </c>
      <c r="DZ52" s="262">
        <v>3350</v>
      </c>
      <c r="EA52" s="262">
        <v>1690</v>
      </c>
      <c r="EB52" s="262">
        <v>1140</v>
      </c>
      <c r="EC52" s="262">
        <v>0.42420000000000002</v>
      </c>
      <c r="ED52" s="262">
        <v>33780</v>
      </c>
      <c r="EE52" s="262">
        <v>1090</v>
      </c>
      <c r="EF52" s="262">
        <v>4390</v>
      </c>
      <c r="EG52" s="262">
        <v>6270</v>
      </c>
      <c r="EH52" s="262">
        <v>4610</v>
      </c>
      <c r="EI52" s="262">
        <v>6360</v>
      </c>
      <c r="EJ52" s="262">
        <v>0.42420000000000002</v>
      </c>
      <c r="EK52" s="262">
        <v>3940</v>
      </c>
      <c r="EL52" s="262">
        <v>1540</v>
      </c>
      <c r="EM52" s="262">
        <v>3770</v>
      </c>
      <c r="EN52" s="262">
        <v>1520</v>
      </c>
      <c r="EO52" s="262">
        <v>34740</v>
      </c>
      <c r="EP52" s="262">
        <v>0.42420000000000002</v>
      </c>
      <c r="EQ52" s="262">
        <v>6680</v>
      </c>
      <c r="ER52" s="262">
        <v>3940</v>
      </c>
      <c r="ES52" s="262">
        <v>870</v>
      </c>
      <c r="ET52" s="262">
        <v>1870</v>
      </c>
      <c r="EU52" s="262">
        <v>8050</v>
      </c>
      <c r="EV52" s="262">
        <v>5690</v>
      </c>
      <c r="EW52" s="262">
        <v>2360</v>
      </c>
      <c r="EX52" s="262">
        <v>19760</v>
      </c>
      <c r="EY52" s="262">
        <v>630</v>
      </c>
      <c r="EZ52" s="262">
        <v>4570</v>
      </c>
      <c r="FA52" s="262">
        <v>5680</v>
      </c>
      <c r="FB52" s="262">
        <v>8880</v>
      </c>
      <c r="FC52" s="262">
        <v>0.42420000000000002</v>
      </c>
      <c r="FD52" s="262">
        <v>7800</v>
      </c>
      <c r="FE52" s="262">
        <v>2420</v>
      </c>
      <c r="FF52" s="262">
        <v>4620</v>
      </c>
      <c r="FG52" s="262">
        <v>750</v>
      </c>
      <c r="FH52" s="262">
        <v>2350</v>
      </c>
      <c r="FI52" s="262">
        <v>700</v>
      </c>
      <c r="FJ52" s="262">
        <v>1400</v>
      </c>
      <c r="FK52" s="262">
        <v>1760</v>
      </c>
      <c r="FL52" s="262">
        <v>880</v>
      </c>
      <c r="FM52" s="262">
        <v>710</v>
      </c>
      <c r="FN52" s="262">
        <v>67930</v>
      </c>
      <c r="FO52" s="262">
        <v>5410</v>
      </c>
      <c r="FP52" s="262">
        <v>3330</v>
      </c>
      <c r="FQ52" s="262">
        <v>2080</v>
      </c>
      <c r="FR52" s="262">
        <v>27360</v>
      </c>
      <c r="FS52" s="262">
        <v>19470</v>
      </c>
      <c r="FT52" s="262">
        <v>18720</v>
      </c>
      <c r="FU52" s="262">
        <v>750</v>
      </c>
      <c r="FV52" s="262">
        <v>6330</v>
      </c>
      <c r="FW52" s="262">
        <v>9360</v>
      </c>
      <c r="FX52" s="262">
        <v>67930</v>
      </c>
      <c r="FY52" s="262">
        <v>20540</v>
      </c>
      <c r="FZ52" s="262">
        <v>33720</v>
      </c>
      <c r="GA52" s="262">
        <v>6340</v>
      </c>
      <c r="GB52" s="262">
        <v>730</v>
      </c>
      <c r="GC52" s="262">
        <v>3180</v>
      </c>
      <c r="GD52" s="262">
        <v>3000</v>
      </c>
      <c r="GE52" s="262">
        <v>0.42420000000000002</v>
      </c>
      <c r="GF52">
        <v>2179</v>
      </c>
      <c r="GG52">
        <v>4386</v>
      </c>
      <c r="GH52">
        <v>6688</v>
      </c>
      <c r="GI52">
        <v>1445</v>
      </c>
      <c r="GJ52">
        <v>400</v>
      </c>
      <c r="GK52">
        <v>554</v>
      </c>
      <c r="GL52">
        <v>1064</v>
      </c>
      <c r="GM52">
        <v>529</v>
      </c>
      <c r="GN52">
        <v>238</v>
      </c>
      <c r="GO52">
        <v>123</v>
      </c>
      <c r="GP52">
        <v>5922</v>
      </c>
      <c r="GQ52">
        <v>13231</v>
      </c>
      <c r="GR52">
        <v>18776</v>
      </c>
      <c r="GS52">
        <v>2413</v>
      </c>
      <c r="GT52">
        <v>664</v>
      </c>
      <c r="GU52">
        <v>1149</v>
      </c>
      <c r="GV52">
        <v>1561</v>
      </c>
      <c r="GW52">
        <v>648</v>
      </c>
      <c r="GX52">
        <v>357</v>
      </c>
      <c r="GY52">
        <v>244</v>
      </c>
    </row>
    <row r="53" spans="1:207">
      <c r="A53" s="262">
        <v>3451</v>
      </c>
      <c r="B53" s="262">
        <v>3</v>
      </c>
      <c r="C53" s="262">
        <v>4</v>
      </c>
      <c r="D53" s="262">
        <v>51</v>
      </c>
      <c r="E53" s="262" t="s">
        <v>195</v>
      </c>
      <c r="F53" s="262" t="s">
        <v>2301</v>
      </c>
      <c r="G53" s="262" t="s">
        <v>2302</v>
      </c>
      <c r="H53" s="262" t="s">
        <v>2202</v>
      </c>
      <c r="I53" s="262">
        <v>40864</v>
      </c>
      <c r="J53" s="262">
        <v>2311</v>
      </c>
      <c r="K53" s="262">
        <v>2724</v>
      </c>
      <c r="L53" s="262">
        <v>3602</v>
      </c>
      <c r="M53" s="262">
        <v>6044</v>
      </c>
      <c r="N53" s="262">
        <v>6651</v>
      </c>
      <c r="O53" s="262">
        <v>5345</v>
      </c>
      <c r="P53" s="262">
        <v>7666</v>
      </c>
      <c r="Q53" s="262">
        <v>4412</v>
      </c>
      <c r="R53" s="262">
        <v>2109</v>
      </c>
      <c r="S53" s="262">
        <v>1818</v>
      </c>
      <c r="T53" s="262">
        <v>37904</v>
      </c>
      <c r="U53" s="262">
        <v>7</v>
      </c>
      <c r="V53" s="262">
        <v>680</v>
      </c>
      <c r="W53" s="262">
        <v>123</v>
      </c>
      <c r="X53" s="262">
        <v>179</v>
      </c>
      <c r="Y53" s="262">
        <v>38</v>
      </c>
      <c r="Z53" s="262">
        <v>115</v>
      </c>
      <c r="AA53" s="262">
        <v>494</v>
      </c>
      <c r="AB53" s="262">
        <v>2129</v>
      </c>
      <c r="AC53" s="262">
        <v>187</v>
      </c>
      <c r="AD53" s="262">
        <v>37309</v>
      </c>
      <c r="AE53" s="262">
        <v>673</v>
      </c>
      <c r="AF53" s="262">
        <v>72</v>
      </c>
      <c r="AG53" s="262">
        <v>33835</v>
      </c>
      <c r="AH53" s="262">
        <v>4819</v>
      </c>
      <c r="AI53" s="262">
        <v>1925</v>
      </c>
      <c r="AJ53" s="262">
        <v>214</v>
      </c>
      <c r="AK53" s="262">
        <v>71</v>
      </c>
      <c r="AL53" s="262">
        <v>32626</v>
      </c>
      <c r="AM53" s="262">
        <v>4440</v>
      </c>
      <c r="AN53" s="262">
        <v>2030</v>
      </c>
      <c r="AO53" s="262">
        <v>1768</v>
      </c>
      <c r="AP53" s="262">
        <v>54330</v>
      </c>
      <c r="AQ53" s="262">
        <v>3293</v>
      </c>
      <c r="AR53" s="262">
        <v>3488</v>
      </c>
      <c r="AS53" s="262">
        <v>4539</v>
      </c>
      <c r="AT53" s="262">
        <v>8288</v>
      </c>
      <c r="AU53" s="262">
        <v>8661</v>
      </c>
      <c r="AV53" s="262">
        <v>7119</v>
      </c>
      <c r="AW53" s="262">
        <v>10877</v>
      </c>
      <c r="AX53" s="262">
        <v>5506</v>
      </c>
      <c r="AY53" s="262">
        <v>2559</v>
      </c>
      <c r="AZ53" s="262">
        <v>6717</v>
      </c>
      <c r="BA53" s="262">
        <v>44727</v>
      </c>
      <c r="BB53" s="262">
        <v>7</v>
      </c>
      <c r="BC53" s="262">
        <v>1811</v>
      </c>
      <c r="BD53" s="262">
        <v>393</v>
      </c>
      <c r="BE53" s="262">
        <v>434</v>
      </c>
      <c r="BF53" s="262">
        <v>45</v>
      </c>
      <c r="BG53" s="262">
        <v>196</v>
      </c>
      <c r="BH53" s="262">
        <v>586</v>
      </c>
      <c r="BI53" s="262">
        <v>4159</v>
      </c>
      <c r="BJ53" s="262">
        <v>304</v>
      </c>
      <c r="BK53" s="262">
        <v>48369</v>
      </c>
      <c r="BL53" s="262">
        <v>822</v>
      </c>
      <c r="BM53" s="262">
        <v>90</v>
      </c>
      <c r="BN53" s="262">
        <v>33090</v>
      </c>
      <c r="BO53" s="262">
        <v>19482</v>
      </c>
      <c r="BP53" s="262">
        <v>691</v>
      </c>
      <c r="BQ53" s="262">
        <v>1067</v>
      </c>
      <c r="BR53" s="262">
        <v>835</v>
      </c>
      <c r="BS53" s="262">
        <v>4140</v>
      </c>
      <c r="BT53" s="262">
        <v>7704</v>
      </c>
      <c r="BU53" s="262">
        <v>7890</v>
      </c>
      <c r="BV53" s="262">
        <v>9379</v>
      </c>
      <c r="BW53" s="262">
        <v>9986</v>
      </c>
      <c r="BX53" s="262">
        <v>6672</v>
      </c>
      <c r="BY53" s="262">
        <v>3121</v>
      </c>
      <c r="BZ53" s="262">
        <v>1974</v>
      </c>
      <c r="CA53" s="262">
        <v>2629</v>
      </c>
      <c r="CB53" s="262">
        <v>542</v>
      </c>
      <c r="CC53" s="262">
        <v>1960</v>
      </c>
      <c r="CD53" s="262">
        <v>6510</v>
      </c>
      <c r="CE53" s="262">
        <v>9949</v>
      </c>
      <c r="CF53" s="262">
        <v>11728</v>
      </c>
      <c r="CG53" s="262">
        <v>9834</v>
      </c>
      <c r="CH53" s="262">
        <v>13807</v>
      </c>
      <c r="CI53" s="262">
        <v>42331</v>
      </c>
      <c r="CJ53" s="262">
        <v>5869</v>
      </c>
      <c r="CK53" s="262">
        <v>3424</v>
      </c>
      <c r="CL53" s="262">
        <v>2706</v>
      </c>
      <c r="CM53" s="262">
        <v>50594</v>
      </c>
      <c r="CN53" s="262">
        <v>14550</v>
      </c>
      <c r="CO53" s="262">
        <v>16219</v>
      </c>
      <c r="CP53" s="262">
        <v>14843</v>
      </c>
      <c r="CQ53" s="262">
        <v>3823</v>
      </c>
      <c r="CR53" s="262">
        <v>1159</v>
      </c>
      <c r="CS53" s="262">
        <v>14550</v>
      </c>
      <c r="CT53" s="262">
        <v>18547</v>
      </c>
      <c r="CU53" s="262">
        <v>7858</v>
      </c>
      <c r="CV53" s="262">
        <v>6784</v>
      </c>
      <c r="CW53" s="262">
        <v>2053</v>
      </c>
      <c r="CX53" s="262">
        <v>802</v>
      </c>
      <c r="CY53" s="262">
        <v>117912</v>
      </c>
      <c r="CZ53" s="262">
        <v>57703</v>
      </c>
      <c r="DA53" s="262">
        <v>60209</v>
      </c>
      <c r="DB53" s="262">
        <v>10752</v>
      </c>
      <c r="DC53" s="262">
        <v>13968</v>
      </c>
      <c r="DD53" s="262">
        <v>11405</v>
      </c>
      <c r="DE53" s="262">
        <v>16743</v>
      </c>
      <c r="DF53" s="262">
        <v>13647</v>
      </c>
      <c r="DG53" s="262">
        <v>12357</v>
      </c>
      <c r="DH53" s="262">
        <v>5618</v>
      </c>
      <c r="DI53" s="262">
        <v>2766</v>
      </c>
      <c r="DJ53" s="262">
        <v>3082</v>
      </c>
      <c r="DK53" s="262">
        <v>11888</v>
      </c>
      <c r="DL53" s="262">
        <v>4074</v>
      </c>
      <c r="DM53" s="262">
        <v>8961</v>
      </c>
      <c r="DN53" s="262">
        <v>5354</v>
      </c>
      <c r="DO53" s="262">
        <v>12564</v>
      </c>
      <c r="DP53" s="262">
        <v>20858</v>
      </c>
      <c r="DQ53" s="262">
        <v>24206</v>
      </c>
      <c r="DR53" s="262">
        <v>13881</v>
      </c>
      <c r="DS53" s="262">
        <v>10278</v>
      </c>
      <c r="DT53" s="262">
        <v>62860</v>
      </c>
      <c r="DU53" s="262">
        <v>60740</v>
      </c>
      <c r="DV53" s="262">
        <v>2120</v>
      </c>
      <c r="DW53" s="262">
        <v>54610</v>
      </c>
      <c r="DX53" s="262">
        <v>60740</v>
      </c>
      <c r="DY53" s="262">
        <v>49710</v>
      </c>
      <c r="DZ53" s="262">
        <v>3490</v>
      </c>
      <c r="EA53" s="262">
        <v>3520</v>
      </c>
      <c r="EB53" s="262">
        <v>3080</v>
      </c>
      <c r="EC53" s="262">
        <v>940</v>
      </c>
      <c r="ED53" s="262">
        <v>59600</v>
      </c>
      <c r="EE53" s="262">
        <v>2550</v>
      </c>
      <c r="EF53" s="262">
        <v>7360</v>
      </c>
      <c r="EG53" s="262">
        <v>11260</v>
      </c>
      <c r="EH53" s="262">
        <v>8240</v>
      </c>
      <c r="EI53" s="262">
        <v>10050</v>
      </c>
      <c r="EJ53" s="262">
        <v>2800</v>
      </c>
      <c r="EK53" s="262">
        <v>7160</v>
      </c>
      <c r="EL53" s="262">
        <v>3410</v>
      </c>
      <c r="EM53" s="262">
        <v>6460</v>
      </c>
      <c r="EN53" s="262">
        <v>310</v>
      </c>
      <c r="EO53" s="262">
        <v>60740</v>
      </c>
      <c r="EP53" s="262">
        <v>4180</v>
      </c>
      <c r="EQ53" s="262">
        <v>13540</v>
      </c>
      <c r="ER53" s="262">
        <v>8740</v>
      </c>
      <c r="ES53" s="262">
        <v>850</v>
      </c>
      <c r="ET53" s="262">
        <v>3950</v>
      </c>
      <c r="EU53" s="262">
        <v>17290</v>
      </c>
      <c r="EV53" s="262">
        <v>12960</v>
      </c>
      <c r="EW53" s="262">
        <v>4340</v>
      </c>
      <c r="EX53" s="262">
        <v>25720</v>
      </c>
      <c r="EY53" s="262">
        <v>1760</v>
      </c>
      <c r="EZ53" s="262">
        <v>5740</v>
      </c>
      <c r="FA53" s="262">
        <v>4500</v>
      </c>
      <c r="FB53" s="262">
        <v>13720</v>
      </c>
      <c r="FC53" s="262">
        <v>10</v>
      </c>
      <c r="FD53" s="262">
        <v>15690</v>
      </c>
      <c r="FE53" s="262">
        <v>5560</v>
      </c>
      <c r="FF53" s="262">
        <v>8150</v>
      </c>
      <c r="FG53" s="262">
        <v>1980</v>
      </c>
      <c r="FH53" s="262">
        <v>5450</v>
      </c>
      <c r="FI53" s="262">
        <v>1220</v>
      </c>
      <c r="FJ53" s="262">
        <v>2980</v>
      </c>
      <c r="FK53" s="262">
        <v>4480</v>
      </c>
      <c r="FL53" s="262">
        <v>500</v>
      </c>
      <c r="FM53" s="262">
        <v>1060</v>
      </c>
      <c r="FN53" s="262">
        <v>99510</v>
      </c>
      <c r="FO53" s="262">
        <v>5640</v>
      </c>
      <c r="FP53" s="262">
        <v>2940</v>
      </c>
      <c r="FQ53" s="262">
        <v>2710</v>
      </c>
      <c r="FR53" s="262">
        <v>41400</v>
      </c>
      <c r="FS53" s="262">
        <v>31310</v>
      </c>
      <c r="FT53" s="262">
        <v>29340</v>
      </c>
      <c r="FU53" s="262">
        <v>1980</v>
      </c>
      <c r="FV53" s="262">
        <v>7160</v>
      </c>
      <c r="FW53" s="262">
        <v>13980</v>
      </c>
      <c r="FX53" s="262">
        <v>99510</v>
      </c>
      <c r="FY53" s="262">
        <v>26180</v>
      </c>
      <c r="FZ53" s="262">
        <v>50240</v>
      </c>
      <c r="GA53" s="262">
        <v>11100</v>
      </c>
      <c r="GB53" s="262">
        <v>1140</v>
      </c>
      <c r="GC53" s="262">
        <v>4660</v>
      </c>
      <c r="GD53" s="262">
        <v>5460</v>
      </c>
      <c r="GE53" s="262">
        <v>740</v>
      </c>
      <c r="GF53">
        <v>2311</v>
      </c>
      <c r="GG53">
        <v>2608</v>
      </c>
      <c r="GH53">
        <v>15742</v>
      </c>
      <c r="GI53">
        <v>4943</v>
      </c>
      <c r="GJ53">
        <v>1818</v>
      </c>
      <c r="GK53">
        <v>3279</v>
      </c>
      <c r="GL53">
        <v>4762</v>
      </c>
      <c r="GM53">
        <v>2626</v>
      </c>
      <c r="GN53">
        <v>2007</v>
      </c>
      <c r="GO53">
        <v>768</v>
      </c>
      <c r="GP53">
        <v>3293</v>
      </c>
      <c r="GQ53">
        <v>3344</v>
      </c>
      <c r="GR53">
        <v>20755</v>
      </c>
      <c r="GS53">
        <v>6660</v>
      </c>
      <c r="GT53">
        <v>2442</v>
      </c>
      <c r="GU53">
        <v>5223</v>
      </c>
      <c r="GV53">
        <v>5982</v>
      </c>
      <c r="GW53">
        <v>2989</v>
      </c>
      <c r="GX53">
        <v>2660</v>
      </c>
      <c r="GY53">
        <v>982</v>
      </c>
    </row>
    <row r="54" spans="1:207">
      <c r="A54" s="262">
        <v>3452</v>
      </c>
      <c r="B54" s="262">
        <v>3</v>
      </c>
      <c r="C54" s="262">
        <v>4</v>
      </c>
      <c r="D54" s="262">
        <v>52</v>
      </c>
      <c r="E54" s="262" t="s">
        <v>195</v>
      </c>
      <c r="F54" s="262" t="s">
        <v>2303</v>
      </c>
      <c r="G54" s="262" t="s">
        <v>2304</v>
      </c>
      <c r="H54" s="262" t="s">
        <v>2202</v>
      </c>
      <c r="I54" s="262">
        <v>73858</v>
      </c>
      <c r="J54" s="262">
        <v>4718</v>
      </c>
      <c r="K54" s="262">
        <v>6011</v>
      </c>
      <c r="L54" s="262">
        <v>7981</v>
      </c>
      <c r="M54" s="262">
        <v>12328</v>
      </c>
      <c r="N54" s="262">
        <v>11456</v>
      </c>
      <c r="O54" s="262">
        <v>8896</v>
      </c>
      <c r="P54" s="262">
        <v>13153</v>
      </c>
      <c r="Q54" s="262">
        <v>6444</v>
      </c>
      <c r="R54" s="262">
        <v>2871</v>
      </c>
      <c r="S54" s="262">
        <v>3026</v>
      </c>
      <c r="T54" s="262">
        <v>69041</v>
      </c>
      <c r="U54" s="262">
        <v>298</v>
      </c>
      <c r="V54" s="262">
        <v>514</v>
      </c>
      <c r="W54" s="262">
        <v>412</v>
      </c>
      <c r="X54" s="262">
        <v>260</v>
      </c>
      <c r="Y54" s="262">
        <v>35</v>
      </c>
      <c r="Z54" s="262">
        <v>272</v>
      </c>
      <c r="AA54" s="262">
        <v>1455</v>
      </c>
      <c r="AB54" s="262">
        <v>3387</v>
      </c>
      <c r="AC54" s="262">
        <v>310</v>
      </c>
      <c r="AD54" s="262">
        <v>65730</v>
      </c>
      <c r="AE54" s="262">
        <v>2601</v>
      </c>
      <c r="AF54" s="262">
        <v>375</v>
      </c>
      <c r="AG54" s="262">
        <v>62812</v>
      </c>
      <c r="AH54" s="262">
        <v>7223</v>
      </c>
      <c r="AI54" s="262">
        <v>3343</v>
      </c>
      <c r="AJ54" s="262">
        <v>365</v>
      </c>
      <c r="AK54" s="262">
        <v>115</v>
      </c>
      <c r="AL54" s="262">
        <v>58782</v>
      </c>
      <c r="AM54" s="262">
        <v>7606</v>
      </c>
      <c r="AN54" s="262">
        <v>4504</v>
      </c>
      <c r="AO54" s="262">
        <v>2966</v>
      </c>
      <c r="AP54" s="262">
        <v>94611</v>
      </c>
      <c r="AQ54" s="262">
        <v>6540</v>
      </c>
      <c r="AR54" s="262">
        <v>7670</v>
      </c>
      <c r="AS54" s="262">
        <v>9637</v>
      </c>
      <c r="AT54" s="262">
        <v>15705</v>
      </c>
      <c r="AU54" s="262">
        <v>15449</v>
      </c>
      <c r="AV54" s="262">
        <v>11883</v>
      </c>
      <c r="AW54" s="262">
        <v>16870</v>
      </c>
      <c r="AX54" s="262">
        <v>7402</v>
      </c>
      <c r="AY54" s="262">
        <v>3455</v>
      </c>
      <c r="AZ54" s="262">
        <v>10837</v>
      </c>
      <c r="BA54" s="262">
        <v>78923</v>
      </c>
      <c r="BB54" s="262">
        <v>510</v>
      </c>
      <c r="BC54" s="262">
        <v>1242</v>
      </c>
      <c r="BD54" s="262">
        <v>1882</v>
      </c>
      <c r="BE54" s="262">
        <v>697</v>
      </c>
      <c r="BF54" s="262">
        <v>66</v>
      </c>
      <c r="BG54" s="262">
        <v>454</v>
      </c>
      <c r="BH54" s="262">
        <v>2691</v>
      </c>
      <c r="BI54" s="262">
        <v>5629</v>
      </c>
      <c r="BJ54" s="262">
        <v>799</v>
      </c>
      <c r="BK54" s="262">
        <v>82031</v>
      </c>
      <c r="BL54" s="262">
        <v>3059</v>
      </c>
      <c r="BM54" s="262">
        <v>402</v>
      </c>
      <c r="BN54" s="262">
        <v>57688</v>
      </c>
      <c r="BO54" s="262">
        <v>27349</v>
      </c>
      <c r="BP54" s="262">
        <v>7166</v>
      </c>
      <c r="BQ54" s="262">
        <v>2408</v>
      </c>
      <c r="BR54" s="262">
        <v>3137</v>
      </c>
      <c r="BS54" s="262">
        <v>9718</v>
      </c>
      <c r="BT54" s="262">
        <v>14663</v>
      </c>
      <c r="BU54" s="262">
        <v>16801</v>
      </c>
      <c r="BV54" s="262">
        <v>15306</v>
      </c>
      <c r="BW54" s="262">
        <v>15326</v>
      </c>
      <c r="BX54" s="262">
        <v>9214</v>
      </c>
      <c r="BY54" s="262">
        <v>4630</v>
      </c>
      <c r="BZ54" s="262">
        <v>2620</v>
      </c>
      <c r="CA54" s="262">
        <v>3196</v>
      </c>
      <c r="CB54" s="262">
        <v>1241</v>
      </c>
      <c r="CC54" s="262">
        <v>5203</v>
      </c>
      <c r="CD54" s="262">
        <v>12877</v>
      </c>
      <c r="CE54" s="262">
        <v>17081</v>
      </c>
      <c r="CF54" s="262">
        <v>18830</v>
      </c>
      <c r="CG54" s="262">
        <v>17263</v>
      </c>
      <c r="CH54" s="262">
        <v>22116</v>
      </c>
      <c r="CI54" s="262">
        <v>72113</v>
      </c>
      <c r="CJ54" s="262">
        <v>9799</v>
      </c>
      <c r="CK54" s="262">
        <v>8190</v>
      </c>
      <c r="CL54" s="262">
        <v>4509</v>
      </c>
      <c r="CM54" s="262">
        <v>83435</v>
      </c>
      <c r="CN54" s="262">
        <v>25073</v>
      </c>
      <c r="CO54" s="262">
        <v>25590</v>
      </c>
      <c r="CP54" s="262">
        <v>24385</v>
      </c>
      <c r="CQ54" s="262">
        <v>6750</v>
      </c>
      <c r="CR54" s="262">
        <v>1637</v>
      </c>
      <c r="CS54" s="262">
        <v>25073</v>
      </c>
      <c r="CT54" s="262">
        <v>29402</v>
      </c>
      <c r="CU54" s="262">
        <v>13514</v>
      </c>
      <c r="CV54" s="262">
        <v>10572</v>
      </c>
      <c r="CW54" s="262">
        <v>3406</v>
      </c>
      <c r="CX54" s="262">
        <v>1468</v>
      </c>
      <c r="CY54" s="262">
        <v>187136</v>
      </c>
      <c r="CZ54" s="262">
        <v>91373</v>
      </c>
      <c r="DA54" s="262">
        <v>95762</v>
      </c>
      <c r="DB54" s="262">
        <v>16667</v>
      </c>
      <c r="DC54" s="262">
        <v>22850</v>
      </c>
      <c r="DD54" s="262">
        <v>18514</v>
      </c>
      <c r="DE54" s="262">
        <v>26832</v>
      </c>
      <c r="DF54" s="262">
        <v>22815</v>
      </c>
      <c r="DG54" s="262">
        <v>18703</v>
      </c>
      <c r="DH54" s="262">
        <v>9084</v>
      </c>
      <c r="DI54" s="262">
        <v>4411</v>
      </c>
      <c r="DJ54" s="262">
        <v>4783</v>
      </c>
      <c r="DK54" s="262">
        <v>18862</v>
      </c>
      <c r="DL54" s="262">
        <v>6728</v>
      </c>
      <c r="DM54" s="262">
        <v>14567</v>
      </c>
      <c r="DN54" s="262">
        <v>8680</v>
      </c>
      <c r="DO54" s="262">
        <v>20231</v>
      </c>
      <c r="DP54" s="262">
        <v>31439</v>
      </c>
      <c r="DQ54" s="262">
        <v>39656</v>
      </c>
      <c r="DR54" s="262">
        <v>21251</v>
      </c>
      <c r="DS54" s="262">
        <v>16527</v>
      </c>
      <c r="DT54" s="262">
        <v>90830</v>
      </c>
      <c r="DU54" s="262">
        <v>87080</v>
      </c>
      <c r="DV54" s="262">
        <v>3760</v>
      </c>
      <c r="DW54" s="262">
        <v>95610</v>
      </c>
      <c r="DX54" s="262">
        <v>87080</v>
      </c>
      <c r="DY54" s="262">
        <v>71890</v>
      </c>
      <c r="DZ54" s="262">
        <v>5170</v>
      </c>
      <c r="EA54" s="262">
        <v>4130</v>
      </c>
      <c r="EB54" s="262">
        <v>4670</v>
      </c>
      <c r="EC54" s="262">
        <v>1210</v>
      </c>
      <c r="ED54" s="262">
        <v>84590</v>
      </c>
      <c r="EE54" s="262">
        <v>2990</v>
      </c>
      <c r="EF54" s="262">
        <v>8750</v>
      </c>
      <c r="EG54" s="262">
        <v>14720</v>
      </c>
      <c r="EH54" s="262">
        <v>10010</v>
      </c>
      <c r="EI54" s="262">
        <v>16220</v>
      </c>
      <c r="EJ54" s="262">
        <v>2510</v>
      </c>
      <c r="EK54" s="262">
        <v>13320</v>
      </c>
      <c r="EL54" s="262">
        <v>6730</v>
      </c>
      <c r="EM54" s="262">
        <v>8570</v>
      </c>
      <c r="EN54" s="262">
        <v>770</v>
      </c>
      <c r="EO54" s="262">
        <v>87080</v>
      </c>
      <c r="EP54" s="262">
        <v>3180</v>
      </c>
      <c r="EQ54" s="262">
        <v>23750</v>
      </c>
      <c r="ER54" s="262">
        <v>15400</v>
      </c>
      <c r="ES54" s="262">
        <v>2100</v>
      </c>
      <c r="ET54" s="262">
        <v>6240</v>
      </c>
      <c r="EU54" s="262">
        <v>22290</v>
      </c>
      <c r="EV54" s="262">
        <v>17400</v>
      </c>
      <c r="EW54" s="262">
        <v>4890</v>
      </c>
      <c r="EX54" s="262">
        <v>37820</v>
      </c>
      <c r="EY54" s="262">
        <v>2040</v>
      </c>
      <c r="EZ54" s="262">
        <v>8340</v>
      </c>
      <c r="FA54" s="262">
        <v>8520</v>
      </c>
      <c r="FB54" s="262">
        <v>18920</v>
      </c>
      <c r="FC54" s="262">
        <v>30</v>
      </c>
      <c r="FD54" s="262">
        <v>25560</v>
      </c>
      <c r="FE54" s="262">
        <v>7760</v>
      </c>
      <c r="FF54" s="262">
        <v>14330</v>
      </c>
      <c r="FG54" s="262">
        <v>3480</v>
      </c>
      <c r="FH54" s="262">
        <v>7580</v>
      </c>
      <c r="FI54" s="262">
        <v>1630</v>
      </c>
      <c r="FJ54" s="262">
        <v>4790</v>
      </c>
      <c r="FK54" s="262">
        <v>5410</v>
      </c>
      <c r="FL54" s="262">
        <v>3760</v>
      </c>
      <c r="FM54" s="262">
        <v>2390</v>
      </c>
      <c r="FN54" s="262">
        <v>158670</v>
      </c>
      <c r="FO54" s="262">
        <v>11040</v>
      </c>
      <c r="FP54" s="262">
        <v>6060</v>
      </c>
      <c r="FQ54" s="262">
        <v>4980</v>
      </c>
      <c r="FR54" s="262">
        <v>72530</v>
      </c>
      <c r="FS54" s="262">
        <v>46560</v>
      </c>
      <c r="FT54" s="262">
        <v>43080</v>
      </c>
      <c r="FU54" s="262">
        <v>3480</v>
      </c>
      <c r="FV54" s="262">
        <v>10020</v>
      </c>
      <c r="FW54" s="262">
        <v>18510</v>
      </c>
      <c r="FX54" s="262">
        <v>158670</v>
      </c>
      <c r="FY54" s="262">
        <v>49900</v>
      </c>
      <c r="FZ54" s="262">
        <v>80340</v>
      </c>
      <c r="GA54" s="262">
        <v>13490</v>
      </c>
      <c r="GB54" s="262">
        <v>990</v>
      </c>
      <c r="GC54" s="262">
        <v>6420</v>
      </c>
      <c r="GD54" s="262">
        <v>6800</v>
      </c>
      <c r="GE54" s="262">
        <v>720</v>
      </c>
      <c r="GF54">
        <v>4718</v>
      </c>
      <c r="GG54">
        <v>5840</v>
      </c>
      <c r="GH54">
        <v>30894</v>
      </c>
      <c r="GI54">
        <v>7875</v>
      </c>
      <c r="GJ54">
        <v>3198</v>
      </c>
      <c r="GK54">
        <v>5877</v>
      </c>
      <c r="GL54">
        <v>8085</v>
      </c>
      <c r="GM54">
        <v>3621</v>
      </c>
      <c r="GN54">
        <v>2639</v>
      </c>
      <c r="GO54">
        <v>1111</v>
      </c>
      <c r="GP54">
        <v>6540</v>
      </c>
      <c r="GQ54">
        <v>7456</v>
      </c>
      <c r="GR54">
        <v>39621</v>
      </c>
      <c r="GS54">
        <v>10666</v>
      </c>
      <c r="GT54">
        <v>4165</v>
      </c>
      <c r="GU54">
        <v>7896</v>
      </c>
      <c r="GV54">
        <v>9686</v>
      </c>
      <c r="GW54">
        <v>4127</v>
      </c>
      <c r="GX54">
        <v>3057</v>
      </c>
      <c r="GY54">
        <v>1397</v>
      </c>
    </row>
    <row r="55" spans="1:207">
      <c r="A55" s="262">
        <v>3453</v>
      </c>
      <c r="B55" s="262">
        <v>3</v>
      </c>
      <c r="C55" s="262">
        <v>4</v>
      </c>
      <c r="D55" s="262">
        <v>53</v>
      </c>
      <c r="E55" s="262" t="s">
        <v>195</v>
      </c>
      <c r="F55" s="262" t="s">
        <v>2305</v>
      </c>
      <c r="G55" s="262" t="s">
        <v>2306</v>
      </c>
      <c r="H55" s="262" t="s">
        <v>2202</v>
      </c>
      <c r="I55" s="262">
        <v>46055</v>
      </c>
      <c r="J55" s="262">
        <v>1166</v>
      </c>
      <c r="K55" s="262">
        <v>2887</v>
      </c>
      <c r="L55" s="262">
        <v>4075</v>
      </c>
      <c r="M55" s="262">
        <v>5965</v>
      </c>
      <c r="N55" s="262">
        <v>6948</v>
      </c>
      <c r="O55" s="262">
        <v>5985</v>
      </c>
      <c r="P55" s="262">
        <v>10945</v>
      </c>
      <c r="Q55" s="262">
        <v>5687</v>
      </c>
      <c r="R55" s="262">
        <v>2397</v>
      </c>
      <c r="S55" s="262">
        <v>2115</v>
      </c>
      <c r="T55" s="262">
        <v>43215</v>
      </c>
      <c r="U55" s="262">
        <v>0.42420000000000002</v>
      </c>
      <c r="V55" s="262">
        <v>288</v>
      </c>
      <c r="W55" s="262">
        <v>120</v>
      </c>
      <c r="X55" s="262">
        <v>170</v>
      </c>
      <c r="Y55" s="262">
        <v>0.42420000000000002</v>
      </c>
      <c r="Z55" s="262">
        <v>147</v>
      </c>
      <c r="AA55" s="262">
        <v>1036</v>
      </c>
      <c r="AB55" s="262">
        <v>2083</v>
      </c>
      <c r="AC55" s="262">
        <v>389</v>
      </c>
      <c r="AD55" s="262">
        <v>41216</v>
      </c>
      <c r="AE55" s="262">
        <v>1206</v>
      </c>
      <c r="AF55" s="262">
        <v>125</v>
      </c>
      <c r="AG55" s="262">
        <v>37217</v>
      </c>
      <c r="AH55" s="262">
        <v>6637</v>
      </c>
      <c r="AI55" s="262">
        <v>1983</v>
      </c>
      <c r="AJ55" s="262">
        <v>209</v>
      </c>
      <c r="AK55" s="262">
        <v>9</v>
      </c>
      <c r="AL55" s="262">
        <v>38634</v>
      </c>
      <c r="AM55" s="262">
        <v>3798</v>
      </c>
      <c r="AN55" s="262">
        <v>1959</v>
      </c>
      <c r="AO55" s="262">
        <v>1664</v>
      </c>
      <c r="AP55" s="262">
        <v>60355</v>
      </c>
      <c r="AQ55" s="262">
        <v>1584</v>
      </c>
      <c r="AR55" s="262">
        <v>3643</v>
      </c>
      <c r="AS55" s="262">
        <v>5116</v>
      </c>
      <c r="AT55" s="262">
        <v>7758</v>
      </c>
      <c r="AU55" s="262">
        <v>9315</v>
      </c>
      <c r="AV55" s="262">
        <v>7926</v>
      </c>
      <c r="AW55" s="262">
        <v>15166</v>
      </c>
      <c r="AX55" s="262">
        <v>6851</v>
      </c>
      <c r="AY55" s="262">
        <v>2996</v>
      </c>
      <c r="AZ55" s="262">
        <v>6225</v>
      </c>
      <c r="BA55" s="262">
        <v>52674</v>
      </c>
      <c r="BB55" s="262">
        <v>13</v>
      </c>
      <c r="BC55" s="262">
        <v>641</v>
      </c>
      <c r="BD55" s="262">
        <v>233</v>
      </c>
      <c r="BE55" s="262">
        <v>326</v>
      </c>
      <c r="BF55" s="262">
        <v>0.42420000000000002</v>
      </c>
      <c r="BG55" s="262">
        <v>243</v>
      </c>
      <c r="BH55" s="262">
        <v>1359</v>
      </c>
      <c r="BI55" s="262">
        <v>4086</v>
      </c>
      <c r="BJ55" s="262">
        <v>513</v>
      </c>
      <c r="BK55" s="262">
        <v>52710</v>
      </c>
      <c r="BL55" s="262">
        <v>1549</v>
      </c>
      <c r="BM55" s="262">
        <v>138</v>
      </c>
      <c r="BN55" s="262">
        <v>38774</v>
      </c>
      <c r="BO55" s="262">
        <v>20295</v>
      </c>
      <c r="BP55" s="262">
        <v>235</v>
      </c>
      <c r="BQ55" s="262">
        <v>1051</v>
      </c>
      <c r="BR55" s="262">
        <v>764</v>
      </c>
      <c r="BS55" s="262">
        <v>3286</v>
      </c>
      <c r="BT55" s="262">
        <v>5816</v>
      </c>
      <c r="BU55" s="262">
        <v>8207</v>
      </c>
      <c r="BV55" s="262">
        <v>9148</v>
      </c>
      <c r="BW55" s="262">
        <v>10825</v>
      </c>
      <c r="BX55" s="262">
        <v>7919</v>
      </c>
      <c r="BY55" s="262">
        <v>4739</v>
      </c>
      <c r="BZ55" s="262">
        <v>3431</v>
      </c>
      <c r="CA55" s="262">
        <v>6220</v>
      </c>
      <c r="CB55" s="262">
        <v>321</v>
      </c>
      <c r="CC55" s="262">
        <v>1934</v>
      </c>
      <c r="CD55" s="262">
        <v>5158</v>
      </c>
      <c r="CE55" s="262">
        <v>8627</v>
      </c>
      <c r="CF55" s="262">
        <v>10892</v>
      </c>
      <c r="CG55" s="262">
        <v>9832</v>
      </c>
      <c r="CH55" s="262">
        <v>23591</v>
      </c>
      <c r="CI55" s="262">
        <v>49810</v>
      </c>
      <c r="CJ55" s="262">
        <v>5061</v>
      </c>
      <c r="CK55" s="262">
        <v>3034</v>
      </c>
      <c r="CL55" s="262">
        <v>2450</v>
      </c>
      <c r="CM55" s="262">
        <v>56951</v>
      </c>
      <c r="CN55" s="262">
        <v>12903</v>
      </c>
      <c r="CO55" s="262">
        <v>14621</v>
      </c>
      <c r="CP55" s="262">
        <v>23162</v>
      </c>
      <c r="CQ55" s="262">
        <v>4829</v>
      </c>
      <c r="CR55" s="262">
        <v>1436</v>
      </c>
      <c r="CS55" s="262">
        <v>12903</v>
      </c>
      <c r="CT55" s="262">
        <v>16993</v>
      </c>
      <c r="CU55" s="262">
        <v>9638</v>
      </c>
      <c r="CV55" s="262">
        <v>9946</v>
      </c>
      <c r="CW55" s="262">
        <v>4451</v>
      </c>
      <c r="CX55" s="262">
        <v>3020</v>
      </c>
      <c r="CY55" s="262">
        <v>159337</v>
      </c>
      <c r="CZ55" s="262">
        <v>80218</v>
      </c>
      <c r="DA55" s="262">
        <v>79119</v>
      </c>
      <c r="DB55" s="262">
        <v>17832</v>
      </c>
      <c r="DC55" s="262">
        <v>22116</v>
      </c>
      <c r="DD55" s="262">
        <v>20012</v>
      </c>
      <c r="DE55" s="262">
        <v>21310</v>
      </c>
      <c r="DF55" s="262">
        <v>13141</v>
      </c>
      <c r="DG55" s="262">
        <v>12742</v>
      </c>
      <c r="DH55" s="262">
        <v>6374</v>
      </c>
      <c r="DI55" s="262">
        <v>4791</v>
      </c>
      <c r="DJ55" s="262">
        <v>5143</v>
      </c>
      <c r="DK55" s="262">
        <v>18972</v>
      </c>
      <c r="DL55" s="262">
        <v>6549</v>
      </c>
      <c r="DM55" s="262">
        <v>14866</v>
      </c>
      <c r="DN55" s="262">
        <v>9639</v>
      </c>
      <c r="DO55" s="262">
        <v>19117</v>
      </c>
      <c r="DP55" s="262">
        <v>26693</v>
      </c>
      <c r="DQ55" s="262">
        <v>28778</v>
      </c>
      <c r="DR55" s="262">
        <v>13192</v>
      </c>
      <c r="DS55" s="262">
        <v>11597</v>
      </c>
      <c r="DT55" s="262">
        <v>85310</v>
      </c>
      <c r="DU55" s="262">
        <v>82500</v>
      </c>
      <c r="DV55" s="262">
        <v>2820</v>
      </c>
      <c r="DW55" s="262">
        <v>73320</v>
      </c>
      <c r="DX55" s="262">
        <v>82500</v>
      </c>
      <c r="DY55" s="262">
        <v>70670</v>
      </c>
      <c r="DZ55" s="262">
        <v>3050</v>
      </c>
      <c r="EA55" s="262">
        <v>3620</v>
      </c>
      <c r="EB55" s="262">
        <v>3970</v>
      </c>
      <c r="EC55" s="262">
        <v>1180</v>
      </c>
      <c r="ED55" s="262">
        <v>81080</v>
      </c>
      <c r="EE55" s="262">
        <v>2440</v>
      </c>
      <c r="EF55" s="262">
        <v>7260</v>
      </c>
      <c r="EG55" s="262">
        <v>13710</v>
      </c>
      <c r="EH55" s="262">
        <v>9020</v>
      </c>
      <c r="EI55" s="262">
        <v>12080</v>
      </c>
      <c r="EJ55" s="262">
        <v>3230</v>
      </c>
      <c r="EK55" s="262">
        <v>16510</v>
      </c>
      <c r="EL55" s="262">
        <v>7290</v>
      </c>
      <c r="EM55" s="262">
        <v>9200</v>
      </c>
      <c r="EN55" s="262">
        <v>350</v>
      </c>
      <c r="EO55" s="262">
        <v>82500</v>
      </c>
      <c r="EP55" s="262">
        <v>4960</v>
      </c>
      <c r="EQ55" s="262">
        <v>31300</v>
      </c>
      <c r="ER55" s="262">
        <v>22780</v>
      </c>
      <c r="ES55" s="262">
        <v>980</v>
      </c>
      <c r="ET55" s="262">
        <v>7550</v>
      </c>
      <c r="EU55" s="262">
        <v>17420</v>
      </c>
      <c r="EV55" s="262">
        <v>13090</v>
      </c>
      <c r="EW55" s="262">
        <v>4340</v>
      </c>
      <c r="EX55" s="262">
        <v>28800</v>
      </c>
      <c r="EY55" s="262">
        <v>1560</v>
      </c>
      <c r="EZ55" s="262">
        <v>7770</v>
      </c>
      <c r="FA55" s="262">
        <v>3430</v>
      </c>
      <c r="FB55" s="262">
        <v>16040</v>
      </c>
      <c r="FC55" s="262">
        <v>0</v>
      </c>
      <c r="FD55" s="262">
        <v>25340</v>
      </c>
      <c r="FE55" s="262">
        <v>8190</v>
      </c>
      <c r="FF55" s="262">
        <v>13980</v>
      </c>
      <c r="FG55" s="262">
        <v>3170</v>
      </c>
      <c r="FH55" s="262">
        <v>7940</v>
      </c>
      <c r="FI55" s="262">
        <v>3020</v>
      </c>
      <c r="FJ55" s="262">
        <v>6130</v>
      </c>
      <c r="FK55" s="262">
        <v>6200</v>
      </c>
      <c r="FL55" s="262">
        <v>0.42420000000000002</v>
      </c>
      <c r="FM55" s="262">
        <v>2010</v>
      </c>
      <c r="FN55" s="262">
        <v>130110</v>
      </c>
      <c r="FO55" s="262">
        <v>11810</v>
      </c>
      <c r="FP55" s="262">
        <v>7000</v>
      </c>
      <c r="FQ55" s="262">
        <v>4810</v>
      </c>
      <c r="FR55" s="262">
        <v>54120</v>
      </c>
      <c r="FS55" s="262">
        <v>42360</v>
      </c>
      <c r="FT55" s="262">
        <v>39200</v>
      </c>
      <c r="FU55" s="262">
        <v>3170</v>
      </c>
      <c r="FV55" s="262">
        <v>9180</v>
      </c>
      <c r="FW55" s="262">
        <v>12630</v>
      </c>
      <c r="FX55" s="262">
        <v>130110</v>
      </c>
      <c r="FY55" s="262">
        <v>45990</v>
      </c>
      <c r="FZ55" s="262">
        <v>59630</v>
      </c>
      <c r="GA55" s="262">
        <v>14010</v>
      </c>
      <c r="GB55" s="262">
        <v>1140</v>
      </c>
      <c r="GC55" s="262">
        <v>3980</v>
      </c>
      <c r="GD55" s="262">
        <v>4700</v>
      </c>
      <c r="GE55" s="262">
        <v>660</v>
      </c>
      <c r="GF55">
        <v>1166</v>
      </c>
      <c r="GG55">
        <v>2684</v>
      </c>
      <c r="GH55">
        <v>16539</v>
      </c>
      <c r="GI55">
        <v>5394</v>
      </c>
      <c r="GJ55">
        <v>2308</v>
      </c>
      <c r="GK55">
        <v>5241</v>
      </c>
      <c r="GL55">
        <v>6185</v>
      </c>
      <c r="GM55">
        <v>3296</v>
      </c>
      <c r="GN55">
        <v>2268</v>
      </c>
      <c r="GO55">
        <v>974</v>
      </c>
      <c r="GP55">
        <v>1584</v>
      </c>
      <c r="GQ55">
        <v>3389</v>
      </c>
      <c r="GR55">
        <v>21606</v>
      </c>
      <c r="GS55">
        <v>7281</v>
      </c>
      <c r="GT55">
        <v>2960</v>
      </c>
      <c r="GU55">
        <v>7669</v>
      </c>
      <c r="GV55">
        <v>7951</v>
      </c>
      <c r="GW55">
        <v>3889</v>
      </c>
      <c r="GX55">
        <v>2795</v>
      </c>
      <c r="GY55">
        <v>1231</v>
      </c>
    </row>
    <row r="56" spans="1:207">
      <c r="A56" s="262">
        <v>3454</v>
      </c>
      <c r="B56" s="262">
        <v>3</v>
      </c>
      <c r="C56" s="262">
        <v>4</v>
      </c>
      <c r="D56" s="262">
        <v>54</v>
      </c>
      <c r="E56" s="262" t="s">
        <v>195</v>
      </c>
      <c r="F56" s="262" t="s">
        <v>2307</v>
      </c>
      <c r="G56" s="262" t="s">
        <v>2308</v>
      </c>
      <c r="H56" s="262" t="s">
        <v>2202</v>
      </c>
      <c r="I56" s="262">
        <v>95405</v>
      </c>
      <c r="J56" s="262">
        <v>2388</v>
      </c>
      <c r="K56" s="262">
        <v>6239</v>
      </c>
      <c r="L56" s="262">
        <v>9514</v>
      </c>
      <c r="M56" s="262">
        <v>13113</v>
      </c>
      <c r="N56" s="262">
        <v>14465</v>
      </c>
      <c r="O56" s="262">
        <v>13165</v>
      </c>
      <c r="P56" s="262">
        <v>20069</v>
      </c>
      <c r="Q56" s="262">
        <v>11015</v>
      </c>
      <c r="R56" s="262">
        <v>5437</v>
      </c>
      <c r="S56" s="262">
        <v>4950</v>
      </c>
      <c r="T56" s="262">
        <v>88593</v>
      </c>
      <c r="U56" s="262">
        <v>706</v>
      </c>
      <c r="V56" s="262">
        <v>236</v>
      </c>
      <c r="W56" s="262">
        <v>263</v>
      </c>
      <c r="X56" s="262">
        <v>368</v>
      </c>
      <c r="Y56" s="262">
        <v>62</v>
      </c>
      <c r="Z56" s="262">
        <v>227</v>
      </c>
      <c r="AA56" s="262">
        <v>2163</v>
      </c>
      <c r="AB56" s="262">
        <v>4252</v>
      </c>
      <c r="AC56" s="262">
        <v>695</v>
      </c>
      <c r="AD56" s="262">
        <v>85947</v>
      </c>
      <c r="AE56" s="262">
        <v>2164</v>
      </c>
      <c r="AF56" s="262">
        <v>184</v>
      </c>
      <c r="AG56" s="262">
        <v>78594</v>
      </c>
      <c r="AH56" s="262">
        <v>11872</v>
      </c>
      <c r="AI56" s="262">
        <v>4301</v>
      </c>
      <c r="AJ56" s="262">
        <v>554</v>
      </c>
      <c r="AK56" s="262">
        <v>84</v>
      </c>
      <c r="AL56" s="262">
        <v>76907</v>
      </c>
      <c r="AM56" s="262">
        <v>10389</v>
      </c>
      <c r="AN56" s="262">
        <v>4870</v>
      </c>
      <c r="AO56" s="262">
        <v>3239</v>
      </c>
      <c r="AP56" s="262">
        <v>125577</v>
      </c>
      <c r="AQ56" s="262">
        <v>3145</v>
      </c>
      <c r="AR56" s="262">
        <v>7848</v>
      </c>
      <c r="AS56" s="262">
        <v>12437</v>
      </c>
      <c r="AT56" s="262">
        <v>17379</v>
      </c>
      <c r="AU56" s="262">
        <v>19671</v>
      </c>
      <c r="AV56" s="262">
        <v>17297</v>
      </c>
      <c r="AW56" s="262">
        <v>28266</v>
      </c>
      <c r="AX56" s="262">
        <v>12873</v>
      </c>
      <c r="AY56" s="262">
        <v>6658</v>
      </c>
      <c r="AZ56" s="262">
        <v>16185</v>
      </c>
      <c r="BA56" s="262">
        <v>105260</v>
      </c>
      <c r="BB56" s="262">
        <v>1432</v>
      </c>
      <c r="BC56" s="262">
        <v>381</v>
      </c>
      <c r="BD56" s="262">
        <v>995</v>
      </c>
      <c r="BE56" s="262">
        <v>809</v>
      </c>
      <c r="BF56" s="262">
        <v>68</v>
      </c>
      <c r="BG56" s="262">
        <v>444</v>
      </c>
      <c r="BH56" s="262">
        <v>2666</v>
      </c>
      <c r="BI56" s="262">
        <v>9530</v>
      </c>
      <c r="BJ56" s="262">
        <v>943</v>
      </c>
      <c r="BK56" s="262">
        <v>109599</v>
      </c>
      <c r="BL56" s="262">
        <v>2624</v>
      </c>
      <c r="BM56" s="262">
        <v>212</v>
      </c>
      <c r="BN56" s="262">
        <v>83561</v>
      </c>
      <c r="BO56" s="262">
        <v>38972</v>
      </c>
      <c r="BP56" s="262">
        <v>849</v>
      </c>
      <c r="BQ56" s="262">
        <v>2192</v>
      </c>
      <c r="BR56" s="262">
        <v>1487</v>
      </c>
      <c r="BS56" s="262">
        <v>7045</v>
      </c>
      <c r="BT56" s="262">
        <v>14279</v>
      </c>
      <c r="BU56" s="262">
        <v>16559</v>
      </c>
      <c r="BV56" s="262">
        <v>19626</v>
      </c>
      <c r="BW56" s="262">
        <v>23560</v>
      </c>
      <c r="BX56" s="262">
        <v>17093</v>
      </c>
      <c r="BY56" s="262">
        <v>9746</v>
      </c>
      <c r="BZ56" s="262">
        <v>6588</v>
      </c>
      <c r="CA56" s="262">
        <v>9591</v>
      </c>
      <c r="CB56" s="262">
        <v>797</v>
      </c>
      <c r="CC56" s="262">
        <v>3851</v>
      </c>
      <c r="CD56" s="262">
        <v>10654</v>
      </c>
      <c r="CE56" s="262">
        <v>19258</v>
      </c>
      <c r="CF56" s="262">
        <v>22083</v>
      </c>
      <c r="CG56" s="262">
        <v>21693</v>
      </c>
      <c r="CH56" s="262">
        <v>47238</v>
      </c>
      <c r="CI56" s="262">
        <v>98484</v>
      </c>
      <c r="CJ56" s="262">
        <v>13653</v>
      </c>
      <c r="CK56" s="262">
        <v>8428</v>
      </c>
      <c r="CL56" s="262">
        <v>5009</v>
      </c>
      <c r="CM56" s="262">
        <v>118026</v>
      </c>
      <c r="CN56" s="262">
        <v>29444</v>
      </c>
      <c r="CO56" s="262">
        <v>31876</v>
      </c>
      <c r="CP56" s="262">
        <v>45322</v>
      </c>
      <c r="CQ56" s="262">
        <v>8990</v>
      </c>
      <c r="CR56" s="262">
        <v>2394</v>
      </c>
      <c r="CS56" s="262">
        <v>29444</v>
      </c>
      <c r="CT56" s="262">
        <v>36361</v>
      </c>
      <c r="CU56" s="262">
        <v>19707</v>
      </c>
      <c r="CV56" s="262">
        <v>20027</v>
      </c>
      <c r="CW56" s="262">
        <v>8110</v>
      </c>
      <c r="CX56" s="262">
        <v>4377</v>
      </c>
      <c r="CY56" s="262">
        <v>311089</v>
      </c>
      <c r="CZ56" s="262">
        <v>156408</v>
      </c>
      <c r="DA56" s="262">
        <v>154681</v>
      </c>
      <c r="DB56" s="262">
        <v>30148</v>
      </c>
      <c r="DC56" s="262">
        <v>39598</v>
      </c>
      <c r="DD56" s="262">
        <v>37342</v>
      </c>
      <c r="DE56" s="262">
        <v>43437</v>
      </c>
      <c r="DF56" s="262">
        <v>30474</v>
      </c>
      <c r="DG56" s="262">
        <v>27408</v>
      </c>
      <c r="DH56" s="262">
        <v>13283</v>
      </c>
      <c r="DI56" s="262">
        <v>8118</v>
      </c>
      <c r="DJ56" s="262">
        <v>8797</v>
      </c>
      <c r="DK56" s="262">
        <v>32673</v>
      </c>
      <c r="DL56" s="262">
        <v>11738</v>
      </c>
      <c r="DM56" s="262">
        <v>27828</v>
      </c>
      <c r="DN56" s="262">
        <v>17934</v>
      </c>
      <c r="DO56" s="262">
        <v>37071</v>
      </c>
      <c r="DP56" s="262">
        <v>52328</v>
      </c>
      <c r="DQ56" s="262">
        <v>60214</v>
      </c>
      <c r="DR56" s="262">
        <v>30104</v>
      </c>
      <c r="DS56" s="262">
        <v>24284</v>
      </c>
      <c r="DT56" s="262">
        <v>167120</v>
      </c>
      <c r="DU56" s="262">
        <v>163110</v>
      </c>
      <c r="DV56" s="262">
        <v>4000</v>
      </c>
      <c r="DW56" s="262">
        <v>141550</v>
      </c>
      <c r="DX56" s="262">
        <v>163110</v>
      </c>
      <c r="DY56" s="262">
        <v>138840</v>
      </c>
      <c r="DZ56" s="262">
        <v>7720</v>
      </c>
      <c r="EA56" s="262">
        <v>6880</v>
      </c>
      <c r="EB56" s="262">
        <v>7210</v>
      </c>
      <c r="EC56" s="262">
        <v>2470</v>
      </c>
      <c r="ED56" s="262">
        <v>160340</v>
      </c>
      <c r="EE56" s="262">
        <v>5230</v>
      </c>
      <c r="EF56" s="262">
        <v>19460</v>
      </c>
      <c r="EG56" s="262">
        <v>29280</v>
      </c>
      <c r="EH56" s="262">
        <v>17900</v>
      </c>
      <c r="EI56" s="262">
        <v>24970</v>
      </c>
      <c r="EJ56" s="262">
        <v>5560</v>
      </c>
      <c r="EK56" s="262">
        <v>27010</v>
      </c>
      <c r="EL56" s="262">
        <v>13260</v>
      </c>
      <c r="EM56" s="262">
        <v>16850</v>
      </c>
      <c r="EN56" s="262">
        <v>800</v>
      </c>
      <c r="EO56" s="262">
        <v>163110</v>
      </c>
      <c r="EP56" s="262">
        <v>7440</v>
      </c>
      <c r="EQ56" s="262">
        <v>54750</v>
      </c>
      <c r="ER56" s="262">
        <v>37750</v>
      </c>
      <c r="ES56" s="262">
        <v>2410</v>
      </c>
      <c r="ET56" s="262">
        <v>14580</v>
      </c>
      <c r="EU56" s="262">
        <v>35750</v>
      </c>
      <c r="EV56" s="262">
        <v>26880</v>
      </c>
      <c r="EW56" s="262">
        <v>8870</v>
      </c>
      <c r="EX56" s="262">
        <v>65170</v>
      </c>
      <c r="EY56" s="262">
        <v>3700</v>
      </c>
      <c r="EZ56" s="262">
        <v>15070</v>
      </c>
      <c r="FA56" s="262">
        <v>10010</v>
      </c>
      <c r="FB56" s="262">
        <v>36390</v>
      </c>
      <c r="FC56" s="262">
        <v>0.42420000000000002</v>
      </c>
      <c r="FD56" s="262">
        <v>44480</v>
      </c>
      <c r="FE56" s="262">
        <v>14540</v>
      </c>
      <c r="FF56" s="262">
        <v>24290</v>
      </c>
      <c r="FG56" s="262">
        <v>5660</v>
      </c>
      <c r="FH56" s="262">
        <v>14050</v>
      </c>
      <c r="FI56" s="262">
        <v>5110</v>
      </c>
      <c r="FJ56" s="262">
        <v>9860</v>
      </c>
      <c r="FK56" s="262">
        <v>11150</v>
      </c>
      <c r="FL56" s="262">
        <v>760</v>
      </c>
      <c r="FM56" s="262">
        <v>3560</v>
      </c>
      <c r="FN56" s="262">
        <v>259340</v>
      </c>
      <c r="FO56" s="262">
        <v>19270</v>
      </c>
      <c r="FP56" s="262">
        <v>11310</v>
      </c>
      <c r="FQ56" s="262">
        <v>7960</v>
      </c>
      <c r="FR56" s="262">
        <v>106330</v>
      </c>
      <c r="FS56" s="262">
        <v>79740</v>
      </c>
      <c r="FT56" s="262">
        <v>74090</v>
      </c>
      <c r="FU56" s="262">
        <v>5660</v>
      </c>
      <c r="FV56" s="262">
        <v>23180</v>
      </c>
      <c r="FW56" s="262">
        <v>30810</v>
      </c>
      <c r="FX56" s="262">
        <v>259340</v>
      </c>
      <c r="FY56" s="262">
        <v>74040</v>
      </c>
      <c r="FZ56" s="262">
        <v>125020</v>
      </c>
      <c r="GA56" s="262">
        <v>32760</v>
      </c>
      <c r="GB56" s="262">
        <v>2590</v>
      </c>
      <c r="GC56" s="262">
        <v>12270</v>
      </c>
      <c r="GD56" s="262">
        <v>11410</v>
      </c>
      <c r="GE56" s="262">
        <v>1250</v>
      </c>
      <c r="GF56">
        <v>2388</v>
      </c>
      <c r="GG56">
        <v>5991</v>
      </c>
      <c r="GH56">
        <v>35964</v>
      </c>
      <c r="GI56">
        <v>11681</v>
      </c>
      <c r="GJ56">
        <v>4715</v>
      </c>
      <c r="GK56">
        <v>9216</v>
      </c>
      <c r="GL56">
        <v>11863</v>
      </c>
      <c r="GM56">
        <v>6606</v>
      </c>
      <c r="GN56">
        <v>4803</v>
      </c>
      <c r="GO56">
        <v>2178</v>
      </c>
      <c r="GP56">
        <v>3145</v>
      </c>
      <c r="GQ56">
        <v>7540</v>
      </c>
      <c r="GR56">
        <v>48067</v>
      </c>
      <c r="GS56">
        <v>15527</v>
      </c>
      <c r="GT56">
        <v>6263</v>
      </c>
      <c r="GU56">
        <v>14051</v>
      </c>
      <c r="GV56">
        <v>14926</v>
      </c>
      <c r="GW56">
        <v>7596</v>
      </c>
      <c r="GX56">
        <v>5680</v>
      </c>
      <c r="GY56">
        <v>2779</v>
      </c>
    </row>
    <row r="57" spans="1:207">
      <c r="A57" s="262">
        <v>3455</v>
      </c>
      <c r="B57" s="262">
        <v>3</v>
      </c>
      <c r="C57" s="262">
        <v>4</v>
      </c>
      <c r="D57" s="262">
        <v>55</v>
      </c>
      <c r="E57" s="262" t="s">
        <v>195</v>
      </c>
      <c r="F57" s="262" t="s">
        <v>2309</v>
      </c>
      <c r="G57" s="262" t="s">
        <v>2310</v>
      </c>
      <c r="H57" s="262" t="s">
        <v>2202</v>
      </c>
      <c r="I57" s="262">
        <v>37345</v>
      </c>
      <c r="J57" s="262">
        <v>4590</v>
      </c>
      <c r="K57" s="262">
        <v>3862</v>
      </c>
      <c r="L57" s="262">
        <v>3759</v>
      </c>
      <c r="M57" s="262">
        <v>5992</v>
      </c>
      <c r="N57" s="262">
        <v>6121</v>
      </c>
      <c r="O57" s="262">
        <v>3914</v>
      </c>
      <c r="P57" s="262">
        <v>5645</v>
      </c>
      <c r="Q57" s="262">
        <v>2461</v>
      </c>
      <c r="R57" s="262">
        <v>1001</v>
      </c>
      <c r="S57" s="262">
        <v>1690</v>
      </c>
      <c r="T57" s="262">
        <v>34205</v>
      </c>
      <c r="U57" s="262">
        <v>12</v>
      </c>
      <c r="V57" s="262">
        <v>793</v>
      </c>
      <c r="W57" s="262">
        <v>192</v>
      </c>
      <c r="X57" s="262">
        <v>236</v>
      </c>
      <c r="Y57" s="262">
        <v>79</v>
      </c>
      <c r="Z57" s="262">
        <v>138</v>
      </c>
      <c r="AA57" s="262">
        <v>462</v>
      </c>
      <c r="AB57" s="262">
        <v>2887</v>
      </c>
      <c r="AC57" s="262">
        <v>114</v>
      </c>
      <c r="AD57" s="262">
        <v>32724</v>
      </c>
      <c r="AE57" s="262">
        <v>1090</v>
      </c>
      <c r="AF57" s="262">
        <v>68</v>
      </c>
      <c r="AG57" s="262">
        <v>30686</v>
      </c>
      <c r="AH57" s="262">
        <v>4147</v>
      </c>
      <c r="AI57" s="262">
        <v>2252</v>
      </c>
      <c r="AJ57" s="262">
        <v>206</v>
      </c>
      <c r="AK57" s="262">
        <v>54</v>
      </c>
      <c r="AL57" s="262">
        <v>29230</v>
      </c>
      <c r="AM57" s="262">
        <v>4106</v>
      </c>
      <c r="AN57" s="262">
        <v>2594</v>
      </c>
      <c r="AO57" s="262">
        <v>1415</v>
      </c>
      <c r="AP57" s="262">
        <v>50343</v>
      </c>
      <c r="AQ57" s="262">
        <v>6465</v>
      </c>
      <c r="AR57" s="262">
        <v>5205</v>
      </c>
      <c r="AS57" s="262">
        <v>4763</v>
      </c>
      <c r="AT57" s="262">
        <v>7979</v>
      </c>
      <c r="AU57" s="262">
        <v>8767</v>
      </c>
      <c r="AV57" s="262">
        <v>5265</v>
      </c>
      <c r="AW57" s="262">
        <v>7881</v>
      </c>
      <c r="AX57" s="262">
        <v>2875</v>
      </c>
      <c r="AY57" s="262">
        <v>1143</v>
      </c>
      <c r="AZ57" s="262">
        <v>6639</v>
      </c>
      <c r="BA57" s="262">
        <v>40429</v>
      </c>
      <c r="BB57" s="262">
        <v>37</v>
      </c>
      <c r="BC57" s="262">
        <v>1844</v>
      </c>
      <c r="BD57" s="262">
        <v>683</v>
      </c>
      <c r="BE57" s="262">
        <v>394</v>
      </c>
      <c r="BF57" s="262">
        <v>85</v>
      </c>
      <c r="BG57" s="262">
        <v>232</v>
      </c>
      <c r="BH57" s="262">
        <v>608</v>
      </c>
      <c r="BI57" s="262">
        <v>6011</v>
      </c>
      <c r="BJ57" s="262">
        <v>161</v>
      </c>
      <c r="BK57" s="262">
        <v>41772</v>
      </c>
      <c r="BL57" s="262">
        <v>1705</v>
      </c>
      <c r="BM57" s="262">
        <v>86</v>
      </c>
      <c r="BN57" s="262">
        <v>28579</v>
      </c>
      <c r="BO57" s="262">
        <v>17625</v>
      </c>
      <c r="BP57" s="262">
        <v>2757</v>
      </c>
      <c r="BQ57" s="262">
        <v>1382</v>
      </c>
      <c r="BR57" s="262">
        <v>1460</v>
      </c>
      <c r="BS57" s="262">
        <v>5112</v>
      </c>
      <c r="BT57" s="262">
        <v>8511</v>
      </c>
      <c r="BU57" s="262">
        <v>8666</v>
      </c>
      <c r="BV57" s="262">
        <v>8790</v>
      </c>
      <c r="BW57" s="262">
        <v>7804</v>
      </c>
      <c r="BX57" s="262">
        <v>4898</v>
      </c>
      <c r="BY57" s="262">
        <v>2060</v>
      </c>
      <c r="BZ57" s="262">
        <v>1263</v>
      </c>
      <c r="CA57" s="262">
        <v>1779</v>
      </c>
      <c r="CB57" s="262">
        <v>624</v>
      </c>
      <c r="CC57" s="262">
        <v>2396</v>
      </c>
      <c r="CD57" s="262">
        <v>6435</v>
      </c>
      <c r="CE57" s="262">
        <v>10389</v>
      </c>
      <c r="CF57" s="262">
        <v>11227</v>
      </c>
      <c r="CG57" s="262">
        <v>8838</v>
      </c>
      <c r="CH57" s="262">
        <v>10434</v>
      </c>
      <c r="CI57" s="262">
        <v>38355</v>
      </c>
      <c r="CJ57" s="262">
        <v>5367</v>
      </c>
      <c r="CK57" s="262">
        <v>4269</v>
      </c>
      <c r="CL57" s="262">
        <v>2352</v>
      </c>
      <c r="CM57" s="262">
        <v>44971</v>
      </c>
      <c r="CN57" s="262">
        <v>14278</v>
      </c>
      <c r="CO57" s="262">
        <v>15075</v>
      </c>
      <c r="CP57" s="262">
        <v>11427</v>
      </c>
      <c r="CQ57" s="262">
        <v>3401</v>
      </c>
      <c r="CR57" s="262">
        <v>790</v>
      </c>
      <c r="CS57" s="262">
        <v>14278</v>
      </c>
      <c r="CT57" s="262">
        <v>17154</v>
      </c>
      <c r="CU57" s="262">
        <v>6629</v>
      </c>
      <c r="CV57" s="262">
        <v>4881</v>
      </c>
      <c r="CW57" s="262">
        <v>1454</v>
      </c>
      <c r="CX57" s="262">
        <v>575</v>
      </c>
      <c r="CY57" s="262">
        <v>98229</v>
      </c>
      <c r="CZ57" s="262">
        <v>47860</v>
      </c>
      <c r="DA57" s="262">
        <v>50369</v>
      </c>
      <c r="DB57" s="262">
        <v>7890</v>
      </c>
      <c r="DC57" s="262">
        <v>11681</v>
      </c>
      <c r="DD57" s="262">
        <v>8767</v>
      </c>
      <c r="DE57" s="262">
        <v>13823</v>
      </c>
      <c r="DF57" s="262">
        <v>12891</v>
      </c>
      <c r="DG57" s="262">
        <v>11239</v>
      </c>
      <c r="DH57" s="262">
        <v>5437</v>
      </c>
      <c r="DI57" s="262">
        <v>2100</v>
      </c>
      <c r="DJ57" s="262">
        <v>2189</v>
      </c>
      <c r="DK57" s="262">
        <v>9323</v>
      </c>
      <c r="DL57" s="262">
        <v>3591</v>
      </c>
      <c r="DM57" s="262">
        <v>7219</v>
      </c>
      <c r="DN57" s="262">
        <v>3916</v>
      </c>
      <c r="DO57" s="262">
        <v>9639</v>
      </c>
      <c r="DP57" s="262">
        <v>16862</v>
      </c>
      <c r="DQ57" s="262">
        <v>20635</v>
      </c>
      <c r="DR57" s="262">
        <v>13139</v>
      </c>
      <c r="DS57" s="262">
        <v>9616</v>
      </c>
      <c r="DT57" s="262">
        <v>50200</v>
      </c>
      <c r="DU57" s="262">
        <v>48070</v>
      </c>
      <c r="DV57" s="262">
        <v>2130</v>
      </c>
      <c r="DW57" s="262">
        <v>47540</v>
      </c>
      <c r="DX57" s="262">
        <v>48070</v>
      </c>
      <c r="DY57" s="262">
        <v>39150</v>
      </c>
      <c r="DZ57" s="262">
        <v>3780</v>
      </c>
      <c r="EA57" s="262">
        <v>2140</v>
      </c>
      <c r="EB57" s="262">
        <v>2190</v>
      </c>
      <c r="EC57" s="262">
        <v>800</v>
      </c>
      <c r="ED57" s="262">
        <v>47130</v>
      </c>
      <c r="EE57" s="262">
        <v>1860</v>
      </c>
      <c r="EF57" s="262">
        <v>5700</v>
      </c>
      <c r="EG57" s="262">
        <v>8680</v>
      </c>
      <c r="EH57" s="262">
        <v>5850</v>
      </c>
      <c r="EI57" s="262">
        <v>9050</v>
      </c>
      <c r="EJ57" s="262">
        <v>1180</v>
      </c>
      <c r="EK57" s="262">
        <v>6160</v>
      </c>
      <c r="EL57" s="262">
        <v>2320</v>
      </c>
      <c r="EM57" s="262">
        <v>4680</v>
      </c>
      <c r="EN57" s="262">
        <v>1650</v>
      </c>
      <c r="EO57" s="262">
        <v>48070</v>
      </c>
      <c r="EP57" s="262">
        <v>1630</v>
      </c>
      <c r="EQ57" s="262">
        <v>10330</v>
      </c>
      <c r="ER57" s="262">
        <v>6750</v>
      </c>
      <c r="ES57" s="262">
        <v>870</v>
      </c>
      <c r="ET57" s="262">
        <v>2710</v>
      </c>
      <c r="EU57" s="262">
        <v>12060</v>
      </c>
      <c r="EV57" s="262">
        <v>9080</v>
      </c>
      <c r="EW57" s="262">
        <v>2990</v>
      </c>
      <c r="EX57" s="262">
        <v>24050</v>
      </c>
      <c r="EY57" s="262">
        <v>1260</v>
      </c>
      <c r="EZ57" s="262">
        <v>4900</v>
      </c>
      <c r="FA57" s="262">
        <v>6340</v>
      </c>
      <c r="FB57" s="262">
        <v>11540</v>
      </c>
      <c r="FC57" s="262">
        <v>0</v>
      </c>
      <c r="FD57" s="262">
        <v>12950</v>
      </c>
      <c r="FE57" s="262">
        <v>4090</v>
      </c>
      <c r="FF57" s="262">
        <v>6990</v>
      </c>
      <c r="FG57" s="262">
        <v>1860</v>
      </c>
      <c r="FH57" s="262">
        <v>3970</v>
      </c>
      <c r="FI57" s="262">
        <v>1080</v>
      </c>
      <c r="FJ57" s="262">
        <v>2760</v>
      </c>
      <c r="FK57" s="262">
        <v>3340</v>
      </c>
      <c r="FL57" s="262">
        <v>750</v>
      </c>
      <c r="FM57" s="262">
        <v>1040</v>
      </c>
      <c r="FN57" s="262">
        <v>84200</v>
      </c>
      <c r="FO57" s="262">
        <v>5150</v>
      </c>
      <c r="FP57" s="262">
        <v>2460</v>
      </c>
      <c r="FQ57" s="262">
        <v>2690</v>
      </c>
      <c r="FR57" s="262">
        <v>37080</v>
      </c>
      <c r="FS57" s="262">
        <v>25790</v>
      </c>
      <c r="FT57" s="262">
        <v>23930</v>
      </c>
      <c r="FU57" s="262">
        <v>1860</v>
      </c>
      <c r="FV57" s="262">
        <v>6170</v>
      </c>
      <c r="FW57" s="262">
        <v>10010</v>
      </c>
      <c r="FX57" s="262">
        <v>84200</v>
      </c>
      <c r="FY57" s="262">
        <v>24940</v>
      </c>
      <c r="FZ57" s="262">
        <v>42160</v>
      </c>
      <c r="GA57" s="262">
        <v>8730</v>
      </c>
      <c r="GB57" s="262">
        <v>780</v>
      </c>
      <c r="GC57" s="262">
        <v>3830</v>
      </c>
      <c r="GD57" s="262">
        <v>3290</v>
      </c>
      <c r="GE57" s="262">
        <v>470</v>
      </c>
      <c r="GF57">
        <v>4590</v>
      </c>
      <c r="GG57">
        <v>3786</v>
      </c>
      <c r="GH57">
        <v>15451</v>
      </c>
      <c r="GI57">
        <v>3544</v>
      </c>
      <c r="GJ57">
        <v>1453</v>
      </c>
      <c r="GK57">
        <v>2577</v>
      </c>
      <c r="GL57">
        <v>3262</v>
      </c>
      <c r="GM57">
        <v>1406</v>
      </c>
      <c r="GN57">
        <v>942</v>
      </c>
      <c r="GO57">
        <v>334</v>
      </c>
      <c r="GP57">
        <v>6465</v>
      </c>
      <c r="GQ57">
        <v>5114</v>
      </c>
      <c r="GR57">
        <v>20869</v>
      </c>
      <c r="GS57">
        <v>4941</v>
      </c>
      <c r="GT57">
        <v>1794</v>
      </c>
      <c r="GU57">
        <v>3841</v>
      </c>
      <c r="GV57">
        <v>4263</v>
      </c>
      <c r="GW57">
        <v>1605</v>
      </c>
      <c r="GX57">
        <v>1074</v>
      </c>
      <c r="GY57">
        <v>377</v>
      </c>
    </row>
    <row r="58" spans="1:207">
      <c r="A58" s="262">
        <v>3456</v>
      </c>
      <c r="B58" s="262">
        <v>3</v>
      </c>
      <c r="C58" s="262">
        <v>4</v>
      </c>
      <c r="D58" s="262">
        <v>56</v>
      </c>
      <c r="E58" s="262" t="s">
        <v>195</v>
      </c>
      <c r="F58" s="262" t="s">
        <v>2311</v>
      </c>
      <c r="G58" s="262" t="s">
        <v>2312</v>
      </c>
      <c r="H58" s="262" t="s">
        <v>2202</v>
      </c>
      <c r="I58" s="262">
        <v>42776</v>
      </c>
      <c r="J58" s="262">
        <v>1911</v>
      </c>
      <c r="K58" s="262">
        <v>4192</v>
      </c>
      <c r="L58" s="262">
        <v>6457</v>
      </c>
      <c r="M58" s="262">
        <v>6386</v>
      </c>
      <c r="N58" s="262">
        <v>5694</v>
      </c>
      <c r="O58" s="262">
        <v>4799</v>
      </c>
      <c r="P58" s="262">
        <v>6576</v>
      </c>
      <c r="Q58" s="262">
        <v>4568</v>
      </c>
      <c r="R58" s="262">
        <v>2193</v>
      </c>
      <c r="S58" s="262">
        <v>2184</v>
      </c>
      <c r="T58" s="262">
        <v>39544</v>
      </c>
      <c r="U58" s="262">
        <v>157</v>
      </c>
      <c r="V58" s="262">
        <v>463</v>
      </c>
      <c r="W58" s="262">
        <v>89</v>
      </c>
      <c r="X58" s="262">
        <v>155</v>
      </c>
      <c r="Y58" s="262">
        <v>0.42420000000000002</v>
      </c>
      <c r="Z58" s="262">
        <v>184</v>
      </c>
      <c r="AA58" s="262">
        <v>615</v>
      </c>
      <c r="AB58" s="262">
        <v>1407</v>
      </c>
      <c r="AC58" s="262">
        <v>215</v>
      </c>
      <c r="AD58" s="262">
        <v>39179</v>
      </c>
      <c r="AE58" s="262">
        <v>1281</v>
      </c>
      <c r="AF58" s="262">
        <v>79</v>
      </c>
      <c r="AG58" s="262">
        <v>35826</v>
      </c>
      <c r="AH58" s="262">
        <v>4952</v>
      </c>
      <c r="AI58" s="262">
        <v>1605</v>
      </c>
      <c r="AJ58" s="262">
        <v>320</v>
      </c>
      <c r="AK58" s="262">
        <v>73</v>
      </c>
      <c r="AL58" s="262">
        <v>31533</v>
      </c>
      <c r="AM58" s="262">
        <v>5994</v>
      </c>
      <c r="AN58" s="262">
        <v>4004</v>
      </c>
      <c r="AO58" s="262">
        <v>1245</v>
      </c>
      <c r="AP58" s="262">
        <v>56453</v>
      </c>
      <c r="AQ58" s="262">
        <v>2326</v>
      </c>
      <c r="AR58" s="262">
        <v>5262</v>
      </c>
      <c r="AS58" s="262">
        <v>8157</v>
      </c>
      <c r="AT58" s="262">
        <v>8681</v>
      </c>
      <c r="AU58" s="262">
        <v>8446</v>
      </c>
      <c r="AV58" s="262">
        <v>6441</v>
      </c>
      <c r="AW58" s="262">
        <v>8899</v>
      </c>
      <c r="AX58" s="262">
        <v>5442</v>
      </c>
      <c r="AY58" s="262">
        <v>2793</v>
      </c>
      <c r="AZ58" s="262">
        <v>8078</v>
      </c>
      <c r="BA58" s="262">
        <v>45599</v>
      </c>
      <c r="BB58" s="262">
        <v>520</v>
      </c>
      <c r="BC58" s="262">
        <v>1540</v>
      </c>
      <c r="BD58" s="262">
        <v>238</v>
      </c>
      <c r="BE58" s="262">
        <v>221</v>
      </c>
      <c r="BF58" s="262">
        <v>3</v>
      </c>
      <c r="BG58" s="262">
        <v>248</v>
      </c>
      <c r="BH58" s="262">
        <v>727</v>
      </c>
      <c r="BI58" s="262">
        <v>3186</v>
      </c>
      <c r="BJ58" s="262">
        <v>303</v>
      </c>
      <c r="BK58" s="262">
        <v>50564</v>
      </c>
      <c r="BL58" s="262">
        <v>1576</v>
      </c>
      <c r="BM58" s="262">
        <v>91</v>
      </c>
      <c r="BN58" s="262">
        <v>38001</v>
      </c>
      <c r="BO58" s="262">
        <v>17128</v>
      </c>
      <c r="BP58" s="262">
        <v>285</v>
      </c>
      <c r="BQ58" s="262">
        <v>1033</v>
      </c>
      <c r="BR58" s="262">
        <v>965</v>
      </c>
      <c r="BS58" s="262">
        <v>3818</v>
      </c>
      <c r="BT58" s="262">
        <v>7672</v>
      </c>
      <c r="BU58" s="262">
        <v>8904</v>
      </c>
      <c r="BV58" s="262">
        <v>9175</v>
      </c>
      <c r="BW58" s="262">
        <v>10175</v>
      </c>
      <c r="BX58" s="262">
        <v>6795</v>
      </c>
      <c r="BY58" s="262">
        <v>3540</v>
      </c>
      <c r="BZ58" s="262">
        <v>2182</v>
      </c>
      <c r="CA58" s="262">
        <v>3221</v>
      </c>
      <c r="CB58" s="262">
        <v>432</v>
      </c>
      <c r="CC58" s="262">
        <v>2014</v>
      </c>
      <c r="CD58" s="262">
        <v>5825</v>
      </c>
      <c r="CE58" s="262">
        <v>9728</v>
      </c>
      <c r="CF58" s="262">
        <v>11373</v>
      </c>
      <c r="CG58" s="262">
        <v>9989</v>
      </c>
      <c r="CH58" s="262">
        <v>17086</v>
      </c>
      <c r="CI58" s="262">
        <v>40116</v>
      </c>
      <c r="CJ58" s="262">
        <v>7710</v>
      </c>
      <c r="CK58" s="262">
        <v>6416</v>
      </c>
      <c r="CL58" s="262">
        <v>2205</v>
      </c>
      <c r="CM58" s="262">
        <v>52587</v>
      </c>
      <c r="CN58" s="262">
        <v>13762</v>
      </c>
      <c r="CO58" s="262">
        <v>15325</v>
      </c>
      <c r="CP58" s="262">
        <v>18795</v>
      </c>
      <c r="CQ58" s="262">
        <v>3725</v>
      </c>
      <c r="CR58" s="262">
        <v>980</v>
      </c>
      <c r="CS58" s="262">
        <v>13762</v>
      </c>
      <c r="CT58" s="262">
        <v>17288</v>
      </c>
      <c r="CU58" s="262">
        <v>8644</v>
      </c>
      <c r="CV58" s="262">
        <v>8215</v>
      </c>
      <c r="CW58" s="262">
        <v>3029</v>
      </c>
      <c r="CX58" s="262">
        <v>1649</v>
      </c>
      <c r="CY58" s="262">
        <v>133395</v>
      </c>
      <c r="CZ58" s="262">
        <v>66200</v>
      </c>
      <c r="DA58" s="262">
        <v>67195</v>
      </c>
      <c r="DB58" s="262">
        <v>12846</v>
      </c>
      <c r="DC58" s="262">
        <v>16906</v>
      </c>
      <c r="DD58" s="262">
        <v>14595</v>
      </c>
      <c r="DE58" s="262">
        <v>18543</v>
      </c>
      <c r="DF58" s="262">
        <v>13681</v>
      </c>
      <c r="DG58" s="262">
        <v>12618</v>
      </c>
      <c r="DH58" s="262">
        <v>6622</v>
      </c>
      <c r="DI58" s="262">
        <v>3563</v>
      </c>
      <c r="DJ58" s="262">
        <v>3697</v>
      </c>
      <c r="DK58" s="262">
        <v>13945</v>
      </c>
      <c r="DL58" s="262">
        <v>5040</v>
      </c>
      <c r="DM58" s="262">
        <v>11115</v>
      </c>
      <c r="DN58" s="262">
        <v>6987</v>
      </c>
      <c r="DO58" s="262">
        <v>14761</v>
      </c>
      <c r="DP58" s="262">
        <v>22823</v>
      </c>
      <c r="DQ58" s="262">
        <v>26236</v>
      </c>
      <c r="DR58" s="262">
        <v>13328</v>
      </c>
      <c r="DS58" s="262">
        <v>11900</v>
      </c>
      <c r="DT58" s="262">
        <v>71940</v>
      </c>
      <c r="DU58" s="262">
        <v>70120</v>
      </c>
      <c r="DV58" s="262">
        <v>1830</v>
      </c>
      <c r="DW58" s="262">
        <v>60840</v>
      </c>
      <c r="DX58" s="262">
        <v>70120</v>
      </c>
      <c r="DY58" s="262">
        <v>59040</v>
      </c>
      <c r="DZ58" s="262">
        <v>3170</v>
      </c>
      <c r="EA58" s="262">
        <v>3350</v>
      </c>
      <c r="EB58" s="262">
        <v>3170</v>
      </c>
      <c r="EC58" s="262">
        <v>1380</v>
      </c>
      <c r="ED58" s="262">
        <v>68750</v>
      </c>
      <c r="EE58" s="262">
        <v>2290</v>
      </c>
      <c r="EF58" s="262">
        <v>6850</v>
      </c>
      <c r="EG58" s="262">
        <v>13080</v>
      </c>
      <c r="EH58" s="262">
        <v>8250</v>
      </c>
      <c r="EI58" s="262">
        <v>11740</v>
      </c>
      <c r="EJ58" s="262">
        <v>2050</v>
      </c>
      <c r="EK58" s="262">
        <v>11370</v>
      </c>
      <c r="EL58" s="262">
        <v>5730</v>
      </c>
      <c r="EM58" s="262">
        <v>7100</v>
      </c>
      <c r="EN58" s="262">
        <v>0.42420000000000002</v>
      </c>
      <c r="EO58" s="262">
        <v>70120</v>
      </c>
      <c r="EP58" s="262">
        <v>2800</v>
      </c>
      <c r="EQ58" s="262">
        <v>22410</v>
      </c>
      <c r="ER58" s="262">
        <v>15340</v>
      </c>
      <c r="ES58" s="262">
        <v>1050</v>
      </c>
      <c r="ET58" s="262">
        <v>6010</v>
      </c>
      <c r="EU58" s="262">
        <v>17610</v>
      </c>
      <c r="EV58" s="262">
        <v>13450</v>
      </c>
      <c r="EW58" s="262">
        <v>4160</v>
      </c>
      <c r="EX58" s="262">
        <v>27300</v>
      </c>
      <c r="EY58" s="262">
        <v>1800</v>
      </c>
      <c r="EZ58" s="262">
        <v>6470</v>
      </c>
      <c r="FA58" s="262">
        <v>4070</v>
      </c>
      <c r="FB58" s="262">
        <v>14960</v>
      </c>
      <c r="FC58" s="262">
        <v>0</v>
      </c>
      <c r="FD58" s="262">
        <v>19620</v>
      </c>
      <c r="FE58" s="262">
        <v>5610</v>
      </c>
      <c r="FF58" s="262">
        <v>10840</v>
      </c>
      <c r="FG58" s="262">
        <v>3170</v>
      </c>
      <c r="FH58" s="262">
        <v>5480</v>
      </c>
      <c r="FI58" s="262">
        <v>2220</v>
      </c>
      <c r="FJ58" s="262">
        <v>4590</v>
      </c>
      <c r="FK58" s="262">
        <v>5540</v>
      </c>
      <c r="FL58" s="262">
        <v>0.42420000000000002</v>
      </c>
      <c r="FM58" s="262">
        <v>1750</v>
      </c>
      <c r="FN58" s="262">
        <v>112010</v>
      </c>
      <c r="FO58" s="262">
        <v>8660</v>
      </c>
      <c r="FP58" s="262">
        <v>5030</v>
      </c>
      <c r="FQ58" s="262">
        <v>3630</v>
      </c>
      <c r="FR58" s="262">
        <v>46800</v>
      </c>
      <c r="FS58" s="262">
        <v>35000</v>
      </c>
      <c r="FT58" s="262">
        <v>31830</v>
      </c>
      <c r="FU58" s="262">
        <v>3170</v>
      </c>
      <c r="FV58" s="262">
        <v>8360</v>
      </c>
      <c r="FW58" s="262">
        <v>13200</v>
      </c>
      <c r="FX58" s="262">
        <v>112010</v>
      </c>
      <c r="FY58" s="262">
        <v>34500</v>
      </c>
      <c r="FZ58" s="262">
        <v>55210</v>
      </c>
      <c r="GA58" s="262">
        <v>12000</v>
      </c>
      <c r="GB58" s="262">
        <v>1220</v>
      </c>
      <c r="GC58" s="262">
        <v>4150</v>
      </c>
      <c r="GD58" s="262">
        <v>4570</v>
      </c>
      <c r="GE58" s="262">
        <v>380</v>
      </c>
      <c r="GF58">
        <v>1911</v>
      </c>
      <c r="GG58">
        <v>4095</v>
      </c>
      <c r="GH58">
        <v>18038</v>
      </c>
      <c r="GI58">
        <v>4354</v>
      </c>
      <c r="GJ58">
        <v>1611</v>
      </c>
      <c r="GK58">
        <v>2958</v>
      </c>
      <c r="GL58">
        <v>4026</v>
      </c>
      <c r="GM58">
        <v>2944</v>
      </c>
      <c r="GN58">
        <v>1957</v>
      </c>
      <c r="GO58">
        <v>882</v>
      </c>
      <c r="GP58">
        <v>2326</v>
      </c>
      <c r="GQ58">
        <v>5140</v>
      </c>
      <c r="GR58">
        <v>24603</v>
      </c>
      <c r="GS58">
        <v>5986</v>
      </c>
      <c r="GT58">
        <v>2034</v>
      </c>
      <c r="GU58">
        <v>4259</v>
      </c>
      <c r="GV58">
        <v>5076</v>
      </c>
      <c r="GW58">
        <v>3453</v>
      </c>
      <c r="GX58">
        <v>2373</v>
      </c>
      <c r="GY58">
        <v>1197</v>
      </c>
    </row>
    <row r="59" spans="1:207">
      <c r="A59" s="262">
        <v>3457</v>
      </c>
      <c r="B59" s="262">
        <v>3</v>
      </c>
      <c r="C59" s="262">
        <v>4</v>
      </c>
      <c r="D59" s="262">
        <v>57</v>
      </c>
      <c r="E59" s="262" t="s">
        <v>195</v>
      </c>
      <c r="F59" s="262" t="s">
        <v>2313</v>
      </c>
      <c r="G59" s="262" t="s">
        <v>2314</v>
      </c>
      <c r="H59" s="262" t="s">
        <v>2202</v>
      </c>
      <c r="I59" s="262">
        <v>60074</v>
      </c>
      <c r="J59" s="262">
        <v>4240</v>
      </c>
      <c r="K59" s="262">
        <v>5359</v>
      </c>
      <c r="L59" s="262">
        <v>6759</v>
      </c>
      <c r="M59" s="262">
        <v>10299</v>
      </c>
      <c r="N59" s="262">
        <v>8568</v>
      </c>
      <c r="O59" s="262">
        <v>6677</v>
      </c>
      <c r="P59" s="262">
        <v>10105</v>
      </c>
      <c r="Q59" s="262">
        <v>5351</v>
      </c>
      <c r="R59" s="262">
        <v>2716</v>
      </c>
      <c r="S59" s="262">
        <v>2241</v>
      </c>
      <c r="T59" s="262">
        <v>56179</v>
      </c>
      <c r="U59" s="262">
        <v>539</v>
      </c>
      <c r="V59" s="262">
        <v>280</v>
      </c>
      <c r="W59" s="262">
        <v>325</v>
      </c>
      <c r="X59" s="262">
        <v>209</v>
      </c>
      <c r="Y59" s="262">
        <v>70</v>
      </c>
      <c r="Z59" s="262">
        <v>231</v>
      </c>
      <c r="AA59" s="262">
        <v>872</v>
      </c>
      <c r="AB59" s="262">
        <v>2557</v>
      </c>
      <c r="AC59" s="262">
        <v>209</v>
      </c>
      <c r="AD59" s="262">
        <v>54013</v>
      </c>
      <c r="AE59" s="262">
        <v>2162</v>
      </c>
      <c r="AF59" s="262">
        <v>261</v>
      </c>
      <c r="AG59" s="262">
        <v>51074</v>
      </c>
      <c r="AH59" s="262">
        <v>6117</v>
      </c>
      <c r="AI59" s="262">
        <v>2575</v>
      </c>
      <c r="AJ59" s="262">
        <v>235</v>
      </c>
      <c r="AK59" s="262">
        <v>73</v>
      </c>
      <c r="AL59" s="262">
        <v>50023</v>
      </c>
      <c r="AM59" s="262">
        <v>4518</v>
      </c>
      <c r="AN59" s="262">
        <v>3229</v>
      </c>
      <c r="AO59" s="262">
        <v>2304</v>
      </c>
      <c r="AP59" s="262">
        <v>76595</v>
      </c>
      <c r="AQ59" s="262">
        <v>5961</v>
      </c>
      <c r="AR59" s="262">
        <v>6897</v>
      </c>
      <c r="AS59" s="262">
        <v>8631</v>
      </c>
      <c r="AT59" s="262">
        <v>12856</v>
      </c>
      <c r="AU59" s="262">
        <v>11498</v>
      </c>
      <c r="AV59" s="262">
        <v>8408</v>
      </c>
      <c r="AW59" s="262">
        <v>13091</v>
      </c>
      <c r="AX59" s="262">
        <v>6015</v>
      </c>
      <c r="AY59" s="262">
        <v>3235</v>
      </c>
      <c r="AZ59" s="262">
        <v>7418</v>
      </c>
      <c r="BA59" s="262">
        <v>64844</v>
      </c>
      <c r="BB59" s="262">
        <v>1606</v>
      </c>
      <c r="BC59" s="262">
        <v>493</v>
      </c>
      <c r="BD59" s="262">
        <v>1143</v>
      </c>
      <c r="BE59" s="262">
        <v>477</v>
      </c>
      <c r="BF59" s="262">
        <v>197</v>
      </c>
      <c r="BG59" s="262">
        <v>414</v>
      </c>
      <c r="BH59" s="262">
        <v>1263</v>
      </c>
      <c r="BI59" s="262">
        <v>4766</v>
      </c>
      <c r="BJ59" s="262">
        <v>338</v>
      </c>
      <c r="BK59" s="262">
        <v>67296</v>
      </c>
      <c r="BL59" s="262">
        <v>2634</v>
      </c>
      <c r="BM59" s="262">
        <v>295</v>
      </c>
      <c r="BN59" s="262">
        <v>48022</v>
      </c>
      <c r="BO59" s="262">
        <v>24654</v>
      </c>
      <c r="BP59" s="262">
        <v>2077</v>
      </c>
      <c r="BQ59" s="262">
        <v>1839</v>
      </c>
      <c r="BR59" s="262">
        <v>1405</v>
      </c>
      <c r="BS59" s="262">
        <v>6265</v>
      </c>
      <c r="BT59" s="262">
        <v>11373</v>
      </c>
      <c r="BU59" s="262">
        <v>13645</v>
      </c>
      <c r="BV59" s="262">
        <v>12915</v>
      </c>
      <c r="BW59" s="262">
        <v>12847</v>
      </c>
      <c r="BX59" s="262">
        <v>8107</v>
      </c>
      <c r="BY59" s="262">
        <v>4112</v>
      </c>
      <c r="BZ59" s="262">
        <v>2479</v>
      </c>
      <c r="CA59" s="262">
        <v>3444</v>
      </c>
      <c r="CB59" s="262">
        <v>523</v>
      </c>
      <c r="CC59" s="262">
        <v>2883</v>
      </c>
      <c r="CD59" s="262">
        <v>9399</v>
      </c>
      <c r="CE59" s="262">
        <v>13527</v>
      </c>
      <c r="CF59" s="262">
        <v>16062</v>
      </c>
      <c r="CG59" s="262">
        <v>14440</v>
      </c>
      <c r="CH59" s="262">
        <v>19758</v>
      </c>
      <c r="CI59" s="262">
        <v>61130</v>
      </c>
      <c r="CJ59" s="262">
        <v>6518</v>
      </c>
      <c r="CK59" s="262">
        <v>5463</v>
      </c>
      <c r="CL59" s="262">
        <v>3481</v>
      </c>
      <c r="CM59" s="262">
        <v>69398</v>
      </c>
      <c r="CN59" s="262">
        <v>20409</v>
      </c>
      <c r="CO59" s="262">
        <v>20953</v>
      </c>
      <c r="CP59" s="262">
        <v>21074</v>
      </c>
      <c r="CQ59" s="262">
        <v>5577</v>
      </c>
      <c r="CR59" s="262">
        <v>1385</v>
      </c>
      <c r="CS59" s="262">
        <v>20409</v>
      </c>
      <c r="CT59" s="262">
        <v>24027</v>
      </c>
      <c r="CU59" s="262">
        <v>11164</v>
      </c>
      <c r="CV59" s="262">
        <v>9278</v>
      </c>
      <c r="CW59" s="262">
        <v>3123</v>
      </c>
      <c r="CX59" s="262">
        <v>1397</v>
      </c>
      <c r="CY59" s="262">
        <v>163832</v>
      </c>
      <c r="CZ59" s="262">
        <v>80830</v>
      </c>
      <c r="DA59" s="262">
        <v>83002</v>
      </c>
      <c r="DB59" s="262">
        <v>15177</v>
      </c>
      <c r="DC59" s="262">
        <v>20053</v>
      </c>
      <c r="DD59" s="262">
        <v>17710</v>
      </c>
      <c r="DE59" s="262">
        <v>22556</v>
      </c>
      <c r="DF59" s="262">
        <v>18336</v>
      </c>
      <c r="DG59" s="262">
        <v>16158</v>
      </c>
      <c r="DH59" s="262">
        <v>7699</v>
      </c>
      <c r="DI59" s="262">
        <v>4033</v>
      </c>
      <c r="DJ59" s="262">
        <v>4373</v>
      </c>
      <c r="DK59" s="262">
        <v>16708</v>
      </c>
      <c r="DL59" s="262">
        <v>6021</v>
      </c>
      <c r="DM59" s="262">
        <v>13366</v>
      </c>
      <c r="DN59" s="262">
        <v>8439</v>
      </c>
      <c r="DO59" s="262">
        <v>18355</v>
      </c>
      <c r="DP59" s="262">
        <v>27788</v>
      </c>
      <c r="DQ59" s="262">
        <v>32615</v>
      </c>
      <c r="DR59" s="262">
        <v>17989</v>
      </c>
      <c r="DS59" s="262">
        <v>14145</v>
      </c>
      <c r="DT59" s="262">
        <v>81990</v>
      </c>
      <c r="DU59" s="262">
        <v>78200</v>
      </c>
      <c r="DV59" s="262">
        <v>3790</v>
      </c>
      <c r="DW59" s="262">
        <v>81480</v>
      </c>
      <c r="DX59" s="262">
        <v>78200</v>
      </c>
      <c r="DY59" s="262">
        <v>64520</v>
      </c>
      <c r="DZ59" s="262">
        <v>3870</v>
      </c>
      <c r="EA59" s="262">
        <v>4150</v>
      </c>
      <c r="EB59" s="262">
        <v>4230</v>
      </c>
      <c r="EC59" s="262">
        <v>1430</v>
      </c>
      <c r="ED59" s="262">
        <v>76620</v>
      </c>
      <c r="EE59" s="262">
        <v>2520</v>
      </c>
      <c r="EF59" s="262">
        <v>7830</v>
      </c>
      <c r="EG59" s="262">
        <v>13380</v>
      </c>
      <c r="EH59" s="262">
        <v>8710</v>
      </c>
      <c r="EI59" s="262">
        <v>13960</v>
      </c>
      <c r="EJ59" s="262">
        <v>2850</v>
      </c>
      <c r="EK59" s="262">
        <v>13170</v>
      </c>
      <c r="EL59" s="262">
        <v>5520</v>
      </c>
      <c r="EM59" s="262">
        <v>7930</v>
      </c>
      <c r="EN59" s="262">
        <v>740</v>
      </c>
      <c r="EO59" s="262">
        <v>78200</v>
      </c>
      <c r="EP59" s="262">
        <v>3680</v>
      </c>
      <c r="EQ59" s="262">
        <v>21370</v>
      </c>
      <c r="ER59" s="262">
        <v>14060</v>
      </c>
      <c r="ES59" s="262">
        <v>1150</v>
      </c>
      <c r="ET59" s="262">
        <v>6160</v>
      </c>
      <c r="EU59" s="262">
        <v>20720</v>
      </c>
      <c r="EV59" s="262">
        <v>14780</v>
      </c>
      <c r="EW59" s="262">
        <v>5940</v>
      </c>
      <c r="EX59" s="262">
        <v>32420</v>
      </c>
      <c r="EY59" s="262">
        <v>1940</v>
      </c>
      <c r="EZ59" s="262">
        <v>7850</v>
      </c>
      <c r="FA59" s="262">
        <v>5670</v>
      </c>
      <c r="FB59" s="262">
        <v>16960</v>
      </c>
      <c r="FC59" s="262">
        <v>0</v>
      </c>
      <c r="FD59" s="262">
        <v>23450</v>
      </c>
      <c r="FE59" s="262">
        <v>7610</v>
      </c>
      <c r="FF59" s="262">
        <v>12790</v>
      </c>
      <c r="FG59" s="262">
        <v>3040</v>
      </c>
      <c r="FH59" s="262">
        <v>7290</v>
      </c>
      <c r="FI59" s="262">
        <v>2510</v>
      </c>
      <c r="FJ59" s="262">
        <v>5170</v>
      </c>
      <c r="FK59" s="262">
        <v>4880</v>
      </c>
      <c r="FL59" s="262">
        <v>1100</v>
      </c>
      <c r="FM59" s="262">
        <v>2500</v>
      </c>
      <c r="FN59" s="262">
        <v>138220</v>
      </c>
      <c r="FO59" s="262">
        <v>10340</v>
      </c>
      <c r="FP59" s="262">
        <v>5870</v>
      </c>
      <c r="FQ59" s="262">
        <v>4470</v>
      </c>
      <c r="FR59" s="262">
        <v>64440</v>
      </c>
      <c r="FS59" s="262">
        <v>39720</v>
      </c>
      <c r="FT59" s="262">
        <v>36680</v>
      </c>
      <c r="FU59" s="262">
        <v>3040</v>
      </c>
      <c r="FV59" s="262">
        <v>9300</v>
      </c>
      <c r="FW59" s="262">
        <v>14410</v>
      </c>
      <c r="FX59" s="262">
        <v>138220</v>
      </c>
      <c r="FY59" s="262">
        <v>42160</v>
      </c>
      <c r="FZ59" s="262">
        <v>70370</v>
      </c>
      <c r="GA59" s="262">
        <v>13100</v>
      </c>
      <c r="GB59" s="262">
        <v>1560</v>
      </c>
      <c r="GC59" s="262">
        <v>5210</v>
      </c>
      <c r="GD59" s="262">
        <v>5100</v>
      </c>
      <c r="GE59" s="262">
        <v>710</v>
      </c>
      <c r="GF59">
        <v>4240</v>
      </c>
      <c r="GG59">
        <v>5255</v>
      </c>
      <c r="GH59">
        <v>24918</v>
      </c>
      <c r="GI59">
        <v>6118</v>
      </c>
      <c r="GJ59">
        <v>2275</v>
      </c>
      <c r="GK59">
        <v>4630</v>
      </c>
      <c r="GL59">
        <v>6031</v>
      </c>
      <c r="GM59">
        <v>3265</v>
      </c>
      <c r="GN59">
        <v>2175</v>
      </c>
      <c r="GO59">
        <v>1167</v>
      </c>
      <c r="GP59">
        <v>5961</v>
      </c>
      <c r="GQ59">
        <v>6756</v>
      </c>
      <c r="GR59">
        <v>32183</v>
      </c>
      <c r="GS59">
        <v>7753</v>
      </c>
      <c r="GT59">
        <v>2779</v>
      </c>
      <c r="GU59">
        <v>6489</v>
      </c>
      <c r="GV59">
        <v>7098</v>
      </c>
      <c r="GW59">
        <v>3647</v>
      </c>
      <c r="GX59">
        <v>2553</v>
      </c>
      <c r="GY59">
        <v>1373</v>
      </c>
    </row>
    <row r="60" spans="1:207">
      <c r="A60" s="262">
        <v>3458</v>
      </c>
      <c r="B60" s="262">
        <v>3</v>
      </c>
      <c r="C60" s="262">
        <v>4</v>
      </c>
      <c r="D60" s="262">
        <v>58</v>
      </c>
      <c r="E60" s="262" t="s">
        <v>195</v>
      </c>
      <c r="F60" s="262" t="s">
        <v>2315</v>
      </c>
      <c r="G60" s="262" t="s">
        <v>2316</v>
      </c>
      <c r="H60" s="262" t="s">
        <v>2202</v>
      </c>
      <c r="I60" s="262">
        <v>42038</v>
      </c>
      <c r="J60" s="262">
        <v>2857</v>
      </c>
      <c r="K60" s="262">
        <v>3207</v>
      </c>
      <c r="L60" s="262">
        <v>3721</v>
      </c>
      <c r="M60" s="262">
        <v>5669</v>
      </c>
      <c r="N60" s="262">
        <v>7304</v>
      </c>
      <c r="O60" s="262">
        <v>5533</v>
      </c>
      <c r="P60" s="262">
        <v>8014</v>
      </c>
      <c r="Q60" s="262">
        <v>4081</v>
      </c>
      <c r="R60" s="262">
        <v>1652</v>
      </c>
      <c r="S60" s="262">
        <v>2002</v>
      </c>
      <c r="T60" s="262">
        <v>39372</v>
      </c>
      <c r="U60" s="262">
        <v>39</v>
      </c>
      <c r="V60" s="262">
        <v>143</v>
      </c>
      <c r="W60" s="262">
        <v>202</v>
      </c>
      <c r="X60" s="262">
        <v>150</v>
      </c>
      <c r="Y60" s="262">
        <v>33</v>
      </c>
      <c r="Z60" s="262">
        <v>97</v>
      </c>
      <c r="AA60" s="262">
        <v>881</v>
      </c>
      <c r="AB60" s="262">
        <v>2354</v>
      </c>
      <c r="AC60" s="262">
        <v>219</v>
      </c>
      <c r="AD60" s="262">
        <v>37088</v>
      </c>
      <c r="AE60" s="262">
        <v>1384</v>
      </c>
      <c r="AF60" s="262">
        <v>112</v>
      </c>
      <c r="AG60" s="262">
        <v>34108</v>
      </c>
      <c r="AH60" s="262">
        <v>5798</v>
      </c>
      <c r="AI60" s="262">
        <v>1907</v>
      </c>
      <c r="AJ60" s="262">
        <v>189</v>
      </c>
      <c r="AK60" s="262">
        <v>36</v>
      </c>
      <c r="AL60" s="262">
        <v>33951</v>
      </c>
      <c r="AM60" s="262">
        <v>4272</v>
      </c>
      <c r="AN60" s="262">
        <v>2024</v>
      </c>
      <c r="AO60" s="262">
        <v>1791</v>
      </c>
      <c r="AP60" s="262">
        <v>55045</v>
      </c>
      <c r="AQ60" s="262">
        <v>3927</v>
      </c>
      <c r="AR60" s="262">
        <v>4264</v>
      </c>
      <c r="AS60" s="262">
        <v>4666</v>
      </c>
      <c r="AT60" s="262">
        <v>7968</v>
      </c>
      <c r="AU60" s="262">
        <v>9302</v>
      </c>
      <c r="AV60" s="262">
        <v>7023</v>
      </c>
      <c r="AW60" s="262">
        <v>11196</v>
      </c>
      <c r="AX60" s="262">
        <v>4640</v>
      </c>
      <c r="AY60" s="262">
        <v>2056</v>
      </c>
      <c r="AZ60" s="262">
        <v>6126</v>
      </c>
      <c r="BA60" s="262">
        <v>47253</v>
      </c>
      <c r="BB60" s="262">
        <v>97</v>
      </c>
      <c r="BC60" s="262">
        <v>302</v>
      </c>
      <c r="BD60" s="262">
        <v>761</v>
      </c>
      <c r="BE60" s="262">
        <v>313</v>
      </c>
      <c r="BF60" s="262">
        <v>39</v>
      </c>
      <c r="BG60" s="262">
        <v>151</v>
      </c>
      <c r="BH60" s="262">
        <v>1170</v>
      </c>
      <c r="BI60" s="262">
        <v>4575</v>
      </c>
      <c r="BJ60" s="262">
        <v>499</v>
      </c>
      <c r="BK60" s="262">
        <v>47045</v>
      </c>
      <c r="BL60" s="262">
        <v>1632</v>
      </c>
      <c r="BM60" s="262">
        <v>121</v>
      </c>
      <c r="BN60" s="262">
        <v>33987</v>
      </c>
      <c r="BO60" s="262">
        <v>19549</v>
      </c>
      <c r="BP60" s="262">
        <v>326</v>
      </c>
      <c r="BQ60" s="262">
        <v>1180</v>
      </c>
      <c r="BR60" s="262">
        <v>607</v>
      </c>
      <c r="BS60" s="262">
        <v>3112</v>
      </c>
      <c r="BT60" s="262">
        <v>7061</v>
      </c>
      <c r="BU60" s="262">
        <v>8401</v>
      </c>
      <c r="BV60" s="262">
        <v>10568</v>
      </c>
      <c r="BW60" s="262">
        <v>9865</v>
      </c>
      <c r="BX60" s="262">
        <v>6712</v>
      </c>
      <c r="BY60" s="262">
        <v>3293</v>
      </c>
      <c r="BZ60" s="262">
        <v>2068</v>
      </c>
      <c r="CA60" s="262">
        <v>3355</v>
      </c>
      <c r="CB60" s="262">
        <v>297</v>
      </c>
      <c r="CC60" s="262">
        <v>1774</v>
      </c>
      <c r="CD60" s="262">
        <v>5489</v>
      </c>
      <c r="CE60" s="262">
        <v>10467</v>
      </c>
      <c r="CF60" s="262">
        <v>12728</v>
      </c>
      <c r="CG60" s="262">
        <v>10026</v>
      </c>
      <c r="CH60" s="262">
        <v>14261</v>
      </c>
      <c r="CI60" s="262">
        <v>44312</v>
      </c>
      <c r="CJ60" s="262">
        <v>5144</v>
      </c>
      <c r="CK60" s="262">
        <v>2993</v>
      </c>
      <c r="CL60" s="262">
        <v>2593</v>
      </c>
      <c r="CM60" s="262">
        <v>51819</v>
      </c>
      <c r="CN60" s="262">
        <v>14011</v>
      </c>
      <c r="CO60" s="262">
        <v>16123</v>
      </c>
      <c r="CP60" s="262">
        <v>16495</v>
      </c>
      <c r="CQ60" s="262">
        <v>4021</v>
      </c>
      <c r="CR60" s="262">
        <v>1169</v>
      </c>
      <c r="CS60" s="262">
        <v>14011</v>
      </c>
      <c r="CT60" s="262">
        <v>18350</v>
      </c>
      <c r="CU60" s="262">
        <v>9003</v>
      </c>
      <c r="CV60" s="262">
        <v>7269</v>
      </c>
      <c r="CW60" s="262">
        <v>2151</v>
      </c>
      <c r="CX60" s="262">
        <v>1035</v>
      </c>
      <c r="CY60" s="262">
        <v>125015</v>
      </c>
      <c r="CZ60" s="262">
        <v>61588</v>
      </c>
      <c r="DA60" s="262">
        <v>63426</v>
      </c>
      <c r="DB60" s="262">
        <v>11364</v>
      </c>
      <c r="DC60" s="262">
        <v>15054</v>
      </c>
      <c r="DD60" s="262">
        <v>11510</v>
      </c>
      <c r="DE60" s="262">
        <v>18444</v>
      </c>
      <c r="DF60" s="262">
        <v>13873</v>
      </c>
      <c r="DG60" s="262">
        <v>12116</v>
      </c>
      <c r="DH60" s="262">
        <v>5758</v>
      </c>
      <c r="DI60" s="262">
        <v>2996</v>
      </c>
      <c r="DJ60" s="262">
        <v>3209</v>
      </c>
      <c r="DK60" s="262">
        <v>12834</v>
      </c>
      <c r="DL60" s="262">
        <v>4464</v>
      </c>
      <c r="DM60" s="262">
        <v>9009</v>
      </c>
      <c r="DN60" s="262">
        <v>5416</v>
      </c>
      <c r="DO60" s="262">
        <v>13186</v>
      </c>
      <c r="DP60" s="262">
        <v>23709</v>
      </c>
      <c r="DQ60" s="262">
        <v>25945</v>
      </c>
      <c r="DR60" s="262">
        <v>13819</v>
      </c>
      <c r="DS60" s="262">
        <v>10427</v>
      </c>
      <c r="DT60" s="262">
        <v>68370</v>
      </c>
      <c r="DU60" s="262">
        <v>66440</v>
      </c>
      <c r="DV60" s="262">
        <v>1930</v>
      </c>
      <c r="DW60" s="262">
        <v>55600</v>
      </c>
      <c r="DX60" s="262">
        <v>66440</v>
      </c>
      <c r="DY60" s="262">
        <v>54380</v>
      </c>
      <c r="DZ60" s="262">
        <v>3640</v>
      </c>
      <c r="EA60" s="262">
        <v>3710</v>
      </c>
      <c r="EB60" s="262">
        <v>3710</v>
      </c>
      <c r="EC60" s="262">
        <v>1010</v>
      </c>
      <c r="ED60" s="262">
        <v>65060</v>
      </c>
      <c r="EE60" s="262">
        <v>2830</v>
      </c>
      <c r="EF60" s="262">
        <v>8850</v>
      </c>
      <c r="EG60" s="262">
        <v>12270</v>
      </c>
      <c r="EH60" s="262">
        <v>9220</v>
      </c>
      <c r="EI60" s="262">
        <v>10320</v>
      </c>
      <c r="EJ60" s="262">
        <v>2130</v>
      </c>
      <c r="EK60" s="262">
        <v>8970</v>
      </c>
      <c r="EL60" s="262">
        <v>4070</v>
      </c>
      <c r="EM60" s="262">
        <v>5880</v>
      </c>
      <c r="EN60" s="262">
        <v>530</v>
      </c>
      <c r="EO60" s="262">
        <v>66440</v>
      </c>
      <c r="EP60" s="262">
        <v>2870</v>
      </c>
      <c r="EQ60" s="262">
        <v>16800</v>
      </c>
      <c r="ER60" s="262">
        <v>11640</v>
      </c>
      <c r="ES60" s="262">
        <v>1070</v>
      </c>
      <c r="ET60" s="262">
        <v>4090</v>
      </c>
      <c r="EU60" s="262">
        <v>17500</v>
      </c>
      <c r="EV60" s="262">
        <v>12280</v>
      </c>
      <c r="EW60" s="262">
        <v>5230</v>
      </c>
      <c r="EX60" s="262">
        <v>29260</v>
      </c>
      <c r="EY60" s="262">
        <v>2040</v>
      </c>
      <c r="EZ60" s="262">
        <v>7170</v>
      </c>
      <c r="FA60" s="262">
        <v>5130</v>
      </c>
      <c r="FB60" s="262">
        <v>14930</v>
      </c>
      <c r="FC60" s="262">
        <v>10</v>
      </c>
      <c r="FD60" s="262">
        <v>17910</v>
      </c>
      <c r="FE60" s="262">
        <v>5710</v>
      </c>
      <c r="FF60" s="262">
        <v>9730</v>
      </c>
      <c r="FG60" s="262">
        <v>2470</v>
      </c>
      <c r="FH60" s="262">
        <v>5510</v>
      </c>
      <c r="FI60" s="262">
        <v>1340</v>
      </c>
      <c r="FJ60" s="262">
        <v>4000</v>
      </c>
      <c r="FK60" s="262">
        <v>5450</v>
      </c>
      <c r="FL60" s="262">
        <v>0.42420000000000002</v>
      </c>
      <c r="FM60" s="262">
        <v>1390</v>
      </c>
      <c r="FN60" s="262">
        <v>104840</v>
      </c>
      <c r="FO60" s="262">
        <v>6660</v>
      </c>
      <c r="FP60" s="262">
        <v>3450</v>
      </c>
      <c r="FQ60" s="262">
        <v>3210</v>
      </c>
      <c r="FR60" s="262">
        <v>40480</v>
      </c>
      <c r="FS60" s="262">
        <v>33920</v>
      </c>
      <c r="FT60" s="262">
        <v>31460</v>
      </c>
      <c r="FU60" s="262">
        <v>2470</v>
      </c>
      <c r="FV60" s="262">
        <v>8820</v>
      </c>
      <c r="FW60" s="262">
        <v>14960</v>
      </c>
      <c r="FX60" s="262">
        <v>104840</v>
      </c>
      <c r="FY60" s="262">
        <v>28410</v>
      </c>
      <c r="FZ60" s="262">
        <v>51120</v>
      </c>
      <c r="GA60" s="262">
        <v>12010</v>
      </c>
      <c r="GB60" s="262">
        <v>1490</v>
      </c>
      <c r="GC60" s="262">
        <v>5390</v>
      </c>
      <c r="GD60" s="262">
        <v>5620</v>
      </c>
      <c r="GE60" s="262">
        <v>800</v>
      </c>
      <c r="GF60">
        <v>2857</v>
      </c>
      <c r="GG60">
        <v>3062</v>
      </c>
      <c r="GH60">
        <v>16204</v>
      </c>
      <c r="GI60">
        <v>4929</v>
      </c>
      <c r="GJ60">
        <v>2020</v>
      </c>
      <c r="GK60">
        <v>3631</v>
      </c>
      <c r="GL60">
        <v>4784</v>
      </c>
      <c r="GM60">
        <v>2316</v>
      </c>
      <c r="GN60">
        <v>1583</v>
      </c>
      <c r="GO60">
        <v>652</v>
      </c>
      <c r="GP60">
        <v>3927</v>
      </c>
      <c r="GQ60">
        <v>4076</v>
      </c>
      <c r="GR60">
        <v>21392</v>
      </c>
      <c r="GS60">
        <v>6341</v>
      </c>
      <c r="GT60">
        <v>2499</v>
      </c>
      <c r="GU60">
        <v>5376</v>
      </c>
      <c r="GV60">
        <v>6083</v>
      </c>
      <c r="GW60">
        <v>2633</v>
      </c>
      <c r="GX60">
        <v>1923</v>
      </c>
      <c r="GY60">
        <v>792</v>
      </c>
    </row>
    <row r="61" spans="1:207">
      <c r="A61" s="262">
        <v>3459</v>
      </c>
      <c r="B61" s="262">
        <v>3</v>
      </c>
      <c r="C61" s="262">
        <v>4</v>
      </c>
      <c r="D61" s="262">
        <v>59</v>
      </c>
      <c r="E61" s="262" t="s">
        <v>195</v>
      </c>
      <c r="F61" s="262" t="s">
        <v>2317</v>
      </c>
      <c r="G61" s="262" t="s">
        <v>2318</v>
      </c>
      <c r="H61" s="262" t="s">
        <v>2202</v>
      </c>
      <c r="I61" s="262">
        <v>94956</v>
      </c>
      <c r="J61" s="262">
        <v>9351</v>
      </c>
      <c r="K61" s="262">
        <v>8162</v>
      </c>
      <c r="L61" s="262">
        <v>9647</v>
      </c>
      <c r="M61" s="262">
        <v>13443</v>
      </c>
      <c r="N61" s="262">
        <v>14704</v>
      </c>
      <c r="O61" s="262">
        <v>10665</v>
      </c>
      <c r="P61" s="262">
        <v>16308</v>
      </c>
      <c r="Q61" s="262">
        <v>9058</v>
      </c>
      <c r="R61" s="262">
        <v>3618</v>
      </c>
      <c r="S61" s="262">
        <v>7099</v>
      </c>
      <c r="T61" s="262">
        <v>85982</v>
      </c>
      <c r="U61" s="262">
        <v>340</v>
      </c>
      <c r="V61" s="262">
        <v>354</v>
      </c>
      <c r="W61" s="262">
        <v>318</v>
      </c>
      <c r="X61" s="262">
        <v>483</v>
      </c>
      <c r="Y61" s="262">
        <v>29</v>
      </c>
      <c r="Z61" s="262">
        <v>351</v>
      </c>
      <c r="AA61" s="262">
        <v>2383</v>
      </c>
      <c r="AB61" s="262">
        <v>4422</v>
      </c>
      <c r="AC61" s="262">
        <v>732</v>
      </c>
      <c r="AD61" s="262">
        <v>83770</v>
      </c>
      <c r="AE61" s="262">
        <v>3325</v>
      </c>
      <c r="AF61" s="262">
        <v>324</v>
      </c>
      <c r="AG61" s="262">
        <v>62522</v>
      </c>
      <c r="AH61" s="262">
        <v>22895</v>
      </c>
      <c r="AI61" s="262">
        <v>8392</v>
      </c>
      <c r="AJ61" s="262">
        <v>970</v>
      </c>
      <c r="AK61" s="262">
        <v>177</v>
      </c>
      <c r="AL61" s="262">
        <v>74506</v>
      </c>
      <c r="AM61" s="262">
        <v>9887</v>
      </c>
      <c r="AN61" s="262">
        <v>5788</v>
      </c>
      <c r="AO61" s="262">
        <v>4775</v>
      </c>
      <c r="AP61" s="262">
        <v>151769</v>
      </c>
      <c r="AQ61" s="262">
        <v>14281</v>
      </c>
      <c r="AR61" s="262">
        <v>12746</v>
      </c>
      <c r="AS61" s="262">
        <v>15230</v>
      </c>
      <c r="AT61" s="262">
        <v>23301</v>
      </c>
      <c r="AU61" s="262">
        <v>25903</v>
      </c>
      <c r="AV61" s="262">
        <v>16548</v>
      </c>
      <c r="AW61" s="262">
        <v>28105</v>
      </c>
      <c r="AX61" s="262">
        <v>11022</v>
      </c>
      <c r="AY61" s="262">
        <v>4624</v>
      </c>
      <c r="AZ61" s="262">
        <v>23456</v>
      </c>
      <c r="BA61" s="262">
        <v>123149</v>
      </c>
      <c r="BB61" s="262">
        <v>1035</v>
      </c>
      <c r="BC61" s="262">
        <v>904</v>
      </c>
      <c r="BD61" s="262">
        <v>1481</v>
      </c>
      <c r="BE61" s="262">
        <v>886</v>
      </c>
      <c r="BF61" s="262">
        <v>33</v>
      </c>
      <c r="BG61" s="262">
        <v>816</v>
      </c>
      <c r="BH61" s="262">
        <v>3656</v>
      </c>
      <c r="BI61" s="262">
        <v>10691</v>
      </c>
      <c r="BJ61" s="262">
        <v>1280</v>
      </c>
      <c r="BK61" s="262">
        <v>130748</v>
      </c>
      <c r="BL61" s="262">
        <v>5017</v>
      </c>
      <c r="BM61" s="262">
        <v>368</v>
      </c>
      <c r="BN61" s="262">
        <v>84604</v>
      </c>
      <c r="BO61" s="262">
        <v>61956</v>
      </c>
      <c r="BP61" s="262">
        <v>525</v>
      </c>
      <c r="BQ61" s="262">
        <v>4675</v>
      </c>
      <c r="BR61" s="262">
        <v>2410</v>
      </c>
      <c r="BS61" s="262">
        <v>10933</v>
      </c>
      <c r="BT61" s="262">
        <v>23249</v>
      </c>
      <c r="BU61" s="262">
        <v>28099</v>
      </c>
      <c r="BV61" s="262">
        <v>24550</v>
      </c>
      <c r="BW61" s="262">
        <v>24372</v>
      </c>
      <c r="BX61" s="262">
        <v>16092</v>
      </c>
      <c r="BY61" s="262">
        <v>8078</v>
      </c>
      <c r="BZ61" s="262">
        <v>5195</v>
      </c>
      <c r="CA61" s="262">
        <v>8782</v>
      </c>
      <c r="CB61" s="262">
        <v>1439</v>
      </c>
      <c r="CC61" s="262">
        <v>5617</v>
      </c>
      <c r="CD61" s="262">
        <v>19037</v>
      </c>
      <c r="CE61" s="262">
        <v>33013</v>
      </c>
      <c r="CF61" s="262">
        <v>33848</v>
      </c>
      <c r="CG61" s="262">
        <v>23502</v>
      </c>
      <c r="CH61" s="262">
        <v>35304</v>
      </c>
      <c r="CI61" s="262">
        <v>119414</v>
      </c>
      <c r="CJ61" s="262">
        <v>14337</v>
      </c>
      <c r="CK61" s="262">
        <v>10251</v>
      </c>
      <c r="CL61" s="262">
        <v>7758</v>
      </c>
      <c r="CM61" s="262">
        <v>141785</v>
      </c>
      <c r="CN61" s="262">
        <v>39961</v>
      </c>
      <c r="CO61" s="262">
        <v>40232</v>
      </c>
      <c r="CP61" s="262">
        <v>47567</v>
      </c>
      <c r="CQ61" s="262">
        <v>11110</v>
      </c>
      <c r="CR61" s="262">
        <v>2915</v>
      </c>
      <c r="CS61" s="262">
        <v>39961</v>
      </c>
      <c r="CT61" s="262">
        <v>46423</v>
      </c>
      <c r="CU61" s="262">
        <v>23251</v>
      </c>
      <c r="CV61" s="262">
        <v>20618</v>
      </c>
      <c r="CW61" s="262">
        <v>7656</v>
      </c>
      <c r="CX61" s="262">
        <v>3876</v>
      </c>
      <c r="CY61" s="262">
        <v>350147</v>
      </c>
      <c r="CZ61" s="262">
        <v>172481</v>
      </c>
      <c r="DA61" s="262">
        <v>177666</v>
      </c>
      <c r="DB61" s="262">
        <v>33271</v>
      </c>
      <c r="DC61" s="262">
        <v>43419</v>
      </c>
      <c r="DD61" s="262">
        <v>37818</v>
      </c>
      <c r="DE61" s="262">
        <v>50745</v>
      </c>
      <c r="DF61" s="262">
        <v>34481</v>
      </c>
      <c r="DG61" s="262">
        <v>33264</v>
      </c>
      <c r="DH61" s="262">
        <v>17711</v>
      </c>
      <c r="DI61" s="262">
        <v>8829</v>
      </c>
      <c r="DJ61" s="262">
        <v>9627</v>
      </c>
      <c r="DK61" s="262">
        <v>36434</v>
      </c>
      <c r="DL61" s="262">
        <v>12789</v>
      </c>
      <c r="DM61" s="262">
        <v>29334</v>
      </c>
      <c r="DN61" s="262">
        <v>17495</v>
      </c>
      <c r="DO61" s="262">
        <v>39224</v>
      </c>
      <c r="DP61" s="262">
        <v>60214</v>
      </c>
      <c r="DQ61" s="262">
        <v>69646</v>
      </c>
      <c r="DR61" s="262">
        <v>35290</v>
      </c>
      <c r="DS61" s="262">
        <v>31265</v>
      </c>
      <c r="DT61" s="262">
        <v>192640</v>
      </c>
      <c r="DU61" s="262">
        <v>187000</v>
      </c>
      <c r="DV61" s="262">
        <v>5640</v>
      </c>
      <c r="DW61" s="262">
        <v>155550</v>
      </c>
      <c r="DX61" s="262">
        <v>187000</v>
      </c>
      <c r="DY61" s="262">
        <v>159840</v>
      </c>
      <c r="DZ61" s="262">
        <v>7440</v>
      </c>
      <c r="EA61" s="262">
        <v>8040</v>
      </c>
      <c r="EB61" s="262">
        <v>8840</v>
      </c>
      <c r="EC61" s="262">
        <v>2850</v>
      </c>
      <c r="ED61" s="262">
        <v>184160</v>
      </c>
      <c r="EE61" s="262">
        <v>7570</v>
      </c>
      <c r="EF61" s="262">
        <v>22500</v>
      </c>
      <c r="EG61" s="262">
        <v>33820</v>
      </c>
      <c r="EH61" s="262">
        <v>24010</v>
      </c>
      <c r="EI61" s="262">
        <v>27380</v>
      </c>
      <c r="EJ61" s="262">
        <v>4910</v>
      </c>
      <c r="EK61" s="262">
        <v>28130</v>
      </c>
      <c r="EL61" s="262">
        <v>15660</v>
      </c>
      <c r="EM61" s="262">
        <v>19530</v>
      </c>
      <c r="EN61" s="262">
        <v>640</v>
      </c>
      <c r="EO61" s="262">
        <v>187000</v>
      </c>
      <c r="EP61" s="262">
        <v>6000</v>
      </c>
      <c r="EQ61" s="262">
        <v>60300</v>
      </c>
      <c r="ER61" s="262">
        <v>47110</v>
      </c>
      <c r="ES61" s="262">
        <v>2250</v>
      </c>
      <c r="ET61" s="262">
        <v>10940</v>
      </c>
      <c r="EU61" s="262">
        <v>47960</v>
      </c>
      <c r="EV61" s="262">
        <v>34430</v>
      </c>
      <c r="EW61" s="262">
        <v>13540</v>
      </c>
      <c r="EX61" s="262">
        <v>72750</v>
      </c>
      <c r="EY61" s="262">
        <v>4120</v>
      </c>
      <c r="EZ61" s="262">
        <v>17530</v>
      </c>
      <c r="FA61" s="262">
        <v>9160</v>
      </c>
      <c r="FB61" s="262">
        <v>41930</v>
      </c>
      <c r="FC61" s="262">
        <v>0.42420000000000002</v>
      </c>
      <c r="FD61" s="262">
        <v>49170</v>
      </c>
      <c r="FE61" s="262">
        <v>16020</v>
      </c>
      <c r="FF61" s="262">
        <v>26760</v>
      </c>
      <c r="FG61" s="262">
        <v>6380</v>
      </c>
      <c r="FH61" s="262">
        <v>15600</v>
      </c>
      <c r="FI61" s="262">
        <v>4490</v>
      </c>
      <c r="FJ61" s="262">
        <v>9980</v>
      </c>
      <c r="FK61" s="262">
        <v>12780</v>
      </c>
      <c r="FL61" s="262">
        <v>2450</v>
      </c>
      <c r="FM61" s="262">
        <v>3870</v>
      </c>
      <c r="FN61" s="262">
        <v>293260</v>
      </c>
      <c r="FO61" s="262">
        <v>21680</v>
      </c>
      <c r="FP61" s="262">
        <v>12950</v>
      </c>
      <c r="FQ61" s="262">
        <v>8730</v>
      </c>
      <c r="FR61" s="262">
        <v>109860</v>
      </c>
      <c r="FS61" s="262">
        <v>101650</v>
      </c>
      <c r="FT61" s="262">
        <v>95270</v>
      </c>
      <c r="FU61" s="262">
        <v>6380</v>
      </c>
      <c r="FV61" s="262">
        <v>23200</v>
      </c>
      <c r="FW61" s="262">
        <v>36850</v>
      </c>
      <c r="FX61" s="262">
        <v>293260</v>
      </c>
      <c r="FY61" s="262">
        <v>83730</v>
      </c>
      <c r="FZ61" s="262">
        <v>146560</v>
      </c>
      <c r="GA61" s="262">
        <v>31450</v>
      </c>
      <c r="GB61" s="262">
        <v>2810</v>
      </c>
      <c r="GC61" s="262">
        <v>13210</v>
      </c>
      <c r="GD61" s="262">
        <v>13860</v>
      </c>
      <c r="GE61" s="262">
        <v>1650</v>
      </c>
      <c r="GF61">
        <v>9351</v>
      </c>
      <c r="GG61">
        <v>7917</v>
      </c>
      <c r="GH61">
        <v>36762</v>
      </c>
      <c r="GI61">
        <v>9575</v>
      </c>
      <c r="GJ61">
        <v>3807</v>
      </c>
      <c r="GK61">
        <v>7509</v>
      </c>
      <c r="GL61">
        <v>9576</v>
      </c>
      <c r="GM61">
        <v>5504</v>
      </c>
      <c r="GN61">
        <v>3771</v>
      </c>
      <c r="GO61">
        <v>1184</v>
      </c>
      <c r="GP61">
        <v>14281</v>
      </c>
      <c r="GQ61">
        <v>12359</v>
      </c>
      <c r="GR61">
        <v>62799</v>
      </c>
      <c r="GS61">
        <v>15304</v>
      </c>
      <c r="GT61">
        <v>5882</v>
      </c>
      <c r="GU61">
        <v>14164</v>
      </c>
      <c r="GV61">
        <v>14153</v>
      </c>
      <c r="GW61">
        <v>6589</v>
      </c>
      <c r="GX61">
        <v>4731</v>
      </c>
      <c r="GY61">
        <v>1498</v>
      </c>
    </row>
    <row r="62" spans="1:207">
      <c r="A62" s="262">
        <v>3460</v>
      </c>
      <c r="B62" s="262">
        <v>3</v>
      </c>
      <c r="C62" s="262">
        <v>4</v>
      </c>
      <c r="D62" s="262">
        <v>60</v>
      </c>
      <c r="E62" s="262" t="s">
        <v>195</v>
      </c>
      <c r="F62" s="262" t="s">
        <v>2319</v>
      </c>
      <c r="G62" s="262" t="s">
        <v>2320</v>
      </c>
      <c r="H62" s="262" t="s">
        <v>2202</v>
      </c>
      <c r="I62" s="262">
        <v>38303</v>
      </c>
      <c r="J62" s="262">
        <v>1421</v>
      </c>
      <c r="K62" s="262">
        <v>2222</v>
      </c>
      <c r="L62" s="262">
        <v>3407</v>
      </c>
      <c r="M62" s="262">
        <v>4985</v>
      </c>
      <c r="N62" s="262">
        <v>5956</v>
      </c>
      <c r="O62" s="262">
        <v>4915</v>
      </c>
      <c r="P62" s="262">
        <v>8381</v>
      </c>
      <c r="Q62" s="262">
        <v>4813</v>
      </c>
      <c r="R62" s="262">
        <v>2203</v>
      </c>
      <c r="S62" s="262">
        <v>1867</v>
      </c>
      <c r="T62" s="262">
        <v>35849</v>
      </c>
      <c r="U62" s="262">
        <v>7</v>
      </c>
      <c r="V62" s="262">
        <v>233</v>
      </c>
      <c r="W62" s="262">
        <v>125</v>
      </c>
      <c r="X62" s="262">
        <v>124</v>
      </c>
      <c r="Y62" s="262">
        <v>6</v>
      </c>
      <c r="Z62" s="262">
        <v>92</v>
      </c>
      <c r="AA62" s="262">
        <v>780</v>
      </c>
      <c r="AB62" s="262">
        <v>1623</v>
      </c>
      <c r="AC62" s="262">
        <v>279</v>
      </c>
      <c r="AD62" s="262">
        <v>34508</v>
      </c>
      <c r="AE62" s="262">
        <v>1018</v>
      </c>
      <c r="AF62" s="262">
        <v>95</v>
      </c>
      <c r="AG62" s="262">
        <v>30868</v>
      </c>
      <c r="AH62" s="262">
        <v>5413</v>
      </c>
      <c r="AI62" s="262">
        <v>1699</v>
      </c>
      <c r="AJ62" s="262">
        <v>263</v>
      </c>
      <c r="AK62" s="262">
        <v>60</v>
      </c>
      <c r="AL62" s="262">
        <v>31816</v>
      </c>
      <c r="AM62" s="262">
        <v>3654</v>
      </c>
      <c r="AN62" s="262">
        <v>1669</v>
      </c>
      <c r="AO62" s="262">
        <v>1164</v>
      </c>
      <c r="AP62" s="262">
        <v>51673</v>
      </c>
      <c r="AQ62" s="262">
        <v>1846</v>
      </c>
      <c r="AR62" s="262">
        <v>2904</v>
      </c>
      <c r="AS62" s="262">
        <v>4309</v>
      </c>
      <c r="AT62" s="262">
        <v>6637</v>
      </c>
      <c r="AU62" s="262">
        <v>8522</v>
      </c>
      <c r="AV62" s="262">
        <v>6837</v>
      </c>
      <c r="AW62" s="262">
        <v>11882</v>
      </c>
      <c r="AX62" s="262">
        <v>5725</v>
      </c>
      <c r="AY62" s="262">
        <v>3011</v>
      </c>
      <c r="AZ62" s="262">
        <v>6182</v>
      </c>
      <c r="BA62" s="262">
        <v>43886</v>
      </c>
      <c r="BB62" s="262">
        <v>28</v>
      </c>
      <c r="BC62" s="262">
        <v>710</v>
      </c>
      <c r="BD62" s="262">
        <v>358</v>
      </c>
      <c r="BE62" s="262">
        <v>227</v>
      </c>
      <c r="BF62" s="262">
        <v>6</v>
      </c>
      <c r="BG62" s="262">
        <v>276</v>
      </c>
      <c r="BH62" s="262">
        <v>955</v>
      </c>
      <c r="BI62" s="262">
        <v>3359</v>
      </c>
      <c r="BJ62" s="262">
        <v>318</v>
      </c>
      <c r="BK62" s="262">
        <v>45573</v>
      </c>
      <c r="BL62" s="262">
        <v>1364</v>
      </c>
      <c r="BM62" s="262">
        <v>104</v>
      </c>
      <c r="BN62" s="262">
        <v>31889</v>
      </c>
      <c r="BO62" s="262">
        <v>18910</v>
      </c>
      <c r="BP62" s="262">
        <v>148</v>
      </c>
      <c r="BQ62" s="262">
        <v>726</v>
      </c>
      <c r="BR62" s="262">
        <v>969</v>
      </c>
      <c r="BS62" s="262">
        <v>2811</v>
      </c>
      <c r="BT62" s="262">
        <v>5488</v>
      </c>
      <c r="BU62" s="262">
        <v>6587</v>
      </c>
      <c r="BV62" s="262">
        <v>7561</v>
      </c>
      <c r="BW62" s="262">
        <v>8826</v>
      </c>
      <c r="BX62" s="262">
        <v>6965</v>
      </c>
      <c r="BY62" s="262">
        <v>4160</v>
      </c>
      <c r="BZ62" s="262">
        <v>2932</v>
      </c>
      <c r="CA62" s="262">
        <v>5374</v>
      </c>
      <c r="CB62" s="262">
        <v>543</v>
      </c>
      <c r="CC62" s="262">
        <v>1798</v>
      </c>
      <c r="CD62" s="262">
        <v>4944</v>
      </c>
      <c r="CE62" s="262">
        <v>7228</v>
      </c>
      <c r="CF62" s="262">
        <v>8847</v>
      </c>
      <c r="CG62" s="262">
        <v>8861</v>
      </c>
      <c r="CH62" s="262">
        <v>19452</v>
      </c>
      <c r="CI62" s="262">
        <v>42238</v>
      </c>
      <c r="CJ62" s="262">
        <v>4851</v>
      </c>
      <c r="CK62" s="262">
        <v>2709</v>
      </c>
      <c r="CL62" s="262">
        <v>1875</v>
      </c>
      <c r="CM62" s="262">
        <v>49046</v>
      </c>
      <c r="CN62" s="262">
        <v>12243</v>
      </c>
      <c r="CO62" s="262">
        <v>11908</v>
      </c>
      <c r="CP62" s="262">
        <v>19689</v>
      </c>
      <c r="CQ62" s="262">
        <v>3935</v>
      </c>
      <c r="CR62" s="262">
        <v>1271</v>
      </c>
      <c r="CS62" s="262">
        <v>12243</v>
      </c>
      <c r="CT62" s="262">
        <v>13922</v>
      </c>
      <c r="CU62" s="262">
        <v>8410</v>
      </c>
      <c r="CV62" s="262">
        <v>8646</v>
      </c>
      <c r="CW62" s="262">
        <v>3760</v>
      </c>
      <c r="CX62" s="262">
        <v>2065</v>
      </c>
      <c r="CY62" s="262">
        <v>132293</v>
      </c>
      <c r="CZ62" s="262">
        <v>66111</v>
      </c>
      <c r="DA62" s="262">
        <v>66183</v>
      </c>
      <c r="DB62" s="262">
        <v>14233</v>
      </c>
      <c r="DC62" s="262">
        <v>17600</v>
      </c>
      <c r="DD62" s="262">
        <v>17522</v>
      </c>
      <c r="DE62" s="262">
        <v>17812</v>
      </c>
      <c r="DF62" s="262">
        <v>10877</v>
      </c>
      <c r="DG62" s="262">
        <v>9962</v>
      </c>
      <c r="DH62" s="262">
        <v>5316</v>
      </c>
      <c r="DI62" s="262">
        <v>3887</v>
      </c>
      <c r="DJ62" s="262">
        <v>4079</v>
      </c>
      <c r="DK62" s="262">
        <v>15163</v>
      </c>
      <c r="DL62" s="262">
        <v>5121</v>
      </c>
      <c r="DM62" s="262">
        <v>12789</v>
      </c>
      <c r="DN62" s="262">
        <v>8316</v>
      </c>
      <c r="DO62" s="262">
        <v>16445</v>
      </c>
      <c r="DP62" s="262">
        <v>22527</v>
      </c>
      <c r="DQ62" s="262">
        <v>23992</v>
      </c>
      <c r="DR62" s="262">
        <v>10539</v>
      </c>
      <c r="DS62" s="262">
        <v>9436</v>
      </c>
      <c r="DT62" s="262">
        <v>75270</v>
      </c>
      <c r="DU62" s="262">
        <v>73810</v>
      </c>
      <c r="DV62" s="262">
        <v>1460</v>
      </c>
      <c r="DW62" s="262">
        <v>55930</v>
      </c>
      <c r="DX62" s="262">
        <v>73810</v>
      </c>
      <c r="DY62" s="262">
        <v>63470</v>
      </c>
      <c r="DZ62" s="262">
        <v>3320</v>
      </c>
      <c r="EA62" s="262">
        <v>3270</v>
      </c>
      <c r="EB62" s="262">
        <v>2850</v>
      </c>
      <c r="EC62" s="262">
        <v>900</v>
      </c>
      <c r="ED62" s="262">
        <v>72620</v>
      </c>
      <c r="EE62" s="262">
        <v>2690</v>
      </c>
      <c r="EF62" s="262">
        <v>8780</v>
      </c>
      <c r="EG62" s="262">
        <v>12310</v>
      </c>
      <c r="EH62" s="262">
        <v>8560</v>
      </c>
      <c r="EI62" s="262">
        <v>9950</v>
      </c>
      <c r="EJ62" s="262">
        <v>2320</v>
      </c>
      <c r="EK62" s="262">
        <v>12190</v>
      </c>
      <c r="EL62" s="262">
        <v>7540</v>
      </c>
      <c r="EM62" s="262">
        <v>8140</v>
      </c>
      <c r="EN62" s="262">
        <v>0.42420000000000002</v>
      </c>
      <c r="EO62" s="262">
        <v>73810</v>
      </c>
      <c r="EP62" s="262">
        <v>3710</v>
      </c>
      <c r="EQ62" s="262">
        <v>27920</v>
      </c>
      <c r="ER62" s="262">
        <v>22070</v>
      </c>
      <c r="ES62" s="262">
        <v>600</v>
      </c>
      <c r="ET62" s="262">
        <v>5250</v>
      </c>
      <c r="EU62" s="262">
        <v>15890</v>
      </c>
      <c r="EV62" s="262">
        <v>12310</v>
      </c>
      <c r="EW62" s="262">
        <v>3580</v>
      </c>
      <c r="EX62" s="262">
        <v>26280</v>
      </c>
      <c r="EY62" s="262">
        <v>1510</v>
      </c>
      <c r="EZ62" s="262">
        <v>5800</v>
      </c>
      <c r="FA62" s="262">
        <v>3240</v>
      </c>
      <c r="FB62" s="262">
        <v>15740</v>
      </c>
      <c r="FC62" s="262">
        <v>0</v>
      </c>
      <c r="FD62" s="262">
        <v>20880</v>
      </c>
      <c r="FE62" s="262">
        <v>6550</v>
      </c>
      <c r="FF62" s="262">
        <v>11440</v>
      </c>
      <c r="FG62" s="262">
        <v>2900</v>
      </c>
      <c r="FH62" s="262">
        <v>6290</v>
      </c>
      <c r="FI62" s="262">
        <v>2080</v>
      </c>
      <c r="FJ62" s="262">
        <v>4780</v>
      </c>
      <c r="FK62" s="262">
        <v>6090</v>
      </c>
      <c r="FL62" s="262">
        <v>0.42420000000000002</v>
      </c>
      <c r="FM62" s="262">
        <v>1480</v>
      </c>
      <c r="FN62" s="262">
        <v>108780</v>
      </c>
      <c r="FO62" s="262">
        <v>8970</v>
      </c>
      <c r="FP62" s="262">
        <v>5070</v>
      </c>
      <c r="FQ62" s="262">
        <v>3900</v>
      </c>
      <c r="FR62" s="262">
        <v>40180</v>
      </c>
      <c r="FS62" s="262">
        <v>35910</v>
      </c>
      <c r="FT62" s="262">
        <v>33010</v>
      </c>
      <c r="FU62" s="262">
        <v>2900</v>
      </c>
      <c r="FV62" s="262">
        <v>7460</v>
      </c>
      <c r="FW62" s="262">
        <v>16250</v>
      </c>
      <c r="FX62" s="262">
        <v>108780</v>
      </c>
      <c r="FY62" s="262">
        <v>35620</v>
      </c>
      <c r="FZ62" s="262">
        <v>48930</v>
      </c>
      <c r="GA62" s="262">
        <v>11850</v>
      </c>
      <c r="GB62" s="262">
        <v>880</v>
      </c>
      <c r="GC62" s="262">
        <v>4420</v>
      </c>
      <c r="GD62" s="262">
        <v>6290</v>
      </c>
      <c r="GE62" s="262">
        <v>780</v>
      </c>
      <c r="GF62">
        <v>1421</v>
      </c>
      <c r="GG62">
        <v>2089</v>
      </c>
      <c r="GH62">
        <v>13931</v>
      </c>
      <c r="GI62">
        <v>4433</v>
      </c>
      <c r="GJ62">
        <v>1792</v>
      </c>
      <c r="GK62">
        <v>3850</v>
      </c>
      <c r="GL62">
        <v>5126</v>
      </c>
      <c r="GM62">
        <v>2760</v>
      </c>
      <c r="GN62">
        <v>2037</v>
      </c>
      <c r="GO62">
        <v>864</v>
      </c>
      <c r="GP62">
        <v>1846</v>
      </c>
      <c r="GQ62">
        <v>2735</v>
      </c>
      <c r="GR62">
        <v>18937</v>
      </c>
      <c r="GS62">
        <v>6210</v>
      </c>
      <c r="GT62">
        <v>2412</v>
      </c>
      <c r="GU62">
        <v>5799</v>
      </c>
      <c r="GV62">
        <v>6612</v>
      </c>
      <c r="GW62">
        <v>3233</v>
      </c>
      <c r="GX62">
        <v>2613</v>
      </c>
      <c r="GY62">
        <v>1276</v>
      </c>
    </row>
    <row r="63" spans="1:207">
      <c r="A63" s="262">
        <v>3461</v>
      </c>
      <c r="B63" s="262">
        <v>3</v>
      </c>
      <c r="C63" s="262">
        <v>4</v>
      </c>
      <c r="D63" s="262">
        <v>61</v>
      </c>
      <c r="E63" s="262" t="s">
        <v>195</v>
      </c>
      <c r="F63" s="262" t="s">
        <v>2321</v>
      </c>
      <c r="G63" s="262" t="s">
        <v>2322</v>
      </c>
      <c r="H63" s="262" t="s">
        <v>2202</v>
      </c>
      <c r="I63" s="262">
        <v>31483</v>
      </c>
      <c r="J63" s="262">
        <v>6481</v>
      </c>
      <c r="K63" s="262">
        <v>3368</v>
      </c>
      <c r="L63" s="262">
        <v>2918</v>
      </c>
      <c r="M63" s="262">
        <v>4539</v>
      </c>
      <c r="N63" s="262">
        <v>4406</v>
      </c>
      <c r="O63" s="262">
        <v>3279</v>
      </c>
      <c r="P63" s="262">
        <v>4046</v>
      </c>
      <c r="Q63" s="262">
        <v>1944</v>
      </c>
      <c r="R63" s="262">
        <v>502</v>
      </c>
      <c r="S63" s="262">
        <v>1393</v>
      </c>
      <c r="T63" s="262">
        <v>28464</v>
      </c>
      <c r="U63" s="262">
        <v>3</v>
      </c>
      <c r="V63" s="262">
        <v>781</v>
      </c>
      <c r="W63" s="262">
        <v>515</v>
      </c>
      <c r="X63" s="262">
        <v>176</v>
      </c>
      <c r="Y63" s="262">
        <v>23</v>
      </c>
      <c r="Z63" s="262">
        <v>128</v>
      </c>
      <c r="AA63" s="262">
        <v>468</v>
      </c>
      <c r="AB63" s="262">
        <v>1918</v>
      </c>
      <c r="AC63" s="262">
        <v>148</v>
      </c>
      <c r="AD63" s="262">
        <v>27563</v>
      </c>
      <c r="AE63" s="262">
        <v>1313</v>
      </c>
      <c r="AF63" s="262">
        <v>73</v>
      </c>
      <c r="AG63" s="262">
        <v>25312</v>
      </c>
      <c r="AH63" s="262">
        <v>3355</v>
      </c>
      <c r="AI63" s="262">
        <v>2485</v>
      </c>
      <c r="AJ63" s="262">
        <v>282</v>
      </c>
      <c r="AK63" s="262">
        <v>49</v>
      </c>
      <c r="AL63" s="262">
        <v>25167</v>
      </c>
      <c r="AM63" s="262">
        <v>2885</v>
      </c>
      <c r="AN63" s="262">
        <v>1969</v>
      </c>
      <c r="AO63" s="262">
        <v>1462</v>
      </c>
      <c r="AP63" s="262">
        <v>45457</v>
      </c>
      <c r="AQ63" s="262">
        <v>9269</v>
      </c>
      <c r="AR63" s="262">
        <v>5122</v>
      </c>
      <c r="AS63" s="262">
        <v>5040</v>
      </c>
      <c r="AT63" s="262">
        <v>7441</v>
      </c>
      <c r="AU63" s="262">
        <v>6032</v>
      </c>
      <c r="AV63" s="262">
        <v>4125</v>
      </c>
      <c r="AW63" s="262">
        <v>5437</v>
      </c>
      <c r="AX63" s="262">
        <v>2232</v>
      </c>
      <c r="AY63" s="262">
        <v>756</v>
      </c>
      <c r="AZ63" s="262">
        <v>4941</v>
      </c>
      <c r="BA63" s="262">
        <v>33618</v>
      </c>
      <c r="BB63" s="262">
        <v>18</v>
      </c>
      <c r="BC63" s="262">
        <v>3814</v>
      </c>
      <c r="BD63" s="262">
        <v>2177</v>
      </c>
      <c r="BE63" s="262">
        <v>651</v>
      </c>
      <c r="BF63" s="262">
        <v>26</v>
      </c>
      <c r="BG63" s="262">
        <v>209</v>
      </c>
      <c r="BH63" s="262">
        <v>832</v>
      </c>
      <c r="BI63" s="262">
        <v>4360</v>
      </c>
      <c r="BJ63" s="262">
        <v>204</v>
      </c>
      <c r="BK63" s="262">
        <v>38325</v>
      </c>
      <c r="BL63" s="262">
        <v>1647</v>
      </c>
      <c r="BM63" s="262">
        <v>86</v>
      </c>
      <c r="BN63" s="262">
        <v>24465</v>
      </c>
      <c r="BO63" s="262">
        <v>17635</v>
      </c>
      <c r="BP63" s="262">
        <v>1674</v>
      </c>
      <c r="BQ63" s="262">
        <v>1680</v>
      </c>
      <c r="BR63" s="262">
        <v>1247</v>
      </c>
      <c r="BS63" s="262">
        <v>6332</v>
      </c>
      <c r="BT63" s="262">
        <v>8034</v>
      </c>
      <c r="BU63" s="262">
        <v>7678</v>
      </c>
      <c r="BV63" s="262">
        <v>7318</v>
      </c>
      <c r="BW63" s="262">
        <v>6833</v>
      </c>
      <c r="BX63" s="262">
        <v>3739</v>
      </c>
      <c r="BY63" s="262">
        <v>1691</v>
      </c>
      <c r="BZ63" s="262">
        <v>975</v>
      </c>
      <c r="CA63" s="262">
        <v>1607</v>
      </c>
      <c r="CB63" s="262">
        <v>652</v>
      </c>
      <c r="CC63" s="262">
        <v>2144</v>
      </c>
      <c r="CD63" s="262">
        <v>6996</v>
      </c>
      <c r="CE63" s="262">
        <v>10155</v>
      </c>
      <c r="CF63" s="262">
        <v>9995</v>
      </c>
      <c r="CG63" s="262">
        <v>7460</v>
      </c>
      <c r="CH63" s="262">
        <v>8052</v>
      </c>
      <c r="CI63" s="262">
        <v>35911</v>
      </c>
      <c r="CJ63" s="262">
        <v>3574</v>
      </c>
      <c r="CK63" s="262">
        <v>3972</v>
      </c>
      <c r="CL63" s="262">
        <v>1997</v>
      </c>
      <c r="CM63" s="262">
        <v>40428</v>
      </c>
      <c r="CN63" s="262">
        <v>13348</v>
      </c>
      <c r="CO63" s="262">
        <v>12546</v>
      </c>
      <c r="CP63" s="262">
        <v>10896</v>
      </c>
      <c r="CQ63" s="262">
        <v>3032</v>
      </c>
      <c r="CR63" s="262">
        <v>606</v>
      </c>
      <c r="CS63" s="262">
        <v>13348</v>
      </c>
      <c r="CT63" s="262">
        <v>14207</v>
      </c>
      <c r="CU63" s="262">
        <v>6000</v>
      </c>
      <c r="CV63" s="262">
        <v>4702</v>
      </c>
      <c r="CW63" s="262">
        <v>1436</v>
      </c>
      <c r="CX63" s="262">
        <v>735</v>
      </c>
      <c r="CY63" s="262">
        <v>90033</v>
      </c>
      <c r="CZ63" s="262">
        <v>44693</v>
      </c>
      <c r="DA63" s="262">
        <v>45342</v>
      </c>
      <c r="DB63" s="262">
        <v>7515</v>
      </c>
      <c r="DC63" s="262">
        <v>10903</v>
      </c>
      <c r="DD63" s="262">
        <v>8823</v>
      </c>
      <c r="DE63" s="262">
        <v>13139</v>
      </c>
      <c r="DF63" s="262">
        <v>10689</v>
      </c>
      <c r="DG63" s="262">
        <v>9484</v>
      </c>
      <c r="DH63" s="262">
        <v>4938</v>
      </c>
      <c r="DI63" s="262">
        <v>1918</v>
      </c>
      <c r="DJ63" s="262">
        <v>2161</v>
      </c>
      <c r="DK63" s="262">
        <v>8726</v>
      </c>
      <c r="DL63" s="262">
        <v>3307</v>
      </c>
      <c r="DM63" s="262">
        <v>7105</v>
      </c>
      <c r="DN63" s="262">
        <v>4024</v>
      </c>
      <c r="DO63" s="262">
        <v>8916</v>
      </c>
      <c r="DP63" s="262">
        <v>15628</v>
      </c>
      <c r="DQ63" s="262">
        <v>18875</v>
      </c>
      <c r="DR63" s="262">
        <v>10632</v>
      </c>
      <c r="DS63" s="262">
        <v>8743</v>
      </c>
      <c r="DT63" s="262">
        <v>46310</v>
      </c>
      <c r="DU63" s="262">
        <v>44230</v>
      </c>
      <c r="DV63" s="262">
        <v>2080</v>
      </c>
      <c r="DW63" s="262">
        <v>43390</v>
      </c>
      <c r="DX63" s="262">
        <v>44230</v>
      </c>
      <c r="DY63" s="262">
        <v>37660</v>
      </c>
      <c r="DZ63" s="262">
        <v>1600</v>
      </c>
      <c r="EA63" s="262">
        <v>2130</v>
      </c>
      <c r="EB63" s="262">
        <v>1880</v>
      </c>
      <c r="EC63" s="262">
        <v>960</v>
      </c>
      <c r="ED63" s="262">
        <v>43460</v>
      </c>
      <c r="EE63" s="262">
        <v>1530</v>
      </c>
      <c r="EF63" s="262">
        <v>4180</v>
      </c>
      <c r="EG63" s="262">
        <v>7920</v>
      </c>
      <c r="EH63" s="262">
        <v>5560</v>
      </c>
      <c r="EI63" s="262">
        <v>6740</v>
      </c>
      <c r="EJ63" s="262">
        <v>1730</v>
      </c>
      <c r="EK63" s="262">
        <v>6510</v>
      </c>
      <c r="EL63" s="262">
        <v>3800</v>
      </c>
      <c r="EM63" s="262">
        <v>5320</v>
      </c>
      <c r="EN63" s="262">
        <v>0.42420000000000002</v>
      </c>
      <c r="EO63" s="262">
        <v>44230</v>
      </c>
      <c r="EP63" s="262">
        <v>2250</v>
      </c>
      <c r="EQ63" s="262">
        <v>13500</v>
      </c>
      <c r="ER63" s="262">
        <v>10210</v>
      </c>
      <c r="ES63" s="262">
        <v>1030</v>
      </c>
      <c r="ET63" s="262">
        <v>2260</v>
      </c>
      <c r="EU63" s="262">
        <v>10770</v>
      </c>
      <c r="EV63" s="262">
        <v>7140</v>
      </c>
      <c r="EW63" s="262">
        <v>3630</v>
      </c>
      <c r="EX63" s="262">
        <v>17710</v>
      </c>
      <c r="EY63" s="262">
        <v>760</v>
      </c>
      <c r="EZ63" s="262">
        <v>4650</v>
      </c>
      <c r="FA63" s="262">
        <v>3040</v>
      </c>
      <c r="FB63" s="262">
        <v>9270</v>
      </c>
      <c r="FC63" s="262">
        <v>0.42420000000000002</v>
      </c>
      <c r="FD63" s="262">
        <v>12070</v>
      </c>
      <c r="FE63" s="262">
        <v>3830</v>
      </c>
      <c r="FF63" s="262">
        <v>6990</v>
      </c>
      <c r="FG63" s="262">
        <v>1250</v>
      </c>
      <c r="FH63" s="262">
        <v>3710</v>
      </c>
      <c r="FI63" s="262">
        <v>1370</v>
      </c>
      <c r="FJ63" s="262">
        <v>2890</v>
      </c>
      <c r="FK63" s="262">
        <v>3200</v>
      </c>
      <c r="FL63" s="262">
        <v>0.42420000000000002</v>
      </c>
      <c r="FM63" s="262">
        <v>700</v>
      </c>
      <c r="FN63" s="262">
        <v>76730</v>
      </c>
      <c r="FO63" s="262">
        <v>5570</v>
      </c>
      <c r="FP63" s="262">
        <v>3000</v>
      </c>
      <c r="FQ63" s="262">
        <v>2570</v>
      </c>
      <c r="FR63" s="262">
        <v>34080</v>
      </c>
      <c r="FS63" s="262">
        <v>24490</v>
      </c>
      <c r="FT63" s="262">
        <v>23240</v>
      </c>
      <c r="FU63" s="262">
        <v>1250</v>
      </c>
      <c r="FV63" s="262">
        <v>4720</v>
      </c>
      <c r="FW63" s="262">
        <v>7880</v>
      </c>
      <c r="FX63" s="262">
        <v>76730</v>
      </c>
      <c r="FY63" s="262">
        <v>22830</v>
      </c>
      <c r="FZ63" s="262">
        <v>39460</v>
      </c>
      <c r="GA63" s="262">
        <v>7910</v>
      </c>
      <c r="GB63" s="262">
        <v>900</v>
      </c>
      <c r="GC63" s="262">
        <v>2710</v>
      </c>
      <c r="GD63" s="262">
        <v>2600</v>
      </c>
      <c r="GE63" s="262">
        <v>0.42420000000000002</v>
      </c>
      <c r="GF63">
        <v>6481</v>
      </c>
      <c r="GG63">
        <v>3310</v>
      </c>
      <c r="GH63">
        <v>11489</v>
      </c>
      <c r="GI63">
        <v>3222</v>
      </c>
      <c r="GJ63">
        <v>955</v>
      </c>
      <c r="GK63">
        <v>1736</v>
      </c>
      <c r="GL63">
        <v>2473</v>
      </c>
      <c r="GM63">
        <v>1156</v>
      </c>
      <c r="GN63">
        <v>498</v>
      </c>
      <c r="GO63">
        <v>163</v>
      </c>
      <c r="GP63">
        <v>9269</v>
      </c>
      <c r="GQ63">
        <v>5037</v>
      </c>
      <c r="GR63">
        <v>18023</v>
      </c>
      <c r="GS63">
        <v>4131</v>
      </c>
      <c r="GT63">
        <v>1214</v>
      </c>
      <c r="GU63">
        <v>2509</v>
      </c>
      <c r="GV63">
        <v>2994</v>
      </c>
      <c r="GW63">
        <v>1286</v>
      </c>
      <c r="GX63">
        <v>777</v>
      </c>
      <c r="GY63">
        <v>214</v>
      </c>
    </row>
    <row r="64" spans="1:207">
      <c r="A64" s="262">
        <v>3462</v>
      </c>
      <c r="B64" s="262">
        <v>3</v>
      </c>
      <c r="C64" s="262">
        <v>4</v>
      </c>
      <c r="D64" s="262">
        <v>62</v>
      </c>
      <c r="E64" s="262" t="s">
        <v>195</v>
      </c>
      <c r="F64" s="262" t="s">
        <v>2323</v>
      </c>
      <c r="G64" s="262" t="s">
        <v>2324</v>
      </c>
      <c r="H64" s="262" t="s">
        <v>2202</v>
      </c>
      <c r="I64" s="262">
        <v>22335</v>
      </c>
      <c r="J64" s="262">
        <v>1972</v>
      </c>
      <c r="K64" s="262">
        <v>2205</v>
      </c>
      <c r="L64" s="262">
        <v>2342</v>
      </c>
      <c r="M64" s="262">
        <v>3671</v>
      </c>
      <c r="N64" s="262">
        <v>3479</v>
      </c>
      <c r="O64" s="262">
        <v>2484</v>
      </c>
      <c r="P64" s="262">
        <v>3764</v>
      </c>
      <c r="Q64" s="262">
        <v>1726</v>
      </c>
      <c r="R64" s="262">
        <v>692</v>
      </c>
      <c r="S64" s="262">
        <v>1200</v>
      </c>
      <c r="T64" s="262">
        <v>20433</v>
      </c>
      <c r="U64" s="262">
        <v>0.42420000000000002</v>
      </c>
      <c r="V64" s="262">
        <v>268</v>
      </c>
      <c r="W64" s="262">
        <v>154</v>
      </c>
      <c r="X64" s="262">
        <v>144</v>
      </c>
      <c r="Y64" s="262">
        <v>74</v>
      </c>
      <c r="Z64" s="262">
        <v>62</v>
      </c>
      <c r="AA64" s="262">
        <v>496</v>
      </c>
      <c r="AB64" s="262">
        <v>886</v>
      </c>
      <c r="AC64" s="262">
        <v>89</v>
      </c>
      <c r="AD64" s="262">
        <v>19597</v>
      </c>
      <c r="AE64" s="262">
        <v>1163</v>
      </c>
      <c r="AF64" s="262">
        <v>104</v>
      </c>
      <c r="AG64" s="262">
        <v>17784</v>
      </c>
      <c r="AH64" s="262">
        <v>2876</v>
      </c>
      <c r="AI64" s="262">
        <v>1510</v>
      </c>
      <c r="AJ64" s="262">
        <v>136</v>
      </c>
      <c r="AK64" s="262">
        <v>29</v>
      </c>
      <c r="AL64" s="262">
        <v>18164</v>
      </c>
      <c r="AM64" s="262">
        <v>1596</v>
      </c>
      <c r="AN64" s="262">
        <v>1082</v>
      </c>
      <c r="AO64" s="262">
        <v>1493</v>
      </c>
      <c r="AP64" s="262">
        <v>30157</v>
      </c>
      <c r="AQ64" s="262">
        <v>2677</v>
      </c>
      <c r="AR64" s="262">
        <v>2787</v>
      </c>
      <c r="AS64" s="262">
        <v>2877</v>
      </c>
      <c r="AT64" s="262">
        <v>4844</v>
      </c>
      <c r="AU64" s="262">
        <v>5021</v>
      </c>
      <c r="AV64" s="262">
        <v>3723</v>
      </c>
      <c r="AW64" s="262">
        <v>5219</v>
      </c>
      <c r="AX64" s="262">
        <v>2114</v>
      </c>
      <c r="AY64" s="262">
        <v>895</v>
      </c>
      <c r="AZ64" s="262">
        <v>3847</v>
      </c>
      <c r="BA64" s="262">
        <v>24603</v>
      </c>
      <c r="BB64" s="262">
        <v>0.42420000000000002</v>
      </c>
      <c r="BC64" s="262">
        <v>436</v>
      </c>
      <c r="BD64" s="262">
        <v>692</v>
      </c>
      <c r="BE64" s="262">
        <v>357</v>
      </c>
      <c r="BF64" s="262">
        <v>99</v>
      </c>
      <c r="BG64" s="262">
        <v>123</v>
      </c>
      <c r="BH64" s="262">
        <v>839</v>
      </c>
      <c r="BI64" s="262">
        <v>1699</v>
      </c>
      <c r="BJ64" s="262">
        <v>155</v>
      </c>
      <c r="BK64" s="262">
        <v>25854</v>
      </c>
      <c r="BL64" s="262">
        <v>1486</v>
      </c>
      <c r="BM64" s="262">
        <v>124</v>
      </c>
      <c r="BN64" s="262">
        <v>16821</v>
      </c>
      <c r="BO64" s="262">
        <v>8958</v>
      </c>
      <c r="BP64" s="262">
        <v>3532</v>
      </c>
      <c r="BQ64" s="262">
        <v>846</v>
      </c>
      <c r="BR64" s="262">
        <v>1259</v>
      </c>
      <c r="BS64" s="262">
        <v>3777</v>
      </c>
      <c r="BT64" s="262">
        <v>4949</v>
      </c>
      <c r="BU64" s="262">
        <v>5187</v>
      </c>
      <c r="BV64" s="262">
        <v>4550</v>
      </c>
      <c r="BW64" s="262">
        <v>4428</v>
      </c>
      <c r="BX64" s="262">
        <v>2883</v>
      </c>
      <c r="BY64" s="262">
        <v>1341</v>
      </c>
      <c r="BZ64" s="262">
        <v>701</v>
      </c>
      <c r="CA64" s="262">
        <v>1082</v>
      </c>
      <c r="CB64" s="262">
        <v>406</v>
      </c>
      <c r="CC64" s="262">
        <v>1816</v>
      </c>
      <c r="CD64" s="262">
        <v>4549</v>
      </c>
      <c r="CE64" s="262">
        <v>5639</v>
      </c>
      <c r="CF64" s="262">
        <v>5665</v>
      </c>
      <c r="CG64" s="262">
        <v>4957</v>
      </c>
      <c r="CH64" s="262">
        <v>7125</v>
      </c>
      <c r="CI64" s="262">
        <v>23780</v>
      </c>
      <c r="CJ64" s="262">
        <v>2287</v>
      </c>
      <c r="CK64" s="262">
        <v>1956</v>
      </c>
      <c r="CL64" s="262">
        <v>2134</v>
      </c>
      <c r="CM64" s="262">
        <v>25245</v>
      </c>
      <c r="CN64" s="262">
        <v>7751</v>
      </c>
      <c r="CO64" s="262">
        <v>7807</v>
      </c>
      <c r="CP64" s="262">
        <v>7189</v>
      </c>
      <c r="CQ64" s="262">
        <v>2029</v>
      </c>
      <c r="CR64" s="262">
        <v>469</v>
      </c>
      <c r="CS64" s="262">
        <v>7751</v>
      </c>
      <c r="CT64" s="262">
        <v>8777</v>
      </c>
      <c r="CU64" s="262">
        <v>4090</v>
      </c>
      <c r="CV64" s="262">
        <v>3036</v>
      </c>
      <c r="CW64" s="262">
        <v>1100</v>
      </c>
      <c r="CX64" s="262">
        <v>491</v>
      </c>
      <c r="CY64" s="262">
        <v>56839</v>
      </c>
      <c r="CZ64" s="262">
        <v>27654</v>
      </c>
      <c r="DA64" s="262">
        <v>29185</v>
      </c>
      <c r="DB64" s="262">
        <v>4880</v>
      </c>
      <c r="DC64" s="262">
        <v>6854</v>
      </c>
      <c r="DD64" s="262">
        <v>5663</v>
      </c>
      <c r="DE64" s="262">
        <v>8160</v>
      </c>
      <c r="DF64" s="262">
        <v>7142</v>
      </c>
      <c r="DG64" s="262">
        <v>5949</v>
      </c>
      <c r="DH64" s="262">
        <v>3055</v>
      </c>
      <c r="DI64" s="262">
        <v>1291</v>
      </c>
      <c r="DJ64" s="262">
        <v>1398</v>
      </c>
      <c r="DK64" s="262">
        <v>5594</v>
      </c>
      <c r="DL64" s="262">
        <v>2020</v>
      </c>
      <c r="DM64" s="262">
        <v>4449</v>
      </c>
      <c r="DN64" s="262">
        <v>2645</v>
      </c>
      <c r="DO64" s="262">
        <v>5896</v>
      </c>
      <c r="DP64" s="262">
        <v>9240</v>
      </c>
      <c r="DQ64" s="262">
        <v>12241</v>
      </c>
      <c r="DR64" s="262">
        <v>6692</v>
      </c>
      <c r="DS64" s="262">
        <v>5373</v>
      </c>
      <c r="DT64" s="262">
        <v>28320</v>
      </c>
      <c r="DU64" s="262">
        <v>27430</v>
      </c>
      <c r="DV64" s="262">
        <v>890</v>
      </c>
      <c r="DW64" s="262">
        <v>28350</v>
      </c>
      <c r="DX64" s="262">
        <v>27430</v>
      </c>
      <c r="DY64" s="262">
        <v>22120</v>
      </c>
      <c r="DZ64" s="262">
        <v>1680</v>
      </c>
      <c r="EA64" s="262">
        <v>1470</v>
      </c>
      <c r="EB64" s="262">
        <v>1570</v>
      </c>
      <c r="EC64" s="262">
        <v>580</v>
      </c>
      <c r="ED64" s="262">
        <v>26680</v>
      </c>
      <c r="EE64" s="262">
        <v>1210</v>
      </c>
      <c r="EF64" s="262">
        <v>2380</v>
      </c>
      <c r="EG64" s="262">
        <v>4580</v>
      </c>
      <c r="EH64" s="262">
        <v>2750</v>
      </c>
      <c r="EI64" s="262">
        <v>5660</v>
      </c>
      <c r="EJ64" s="262">
        <v>1310</v>
      </c>
      <c r="EK64" s="262">
        <v>3380</v>
      </c>
      <c r="EL64" s="262">
        <v>1840</v>
      </c>
      <c r="EM64" s="262">
        <v>3030</v>
      </c>
      <c r="EN64" s="262">
        <v>530</v>
      </c>
      <c r="EO64" s="262">
        <v>27430</v>
      </c>
      <c r="EP64" s="262">
        <v>1450</v>
      </c>
      <c r="EQ64" s="262">
        <v>6470</v>
      </c>
      <c r="ER64" s="262">
        <v>3750</v>
      </c>
      <c r="ES64" s="262">
        <v>620</v>
      </c>
      <c r="ET64" s="262">
        <v>2110</v>
      </c>
      <c r="EU64" s="262">
        <v>7260</v>
      </c>
      <c r="EV64" s="262">
        <v>5870</v>
      </c>
      <c r="EW64" s="262">
        <v>1380</v>
      </c>
      <c r="EX64" s="262">
        <v>12250</v>
      </c>
      <c r="EY64" s="262">
        <v>770</v>
      </c>
      <c r="EZ64" s="262">
        <v>2660</v>
      </c>
      <c r="FA64" s="262">
        <v>3040</v>
      </c>
      <c r="FB64" s="262">
        <v>5780</v>
      </c>
      <c r="FC64" s="262">
        <v>10</v>
      </c>
      <c r="FD64" s="262">
        <v>7850</v>
      </c>
      <c r="FE64" s="262">
        <v>2600</v>
      </c>
      <c r="FF64" s="262">
        <v>3960</v>
      </c>
      <c r="FG64" s="262">
        <v>1300</v>
      </c>
      <c r="FH64" s="262">
        <v>2470</v>
      </c>
      <c r="FI64" s="262">
        <v>650</v>
      </c>
      <c r="FJ64" s="262">
        <v>1650</v>
      </c>
      <c r="FK64" s="262">
        <v>2000</v>
      </c>
      <c r="FL64" s="262">
        <v>0.42420000000000002</v>
      </c>
      <c r="FM64" s="262">
        <v>790</v>
      </c>
      <c r="FN64" s="262">
        <v>48560</v>
      </c>
      <c r="FO64" s="262">
        <v>3020</v>
      </c>
      <c r="FP64" s="262">
        <v>1700</v>
      </c>
      <c r="FQ64" s="262">
        <v>1330</v>
      </c>
      <c r="FR64" s="262">
        <v>22120</v>
      </c>
      <c r="FS64" s="262">
        <v>14950</v>
      </c>
      <c r="FT64" s="262">
        <v>13660</v>
      </c>
      <c r="FU64" s="262">
        <v>1300</v>
      </c>
      <c r="FV64" s="262">
        <v>3220</v>
      </c>
      <c r="FW64" s="262">
        <v>5240</v>
      </c>
      <c r="FX64" s="262">
        <v>48560</v>
      </c>
      <c r="FY64" s="262">
        <v>15000</v>
      </c>
      <c r="FZ64" s="262">
        <v>23750</v>
      </c>
      <c r="GA64" s="262">
        <v>5240</v>
      </c>
      <c r="GB64" s="262">
        <v>710</v>
      </c>
      <c r="GC64" s="262">
        <v>1940</v>
      </c>
      <c r="GD64" s="262">
        <v>1610</v>
      </c>
      <c r="GE64" s="262">
        <v>0.42420000000000002</v>
      </c>
      <c r="GF64">
        <v>1972</v>
      </c>
      <c r="GG64">
        <v>2126</v>
      </c>
      <c r="GH64">
        <v>9113</v>
      </c>
      <c r="GI64">
        <v>2456</v>
      </c>
      <c r="GJ64">
        <v>781</v>
      </c>
      <c r="GK64">
        <v>1749</v>
      </c>
      <c r="GL64">
        <v>2177</v>
      </c>
      <c r="GM64">
        <v>1054</v>
      </c>
      <c r="GN64">
        <v>674</v>
      </c>
      <c r="GO64">
        <v>233</v>
      </c>
      <c r="GP64">
        <v>2677</v>
      </c>
      <c r="GQ64">
        <v>2702</v>
      </c>
      <c r="GR64">
        <v>12193</v>
      </c>
      <c r="GS64">
        <v>3649</v>
      </c>
      <c r="GT64">
        <v>1109</v>
      </c>
      <c r="GU64">
        <v>2603</v>
      </c>
      <c r="GV64">
        <v>2802</v>
      </c>
      <c r="GW64">
        <v>1252</v>
      </c>
      <c r="GX64">
        <v>844</v>
      </c>
      <c r="GY64">
        <v>326</v>
      </c>
    </row>
    <row r="65" spans="1:207">
      <c r="A65" s="262">
        <v>4011</v>
      </c>
      <c r="B65" s="262">
        <v>4</v>
      </c>
      <c r="C65" s="262">
        <v>0</v>
      </c>
      <c r="D65" s="262">
        <v>11</v>
      </c>
      <c r="E65" s="262" t="s">
        <v>193</v>
      </c>
      <c r="F65" s="262" t="s">
        <v>2325</v>
      </c>
      <c r="G65" s="262" t="s">
        <v>2326</v>
      </c>
      <c r="H65" s="262" t="s">
        <v>2202</v>
      </c>
      <c r="I65" s="262">
        <v>118541</v>
      </c>
      <c r="J65" s="262">
        <v>16838</v>
      </c>
      <c r="K65" s="262">
        <v>22899</v>
      </c>
      <c r="L65" s="262">
        <v>22295</v>
      </c>
      <c r="M65" s="262">
        <v>19730</v>
      </c>
      <c r="N65" s="262">
        <v>12527</v>
      </c>
      <c r="O65" s="262">
        <v>8499</v>
      </c>
      <c r="P65" s="262">
        <v>8455</v>
      </c>
      <c r="Q65" s="262">
        <v>4792</v>
      </c>
      <c r="R65" s="262">
        <v>2506</v>
      </c>
      <c r="S65" s="262">
        <v>12836</v>
      </c>
      <c r="T65" s="262">
        <v>95220</v>
      </c>
      <c r="U65" s="262">
        <v>1608</v>
      </c>
      <c r="V65" s="262">
        <v>3446</v>
      </c>
      <c r="W65" s="262">
        <v>3653</v>
      </c>
      <c r="X65" s="262">
        <v>844</v>
      </c>
      <c r="Y65" s="262">
        <v>127</v>
      </c>
      <c r="Z65" s="262">
        <v>807</v>
      </c>
      <c r="AA65" s="262">
        <v>12671</v>
      </c>
      <c r="AB65" s="262">
        <v>15597</v>
      </c>
      <c r="AC65" s="262">
        <v>2096</v>
      </c>
      <c r="AD65" s="262">
        <v>85983</v>
      </c>
      <c r="AE65" s="262">
        <v>2136</v>
      </c>
      <c r="AF65" s="262">
        <v>58</v>
      </c>
      <c r="AG65" s="262">
        <v>77997</v>
      </c>
      <c r="AH65" s="262">
        <v>12711</v>
      </c>
      <c r="AI65" s="262">
        <v>18717</v>
      </c>
      <c r="AJ65" s="262">
        <v>7547</v>
      </c>
      <c r="AK65" s="262">
        <v>1569</v>
      </c>
      <c r="AL65" s="262">
        <v>32430</v>
      </c>
      <c r="AM65" s="262">
        <v>15105</v>
      </c>
      <c r="AN65" s="262">
        <v>68524</v>
      </c>
      <c r="AO65" s="262">
        <v>2482</v>
      </c>
      <c r="AP65" s="262">
        <v>284715</v>
      </c>
      <c r="AQ65" s="262">
        <v>30398</v>
      </c>
      <c r="AR65" s="262">
        <v>37860</v>
      </c>
      <c r="AS65" s="262">
        <v>67621</v>
      </c>
      <c r="AT65" s="262">
        <v>60349</v>
      </c>
      <c r="AU65" s="262">
        <v>36536</v>
      </c>
      <c r="AV65" s="262">
        <v>17426</v>
      </c>
      <c r="AW65" s="262">
        <v>21216</v>
      </c>
      <c r="AX65" s="262">
        <v>8185</v>
      </c>
      <c r="AY65" s="262">
        <v>5120</v>
      </c>
      <c r="AZ65" s="262">
        <v>73401</v>
      </c>
      <c r="BA65" s="262">
        <v>139146</v>
      </c>
      <c r="BB65" s="262">
        <v>9727</v>
      </c>
      <c r="BC65" s="262">
        <v>28734</v>
      </c>
      <c r="BD65" s="262">
        <v>23888</v>
      </c>
      <c r="BE65" s="262">
        <v>5290</v>
      </c>
      <c r="BF65" s="262">
        <v>326</v>
      </c>
      <c r="BG65" s="262">
        <v>4199</v>
      </c>
      <c r="BH65" s="262">
        <v>48284</v>
      </c>
      <c r="BI65" s="262">
        <v>40922</v>
      </c>
      <c r="BJ65" s="262">
        <v>10433</v>
      </c>
      <c r="BK65" s="262">
        <v>181717</v>
      </c>
      <c r="BL65" s="262">
        <v>3263</v>
      </c>
      <c r="BM65" s="262">
        <v>92</v>
      </c>
      <c r="BN65" s="262">
        <v>109232</v>
      </c>
      <c r="BO65" s="262">
        <v>166628</v>
      </c>
      <c r="BP65" s="262">
        <v>200</v>
      </c>
      <c r="BQ65" s="262">
        <v>8651</v>
      </c>
      <c r="BR65" s="262">
        <v>20692</v>
      </c>
      <c r="BS65" s="262">
        <v>67831</v>
      </c>
      <c r="BT65" s="262">
        <v>80059</v>
      </c>
      <c r="BU65" s="262">
        <v>42346</v>
      </c>
      <c r="BV65" s="262">
        <v>27618</v>
      </c>
      <c r="BW65" s="262">
        <v>23502</v>
      </c>
      <c r="BX65" s="262">
        <v>11012</v>
      </c>
      <c r="BY65" s="262">
        <v>4631</v>
      </c>
      <c r="BZ65" s="262">
        <v>2654</v>
      </c>
      <c r="CA65" s="262">
        <v>4366</v>
      </c>
      <c r="CB65" s="262">
        <v>10641</v>
      </c>
      <c r="CC65" s="262">
        <v>36842</v>
      </c>
      <c r="CD65" s="262">
        <v>74209</v>
      </c>
      <c r="CE65" s="262">
        <v>74003</v>
      </c>
      <c r="CF65" s="262">
        <v>41156</v>
      </c>
      <c r="CG65" s="262">
        <v>25266</v>
      </c>
      <c r="CH65" s="262">
        <v>22594</v>
      </c>
      <c r="CI65" s="262">
        <v>64072</v>
      </c>
      <c r="CJ65" s="262">
        <v>26535</v>
      </c>
      <c r="CK65" s="262">
        <v>185074</v>
      </c>
      <c r="CL65" s="262">
        <v>9030</v>
      </c>
      <c r="CM65" s="262">
        <v>274377</v>
      </c>
      <c r="CN65" s="262">
        <v>122328</v>
      </c>
      <c r="CO65" s="262">
        <v>69121</v>
      </c>
      <c r="CP65" s="262">
        <v>50113</v>
      </c>
      <c r="CQ65" s="262">
        <v>20910</v>
      </c>
      <c r="CR65" s="262">
        <v>11905</v>
      </c>
      <c r="CS65" s="262">
        <v>122328</v>
      </c>
      <c r="CT65" s="262">
        <v>86974</v>
      </c>
      <c r="CU65" s="262">
        <v>33527</v>
      </c>
      <c r="CV65" s="262">
        <v>21321</v>
      </c>
      <c r="CW65" s="262">
        <v>6803</v>
      </c>
      <c r="CX65" s="262">
        <v>3424</v>
      </c>
      <c r="CY65" s="262">
        <v>542707</v>
      </c>
      <c r="CZ65" s="262">
        <v>263382</v>
      </c>
      <c r="DA65" s="262">
        <v>279325</v>
      </c>
      <c r="DB65" s="262">
        <v>42994</v>
      </c>
      <c r="DC65" s="262">
        <v>49455</v>
      </c>
      <c r="DD65" s="262">
        <v>78124</v>
      </c>
      <c r="DE65" s="262">
        <v>71883</v>
      </c>
      <c r="DF65" s="262">
        <v>61535</v>
      </c>
      <c r="DG65" s="262">
        <v>54451</v>
      </c>
      <c r="DH65" s="262">
        <v>29986</v>
      </c>
      <c r="DI65" s="262">
        <v>12996</v>
      </c>
      <c r="DJ65" s="262">
        <v>12714</v>
      </c>
      <c r="DK65" s="262">
        <v>41156</v>
      </c>
      <c r="DL65" s="262">
        <v>14431</v>
      </c>
      <c r="DM65" s="262">
        <v>49366</v>
      </c>
      <c r="DN65" s="262">
        <v>39910</v>
      </c>
      <c r="DO65" s="262">
        <v>68692</v>
      </c>
      <c r="DP65" s="262">
        <v>85587</v>
      </c>
      <c r="DQ65" s="262">
        <v>104168</v>
      </c>
      <c r="DR65" s="262">
        <v>62164</v>
      </c>
      <c r="DS65" s="262">
        <v>51523</v>
      </c>
      <c r="DT65" s="262">
        <v>284130</v>
      </c>
      <c r="DU65" s="262">
        <v>266810</v>
      </c>
      <c r="DV65" s="262">
        <v>17310</v>
      </c>
      <c r="DW65" s="262">
        <v>255220</v>
      </c>
      <c r="DX65" s="262">
        <v>266810</v>
      </c>
      <c r="DY65" s="262">
        <v>224320</v>
      </c>
      <c r="DZ65" s="262">
        <v>13800</v>
      </c>
      <c r="EA65" s="262">
        <v>9980</v>
      </c>
      <c r="EB65" s="262">
        <v>17410</v>
      </c>
      <c r="EC65" s="262">
        <v>1300</v>
      </c>
      <c r="ED65" s="262">
        <v>259530</v>
      </c>
      <c r="EE65" s="262">
        <v>10690</v>
      </c>
      <c r="EF65" s="262">
        <v>59640</v>
      </c>
      <c r="EG65" s="262">
        <v>44540</v>
      </c>
      <c r="EH65" s="262">
        <v>36390</v>
      </c>
      <c r="EI65" s="262">
        <v>40530</v>
      </c>
      <c r="EJ65" s="262">
        <v>1920</v>
      </c>
      <c r="EK65" s="262">
        <v>25530</v>
      </c>
      <c r="EL65" s="262">
        <v>14090</v>
      </c>
      <c r="EM65" s="262">
        <v>25220</v>
      </c>
      <c r="EN65" s="262">
        <v>970</v>
      </c>
      <c r="EO65" s="262">
        <v>266810</v>
      </c>
      <c r="EP65" s="262">
        <v>0.42420000000000002</v>
      </c>
      <c r="EQ65" s="262">
        <v>49040</v>
      </c>
      <c r="ER65" s="262">
        <v>36490</v>
      </c>
      <c r="ES65" s="262">
        <v>3610</v>
      </c>
      <c r="ET65" s="262">
        <v>8940</v>
      </c>
      <c r="EU65" s="262">
        <v>78170</v>
      </c>
      <c r="EV65" s="262">
        <v>47470</v>
      </c>
      <c r="EW65" s="262">
        <v>30700</v>
      </c>
      <c r="EX65" s="262">
        <v>138660</v>
      </c>
      <c r="EY65" s="262">
        <v>6170</v>
      </c>
      <c r="EZ65" s="262">
        <v>43270</v>
      </c>
      <c r="FA65" s="262">
        <v>12970</v>
      </c>
      <c r="FB65" s="262">
        <v>76240</v>
      </c>
      <c r="FC65" s="262">
        <v>10</v>
      </c>
      <c r="FD65" s="262">
        <v>58190</v>
      </c>
      <c r="FE65" s="262">
        <v>18080</v>
      </c>
      <c r="FF65" s="262">
        <v>29020</v>
      </c>
      <c r="FG65" s="262">
        <v>11090</v>
      </c>
      <c r="FH65" s="262">
        <v>17920</v>
      </c>
      <c r="FI65" s="262">
        <v>1460</v>
      </c>
      <c r="FJ65" s="262">
        <v>3810</v>
      </c>
      <c r="FK65" s="262">
        <v>20690</v>
      </c>
      <c r="FL65" s="262">
        <v>9730</v>
      </c>
      <c r="FM65" s="262">
        <v>4580</v>
      </c>
      <c r="FN65" s="262">
        <v>471930</v>
      </c>
      <c r="FO65" s="262">
        <v>36200</v>
      </c>
      <c r="FP65" s="262">
        <v>27000</v>
      </c>
      <c r="FQ65" s="262">
        <v>9200</v>
      </c>
      <c r="FR65" s="262">
        <v>138190</v>
      </c>
      <c r="FS65" s="262">
        <v>127310</v>
      </c>
      <c r="FT65" s="262">
        <v>116220</v>
      </c>
      <c r="FU65" s="262">
        <v>11090</v>
      </c>
      <c r="FV65" s="262">
        <v>40820</v>
      </c>
      <c r="FW65" s="262">
        <v>129400</v>
      </c>
      <c r="FX65" s="262">
        <v>471930</v>
      </c>
      <c r="FY65" s="262">
        <v>150640</v>
      </c>
      <c r="FZ65" s="262">
        <v>189670</v>
      </c>
      <c r="GA65" s="262">
        <v>36870</v>
      </c>
      <c r="GB65" s="262">
        <v>6900</v>
      </c>
      <c r="GC65" s="262">
        <v>26160</v>
      </c>
      <c r="GD65" s="262">
        <v>53820</v>
      </c>
      <c r="GE65" s="262">
        <v>7870</v>
      </c>
      <c r="GF65">
        <v>16838</v>
      </c>
      <c r="GG65">
        <v>22307</v>
      </c>
      <c r="GH65">
        <v>53945</v>
      </c>
      <c r="GI65">
        <v>7907</v>
      </c>
      <c r="GJ65">
        <v>2717</v>
      </c>
      <c r="GK65">
        <v>3951</v>
      </c>
      <c r="GL65">
        <v>4629</v>
      </c>
      <c r="GM65">
        <v>2999</v>
      </c>
      <c r="GN65">
        <v>2395</v>
      </c>
      <c r="GO65">
        <v>853</v>
      </c>
      <c r="GP65">
        <v>30398</v>
      </c>
      <c r="GQ65">
        <v>36891</v>
      </c>
      <c r="GR65">
        <v>163604</v>
      </c>
      <c r="GS65">
        <v>16351</v>
      </c>
      <c r="GT65">
        <v>4609</v>
      </c>
      <c r="GU65">
        <v>11127</v>
      </c>
      <c r="GV65">
        <v>10452</v>
      </c>
      <c r="GW65">
        <v>5056</v>
      </c>
      <c r="GX65">
        <v>4114</v>
      </c>
      <c r="GY65">
        <v>2109</v>
      </c>
    </row>
    <row r="66" spans="1:207">
      <c r="A66" s="262">
        <v>4012</v>
      </c>
      <c r="B66" s="262">
        <v>4</v>
      </c>
      <c r="C66" s="262">
        <v>0</v>
      </c>
      <c r="D66" s="262">
        <v>12</v>
      </c>
      <c r="E66" s="262" t="s">
        <v>193</v>
      </c>
      <c r="F66" s="262" t="s">
        <v>2327</v>
      </c>
      <c r="G66" s="262" t="s">
        <v>2328</v>
      </c>
      <c r="H66" s="262" t="s">
        <v>2202</v>
      </c>
      <c r="I66" s="262">
        <v>21326</v>
      </c>
      <c r="J66" s="262">
        <v>1891</v>
      </c>
      <c r="K66" s="262">
        <v>3933</v>
      </c>
      <c r="L66" s="262">
        <v>4510</v>
      </c>
      <c r="M66" s="262">
        <v>3494</v>
      </c>
      <c r="N66" s="262">
        <v>3075</v>
      </c>
      <c r="O66" s="262">
        <v>1362</v>
      </c>
      <c r="P66" s="262">
        <v>1463</v>
      </c>
      <c r="Q66" s="262">
        <v>1239</v>
      </c>
      <c r="R66" s="262">
        <v>359</v>
      </c>
      <c r="S66" s="262">
        <v>1624</v>
      </c>
      <c r="T66" s="262">
        <v>16495</v>
      </c>
      <c r="U66" s="262">
        <v>491</v>
      </c>
      <c r="V66" s="262">
        <v>821</v>
      </c>
      <c r="W66" s="262">
        <v>1412</v>
      </c>
      <c r="X66" s="262">
        <v>276</v>
      </c>
      <c r="Y66" s="262">
        <v>66</v>
      </c>
      <c r="Z66" s="262">
        <v>141</v>
      </c>
      <c r="AA66" s="262">
        <v>1888</v>
      </c>
      <c r="AB66" s="262">
        <v>2949</v>
      </c>
      <c r="AC66" s="262">
        <v>277</v>
      </c>
      <c r="AD66" s="262">
        <v>15870</v>
      </c>
      <c r="AE66" s="262">
        <v>315</v>
      </c>
      <c r="AF66" s="262">
        <v>27</v>
      </c>
      <c r="AG66" s="262">
        <v>13835</v>
      </c>
      <c r="AH66" s="262">
        <v>1663</v>
      </c>
      <c r="AI66" s="262">
        <v>2596</v>
      </c>
      <c r="AJ66" s="262">
        <v>2806</v>
      </c>
      <c r="AK66" s="262">
        <v>426</v>
      </c>
      <c r="AL66" s="262">
        <v>10829</v>
      </c>
      <c r="AM66" s="262">
        <v>2496</v>
      </c>
      <c r="AN66" s="262">
        <v>7504</v>
      </c>
      <c r="AO66" s="262">
        <v>497</v>
      </c>
      <c r="AP66" s="262">
        <v>62629</v>
      </c>
      <c r="AQ66" s="262">
        <v>7344</v>
      </c>
      <c r="AR66" s="262">
        <v>9585</v>
      </c>
      <c r="AS66" s="262">
        <v>16388</v>
      </c>
      <c r="AT66" s="262">
        <v>12734</v>
      </c>
      <c r="AU66" s="262">
        <v>8358</v>
      </c>
      <c r="AV66" s="262">
        <v>2951</v>
      </c>
      <c r="AW66" s="262">
        <v>2957</v>
      </c>
      <c r="AX66" s="262">
        <v>1681</v>
      </c>
      <c r="AY66" s="262">
        <v>631</v>
      </c>
      <c r="AZ66" s="262">
        <v>10981</v>
      </c>
      <c r="BA66" s="262">
        <v>26868</v>
      </c>
      <c r="BB66" s="262">
        <v>3486</v>
      </c>
      <c r="BC66" s="262">
        <v>8400</v>
      </c>
      <c r="BD66" s="262">
        <v>10129</v>
      </c>
      <c r="BE66" s="262">
        <v>2002</v>
      </c>
      <c r="BF66" s="262">
        <v>90</v>
      </c>
      <c r="BG66" s="262">
        <v>673</v>
      </c>
      <c r="BH66" s="262">
        <v>11422</v>
      </c>
      <c r="BI66" s="262">
        <v>13491</v>
      </c>
      <c r="BJ66" s="262">
        <v>700</v>
      </c>
      <c r="BK66" s="262">
        <v>36439</v>
      </c>
      <c r="BL66" s="262">
        <v>528</v>
      </c>
      <c r="BM66" s="262">
        <v>49</v>
      </c>
      <c r="BN66" s="262">
        <v>18400</v>
      </c>
      <c r="BO66" s="262">
        <v>39945</v>
      </c>
      <c r="BP66" s="262">
        <v>152</v>
      </c>
      <c r="BQ66" s="262">
        <v>4132</v>
      </c>
      <c r="BR66" s="262">
        <v>3843</v>
      </c>
      <c r="BS66" s="262">
        <v>17737</v>
      </c>
      <c r="BT66" s="262">
        <v>17590</v>
      </c>
      <c r="BU66" s="262">
        <v>9179</v>
      </c>
      <c r="BV66" s="262">
        <v>6530</v>
      </c>
      <c r="BW66" s="262">
        <v>4229</v>
      </c>
      <c r="BX66" s="262">
        <v>1755</v>
      </c>
      <c r="BY66" s="262">
        <v>841</v>
      </c>
      <c r="BZ66" s="262">
        <v>384</v>
      </c>
      <c r="CA66" s="262">
        <v>541</v>
      </c>
      <c r="CB66" s="262">
        <v>2267</v>
      </c>
      <c r="CC66" s="262">
        <v>9589</v>
      </c>
      <c r="CD66" s="262">
        <v>18257</v>
      </c>
      <c r="CE66" s="262">
        <v>16297</v>
      </c>
      <c r="CF66" s="262">
        <v>8469</v>
      </c>
      <c r="CG66" s="262">
        <v>4275</v>
      </c>
      <c r="CH66" s="262">
        <v>3475</v>
      </c>
      <c r="CI66" s="262">
        <v>19658</v>
      </c>
      <c r="CJ66" s="262">
        <v>5249</v>
      </c>
      <c r="CK66" s="262">
        <v>35231</v>
      </c>
      <c r="CL66" s="262">
        <v>2491</v>
      </c>
      <c r="CM66" s="262">
        <v>56701</v>
      </c>
      <c r="CN66" s="262">
        <v>26970</v>
      </c>
      <c r="CO66" s="262">
        <v>14127</v>
      </c>
      <c r="CP66" s="262">
        <v>9773</v>
      </c>
      <c r="CQ66" s="262">
        <v>4688</v>
      </c>
      <c r="CR66" s="262">
        <v>1143</v>
      </c>
      <c r="CS66" s="262">
        <v>26970</v>
      </c>
      <c r="CT66" s="262">
        <v>17585</v>
      </c>
      <c r="CU66" s="262">
        <v>6243</v>
      </c>
      <c r="CV66" s="262">
        <v>3821</v>
      </c>
      <c r="CW66" s="262">
        <v>1354</v>
      </c>
      <c r="CX66" s="262">
        <v>728</v>
      </c>
      <c r="CY66" s="262">
        <v>108156</v>
      </c>
      <c r="CZ66" s="262">
        <v>52720</v>
      </c>
      <c r="DA66" s="262">
        <v>55436</v>
      </c>
      <c r="DB66" s="262">
        <v>9126</v>
      </c>
      <c r="DC66" s="262">
        <v>10805</v>
      </c>
      <c r="DD66" s="262">
        <v>13705</v>
      </c>
      <c r="DE66" s="262">
        <v>15556</v>
      </c>
      <c r="DF66" s="262">
        <v>12903</v>
      </c>
      <c r="DG66" s="262">
        <v>11625</v>
      </c>
      <c r="DH66" s="262">
        <v>6322</v>
      </c>
      <c r="DI66" s="262">
        <v>2643</v>
      </c>
      <c r="DJ66" s="262">
        <v>2822</v>
      </c>
      <c r="DK66" s="262">
        <v>8919</v>
      </c>
      <c r="DL66" s="262">
        <v>3199</v>
      </c>
      <c r="DM66" s="262">
        <v>9296</v>
      </c>
      <c r="DN66" s="262">
        <v>6757</v>
      </c>
      <c r="DO66" s="262">
        <v>12021</v>
      </c>
      <c r="DP66" s="262">
        <v>16093</v>
      </c>
      <c r="DQ66" s="262">
        <v>22277</v>
      </c>
      <c r="DR66" s="262">
        <v>13100</v>
      </c>
      <c r="DS66" s="262">
        <v>11029</v>
      </c>
      <c r="DT66" s="262">
        <v>53050</v>
      </c>
      <c r="DU66" s="262">
        <v>47950</v>
      </c>
      <c r="DV66" s="262">
        <v>5090</v>
      </c>
      <c r="DW66" s="262">
        <v>54570</v>
      </c>
      <c r="DX66" s="262">
        <v>47950</v>
      </c>
      <c r="DY66" s="262">
        <v>42650</v>
      </c>
      <c r="DZ66" s="262">
        <v>2400</v>
      </c>
      <c r="EA66" s="262">
        <v>1320</v>
      </c>
      <c r="EB66" s="262">
        <v>1490</v>
      </c>
      <c r="EC66" s="262">
        <v>0.42420000000000002</v>
      </c>
      <c r="ED66" s="262">
        <v>46640</v>
      </c>
      <c r="EE66" s="262">
        <v>1450</v>
      </c>
      <c r="EF66" s="262">
        <v>5580</v>
      </c>
      <c r="EG66" s="262">
        <v>7360</v>
      </c>
      <c r="EH66" s="262">
        <v>6140</v>
      </c>
      <c r="EI66" s="262">
        <v>7940</v>
      </c>
      <c r="EJ66" s="262">
        <v>0.42420000000000002</v>
      </c>
      <c r="EK66" s="262">
        <v>7280</v>
      </c>
      <c r="EL66" s="262">
        <v>3340</v>
      </c>
      <c r="EM66" s="262">
        <v>6610</v>
      </c>
      <c r="EN66" s="262">
        <v>0.42420000000000002</v>
      </c>
      <c r="EO66" s="262">
        <v>47950</v>
      </c>
      <c r="EP66" s="262">
        <v>0.42420000000000002</v>
      </c>
      <c r="EQ66" s="262">
        <v>10630</v>
      </c>
      <c r="ER66" s="262">
        <v>7660</v>
      </c>
      <c r="ES66" s="262">
        <v>760</v>
      </c>
      <c r="ET66" s="262">
        <v>2210</v>
      </c>
      <c r="EU66" s="262">
        <v>13840</v>
      </c>
      <c r="EV66" s="262">
        <v>7880</v>
      </c>
      <c r="EW66" s="262">
        <v>5970</v>
      </c>
      <c r="EX66" s="262">
        <v>23140</v>
      </c>
      <c r="EY66" s="262">
        <v>840</v>
      </c>
      <c r="EZ66" s="262">
        <v>6710</v>
      </c>
      <c r="FA66" s="262">
        <v>3650</v>
      </c>
      <c r="FB66" s="262">
        <v>11940</v>
      </c>
      <c r="FC66" s="262">
        <v>10</v>
      </c>
      <c r="FD66" s="262">
        <v>12930</v>
      </c>
      <c r="FE66" s="262">
        <v>4270</v>
      </c>
      <c r="FF66" s="262">
        <v>6820</v>
      </c>
      <c r="FG66" s="262">
        <v>1840</v>
      </c>
      <c r="FH66" s="262">
        <v>4200</v>
      </c>
      <c r="FI66" s="262">
        <v>770</v>
      </c>
      <c r="FJ66" s="262">
        <v>0.42420000000000002</v>
      </c>
      <c r="FK66" s="262">
        <v>3890</v>
      </c>
      <c r="FL66" s="262">
        <v>2360</v>
      </c>
      <c r="FM66" s="262">
        <v>1270</v>
      </c>
      <c r="FN66" s="262">
        <v>92630</v>
      </c>
      <c r="FO66" s="262">
        <v>9710</v>
      </c>
      <c r="FP66" s="262">
        <v>7510</v>
      </c>
      <c r="FQ66" s="262">
        <v>2200</v>
      </c>
      <c r="FR66" s="262">
        <v>37010</v>
      </c>
      <c r="FS66" s="262">
        <v>27110</v>
      </c>
      <c r="FT66" s="262">
        <v>25280</v>
      </c>
      <c r="FU66" s="262">
        <v>1840</v>
      </c>
      <c r="FV66" s="262">
        <v>6990</v>
      </c>
      <c r="FW66" s="262">
        <v>11810</v>
      </c>
      <c r="FX66" s="262">
        <v>92630</v>
      </c>
      <c r="FY66" s="262">
        <v>30770</v>
      </c>
      <c r="FZ66" s="262">
        <v>45250</v>
      </c>
      <c r="GA66" s="262">
        <v>8170</v>
      </c>
      <c r="GB66" s="262">
        <v>1020</v>
      </c>
      <c r="GC66" s="262">
        <v>3390</v>
      </c>
      <c r="GD66" s="262">
        <v>3570</v>
      </c>
      <c r="GE66" s="262">
        <v>0.42420000000000002</v>
      </c>
      <c r="GF66">
        <v>1891</v>
      </c>
      <c r="GG66">
        <v>3748</v>
      </c>
      <c r="GH66">
        <v>10887</v>
      </c>
      <c r="GI66">
        <v>1557</v>
      </c>
      <c r="GJ66">
        <v>281</v>
      </c>
      <c r="GK66">
        <v>536</v>
      </c>
      <c r="GL66">
        <v>1102</v>
      </c>
      <c r="GM66">
        <v>821</v>
      </c>
      <c r="GN66">
        <v>405</v>
      </c>
      <c r="GO66">
        <v>98</v>
      </c>
      <c r="GP66">
        <v>7344</v>
      </c>
      <c r="GQ66">
        <v>8998</v>
      </c>
      <c r="GR66">
        <v>37548</v>
      </c>
      <c r="GS66">
        <v>3159</v>
      </c>
      <c r="GT66">
        <v>480</v>
      </c>
      <c r="GU66">
        <v>1396</v>
      </c>
      <c r="GV66">
        <v>1782</v>
      </c>
      <c r="GW66">
        <v>1091</v>
      </c>
      <c r="GX66">
        <v>603</v>
      </c>
      <c r="GY66">
        <v>228</v>
      </c>
    </row>
    <row r="67" spans="1:207">
      <c r="A67" s="262">
        <v>5111</v>
      </c>
      <c r="B67" s="262">
        <v>5</v>
      </c>
      <c r="C67" s="262">
        <v>1</v>
      </c>
      <c r="D67" s="262">
        <v>11</v>
      </c>
      <c r="E67" s="262" t="s">
        <v>192</v>
      </c>
      <c r="F67" s="262" t="s">
        <v>2329</v>
      </c>
      <c r="G67" s="262" t="s">
        <v>2330</v>
      </c>
      <c r="H67" s="262" t="s">
        <v>2202</v>
      </c>
      <c r="I67" s="262">
        <v>71991</v>
      </c>
      <c r="J67" s="262">
        <v>7889</v>
      </c>
      <c r="K67" s="262">
        <v>12648</v>
      </c>
      <c r="L67" s="262">
        <v>15463</v>
      </c>
      <c r="M67" s="262">
        <v>11662</v>
      </c>
      <c r="N67" s="262">
        <v>7274</v>
      </c>
      <c r="O67" s="262">
        <v>6708</v>
      </c>
      <c r="P67" s="262">
        <v>4919</v>
      </c>
      <c r="Q67" s="262">
        <v>3400</v>
      </c>
      <c r="R67" s="262">
        <v>2028</v>
      </c>
      <c r="S67" s="262">
        <v>14189</v>
      </c>
      <c r="T67" s="262">
        <v>46798</v>
      </c>
      <c r="U67" s="262">
        <v>2717</v>
      </c>
      <c r="V67" s="262">
        <v>2159</v>
      </c>
      <c r="W67" s="262">
        <v>4252</v>
      </c>
      <c r="X67" s="262">
        <v>1000</v>
      </c>
      <c r="Y67" s="262">
        <v>281</v>
      </c>
      <c r="Z67" s="262">
        <v>595</v>
      </c>
      <c r="AA67" s="262">
        <v>5131</v>
      </c>
      <c r="AB67" s="262">
        <v>10048</v>
      </c>
      <c r="AC67" s="262">
        <v>968</v>
      </c>
      <c r="AD67" s="262">
        <v>51591</v>
      </c>
      <c r="AE67" s="262">
        <v>4051</v>
      </c>
      <c r="AF67" s="262">
        <v>202</v>
      </c>
      <c r="AG67" s="262">
        <v>27848</v>
      </c>
      <c r="AH67" s="262">
        <v>7589</v>
      </c>
      <c r="AI67" s="262">
        <v>17240</v>
      </c>
      <c r="AJ67" s="262">
        <v>15258</v>
      </c>
      <c r="AK67" s="262">
        <v>4056</v>
      </c>
      <c r="AL67" s="262">
        <v>13519</v>
      </c>
      <c r="AM67" s="262">
        <v>11162</v>
      </c>
      <c r="AN67" s="262">
        <v>44379</v>
      </c>
      <c r="AO67" s="262">
        <v>2931</v>
      </c>
      <c r="AP67" s="262">
        <v>333052</v>
      </c>
      <c r="AQ67" s="262">
        <v>34725</v>
      </c>
      <c r="AR67" s="262">
        <v>42428</v>
      </c>
      <c r="AS67" s="262">
        <v>86572</v>
      </c>
      <c r="AT67" s="262">
        <v>62393</v>
      </c>
      <c r="AU67" s="262">
        <v>41590</v>
      </c>
      <c r="AV67" s="262">
        <v>25835</v>
      </c>
      <c r="AW67" s="262">
        <v>23847</v>
      </c>
      <c r="AX67" s="262">
        <v>9560</v>
      </c>
      <c r="AY67" s="262">
        <v>6059</v>
      </c>
      <c r="AZ67" s="262">
        <v>108696</v>
      </c>
      <c r="BA67" s="262">
        <v>148019</v>
      </c>
      <c r="BB67" s="262">
        <v>19323</v>
      </c>
      <c r="BC67" s="262">
        <v>9197</v>
      </c>
      <c r="BD67" s="262">
        <v>35900</v>
      </c>
      <c r="BE67" s="262">
        <v>6804</v>
      </c>
      <c r="BF67" s="262">
        <v>1974</v>
      </c>
      <c r="BG67" s="262">
        <v>3096</v>
      </c>
      <c r="BH67" s="262">
        <v>26505</v>
      </c>
      <c r="BI67" s="262">
        <v>61677</v>
      </c>
      <c r="BJ67" s="262">
        <v>5608</v>
      </c>
      <c r="BK67" s="262">
        <v>222131</v>
      </c>
      <c r="BL67" s="262">
        <v>16491</v>
      </c>
      <c r="BM67" s="262">
        <v>597</v>
      </c>
      <c r="BN67" s="262">
        <v>75559</v>
      </c>
      <c r="BO67" s="262">
        <v>247405</v>
      </c>
      <c r="BP67" s="262">
        <v>379</v>
      </c>
      <c r="BQ67" s="262">
        <v>9666</v>
      </c>
      <c r="BR67" s="262">
        <v>37311</v>
      </c>
      <c r="BS67" s="262">
        <v>85846</v>
      </c>
      <c r="BT67" s="262">
        <v>92507</v>
      </c>
      <c r="BU67" s="262">
        <v>56239</v>
      </c>
      <c r="BV67" s="262">
        <v>25193</v>
      </c>
      <c r="BW67" s="262">
        <v>15149</v>
      </c>
      <c r="BX67" s="262">
        <v>8712</v>
      </c>
      <c r="BY67" s="262">
        <v>4108</v>
      </c>
      <c r="BZ67" s="262">
        <v>2763</v>
      </c>
      <c r="CA67" s="262">
        <v>5181</v>
      </c>
      <c r="CB67" s="262">
        <v>24926</v>
      </c>
      <c r="CC67" s="262">
        <v>63457</v>
      </c>
      <c r="CD67" s="262">
        <v>104483</v>
      </c>
      <c r="CE67" s="262">
        <v>81989</v>
      </c>
      <c r="CF67" s="262">
        <v>32420</v>
      </c>
      <c r="CG67" s="262">
        <v>13463</v>
      </c>
      <c r="CH67" s="262">
        <v>12271</v>
      </c>
      <c r="CI67" s="262">
        <v>38941</v>
      </c>
      <c r="CJ67" s="262">
        <v>28794</v>
      </c>
      <c r="CK67" s="262">
        <v>246607</v>
      </c>
      <c r="CL67" s="262">
        <v>18667</v>
      </c>
      <c r="CM67" s="262">
        <v>318313</v>
      </c>
      <c r="CN67" s="262">
        <v>159252</v>
      </c>
      <c r="CO67" s="262">
        <v>74405</v>
      </c>
      <c r="CP67" s="262">
        <v>55682</v>
      </c>
      <c r="CQ67" s="262">
        <v>20851</v>
      </c>
      <c r="CR67" s="262">
        <v>8123</v>
      </c>
      <c r="CS67" s="262">
        <v>159252</v>
      </c>
      <c r="CT67" s="262">
        <v>91731</v>
      </c>
      <c r="CU67" s="262">
        <v>34942</v>
      </c>
      <c r="CV67" s="262">
        <v>22417</v>
      </c>
      <c r="CW67" s="262">
        <v>6827</v>
      </c>
      <c r="CX67" s="262">
        <v>3144</v>
      </c>
      <c r="CY67" s="262">
        <v>586291</v>
      </c>
      <c r="CZ67" s="262">
        <v>281487</v>
      </c>
      <c r="DA67" s="262">
        <v>304804</v>
      </c>
      <c r="DB67" s="262">
        <v>50864</v>
      </c>
      <c r="DC67" s="262">
        <v>46962</v>
      </c>
      <c r="DD67" s="262">
        <v>74896</v>
      </c>
      <c r="DE67" s="262">
        <v>76502</v>
      </c>
      <c r="DF67" s="262">
        <v>62814</v>
      </c>
      <c r="DG67" s="262">
        <v>57162</v>
      </c>
      <c r="DH67" s="262">
        <v>30263</v>
      </c>
      <c r="DI67" s="262">
        <v>16708</v>
      </c>
      <c r="DJ67" s="262">
        <v>15121</v>
      </c>
      <c r="DK67" s="262">
        <v>42192</v>
      </c>
      <c r="DL67" s="262">
        <v>13561</v>
      </c>
      <c r="DM67" s="262">
        <v>41176</v>
      </c>
      <c r="DN67" s="262">
        <v>43964</v>
      </c>
      <c r="DO67" s="262">
        <v>89153</v>
      </c>
      <c r="DP67" s="262">
        <v>97675</v>
      </c>
      <c r="DQ67" s="262">
        <v>109144</v>
      </c>
      <c r="DR67" s="262">
        <v>64299</v>
      </c>
      <c r="DS67" s="262">
        <v>53298</v>
      </c>
      <c r="DT67" s="262">
        <v>321470</v>
      </c>
      <c r="DU67" s="262">
        <v>304610</v>
      </c>
      <c r="DV67" s="262">
        <v>16860</v>
      </c>
      <c r="DW67" s="262">
        <v>261260</v>
      </c>
      <c r="DX67" s="262">
        <v>304610</v>
      </c>
      <c r="DY67" s="262">
        <v>245510</v>
      </c>
      <c r="DZ67" s="262">
        <v>13260</v>
      </c>
      <c r="EA67" s="262">
        <v>17770</v>
      </c>
      <c r="EB67" s="262">
        <v>25330</v>
      </c>
      <c r="EC67" s="262">
        <v>2740</v>
      </c>
      <c r="ED67" s="262">
        <v>297870</v>
      </c>
      <c r="EE67" s="262">
        <v>18740</v>
      </c>
      <c r="EF67" s="262">
        <v>81330</v>
      </c>
      <c r="EG67" s="262">
        <v>55440</v>
      </c>
      <c r="EH67" s="262">
        <v>43930</v>
      </c>
      <c r="EI67" s="262">
        <v>43290</v>
      </c>
      <c r="EJ67" s="262">
        <v>0.42420000000000002</v>
      </c>
      <c r="EK67" s="262">
        <v>21540</v>
      </c>
      <c r="EL67" s="262">
        <v>10690</v>
      </c>
      <c r="EM67" s="262">
        <v>21260</v>
      </c>
      <c r="EN67" s="262">
        <v>0.42420000000000002</v>
      </c>
      <c r="EO67" s="262">
        <v>304610</v>
      </c>
      <c r="EP67" s="262">
        <v>0.42420000000000002</v>
      </c>
      <c r="EQ67" s="262">
        <v>48540</v>
      </c>
      <c r="ER67" s="262">
        <v>32740</v>
      </c>
      <c r="ES67" s="262">
        <v>4370</v>
      </c>
      <c r="ET67" s="262">
        <v>11430</v>
      </c>
      <c r="EU67" s="262">
        <v>91010</v>
      </c>
      <c r="EV67" s="262">
        <v>56440</v>
      </c>
      <c r="EW67" s="262">
        <v>34560</v>
      </c>
      <c r="EX67" s="262">
        <v>163990</v>
      </c>
      <c r="EY67" s="262">
        <v>14580</v>
      </c>
      <c r="EZ67" s="262">
        <v>59030</v>
      </c>
      <c r="FA67" s="262">
        <v>19610</v>
      </c>
      <c r="FB67" s="262">
        <v>70760</v>
      </c>
      <c r="FC67" s="262">
        <v>0</v>
      </c>
      <c r="FD67" s="262">
        <v>57880</v>
      </c>
      <c r="FE67" s="262">
        <v>19720</v>
      </c>
      <c r="FF67" s="262">
        <v>28210</v>
      </c>
      <c r="FG67" s="262">
        <v>9950</v>
      </c>
      <c r="FH67" s="262">
        <v>19050</v>
      </c>
      <c r="FI67" s="262">
        <v>3210</v>
      </c>
      <c r="FJ67" s="262">
        <v>6740</v>
      </c>
      <c r="FK67" s="262">
        <v>18440</v>
      </c>
      <c r="FL67" s="262">
        <v>4010</v>
      </c>
      <c r="FM67" s="262">
        <v>6440</v>
      </c>
      <c r="FN67" s="262">
        <v>508260</v>
      </c>
      <c r="FO67" s="262">
        <v>43960</v>
      </c>
      <c r="FP67" s="262">
        <v>34670</v>
      </c>
      <c r="FQ67" s="262">
        <v>9290</v>
      </c>
      <c r="FR67" s="262">
        <v>137070</v>
      </c>
      <c r="FS67" s="262">
        <v>103160</v>
      </c>
      <c r="FT67" s="262">
        <v>93210</v>
      </c>
      <c r="FU67" s="262">
        <v>9950</v>
      </c>
      <c r="FV67" s="262">
        <v>52110</v>
      </c>
      <c r="FW67" s="262">
        <v>171970</v>
      </c>
      <c r="FX67" s="262">
        <v>508260</v>
      </c>
      <c r="FY67" s="262">
        <v>142510</v>
      </c>
      <c r="FZ67" s="262">
        <v>192510</v>
      </c>
      <c r="GA67" s="262">
        <v>40280</v>
      </c>
      <c r="GB67" s="262">
        <v>9800</v>
      </c>
      <c r="GC67" s="262">
        <v>37050</v>
      </c>
      <c r="GD67" s="262">
        <v>73910</v>
      </c>
      <c r="GE67" s="262">
        <v>12200</v>
      </c>
      <c r="GF67">
        <v>7889</v>
      </c>
      <c r="GG67">
        <v>12328</v>
      </c>
      <c r="GH67">
        <v>34058</v>
      </c>
      <c r="GI67">
        <v>5781</v>
      </c>
      <c r="GJ67">
        <v>2282</v>
      </c>
      <c r="GK67">
        <v>2501</v>
      </c>
      <c r="GL67">
        <v>2442</v>
      </c>
      <c r="GM67">
        <v>2177</v>
      </c>
      <c r="GN67">
        <v>1612</v>
      </c>
      <c r="GO67">
        <v>921</v>
      </c>
      <c r="GP67">
        <v>34725</v>
      </c>
      <c r="GQ67">
        <v>40914</v>
      </c>
      <c r="GR67">
        <v>189099</v>
      </c>
      <c r="GS67">
        <v>24896</v>
      </c>
      <c r="GT67">
        <v>5919</v>
      </c>
      <c r="GU67">
        <v>12716</v>
      </c>
      <c r="GV67">
        <v>11546</v>
      </c>
      <c r="GW67">
        <v>5972</v>
      </c>
      <c r="GX67">
        <v>4361</v>
      </c>
      <c r="GY67">
        <v>2861</v>
      </c>
    </row>
    <row r="68" spans="1:207">
      <c r="A68" s="262">
        <v>5112</v>
      </c>
      <c r="B68" s="262">
        <v>5</v>
      </c>
      <c r="C68" s="262">
        <v>1</v>
      </c>
      <c r="D68" s="262">
        <v>12</v>
      </c>
      <c r="E68" s="262" t="s">
        <v>192</v>
      </c>
      <c r="F68" s="262" t="s">
        <v>2331</v>
      </c>
      <c r="G68" s="262" t="s">
        <v>2332</v>
      </c>
      <c r="H68" s="262" t="s">
        <v>2202</v>
      </c>
      <c r="I68" s="262">
        <v>80748</v>
      </c>
      <c r="J68" s="262">
        <v>12174</v>
      </c>
      <c r="K68" s="262">
        <v>15992</v>
      </c>
      <c r="L68" s="262">
        <v>18675</v>
      </c>
      <c r="M68" s="262">
        <v>10102</v>
      </c>
      <c r="N68" s="262">
        <v>6683</v>
      </c>
      <c r="O68" s="262">
        <v>5437</v>
      </c>
      <c r="P68" s="262">
        <v>6179</v>
      </c>
      <c r="Q68" s="262">
        <v>3846</v>
      </c>
      <c r="R68" s="262">
        <v>1660</v>
      </c>
      <c r="S68" s="262">
        <v>11304</v>
      </c>
      <c r="T68" s="262">
        <v>52673</v>
      </c>
      <c r="U68" s="262">
        <v>2915</v>
      </c>
      <c r="V68" s="262">
        <v>3260</v>
      </c>
      <c r="W68" s="262">
        <v>9530</v>
      </c>
      <c r="X68" s="262">
        <v>652</v>
      </c>
      <c r="Y68" s="262">
        <v>59</v>
      </c>
      <c r="Z68" s="262">
        <v>355</v>
      </c>
      <c r="AA68" s="262">
        <v>16192</v>
      </c>
      <c r="AB68" s="262">
        <v>6855</v>
      </c>
      <c r="AC68" s="262">
        <v>1114</v>
      </c>
      <c r="AD68" s="262">
        <v>52418</v>
      </c>
      <c r="AE68" s="262">
        <v>3193</v>
      </c>
      <c r="AF68" s="262">
        <v>976</v>
      </c>
      <c r="AG68" s="262">
        <v>37662</v>
      </c>
      <c r="AH68" s="262">
        <v>10193</v>
      </c>
      <c r="AI68" s="262">
        <v>23080</v>
      </c>
      <c r="AJ68" s="262">
        <v>8745</v>
      </c>
      <c r="AK68" s="262">
        <v>1068</v>
      </c>
      <c r="AL68" s="262">
        <v>13414</v>
      </c>
      <c r="AM68" s="262">
        <v>18819</v>
      </c>
      <c r="AN68" s="262">
        <v>43306</v>
      </c>
      <c r="AO68" s="262">
        <v>5209</v>
      </c>
      <c r="AP68" s="262">
        <v>256189</v>
      </c>
      <c r="AQ68" s="262">
        <v>31341</v>
      </c>
      <c r="AR68" s="262">
        <v>36731</v>
      </c>
      <c r="AS68" s="262">
        <v>68763</v>
      </c>
      <c r="AT68" s="262">
        <v>45668</v>
      </c>
      <c r="AU68" s="262">
        <v>31566</v>
      </c>
      <c r="AV68" s="262">
        <v>16257</v>
      </c>
      <c r="AW68" s="262">
        <v>15183</v>
      </c>
      <c r="AX68" s="262">
        <v>7802</v>
      </c>
      <c r="AY68" s="262">
        <v>2878</v>
      </c>
      <c r="AZ68" s="262">
        <v>60895</v>
      </c>
      <c r="BA68" s="262">
        <v>111211</v>
      </c>
      <c r="BB68" s="262">
        <v>13794</v>
      </c>
      <c r="BC68" s="262">
        <v>15622</v>
      </c>
      <c r="BD68" s="262">
        <v>50002</v>
      </c>
      <c r="BE68" s="262">
        <v>2732</v>
      </c>
      <c r="BF68" s="262">
        <v>182</v>
      </c>
      <c r="BG68" s="262">
        <v>1751</v>
      </c>
      <c r="BH68" s="262">
        <v>74919</v>
      </c>
      <c r="BI68" s="262">
        <v>21204</v>
      </c>
      <c r="BJ68" s="262">
        <v>4168</v>
      </c>
      <c r="BK68" s="262">
        <v>146723</v>
      </c>
      <c r="BL68" s="262">
        <v>7184</v>
      </c>
      <c r="BM68" s="262">
        <v>1991</v>
      </c>
      <c r="BN68" s="262">
        <v>68359</v>
      </c>
      <c r="BO68" s="262">
        <v>173679</v>
      </c>
      <c r="BP68" s="262">
        <v>209</v>
      </c>
      <c r="BQ68" s="262">
        <v>13942</v>
      </c>
      <c r="BR68" s="262">
        <v>12916</v>
      </c>
      <c r="BS68" s="262">
        <v>71198</v>
      </c>
      <c r="BT68" s="262">
        <v>85392</v>
      </c>
      <c r="BU68" s="262">
        <v>42326</v>
      </c>
      <c r="BV68" s="262">
        <v>19253</v>
      </c>
      <c r="BW68" s="262">
        <v>13716</v>
      </c>
      <c r="BX68" s="262">
        <v>5942</v>
      </c>
      <c r="BY68" s="262">
        <v>2397</v>
      </c>
      <c r="BZ68" s="262">
        <v>1238</v>
      </c>
      <c r="CA68" s="262">
        <v>1811</v>
      </c>
      <c r="CB68" s="262">
        <v>8392</v>
      </c>
      <c r="CC68" s="262">
        <v>43596</v>
      </c>
      <c r="CD68" s="262">
        <v>83711</v>
      </c>
      <c r="CE68" s="262">
        <v>70017</v>
      </c>
      <c r="CF68" s="262">
        <v>27637</v>
      </c>
      <c r="CG68" s="262">
        <v>13214</v>
      </c>
      <c r="CH68" s="262">
        <v>9622</v>
      </c>
      <c r="CI68" s="262">
        <v>34147</v>
      </c>
      <c r="CJ68" s="262">
        <v>36238</v>
      </c>
      <c r="CK68" s="262">
        <v>162434</v>
      </c>
      <c r="CL68" s="262">
        <v>23370</v>
      </c>
      <c r="CM68" s="262">
        <v>234433</v>
      </c>
      <c r="CN68" s="262">
        <v>96800</v>
      </c>
      <c r="CO68" s="262">
        <v>63552</v>
      </c>
      <c r="CP68" s="262">
        <v>50403</v>
      </c>
      <c r="CQ68" s="262">
        <v>18602</v>
      </c>
      <c r="CR68" s="262">
        <v>5076</v>
      </c>
      <c r="CS68" s="262">
        <v>96800</v>
      </c>
      <c r="CT68" s="262">
        <v>76723</v>
      </c>
      <c r="CU68" s="262">
        <v>29609</v>
      </c>
      <c r="CV68" s="262">
        <v>19914</v>
      </c>
      <c r="CW68" s="262">
        <v>7193</v>
      </c>
      <c r="CX68" s="262">
        <v>4194</v>
      </c>
      <c r="CY68" s="262">
        <v>488468</v>
      </c>
      <c r="CZ68" s="262">
        <v>237830</v>
      </c>
      <c r="DA68" s="262">
        <v>250638</v>
      </c>
      <c r="DB68" s="262">
        <v>41813</v>
      </c>
      <c r="DC68" s="262">
        <v>50519</v>
      </c>
      <c r="DD68" s="262">
        <v>59621</v>
      </c>
      <c r="DE68" s="262">
        <v>69223</v>
      </c>
      <c r="DF68" s="262">
        <v>51280</v>
      </c>
      <c r="DG68" s="262">
        <v>51183</v>
      </c>
      <c r="DH68" s="262">
        <v>27569</v>
      </c>
      <c r="DI68" s="262">
        <v>12059</v>
      </c>
      <c r="DJ68" s="262">
        <v>12340</v>
      </c>
      <c r="DK68" s="262">
        <v>41472</v>
      </c>
      <c r="DL68" s="262">
        <v>15156</v>
      </c>
      <c r="DM68" s="262">
        <v>41258</v>
      </c>
      <c r="DN68" s="262">
        <v>29668</v>
      </c>
      <c r="DO68" s="262">
        <v>58937</v>
      </c>
      <c r="DP68" s="262">
        <v>78323</v>
      </c>
      <c r="DQ68" s="262">
        <v>96334</v>
      </c>
      <c r="DR68" s="262">
        <v>53263</v>
      </c>
      <c r="DS68" s="262">
        <v>49658</v>
      </c>
      <c r="DT68" s="262">
        <v>236960</v>
      </c>
      <c r="DU68" s="262">
        <v>216120</v>
      </c>
      <c r="DV68" s="262">
        <v>20850</v>
      </c>
      <c r="DW68" s="262">
        <v>249790</v>
      </c>
      <c r="DX68" s="262">
        <v>216120</v>
      </c>
      <c r="DY68" s="262">
        <v>188580</v>
      </c>
      <c r="DZ68" s="262">
        <v>8830</v>
      </c>
      <c r="EA68" s="262">
        <v>6650</v>
      </c>
      <c r="EB68" s="262">
        <v>9710</v>
      </c>
      <c r="EC68" s="262">
        <v>2350</v>
      </c>
      <c r="ED68" s="262">
        <v>209270</v>
      </c>
      <c r="EE68" s="262">
        <v>6900</v>
      </c>
      <c r="EF68" s="262">
        <v>28150</v>
      </c>
      <c r="EG68" s="262">
        <v>38570</v>
      </c>
      <c r="EH68" s="262">
        <v>31800</v>
      </c>
      <c r="EI68" s="262">
        <v>33930</v>
      </c>
      <c r="EJ68" s="262">
        <v>1480</v>
      </c>
      <c r="EK68" s="262">
        <v>26980</v>
      </c>
      <c r="EL68" s="262">
        <v>17580</v>
      </c>
      <c r="EM68" s="262">
        <v>23300</v>
      </c>
      <c r="EN68" s="262">
        <v>0.42420000000000002</v>
      </c>
      <c r="EO68" s="262">
        <v>216120</v>
      </c>
      <c r="EP68" s="262">
        <v>0.42420000000000002</v>
      </c>
      <c r="EQ68" s="262">
        <v>54410</v>
      </c>
      <c r="ER68" s="262">
        <v>39090</v>
      </c>
      <c r="ES68" s="262">
        <v>4200</v>
      </c>
      <c r="ET68" s="262">
        <v>11110</v>
      </c>
      <c r="EU68" s="262">
        <v>59340</v>
      </c>
      <c r="EV68" s="262">
        <v>37280</v>
      </c>
      <c r="EW68" s="262">
        <v>22060</v>
      </c>
      <c r="EX68" s="262">
        <v>101490</v>
      </c>
      <c r="EY68" s="262">
        <v>5500</v>
      </c>
      <c r="EZ68" s="262">
        <v>30640</v>
      </c>
      <c r="FA68" s="262">
        <v>14530</v>
      </c>
      <c r="FB68" s="262">
        <v>50810</v>
      </c>
      <c r="FC68" s="262">
        <v>0</v>
      </c>
      <c r="FD68" s="262">
        <v>60270</v>
      </c>
      <c r="FE68" s="262">
        <v>19130</v>
      </c>
      <c r="FF68" s="262">
        <v>30730</v>
      </c>
      <c r="FG68" s="262">
        <v>10410</v>
      </c>
      <c r="FH68" s="262">
        <v>18890</v>
      </c>
      <c r="FI68" s="262">
        <v>3690</v>
      </c>
      <c r="FJ68" s="262">
        <v>5700</v>
      </c>
      <c r="FK68" s="262">
        <v>12740</v>
      </c>
      <c r="FL68" s="262">
        <v>13140</v>
      </c>
      <c r="FM68" s="262">
        <v>6110</v>
      </c>
      <c r="FN68" s="262">
        <v>420890</v>
      </c>
      <c r="FO68" s="262">
        <v>54850</v>
      </c>
      <c r="FP68" s="262">
        <v>43220</v>
      </c>
      <c r="FQ68" s="262">
        <v>11630</v>
      </c>
      <c r="FR68" s="262">
        <v>180850</v>
      </c>
      <c r="FS68" s="262">
        <v>89060</v>
      </c>
      <c r="FT68" s="262">
        <v>78650</v>
      </c>
      <c r="FU68" s="262">
        <v>10410</v>
      </c>
      <c r="FV68" s="262">
        <v>30100</v>
      </c>
      <c r="FW68" s="262">
        <v>66040</v>
      </c>
      <c r="FX68" s="262">
        <v>420890</v>
      </c>
      <c r="FY68" s="262">
        <v>152200</v>
      </c>
      <c r="FZ68" s="262">
        <v>193600</v>
      </c>
      <c r="GA68" s="262">
        <v>32590</v>
      </c>
      <c r="GB68" s="262">
        <v>3780</v>
      </c>
      <c r="GC68" s="262">
        <v>12800</v>
      </c>
      <c r="GD68" s="262">
        <v>23540</v>
      </c>
      <c r="GE68" s="262">
        <v>2380</v>
      </c>
      <c r="GF68">
        <v>12174</v>
      </c>
      <c r="GG68">
        <v>15687</v>
      </c>
      <c r="GH68">
        <v>35169</v>
      </c>
      <c r="GI68">
        <v>4487</v>
      </c>
      <c r="GJ68">
        <v>2203</v>
      </c>
      <c r="GK68">
        <v>3076</v>
      </c>
      <c r="GL68">
        <v>3251</v>
      </c>
      <c r="GM68">
        <v>2513</v>
      </c>
      <c r="GN68">
        <v>1524</v>
      </c>
      <c r="GO68">
        <v>664</v>
      </c>
      <c r="GP68">
        <v>31341</v>
      </c>
      <c r="GQ68">
        <v>35860</v>
      </c>
      <c r="GR68">
        <v>145064</v>
      </c>
      <c r="GS68">
        <v>15213</v>
      </c>
      <c r="GT68">
        <v>3862</v>
      </c>
      <c r="GU68">
        <v>7419</v>
      </c>
      <c r="GV68">
        <v>8742</v>
      </c>
      <c r="GW68">
        <v>4974</v>
      </c>
      <c r="GX68">
        <v>2494</v>
      </c>
      <c r="GY68">
        <v>1220</v>
      </c>
    </row>
    <row r="69" spans="1:207">
      <c r="A69" s="262">
        <v>5113</v>
      </c>
      <c r="B69" s="262">
        <v>5</v>
      </c>
      <c r="C69" s="262">
        <v>1</v>
      </c>
      <c r="D69" s="262">
        <v>13</v>
      </c>
      <c r="E69" s="262" t="s">
        <v>192</v>
      </c>
      <c r="F69" s="262" t="s">
        <v>2333</v>
      </c>
      <c r="G69" s="262" t="s">
        <v>2334</v>
      </c>
      <c r="H69" s="262" t="s">
        <v>2202</v>
      </c>
      <c r="I69" s="262">
        <v>89068</v>
      </c>
      <c r="J69" s="262">
        <v>14285</v>
      </c>
      <c r="K69" s="262">
        <v>16451</v>
      </c>
      <c r="L69" s="262">
        <v>20645</v>
      </c>
      <c r="M69" s="262">
        <v>13539</v>
      </c>
      <c r="N69" s="262">
        <v>8555</v>
      </c>
      <c r="O69" s="262">
        <v>6633</v>
      </c>
      <c r="P69" s="262">
        <v>3991</v>
      </c>
      <c r="Q69" s="262">
        <v>2989</v>
      </c>
      <c r="R69" s="262">
        <v>1980</v>
      </c>
      <c r="S69" s="262">
        <v>13497</v>
      </c>
      <c r="T69" s="262">
        <v>60186</v>
      </c>
      <c r="U69" s="262">
        <v>2662</v>
      </c>
      <c r="V69" s="262">
        <v>3213</v>
      </c>
      <c r="W69" s="262">
        <v>8034</v>
      </c>
      <c r="X69" s="262">
        <v>765</v>
      </c>
      <c r="Y69" s="262">
        <v>85</v>
      </c>
      <c r="Z69" s="262">
        <v>626</v>
      </c>
      <c r="AA69" s="262">
        <v>6617</v>
      </c>
      <c r="AB69" s="262">
        <v>11066</v>
      </c>
      <c r="AC69" s="262">
        <v>2128</v>
      </c>
      <c r="AD69" s="262">
        <v>56328</v>
      </c>
      <c r="AE69" s="262">
        <v>12404</v>
      </c>
      <c r="AF69" s="262">
        <v>525</v>
      </c>
      <c r="AG69" s="262">
        <v>36815</v>
      </c>
      <c r="AH69" s="262">
        <v>11356</v>
      </c>
      <c r="AI69" s="262">
        <v>28318</v>
      </c>
      <c r="AJ69" s="262">
        <v>11161</v>
      </c>
      <c r="AK69" s="262">
        <v>1418</v>
      </c>
      <c r="AL69" s="262">
        <v>18688</v>
      </c>
      <c r="AM69" s="262">
        <v>23184</v>
      </c>
      <c r="AN69" s="262">
        <v>42812</v>
      </c>
      <c r="AO69" s="262">
        <v>4384</v>
      </c>
      <c r="AP69" s="262">
        <v>308779</v>
      </c>
      <c r="AQ69" s="262">
        <v>38537</v>
      </c>
      <c r="AR69" s="262">
        <v>45163</v>
      </c>
      <c r="AS69" s="262">
        <v>82049</v>
      </c>
      <c r="AT69" s="262">
        <v>62495</v>
      </c>
      <c r="AU69" s="262">
        <v>37909</v>
      </c>
      <c r="AV69" s="262">
        <v>19735</v>
      </c>
      <c r="AW69" s="262">
        <v>13029</v>
      </c>
      <c r="AX69" s="262">
        <v>6264</v>
      </c>
      <c r="AY69" s="262">
        <v>3582</v>
      </c>
      <c r="AZ69" s="262">
        <v>76665</v>
      </c>
      <c r="BA69" s="262">
        <v>144725</v>
      </c>
      <c r="BB69" s="262">
        <v>15099</v>
      </c>
      <c r="BC69" s="262">
        <v>19386</v>
      </c>
      <c r="BD69" s="262">
        <v>44812</v>
      </c>
      <c r="BE69" s="262">
        <v>4649</v>
      </c>
      <c r="BF69" s="262">
        <v>656</v>
      </c>
      <c r="BG69" s="262">
        <v>2771</v>
      </c>
      <c r="BH69" s="262">
        <v>35684</v>
      </c>
      <c r="BI69" s="262">
        <v>44147</v>
      </c>
      <c r="BJ69" s="262">
        <v>11491</v>
      </c>
      <c r="BK69" s="262">
        <v>163475</v>
      </c>
      <c r="BL69" s="262">
        <v>52778</v>
      </c>
      <c r="BM69" s="262">
        <v>1188</v>
      </c>
      <c r="BN69" s="262">
        <v>79272</v>
      </c>
      <c r="BO69" s="262">
        <v>215437</v>
      </c>
      <c r="BP69" s="262">
        <v>138</v>
      </c>
      <c r="BQ69" s="262">
        <v>13916</v>
      </c>
      <c r="BR69" s="262">
        <v>19837</v>
      </c>
      <c r="BS69" s="262">
        <v>83328</v>
      </c>
      <c r="BT69" s="262">
        <v>96152</v>
      </c>
      <c r="BU69" s="262">
        <v>50322</v>
      </c>
      <c r="BV69" s="262">
        <v>24763</v>
      </c>
      <c r="BW69" s="262">
        <v>16762</v>
      </c>
      <c r="BX69" s="262">
        <v>8103</v>
      </c>
      <c r="BY69" s="262">
        <v>3627</v>
      </c>
      <c r="BZ69" s="262">
        <v>2225</v>
      </c>
      <c r="CA69" s="262">
        <v>3644</v>
      </c>
      <c r="CB69" s="262">
        <v>9882</v>
      </c>
      <c r="CC69" s="262">
        <v>41449</v>
      </c>
      <c r="CD69" s="262">
        <v>95146</v>
      </c>
      <c r="CE69" s="262">
        <v>93158</v>
      </c>
      <c r="CF69" s="262">
        <v>38525</v>
      </c>
      <c r="CG69" s="262">
        <v>16922</v>
      </c>
      <c r="CH69" s="262">
        <v>13681</v>
      </c>
      <c r="CI69" s="262">
        <v>57805</v>
      </c>
      <c r="CJ69" s="262">
        <v>57400</v>
      </c>
      <c r="CK69" s="262">
        <v>171750</v>
      </c>
      <c r="CL69" s="262">
        <v>21808</v>
      </c>
      <c r="CM69" s="262">
        <v>288262</v>
      </c>
      <c r="CN69" s="262">
        <v>130182</v>
      </c>
      <c r="CO69" s="262">
        <v>77937</v>
      </c>
      <c r="CP69" s="262">
        <v>54060</v>
      </c>
      <c r="CQ69" s="262">
        <v>19663</v>
      </c>
      <c r="CR69" s="262">
        <v>6420</v>
      </c>
      <c r="CS69" s="262">
        <v>130182</v>
      </c>
      <c r="CT69" s="262">
        <v>93503</v>
      </c>
      <c r="CU69" s="262">
        <v>33077</v>
      </c>
      <c r="CV69" s="262">
        <v>21589</v>
      </c>
      <c r="CW69" s="262">
        <v>6432</v>
      </c>
      <c r="CX69" s="262">
        <v>3479</v>
      </c>
      <c r="CY69" s="262">
        <v>566201</v>
      </c>
      <c r="CZ69" s="262">
        <v>270733</v>
      </c>
      <c r="DA69" s="262">
        <v>295468</v>
      </c>
      <c r="DB69" s="262">
        <v>45960</v>
      </c>
      <c r="DC69" s="262">
        <v>52650</v>
      </c>
      <c r="DD69" s="262">
        <v>70426</v>
      </c>
      <c r="DE69" s="262">
        <v>81067</v>
      </c>
      <c r="DF69" s="262">
        <v>64094</v>
      </c>
      <c r="DG69" s="262">
        <v>60148</v>
      </c>
      <c r="DH69" s="262">
        <v>34162</v>
      </c>
      <c r="DI69" s="262">
        <v>13538</v>
      </c>
      <c r="DJ69" s="262">
        <v>13889</v>
      </c>
      <c r="DK69" s="262">
        <v>43811</v>
      </c>
      <c r="DL69" s="262">
        <v>15558</v>
      </c>
      <c r="DM69" s="262">
        <v>45771</v>
      </c>
      <c r="DN69" s="262">
        <v>36469</v>
      </c>
      <c r="DO69" s="262">
        <v>67569</v>
      </c>
      <c r="DP69" s="262">
        <v>90125</v>
      </c>
      <c r="DQ69" s="262">
        <v>115129</v>
      </c>
      <c r="DR69" s="262">
        <v>64903</v>
      </c>
      <c r="DS69" s="262">
        <v>59439</v>
      </c>
      <c r="DT69" s="262">
        <v>284750</v>
      </c>
      <c r="DU69" s="262">
        <v>265420</v>
      </c>
      <c r="DV69" s="262">
        <v>19330</v>
      </c>
      <c r="DW69" s="262">
        <v>278430</v>
      </c>
      <c r="DX69" s="262">
        <v>265420</v>
      </c>
      <c r="DY69" s="262">
        <v>219950</v>
      </c>
      <c r="DZ69" s="262">
        <v>14310</v>
      </c>
      <c r="EA69" s="262">
        <v>11800</v>
      </c>
      <c r="EB69" s="262">
        <v>17220</v>
      </c>
      <c r="EC69" s="262">
        <v>2140</v>
      </c>
      <c r="ED69" s="262">
        <v>259400</v>
      </c>
      <c r="EE69" s="262">
        <v>13110</v>
      </c>
      <c r="EF69" s="262">
        <v>50250</v>
      </c>
      <c r="EG69" s="262">
        <v>51760</v>
      </c>
      <c r="EH69" s="262">
        <v>38160</v>
      </c>
      <c r="EI69" s="262">
        <v>42740</v>
      </c>
      <c r="EJ69" s="262">
        <v>2810</v>
      </c>
      <c r="EK69" s="262">
        <v>26020</v>
      </c>
      <c r="EL69" s="262">
        <v>12400</v>
      </c>
      <c r="EM69" s="262">
        <v>21810</v>
      </c>
      <c r="EN69" s="262">
        <v>0.42420000000000002</v>
      </c>
      <c r="EO69" s="262">
        <v>265420</v>
      </c>
      <c r="EP69" s="262">
        <v>0.42420000000000002</v>
      </c>
      <c r="EQ69" s="262">
        <v>48460</v>
      </c>
      <c r="ER69" s="262">
        <v>28380</v>
      </c>
      <c r="ES69" s="262">
        <v>5480</v>
      </c>
      <c r="ET69" s="262">
        <v>14610</v>
      </c>
      <c r="EU69" s="262">
        <v>70790</v>
      </c>
      <c r="EV69" s="262">
        <v>46010</v>
      </c>
      <c r="EW69" s="262">
        <v>24780</v>
      </c>
      <c r="EX69" s="262">
        <v>145160</v>
      </c>
      <c r="EY69" s="262">
        <v>7670</v>
      </c>
      <c r="EZ69" s="262">
        <v>43850</v>
      </c>
      <c r="FA69" s="262">
        <v>16410</v>
      </c>
      <c r="FB69" s="262">
        <v>77230</v>
      </c>
      <c r="FC69" s="262">
        <v>0</v>
      </c>
      <c r="FD69" s="262">
        <v>61930</v>
      </c>
      <c r="FE69" s="262">
        <v>19600</v>
      </c>
      <c r="FF69" s="262">
        <v>31430</v>
      </c>
      <c r="FG69" s="262">
        <v>10900</v>
      </c>
      <c r="FH69" s="262">
        <v>18960</v>
      </c>
      <c r="FI69" s="262">
        <v>2810</v>
      </c>
      <c r="FJ69" s="262">
        <v>7000</v>
      </c>
      <c r="FK69" s="262">
        <v>18610</v>
      </c>
      <c r="FL69" s="262">
        <v>8270</v>
      </c>
      <c r="FM69" s="262">
        <v>6280</v>
      </c>
      <c r="FN69" s="262">
        <v>490980</v>
      </c>
      <c r="FO69" s="262">
        <v>46060</v>
      </c>
      <c r="FP69" s="262">
        <v>35120</v>
      </c>
      <c r="FQ69" s="262">
        <v>10940</v>
      </c>
      <c r="FR69" s="262">
        <v>180370</v>
      </c>
      <c r="FS69" s="262">
        <v>105430</v>
      </c>
      <c r="FT69" s="262">
        <v>94530</v>
      </c>
      <c r="FU69" s="262">
        <v>10900</v>
      </c>
      <c r="FV69" s="262">
        <v>41920</v>
      </c>
      <c r="FW69" s="262">
        <v>117190</v>
      </c>
      <c r="FX69" s="262">
        <v>490980</v>
      </c>
      <c r="FY69" s="262">
        <v>148300</v>
      </c>
      <c r="FZ69" s="262">
        <v>219350</v>
      </c>
      <c r="GA69" s="262">
        <v>41470</v>
      </c>
      <c r="GB69" s="262">
        <v>6540</v>
      </c>
      <c r="GC69" s="262">
        <v>21330</v>
      </c>
      <c r="GD69" s="262">
        <v>47750</v>
      </c>
      <c r="GE69" s="262">
        <v>6240</v>
      </c>
      <c r="GF69">
        <v>14285</v>
      </c>
      <c r="GG69">
        <v>15908</v>
      </c>
      <c r="GH69">
        <v>42606</v>
      </c>
      <c r="GI69">
        <v>5612</v>
      </c>
      <c r="GJ69">
        <v>2206</v>
      </c>
      <c r="GK69">
        <v>1899</v>
      </c>
      <c r="GL69">
        <v>2263</v>
      </c>
      <c r="GM69">
        <v>1801</v>
      </c>
      <c r="GN69">
        <v>1691</v>
      </c>
      <c r="GO69">
        <v>797</v>
      </c>
      <c r="GP69">
        <v>38537</v>
      </c>
      <c r="GQ69">
        <v>43628</v>
      </c>
      <c r="GR69">
        <v>182382</v>
      </c>
      <c r="GS69">
        <v>18156</v>
      </c>
      <c r="GT69">
        <v>4321</v>
      </c>
      <c r="GU69">
        <v>7023</v>
      </c>
      <c r="GV69">
        <v>6370</v>
      </c>
      <c r="GW69">
        <v>3938</v>
      </c>
      <c r="GX69">
        <v>2951</v>
      </c>
      <c r="GY69">
        <v>1457</v>
      </c>
    </row>
    <row r="70" spans="1:207">
      <c r="A70" s="262">
        <v>5114</v>
      </c>
      <c r="B70" s="262">
        <v>5</v>
      </c>
      <c r="C70" s="262">
        <v>1</v>
      </c>
      <c r="D70" s="262">
        <v>14</v>
      </c>
      <c r="E70" s="262" t="s">
        <v>192</v>
      </c>
      <c r="F70" s="262" t="s">
        <v>2335</v>
      </c>
      <c r="G70" s="262" t="s">
        <v>2336</v>
      </c>
      <c r="H70" s="262" t="s">
        <v>2202</v>
      </c>
      <c r="I70" s="262">
        <v>46423</v>
      </c>
      <c r="J70" s="262">
        <v>5652</v>
      </c>
      <c r="K70" s="262">
        <v>7019</v>
      </c>
      <c r="L70" s="262">
        <v>6492</v>
      </c>
      <c r="M70" s="262">
        <v>7999</v>
      </c>
      <c r="N70" s="262">
        <v>5987</v>
      </c>
      <c r="O70" s="262">
        <v>5405</v>
      </c>
      <c r="P70" s="262">
        <v>4054</v>
      </c>
      <c r="Q70" s="262">
        <v>2808</v>
      </c>
      <c r="R70" s="262">
        <v>1007</v>
      </c>
      <c r="S70" s="262">
        <v>6101</v>
      </c>
      <c r="T70" s="262">
        <v>36993</v>
      </c>
      <c r="U70" s="262">
        <v>79</v>
      </c>
      <c r="V70" s="262">
        <v>1500</v>
      </c>
      <c r="W70" s="262">
        <v>1154</v>
      </c>
      <c r="X70" s="262">
        <v>398</v>
      </c>
      <c r="Y70" s="262">
        <v>0.42420000000000002</v>
      </c>
      <c r="Z70" s="262">
        <v>198</v>
      </c>
      <c r="AA70" s="262">
        <v>2908</v>
      </c>
      <c r="AB70" s="262">
        <v>4432</v>
      </c>
      <c r="AC70" s="262">
        <v>384</v>
      </c>
      <c r="AD70" s="262">
        <v>36862</v>
      </c>
      <c r="AE70" s="262">
        <v>1732</v>
      </c>
      <c r="AF70" s="262">
        <v>105</v>
      </c>
      <c r="AG70" s="262">
        <v>27776</v>
      </c>
      <c r="AH70" s="262">
        <v>5293</v>
      </c>
      <c r="AI70" s="262">
        <v>9526</v>
      </c>
      <c r="AJ70" s="262">
        <v>3316</v>
      </c>
      <c r="AK70" s="262">
        <v>512</v>
      </c>
      <c r="AL70" s="262">
        <v>10833</v>
      </c>
      <c r="AM70" s="262">
        <v>10760</v>
      </c>
      <c r="AN70" s="262">
        <v>23167</v>
      </c>
      <c r="AO70" s="262">
        <v>1663</v>
      </c>
      <c r="AP70" s="262">
        <v>119155</v>
      </c>
      <c r="AQ70" s="262">
        <v>15522</v>
      </c>
      <c r="AR70" s="262">
        <v>15655</v>
      </c>
      <c r="AS70" s="262">
        <v>18881</v>
      </c>
      <c r="AT70" s="262">
        <v>24773</v>
      </c>
      <c r="AU70" s="262">
        <v>17380</v>
      </c>
      <c r="AV70" s="262">
        <v>11408</v>
      </c>
      <c r="AW70" s="262">
        <v>9633</v>
      </c>
      <c r="AX70" s="262">
        <v>4485</v>
      </c>
      <c r="AY70" s="262">
        <v>1415</v>
      </c>
      <c r="AZ70" s="262">
        <v>34273</v>
      </c>
      <c r="BA70" s="262">
        <v>66840</v>
      </c>
      <c r="BB70" s="262">
        <v>492</v>
      </c>
      <c r="BC70" s="262">
        <v>8439</v>
      </c>
      <c r="BD70" s="262">
        <v>6798</v>
      </c>
      <c r="BE70" s="262">
        <v>1574</v>
      </c>
      <c r="BF70" s="262">
        <v>174</v>
      </c>
      <c r="BG70" s="262">
        <v>562</v>
      </c>
      <c r="BH70" s="262">
        <v>12022</v>
      </c>
      <c r="BI70" s="262">
        <v>17178</v>
      </c>
      <c r="BJ70" s="262">
        <v>947</v>
      </c>
      <c r="BK70" s="262">
        <v>84752</v>
      </c>
      <c r="BL70" s="262">
        <v>4084</v>
      </c>
      <c r="BM70" s="262">
        <v>169</v>
      </c>
      <c r="BN70" s="262">
        <v>42294</v>
      </c>
      <c r="BO70" s="262">
        <v>71030</v>
      </c>
      <c r="BP70" s="262">
        <v>54</v>
      </c>
      <c r="BQ70" s="262">
        <v>5774</v>
      </c>
      <c r="BR70" s="262">
        <v>7559</v>
      </c>
      <c r="BS70" s="262">
        <v>25411</v>
      </c>
      <c r="BT70" s="262">
        <v>34255</v>
      </c>
      <c r="BU70" s="262">
        <v>19164</v>
      </c>
      <c r="BV70" s="262">
        <v>12319</v>
      </c>
      <c r="BW70" s="262">
        <v>10073</v>
      </c>
      <c r="BX70" s="262">
        <v>4813</v>
      </c>
      <c r="BY70" s="262">
        <v>2196</v>
      </c>
      <c r="BZ70" s="262">
        <v>1134</v>
      </c>
      <c r="CA70" s="262">
        <v>2228</v>
      </c>
      <c r="CB70" s="262">
        <v>4129</v>
      </c>
      <c r="CC70" s="262">
        <v>14704</v>
      </c>
      <c r="CD70" s="262">
        <v>32614</v>
      </c>
      <c r="CE70" s="262">
        <v>32075</v>
      </c>
      <c r="CF70" s="262">
        <v>17468</v>
      </c>
      <c r="CG70" s="262">
        <v>9755</v>
      </c>
      <c r="CH70" s="262">
        <v>8407</v>
      </c>
      <c r="CI70" s="262">
        <v>22161</v>
      </c>
      <c r="CJ70" s="262">
        <v>18423</v>
      </c>
      <c r="CK70" s="262">
        <v>71346</v>
      </c>
      <c r="CL70" s="262">
        <v>7222</v>
      </c>
      <c r="CM70" s="262">
        <v>108852</v>
      </c>
      <c r="CN70" s="262">
        <v>45525</v>
      </c>
      <c r="CO70" s="262">
        <v>29457</v>
      </c>
      <c r="CP70" s="262">
        <v>23581</v>
      </c>
      <c r="CQ70" s="262">
        <v>8559</v>
      </c>
      <c r="CR70" s="262">
        <v>1730</v>
      </c>
      <c r="CS70" s="262">
        <v>45525</v>
      </c>
      <c r="CT70" s="262">
        <v>35400</v>
      </c>
      <c r="CU70" s="262">
        <v>13615</v>
      </c>
      <c r="CV70" s="262">
        <v>9833</v>
      </c>
      <c r="CW70" s="262">
        <v>3106</v>
      </c>
      <c r="CX70" s="262">
        <v>1373</v>
      </c>
      <c r="CY70" s="262">
        <v>222247</v>
      </c>
      <c r="CZ70" s="262">
        <v>106753</v>
      </c>
      <c r="DA70" s="262">
        <v>115494</v>
      </c>
      <c r="DB70" s="262">
        <v>18955</v>
      </c>
      <c r="DC70" s="262">
        <v>22762</v>
      </c>
      <c r="DD70" s="262">
        <v>24943</v>
      </c>
      <c r="DE70" s="262">
        <v>32110</v>
      </c>
      <c r="DF70" s="262">
        <v>25462</v>
      </c>
      <c r="DG70" s="262">
        <v>23655</v>
      </c>
      <c r="DH70" s="262">
        <v>12164</v>
      </c>
      <c r="DI70" s="262">
        <v>5314</v>
      </c>
      <c r="DJ70" s="262">
        <v>5581</v>
      </c>
      <c r="DK70" s="262">
        <v>19346</v>
      </c>
      <c r="DL70" s="262">
        <v>6555</v>
      </c>
      <c r="DM70" s="262">
        <v>17406</v>
      </c>
      <c r="DN70" s="262">
        <v>12458</v>
      </c>
      <c r="DO70" s="262">
        <v>24866</v>
      </c>
      <c r="DP70" s="262">
        <v>37330</v>
      </c>
      <c r="DQ70" s="262">
        <v>45561</v>
      </c>
      <c r="DR70" s="262">
        <v>26074</v>
      </c>
      <c r="DS70" s="262">
        <v>21756</v>
      </c>
      <c r="DT70" s="262">
        <v>114230</v>
      </c>
      <c r="DU70" s="262">
        <v>107290</v>
      </c>
      <c r="DV70" s="262">
        <v>6940</v>
      </c>
      <c r="DW70" s="262">
        <v>106910</v>
      </c>
      <c r="DX70" s="262">
        <v>107290</v>
      </c>
      <c r="DY70" s="262">
        <v>87240</v>
      </c>
      <c r="DZ70" s="262">
        <v>4840</v>
      </c>
      <c r="EA70" s="262">
        <v>5720</v>
      </c>
      <c r="EB70" s="262">
        <v>7760</v>
      </c>
      <c r="EC70" s="262">
        <v>1740</v>
      </c>
      <c r="ED70" s="262">
        <v>104910</v>
      </c>
      <c r="EE70" s="262">
        <v>5370</v>
      </c>
      <c r="EF70" s="262">
        <v>17440</v>
      </c>
      <c r="EG70" s="262">
        <v>19920</v>
      </c>
      <c r="EH70" s="262">
        <v>14640</v>
      </c>
      <c r="EI70" s="262">
        <v>17220</v>
      </c>
      <c r="EJ70" s="262">
        <v>0.42420000000000002</v>
      </c>
      <c r="EK70" s="262">
        <v>10760</v>
      </c>
      <c r="EL70" s="262">
        <v>8240</v>
      </c>
      <c r="EM70" s="262">
        <v>9650</v>
      </c>
      <c r="EN70" s="262">
        <v>0.42420000000000002</v>
      </c>
      <c r="EO70" s="262">
        <v>107290</v>
      </c>
      <c r="EP70" s="262">
        <v>1210</v>
      </c>
      <c r="EQ70" s="262">
        <v>25420</v>
      </c>
      <c r="ER70" s="262">
        <v>18730</v>
      </c>
      <c r="ES70" s="262">
        <v>1530</v>
      </c>
      <c r="ET70" s="262">
        <v>5160</v>
      </c>
      <c r="EU70" s="262">
        <v>29730</v>
      </c>
      <c r="EV70" s="262">
        <v>20380</v>
      </c>
      <c r="EW70" s="262">
        <v>9350</v>
      </c>
      <c r="EX70" s="262">
        <v>50920</v>
      </c>
      <c r="EY70" s="262">
        <v>2860</v>
      </c>
      <c r="EZ70" s="262">
        <v>16180</v>
      </c>
      <c r="FA70" s="262">
        <v>6310</v>
      </c>
      <c r="FB70" s="262">
        <v>25580</v>
      </c>
      <c r="FC70" s="262">
        <v>10</v>
      </c>
      <c r="FD70" s="262">
        <v>28330</v>
      </c>
      <c r="FE70" s="262">
        <v>8610</v>
      </c>
      <c r="FF70" s="262">
        <v>14690</v>
      </c>
      <c r="FG70" s="262">
        <v>5030</v>
      </c>
      <c r="FH70" s="262">
        <v>8090</v>
      </c>
      <c r="FI70" s="262">
        <v>2080</v>
      </c>
      <c r="FJ70" s="262">
        <v>3720</v>
      </c>
      <c r="FK70" s="262">
        <v>7670</v>
      </c>
      <c r="FL70" s="262">
        <v>3900</v>
      </c>
      <c r="FM70" s="262">
        <v>2880</v>
      </c>
      <c r="FN70" s="262">
        <v>191770</v>
      </c>
      <c r="FO70" s="262">
        <v>18400</v>
      </c>
      <c r="FP70" s="262">
        <v>13570</v>
      </c>
      <c r="FQ70" s="262">
        <v>4830</v>
      </c>
      <c r="FR70" s="262">
        <v>70940</v>
      </c>
      <c r="FS70" s="262">
        <v>43150</v>
      </c>
      <c r="FT70" s="262">
        <v>38130</v>
      </c>
      <c r="FU70" s="262">
        <v>5030</v>
      </c>
      <c r="FV70" s="262">
        <v>18370</v>
      </c>
      <c r="FW70" s="262">
        <v>40920</v>
      </c>
      <c r="FX70" s="262">
        <v>191770</v>
      </c>
      <c r="FY70" s="262">
        <v>57220</v>
      </c>
      <c r="FZ70" s="262">
        <v>86940</v>
      </c>
      <c r="GA70" s="262">
        <v>16810</v>
      </c>
      <c r="GB70" s="262">
        <v>1940</v>
      </c>
      <c r="GC70" s="262">
        <v>10790</v>
      </c>
      <c r="GD70" s="262">
        <v>15630</v>
      </c>
      <c r="GE70" s="262">
        <v>2440</v>
      </c>
      <c r="GF70">
        <v>5652</v>
      </c>
      <c r="GG70">
        <v>6811</v>
      </c>
      <c r="GH70">
        <v>20236</v>
      </c>
      <c r="GI70">
        <v>4522</v>
      </c>
      <c r="GJ70">
        <v>1907</v>
      </c>
      <c r="GK70">
        <v>1953</v>
      </c>
      <c r="GL70">
        <v>2159</v>
      </c>
      <c r="GM70">
        <v>1861</v>
      </c>
      <c r="GN70">
        <v>919</v>
      </c>
      <c r="GO70">
        <v>403</v>
      </c>
      <c r="GP70">
        <v>15522</v>
      </c>
      <c r="GQ70">
        <v>15246</v>
      </c>
      <c r="GR70">
        <v>60540</v>
      </c>
      <c r="GS70">
        <v>10386</v>
      </c>
      <c r="GT70">
        <v>2987</v>
      </c>
      <c r="GU70">
        <v>4774</v>
      </c>
      <c r="GV70">
        <v>5285</v>
      </c>
      <c r="GW70">
        <v>2634</v>
      </c>
      <c r="GX70">
        <v>1139</v>
      </c>
      <c r="GY70">
        <v>639</v>
      </c>
    </row>
    <row r="71" spans="1:207">
      <c r="A71" s="262">
        <v>5116</v>
      </c>
      <c r="B71" s="262">
        <v>5</v>
      </c>
      <c r="C71" s="262">
        <v>1</v>
      </c>
      <c r="D71" s="262">
        <v>16</v>
      </c>
      <c r="E71" s="262" t="s">
        <v>192</v>
      </c>
      <c r="F71" s="262" t="s">
        <v>2337</v>
      </c>
      <c r="G71" s="262" t="s">
        <v>2338</v>
      </c>
      <c r="H71" s="262" t="s">
        <v>2202</v>
      </c>
      <c r="I71" s="262">
        <v>55622</v>
      </c>
      <c r="J71" s="262">
        <v>8573</v>
      </c>
      <c r="K71" s="262">
        <v>7063</v>
      </c>
      <c r="L71" s="262">
        <v>7119</v>
      </c>
      <c r="M71" s="262">
        <v>8560</v>
      </c>
      <c r="N71" s="262">
        <v>8530</v>
      </c>
      <c r="O71" s="262">
        <v>6486</v>
      </c>
      <c r="P71" s="262">
        <v>5391</v>
      </c>
      <c r="Q71" s="262">
        <v>2622</v>
      </c>
      <c r="R71" s="262">
        <v>1278</v>
      </c>
      <c r="S71" s="262">
        <v>6677</v>
      </c>
      <c r="T71" s="262">
        <v>45277</v>
      </c>
      <c r="U71" s="262">
        <v>218</v>
      </c>
      <c r="V71" s="262">
        <v>1244</v>
      </c>
      <c r="W71" s="262">
        <v>1358</v>
      </c>
      <c r="X71" s="262">
        <v>359</v>
      </c>
      <c r="Y71" s="262">
        <v>282</v>
      </c>
      <c r="Z71" s="262">
        <v>207</v>
      </c>
      <c r="AA71" s="262">
        <v>636</v>
      </c>
      <c r="AB71" s="262">
        <v>8026</v>
      </c>
      <c r="AC71" s="262">
        <v>175</v>
      </c>
      <c r="AD71" s="262">
        <v>44769</v>
      </c>
      <c r="AE71" s="262">
        <v>1821</v>
      </c>
      <c r="AF71" s="262">
        <v>195</v>
      </c>
      <c r="AG71" s="262">
        <v>33035</v>
      </c>
      <c r="AH71" s="262">
        <v>7445</v>
      </c>
      <c r="AI71" s="262">
        <v>11430</v>
      </c>
      <c r="AJ71" s="262">
        <v>3151</v>
      </c>
      <c r="AK71" s="262">
        <v>561</v>
      </c>
      <c r="AL71" s="262">
        <v>11649</v>
      </c>
      <c r="AM71" s="262">
        <v>11874</v>
      </c>
      <c r="AN71" s="262">
        <v>30076</v>
      </c>
      <c r="AO71" s="262">
        <v>2023</v>
      </c>
      <c r="AP71" s="262">
        <v>133270</v>
      </c>
      <c r="AQ71" s="262">
        <v>16310</v>
      </c>
      <c r="AR71" s="262">
        <v>13363</v>
      </c>
      <c r="AS71" s="262">
        <v>19904</v>
      </c>
      <c r="AT71" s="262">
        <v>25451</v>
      </c>
      <c r="AU71" s="262">
        <v>24114</v>
      </c>
      <c r="AV71" s="262">
        <v>15015</v>
      </c>
      <c r="AW71" s="262">
        <v>12498</v>
      </c>
      <c r="AX71" s="262">
        <v>4477</v>
      </c>
      <c r="AY71" s="262">
        <v>2128</v>
      </c>
      <c r="AZ71" s="262">
        <v>34210</v>
      </c>
      <c r="BA71" s="262">
        <v>81289</v>
      </c>
      <c r="BB71" s="262">
        <v>1141</v>
      </c>
      <c r="BC71" s="262">
        <v>4408</v>
      </c>
      <c r="BD71" s="262">
        <v>9552</v>
      </c>
      <c r="BE71" s="262">
        <v>1614</v>
      </c>
      <c r="BF71" s="262">
        <v>285</v>
      </c>
      <c r="BG71" s="262">
        <v>761</v>
      </c>
      <c r="BH71" s="262">
        <v>1335</v>
      </c>
      <c r="BI71" s="262">
        <v>26787</v>
      </c>
      <c r="BJ71" s="262">
        <v>859</v>
      </c>
      <c r="BK71" s="262">
        <v>100571</v>
      </c>
      <c r="BL71" s="262">
        <v>3437</v>
      </c>
      <c r="BM71" s="262">
        <v>271</v>
      </c>
      <c r="BN71" s="262">
        <v>48957</v>
      </c>
      <c r="BO71" s="262">
        <v>77994</v>
      </c>
      <c r="BP71" s="262">
        <v>36</v>
      </c>
      <c r="BQ71" s="262">
        <v>6273</v>
      </c>
      <c r="BR71" s="262">
        <v>7121</v>
      </c>
      <c r="BS71" s="262">
        <v>27030</v>
      </c>
      <c r="BT71" s="262">
        <v>35552</v>
      </c>
      <c r="BU71" s="262">
        <v>25028</v>
      </c>
      <c r="BV71" s="262">
        <v>14533</v>
      </c>
      <c r="BW71" s="262">
        <v>12067</v>
      </c>
      <c r="BX71" s="262">
        <v>5785</v>
      </c>
      <c r="BY71" s="262">
        <v>2527</v>
      </c>
      <c r="BZ71" s="262">
        <v>1407</v>
      </c>
      <c r="CA71" s="262">
        <v>2210</v>
      </c>
      <c r="CB71" s="262">
        <v>4126</v>
      </c>
      <c r="CC71" s="262">
        <v>15486</v>
      </c>
      <c r="CD71" s="262">
        <v>35999</v>
      </c>
      <c r="CE71" s="262">
        <v>34967</v>
      </c>
      <c r="CF71" s="262">
        <v>20500</v>
      </c>
      <c r="CG71" s="262">
        <v>11539</v>
      </c>
      <c r="CH71" s="262">
        <v>10643</v>
      </c>
      <c r="CI71" s="262">
        <v>23920</v>
      </c>
      <c r="CJ71" s="262">
        <v>20152</v>
      </c>
      <c r="CK71" s="262">
        <v>83968</v>
      </c>
      <c r="CL71" s="262">
        <v>5220</v>
      </c>
      <c r="CM71" s="262">
        <v>122401</v>
      </c>
      <c r="CN71" s="262">
        <v>50424</v>
      </c>
      <c r="CO71" s="262">
        <v>33747</v>
      </c>
      <c r="CP71" s="262">
        <v>26735</v>
      </c>
      <c r="CQ71" s="262">
        <v>9264</v>
      </c>
      <c r="CR71" s="262">
        <v>2231</v>
      </c>
      <c r="CS71" s="262">
        <v>50424</v>
      </c>
      <c r="CT71" s="262">
        <v>39648</v>
      </c>
      <c r="CU71" s="262">
        <v>15918</v>
      </c>
      <c r="CV71" s="262">
        <v>10904</v>
      </c>
      <c r="CW71" s="262">
        <v>3652</v>
      </c>
      <c r="CX71" s="262">
        <v>1855</v>
      </c>
      <c r="CY71" s="262">
        <v>255188</v>
      </c>
      <c r="CZ71" s="262">
        <v>123761</v>
      </c>
      <c r="DA71" s="262">
        <v>131427</v>
      </c>
      <c r="DB71" s="262">
        <v>21344</v>
      </c>
      <c r="DC71" s="262">
        <v>26779</v>
      </c>
      <c r="DD71" s="262">
        <v>31066</v>
      </c>
      <c r="DE71" s="262">
        <v>37358</v>
      </c>
      <c r="DF71" s="262">
        <v>28252</v>
      </c>
      <c r="DG71" s="262">
        <v>26150</v>
      </c>
      <c r="DH71" s="262">
        <v>13353</v>
      </c>
      <c r="DI71" s="262">
        <v>6032</v>
      </c>
      <c r="DJ71" s="262">
        <v>6290</v>
      </c>
      <c r="DK71" s="262">
        <v>21791</v>
      </c>
      <c r="DL71" s="262">
        <v>7952</v>
      </c>
      <c r="DM71" s="262">
        <v>21895</v>
      </c>
      <c r="DN71" s="262">
        <v>15229</v>
      </c>
      <c r="DO71" s="262">
        <v>28512</v>
      </c>
      <c r="DP71" s="262">
        <v>42374</v>
      </c>
      <c r="DQ71" s="262">
        <v>52773</v>
      </c>
      <c r="DR71" s="262">
        <v>28214</v>
      </c>
      <c r="DS71" s="262">
        <v>24126</v>
      </c>
      <c r="DT71" s="262">
        <v>130220</v>
      </c>
      <c r="DU71" s="262">
        <v>120830</v>
      </c>
      <c r="DV71" s="262">
        <v>9390</v>
      </c>
      <c r="DW71" s="262">
        <v>123480</v>
      </c>
      <c r="DX71" s="262">
        <v>120830</v>
      </c>
      <c r="DY71" s="262">
        <v>100040</v>
      </c>
      <c r="DZ71" s="262">
        <v>5300</v>
      </c>
      <c r="EA71" s="262">
        <v>5950</v>
      </c>
      <c r="EB71" s="262">
        <v>7830</v>
      </c>
      <c r="EC71" s="262">
        <v>1700</v>
      </c>
      <c r="ED71" s="262">
        <v>118520</v>
      </c>
      <c r="EE71" s="262">
        <v>5890</v>
      </c>
      <c r="EF71" s="262">
        <v>16860</v>
      </c>
      <c r="EG71" s="262">
        <v>22120</v>
      </c>
      <c r="EH71" s="262">
        <v>17920</v>
      </c>
      <c r="EI71" s="262">
        <v>19800</v>
      </c>
      <c r="EJ71" s="262">
        <v>0.42420000000000002</v>
      </c>
      <c r="EK71" s="262">
        <v>13640</v>
      </c>
      <c r="EL71" s="262">
        <v>8260</v>
      </c>
      <c r="EM71" s="262">
        <v>12630</v>
      </c>
      <c r="EN71" s="262">
        <v>0.42420000000000002</v>
      </c>
      <c r="EO71" s="262">
        <v>120830</v>
      </c>
      <c r="EP71" s="262">
        <v>0.42420000000000002</v>
      </c>
      <c r="EQ71" s="262">
        <v>29190</v>
      </c>
      <c r="ER71" s="262">
        <v>20500</v>
      </c>
      <c r="ES71" s="262">
        <v>1620</v>
      </c>
      <c r="ET71" s="262">
        <v>7060</v>
      </c>
      <c r="EU71" s="262">
        <v>34110</v>
      </c>
      <c r="EV71" s="262">
        <v>23430</v>
      </c>
      <c r="EW71" s="262">
        <v>10680</v>
      </c>
      <c r="EX71" s="262">
        <v>56580</v>
      </c>
      <c r="EY71" s="262">
        <v>3820</v>
      </c>
      <c r="EZ71" s="262">
        <v>17150</v>
      </c>
      <c r="FA71" s="262">
        <v>7850</v>
      </c>
      <c r="FB71" s="262">
        <v>27760</v>
      </c>
      <c r="FC71" s="262">
        <v>0.42420000000000002</v>
      </c>
      <c r="FD71" s="262">
        <v>32340</v>
      </c>
      <c r="FE71" s="262">
        <v>10430</v>
      </c>
      <c r="FF71" s="262">
        <v>15690</v>
      </c>
      <c r="FG71" s="262">
        <v>6220</v>
      </c>
      <c r="FH71" s="262">
        <v>10240</v>
      </c>
      <c r="FI71" s="262">
        <v>3740</v>
      </c>
      <c r="FJ71" s="262">
        <v>2870</v>
      </c>
      <c r="FK71" s="262">
        <v>7020</v>
      </c>
      <c r="FL71" s="262">
        <v>4890</v>
      </c>
      <c r="FM71" s="262">
        <v>3570</v>
      </c>
      <c r="FN71" s="262">
        <v>220420</v>
      </c>
      <c r="FO71" s="262">
        <v>22010</v>
      </c>
      <c r="FP71" s="262">
        <v>15920</v>
      </c>
      <c r="FQ71" s="262">
        <v>6090</v>
      </c>
      <c r="FR71" s="262">
        <v>84880</v>
      </c>
      <c r="FS71" s="262">
        <v>48410</v>
      </c>
      <c r="FT71" s="262">
        <v>42180</v>
      </c>
      <c r="FU71" s="262">
        <v>6220</v>
      </c>
      <c r="FV71" s="262">
        <v>25440</v>
      </c>
      <c r="FW71" s="262">
        <v>39690</v>
      </c>
      <c r="FX71" s="262">
        <v>220420</v>
      </c>
      <c r="FY71" s="262">
        <v>68000</v>
      </c>
      <c r="FZ71" s="262">
        <v>101910</v>
      </c>
      <c r="GA71" s="262">
        <v>19690</v>
      </c>
      <c r="GB71" s="262">
        <v>6120</v>
      </c>
      <c r="GC71" s="262">
        <v>10220</v>
      </c>
      <c r="GD71" s="262">
        <v>11820</v>
      </c>
      <c r="GE71" s="262">
        <v>2660</v>
      </c>
      <c r="GF71">
        <v>8573</v>
      </c>
      <c r="GG71">
        <v>6912</v>
      </c>
      <c r="GH71">
        <v>23526</v>
      </c>
      <c r="GI71">
        <v>5659</v>
      </c>
      <c r="GJ71">
        <v>2273</v>
      </c>
      <c r="GK71">
        <v>2776</v>
      </c>
      <c r="GL71">
        <v>2643</v>
      </c>
      <c r="GM71">
        <v>1660</v>
      </c>
      <c r="GN71">
        <v>1068</v>
      </c>
      <c r="GO71">
        <v>532</v>
      </c>
      <c r="GP71">
        <v>16310</v>
      </c>
      <c r="GQ71">
        <v>13095</v>
      </c>
      <c r="GR71">
        <v>68223</v>
      </c>
      <c r="GS71">
        <v>13827</v>
      </c>
      <c r="GT71">
        <v>3959</v>
      </c>
      <c r="GU71">
        <v>6835</v>
      </c>
      <c r="GV71">
        <v>5593</v>
      </c>
      <c r="GW71">
        <v>2837</v>
      </c>
      <c r="GX71">
        <v>1780</v>
      </c>
      <c r="GY71">
        <v>801</v>
      </c>
    </row>
    <row r="72" spans="1:207">
      <c r="A72" s="262">
        <v>5117</v>
      </c>
      <c r="B72" s="262">
        <v>5</v>
      </c>
      <c r="C72" s="262">
        <v>1</v>
      </c>
      <c r="D72" s="262">
        <v>17</v>
      </c>
      <c r="E72" s="262" t="s">
        <v>192</v>
      </c>
      <c r="F72" s="262" t="s">
        <v>2339</v>
      </c>
      <c r="G72" s="262" t="s">
        <v>2340</v>
      </c>
      <c r="H72" s="262" t="s">
        <v>2202</v>
      </c>
      <c r="I72" s="262">
        <v>31180</v>
      </c>
      <c r="J72" s="262">
        <v>5104</v>
      </c>
      <c r="K72" s="262">
        <v>4414</v>
      </c>
      <c r="L72" s="262">
        <v>5166</v>
      </c>
      <c r="M72" s="262">
        <v>5611</v>
      </c>
      <c r="N72" s="262">
        <v>3897</v>
      </c>
      <c r="O72" s="262">
        <v>2631</v>
      </c>
      <c r="P72" s="262">
        <v>2195</v>
      </c>
      <c r="Q72" s="262">
        <v>1354</v>
      </c>
      <c r="R72" s="262">
        <v>808</v>
      </c>
      <c r="S72" s="262">
        <v>4468</v>
      </c>
      <c r="T72" s="262">
        <v>23033</v>
      </c>
      <c r="U72" s="262">
        <v>789</v>
      </c>
      <c r="V72" s="262">
        <v>1194</v>
      </c>
      <c r="W72" s="262">
        <v>1326</v>
      </c>
      <c r="X72" s="262">
        <v>177</v>
      </c>
      <c r="Y72" s="262">
        <v>18</v>
      </c>
      <c r="Z72" s="262">
        <v>175</v>
      </c>
      <c r="AA72" s="262">
        <v>2160</v>
      </c>
      <c r="AB72" s="262">
        <v>2098</v>
      </c>
      <c r="AC72" s="262">
        <v>896</v>
      </c>
      <c r="AD72" s="262">
        <v>23586</v>
      </c>
      <c r="AE72" s="262">
        <v>2375</v>
      </c>
      <c r="AF72" s="262">
        <v>65</v>
      </c>
      <c r="AG72" s="262">
        <v>14956</v>
      </c>
      <c r="AH72" s="262">
        <v>5075</v>
      </c>
      <c r="AI72" s="262">
        <v>8374</v>
      </c>
      <c r="AJ72" s="262">
        <v>2400</v>
      </c>
      <c r="AK72" s="262">
        <v>375</v>
      </c>
      <c r="AL72" s="262">
        <v>9598</v>
      </c>
      <c r="AM72" s="262">
        <v>8217</v>
      </c>
      <c r="AN72" s="262">
        <v>12635</v>
      </c>
      <c r="AO72" s="262">
        <v>730</v>
      </c>
      <c r="AP72" s="262">
        <v>89091</v>
      </c>
      <c r="AQ72" s="262">
        <v>12319</v>
      </c>
      <c r="AR72" s="262">
        <v>9855</v>
      </c>
      <c r="AS72" s="262">
        <v>16620</v>
      </c>
      <c r="AT72" s="262">
        <v>19390</v>
      </c>
      <c r="AU72" s="262">
        <v>14014</v>
      </c>
      <c r="AV72" s="262">
        <v>7106</v>
      </c>
      <c r="AW72" s="262">
        <v>5875</v>
      </c>
      <c r="AX72" s="262">
        <v>2637</v>
      </c>
      <c r="AY72" s="262">
        <v>1271</v>
      </c>
      <c r="AZ72" s="262">
        <v>23076</v>
      </c>
      <c r="BA72" s="262">
        <v>44337</v>
      </c>
      <c r="BB72" s="262">
        <v>4403</v>
      </c>
      <c r="BC72" s="262">
        <v>8443</v>
      </c>
      <c r="BD72" s="262">
        <v>7424</v>
      </c>
      <c r="BE72" s="262">
        <v>730</v>
      </c>
      <c r="BF72" s="262">
        <v>36</v>
      </c>
      <c r="BG72" s="262">
        <v>638</v>
      </c>
      <c r="BH72" s="262">
        <v>11989</v>
      </c>
      <c r="BI72" s="262">
        <v>7297</v>
      </c>
      <c r="BJ72" s="262">
        <v>4347</v>
      </c>
      <c r="BK72" s="262">
        <v>58901</v>
      </c>
      <c r="BL72" s="262">
        <v>6396</v>
      </c>
      <c r="BM72" s="262">
        <v>157</v>
      </c>
      <c r="BN72" s="262">
        <v>29697</v>
      </c>
      <c r="BO72" s="262">
        <v>55935</v>
      </c>
      <c r="BP72" s="262">
        <v>48</v>
      </c>
      <c r="BQ72" s="262">
        <v>3407</v>
      </c>
      <c r="BR72" s="262">
        <v>4234</v>
      </c>
      <c r="BS72" s="262">
        <v>19935</v>
      </c>
      <c r="BT72" s="262">
        <v>26076</v>
      </c>
      <c r="BU72" s="262">
        <v>16073</v>
      </c>
      <c r="BV72" s="262">
        <v>8509</v>
      </c>
      <c r="BW72" s="262">
        <v>6274</v>
      </c>
      <c r="BX72" s="262">
        <v>3551</v>
      </c>
      <c r="BY72" s="262">
        <v>1730</v>
      </c>
      <c r="BZ72" s="262">
        <v>897</v>
      </c>
      <c r="CA72" s="262">
        <v>1808</v>
      </c>
      <c r="CB72" s="262">
        <v>2365</v>
      </c>
      <c r="CC72" s="262">
        <v>9599</v>
      </c>
      <c r="CD72" s="262">
        <v>25171</v>
      </c>
      <c r="CE72" s="262">
        <v>28134</v>
      </c>
      <c r="CF72" s="262">
        <v>12123</v>
      </c>
      <c r="CG72" s="262">
        <v>6115</v>
      </c>
      <c r="CH72" s="262">
        <v>5580</v>
      </c>
      <c r="CI72" s="262">
        <v>23632</v>
      </c>
      <c r="CJ72" s="262">
        <v>19866</v>
      </c>
      <c r="CK72" s="262">
        <v>43358</v>
      </c>
      <c r="CL72" s="262">
        <v>2231</v>
      </c>
      <c r="CM72" s="262">
        <v>82937</v>
      </c>
      <c r="CN72" s="262">
        <v>34075</v>
      </c>
      <c r="CO72" s="262">
        <v>24709</v>
      </c>
      <c r="CP72" s="262">
        <v>16491</v>
      </c>
      <c r="CQ72" s="262">
        <v>6160</v>
      </c>
      <c r="CR72" s="262">
        <v>1502</v>
      </c>
      <c r="CS72" s="262">
        <v>34075</v>
      </c>
      <c r="CT72" s="262">
        <v>28910</v>
      </c>
      <c r="CU72" s="262">
        <v>10379</v>
      </c>
      <c r="CV72" s="262">
        <v>6799</v>
      </c>
      <c r="CW72" s="262">
        <v>1947</v>
      </c>
      <c r="CX72" s="262">
        <v>827</v>
      </c>
      <c r="CY72" s="262">
        <v>166865</v>
      </c>
      <c r="CZ72" s="262">
        <v>79165</v>
      </c>
      <c r="DA72" s="262">
        <v>87700</v>
      </c>
      <c r="DB72" s="262">
        <v>13276</v>
      </c>
      <c r="DC72" s="262">
        <v>15542</v>
      </c>
      <c r="DD72" s="262">
        <v>17517</v>
      </c>
      <c r="DE72" s="262">
        <v>24986</v>
      </c>
      <c r="DF72" s="262">
        <v>19983</v>
      </c>
      <c r="DG72" s="262">
        <v>19393</v>
      </c>
      <c r="DH72" s="262">
        <v>10680</v>
      </c>
      <c r="DI72" s="262">
        <v>3859</v>
      </c>
      <c r="DJ72" s="262">
        <v>3878</v>
      </c>
      <c r="DK72" s="262">
        <v>13114</v>
      </c>
      <c r="DL72" s="262">
        <v>4639</v>
      </c>
      <c r="DM72" s="262">
        <v>12137</v>
      </c>
      <c r="DN72" s="262">
        <v>8708</v>
      </c>
      <c r="DO72" s="262">
        <v>17955</v>
      </c>
      <c r="DP72" s="262">
        <v>27533</v>
      </c>
      <c r="DQ72" s="262">
        <v>35391</v>
      </c>
      <c r="DR72" s="262">
        <v>20931</v>
      </c>
      <c r="DS72" s="262">
        <v>18720</v>
      </c>
      <c r="DT72" s="262">
        <v>82900</v>
      </c>
      <c r="DU72" s="262">
        <v>79060</v>
      </c>
      <c r="DV72" s="262">
        <v>3840</v>
      </c>
      <c r="DW72" s="262">
        <v>83410</v>
      </c>
      <c r="DX72" s="262">
        <v>79060</v>
      </c>
      <c r="DY72" s="262">
        <v>64030</v>
      </c>
      <c r="DZ72" s="262">
        <v>4920</v>
      </c>
      <c r="EA72" s="262">
        <v>4380</v>
      </c>
      <c r="EB72" s="262">
        <v>5090</v>
      </c>
      <c r="EC72" s="262">
        <v>0.42420000000000002</v>
      </c>
      <c r="ED72" s="262">
        <v>77440</v>
      </c>
      <c r="EE72" s="262">
        <v>4930</v>
      </c>
      <c r="EF72" s="262">
        <v>14400</v>
      </c>
      <c r="EG72" s="262">
        <v>15860</v>
      </c>
      <c r="EH72" s="262">
        <v>12150</v>
      </c>
      <c r="EI72" s="262">
        <v>12570</v>
      </c>
      <c r="EJ72" s="262">
        <v>0.42420000000000002</v>
      </c>
      <c r="EK72" s="262">
        <v>7920</v>
      </c>
      <c r="EL72" s="262">
        <v>2810</v>
      </c>
      <c r="EM72" s="262">
        <v>5930</v>
      </c>
      <c r="EN72" s="262">
        <v>0.42420000000000002</v>
      </c>
      <c r="EO72" s="262">
        <v>79060</v>
      </c>
      <c r="EP72" s="262">
        <v>0.42420000000000002</v>
      </c>
      <c r="EQ72" s="262">
        <v>16790</v>
      </c>
      <c r="ER72" s="262">
        <v>12060</v>
      </c>
      <c r="ES72" s="262">
        <v>1170</v>
      </c>
      <c r="ET72" s="262">
        <v>3560</v>
      </c>
      <c r="EU72" s="262">
        <v>20930</v>
      </c>
      <c r="EV72" s="262">
        <v>14120</v>
      </c>
      <c r="EW72" s="262">
        <v>6810</v>
      </c>
      <c r="EX72" s="262">
        <v>40870</v>
      </c>
      <c r="EY72" s="262">
        <v>2920</v>
      </c>
      <c r="EZ72" s="262">
        <v>12340</v>
      </c>
      <c r="FA72" s="262">
        <v>6040</v>
      </c>
      <c r="FB72" s="262">
        <v>19570</v>
      </c>
      <c r="FC72" s="262">
        <v>0.42420000000000002</v>
      </c>
      <c r="FD72" s="262">
        <v>19820</v>
      </c>
      <c r="FE72" s="262">
        <v>5960</v>
      </c>
      <c r="FF72" s="262">
        <v>9440</v>
      </c>
      <c r="FG72" s="262">
        <v>4410</v>
      </c>
      <c r="FH72" s="262">
        <v>5750</v>
      </c>
      <c r="FI72" s="262">
        <v>700</v>
      </c>
      <c r="FJ72" s="262">
        <v>2030</v>
      </c>
      <c r="FK72" s="262">
        <v>5640</v>
      </c>
      <c r="FL72" s="262">
        <v>3080</v>
      </c>
      <c r="FM72" s="262">
        <v>2610</v>
      </c>
      <c r="FN72" s="262">
        <v>145880</v>
      </c>
      <c r="FO72" s="262">
        <v>11070</v>
      </c>
      <c r="FP72" s="262">
        <v>7930</v>
      </c>
      <c r="FQ72" s="262">
        <v>3140</v>
      </c>
      <c r="FR72" s="262">
        <v>52480</v>
      </c>
      <c r="FS72" s="262">
        <v>32500</v>
      </c>
      <c r="FT72" s="262">
        <v>28090</v>
      </c>
      <c r="FU72" s="262">
        <v>4410</v>
      </c>
      <c r="FV72" s="262">
        <v>15360</v>
      </c>
      <c r="FW72" s="262">
        <v>34470</v>
      </c>
      <c r="FX72" s="262">
        <v>145880</v>
      </c>
      <c r="FY72" s="262">
        <v>43170</v>
      </c>
      <c r="FZ72" s="262">
        <v>65410</v>
      </c>
      <c r="GA72" s="262">
        <v>11940</v>
      </c>
      <c r="GB72" s="262">
        <v>2780</v>
      </c>
      <c r="GC72" s="262">
        <v>7630</v>
      </c>
      <c r="GD72" s="262">
        <v>12680</v>
      </c>
      <c r="GE72" s="262">
        <v>2260</v>
      </c>
      <c r="GF72">
        <v>5104</v>
      </c>
      <c r="GG72">
        <v>4309</v>
      </c>
      <c r="GH72">
        <v>14511</v>
      </c>
      <c r="GI72">
        <v>2306</v>
      </c>
      <c r="GJ72">
        <v>792</v>
      </c>
      <c r="GK72">
        <v>1049</v>
      </c>
      <c r="GL72">
        <v>1213</v>
      </c>
      <c r="GM72">
        <v>838</v>
      </c>
      <c r="GN72">
        <v>751</v>
      </c>
      <c r="GO72">
        <v>307</v>
      </c>
      <c r="GP72">
        <v>12319</v>
      </c>
      <c r="GQ72">
        <v>9583</v>
      </c>
      <c r="GR72">
        <v>49534</v>
      </c>
      <c r="GS72">
        <v>6767</v>
      </c>
      <c r="GT72">
        <v>1541</v>
      </c>
      <c r="GU72">
        <v>3039</v>
      </c>
      <c r="GV72">
        <v>2973</v>
      </c>
      <c r="GW72">
        <v>1710</v>
      </c>
      <c r="GX72">
        <v>1033</v>
      </c>
      <c r="GY72">
        <v>588</v>
      </c>
    </row>
    <row r="73" spans="1:207">
      <c r="A73" s="262">
        <v>5119</v>
      </c>
      <c r="B73" s="262">
        <v>5</v>
      </c>
      <c r="C73" s="262">
        <v>1</v>
      </c>
      <c r="D73" s="262">
        <v>19</v>
      </c>
      <c r="E73" s="262" t="s">
        <v>192</v>
      </c>
      <c r="F73" s="262" t="s">
        <v>2341</v>
      </c>
      <c r="G73" s="262" t="s">
        <v>2342</v>
      </c>
      <c r="H73" s="262" t="s">
        <v>2202</v>
      </c>
      <c r="I73" s="262">
        <v>38058</v>
      </c>
      <c r="J73" s="262">
        <v>6508</v>
      </c>
      <c r="K73" s="262">
        <v>5050</v>
      </c>
      <c r="L73" s="262">
        <v>8267</v>
      </c>
      <c r="M73" s="262">
        <v>4805</v>
      </c>
      <c r="N73" s="262">
        <v>4062</v>
      </c>
      <c r="O73" s="262">
        <v>3370</v>
      </c>
      <c r="P73" s="262">
        <v>3025</v>
      </c>
      <c r="Q73" s="262">
        <v>2099</v>
      </c>
      <c r="R73" s="262">
        <v>872</v>
      </c>
      <c r="S73" s="262">
        <v>5696</v>
      </c>
      <c r="T73" s="262">
        <v>27049</v>
      </c>
      <c r="U73" s="262">
        <v>2273</v>
      </c>
      <c r="V73" s="262">
        <v>119</v>
      </c>
      <c r="W73" s="262">
        <v>2447</v>
      </c>
      <c r="X73" s="262">
        <v>241</v>
      </c>
      <c r="Y73" s="262">
        <v>6</v>
      </c>
      <c r="Z73" s="262">
        <v>227</v>
      </c>
      <c r="AA73" s="262">
        <v>8137</v>
      </c>
      <c r="AB73" s="262">
        <v>2455</v>
      </c>
      <c r="AC73" s="262">
        <v>1300</v>
      </c>
      <c r="AD73" s="262">
        <v>24905</v>
      </c>
      <c r="AE73" s="262">
        <v>1014</v>
      </c>
      <c r="AF73" s="262">
        <v>247</v>
      </c>
      <c r="AG73" s="262">
        <v>16860</v>
      </c>
      <c r="AH73" s="262">
        <v>6573</v>
      </c>
      <c r="AI73" s="262">
        <v>11547</v>
      </c>
      <c r="AJ73" s="262">
        <v>2708</v>
      </c>
      <c r="AK73" s="262">
        <v>370</v>
      </c>
      <c r="AL73" s="262">
        <v>9540</v>
      </c>
      <c r="AM73" s="262">
        <v>10913</v>
      </c>
      <c r="AN73" s="262">
        <v>16291</v>
      </c>
      <c r="AO73" s="262">
        <v>1314</v>
      </c>
      <c r="AP73" s="262">
        <v>108760</v>
      </c>
      <c r="AQ73" s="262">
        <v>15189</v>
      </c>
      <c r="AR73" s="262">
        <v>11541</v>
      </c>
      <c r="AS73" s="262">
        <v>27040</v>
      </c>
      <c r="AT73" s="262">
        <v>18300</v>
      </c>
      <c r="AU73" s="262">
        <v>13720</v>
      </c>
      <c r="AV73" s="262">
        <v>9229</v>
      </c>
      <c r="AW73" s="262">
        <v>7362</v>
      </c>
      <c r="AX73" s="262">
        <v>4514</v>
      </c>
      <c r="AY73" s="262">
        <v>1856</v>
      </c>
      <c r="AZ73" s="262">
        <v>27472</v>
      </c>
      <c r="BA73" s="262">
        <v>59453</v>
      </c>
      <c r="BB73" s="262">
        <v>10123</v>
      </c>
      <c r="BC73" s="262">
        <v>402</v>
      </c>
      <c r="BD73" s="262">
        <v>9231</v>
      </c>
      <c r="BE73" s="262">
        <v>1038</v>
      </c>
      <c r="BF73" s="262">
        <v>25</v>
      </c>
      <c r="BG73" s="262">
        <v>1007</v>
      </c>
      <c r="BH73" s="262">
        <v>32688</v>
      </c>
      <c r="BI73" s="262">
        <v>7877</v>
      </c>
      <c r="BJ73" s="262">
        <v>5086</v>
      </c>
      <c r="BK73" s="262">
        <v>60293</v>
      </c>
      <c r="BL73" s="262">
        <v>2482</v>
      </c>
      <c r="BM73" s="262">
        <v>325</v>
      </c>
      <c r="BN73" s="262">
        <v>34619</v>
      </c>
      <c r="BO73" s="262">
        <v>69631</v>
      </c>
      <c r="BP73" s="262">
        <v>88</v>
      </c>
      <c r="BQ73" s="262">
        <v>4413</v>
      </c>
      <c r="BR73" s="262">
        <v>4344</v>
      </c>
      <c r="BS73" s="262">
        <v>26263</v>
      </c>
      <c r="BT73" s="262">
        <v>34489</v>
      </c>
      <c r="BU73" s="262">
        <v>21099</v>
      </c>
      <c r="BV73" s="262">
        <v>9301</v>
      </c>
      <c r="BW73" s="262">
        <v>7323</v>
      </c>
      <c r="BX73" s="262">
        <v>3150</v>
      </c>
      <c r="BY73" s="262">
        <v>1351</v>
      </c>
      <c r="BZ73" s="262">
        <v>592</v>
      </c>
      <c r="CA73" s="262">
        <v>839</v>
      </c>
      <c r="CB73" s="262">
        <v>1776</v>
      </c>
      <c r="CC73" s="262">
        <v>11414</v>
      </c>
      <c r="CD73" s="262">
        <v>32850</v>
      </c>
      <c r="CE73" s="262">
        <v>35600</v>
      </c>
      <c r="CF73" s="262">
        <v>14349</v>
      </c>
      <c r="CG73" s="262">
        <v>7201</v>
      </c>
      <c r="CH73" s="262">
        <v>5561</v>
      </c>
      <c r="CI73" s="262">
        <v>26957</v>
      </c>
      <c r="CJ73" s="262">
        <v>25001</v>
      </c>
      <c r="CK73" s="262">
        <v>53421</v>
      </c>
      <c r="CL73" s="262">
        <v>3372</v>
      </c>
      <c r="CM73" s="262">
        <v>102105</v>
      </c>
      <c r="CN73" s="262">
        <v>41200</v>
      </c>
      <c r="CO73" s="262">
        <v>28851</v>
      </c>
      <c r="CP73" s="262">
        <v>21874</v>
      </c>
      <c r="CQ73" s="262">
        <v>8020</v>
      </c>
      <c r="CR73" s="262">
        <v>2160</v>
      </c>
      <c r="CS73" s="262">
        <v>41200</v>
      </c>
      <c r="CT73" s="262">
        <v>34612</v>
      </c>
      <c r="CU73" s="262">
        <v>13732</v>
      </c>
      <c r="CV73" s="262">
        <v>8655</v>
      </c>
      <c r="CW73" s="262">
        <v>2631</v>
      </c>
      <c r="CX73" s="262">
        <v>1275</v>
      </c>
      <c r="CY73" s="262">
        <v>210216</v>
      </c>
      <c r="CZ73" s="262">
        <v>102088</v>
      </c>
      <c r="DA73" s="262">
        <v>108127</v>
      </c>
      <c r="DB73" s="262">
        <v>16527</v>
      </c>
      <c r="DC73" s="262">
        <v>21334</v>
      </c>
      <c r="DD73" s="262">
        <v>24218</v>
      </c>
      <c r="DE73" s="262">
        <v>32236</v>
      </c>
      <c r="DF73" s="262">
        <v>23492</v>
      </c>
      <c r="DG73" s="262">
        <v>22263</v>
      </c>
      <c r="DH73" s="262">
        <v>11402</v>
      </c>
      <c r="DI73" s="262">
        <v>4581</v>
      </c>
      <c r="DJ73" s="262">
        <v>4897</v>
      </c>
      <c r="DK73" s="262">
        <v>17285</v>
      </c>
      <c r="DL73" s="262">
        <v>6229</v>
      </c>
      <c r="DM73" s="262">
        <v>17035</v>
      </c>
      <c r="DN73" s="262">
        <v>12052</v>
      </c>
      <c r="DO73" s="262">
        <v>24046</v>
      </c>
      <c r="DP73" s="262">
        <v>34697</v>
      </c>
      <c r="DQ73" s="262">
        <v>45424</v>
      </c>
      <c r="DR73" s="262">
        <v>23181</v>
      </c>
      <c r="DS73" s="262">
        <v>20788</v>
      </c>
      <c r="DT73" s="262">
        <v>103980</v>
      </c>
      <c r="DU73" s="262">
        <v>97160</v>
      </c>
      <c r="DV73" s="262">
        <v>6820</v>
      </c>
      <c r="DW73" s="262">
        <v>105260</v>
      </c>
      <c r="DX73" s="262">
        <v>97160</v>
      </c>
      <c r="DY73" s="262">
        <v>83140</v>
      </c>
      <c r="DZ73" s="262">
        <v>4350</v>
      </c>
      <c r="EA73" s="262">
        <v>4130</v>
      </c>
      <c r="EB73" s="262">
        <v>4760</v>
      </c>
      <c r="EC73" s="262">
        <v>0.42420000000000002</v>
      </c>
      <c r="ED73" s="262">
        <v>94600</v>
      </c>
      <c r="EE73" s="262">
        <v>4370</v>
      </c>
      <c r="EF73" s="262">
        <v>11270</v>
      </c>
      <c r="EG73" s="262">
        <v>17770</v>
      </c>
      <c r="EH73" s="262">
        <v>14990</v>
      </c>
      <c r="EI73" s="262">
        <v>17470</v>
      </c>
      <c r="EJ73" s="262">
        <v>0.42420000000000002</v>
      </c>
      <c r="EK73" s="262">
        <v>13130</v>
      </c>
      <c r="EL73" s="262">
        <v>6290</v>
      </c>
      <c r="EM73" s="262">
        <v>8330</v>
      </c>
      <c r="EN73" s="262">
        <v>0.42420000000000002</v>
      </c>
      <c r="EO73" s="262">
        <v>97160</v>
      </c>
      <c r="EP73" s="262">
        <v>0.42420000000000002</v>
      </c>
      <c r="EQ73" s="262">
        <v>25270</v>
      </c>
      <c r="ER73" s="262">
        <v>16630</v>
      </c>
      <c r="ES73" s="262">
        <v>2130</v>
      </c>
      <c r="ET73" s="262">
        <v>6510</v>
      </c>
      <c r="EU73" s="262">
        <v>26110</v>
      </c>
      <c r="EV73" s="262">
        <v>17380</v>
      </c>
      <c r="EW73" s="262">
        <v>8730</v>
      </c>
      <c r="EX73" s="262">
        <v>45490</v>
      </c>
      <c r="EY73" s="262">
        <v>2930</v>
      </c>
      <c r="EZ73" s="262">
        <v>13050</v>
      </c>
      <c r="FA73" s="262">
        <v>5880</v>
      </c>
      <c r="FB73" s="262">
        <v>23630</v>
      </c>
      <c r="FC73" s="262">
        <v>0.42420000000000002</v>
      </c>
      <c r="FD73" s="262">
        <v>25770</v>
      </c>
      <c r="FE73" s="262">
        <v>6460</v>
      </c>
      <c r="FF73" s="262">
        <v>13410</v>
      </c>
      <c r="FG73" s="262">
        <v>5900</v>
      </c>
      <c r="FH73" s="262">
        <v>6110</v>
      </c>
      <c r="FI73" s="262">
        <v>2090</v>
      </c>
      <c r="FJ73" s="262">
        <v>2730</v>
      </c>
      <c r="FK73" s="262">
        <v>6200</v>
      </c>
      <c r="FL73" s="262">
        <v>5820</v>
      </c>
      <c r="FM73" s="262">
        <v>2820</v>
      </c>
      <c r="FN73" s="262">
        <v>184040</v>
      </c>
      <c r="FO73" s="262">
        <v>18750</v>
      </c>
      <c r="FP73" s="262">
        <v>13470</v>
      </c>
      <c r="FQ73" s="262">
        <v>5280</v>
      </c>
      <c r="FR73" s="262">
        <v>82040</v>
      </c>
      <c r="FS73" s="262">
        <v>38310</v>
      </c>
      <c r="FT73" s="262">
        <v>32410</v>
      </c>
      <c r="FU73" s="262">
        <v>5900</v>
      </c>
      <c r="FV73" s="262">
        <v>18040</v>
      </c>
      <c r="FW73" s="262">
        <v>26910</v>
      </c>
      <c r="FX73" s="262">
        <v>184040</v>
      </c>
      <c r="FY73" s="262">
        <v>53620</v>
      </c>
      <c r="FZ73" s="262">
        <v>85540</v>
      </c>
      <c r="GA73" s="262">
        <v>24500</v>
      </c>
      <c r="GB73" s="262">
        <v>3900</v>
      </c>
      <c r="GC73" s="262">
        <v>6010</v>
      </c>
      <c r="GD73" s="262">
        <v>8650</v>
      </c>
      <c r="GE73" s="262">
        <v>1830</v>
      </c>
      <c r="GF73">
        <v>6508</v>
      </c>
      <c r="GG73">
        <v>4898</v>
      </c>
      <c r="GH73">
        <v>16913</v>
      </c>
      <c r="GI73">
        <v>2941</v>
      </c>
      <c r="GJ73">
        <v>1125</v>
      </c>
      <c r="GK73">
        <v>1446</v>
      </c>
      <c r="GL73">
        <v>1926</v>
      </c>
      <c r="GM73">
        <v>1150</v>
      </c>
      <c r="GN73">
        <v>839</v>
      </c>
      <c r="GO73">
        <v>312</v>
      </c>
      <c r="GP73">
        <v>15189</v>
      </c>
      <c r="GQ73">
        <v>11129</v>
      </c>
      <c r="GR73">
        <v>58583</v>
      </c>
      <c r="GS73">
        <v>8531</v>
      </c>
      <c r="GT73">
        <v>2188</v>
      </c>
      <c r="GU73">
        <v>3681</v>
      </c>
      <c r="GV73">
        <v>4999</v>
      </c>
      <c r="GW73">
        <v>2148</v>
      </c>
      <c r="GX73">
        <v>1480</v>
      </c>
      <c r="GY73">
        <v>823</v>
      </c>
    </row>
    <row r="74" spans="1:207">
      <c r="A74" s="262">
        <v>5120</v>
      </c>
      <c r="B74" s="262">
        <v>5</v>
      </c>
      <c r="C74" s="262">
        <v>1</v>
      </c>
      <c r="D74" s="262">
        <v>20</v>
      </c>
      <c r="E74" s="262" t="s">
        <v>192</v>
      </c>
      <c r="F74" s="262" t="s">
        <v>2343</v>
      </c>
      <c r="G74" s="262" t="s">
        <v>2344</v>
      </c>
      <c r="H74" s="262" t="s">
        <v>2202</v>
      </c>
      <c r="I74" s="262">
        <v>20862</v>
      </c>
      <c r="J74" s="262">
        <v>3684</v>
      </c>
      <c r="K74" s="262">
        <v>2882</v>
      </c>
      <c r="L74" s="262">
        <v>3205</v>
      </c>
      <c r="M74" s="262">
        <v>3601</v>
      </c>
      <c r="N74" s="262">
        <v>2739</v>
      </c>
      <c r="O74" s="262">
        <v>1719</v>
      </c>
      <c r="P74" s="262">
        <v>1765</v>
      </c>
      <c r="Q74" s="262">
        <v>876</v>
      </c>
      <c r="R74" s="262">
        <v>391</v>
      </c>
      <c r="S74" s="262">
        <v>2949</v>
      </c>
      <c r="T74" s="262">
        <v>15537</v>
      </c>
      <c r="U74" s="262">
        <v>392</v>
      </c>
      <c r="V74" s="262">
        <v>1144</v>
      </c>
      <c r="W74" s="262">
        <v>488</v>
      </c>
      <c r="X74" s="262">
        <v>223</v>
      </c>
      <c r="Y74" s="262">
        <v>16</v>
      </c>
      <c r="Z74" s="262">
        <v>113</v>
      </c>
      <c r="AA74" s="262">
        <v>490</v>
      </c>
      <c r="AB74" s="262">
        <v>3335</v>
      </c>
      <c r="AC74" s="262">
        <v>144</v>
      </c>
      <c r="AD74" s="262">
        <v>16107</v>
      </c>
      <c r="AE74" s="262">
        <v>748</v>
      </c>
      <c r="AF74" s="262">
        <v>38</v>
      </c>
      <c r="AG74" s="262">
        <v>10298</v>
      </c>
      <c r="AH74" s="262">
        <v>3848</v>
      </c>
      <c r="AI74" s="262">
        <v>4704</v>
      </c>
      <c r="AJ74" s="262">
        <v>1763</v>
      </c>
      <c r="AK74" s="262">
        <v>249</v>
      </c>
      <c r="AL74" s="262">
        <v>9071</v>
      </c>
      <c r="AM74" s="262">
        <v>3803</v>
      </c>
      <c r="AN74" s="262">
        <v>5999</v>
      </c>
      <c r="AO74" s="262">
        <v>1989</v>
      </c>
      <c r="AP74" s="262">
        <v>58596</v>
      </c>
      <c r="AQ74" s="262">
        <v>8322</v>
      </c>
      <c r="AR74" s="262">
        <v>6397</v>
      </c>
      <c r="AS74" s="262">
        <v>12299</v>
      </c>
      <c r="AT74" s="262">
        <v>11970</v>
      </c>
      <c r="AU74" s="262">
        <v>9032</v>
      </c>
      <c r="AV74" s="262">
        <v>3692</v>
      </c>
      <c r="AW74" s="262">
        <v>4349</v>
      </c>
      <c r="AX74" s="262">
        <v>1731</v>
      </c>
      <c r="AY74" s="262">
        <v>804</v>
      </c>
      <c r="AZ74" s="262">
        <v>14558</v>
      </c>
      <c r="BA74" s="262">
        <v>30611</v>
      </c>
      <c r="BB74" s="262">
        <v>1929</v>
      </c>
      <c r="BC74" s="262">
        <v>6162</v>
      </c>
      <c r="BD74" s="262">
        <v>3894</v>
      </c>
      <c r="BE74" s="262">
        <v>980</v>
      </c>
      <c r="BF74" s="262">
        <v>26</v>
      </c>
      <c r="BG74" s="262">
        <v>436</v>
      </c>
      <c r="BH74" s="262">
        <v>1126</v>
      </c>
      <c r="BI74" s="262">
        <v>13420</v>
      </c>
      <c r="BJ74" s="262">
        <v>484</v>
      </c>
      <c r="BK74" s="262">
        <v>41835</v>
      </c>
      <c r="BL74" s="262">
        <v>1665</v>
      </c>
      <c r="BM74" s="262">
        <v>66</v>
      </c>
      <c r="BN74" s="262">
        <v>19863</v>
      </c>
      <c r="BO74" s="262">
        <v>34931</v>
      </c>
      <c r="BP74" s="262">
        <v>7</v>
      </c>
      <c r="BQ74" s="262">
        <v>3795</v>
      </c>
      <c r="BR74" s="262">
        <v>2581</v>
      </c>
      <c r="BS74" s="262">
        <v>13447</v>
      </c>
      <c r="BT74" s="262">
        <v>17393</v>
      </c>
      <c r="BU74" s="262">
        <v>10877</v>
      </c>
      <c r="BV74" s="262">
        <v>5464</v>
      </c>
      <c r="BW74" s="262">
        <v>4198</v>
      </c>
      <c r="BX74" s="262">
        <v>2075</v>
      </c>
      <c r="BY74" s="262">
        <v>954</v>
      </c>
      <c r="BZ74" s="262">
        <v>665</v>
      </c>
      <c r="CA74" s="262">
        <v>942</v>
      </c>
      <c r="CB74" s="262">
        <v>1144</v>
      </c>
      <c r="CC74" s="262">
        <v>6006</v>
      </c>
      <c r="CD74" s="262">
        <v>16957</v>
      </c>
      <c r="CE74" s="262">
        <v>16885</v>
      </c>
      <c r="CF74" s="262">
        <v>8832</v>
      </c>
      <c r="CG74" s="262">
        <v>4535</v>
      </c>
      <c r="CH74" s="262">
        <v>4237</v>
      </c>
      <c r="CI74" s="262">
        <v>20923</v>
      </c>
      <c r="CJ74" s="262">
        <v>8001</v>
      </c>
      <c r="CK74" s="262">
        <v>19845</v>
      </c>
      <c r="CL74" s="262">
        <v>9827</v>
      </c>
      <c r="CM74" s="262">
        <v>52538</v>
      </c>
      <c r="CN74" s="262">
        <v>21297</v>
      </c>
      <c r="CO74" s="262">
        <v>14959</v>
      </c>
      <c r="CP74" s="262">
        <v>12384</v>
      </c>
      <c r="CQ74" s="262">
        <v>3275</v>
      </c>
      <c r="CR74" s="262">
        <v>623</v>
      </c>
      <c r="CS74" s="262">
        <v>21297</v>
      </c>
      <c r="CT74" s="262">
        <v>16892</v>
      </c>
      <c r="CU74" s="262">
        <v>6953</v>
      </c>
      <c r="CV74" s="262">
        <v>5057</v>
      </c>
      <c r="CW74" s="262">
        <v>1611</v>
      </c>
      <c r="CX74" s="262">
        <v>728</v>
      </c>
      <c r="CY74" s="262">
        <v>110708</v>
      </c>
      <c r="CZ74" s="262">
        <v>53810</v>
      </c>
      <c r="DA74" s="262">
        <v>56898</v>
      </c>
      <c r="DB74" s="262">
        <v>9150</v>
      </c>
      <c r="DC74" s="262">
        <v>11715</v>
      </c>
      <c r="DD74" s="262">
        <v>11933</v>
      </c>
      <c r="DE74" s="262">
        <v>16006</v>
      </c>
      <c r="DF74" s="262">
        <v>13000</v>
      </c>
      <c r="DG74" s="262">
        <v>11816</v>
      </c>
      <c r="DH74" s="262">
        <v>6029</v>
      </c>
      <c r="DI74" s="262">
        <v>2509</v>
      </c>
      <c r="DJ74" s="262">
        <v>2709</v>
      </c>
      <c r="DK74" s="262">
        <v>9499</v>
      </c>
      <c r="DL74" s="262">
        <v>3596</v>
      </c>
      <c r="DM74" s="262">
        <v>8990</v>
      </c>
      <c r="DN74" s="262">
        <v>5495</v>
      </c>
      <c r="DO74" s="262">
        <v>12251</v>
      </c>
      <c r="DP74" s="262">
        <v>18808</v>
      </c>
      <c r="DQ74" s="262">
        <v>22764</v>
      </c>
      <c r="DR74" s="262">
        <v>13270</v>
      </c>
      <c r="DS74" s="262">
        <v>10817</v>
      </c>
      <c r="DT74" s="262">
        <v>56230</v>
      </c>
      <c r="DU74" s="262">
        <v>52940</v>
      </c>
      <c r="DV74" s="262">
        <v>3290</v>
      </c>
      <c r="DW74" s="262">
        <v>53310</v>
      </c>
      <c r="DX74" s="262">
        <v>52940</v>
      </c>
      <c r="DY74" s="262">
        <v>45800</v>
      </c>
      <c r="DZ74" s="262">
        <v>2350</v>
      </c>
      <c r="EA74" s="262">
        <v>2130</v>
      </c>
      <c r="EB74" s="262">
        <v>2150</v>
      </c>
      <c r="EC74" s="262">
        <v>0.42420000000000002</v>
      </c>
      <c r="ED74" s="262">
        <v>51770</v>
      </c>
      <c r="EE74" s="262">
        <v>2650</v>
      </c>
      <c r="EF74" s="262">
        <v>6010</v>
      </c>
      <c r="EG74" s="262">
        <v>11120</v>
      </c>
      <c r="EH74" s="262">
        <v>6180</v>
      </c>
      <c r="EI74" s="262">
        <v>7500</v>
      </c>
      <c r="EJ74" s="262">
        <v>0.42420000000000002</v>
      </c>
      <c r="EK74" s="262">
        <v>8550</v>
      </c>
      <c r="EL74" s="262">
        <v>3700</v>
      </c>
      <c r="EM74" s="262">
        <v>5560</v>
      </c>
      <c r="EN74" s="262">
        <v>0.42420000000000002</v>
      </c>
      <c r="EO74" s="262">
        <v>52940</v>
      </c>
      <c r="EP74" s="262">
        <v>0.42420000000000002</v>
      </c>
      <c r="EQ74" s="262">
        <v>19350</v>
      </c>
      <c r="ER74" s="262">
        <v>15950</v>
      </c>
      <c r="ES74" s="262">
        <v>450</v>
      </c>
      <c r="ET74" s="262">
        <v>2940</v>
      </c>
      <c r="EU74" s="262">
        <v>11430</v>
      </c>
      <c r="EV74" s="262">
        <v>8500</v>
      </c>
      <c r="EW74" s="262">
        <v>2930</v>
      </c>
      <c r="EX74" s="262">
        <v>21900</v>
      </c>
      <c r="EY74" s="262">
        <v>1370</v>
      </c>
      <c r="EZ74" s="262">
        <v>5990</v>
      </c>
      <c r="FA74" s="262">
        <v>2970</v>
      </c>
      <c r="FB74" s="262">
        <v>11560</v>
      </c>
      <c r="FC74" s="262">
        <v>0.42420000000000002</v>
      </c>
      <c r="FD74" s="262">
        <v>14230</v>
      </c>
      <c r="FE74" s="262">
        <v>4690</v>
      </c>
      <c r="FF74" s="262">
        <v>7110</v>
      </c>
      <c r="FG74" s="262">
        <v>2430</v>
      </c>
      <c r="FH74" s="262">
        <v>4600</v>
      </c>
      <c r="FI74" s="262">
        <v>1630</v>
      </c>
      <c r="FJ74" s="262">
        <v>1120</v>
      </c>
      <c r="FK74" s="262">
        <v>3240</v>
      </c>
      <c r="FL74" s="262">
        <v>1960</v>
      </c>
      <c r="FM74" s="262">
        <v>1680</v>
      </c>
      <c r="FN74" s="262">
        <v>94990</v>
      </c>
      <c r="FO74" s="262">
        <v>12010</v>
      </c>
      <c r="FP74" s="262">
        <v>9110</v>
      </c>
      <c r="FQ74" s="262">
        <v>2910</v>
      </c>
      <c r="FR74" s="262">
        <v>39100</v>
      </c>
      <c r="FS74" s="262">
        <v>21820</v>
      </c>
      <c r="FT74" s="262">
        <v>19390</v>
      </c>
      <c r="FU74" s="262">
        <v>2430</v>
      </c>
      <c r="FV74" s="262">
        <v>8800</v>
      </c>
      <c r="FW74" s="262">
        <v>13250</v>
      </c>
      <c r="FX74" s="262">
        <v>94990</v>
      </c>
      <c r="FY74" s="262">
        <v>30230</v>
      </c>
      <c r="FZ74" s="262">
        <v>46870</v>
      </c>
      <c r="GA74" s="262">
        <v>7940</v>
      </c>
      <c r="GB74" s="262">
        <v>1260</v>
      </c>
      <c r="GC74" s="262">
        <v>3410</v>
      </c>
      <c r="GD74" s="262">
        <v>4350</v>
      </c>
      <c r="GE74" s="262">
        <v>0.42420000000000002</v>
      </c>
      <c r="GF74">
        <v>3684</v>
      </c>
      <c r="GG74">
        <v>2800</v>
      </c>
      <c r="GH74">
        <v>9472</v>
      </c>
      <c r="GI74">
        <v>1410</v>
      </c>
      <c r="GJ74">
        <v>636</v>
      </c>
      <c r="GK74">
        <v>954</v>
      </c>
      <c r="GL74">
        <v>821</v>
      </c>
      <c r="GM74">
        <v>569</v>
      </c>
      <c r="GN74">
        <v>415</v>
      </c>
      <c r="GO74">
        <v>101</v>
      </c>
      <c r="GP74">
        <v>8322</v>
      </c>
      <c r="GQ74">
        <v>6174</v>
      </c>
      <c r="GR74">
        <v>33266</v>
      </c>
      <c r="GS74">
        <v>3239</v>
      </c>
      <c r="GT74">
        <v>1135</v>
      </c>
      <c r="GU74">
        <v>2078</v>
      </c>
      <c r="GV74">
        <v>2231</v>
      </c>
      <c r="GW74">
        <v>1112</v>
      </c>
      <c r="GX74">
        <v>784</v>
      </c>
      <c r="GY74">
        <v>255</v>
      </c>
    </row>
    <row r="75" spans="1:207">
      <c r="A75" s="262">
        <v>5122</v>
      </c>
      <c r="B75" s="262">
        <v>5</v>
      </c>
      <c r="C75" s="262">
        <v>1</v>
      </c>
      <c r="D75" s="262">
        <v>22</v>
      </c>
      <c r="E75" s="262" t="s">
        <v>192</v>
      </c>
      <c r="F75" s="262" t="s">
        <v>2345</v>
      </c>
      <c r="G75" s="262" t="s">
        <v>2346</v>
      </c>
      <c r="H75" s="262" t="s">
        <v>2202</v>
      </c>
      <c r="I75" s="262">
        <v>32413</v>
      </c>
      <c r="J75" s="262">
        <v>7892</v>
      </c>
      <c r="K75" s="262">
        <v>4463</v>
      </c>
      <c r="L75" s="262">
        <v>3873</v>
      </c>
      <c r="M75" s="262">
        <v>4423</v>
      </c>
      <c r="N75" s="262">
        <v>3736</v>
      </c>
      <c r="O75" s="262">
        <v>2627</v>
      </c>
      <c r="P75" s="262">
        <v>2497</v>
      </c>
      <c r="Q75" s="262">
        <v>1902</v>
      </c>
      <c r="R75" s="262">
        <v>1000</v>
      </c>
      <c r="S75" s="262">
        <v>4475</v>
      </c>
      <c r="T75" s="262">
        <v>24614</v>
      </c>
      <c r="U75" s="262">
        <v>2564</v>
      </c>
      <c r="V75" s="262">
        <v>135</v>
      </c>
      <c r="W75" s="262">
        <v>227</v>
      </c>
      <c r="X75" s="262">
        <v>244</v>
      </c>
      <c r="Y75" s="262">
        <v>15</v>
      </c>
      <c r="Z75" s="262">
        <v>139</v>
      </c>
      <c r="AA75" s="262">
        <v>304</v>
      </c>
      <c r="AB75" s="262">
        <v>5261</v>
      </c>
      <c r="AC75" s="262">
        <v>524</v>
      </c>
      <c r="AD75" s="262">
        <v>24640</v>
      </c>
      <c r="AE75" s="262">
        <v>1522</v>
      </c>
      <c r="AF75" s="262">
        <v>162</v>
      </c>
      <c r="AG75" s="262">
        <v>16638</v>
      </c>
      <c r="AH75" s="262">
        <v>5519</v>
      </c>
      <c r="AI75" s="262">
        <v>8188</v>
      </c>
      <c r="AJ75" s="262">
        <v>1797</v>
      </c>
      <c r="AK75" s="262">
        <v>271</v>
      </c>
      <c r="AL75" s="262">
        <v>14733</v>
      </c>
      <c r="AM75" s="262">
        <v>7034</v>
      </c>
      <c r="AN75" s="262">
        <v>8913</v>
      </c>
      <c r="AO75" s="262">
        <v>1733</v>
      </c>
      <c r="AP75" s="262">
        <v>81018</v>
      </c>
      <c r="AQ75" s="262">
        <v>16703</v>
      </c>
      <c r="AR75" s="262">
        <v>10973</v>
      </c>
      <c r="AS75" s="262">
        <v>12424</v>
      </c>
      <c r="AT75" s="262">
        <v>11602</v>
      </c>
      <c r="AU75" s="262">
        <v>10892</v>
      </c>
      <c r="AV75" s="262">
        <v>6184</v>
      </c>
      <c r="AW75" s="262">
        <v>6776</v>
      </c>
      <c r="AX75" s="262">
        <v>3958</v>
      </c>
      <c r="AY75" s="262">
        <v>1503</v>
      </c>
      <c r="AZ75" s="262">
        <v>21700</v>
      </c>
      <c r="BA75" s="262">
        <v>45304</v>
      </c>
      <c r="BB75" s="262">
        <v>10711</v>
      </c>
      <c r="BC75" s="262">
        <v>211</v>
      </c>
      <c r="BD75" s="262">
        <v>1733</v>
      </c>
      <c r="BE75" s="262">
        <v>971</v>
      </c>
      <c r="BF75" s="262">
        <v>24</v>
      </c>
      <c r="BG75" s="262">
        <v>361</v>
      </c>
      <c r="BH75" s="262">
        <v>738</v>
      </c>
      <c r="BI75" s="262">
        <v>16866</v>
      </c>
      <c r="BJ75" s="262">
        <v>1411</v>
      </c>
      <c r="BK75" s="262">
        <v>58424</v>
      </c>
      <c r="BL75" s="262">
        <v>3297</v>
      </c>
      <c r="BM75" s="262">
        <v>279</v>
      </c>
      <c r="BN75" s="262">
        <v>28989</v>
      </c>
      <c r="BO75" s="262">
        <v>47774</v>
      </c>
      <c r="BP75" s="262">
        <v>51</v>
      </c>
      <c r="BQ75" s="262">
        <v>4201</v>
      </c>
      <c r="BR75" s="262">
        <v>4027</v>
      </c>
      <c r="BS75" s="262">
        <v>17458</v>
      </c>
      <c r="BT75" s="262">
        <v>22231</v>
      </c>
      <c r="BU75" s="262">
        <v>15395</v>
      </c>
      <c r="BV75" s="262">
        <v>8265</v>
      </c>
      <c r="BW75" s="262">
        <v>6662</v>
      </c>
      <c r="BX75" s="262">
        <v>3348</v>
      </c>
      <c r="BY75" s="262">
        <v>1454</v>
      </c>
      <c r="BZ75" s="262">
        <v>833</v>
      </c>
      <c r="CA75" s="262">
        <v>1342</v>
      </c>
      <c r="CB75" s="262">
        <v>2055</v>
      </c>
      <c r="CC75" s="262">
        <v>10248</v>
      </c>
      <c r="CD75" s="262">
        <v>22845</v>
      </c>
      <c r="CE75" s="262">
        <v>22479</v>
      </c>
      <c r="CF75" s="262">
        <v>10535</v>
      </c>
      <c r="CG75" s="262">
        <v>6796</v>
      </c>
      <c r="CH75" s="262">
        <v>6057</v>
      </c>
      <c r="CI75" s="262">
        <v>32338</v>
      </c>
      <c r="CJ75" s="262">
        <v>16626</v>
      </c>
      <c r="CK75" s="262">
        <v>27218</v>
      </c>
      <c r="CL75" s="262">
        <v>4833</v>
      </c>
      <c r="CM75" s="262">
        <v>73560</v>
      </c>
      <c r="CN75" s="262">
        <v>29534</v>
      </c>
      <c r="CO75" s="262">
        <v>20737</v>
      </c>
      <c r="CP75" s="262">
        <v>17001</v>
      </c>
      <c r="CQ75" s="262">
        <v>5151</v>
      </c>
      <c r="CR75" s="262">
        <v>1137</v>
      </c>
      <c r="CS75" s="262">
        <v>29534</v>
      </c>
      <c r="CT75" s="262">
        <v>24103</v>
      </c>
      <c r="CU75" s="262">
        <v>9589</v>
      </c>
      <c r="CV75" s="262">
        <v>7135</v>
      </c>
      <c r="CW75" s="262">
        <v>2210</v>
      </c>
      <c r="CX75" s="262">
        <v>989</v>
      </c>
      <c r="CY75" s="262">
        <v>155265</v>
      </c>
      <c r="CZ75" s="262">
        <v>74331</v>
      </c>
      <c r="DA75" s="262">
        <v>80934</v>
      </c>
      <c r="DB75" s="262">
        <v>13627</v>
      </c>
      <c r="DC75" s="262">
        <v>16723</v>
      </c>
      <c r="DD75" s="262">
        <v>17044</v>
      </c>
      <c r="DE75" s="262">
        <v>22046</v>
      </c>
      <c r="DF75" s="262">
        <v>16413</v>
      </c>
      <c r="DG75" s="262">
        <v>16669</v>
      </c>
      <c r="DH75" s="262">
        <v>8881</v>
      </c>
      <c r="DI75" s="262">
        <v>3824</v>
      </c>
      <c r="DJ75" s="262">
        <v>4083</v>
      </c>
      <c r="DK75" s="262">
        <v>13818</v>
      </c>
      <c r="DL75" s="262">
        <v>5021</v>
      </c>
      <c r="DM75" s="262">
        <v>12211</v>
      </c>
      <c r="DN75" s="262">
        <v>8437</v>
      </c>
      <c r="DO75" s="262">
        <v>16925</v>
      </c>
      <c r="DP75" s="262">
        <v>26937</v>
      </c>
      <c r="DQ75" s="262">
        <v>30312</v>
      </c>
      <c r="DR75" s="262">
        <v>17806</v>
      </c>
      <c r="DS75" s="262">
        <v>15891</v>
      </c>
      <c r="DT75" s="262">
        <v>80910</v>
      </c>
      <c r="DU75" s="262">
        <v>76910</v>
      </c>
      <c r="DV75" s="262">
        <v>4000</v>
      </c>
      <c r="DW75" s="262">
        <v>73400</v>
      </c>
      <c r="DX75" s="262">
        <v>76910</v>
      </c>
      <c r="DY75" s="262">
        <v>63640</v>
      </c>
      <c r="DZ75" s="262">
        <v>3340</v>
      </c>
      <c r="EA75" s="262">
        <v>4430</v>
      </c>
      <c r="EB75" s="262">
        <v>4810</v>
      </c>
      <c r="EC75" s="262">
        <v>0.42420000000000002</v>
      </c>
      <c r="ED75" s="262">
        <v>75250</v>
      </c>
      <c r="EE75" s="262">
        <v>4570</v>
      </c>
      <c r="EF75" s="262">
        <v>11620</v>
      </c>
      <c r="EG75" s="262">
        <v>16180</v>
      </c>
      <c r="EH75" s="262">
        <v>9820</v>
      </c>
      <c r="EI75" s="262">
        <v>11050</v>
      </c>
      <c r="EJ75" s="262">
        <v>0.42420000000000002</v>
      </c>
      <c r="EK75" s="262">
        <v>10600</v>
      </c>
      <c r="EL75" s="262">
        <v>4610</v>
      </c>
      <c r="EM75" s="262">
        <v>6090</v>
      </c>
      <c r="EN75" s="262">
        <v>0.42420000000000002</v>
      </c>
      <c r="EO75" s="262">
        <v>76910</v>
      </c>
      <c r="EP75" s="262">
        <v>0.42420000000000002</v>
      </c>
      <c r="EQ75" s="262">
        <v>23050</v>
      </c>
      <c r="ER75" s="262">
        <v>18580</v>
      </c>
      <c r="ES75" s="262">
        <v>1260</v>
      </c>
      <c r="ET75" s="262">
        <v>3200</v>
      </c>
      <c r="EU75" s="262">
        <v>19250</v>
      </c>
      <c r="EV75" s="262">
        <v>13820</v>
      </c>
      <c r="EW75" s="262">
        <v>5420</v>
      </c>
      <c r="EX75" s="262">
        <v>34040</v>
      </c>
      <c r="EY75" s="262">
        <v>2420</v>
      </c>
      <c r="EZ75" s="262">
        <v>8930</v>
      </c>
      <c r="FA75" s="262">
        <v>4830</v>
      </c>
      <c r="FB75" s="262">
        <v>17860</v>
      </c>
      <c r="FC75" s="262">
        <v>0.42420000000000002</v>
      </c>
      <c r="FD75" s="262">
        <v>20200</v>
      </c>
      <c r="FE75" s="262">
        <v>5190</v>
      </c>
      <c r="FF75" s="262">
        <v>11080</v>
      </c>
      <c r="FG75" s="262">
        <v>3930</v>
      </c>
      <c r="FH75" s="262">
        <v>5050</v>
      </c>
      <c r="FI75" s="262">
        <v>1670</v>
      </c>
      <c r="FJ75" s="262">
        <v>2480</v>
      </c>
      <c r="FK75" s="262">
        <v>4630</v>
      </c>
      <c r="FL75" s="262">
        <v>4290</v>
      </c>
      <c r="FM75" s="262">
        <v>2080</v>
      </c>
      <c r="FN75" s="262">
        <v>133510</v>
      </c>
      <c r="FO75" s="262">
        <v>15890</v>
      </c>
      <c r="FP75" s="262">
        <v>11750</v>
      </c>
      <c r="FQ75" s="262">
        <v>4140</v>
      </c>
      <c r="FR75" s="262">
        <v>48680</v>
      </c>
      <c r="FS75" s="262">
        <v>31360</v>
      </c>
      <c r="FT75" s="262">
        <v>27420</v>
      </c>
      <c r="FU75" s="262">
        <v>3930</v>
      </c>
      <c r="FV75" s="262">
        <v>12620</v>
      </c>
      <c r="FW75" s="262">
        <v>24960</v>
      </c>
      <c r="FX75" s="262">
        <v>133510</v>
      </c>
      <c r="FY75" s="262">
        <v>43790</v>
      </c>
      <c r="FZ75" s="262">
        <v>58910</v>
      </c>
      <c r="GA75" s="262">
        <v>12030</v>
      </c>
      <c r="GB75" s="262">
        <v>0.42420000000000002</v>
      </c>
      <c r="GC75" s="262">
        <v>6870</v>
      </c>
      <c r="GD75" s="262">
        <v>9780</v>
      </c>
      <c r="GE75" s="262">
        <v>0.42420000000000002</v>
      </c>
      <c r="GF75">
        <v>7892</v>
      </c>
      <c r="GG75">
        <v>4360</v>
      </c>
      <c r="GH75">
        <v>11849</v>
      </c>
      <c r="GI75">
        <v>2280</v>
      </c>
      <c r="GJ75">
        <v>887</v>
      </c>
      <c r="GK75">
        <v>1233</v>
      </c>
      <c r="GL75">
        <v>1393</v>
      </c>
      <c r="GM75">
        <v>1234</v>
      </c>
      <c r="GN75">
        <v>975</v>
      </c>
      <c r="GO75">
        <v>310</v>
      </c>
      <c r="GP75">
        <v>16703</v>
      </c>
      <c r="GQ75">
        <v>10744</v>
      </c>
      <c r="GR75">
        <v>34479</v>
      </c>
      <c r="GS75">
        <v>5849</v>
      </c>
      <c r="GT75">
        <v>1499</v>
      </c>
      <c r="GU75">
        <v>3381</v>
      </c>
      <c r="GV75">
        <v>3884</v>
      </c>
      <c r="GW75">
        <v>2596</v>
      </c>
      <c r="GX75">
        <v>1371</v>
      </c>
      <c r="GY75">
        <v>509</v>
      </c>
    </row>
    <row r="76" spans="1:207">
      <c r="A76" s="262">
        <v>5124</v>
      </c>
      <c r="B76" s="262">
        <v>5</v>
      </c>
      <c r="C76" s="262">
        <v>1</v>
      </c>
      <c r="D76" s="262">
        <v>24</v>
      </c>
      <c r="E76" s="262" t="s">
        <v>192</v>
      </c>
      <c r="F76" s="262" t="s">
        <v>2347</v>
      </c>
      <c r="G76" s="262" t="s">
        <v>2348</v>
      </c>
      <c r="H76" s="262" t="s">
        <v>2202</v>
      </c>
      <c r="I76" s="262">
        <v>54387</v>
      </c>
      <c r="J76" s="262">
        <v>9972</v>
      </c>
      <c r="K76" s="262">
        <v>8009</v>
      </c>
      <c r="L76" s="262">
        <v>9032</v>
      </c>
      <c r="M76" s="262">
        <v>9029</v>
      </c>
      <c r="N76" s="262">
        <v>7341</v>
      </c>
      <c r="O76" s="262">
        <v>4598</v>
      </c>
      <c r="P76" s="262">
        <v>3272</v>
      </c>
      <c r="Q76" s="262">
        <v>2021</v>
      </c>
      <c r="R76" s="262">
        <v>1113</v>
      </c>
      <c r="S76" s="262">
        <v>9957</v>
      </c>
      <c r="T76" s="262">
        <v>39001</v>
      </c>
      <c r="U76" s="262">
        <v>1441</v>
      </c>
      <c r="V76" s="262">
        <v>788</v>
      </c>
      <c r="W76" s="262">
        <v>1820</v>
      </c>
      <c r="X76" s="262">
        <v>720</v>
      </c>
      <c r="Y76" s="262">
        <v>182</v>
      </c>
      <c r="Z76" s="262">
        <v>478</v>
      </c>
      <c r="AA76" s="262">
        <v>1748</v>
      </c>
      <c r="AB76" s="262">
        <v>11970</v>
      </c>
      <c r="AC76" s="262">
        <v>521</v>
      </c>
      <c r="AD76" s="262">
        <v>38167</v>
      </c>
      <c r="AE76" s="262">
        <v>1805</v>
      </c>
      <c r="AF76" s="262">
        <v>176</v>
      </c>
      <c r="AG76" s="262">
        <v>24083</v>
      </c>
      <c r="AH76" s="262">
        <v>7584</v>
      </c>
      <c r="AI76" s="262">
        <v>14230</v>
      </c>
      <c r="AJ76" s="262">
        <v>7208</v>
      </c>
      <c r="AK76" s="262">
        <v>1282</v>
      </c>
      <c r="AL76" s="262">
        <v>17905</v>
      </c>
      <c r="AM76" s="262">
        <v>9521</v>
      </c>
      <c r="AN76" s="262">
        <v>25367</v>
      </c>
      <c r="AO76" s="262">
        <v>1594</v>
      </c>
      <c r="AP76" s="262">
        <v>190165</v>
      </c>
      <c r="AQ76" s="262">
        <v>37489</v>
      </c>
      <c r="AR76" s="262">
        <v>20884</v>
      </c>
      <c r="AS76" s="262">
        <v>37210</v>
      </c>
      <c r="AT76" s="262">
        <v>36828</v>
      </c>
      <c r="AU76" s="262">
        <v>28394</v>
      </c>
      <c r="AV76" s="262">
        <v>11607</v>
      </c>
      <c r="AW76" s="262">
        <v>11381</v>
      </c>
      <c r="AX76" s="262">
        <v>4188</v>
      </c>
      <c r="AY76" s="262">
        <v>2171</v>
      </c>
      <c r="AZ76" s="262">
        <v>59317</v>
      </c>
      <c r="BA76" s="262">
        <v>95629</v>
      </c>
      <c r="BB76" s="262">
        <v>9088</v>
      </c>
      <c r="BC76" s="262">
        <v>4658</v>
      </c>
      <c r="BD76" s="262">
        <v>14003</v>
      </c>
      <c r="BE76" s="262">
        <v>4666</v>
      </c>
      <c r="BF76" s="262">
        <v>313</v>
      </c>
      <c r="BG76" s="262">
        <v>2478</v>
      </c>
      <c r="BH76" s="262">
        <v>9443</v>
      </c>
      <c r="BI76" s="262">
        <v>58432</v>
      </c>
      <c r="BJ76" s="262">
        <v>2476</v>
      </c>
      <c r="BK76" s="262">
        <v>112394</v>
      </c>
      <c r="BL76" s="262">
        <v>6789</v>
      </c>
      <c r="BM76" s="262">
        <v>618</v>
      </c>
      <c r="BN76" s="262">
        <v>58203</v>
      </c>
      <c r="BO76" s="262">
        <v>121004</v>
      </c>
      <c r="BP76" s="262">
        <v>95</v>
      </c>
      <c r="BQ76" s="262">
        <v>10850</v>
      </c>
      <c r="BR76" s="262">
        <v>12019</v>
      </c>
      <c r="BS76" s="262">
        <v>47186</v>
      </c>
      <c r="BT76" s="262">
        <v>55410</v>
      </c>
      <c r="BU76" s="262">
        <v>34649</v>
      </c>
      <c r="BV76" s="262">
        <v>16549</v>
      </c>
      <c r="BW76" s="262">
        <v>11081</v>
      </c>
      <c r="BX76" s="262">
        <v>6022</v>
      </c>
      <c r="BY76" s="262">
        <v>2752</v>
      </c>
      <c r="BZ76" s="262">
        <v>1741</v>
      </c>
      <c r="CA76" s="262">
        <v>2743</v>
      </c>
      <c r="CB76" s="262">
        <v>6509</v>
      </c>
      <c r="CC76" s="262">
        <v>27388</v>
      </c>
      <c r="CD76" s="262">
        <v>57423</v>
      </c>
      <c r="CE76" s="262">
        <v>52773</v>
      </c>
      <c r="CF76" s="262">
        <v>23848</v>
      </c>
      <c r="CG76" s="262">
        <v>11954</v>
      </c>
      <c r="CH76" s="262">
        <v>10257</v>
      </c>
      <c r="CI76" s="262">
        <v>48066</v>
      </c>
      <c r="CJ76" s="262">
        <v>24024</v>
      </c>
      <c r="CK76" s="262">
        <v>111106</v>
      </c>
      <c r="CL76" s="262">
        <v>6956</v>
      </c>
      <c r="CM76" s="262">
        <v>173241</v>
      </c>
      <c r="CN76" s="262">
        <v>78144</v>
      </c>
      <c r="CO76" s="262">
        <v>45816</v>
      </c>
      <c r="CP76" s="262">
        <v>33605</v>
      </c>
      <c r="CQ76" s="262">
        <v>12404</v>
      </c>
      <c r="CR76" s="262">
        <v>3272</v>
      </c>
      <c r="CS76" s="262">
        <v>78144</v>
      </c>
      <c r="CT76" s="262">
        <v>54992</v>
      </c>
      <c r="CU76" s="262">
        <v>19810</v>
      </c>
      <c r="CV76" s="262">
        <v>13672</v>
      </c>
      <c r="CW76" s="262">
        <v>4419</v>
      </c>
      <c r="CX76" s="262">
        <v>2204</v>
      </c>
      <c r="CY76" s="262">
        <v>342661</v>
      </c>
      <c r="CZ76" s="262">
        <v>164777</v>
      </c>
      <c r="DA76" s="262">
        <v>177884</v>
      </c>
      <c r="DB76" s="262">
        <v>29459</v>
      </c>
      <c r="DC76" s="262">
        <v>34444</v>
      </c>
      <c r="DD76" s="262">
        <v>42391</v>
      </c>
      <c r="DE76" s="262">
        <v>47239</v>
      </c>
      <c r="DF76" s="262">
        <v>38625</v>
      </c>
      <c r="DG76" s="262">
        <v>35431</v>
      </c>
      <c r="DH76" s="262">
        <v>19376</v>
      </c>
      <c r="DI76" s="262">
        <v>8638</v>
      </c>
      <c r="DJ76" s="262">
        <v>8744</v>
      </c>
      <c r="DK76" s="262">
        <v>28544</v>
      </c>
      <c r="DL76" s="262">
        <v>10556</v>
      </c>
      <c r="DM76" s="262">
        <v>28179</v>
      </c>
      <c r="DN76" s="262">
        <v>21633</v>
      </c>
      <c r="DO76" s="262">
        <v>39229</v>
      </c>
      <c r="DP76" s="262">
        <v>56467</v>
      </c>
      <c r="DQ76" s="262">
        <v>67609</v>
      </c>
      <c r="DR76" s="262">
        <v>39200</v>
      </c>
      <c r="DS76" s="262">
        <v>33862</v>
      </c>
      <c r="DT76" s="262">
        <v>172410</v>
      </c>
      <c r="DU76" s="262">
        <v>161550</v>
      </c>
      <c r="DV76" s="262">
        <v>10860</v>
      </c>
      <c r="DW76" s="262">
        <v>168560</v>
      </c>
      <c r="DX76" s="262">
        <v>161550</v>
      </c>
      <c r="DY76" s="262">
        <v>135850</v>
      </c>
      <c r="DZ76" s="262">
        <v>7440</v>
      </c>
      <c r="EA76" s="262">
        <v>7100</v>
      </c>
      <c r="EB76" s="262">
        <v>9690</v>
      </c>
      <c r="EC76" s="262">
        <v>0.42420000000000002</v>
      </c>
      <c r="ED76" s="262">
        <v>158750</v>
      </c>
      <c r="EE76" s="262">
        <v>8110</v>
      </c>
      <c r="EF76" s="262">
        <v>26610</v>
      </c>
      <c r="EG76" s="262">
        <v>30510</v>
      </c>
      <c r="EH76" s="262">
        <v>22000</v>
      </c>
      <c r="EI76" s="262">
        <v>24210</v>
      </c>
      <c r="EJ76" s="262">
        <v>0.42420000000000002</v>
      </c>
      <c r="EK76" s="262">
        <v>19640</v>
      </c>
      <c r="EL76" s="262">
        <v>11180</v>
      </c>
      <c r="EM76" s="262">
        <v>15250</v>
      </c>
      <c r="EN76" s="262">
        <v>0.42420000000000002</v>
      </c>
      <c r="EO76" s="262">
        <v>161550</v>
      </c>
      <c r="EP76" s="262">
        <v>0.42420000000000002</v>
      </c>
      <c r="EQ76" s="262">
        <v>45280</v>
      </c>
      <c r="ER76" s="262">
        <v>36010</v>
      </c>
      <c r="ES76" s="262">
        <v>2670</v>
      </c>
      <c r="ET76" s="262">
        <v>6600</v>
      </c>
      <c r="EU76" s="262">
        <v>39390</v>
      </c>
      <c r="EV76" s="262">
        <v>27500</v>
      </c>
      <c r="EW76" s="262">
        <v>11890</v>
      </c>
      <c r="EX76" s="262">
        <v>76510</v>
      </c>
      <c r="EY76" s="262">
        <v>5920</v>
      </c>
      <c r="EZ76" s="262">
        <v>20910</v>
      </c>
      <c r="FA76" s="262">
        <v>10570</v>
      </c>
      <c r="FB76" s="262">
        <v>39110</v>
      </c>
      <c r="FC76" s="262">
        <v>0</v>
      </c>
      <c r="FD76" s="262">
        <v>41550</v>
      </c>
      <c r="FE76" s="262">
        <v>13340</v>
      </c>
      <c r="FF76" s="262">
        <v>20240</v>
      </c>
      <c r="FG76" s="262">
        <v>7970</v>
      </c>
      <c r="FH76" s="262">
        <v>12960</v>
      </c>
      <c r="FI76" s="262">
        <v>4060</v>
      </c>
      <c r="FJ76" s="262">
        <v>4560</v>
      </c>
      <c r="FK76" s="262">
        <v>9660</v>
      </c>
      <c r="FL76" s="262">
        <v>6120</v>
      </c>
      <c r="FM76" s="262">
        <v>4200</v>
      </c>
      <c r="FN76" s="262">
        <v>295500</v>
      </c>
      <c r="FO76" s="262">
        <v>32870</v>
      </c>
      <c r="FP76" s="262">
        <v>25400</v>
      </c>
      <c r="FQ76" s="262">
        <v>7470</v>
      </c>
      <c r="FR76" s="262">
        <v>106850</v>
      </c>
      <c r="FS76" s="262">
        <v>67880</v>
      </c>
      <c r="FT76" s="262">
        <v>59910</v>
      </c>
      <c r="FU76" s="262">
        <v>7970</v>
      </c>
      <c r="FV76" s="262">
        <v>25830</v>
      </c>
      <c r="FW76" s="262">
        <v>62070</v>
      </c>
      <c r="FX76" s="262">
        <v>295500</v>
      </c>
      <c r="FY76" s="262">
        <v>96790</v>
      </c>
      <c r="FZ76" s="262">
        <v>131810</v>
      </c>
      <c r="GA76" s="262">
        <v>23280</v>
      </c>
      <c r="GB76" s="262">
        <v>3800</v>
      </c>
      <c r="GC76" s="262">
        <v>13120</v>
      </c>
      <c r="GD76" s="262">
        <v>22990</v>
      </c>
      <c r="GE76" s="262">
        <v>3710</v>
      </c>
      <c r="GF76">
        <v>9972</v>
      </c>
      <c r="GG76">
        <v>7837</v>
      </c>
      <c r="GH76">
        <v>25012</v>
      </c>
      <c r="GI76">
        <v>4197</v>
      </c>
      <c r="GJ76">
        <v>1321</v>
      </c>
      <c r="GK76">
        <v>1722</v>
      </c>
      <c r="GL76">
        <v>1603</v>
      </c>
      <c r="GM76">
        <v>1342</v>
      </c>
      <c r="GN76">
        <v>878</v>
      </c>
      <c r="GO76">
        <v>503</v>
      </c>
      <c r="GP76">
        <v>37489</v>
      </c>
      <c r="GQ76">
        <v>20339</v>
      </c>
      <c r="GR76">
        <v>101713</v>
      </c>
      <c r="GS76">
        <v>10903</v>
      </c>
      <c r="GT76">
        <v>2740</v>
      </c>
      <c r="GU76">
        <v>6272</v>
      </c>
      <c r="GV76">
        <v>5278</v>
      </c>
      <c r="GW76">
        <v>2684</v>
      </c>
      <c r="GX76">
        <v>1789</v>
      </c>
      <c r="GY76">
        <v>945</v>
      </c>
    </row>
    <row r="77" spans="1:207">
      <c r="A77" s="262">
        <v>5154</v>
      </c>
      <c r="B77" s="262">
        <v>5</v>
      </c>
      <c r="C77" s="262">
        <v>1</v>
      </c>
      <c r="D77" s="262">
        <v>54</v>
      </c>
      <c r="E77" s="262" t="s">
        <v>192</v>
      </c>
      <c r="F77" s="262" t="s">
        <v>2349</v>
      </c>
      <c r="G77" s="262" t="s">
        <v>2350</v>
      </c>
      <c r="H77" s="262" t="s">
        <v>2202</v>
      </c>
      <c r="I77" s="262">
        <v>92405</v>
      </c>
      <c r="J77" s="262">
        <v>10237</v>
      </c>
      <c r="K77" s="262">
        <v>8785</v>
      </c>
      <c r="L77" s="262">
        <v>10638</v>
      </c>
      <c r="M77" s="262">
        <v>12389</v>
      </c>
      <c r="N77" s="262">
        <v>13757</v>
      </c>
      <c r="O77" s="262">
        <v>10926</v>
      </c>
      <c r="P77" s="262">
        <v>13756</v>
      </c>
      <c r="Q77" s="262">
        <v>7994</v>
      </c>
      <c r="R77" s="262">
        <v>3923</v>
      </c>
      <c r="S77" s="262">
        <v>5570</v>
      </c>
      <c r="T77" s="262">
        <v>84572</v>
      </c>
      <c r="U77" s="262">
        <v>584</v>
      </c>
      <c r="V77" s="262">
        <v>218</v>
      </c>
      <c r="W77" s="262">
        <v>664</v>
      </c>
      <c r="X77" s="262">
        <v>402</v>
      </c>
      <c r="Y77" s="262">
        <v>119</v>
      </c>
      <c r="Z77" s="262">
        <v>276</v>
      </c>
      <c r="AA77" s="262">
        <v>2368</v>
      </c>
      <c r="AB77" s="262">
        <v>5538</v>
      </c>
      <c r="AC77" s="262">
        <v>565</v>
      </c>
      <c r="AD77" s="262">
        <v>79468</v>
      </c>
      <c r="AE77" s="262">
        <v>4126</v>
      </c>
      <c r="AF77" s="262">
        <v>340</v>
      </c>
      <c r="AG77" s="262">
        <v>71288</v>
      </c>
      <c r="AH77" s="262">
        <v>12357</v>
      </c>
      <c r="AI77" s="262">
        <v>7744</v>
      </c>
      <c r="AJ77" s="262">
        <v>878</v>
      </c>
      <c r="AK77" s="262">
        <v>138</v>
      </c>
      <c r="AL77" s="262">
        <v>47683</v>
      </c>
      <c r="AM77" s="262">
        <v>22175</v>
      </c>
      <c r="AN77" s="262">
        <v>19173</v>
      </c>
      <c r="AO77" s="262">
        <v>3374</v>
      </c>
      <c r="AP77" s="262">
        <v>136906</v>
      </c>
      <c r="AQ77" s="262">
        <v>13801</v>
      </c>
      <c r="AR77" s="262">
        <v>11737</v>
      </c>
      <c r="AS77" s="262">
        <v>17625</v>
      </c>
      <c r="AT77" s="262">
        <v>19671</v>
      </c>
      <c r="AU77" s="262">
        <v>21707</v>
      </c>
      <c r="AV77" s="262">
        <v>15960</v>
      </c>
      <c r="AW77" s="262">
        <v>20595</v>
      </c>
      <c r="AX77" s="262">
        <v>10251</v>
      </c>
      <c r="AY77" s="262">
        <v>5508</v>
      </c>
      <c r="AZ77" s="262">
        <v>19690</v>
      </c>
      <c r="BA77" s="262">
        <v>109747</v>
      </c>
      <c r="BB77" s="262">
        <v>2099</v>
      </c>
      <c r="BC77" s="262">
        <v>315</v>
      </c>
      <c r="BD77" s="262">
        <v>3071</v>
      </c>
      <c r="BE77" s="262">
        <v>929</v>
      </c>
      <c r="BF77" s="262">
        <v>219</v>
      </c>
      <c r="BG77" s="262">
        <v>785</v>
      </c>
      <c r="BH77" s="262">
        <v>3282</v>
      </c>
      <c r="BI77" s="262">
        <v>14935</v>
      </c>
      <c r="BJ77" s="262">
        <v>902</v>
      </c>
      <c r="BK77" s="262">
        <v>111539</v>
      </c>
      <c r="BL77" s="262">
        <v>5699</v>
      </c>
      <c r="BM77" s="262">
        <v>498</v>
      </c>
      <c r="BN77" s="262">
        <v>74996</v>
      </c>
      <c r="BO77" s="262">
        <v>58086</v>
      </c>
      <c r="BP77" s="262">
        <v>260</v>
      </c>
      <c r="BQ77" s="262">
        <v>3513</v>
      </c>
      <c r="BR77" s="262">
        <v>2027</v>
      </c>
      <c r="BS77" s="262">
        <v>14353</v>
      </c>
      <c r="BT77" s="262">
        <v>24811</v>
      </c>
      <c r="BU77" s="262">
        <v>22842</v>
      </c>
      <c r="BV77" s="262">
        <v>24268</v>
      </c>
      <c r="BW77" s="262">
        <v>22700</v>
      </c>
      <c r="BX77" s="262">
        <v>11762</v>
      </c>
      <c r="BY77" s="262">
        <v>5341</v>
      </c>
      <c r="BZ77" s="262">
        <v>3138</v>
      </c>
      <c r="CA77" s="262">
        <v>5613</v>
      </c>
      <c r="CB77" s="262">
        <v>1155</v>
      </c>
      <c r="CC77" s="262">
        <v>7479</v>
      </c>
      <c r="CD77" s="262">
        <v>21527</v>
      </c>
      <c r="CE77" s="262">
        <v>29936</v>
      </c>
      <c r="CF77" s="262">
        <v>29975</v>
      </c>
      <c r="CG77" s="262">
        <v>22158</v>
      </c>
      <c r="CH77" s="262">
        <v>24625</v>
      </c>
      <c r="CI77" s="262">
        <v>66913</v>
      </c>
      <c r="CJ77" s="262">
        <v>29017</v>
      </c>
      <c r="CK77" s="262">
        <v>34716</v>
      </c>
      <c r="CL77" s="262">
        <v>6209</v>
      </c>
      <c r="CM77" s="262">
        <v>127894</v>
      </c>
      <c r="CN77" s="262">
        <v>39281</v>
      </c>
      <c r="CO77" s="262">
        <v>38708</v>
      </c>
      <c r="CP77" s="262">
        <v>37333</v>
      </c>
      <c r="CQ77" s="262">
        <v>9656</v>
      </c>
      <c r="CR77" s="262">
        <v>2916</v>
      </c>
      <c r="CS77" s="262">
        <v>39281</v>
      </c>
      <c r="CT77" s="262">
        <v>44515</v>
      </c>
      <c r="CU77" s="262">
        <v>20002</v>
      </c>
      <c r="CV77" s="262">
        <v>16286</v>
      </c>
      <c r="CW77" s="262">
        <v>5317</v>
      </c>
      <c r="CX77" s="262">
        <v>2493</v>
      </c>
      <c r="CY77" s="262">
        <v>300989</v>
      </c>
      <c r="CZ77" s="262">
        <v>148241</v>
      </c>
      <c r="DA77" s="262">
        <v>152749</v>
      </c>
      <c r="DB77" s="262">
        <v>26688</v>
      </c>
      <c r="DC77" s="262">
        <v>35278</v>
      </c>
      <c r="DD77" s="262">
        <v>32746</v>
      </c>
      <c r="DE77" s="262">
        <v>45273</v>
      </c>
      <c r="DF77" s="262">
        <v>32165</v>
      </c>
      <c r="DG77" s="262">
        <v>28344</v>
      </c>
      <c r="DH77" s="262">
        <v>14491</v>
      </c>
      <c r="DI77" s="262">
        <v>7280</v>
      </c>
      <c r="DJ77" s="262">
        <v>7750</v>
      </c>
      <c r="DK77" s="262">
        <v>28654</v>
      </c>
      <c r="DL77" s="262">
        <v>10720</v>
      </c>
      <c r="DM77" s="262">
        <v>24487</v>
      </c>
      <c r="DN77" s="262">
        <v>15821</v>
      </c>
      <c r="DO77" s="262">
        <v>32691</v>
      </c>
      <c r="DP77" s="262">
        <v>53314</v>
      </c>
      <c r="DQ77" s="262">
        <v>63264</v>
      </c>
      <c r="DR77" s="262">
        <v>30983</v>
      </c>
      <c r="DS77" s="262">
        <v>26026</v>
      </c>
      <c r="DT77" s="262">
        <v>162160</v>
      </c>
      <c r="DU77" s="262">
        <v>156290</v>
      </c>
      <c r="DV77" s="262">
        <v>5870</v>
      </c>
      <c r="DW77" s="262">
        <v>135370</v>
      </c>
      <c r="DX77" s="262">
        <v>156290</v>
      </c>
      <c r="DY77" s="262">
        <v>127500</v>
      </c>
      <c r="DZ77" s="262">
        <v>8630</v>
      </c>
      <c r="EA77" s="262">
        <v>9110</v>
      </c>
      <c r="EB77" s="262">
        <v>8310</v>
      </c>
      <c r="EC77" s="262">
        <v>2740</v>
      </c>
      <c r="ED77" s="262">
        <v>153950</v>
      </c>
      <c r="EE77" s="262">
        <v>7370</v>
      </c>
      <c r="EF77" s="262">
        <v>19650</v>
      </c>
      <c r="EG77" s="262">
        <v>29830</v>
      </c>
      <c r="EH77" s="262">
        <v>20430</v>
      </c>
      <c r="EI77" s="262">
        <v>25650</v>
      </c>
      <c r="EJ77" s="262">
        <v>5670</v>
      </c>
      <c r="EK77" s="262">
        <v>20180</v>
      </c>
      <c r="EL77" s="262">
        <v>9290</v>
      </c>
      <c r="EM77" s="262">
        <v>15350</v>
      </c>
      <c r="EN77" s="262">
        <v>540</v>
      </c>
      <c r="EO77" s="262">
        <v>156290</v>
      </c>
      <c r="EP77" s="262">
        <v>7260</v>
      </c>
      <c r="EQ77" s="262">
        <v>39870</v>
      </c>
      <c r="ER77" s="262">
        <v>27780</v>
      </c>
      <c r="ES77" s="262">
        <v>2080</v>
      </c>
      <c r="ET77" s="262">
        <v>10010</v>
      </c>
      <c r="EU77" s="262">
        <v>40620</v>
      </c>
      <c r="EV77" s="262">
        <v>29260</v>
      </c>
      <c r="EW77" s="262">
        <v>11360</v>
      </c>
      <c r="EX77" s="262">
        <v>68520</v>
      </c>
      <c r="EY77" s="262">
        <v>4360</v>
      </c>
      <c r="EZ77" s="262">
        <v>15930</v>
      </c>
      <c r="FA77" s="262">
        <v>10610</v>
      </c>
      <c r="FB77" s="262">
        <v>37620</v>
      </c>
      <c r="FC77" s="262">
        <v>20</v>
      </c>
      <c r="FD77" s="262">
        <v>41430</v>
      </c>
      <c r="FE77" s="262">
        <v>12860</v>
      </c>
      <c r="FF77" s="262">
        <v>21650</v>
      </c>
      <c r="FG77" s="262">
        <v>6920</v>
      </c>
      <c r="FH77" s="262">
        <v>12420</v>
      </c>
      <c r="FI77" s="262">
        <v>5540</v>
      </c>
      <c r="FJ77" s="262">
        <v>7210</v>
      </c>
      <c r="FK77" s="262">
        <v>10050</v>
      </c>
      <c r="FL77" s="262">
        <v>1170</v>
      </c>
      <c r="FM77" s="262">
        <v>5030</v>
      </c>
      <c r="FN77" s="262">
        <v>254430</v>
      </c>
      <c r="FO77" s="262">
        <v>18050</v>
      </c>
      <c r="FP77" s="262">
        <v>10480</v>
      </c>
      <c r="FQ77" s="262">
        <v>7560</v>
      </c>
      <c r="FR77" s="262">
        <v>108910</v>
      </c>
      <c r="FS77" s="262">
        <v>59980</v>
      </c>
      <c r="FT77" s="262">
        <v>53060</v>
      </c>
      <c r="FU77" s="262">
        <v>6920</v>
      </c>
      <c r="FV77" s="262">
        <v>29520</v>
      </c>
      <c r="FW77" s="262">
        <v>37970</v>
      </c>
      <c r="FX77" s="262">
        <v>254430</v>
      </c>
      <c r="FY77" s="262">
        <v>70750</v>
      </c>
      <c r="FZ77" s="262">
        <v>122380</v>
      </c>
      <c r="GA77" s="262">
        <v>28060</v>
      </c>
      <c r="GB77" s="262">
        <v>6870</v>
      </c>
      <c r="GC77" s="262">
        <v>11600</v>
      </c>
      <c r="GD77" s="262">
        <v>12930</v>
      </c>
      <c r="GE77" s="262">
        <v>1830</v>
      </c>
      <c r="GF77">
        <v>10237</v>
      </c>
      <c r="GG77">
        <v>8500</v>
      </c>
      <c r="GH77">
        <v>35742</v>
      </c>
      <c r="GI77">
        <v>9784</v>
      </c>
      <c r="GJ77">
        <v>3548</v>
      </c>
      <c r="GK77">
        <v>6271</v>
      </c>
      <c r="GL77">
        <v>8377</v>
      </c>
      <c r="GM77">
        <v>4949</v>
      </c>
      <c r="GN77">
        <v>3443</v>
      </c>
      <c r="GO77">
        <v>1554</v>
      </c>
      <c r="GP77">
        <v>13801</v>
      </c>
      <c r="GQ77">
        <v>11336</v>
      </c>
      <c r="GR77">
        <v>57438</v>
      </c>
      <c r="GS77">
        <v>14920</v>
      </c>
      <c r="GT77">
        <v>4528</v>
      </c>
      <c r="GU77">
        <v>9833</v>
      </c>
      <c r="GV77">
        <v>11998</v>
      </c>
      <c r="GW77">
        <v>6151</v>
      </c>
      <c r="GX77">
        <v>4629</v>
      </c>
      <c r="GY77">
        <v>2221</v>
      </c>
    </row>
    <row r="78" spans="1:207">
      <c r="A78" s="262">
        <v>5158</v>
      </c>
      <c r="B78" s="262">
        <v>5</v>
      </c>
      <c r="C78" s="262">
        <v>1</v>
      </c>
      <c r="D78" s="262">
        <v>58</v>
      </c>
      <c r="E78" s="262" t="s">
        <v>192</v>
      </c>
      <c r="F78" s="262" t="s">
        <v>2351</v>
      </c>
      <c r="G78" s="262" t="s">
        <v>2352</v>
      </c>
      <c r="H78" s="262" t="s">
        <v>2202</v>
      </c>
      <c r="I78" s="262">
        <v>97266</v>
      </c>
      <c r="J78" s="262">
        <v>8259</v>
      </c>
      <c r="K78" s="262">
        <v>7207</v>
      </c>
      <c r="L78" s="262">
        <v>11455</v>
      </c>
      <c r="M78" s="262">
        <v>18491</v>
      </c>
      <c r="N78" s="262">
        <v>19790</v>
      </c>
      <c r="O78" s="262">
        <v>13700</v>
      </c>
      <c r="P78" s="262">
        <v>10186</v>
      </c>
      <c r="Q78" s="262">
        <v>5432</v>
      </c>
      <c r="R78" s="262">
        <v>2746</v>
      </c>
      <c r="S78" s="262">
        <v>12420</v>
      </c>
      <c r="T78" s="262">
        <v>78523</v>
      </c>
      <c r="U78" s="262">
        <v>1886</v>
      </c>
      <c r="V78" s="262">
        <v>812</v>
      </c>
      <c r="W78" s="262">
        <v>2232</v>
      </c>
      <c r="X78" s="262">
        <v>737</v>
      </c>
      <c r="Y78" s="262">
        <v>150</v>
      </c>
      <c r="Z78" s="262">
        <v>506</v>
      </c>
      <c r="AA78" s="262">
        <v>6265</v>
      </c>
      <c r="AB78" s="262">
        <v>8387</v>
      </c>
      <c r="AC78" s="262">
        <v>1130</v>
      </c>
      <c r="AD78" s="262">
        <v>76741</v>
      </c>
      <c r="AE78" s="262">
        <v>4562</v>
      </c>
      <c r="AF78" s="262">
        <v>181</v>
      </c>
      <c r="AG78" s="262">
        <v>60280</v>
      </c>
      <c r="AH78" s="262">
        <v>14341</v>
      </c>
      <c r="AI78" s="262">
        <v>14786</v>
      </c>
      <c r="AJ78" s="262">
        <v>6543</v>
      </c>
      <c r="AK78" s="262">
        <v>1316</v>
      </c>
      <c r="AL78" s="262">
        <v>32045</v>
      </c>
      <c r="AM78" s="262">
        <v>21138</v>
      </c>
      <c r="AN78" s="262">
        <v>40703</v>
      </c>
      <c r="AO78" s="262">
        <v>3380</v>
      </c>
      <c r="AP78" s="262">
        <v>240256</v>
      </c>
      <c r="AQ78" s="262">
        <v>18900</v>
      </c>
      <c r="AR78" s="262">
        <v>14213</v>
      </c>
      <c r="AS78" s="262">
        <v>26806</v>
      </c>
      <c r="AT78" s="262">
        <v>54420</v>
      </c>
      <c r="AU78" s="262">
        <v>55578</v>
      </c>
      <c r="AV78" s="262">
        <v>29262</v>
      </c>
      <c r="AW78" s="262">
        <v>25997</v>
      </c>
      <c r="AX78" s="262">
        <v>9707</v>
      </c>
      <c r="AY78" s="262">
        <v>5366</v>
      </c>
      <c r="AZ78" s="262">
        <v>75805</v>
      </c>
      <c r="BA78" s="262">
        <v>123583</v>
      </c>
      <c r="BB78" s="262">
        <v>10789</v>
      </c>
      <c r="BC78" s="262">
        <v>4844</v>
      </c>
      <c r="BD78" s="262">
        <v>19630</v>
      </c>
      <c r="BE78" s="262">
        <v>2783</v>
      </c>
      <c r="BF78" s="262">
        <v>305</v>
      </c>
      <c r="BG78" s="262">
        <v>2510</v>
      </c>
      <c r="BH78" s="262">
        <v>18775</v>
      </c>
      <c r="BI78" s="262">
        <v>27362</v>
      </c>
      <c r="BJ78" s="262">
        <v>4297</v>
      </c>
      <c r="BK78" s="262">
        <v>178933</v>
      </c>
      <c r="BL78" s="262">
        <v>10534</v>
      </c>
      <c r="BM78" s="262">
        <v>348</v>
      </c>
      <c r="BN78" s="262">
        <v>105286</v>
      </c>
      <c r="BO78" s="262">
        <v>127427</v>
      </c>
      <c r="BP78" s="262">
        <v>97</v>
      </c>
      <c r="BQ78" s="262">
        <v>7439</v>
      </c>
      <c r="BR78" s="262">
        <v>9944</v>
      </c>
      <c r="BS78" s="262">
        <v>40194</v>
      </c>
      <c r="BT78" s="262">
        <v>66752</v>
      </c>
      <c r="BU78" s="262">
        <v>45893</v>
      </c>
      <c r="BV78" s="262">
        <v>27656</v>
      </c>
      <c r="BW78" s="262">
        <v>23186</v>
      </c>
      <c r="BX78" s="262">
        <v>12945</v>
      </c>
      <c r="BY78" s="262">
        <v>5418</v>
      </c>
      <c r="BZ78" s="262">
        <v>3217</v>
      </c>
      <c r="CA78" s="262">
        <v>5044</v>
      </c>
      <c r="CB78" s="262">
        <v>6474</v>
      </c>
      <c r="CC78" s="262">
        <v>25922</v>
      </c>
      <c r="CD78" s="262">
        <v>61031</v>
      </c>
      <c r="CE78" s="262">
        <v>66934</v>
      </c>
      <c r="CF78" s="262">
        <v>38316</v>
      </c>
      <c r="CG78" s="262">
        <v>22544</v>
      </c>
      <c r="CH78" s="262">
        <v>19028</v>
      </c>
      <c r="CI78" s="262">
        <v>74440</v>
      </c>
      <c r="CJ78" s="262">
        <v>43265</v>
      </c>
      <c r="CK78" s="262">
        <v>105577</v>
      </c>
      <c r="CL78" s="262">
        <v>16967</v>
      </c>
      <c r="CM78" s="262">
        <v>224472</v>
      </c>
      <c r="CN78" s="262">
        <v>82285</v>
      </c>
      <c r="CO78" s="262">
        <v>67784</v>
      </c>
      <c r="CP78" s="262">
        <v>53856</v>
      </c>
      <c r="CQ78" s="262">
        <v>16845</v>
      </c>
      <c r="CR78" s="262">
        <v>3702</v>
      </c>
      <c r="CS78" s="262">
        <v>82285</v>
      </c>
      <c r="CT78" s="262">
        <v>79110</v>
      </c>
      <c r="CU78" s="262">
        <v>31582</v>
      </c>
      <c r="CV78" s="262">
        <v>22651</v>
      </c>
      <c r="CW78" s="262">
        <v>6294</v>
      </c>
      <c r="CX78" s="262">
        <v>2550</v>
      </c>
      <c r="CY78" s="262">
        <v>477778</v>
      </c>
      <c r="CZ78" s="262">
        <v>229244</v>
      </c>
      <c r="DA78" s="262">
        <v>248533</v>
      </c>
      <c r="DB78" s="262">
        <v>39891</v>
      </c>
      <c r="DC78" s="262">
        <v>48709</v>
      </c>
      <c r="DD78" s="262">
        <v>46155</v>
      </c>
      <c r="DE78" s="262">
        <v>70361</v>
      </c>
      <c r="DF78" s="262">
        <v>57981</v>
      </c>
      <c r="DG78" s="262">
        <v>55141</v>
      </c>
      <c r="DH78" s="262">
        <v>26091</v>
      </c>
      <c r="DI78" s="262">
        <v>10746</v>
      </c>
      <c r="DJ78" s="262">
        <v>11953</v>
      </c>
      <c r="DK78" s="262">
        <v>41431</v>
      </c>
      <c r="DL78" s="262">
        <v>14117</v>
      </c>
      <c r="DM78" s="262">
        <v>33931</v>
      </c>
      <c r="DN78" s="262">
        <v>22577</v>
      </c>
      <c r="DO78" s="262">
        <v>49826</v>
      </c>
      <c r="DP78" s="262">
        <v>83622</v>
      </c>
      <c r="DQ78" s="262">
        <v>99985</v>
      </c>
      <c r="DR78" s="262">
        <v>61433</v>
      </c>
      <c r="DS78" s="262">
        <v>48156</v>
      </c>
      <c r="DT78" s="262">
        <v>251750</v>
      </c>
      <c r="DU78" s="262">
        <v>240830</v>
      </c>
      <c r="DV78" s="262">
        <v>10920</v>
      </c>
      <c r="DW78" s="262">
        <v>223560</v>
      </c>
      <c r="DX78" s="262">
        <v>240830</v>
      </c>
      <c r="DY78" s="262">
        <v>200880</v>
      </c>
      <c r="DZ78" s="262">
        <v>11670</v>
      </c>
      <c r="EA78" s="262">
        <v>11230</v>
      </c>
      <c r="EB78" s="262">
        <v>14490</v>
      </c>
      <c r="EC78" s="262">
        <v>2550</v>
      </c>
      <c r="ED78" s="262">
        <v>234210</v>
      </c>
      <c r="EE78" s="262">
        <v>15290</v>
      </c>
      <c r="EF78" s="262">
        <v>41370</v>
      </c>
      <c r="EG78" s="262">
        <v>47200</v>
      </c>
      <c r="EH78" s="262">
        <v>37890</v>
      </c>
      <c r="EI78" s="262">
        <v>33660</v>
      </c>
      <c r="EJ78" s="262">
        <v>2230</v>
      </c>
      <c r="EK78" s="262">
        <v>24560</v>
      </c>
      <c r="EL78" s="262">
        <v>12480</v>
      </c>
      <c r="EM78" s="262">
        <v>19010</v>
      </c>
      <c r="EN78" s="262">
        <v>540</v>
      </c>
      <c r="EO78" s="262">
        <v>240830</v>
      </c>
      <c r="EP78" s="262">
        <v>1520</v>
      </c>
      <c r="EQ78" s="262">
        <v>61910</v>
      </c>
      <c r="ER78" s="262">
        <v>49320</v>
      </c>
      <c r="ES78" s="262">
        <v>3160</v>
      </c>
      <c r="ET78" s="262">
        <v>9430</v>
      </c>
      <c r="EU78" s="262">
        <v>65600</v>
      </c>
      <c r="EV78" s="262">
        <v>44020</v>
      </c>
      <c r="EW78" s="262">
        <v>21580</v>
      </c>
      <c r="EX78" s="262">
        <v>111790</v>
      </c>
      <c r="EY78" s="262">
        <v>9680</v>
      </c>
      <c r="EZ78" s="262">
        <v>32870</v>
      </c>
      <c r="FA78" s="262">
        <v>17010</v>
      </c>
      <c r="FB78" s="262">
        <v>52230</v>
      </c>
      <c r="FC78" s="262">
        <v>0.42420000000000002</v>
      </c>
      <c r="FD78" s="262">
        <v>60110</v>
      </c>
      <c r="FE78" s="262">
        <v>18420</v>
      </c>
      <c r="FF78" s="262">
        <v>29200</v>
      </c>
      <c r="FG78" s="262">
        <v>12480</v>
      </c>
      <c r="FH78" s="262">
        <v>18040</v>
      </c>
      <c r="FI78" s="262">
        <v>3560</v>
      </c>
      <c r="FJ78" s="262">
        <v>8660</v>
      </c>
      <c r="FK78" s="262">
        <v>17290</v>
      </c>
      <c r="FL78" s="262">
        <v>6320</v>
      </c>
      <c r="FM78" s="262">
        <v>6240</v>
      </c>
      <c r="FN78" s="262">
        <v>412150</v>
      </c>
      <c r="FO78" s="262">
        <v>33540</v>
      </c>
      <c r="FP78" s="262">
        <v>23850</v>
      </c>
      <c r="FQ78" s="262">
        <v>9690</v>
      </c>
      <c r="FR78" s="262">
        <v>142380</v>
      </c>
      <c r="FS78" s="262">
        <v>104210</v>
      </c>
      <c r="FT78" s="262">
        <v>91730</v>
      </c>
      <c r="FU78" s="262">
        <v>12480</v>
      </c>
      <c r="FV78" s="262">
        <v>43320</v>
      </c>
      <c r="FW78" s="262">
        <v>88710</v>
      </c>
      <c r="FX78" s="262">
        <v>412150</v>
      </c>
      <c r="FY78" s="262">
        <v>113490</v>
      </c>
      <c r="FZ78" s="262">
        <v>187910</v>
      </c>
      <c r="GA78" s="262">
        <v>41480</v>
      </c>
      <c r="GB78" s="262">
        <v>6730</v>
      </c>
      <c r="GC78" s="262">
        <v>23810</v>
      </c>
      <c r="GD78" s="262">
        <v>32870</v>
      </c>
      <c r="GE78" s="262">
        <v>5850</v>
      </c>
      <c r="GF78">
        <v>8259</v>
      </c>
      <c r="GG78">
        <v>7018</v>
      </c>
      <c r="GH78">
        <v>48066</v>
      </c>
      <c r="GI78">
        <v>12188</v>
      </c>
      <c r="GJ78">
        <v>4619</v>
      </c>
      <c r="GK78">
        <v>4713</v>
      </c>
      <c r="GL78">
        <v>5679</v>
      </c>
      <c r="GM78">
        <v>3149</v>
      </c>
      <c r="GN78">
        <v>2625</v>
      </c>
      <c r="GO78">
        <v>950</v>
      </c>
      <c r="GP78">
        <v>18900</v>
      </c>
      <c r="GQ78">
        <v>13859</v>
      </c>
      <c r="GR78">
        <v>133713</v>
      </c>
      <c r="GS78">
        <v>27127</v>
      </c>
      <c r="GT78">
        <v>7715</v>
      </c>
      <c r="GU78">
        <v>13203</v>
      </c>
      <c r="GV78">
        <v>13432</v>
      </c>
      <c r="GW78">
        <v>5587</v>
      </c>
      <c r="GX78">
        <v>5045</v>
      </c>
      <c r="GY78">
        <v>1668</v>
      </c>
    </row>
    <row r="79" spans="1:207">
      <c r="A79" s="262">
        <v>5162</v>
      </c>
      <c r="B79" s="262">
        <v>5</v>
      </c>
      <c r="C79" s="262">
        <v>1</v>
      </c>
      <c r="D79" s="262">
        <v>62</v>
      </c>
      <c r="E79" s="262" t="s">
        <v>192</v>
      </c>
      <c r="F79" s="262" t="s">
        <v>2353</v>
      </c>
      <c r="G79" s="262" t="s">
        <v>2354</v>
      </c>
      <c r="H79" s="262" t="s">
        <v>2202</v>
      </c>
      <c r="I79" s="262">
        <v>105515</v>
      </c>
      <c r="J79" s="262">
        <v>7872</v>
      </c>
      <c r="K79" s="262">
        <v>8412</v>
      </c>
      <c r="L79" s="262">
        <v>12007</v>
      </c>
      <c r="M79" s="262">
        <v>19500</v>
      </c>
      <c r="N79" s="262">
        <v>20056</v>
      </c>
      <c r="O79" s="262">
        <v>12942</v>
      </c>
      <c r="P79" s="262">
        <v>13259</v>
      </c>
      <c r="Q79" s="262">
        <v>7342</v>
      </c>
      <c r="R79" s="262">
        <v>4125</v>
      </c>
      <c r="S79" s="262">
        <v>10762</v>
      </c>
      <c r="T79" s="262">
        <v>90199</v>
      </c>
      <c r="U79" s="262">
        <v>1596</v>
      </c>
      <c r="V79" s="262">
        <v>1152</v>
      </c>
      <c r="W79" s="262">
        <v>1250</v>
      </c>
      <c r="X79" s="262">
        <v>334</v>
      </c>
      <c r="Y79" s="262">
        <v>21</v>
      </c>
      <c r="Z79" s="262">
        <v>201</v>
      </c>
      <c r="AA79" s="262">
        <v>3775</v>
      </c>
      <c r="AB79" s="262">
        <v>5818</v>
      </c>
      <c r="AC79" s="262">
        <v>787</v>
      </c>
      <c r="AD79" s="262">
        <v>87735</v>
      </c>
      <c r="AE79" s="262">
        <v>7145</v>
      </c>
      <c r="AF79" s="262">
        <v>255</v>
      </c>
      <c r="AG79" s="262">
        <v>72988</v>
      </c>
      <c r="AH79" s="262">
        <v>14601</v>
      </c>
      <c r="AI79" s="262">
        <v>13046</v>
      </c>
      <c r="AJ79" s="262">
        <v>4092</v>
      </c>
      <c r="AK79" s="262">
        <v>788</v>
      </c>
      <c r="AL79" s="262">
        <v>36155</v>
      </c>
      <c r="AM79" s="262">
        <v>26960</v>
      </c>
      <c r="AN79" s="262">
        <v>39266</v>
      </c>
      <c r="AO79" s="262">
        <v>3134</v>
      </c>
      <c r="AP79" s="262">
        <v>208790</v>
      </c>
      <c r="AQ79" s="262">
        <v>12686</v>
      </c>
      <c r="AR79" s="262">
        <v>13291</v>
      </c>
      <c r="AS79" s="262">
        <v>23173</v>
      </c>
      <c r="AT79" s="262">
        <v>42998</v>
      </c>
      <c r="AU79" s="262">
        <v>45078</v>
      </c>
      <c r="AV79" s="262">
        <v>22964</v>
      </c>
      <c r="AW79" s="262">
        <v>30489</v>
      </c>
      <c r="AX79" s="262">
        <v>11526</v>
      </c>
      <c r="AY79" s="262">
        <v>6571</v>
      </c>
      <c r="AZ79" s="262">
        <v>53822</v>
      </c>
      <c r="BA79" s="262">
        <v>128959</v>
      </c>
      <c r="BB79" s="262">
        <v>8869</v>
      </c>
      <c r="BC79" s="262">
        <v>7518</v>
      </c>
      <c r="BD79" s="262">
        <v>7483</v>
      </c>
      <c r="BE79" s="262">
        <v>1315</v>
      </c>
      <c r="BF79" s="262">
        <v>24</v>
      </c>
      <c r="BG79" s="262">
        <v>786</v>
      </c>
      <c r="BH79" s="262">
        <v>8278</v>
      </c>
      <c r="BI79" s="262">
        <v>18599</v>
      </c>
      <c r="BJ79" s="262">
        <v>2329</v>
      </c>
      <c r="BK79" s="262">
        <v>166982</v>
      </c>
      <c r="BL79" s="262">
        <v>12276</v>
      </c>
      <c r="BM79" s="262">
        <v>312</v>
      </c>
      <c r="BN79" s="262">
        <v>101327</v>
      </c>
      <c r="BO79" s="262">
        <v>102042</v>
      </c>
      <c r="BP79" s="262">
        <v>83</v>
      </c>
      <c r="BQ79" s="262">
        <v>5324</v>
      </c>
      <c r="BR79" s="262">
        <v>6851</v>
      </c>
      <c r="BS79" s="262">
        <v>28155</v>
      </c>
      <c r="BT79" s="262">
        <v>52067</v>
      </c>
      <c r="BU79" s="262">
        <v>39654</v>
      </c>
      <c r="BV79" s="262">
        <v>27712</v>
      </c>
      <c r="BW79" s="262">
        <v>25915</v>
      </c>
      <c r="BX79" s="262">
        <v>14324</v>
      </c>
      <c r="BY79" s="262">
        <v>5698</v>
      </c>
      <c r="BZ79" s="262">
        <v>3209</v>
      </c>
      <c r="CA79" s="262">
        <v>5191</v>
      </c>
      <c r="CB79" s="262">
        <v>4526</v>
      </c>
      <c r="CC79" s="262">
        <v>17823</v>
      </c>
      <c r="CD79" s="262">
        <v>44882</v>
      </c>
      <c r="CE79" s="262">
        <v>56382</v>
      </c>
      <c r="CF79" s="262">
        <v>38280</v>
      </c>
      <c r="CG79" s="262">
        <v>24850</v>
      </c>
      <c r="CH79" s="262">
        <v>22033</v>
      </c>
      <c r="CI79" s="262">
        <v>66917</v>
      </c>
      <c r="CJ79" s="262">
        <v>45509</v>
      </c>
      <c r="CK79" s="262">
        <v>86954</v>
      </c>
      <c r="CL79" s="262">
        <v>9396</v>
      </c>
      <c r="CM79" s="262">
        <v>196500</v>
      </c>
      <c r="CN79" s="262">
        <v>65185</v>
      </c>
      <c r="CO79" s="262">
        <v>60400</v>
      </c>
      <c r="CP79" s="262">
        <v>52994</v>
      </c>
      <c r="CQ79" s="262">
        <v>14384</v>
      </c>
      <c r="CR79" s="262">
        <v>3537</v>
      </c>
      <c r="CS79" s="262">
        <v>65185</v>
      </c>
      <c r="CT79" s="262">
        <v>69443</v>
      </c>
      <c r="CU79" s="262">
        <v>29859</v>
      </c>
      <c r="CV79" s="262">
        <v>22352</v>
      </c>
      <c r="CW79" s="262">
        <v>6785</v>
      </c>
      <c r="CX79" s="262">
        <v>2876</v>
      </c>
      <c r="CY79" s="262">
        <v>437393</v>
      </c>
      <c r="CZ79" s="262">
        <v>211560</v>
      </c>
      <c r="DA79" s="262">
        <v>225833</v>
      </c>
      <c r="DB79" s="262">
        <v>38609</v>
      </c>
      <c r="DC79" s="262">
        <v>46498</v>
      </c>
      <c r="DD79" s="262">
        <v>43798</v>
      </c>
      <c r="DE79" s="262">
        <v>64693</v>
      </c>
      <c r="DF79" s="262">
        <v>49719</v>
      </c>
      <c r="DG79" s="262">
        <v>46085</v>
      </c>
      <c r="DH79" s="262">
        <v>21266</v>
      </c>
      <c r="DI79" s="262">
        <v>10607</v>
      </c>
      <c r="DJ79" s="262">
        <v>11320</v>
      </c>
      <c r="DK79" s="262">
        <v>40016</v>
      </c>
      <c r="DL79" s="262">
        <v>13610</v>
      </c>
      <c r="DM79" s="262">
        <v>31785</v>
      </c>
      <c r="DN79" s="262">
        <v>21567</v>
      </c>
      <c r="DO79" s="262">
        <v>49427</v>
      </c>
      <c r="DP79" s="262">
        <v>77298</v>
      </c>
      <c r="DQ79" s="262">
        <v>91159</v>
      </c>
      <c r="DR79" s="262">
        <v>50634</v>
      </c>
      <c r="DS79" s="262">
        <v>39970</v>
      </c>
      <c r="DT79" s="262">
        <v>227570</v>
      </c>
      <c r="DU79" s="262">
        <v>217920</v>
      </c>
      <c r="DV79" s="262">
        <v>9650</v>
      </c>
      <c r="DW79" s="262">
        <v>208220</v>
      </c>
      <c r="DX79" s="262">
        <v>217920</v>
      </c>
      <c r="DY79" s="262">
        <v>178410</v>
      </c>
      <c r="DZ79" s="262">
        <v>10990</v>
      </c>
      <c r="EA79" s="262">
        <v>12120</v>
      </c>
      <c r="EB79" s="262">
        <v>14700</v>
      </c>
      <c r="EC79" s="262">
        <v>1700</v>
      </c>
      <c r="ED79" s="262">
        <v>213890</v>
      </c>
      <c r="EE79" s="262">
        <v>13230</v>
      </c>
      <c r="EF79" s="262">
        <v>39000</v>
      </c>
      <c r="EG79" s="262">
        <v>43800</v>
      </c>
      <c r="EH79" s="262">
        <v>33420</v>
      </c>
      <c r="EI79" s="262">
        <v>32220</v>
      </c>
      <c r="EJ79" s="262">
        <v>2420</v>
      </c>
      <c r="EK79" s="262">
        <v>19500</v>
      </c>
      <c r="EL79" s="262">
        <v>13210</v>
      </c>
      <c r="EM79" s="262">
        <v>16560</v>
      </c>
      <c r="EN79" s="262">
        <v>520</v>
      </c>
      <c r="EO79" s="262">
        <v>217920</v>
      </c>
      <c r="EP79" s="262">
        <v>2340</v>
      </c>
      <c r="EQ79" s="262">
        <v>47280</v>
      </c>
      <c r="ER79" s="262">
        <v>34480</v>
      </c>
      <c r="ES79" s="262">
        <v>4430</v>
      </c>
      <c r="ET79" s="262">
        <v>8370</v>
      </c>
      <c r="EU79" s="262">
        <v>63840</v>
      </c>
      <c r="EV79" s="262">
        <v>41730</v>
      </c>
      <c r="EW79" s="262">
        <v>22110</v>
      </c>
      <c r="EX79" s="262">
        <v>104440</v>
      </c>
      <c r="EY79" s="262">
        <v>11210</v>
      </c>
      <c r="EZ79" s="262">
        <v>31560</v>
      </c>
      <c r="FA79" s="262">
        <v>14400</v>
      </c>
      <c r="FB79" s="262">
        <v>47270</v>
      </c>
      <c r="FC79" s="262">
        <v>20</v>
      </c>
      <c r="FD79" s="262">
        <v>58740</v>
      </c>
      <c r="FE79" s="262">
        <v>18000</v>
      </c>
      <c r="FF79" s="262">
        <v>29110</v>
      </c>
      <c r="FG79" s="262">
        <v>11630</v>
      </c>
      <c r="FH79" s="262">
        <v>17680</v>
      </c>
      <c r="FI79" s="262">
        <v>3500</v>
      </c>
      <c r="FJ79" s="262">
        <v>7530</v>
      </c>
      <c r="FK79" s="262">
        <v>19880</v>
      </c>
      <c r="FL79" s="262">
        <v>5460</v>
      </c>
      <c r="FM79" s="262">
        <v>4680</v>
      </c>
      <c r="FN79" s="262">
        <v>374820</v>
      </c>
      <c r="FO79" s="262">
        <v>29930</v>
      </c>
      <c r="FP79" s="262">
        <v>20160</v>
      </c>
      <c r="FQ79" s="262">
        <v>9780</v>
      </c>
      <c r="FR79" s="262">
        <v>128400</v>
      </c>
      <c r="FS79" s="262">
        <v>91510</v>
      </c>
      <c r="FT79" s="262">
        <v>79880</v>
      </c>
      <c r="FU79" s="262">
        <v>11630</v>
      </c>
      <c r="FV79" s="262">
        <v>40570</v>
      </c>
      <c r="FW79" s="262">
        <v>84410</v>
      </c>
      <c r="FX79" s="262">
        <v>374820</v>
      </c>
      <c r="FY79" s="262">
        <v>105850</v>
      </c>
      <c r="FZ79" s="262">
        <v>170360</v>
      </c>
      <c r="GA79" s="262">
        <v>34790</v>
      </c>
      <c r="GB79" s="262">
        <v>6040</v>
      </c>
      <c r="GC79" s="262">
        <v>20780</v>
      </c>
      <c r="GD79" s="262">
        <v>31990</v>
      </c>
      <c r="GE79" s="262">
        <v>5010</v>
      </c>
      <c r="GF79">
        <v>7872</v>
      </c>
      <c r="GG79">
        <v>8168</v>
      </c>
      <c r="GH79">
        <v>49969</v>
      </c>
      <c r="GI79">
        <v>11104</v>
      </c>
      <c r="GJ79">
        <v>5294</v>
      </c>
      <c r="GK79">
        <v>6392</v>
      </c>
      <c r="GL79">
        <v>6994</v>
      </c>
      <c r="GM79">
        <v>4646</v>
      </c>
      <c r="GN79">
        <v>3203</v>
      </c>
      <c r="GO79">
        <v>1873</v>
      </c>
      <c r="GP79">
        <v>12686</v>
      </c>
      <c r="GQ79">
        <v>12899</v>
      </c>
      <c r="GR79">
        <v>109074</v>
      </c>
      <c r="GS79">
        <v>20172</v>
      </c>
      <c r="GT79">
        <v>8150</v>
      </c>
      <c r="GU79">
        <v>15413</v>
      </c>
      <c r="GV79">
        <v>15165</v>
      </c>
      <c r="GW79">
        <v>7293</v>
      </c>
      <c r="GX79">
        <v>5112</v>
      </c>
      <c r="GY79">
        <v>2812</v>
      </c>
    </row>
    <row r="80" spans="1:207">
      <c r="A80" s="262">
        <v>5166</v>
      </c>
      <c r="B80" s="262">
        <v>5</v>
      </c>
      <c r="C80" s="262">
        <v>1</v>
      </c>
      <c r="D80" s="262">
        <v>66</v>
      </c>
      <c r="E80" s="262" t="s">
        <v>192</v>
      </c>
      <c r="F80" s="262" t="s">
        <v>2355</v>
      </c>
      <c r="G80" s="262" t="s">
        <v>2356</v>
      </c>
      <c r="H80" s="262" t="s">
        <v>2202</v>
      </c>
      <c r="I80" s="262">
        <v>84176</v>
      </c>
      <c r="J80" s="262">
        <v>11806</v>
      </c>
      <c r="K80" s="262">
        <v>7563</v>
      </c>
      <c r="L80" s="262">
        <v>8327</v>
      </c>
      <c r="M80" s="262">
        <v>13725</v>
      </c>
      <c r="N80" s="262">
        <v>12296</v>
      </c>
      <c r="O80" s="262">
        <v>9557</v>
      </c>
      <c r="P80" s="262">
        <v>12400</v>
      </c>
      <c r="Q80" s="262">
        <v>5631</v>
      </c>
      <c r="R80" s="262">
        <v>2871</v>
      </c>
      <c r="S80" s="262">
        <v>6021</v>
      </c>
      <c r="T80" s="262">
        <v>75037</v>
      </c>
      <c r="U80" s="262">
        <v>418</v>
      </c>
      <c r="V80" s="262">
        <v>866</v>
      </c>
      <c r="W80" s="262">
        <v>1281</v>
      </c>
      <c r="X80" s="262">
        <v>392</v>
      </c>
      <c r="Y80" s="262">
        <v>32</v>
      </c>
      <c r="Z80" s="262">
        <v>129</v>
      </c>
      <c r="AA80" s="262">
        <v>4942</v>
      </c>
      <c r="AB80" s="262">
        <v>6296</v>
      </c>
      <c r="AC80" s="262">
        <v>662</v>
      </c>
      <c r="AD80" s="262">
        <v>68554</v>
      </c>
      <c r="AE80" s="262">
        <v>3469</v>
      </c>
      <c r="AF80" s="262">
        <v>253</v>
      </c>
      <c r="AG80" s="262">
        <v>62657</v>
      </c>
      <c r="AH80" s="262">
        <v>11206</v>
      </c>
      <c r="AI80" s="262">
        <v>8353</v>
      </c>
      <c r="AJ80" s="262">
        <v>1693</v>
      </c>
      <c r="AK80" s="262">
        <v>267</v>
      </c>
      <c r="AL80" s="262">
        <v>31565</v>
      </c>
      <c r="AM80" s="262">
        <v>20981</v>
      </c>
      <c r="AN80" s="262">
        <v>27637</v>
      </c>
      <c r="AO80" s="262">
        <v>3993</v>
      </c>
      <c r="AP80" s="262">
        <v>138817</v>
      </c>
      <c r="AQ80" s="262">
        <v>17206</v>
      </c>
      <c r="AR80" s="262">
        <v>11067</v>
      </c>
      <c r="AS80" s="262">
        <v>13776</v>
      </c>
      <c r="AT80" s="262">
        <v>25961</v>
      </c>
      <c r="AU80" s="262">
        <v>22739</v>
      </c>
      <c r="AV80" s="262">
        <v>14740</v>
      </c>
      <c r="AW80" s="262">
        <v>21230</v>
      </c>
      <c r="AX80" s="262">
        <v>8164</v>
      </c>
      <c r="AY80" s="262">
        <v>3927</v>
      </c>
      <c r="AZ80" s="262">
        <v>26404</v>
      </c>
      <c r="BA80" s="262">
        <v>100202</v>
      </c>
      <c r="BB80" s="262">
        <v>1625</v>
      </c>
      <c r="BC80" s="262">
        <v>3408</v>
      </c>
      <c r="BD80" s="262">
        <v>5801</v>
      </c>
      <c r="BE80" s="262">
        <v>971</v>
      </c>
      <c r="BF80" s="262">
        <v>76</v>
      </c>
      <c r="BG80" s="262">
        <v>323</v>
      </c>
      <c r="BH80" s="262">
        <v>9448</v>
      </c>
      <c r="BI80" s="262">
        <v>17864</v>
      </c>
      <c r="BJ80" s="262">
        <v>2227</v>
      </c>
      <c r="BK80" s="262">
        <v>103832</v>
      </c>
      <c r="BL80" s="262">
        <v>5145</v>
      </c>
      <c r="BM80" s="262">
        <v>294</v>
      </c>
      <c r="BN80" s="262">
        <v>72443</v>
      </c>
      <c r="BO80" s="262">
        <v>61976</v>
      </c>
      <c r="BP80" s="262">
        <v>218</v>
      </c>
      <c r="BQ80" s="262">
        <v>4173</v>
      </c>
      <c r="BR80" s="262">
        <v>2917</v>
      </c>
      <c r="BS80" s="262">
        <v>17303</v>
      </c>
      <c r="BT80" s="262">
        <v>31130</v>
      </c>
      <c r="BU80" s="262">
        <v>25722</v>
      </c>
      <c r="BV80" s="262">
        <v>20921</v>
      </c>
      <c r="BW80" s="262">
        <v>19703</v>
      </c>
      <c r="BX80" s="262">
        <v>10121</v>
      </c>
      <c r="BY80" s="262">
        <v>4418</v>
      </c>
      <c r="BZ80" s="262">
        <v>2626</v>
      </c>
      <c r="CA80" s="262">
        <v>3949</v>
      </c>
      <c r="CB80" s="262">
        <v>2127</v>
      </c>
      <c r="CC80" s="262">
        <v>10919</v>
      </c>
      <c r="CD80" s="262">
        <v>27186</v>
      </c>
      <c r="CE80" s="262">
        <v>32715</v>
      </c>
      <c r="CF80" s="262">
        <v>28316</v>
      </c>
      <c r="CG80" s="262">
        <v>19249</v>
      </c>
      <c r="CH80" s="262">
        <v>18298</v>
      </c>
      <c r="CI80" s="262">
        <v>47895</v>
      </c>
      <c r="CJ80" s="262">
        <v>28904</v>
      </c>
      <c r="CK80" s="262">
        <v>52374</v>
      </c>
      <c r="CL80" s="262">
        <v>9637</v>
      </c>
      <c r="CM80" s="262">
        <v>130720</v>
      </c>
      <c r="CN80" s="262">
        <v>41579</v>
      </c>
      <c r="CO80" s="262">
        <v>40274</v>
      </c>
      <c r="CP80" s="262">
        <v>35972</v>
      </c>
      <c r="CQ80" s="262">
        <v>10258</v>
      </c>
      <c r="CR80" s="262">
        <v>2637</v>
      </c>
      <c r="CS80" s="262">
        <v>41579</v>
      </c>
      <c r="CT80" s="262">
        <v>46381</v>
      </c>
      <c r="CU80" s="262">
        <v>20362</v>
      </c>
      <c r="CV80" s="262">
        <v>15792</v>
      </c>
      <c r="CW80" s="262">
        <v>4742</v>
      </c>
      <c r="CX80" s="262">
        <v>1864</v>
      </c>
      <c r="CY80" s="262">
        <v>296175</v>
      </c>
      <c r="CZ80" s="262">
        <v>143564</v>
      </c>
      <c r="DA80" s="262">
        <v>152612</v>
      </c>
      <c r="DB80" s="262">
        <v>24780</v>
      </c>
      <c r="DC80" s="262">
        <v>34505</v>
      </c>
      <c r="DD80" s="262">
        <v>29523</v>
      </c>
      <c r="DE80" s="262">
        <v>44650</v>
      </c>
      <c r="DF80" s="262">
        <v>32699</v>
      </c>
      <c r="DG80" s="262">
        <v>30062</v>
      </c>
      <c r="DH80" s="262">
        <v>14715</v>
      </c>
      <c r="DI80" s="262">
        <v>6547</v>
      </c>
      <c r="DJ80" s="262">
        <v>7172</v>
      </c>
      <c r="DK80" s="262">
        <v>27564</v>
      </c>
      <c r="DL80" s="262">
        <v>10592</v>
      </c>
      <c r="DM80" s="262">
        <v>23037</v>
      </c>
      <c r="DN80" s="262">
        <v>13896</v>
      </c>
      <c r="DO80" s="262">
        <v>30877</v>
      </c>
      <c r="DP80" s="262">
        <v>54365</v>
      </c>
      <c r="DQ80" s="262">
        <v>62054</v>
      </c>
      <c r="DR80" s="262">
        <v>33184</v>
      </c>
      <c r="DS80" s="262">
        <v>26888</v>
      </c>
      <c r="DT80" s="262">
        <v>156210</v>
      </c>
      <c r="DU80" s="262">
        <v>149490</v>
      </c>
      <c r="DV80" s="262">
        <v>6730</v>
      </c>
      <c r="DW80" s="262">
        <v>137670</v>
      </c>
      <c r="DX80" s="262">
        <v>149490</v>
      </c>
      <c r="DY80" s="262">
        <v>121990</v>
      </c>
      <c r="DZ80" s="262">
        <v>7550</v>
      </c>
      <c r="EA80" s="262">
        <v>8160</v>
      </c>
      <c r="EB80" s="262">
        <v>10120</v>
      </c>
      <c r="EC80" s="262">
        <v>1660</v>
      </c>
      <c r="ED80" s="262">
        <v>146810</v>
      </c>
      <c r="EE80" s="262">
        <v>9430</v>
      </c>
      <c r="EF80" s="262">
        <v>22390</v>
      </c>
      <c r="EG80" s="262">
        <v>29230</v>
      </c>
      <c r="EH80" s="262">
        <v>22350</v>
      </c>
      <c r="EI80" s="262">
        <v>21870</v>
      </c>
      <c r="EJ80" s="262">
        <v>2860</v>
      </c>
      <c r="EK80" s="262">
        <v>17560</v>
      </c>
      <c r="EL80" s="262">
        <v>9250</v>
      </c>
      <c r="EM80" s="262">
        <v>11590</v>
      </c>
      <c r="EN80" s="262">
        <v>0.42420000000000002</v>
      </c>
      <c r="EO80" s="262">
        <v>149490</v>
      </c>
      <c r="EP80" s="262">
        <v>3280</v>
      </c>
      <c r="EQ80" s="262">
        <v>38380</v>
      </c>
      <c r="ER80" s="262">
        <v>27870</v>
      </c>
      <c r="ES80" s="262">
        <v>2190</v>
      </c>
      <c r="ET80" s="262">
        <v>8310</v>
      </c>
      <c r="EU80" s="262">
        <v>40190</v>
      </c>
      <c r="EV80" s="262">
        <v>28320</v>
      </c>
      <c r="EW80" s="262">
        <v>11870</v>
      </c>
      <c r="EX80" s="262">
        <v>67630</v>
      </c>
      <c r="EY80" s="262">
        <v>5350</v>
      </c>
      <c r="EZ80" s="262">
        <v>18490</v>
      </c>
      <c r="FA80" s="262">
        <v>10290</v>
      </c>
      <c r="FB80" s="262">
        <v>33500</v>
      </c>
      <c r="FC80" s="262">
        <v>10</v>
      </c>
      <c r="FD80" s="262">
        <v>40280</v>
      </c>
      <c r="FE80" s="262">
        <v>12120</v>
      </c>
      <c r="FF80" s="262">
        <v>20720</v>
      </c>
      <c r="FG80" s="262">
        <v>7440</v>
      </c>
      <c r="FH80" s="262">
        <v>11860</v>
      </c>
      <c r="FI80" s="262">
        <v>3410</v>
      </c>
      <c r="FJ80" s="262">
        <v>5320</v>
      </c>
      <c r="FK80" s="262">
        <v>10560</v>
      </c>
      <c r="FL80" s="262">
        <v>5230</v>
      </c>
      <c r="FM80" s="262">
        <v>3900</v>
      </c>
      <c r="FN80" s="262">
        <v>252570</v>
      </c>
      <c r="FO80" s="262">
        <v>19000</v>
      </c>
      <c r="FP80" s="262">
        <v>12010</v>
      </c>
      <c r="FQ80" s="262">
        <v>6990</v>
      </c>
      <c r="FR80" s="262">
        <v>101980</v>
      </c>
      <c r="FS80" s="262">
        <v>61560</v>
      </c>
      <c r="FT80" s="262">
        <v>54120</v>
      </c>
      <c r="FU80" s="262">
        <v>7440</v>
      </c>
      <c r="FV80" s="262">
        <v>26210</v>
      </c>
      <c r="FW80" s="262">
        <v>43820</v>
      </c>
      <c r="FX80" s="262">
        <v>252570</v>
      </c>
      <c r="FY80" s="262">
        <v>70910</v>
      </c>
      <c r="FZ80" s="262">
        <v>122030</v>
      </c>
      <c r="GA80" s="262">
        <v>26240</v>
      </c>
      <c r="GB80" s="262">
        <v>3510</v>
      </c>
      <c r="GC80" s="262">
        <v>13250</v>
      </c>
      <c r="GD80" s="262">
        <v>14450</v>
      </c>
      <c r="GE80" s="262">
        <v>2190</v>
      </c>
      <c r="GF80">
        <v>11806</v>
      </c>
      <c r="GG80">
        <v>7402</v>
      </c>
      <c r="GH80">
        <v>33594</v>
      </c>
      <c r="GI80">
        <v>7902</v>
      </c>
      <c r="GJ80">
        <v>3790</v>
      </c>
      <c r="GK80">
        <v>5884</v>
      </c>
      <c r="GL80">
        <v>6701</v>
      </c>
      <c r="GM80">
        <v>3436</v>
      </c>
      <c r="GN80">
        <v>2664</v>
      </c>
      <c r="GO80">
        <v>997</v>
      </c>
      <c r="GP80">
        <v>17206</v>
      </c>
      <c r="GQ80">
        <v>10793</v>
      </c>
      <c r="GR80">
        <v>61336</v>
      </c>
      <c r="GS80">
        <v>12856</v>
      </c>
      <c r="GT80">
        <v>5031</v>
      </c>
      <c r="GU80">
        <v>10198</v>
      </c>
      <c r="GV80">
        <v>11430</v>
      </c>
      <c r="GW80">
        <v>4994</v>
      </c>
      <c r="GX80">
        <v>3342</v>
      </c>
      <c r="GY80">
        <v>1624</v>
      </c>
    </row>
    <row r="81" spans="1:207">
      <c r="A81" s="262">
        <v>5170</v>
      </c>
      <c r="B81" s="262">
        <v>5</v>
      </c>
      <c r="C81" s="262">
        <v>1</v>
      </c>
      <c r="D81" s="262">
        <v>70</v>
      </c>
      <c r="E81" s="262" t="s">
        <v>192</v>
      </c>
      <c r="F81" s="262" t="s">
        <v>2357</v>
      </c>
      <c r="G81" s="262" t="s">
        <v>2358</v>
      </c>
      <c r="H81" s="262" t="s">
        <v>2202</v>
      </c>
      <c r="I81" s="262">
        <v>113418</v>
      </c>
      <c r="J81" s="262">
        <v>11272</v>
      </c>
      <c r="K81" s="262">
        <v>9729</v>
      </c>
      <c r="L81" s="262">
        <v>15632</v>
      </c>
      <c r="M81" s="262">
        <v>17018</v>
      </c>
      <c r="N81" s="262">
        <v>17914</v>
      </c>
      <c r="O81" s="262">
        <v>14075</v>
      </c>
      <c r="P81" s="262">
        <v>15732</v>
      </c>
      <c r="Q81" s="262">
        <v>8475</v>
      </c>
      <c r="R81" s="262">
        <v>3571</v>
      </c>
      <c r="S81" s="262">
        <v>10170</v>
      </c>
      <c r="T81" s="262">
        <v>93743</v>
      </c>
      <c r="U81" s="262">
        <v>473</v>
      </c>
      <c r="V81" s="262">
        <v>2230</v>
      </c>
      <c r="W81" s="262">
        <v>5439</v>
      </c>
      <c r="X81" s="262">
        <v>1078</v>
      </c>
      <c r="Y81" s="262">
        <v>51</v>
      </c>
      <c r="Z81" s="262">
        <v>234</v>
      </c>
      <c r="AA81" s="262">
        <v>15334</v>
      </c>
      <c r="AB81" s="262">
        <v>5314</v>
      </c>
      <c r="AC81" s="262">
        <v>1097</v>
      </c>
      <c r="AD81" s="262">
        <v>86176</v>
      </c>
      <c r="AE81" s="262">
        <v>5125</v>
      </c>
      <c r="AF81" s="262">
        <v>372</v>
      </c>
      <c r="AG81" s="262">
        <v>76408</v>
      </c>
      <c r="AH81" s="262">
        <v>18332</v>
      </c>
      <c r="AI81" s="262">
        <v>14786</v>
      </c>
      <c r="AJ81" s="262">
        <v>3387</v>
      </c>
      <c r="AK81" s="262">
        <v>505</v>
      </c>
      <c r="AL81" s="262">
        <v>46848</v>
      </c>
      <c r="AM81" s="262">
        <v>30546</v>
      </c>
      <c r="AN81" s="262">
        <v>32470</v>
      </c>
      <c r="AO81" s="262">
        <v>3554</v>
      </c>
      <c r="AP81" s="262">
        <v>214898</v>
      </c>
      <c r="AQ81" s="262">
        <v>17271</v>
      </c>
      <c r="AR81" s="262">
        <v>15366</v>
      </c>
      <c r="AS81" s="262">
        <v>33033</v>
      </c>
      <c r="AT81" s="262">
        <v>39076</v>
      </c>
      <c r="AU81" s="262">
        <v>36857</v>
      </c>
      <c r="AV81" s="262">
        <v>25281</v>
      </c>
      <c r="AW81" s="262">
        <v>29596</v>
      </c>
      <c r="AX81" s="262">
        <v>12842</v>
      </c>
      <c r="AY81" s="262">
        <v>5567</v>
      </c>
      <c r="AZ81" s="262">
        <v>45121</v>
      </c>
      <c r="BA81" s="262">
        <v>132652</v>
      </c>
      <c r="BB81" s="262">
        <v>2222</v>
      </c>
      <c r="BC81" s="262">
        <v>10219</v>
      </c>
      <c r="BD81" s="262">
        <v>20953</v>
      </c>
      <c r="BE81" s="262">
        <v>2970</v>
      </c>
      <c r="BF81" s="262">
        <v>75</v>
      </c>
      <c r="BG81" s="262">
        <v>677</v>
      </c>
      <c r="BH81" s="262">
        <v>42740</v>
      </c>
      <c r="BI81" s="262">
        <v>13721</v>
      </c>
      <c r="BJ81" s="262">
        <v>2392</v>
      </c>
      <c r="BK81" s="262">
        <v>147000</v>
      </c>
      <c r="BL81" s="262">
        <v>8518</v>
      </c>
      <c r="BM81" s="262">
        <v>518</v>
      </c>
      <c r="BN81" s="262">
        <v>101614</v>
      </c>
      <c r="BO81" s="262">
        <v>107280</v>
      </c>
      <c r="BP81" s="262">
        <v>188</v>
      </c>
      <c r="BQ81" s="262">
        <v>5807</v>
      </c>
      <c r="BR81" s="262">
        <v>4721</v>
      </c>
      <c r="BS81" s="262">
        <v>32152</v>
      </c>
      <c r="BT81" s="262">
        <v>56388</v>
      </c>
      <c r="BU81" s="262">
        <v>38457</v>
      </c>
      <c r="BV81" s="262">
        <v>28832</v>
      </c>
      <c r="BW81" s="262">
        <v>26754</v>
      </c>
      <c r="BX81" s="262">
        <v>12938</v>
      </c>
      <c r="BY81" s="262">
        <v>5723</v>
      </c>
      <c r="BZ81" s="262">
        <v>3457</v>
      </c>
      <c r="CA81" s="262">
        <v>5467</v>
      </c>
      <c r="CB81" s="262">
        <v>2750</v>
      </c>
      <c r="CC81" s="262">
        <v>13173</v>
      </c>
      <c r="CD81" s="262">
        <v>43120</v>
      </c>
      <c r="CE81" s="262">
        <v>64870</v>
      </c>
      <c r="CF81" s="262">
        <v>40937</v>
      </c>
      <c r="CG81" s="262">
        <v>25236</v>
      </c>
      <c r="CH81" s="262">
        <v>24803</v>
      </c>
      <c r="CI81" s="262">
        <v>81900</v>
      </c>
      <c r="CJ81" s="262">
        <v>52145</v>
      </c>
      <c r="CK81" s="262">
        <v>73049</v>
      </c>
      <c r="CL81" s="262">
        <v>7795</v>
      </c>
      <c r="CM81" s="262">
        <v>204270</v>
      </c>
      <c r="CN81" s="262">
        <v>65121</v>
      </c>
      <c r="CO81" s="262">
        <v>64253</v>
      </c>
      <c r="CP81" s="262">
        <v>55534</v>
      </c>
      <c r="CQ81" s="262">
        <v>15564</v>
      </c>
      <c r="CR81" s="262">
        <v>3798</v>
      </c>
      <c r="CS81" s="262">
        <v>65121</v>
      </c>
      <c r="CT81" s="262">
        <v>73723</v>
      </c>
      <c r="CU81" s="262">
        <v>32400</v>
      </c>
      <c r="CV81" s="262">
        <v>22850</v>
      </c>
      <c r="CW81" s="262">
        <v>6913</v>
      </c>
      <c r="CX81" s="262">
        <v>3263</v>
      </c>
      <c r="CY81" s="262">
        <v>460419</v>
      </c>
      <c r="CZ81" s="262">
        <v>223209</v>
      </c>
      <c r="DA81" s="262">
        <v>237211</v>
      </c>
      <c r="DB81" s="262">
        <v>36842</v>
      </c>
      <c r="DC81" s="262">
        <v>49858</v>
      </c>
      <c r="DD81" s="262">
        <v>47895</v>
      </c>
      <c r="DE81" s="262">
        <v>72813</v>
      </c>
      <c r="DF81" s="262">
        <v>52367</v>
      </c>
      <c r="DG81" s="262">
        <v>48541</v>
      </c>
      <c r="DH81" s="262">
        <v>24400</v>
      </c>
      <c r="DI81" s="262">
        <v>9978</v>
      </c>
      <c r="DJ81" s="262">
        <v>10604</v>
      </c>
      <c r="DK81" s="262">
        <v>39847</v>
      </c>
      <c r="DL81" s="262">
        <v>15088</v>
      </c>
      <c r="DM81" s="262">
        <v>36552</v>
      </c>
      <c r="DN81" s="262">
        <v>22526</v>
      </c>
      <c r="DO81" s="262">
        <v>48015</v>
      </c>
      <c r="DP81" s="262">
        <v>79689</v>
      </c>
      <c r="DQ81" s="262">
        <v>101238</v>
      </c>
      <c r="DR81" s="262">
        <v>52289</v>
      </c>
      <c r="DS81" s="262">
        <v>44594</v>
      </c>
      <c r="DT81" s="262">
        <v>236840</v>
      </c>
      <c r="DU81" s="262">
        <v>225260</v>
      </c>
      <c r="DV81" s="262">
        <v>11590</v>
      </c>
      <c r="DW81" s="262">
        <v>221100</v>
      </c>
      <c r="DX81" s="262">
        <v>225260</v>
      </c>
      <c r="DY81" s="262">
        <v>187670</v>
      </c>
      <c r="DZ81" s="262">
        <v>12020</v>
      </c>
      <c r="EA81" s="262">
        <v>10690</v>
      </c>
      <c r="EB81" s="262">
        <v>12390</v>
      </c>
      <c r="EC81" s="262">
        <v>2490</v>
      </c>
      <c r="ED81" s="262">
        <v>220490</v>
      </c>
      <c r="EE81" s="262">
        <v>11190</v>
      </c>
      <c r="EF81" s="262">
        <v>30800</v>
      </c>
      <c r="EG81" s="262">
        <v>46100</v>
      </c>
      <c r="EH81" s="262">
        <v>29950</v>
      </c>
      <c r="EI81" s="262">
        <v>36060</v>
      </c>
      <c r="EJ81" s="262">
        <v>3800</v>
      </c>
      <c r="EK81" s="262">
        <v>28310</v>
      </c>
      <c r="EL81" s="262">
        <v>15050</v>
      </c>
      <c r="EM81" s="262">
        <v>18630</v>
      </c>
      <c r="EN81" s="262">
        <v>610</v>
      </c>
      <c r="EO81" s="262">
        <v>225260</v>
      </c>
      <c r="EP81" s="262">
        <v>3540</v>
      </c>
      <c r="EQ81" s="262">
        <v>60580</v>
      </c>
      <c r="ER81" s="262">
        <v>42840</v>
      </c>
      <c r="ES81" s="262">
        <v>4780</v>
      </c>
      <c r="ET81" s="262">
        <v>12960</v>
      </c>
      <c r="EU81" s="262">
        <v>57990</v>
      </c>
      <c r="EV81" s="262">
        <v>40300</v>
      </c>
      <c r="EW81" s="262">
        <v>17690</v>
      </c>
      <c r="EX81" s="262">
        <v>103150</v>
      </c>
      <c r="EY81" s="262">
        <v>7110</v>
      </c>
      <c r="EZ81" s="262">
        <v>26120</v>
      </c>
      <c r="FA81" s="262">
        <v>15950</v>
      </c>
      <c r="FB81" s="262">
        <v>53970</v>
      </c>
      <c r="FC81" s="262">
        <v>0</v>
      </c>
      <c r="FD81" s="262">
        <v>58520</v>
      </c>
      <c r="FE81" s="262">
        <v>17170</v>
      </c>
      <c r="FF81" s="262">
        <v>29970</v>
      </c>
      <c r="FG81" s="262">
        <v>11380</v>
      </c>
      <c r="FH81" s="262">
        <v>16730</v>
      </c>
      <c r="FI81" s="262">
        <v>3640</v>
      </c>
      <c r="FJ81" s="262">
        <v>8210</v>
      </c>
      <c r="FK81" s="262">
        <v>15270</v>
      </c>
      <c r="FL81" s="262">
        <v>8600</v>
      </c>
      <c r="FM81" s="262">
        <v>6060</v>
      </c>
      <c r="FN81" s="262">
        <v>398200</v>
      </c>
      <c r="FO81" s="262">
        <v>32650</v>
      </c>
      <c r="FP81" s="262">
        <v>21720</v>
      </c>
      <c r="FQ81" s="262">
        <v>10930</v>
      </c>
      <c r="FR81" s="262">
        <v>167550</v>
      </c>
      <c r="FS81" s="262">
        <v>94780</v>
      </c>
      <c r="FT81" s="262">
        <v>83400</v>
      </c>
      <c r="FU81" s="262">
        <v>11380</v>
      </c>
      <c r="FV81" s="262">
        <v>39720</v>
      </c>
      <c r="FW81" s="262">
        <v>63500</v>
      </c>
      <c r="FX81" s="262">
        <v>398200</v>
      </c>
      <c r="FY81" s="262">
        <v>114620</v>
      </c>
      <c r="FZ81" s="262">
        <v>196020</v>
      </c>
      <c r="GA81" s="262">
        <v>40260</v>
      </c>
      <c r="GB81" s="262">
        <v>4540</v>
      </c>
      <c r="GC81" s="262">
        <v>18060</v>
      </c>
      <c r="GD81" s="262">
        <v>21800</v>
      </c>
      <c r="GE81" s="262">
        <v>2900</v>
      </c>
      <c r="GF81">
        <v>11272</v>
      </c>
      <c r="GG81">
        <v>9442</v>
      </c>
      <c r="GH81">
        <v>49200</v>
      </c>
      <c r="GI81">
        <v>11884</v>
      </c>
      <c r="GJ81">
        <v>5423</v>
      </c>
      <c r="GK81">
        <v>7575</v>
      </c>
      <c r="GL81">
        <v>8699</v>
      </c>
      <c r="GM81">
        <v>5238</v>
      </c>
      <c r="GN81">
        <v>3394</v>
      </c>
      <c r="GO81">
        <v>1291</v>
      </c>
      <c r="GP81">
        <v>17271</v>
      </c>
      <c r="GQ81">
        <v>14859</v>
      </c>
      <c r="GR81">
        <v>106824</v>
      </c>
      <c r="GS81">
        <v>22730</v>
      </c>
      <c r="GT81">
        <v>7751</v>
      </c>
      <c r="GU81">
        <v>13963</v>
      </c>
      <c r="GV81">
        <v>16588</v>
      </c>
      <c r="GW81">
        <v>7802</v>
      </c>
      <c r="GX81">
        <v>4964</v>
      </c>
      <c r="GY81">
        <v>2137</v>
      </c>
    </row>
    <row r="82" spans="1:207">
      <c r="A82" s="262">
        <v>5314</v>
      </c>
      <c r="B82" s="262">
        <v>5</v>
      </c>
      <c r="C82" s="262">
        <v>3</v>
      </c>
      <c r="D82" s="262">
        <v>14</v>
      </c>
      <c r="E82" s="262" t="s">
        <v>192</v>
      </c>
      <c r="F82" s="262" t="s">
        <v>2359</v>
      </c>
      <c r="G82" s="262" t="s">
        <v>2360</v>
      </c>
      <c r="H82" s="262" t="s">
        <v>2202</v>
      </c>
      <c r="I82" s="262">
        <v>56443</v>
      </c>
      <c r="J82" s="262">
        <v>8417</v>
      </c>
      <c r="K82" s="262">
        <v>5796</v>
      </c>
      <c r="L82" s="262">
        <v>9506</v>
      </c>
      <c r="M82" s="262">
        <v>10378</v>
      </c>
      <c r="N82" s="262">
        <v>6373</v>
      </c>
      <c r="O82" s="262">
        <v>6599</v>
      </c>
      <c r="P82" s="262">
        <v>5085</v>
      </c>
      <c r="Q82" s="262">
        <v>2211</v>
      </c>
      <c r="R82" s="262">
        <v>2078</v>
      </c>
      <c r="S82" s="262">
        <v>8605</v>
      </c>
      <c r="T82" s="262">
        <v>42989</v>
      </c>
      <c r="U82" s="262">
        <v>266</v>
      </c>
      <c r="V82" s="262">
        <v>1081</v>
      </c>
      <c r="W82" s="262">
        <v>2184</v>
      </c>
      <c r="X82" s="262">
        <v>514</v>
      </c>
      <c r="Y82" s="262">
        <v>237</v>
      </c>
      <c r="Z82" s="262">
        <v>567</v>
      </c>
      <c r="AA82" s="262">
        <v>4239</v>
      </c>
      <c r="AB82" s="262">
        <v>5114</v>
      </c>
      <c r="AC82" s="262">
        <v>450</v>
      </c>
      <c r="AD82" s="262">
        <v>44949</v>
      </c>
      <c r="AE82" s="262">
        <v>1599</v>
      </c>
      <c r="AF82" s="262">
        <v>92</v>
      </c>
      <c r="AG82" s="262">
        <v>31153</v>
      </c>
      <c r="AH82" s="262">
        <v>6894</v>
      </c>
      <c r="AI82" s="262">
        <v>13309</v>
      </c>
      <c r="AJ82" s="262">
        <v>3874</v>
      </c>
      <c r="AK82" s="262">
        <v>1213</v>
      </c>
      <c r="AL82" s="262">
        <v>17009</v>
      </c>
      <c r="AM82" s="262">
        <v>9861</v>
      </c>
      <c r="AN82" s="262">
        <v>26925</v>
      </c>
      <c r="AO82" s="262">
        <v>2648</v>
      </c>
      <c r="AP82" s="262">
        <v>164771</v>
      </c>
      <c r="AQ82" s="262">
        <v>21359</v>
      </c>
      <c r="AR82" s="262">
        <v>12211</v>
      </c>
      <c r="AS82" s="262">
        <v>27860</v>
      </c>
      <c r="AT82" s="262">
        <v>28733</v>
      </c>
      <c r="AU82" s="262">
        <v>26849</v>
      </c>
      <c r="AV82" s="262">
        <v>20212</v>
      </c>
      <c r="AW82" s="262">
        <v>17997</v>
      </c>
      <c r="AX82" s="262">
        <v>5325</v>
      </c>
      <c r="AY82" s="262">
        <v>4192</v>
      </c>
      <c r="AZ82" s="262">
        <v>52229</v>
      </c>
      <c r="BA82" s="262">
        <v>78071</v>
      </c>
      <c r="BB82" s="262">
        <v>1676</v>
      </c>
      <c r="BC82" s="262">
        <v>6529</v>
      </c>
      <c r="BD82" s="262">
        <v>16462</v>
      </c>
      <c r="BE82" s="262">
        <v>3143</v>
      </c>
      <c r="BF82" s="262">
        <v>4085</v>
      </c>
      <c r="BG82" s="262">
        <v>2543</v>
      </c>
      <c r="BH82" s="262">
        <v>17006</v>
      </c>
      <c r="BI82" s="262">
        <v>19306</v>
      </c>
      <c r="BJ82" s="262">
        <v>1634</v>
      </c>
      <c r="BK82" s="262">
        <v>122966</v>
      </c>
      <c r="BL82" s="262">
        <v>3700</v>
      </c>
      <c r="BM82" s="262">
        <v>126</v>
      </c>
      <c r="BN82" s="262">
        <v>51769</v>
      </c>
      <c r="BO82" s="262">
        <v>108275</v>
      </c>
      <c r="BP82" s="262">
        <v>217</v>
      </c>
      <c r="BQ82" s="262">
        <v>4477</v>
      </c>
      <c r="BR82" s="262">
        <v>19599</v>
      </c>
      <c r="BS82" s="262">
        <v>32009</v>
      </c>
      <c r="BT82" s="262">
        <v>40282</v>
      </c>
      <c r="BU82" s="262">
        <v>28983</v>
      </c>
      <c r="BV82" s="262">
        <v>15264</v>
      </c>
      <c r="BW82" s="262">
        <v>11821</v>
      </c>
      <c r="BX82" s="262">
        <v>7343</v>
      </c>
      <c r="BY82" s="262">
        <v>3418</v>
      </c>
      <c r="BZ82" s="262">
        <v>2214</v>
      </c>
      <c r="CA82" s="262">
        <v>3805</v>
      </c>
      <c r="CB82" s="262">
        <v>16636</v>
      </c>
      <c r="CC82" s="262">
        <v>23419</v>
      </c>
      <c r="CD82" s="262">
        <v>41298</v>
      </c>
      <c r="CE82" s="262">
        <v>37199</v>
      </c>
      <c r="CF82" s="262">
        <v>20420</v>
      </c>
      <c r="CG82" s="262">
        <v>12292</v>
      </c>
      <c r="CH82" s="262">
        <v>13474</v>
      </c>
      <c r="CI82" s="262">
        <v>45308</v>
      </c>
      <c r="CJ82" s="262">
        <v>21267</v>
      </c>
      <c r="CK82" s="262">
        <v>84262</v>
      </c>
      <c r="CL82" s="262">
        <v>13901</v>
      </c>
      <c r="CM82" s="262">
        <v>155633</v>
      </c>
      <c r="CN82" s="262">
        <v>73476</v>
      </c>
      <c r="CO82" s="262">
        <v>35704</v>
      </c>
      <c r="CP82" s="262">
        <v>30677</v>
      </c>
      <c r="CQ82" s="262">
        <v>10639</v>
      </c>
      <c r="CR82" s="262">
        <v>5137</v>
      </c>
      <c r="CS82" s="262">
        <v>73476</v>
      </c>
      <c r="CT82" s="262">
        <v>44195</v>
      </c>
      <c r="CU82" s="262">
        <v>17631</v>
      </c>
      <c r="CV82" s="262">
        <v>13064</v>
      </c>
      <c r="CW82" s="262">
        <v>4671</v>
      </c>
      <c r="CX82" s="262">
        <v>2596</v>
      </c>
      <c r="CY82" s="262">
        <v>305765</v>
      </c>
      <c r="CZ82" s="262">
        <v>144456</v>
      </c>
      <c r="DA82" s="262">
        <v>161309</v>
      </c>
      <c r="DB82" s="262">
        <v>29366</v>
      </c>
      <c r="DC82" s="262">
        <v>28257</v>
      </c>
      <c r="DD82" s="262">
        <v>46703</v>
      </c>
      <c r="DE82" s="262">
        <v>38597</v>
      </c>
      <c r="DF82" s="262">
        <v>28660</v>
      </c>
      <c r="DG82" s="262">
        <v>25810</v>
      </c>
      <c r="DH82" s="262">
        <v>16319</v>
      </c>
      <c r="DI82" s="262">
        <v>9230</v>
      </c>
      <c r="DJ82" s="262">
        <v>8907</v>
      </c>
      <c r="DK82" s="262">
        <v>25320</v>
      </c>
      <c r="DL82" s="262">
        <v>7970</v>
      </c>
      <c r="DM82" s="262">
        <v>27479</v>
      </c>
      <c r="DN82" s="262">
        <v>25420</v>
      </c>
      <c r="DO82" s="262">
        <v>43288</v>
      </c>
      <c r="DP82" s="262">
        <v>48765</v>
      </c>
      <c r="DQ82" s="262">
        <v>53475</v>
      </c>
      <c r="DR82" s="262">
        <v>29101</v>
      </c>
      <c r="DS82" s="262">
        <v>26810</v>
      </c>
      <c r="DT82" s="262">
        <v>165670</v>
      </c>
      <c r="DU82" s="262">
        <v>157570</v>
      </c>
      <c r="DV82" s="262">
        <v>8100</v>
      </c>
      <c r="DW82" s="262">
        <v>138360</v>
      </c>
      <c r="DX82" s="262">
        <v>157570</v>
      </c>
      <c r="DY82" s="262">
        <v>121420</v>
      </c>
      <c r="DZ82" s="262">
        <v>15020</v>
      </c>
      <c r="EA82" s="262">
        <v>7620</v>
      </c>
      <c r="EB82" s="262">
        <v>12770</v>
      </c>
      <c r="EC82" s="262">
        <v>0.42420000000000002</v>
      </c>
      <c r="ED82" s="262">
        <v>154700</v>
      </c>
      <c r="EE82" s="262">
        <v>8230</v>
      </c>
      <c r="EF82" s="262">
        <v>51460</v>
      </c>
      <c r="EG82" s="262">
        <v>29240</v>
      </c>
      <c r="EH82" s="262">
        <v>19420</v>
      </c>
      <c r="EI82" s="262">
        <v>22280</v>
      </c>
      <c r="EJ82" s="262">
        <v>0.42420000000000002</v>
      </c>
      <c r="EK82" s="262">
        <v>6850</v>
      </c>
      <c r="EL82" s="262">
        <v>5200</v>
      </c>
      <c r="EM82" s="262">
        <v>10290</v>
      </c>
      <c r="EN82" s="262">
        <v>0.42420000000000002</v>
      </c>
      <c r="EO82" s="262">
        <v>157570</v>
      </c>
      <c r="EP82" s="262">
        <v>0.42420000000000002</v>
      </c>
      <c r="EQ82" s="262">
        <v>15380</v>
      </c>
      <c r="ER82" s="262">
        <v>9960</v>
      </c>
      <c r="ES82" s="262">
        <v>1020</v>
      </c>
      <c r="ET82" s="262">
        <v>4410</v>
      </c>
      <c r="EU82" s="262">
        <v>39220</v>
      </c>
      <c r="EV82" s="262">
        <v>20830</v>
      </c>
      <c r="EW82" s="262">
        <v>18390</v>
      </c>
      <c r="EX82" s="262">
        <v>102210</v>
      </c>
      <c r="EY82" s="262">
        <v>4810</v>
      </c>
      <c r="EZ82" s="262">
        <v>25200</v>
      </c>
      <c r="FA82" s="262">
        <v>18780</v>
      </c>
      <c r="FB82" s="262">
        <v>53420</v>
      </c>
      <c r="FC82" s="262">
        <v>0</v>
      </c>
      <c r="FD82" s="262">
        <v>36860</v>
      </c>
      <c r="FE82" s="262">
        <v>13100</v>
      </c>
      <c r="FF82" s="262">
        <v>17060</v>
      </c>
      <c r="FG82" s="262">
        <v>6700</v>
      </c>
      <c r="FH82" s="262">
        <v>12980</v>
      </c>
      <c r="FI82" s="262">
        <v>2140</v>
      </c>
      <c r="FJ82" s="262">
        <v>3470</v>
      </c>
      <c r="FK82" s="262">
        <v>11790</v>
      </c>
      <c r="FL82" s="262">
        <v>3770</v>
      </c>
      <c r="FM82" s="262">
        <v>2710</v>
      </c>
      <c r="FN82" s="262">
        <v>260870</v>
      </c>
      <c r="FO82" s="262">
        <v>20200</v>
      </c>
      <c r="FP82" s="262">
        <v>14170</v>
      </c>
      <c r="FQ82" s="262">
        <v>6030</v>
      </c>
      <c r="FR82" s="262">
        <v>53870</v>
      </c>
      <c r="FS82" s="262">
        <v>47140</v>
      </c>
      <c r="FT82" s="262">
        <v>40440</v>
      </c>
      <c r="FU82" s="262">
        <v>6700</v>
      </c>
      <c r="FV82" s="262">
        <v>23530</v>
      </c>
      <c r="FW82" s="262">
        <v>116130</v>
      </c>
      <c r="FX82" s="262">
        <v>260870</v>
      </c>
      <c r="FY82" s="262">
        <v>77930</v>
      </c>
      <c r="FZ82" s="262">
        <v>72020</v>
      </c>
      <c r="GA82" s="262">
        <v>23900</v>
      </c>
      <c r="GB82" s="262">
        <v>4130</v>
      </c>
      <c r="GC82" s="262">
        <v>19190</v>
      </c>
      <c r="GD82" s="262">
        <v>50100</v>
      </c>
      <c r="GE82" s="262">
        <v>13600</v>
      </c>
      <c r="GF82">
        <v>8417</v>
      </c>
      <c r="GG82">
        <v>5588</v>
      </c>
      <c r="GH82">
        <v>25780</v>
      </c>
      <c r="GI82">
        <v>5891</v>
      </c>
      <c r="GJ82">
        <v>2040</v>
      </c>
      <c r="GK82">
        <v>2642</v>
      </c>
      <c r="GL82">
        <v>2386</v>
      </c>
      <c r="GM82">
        <v>1301</v>
      </c>
      <c r="GN82">
        <v>1514</v>
      </c>
      <c r="GO82">
        <v>884</v>
      </c>
      <c r="GP82">
        <v>21359</v>
      </c>
      <c r="GQ82">
        <v>11848</v>
      </c>
      <c r="GR82">
        <v>82424</v>
      </c>
      <c r="GS82">
        <v>18514</v>
      </c>
      <c r="GT82">
        <v>5004</v>
      </c>
      <c r="GU82">
        <v>9764</v>
      </c>
      <c r="GV82">
        <v>7877</v>
      </c>
      <c r="GW82">
        <v>2848</v>
      </c>
      <c r="GX82">
        <v>3251</v>
      </c>
      <c r="GY82">
        <v>1849</v>
      </c>
    </row>
    <row r="83" spans="1:207">
      <c r="A83" s="262">
        <v>5315</v>
      </c>
      <c r="B83" s="262">
        <v>5</v>
      </c>
      <c r="C83" s="262">
        <v>3</v>
      </c>
      <c r="D83" s="262">
        <v>15</v>
      </c>
      <c r="E83" s="262" t="s">
        <v>192</v>
      </c>
      <c r="F83" s="262" t="s">
        <v>2361</v>
      </c>
      <c r="G83" s="262" t="s">
        <v>2362</v>
      </c>
      <c r="H83" s="262" t="s">
        <v>2202</v>
      </c>
      <c r="I83" s="262">
        <v>137725</v>
      </c>
      <c r="J83" s="262">
        <v>12281</v>
      </c>
      <c r="K83" s="262">
        <v>21215</v>
      </c>
      <c r="L83" s="262">
        <v>24296</v>
      </c>
      <c r="M83" s="262">
        <v>29246</v>
      </c>
      <c r="N83" s="262">
        <v>15468</v>
      </c>
      <c r="O83" s="262">
        <v>12101</v>
      </c>
      <c r="P83" s="262">
        <v>10854</v>
      </c>
      <c r="Q83" s="262">
        <v>6687</v>
      </c>
      <c r="R83" s="262">
        <v>5577</v>
      </c>
      <c r="S83" s="262">
        <v>22240</v>
      </c>
      <c r="T83" s="262">
        <v>97954</v>
      </c>
      <c r="U83" s="262">
        <v>4408</v>
      </c>
      <c r="V83" s="262">
        <v>5587</v>
      </c>
      <c r="W83" s="262">
        <v>4737</v>
      </c>
      <c r="X83" s="262">
        <v>1400</v>
      </c>
      <c r="Y83" s="262">
        <v>648</v>
      </c>
      <c r="Z83" s="262">
        <v>751</v>
      </c>
      <c r="AA83" s="262">
        <v>9943</v>
      </c>
      <c r="AB83" s="262">
        <v>19721</v>
      </c>
      <c r="AC83" s="262">
        <v>4865</v>
      </c>
      <c r="AD83" s="262">
        <v>97065</v>
      </c>
      <c r="AE83" s="262">
        <v>4842</v>
      </c>
      <c r="AF83" s="262">
        <v>1289</v>
      </c>
      <c r="AG83" s="262">
        <v>66814</v>
      </c>
      <c r="AH83" s="262">
        <v>13530</v>
      </c>
      <c r="AI83" s="262">
        <v>30498</v>
      </c>
      <c r="AJ83" s="262">
        <v>21327</v>
      </c>
      <c r="AK83" s="262">
        <v>5556</v>
      </c>
      <c r="AL83" s="262">
        <v>28685</v>
      </c>
      <c r="AM83" s="262">
        <v>21944</v>
      </c>
      <c r="AN83" s="262">
        <v>81664</v>
      </c>
      <c r="AO83" s="262">
        <v>5432</v>
      </c>
      <c r="AP83" s="262">
        <v>539821</v>
      </c>
      <c r="AQ83" s="262">
        <v>46800</v>
      </c>
      <c r="AR83" s="262">
        <v>64104</v>
      </c>
      <c r="AS83" s="262">
        <v>100392</v>
      </c>
      <c r="AT83" s="262">
        <v>123125</v>
      </c>
      <c r="AU83" s="262">
        <v>81524</v>
      </c>
      <c r="AV83" s="262">
        <v>39159</v>
      </c>
      <c r="AW83" s="262">
        <v>44701</v>
      </c>
      <c r="AX83" s="262">
        <v>22298</v>
      </c>
      <c r="AY83" s="262">
        <v>17682</v>
      </c>
      <c r="AZ83" s="262">
        <v>166897</v>
      </c>
      <c r="BA83" s="262">
        <v>236040</v>
      </c>
      <c r="BB83" s="262">
        <v>32513</v>
      </c>
      <c r="BC83" s="262">
        <v>42210</v>
      </c>
      <c r="BD83" s="262">
        <v>43183</v>
      </c>
      <c r="BE83" s="262">
        <v>11212</v>
      </c>
      <c r="BF83" s="262">
        <v>3637</v>
      </c>
      <c r="BG83" s="262">
        <v>4093</v>
      </c>
      <c r="BH83" s="262">
        <v>57529</v>
      </c>
      <c r="BI83" s="262">
        <v>104061</v>
      </c>
      <c r="BJ83" s="262">
        <v>36197</v>
      </c>
      <c r="BK83" s="262">
        <v>321807</v>
      </c>
      <c r="BL83" s="262">
        <v>14077</v>
      </c>
      <c r="BM83" s="262">
        <v>6114</v>
      </c>
      <c r="BN83" s="262">
        <v>140485</v>
      </c>
      <c r="BO83" s="262">
        <v>385767</v>
      </c>
      <c r="BP83" s="262">
        <v>312</v>
      </c>
      <c r="BQ83" s="262">
        <v>13221</v>
      </c>
      <c r="BR83" s="262">
        <v>55085</v>
      </c>
      <c r="BS83" s="262">
        <v>133423</v>
      </c>
      <c r="BT83" s="262">
        <v>158258</v>
      </c>
      <c r="BU83" s="262">
        <v>89618</v>
      </c>
      <c r="BV83" s="262">
        <v>42387</v>
      </c>
      <c r="BW83" s="262">
        <v>28511</v>
      </c>
      <c r="BX83" s="262">
        <v>15054</v>
      </c>
      <c r="BY83" s="262">
        <v>6744</v>
      </c>
      <c r="BZ83" s="262">
        <v>3681</v>
      </c>
      <c r="CA83" s="262">
        <v>7024</v>
      </c>
      <c r="CB83" s="262">
        <v>40567</v>
      </c>
      <c r="CC83" s="262">
        <v>94105</v>
      </c>
      <c r="CD83" s="262">
        <v>164985</v>
      </c>
      <c r="CE83" s="262">
        <v>133096</v>
      </c>
      <c r="CF83" s="262">
        <v>56685</v>
      </c>
      <c r="CG83" s="262">
        <v>27940</v>
      </c>
      <c r="CH83" s="262">
        <v>22407</v>
      </c>
      <c r="CI83" s="262">
        <v>81963</v>
      </c>
      <c r="CJ83" s="262">
        <v>54104</v>
      </c>
      <c r="CK83" s="262">
        <v>368784</v>
      </c>
      <c r="CL83" s="262">
        <v>34934</v>
      </c>
      <c r="CM83" s="262">
        <v>515175</v>
      </c>
      <c r="CN83" s="262">
        <v>243343</v>
      </c>
      <c r="CO83" s="262">
        <v>121141</v>
      </c>
      <c r="CP83" s="262">
        <v>95123</v>
      </c>
      <c r="CQ83" s="262">
        <v>36627</v>
      </c>
      <c r="CR83" s="262">
        <v>18941</v>
      </c>
      <c r="CS83" s="262">
        <v>243343</v>
      </c>
      <c r="CT83" s="262">
        <v>155159</v>
      </c>
      <c r="CU83" s="262">
        <v>56958</v>
      </c>
      <c r="CV83" s="262">
        <v>39742</v>
      </c>
      <c r="CW83" s="262">
        <v>13010</v>
      </c>
      <c r="CX83" s="262">
        <v>6963</v>
      </c>
      <c r="CY83" s="262">
        <v>1005775</v>
      </c>
      <c r="CZ83" s="262">
        <v>487688</v>
      </c>
      <c r="DA83" s="262">
        <v>518087</v>
      </c>
      <c r="DB83" s="262">
        <v>88698</v>
      </c>
      <c r="DC83" s="262">
        <v>87854</v>
      </c>
      <c r="DD83" s="262">
        <v>148000</v>
      </c>
      <c r="DE83" s="262">
        <v>125555</v>
      </c>
      <c r="DF83" s="262">
        <v>98752</v>
      </c>
      <c r="DG83" s="262">
        <v>87100</v>
      </c>
      <c r="DH83" s="262">
        <v>44441</v>
      </c>
      <c r="DI83" s="262">
        <v>28531</v>
      </c>
      <c r="DJ83" s="262">
        <v>26345</v>
      </c>
      <c r="DK83" s="262">
        <v>77690</v>
      </c>
      <c r="DL83" s="262">
        <v>25110</v>
      </c>
      <c r="DM83" s="262">
        <v>83898</v>
      </c>
      <c r="DN83" s="262">
        <v>82978</v>
      </c>
      <c r="DO83" s="262">
        <v>158041</v>
      </c>
      <c r="DP83" s="262">
        <v>167334</v>
      </c>
      <c r="DQ83" s="262">
        <v>177469</v>
      </c>
      <c r="DR83" s="262">
        <v>99065</v>
      </c>
      <c r="DS83" s="262">
        <v>79314</v>
      </c>
      <c r="DT83" s="262">
        <v>551180</v>
      </c>
      <c r="DU83" s="262">
        <v>516240</v>
      </c>
      <c r="DV83" s="262">
        <v>34940</v>
      </c>
      <c r="DW83" s="262">
        <v>446710</v>
      </c>
      <c r="DX83" s="262">
        <v>516240</v>
      </c>
      <c r="DY83" s="262">
        <v>416620</v>
      </c>
      <c r="DZ83" s="262">
        <v>28090</v>
      </c>
      <c r="EA83" s="262">
        <v>23920</v>
      </c>
      <c r="EB83" s="262">
        <v>45090</v>
      </c>
      <c r="EC83" s="262">
        <v>2520</v>
      </c>
      <c r="ED83" s="262">
        <v>504230</v>
      </c>
      <c r="EE83" s="262">
        <v>27900</v>
      </c>
      <c r="EF83" s="262">
        <v>138980</v>
      </c>
      <c r="EG83" s="262">
        <v>91670</v>
      </c>
      <c r="EH83" s="262">
        <v>66750</v>
      </c>
      <c r="EI83" s="262">
        <v>77970</v>
      </c>
      <c r="EJ83" s="262">
        <v>2510</v>
      </c>
      <c r="EK83" s="262">
        <v>37770</v>
      </c>
      <c r="EL83" s="262">
        <v>20490</v>
      </c>
      <c r="EM83" s="262">
        <v>38730</v>
      </c>
      <c r="EN83" s="262">
        <v>1470</v>
      </c>
      <c r="EO83" s="262">
        <v>516240</v>
      </c>
      <c r="EP83" s="262">
        <v>1250</v>
      </c>
      <c r="EQ83" s="262">
        <v>79850</v>
      </c>
      <c r="ER83" s="262">
        <v>53670</v>
      </c>
      <c r="ES83" s="262">
        <v>6820</v>
      </c>
      <c r="ET83" s="262">
        <v>19360</v>
      </c>
      <c r="EU83" s="262">
        <v>152590</v>
      </c>
      <c r="EV83" s="262">
        <v>86960</v>
      </c>
      <c r="EW83" s="262">
        <v>65620</v>
      </c>
      <c r="EX83" s="262">
        <v>282550</v>
      </c>
      <c r="EY83" s="262">
        <v>23840</v>
      </c>
      <c r="EZ83" s="262">
        <v>89260</v>
      </c>
      <c r="FA83" s="262">
        <v>29660</v>
      </c>
      <c r="FB83" s="262">
        <v>139790</v>
      </c>
      <c r="FC83" s="262">
        <v>10</v>
      </c>
      <c r="FD83" s="262">
        <v>109240</v>
      </c>
      <c r="FE83" s="262">
        <v>36290</v>
      </c>
      <c r="FF83" s="262">
        <v>55500</v>
      </c>
      <c r="FG83" s="262">
        <v>17450</v>
      </c>
      <c r="FH83" s="262">
        <v>35010</v>
      </c>
      <c r="FI83" s="262">
        <v>8580</v>
      </c>
      <c r="FJ83" s="262">
        <v>13350</v>
      </c>
      <c r="FK83" s="262">
        <v>32050</v>
      </c>
      <c r="FL83" s="262">
        <v>10640</v>
      </c>
      <c r="FM83" s="262">
        <v>9600</v>
      </c>
      <c r="FN83" s="262">
        <v>865410</v>
      </c>
      <c r="FO83" s="262">
        <v>84300</v>
      </c>
      <c r="FP83" s="262">
        <v>66580</v>
      </c>
      <c r="FQ83" s="262">
        <v>17720</v>
      </c>
      <c r="FR83" s="262">
        <v>231260</v>
      </c>
      <c r="FS83" s="262">
        <v>166970</v>
      </c>
      <c r="FT83" s="262">
        <v>149530</v>
      </c>
      <c r="FU83" s="262">
        <v>17450</v>
      </c>
      <c r="FV83" s="262">
        <v>88990</v>
      </c>
      <c r="FW83" s="262">
        <v>293890</v>
      </c>
      <c r="FX83" s="262">
        <v>865410</v>
      </c>
      <c r="FY83" s="262">
        <v>279080</v>
      </c>
      <c r="FZ83" s="262">
        <v>298890</v>
      </c>
      <c r="GA83" s="262">
        <v>69040</v>
      </c>
      <c r="GB83" s="262">
        <v>16230</v>
      </c>
      <c r="GC83" s="262">
        <v>62460</v>
      </c>
      <c r="GD83" s="262">
        <v>122190</v>
      </c>
      <c r="GE83" s="262">
        <v>17520</v>
      </c>
      <c r="GF83">
        <v>12281</v>
      </c>
      <c r="GG83">
        <v>20761</v>
      </c>
      <c r="GH83">
        <v>68089</v>
      </c>
      <c r="GI83">
        <v>10799</v>
      </c>
      <c r="GJ83">
        <v>3795</v>
      </c>
      <c r="GK83">
        <v>5093</v>
      </c>
      <c r="GL83">
        <v>5866</v>
      </c>
      <c r="GM83">
        <v>4350</v>
      </c>
      <c r="GN83">
        <v>4050</v>
      </c>
      <c r="GO83">
        <v>2641</v>
      </c>
      <c r="GP83">
        <v>46800</v>
      </c>
      <c r="GQ83">
        <v>62814</v>
      </c>
      <c r="GR83">
        <v>302451</v>
      </c>
      <c r="GS83">
        <v>36675</v>
      </c>
      <c r="GT83">
        <v>9262</v>
      </c>
      <c r="GU83">
        <v>20845</v>
      </c>
      <c r="GV83">
        <v>25079</v>
      </c>
      <c r="GW83">
        <v>13998</v>
      </c>
      <c r="GX83">
        <v>13377</v>
      </c>
      <c r="GY83">
        <v>8484</v>
      </c>
    </row>
    <row r="84" spans="1:207">
      <c r="A84" s="262">
        <v>5316</v>
      </c>
      <c r="B84" s="262">
        <v>5</v>
      </c>
      <c r="C84" s="262">
        <v>3</v>
      </c>
      <c r="D84" s="262">
        <v>16</v>
      </c>
      <c r="E84" s="262" t="s">
        <v>192</v>
      </c>
      <c r="F84" s="262" t="s">
        <v>2363</v>
      </c>
      <c r="G84" s="262" t="s">
        <v>2364</v>
      </c>
      <c r="H84" s="262" t="s">
        <v>2202</v>
      </c>
      <c r="I84" s="262">
        <v>30003</v>
      </c>
      <c r="J84" s="262">
        <v>3486</v>
      </c>
      <c r="K84" s="262">
        <v>3977</v>
      </c>
      <c r="L84" s="262">
        <v>4610</v>
      </c>
      <c r="M84" s="262">
        <v>5524</v>
      </c>
      <c r="N84" s="262">
        <v>3922</v>
      </c>
      <c r="O84" s="262">
        <v>2847</v>
      </c>
      <c r="P84" s="262">
        <v>2741</v>
      </c>
      <c r="Q84" s="262">
        <v>1723</v>
      </c>
      <c r="R84" s="262">
        <v>1173</v>
      </c>
      <c r="S84" s="262">
        <v>3363</v>
      </c>
      <c r="T84" s="262">
        <v>21570</v>
      </c>
      <c r="U84" s="262">
        <v>690</v>
      </c>
      <c r="V84" s="262">
        <v>1164</v>
      </c>
      <c r="W84" s="262">
        <v>2515</v>
      </c>
      <c r="X84" s="262">
        <v>330</v>
      </c>
      <c r="Y84" s="262">
        <v>26</v>
      </c>
      <c r="Z84" s="262">
        <v>345</v>
      </c>
      <c r="AA84" s="262">
        <v>2031</v>
      </c>
      <c r="AB84" s="262">
        <v>3456</v>
      </c>
      <c r="AC84" s="262">
        <v>260</v>
      </c>
      <c r="AD84" s="262">
        <v>23375</v>
      </c>
      <c r="AE84" s="262">
        <v>823</v>
      </c>
      <c r="AF84" s="262">
        <v>58</v>
      </c>
      <c r="AG84" s="262">
        <v>17401</v>
      </c>
      <c r="AH84" s="262">
        <v>3883</v>
      </c>
      <c r="AI84" s="262">
        <v>5801</v>
      </c>
      <c r="AJ84" s="262">
        <v>2531</v>
      </c>
      <c r="AK84" s="262">
        <v>387</v>
      </c>
      <c r="AL84" s="262">
        <v>10482</v>
      </c>
      <c r="AM84" s="262">
        <v>7537</v>
      </c>
      <c r="AN84" s="262">
        <v>11211</v>
      </c>
      <c r="AO84" s="262">
        <v>773</v>
      </c>
      <c r="AP84" s="262">
        <v>80200</v>
      </c>
      <c r="AQ84" s="262">
        <v>6545</v>
      </c>
      <c r="AR84" s="262">
        <v>7690</v>
      </c>
      <c r="AS84" s="262">
        <v>13897</v>
      </c>
      <c r="AT84" s="262">
        <v>19686</v>
      </c>
      <c r="AU84" s="262">
        <v>12365</v>
      </c>
      <c r="AV84" s="262">
        <v>6466</v>
      </c>
      <c r="AW84" s="262">
        <v>8363</v>
      </c>
      <c r="AX84" s="262">
        <v>3302</v>
      </c>
      <c r="AY84" s="262">
        <v>1883</v>
      </c>
      <c r="AZ84" s="262">
        <v>18707</v>
      </c>
      <c r="BA84" s="262">
        <v>36500</v>
      </c>
      <c r="BB84" s="262">
        <v>3460</v>
      </c>
      <c r="BC84" s="262">
        <v>7039</v>
      </c>
      <c r="BD84" s="262">
        <v>10862</v>
      </c>
      <c r="BE84" s="262">
        <v>1080</v>
      </c>
      <c r="BF84" s="262">
        <v>57</v>
      </c>
      <c r="BG84" s="262">
        <v>2492</v>
      </c>
      <c r="BH84" s="262">
        <v>10866</v>
      </c>
      <c r="BI84" s="262">
        <v>11093</v>
      </c>
      <c r="BJ84" s="262">
        <v>1353</v>
      </c>
      <c r="BK84" s="262">
        <v>55307</v>
      </c>
      <c r="BL84" s="262">
        <v>1511</v>
      </c>
      <c r="BM84" s="262">
        <v>67</v>
      </c>
      <c r="BN84" s="262">
        <v>27306</v>
      </c>
      <c r="BO84" s="262">
        <v>50614</v>
      </c>
      <c r="BP84" s="262">
        <v>42</v>
      </c>
      <c r="BQ84" s="262">
        <v>2235</v>
      </c>
      <c r="BR84" s="262">
        <v>3439</v>
      </c>
      <c r="BS84" s="262">
        <v>15867</v>
      </c>
      <c r="BT84" s="262">
        <v>25410</v>
      </c>
      <c r="BU84" s="262">
        <v>15260</v>
      </c>
      <c r="BV84" s="262">
        <v>7700</v>
      </c>
      <c r="BW84" s="262">
        <v>5831</v>
      </c>
      <c r="BX84" s="262">
        <v>3340</v>
      </c>
      <c r="BY84" s="262">
        <v>1441</v>
      </c>
      <c r="BZ84" s="262">
        <v>768</v>
      </c>
      <c r="CA84" s="262">
        <v>1141</v>
      </c>
      <c r="CB84" s="262">
        <v>2248</v>
      </c>
      <c r="CC84" s="262">
        <v>8254</v>
      </c>
      <c r="CD84" s="262">
        <v>22087</v>
      </c>
      <c r="CE84" s="262">
        <v>24165</v>
      </c>
      <c r="CF84" s="262">
        <v>11783</v>
      </c>
      <c r="CG84" s="262">
        <v>6227</v>
      </c>
      <c r="CH84" s="262">
        <v>5433</v>
      </c>
      <c r="CI84" s="262">
        <v>24222</v>
      </c>
      <c r="CJ84" s="262">
        <v>17293</v>
      </c>
      <c r="CK84" s="262">
        <v>35598</v>
      </c>
      <c r="CL84" s="262">
        <v>3084</v>
      </c>
      <c r="CM84" s="262">
        <v>76315</v>
      </c>
      <c r="CN84" s="262">
        <v>29549</v>
      </c>
      <c r="CO84" s="262">
        <v>22189</v>
      </c>
      <c r="CP84" s="262">
        <v>16998</v>
      </c>
      <c r="CQ84" s="262">
        <v>6130</v>
      </c>
      <c r="CR84" s="262">
        <v>1449</v>
      </c>
      <c r="CS84" s="262">
        <v>29549</v>
      </c>
      <c r="CT84" s="262">
        <v>26531</v>
      </c>
      <c r="CU84" s="262">
        <v>9946</v>
      </c>
      <c r="CV84" s="262">
        <v>7117</v>
      </c>
      <c r="CW84" s="262">
        <v>2231</v>
      </c>
      <c r="CX84" s="262">
        <v>941</v>
      </c>
      <c r="CY84" s="262">
        <v>158984</v>
      </c>
      <c r="CZ84" s="262">
        <v>76722</v>
      </c>
      <c r="DA84" s="262">
        <v>82262</v>
      </c>
      <c r="DB84" s="262">
        <v>13968</v>
      </c>
      <c r="DC84" s="262">
        <v>15887</v>
      </c>
      <c r="DD84" s="262">
        <v>17714</v>
      </c>
      <c r="DE84" s="262">
        <v>22120</v>
      </c>
      <c r="DF84" s="262">
        <v>16935</v>
      </c>
      <c r="DG84" s="262">
        <v>18101</v>
      </c>
      <c r="DH84" s="262">
        <v>8710</v>
      </c>
      <c r="DI84" s="262">
        <v>3890</v>
      </c>
      <c r="DJ84" s="262">
        <v>4142</v>
      </c>
      <c r="DK84" s="262">
        <v>13757</v>
      </c>
      <c r="DL84" s="262">
        <v>4675</v>
      </c>
      <c r="DM84" s="262">
        <v>12143</v>
      </c>
      <c r="DN84" s="262">
        <v>8962</v>
      </c>
      <c r="DO84" s="262">
        <v>18290</v>
      </c>
      <c r="DP84" s="262">
        <v>27259</v>
      </c>
      <c r="DQ84" s="262">
        <v>30796</v>
      </c>
      <c r="DR84" s="262">
        <v>18870</v>
      </c>
      <c r="DS84" s="262">
        <v>16200</v>
      </c>
      <c r="DT84" s="262">
        <v>79630</v>
      </c>
      <c r="DU84" s="262">
        <v>75730</v>
      </c>
      <c r="DV84" s="262">
        <v>3900</v>
      </c>
      <c r="DW84" s="262">
        <v>78960</v>
      </c>
      <c r="DX84" s="262">
        <v>75730</v>
      </c>
      <c r="DY84" s="262">
        <v>65630</v>
      </c>
      <c r="DZ84" s="262">
        <v>2790</v>
      </c>
      <c r="EA84" s="262">
        <v>2850</v>
      </c>
      <c r="EB84" s="262">
        <v>3810</v>
      </c>
      <c r="EC84" s="262">
        <v>0.42420000000000002</v>
      </c>
      <c r="ED84" s="262">
        <v>73750</v>
      </c>
      <c r="EE84" s="262">
        <v>2910</v>
      </c>
      <c r="EF84" s="262">
        <v>12080</v>
      </c>
      <c r="EG84" s="262">
        <v>13930</v>
      </c>
      <c r="EH84" s="262">
        <v>11500</v>
      </c>
      <c r="EI84" s="262">
        <v>12880</v>
      </c>
      <c r="EJ84" s="262">
        <v>0.42420000000000002</v>
      </c>
      <c r="EK84" s="262">
        <v>8050</v>
      </c>
      <c r="EL84" s="262">
        <v>5370</v>
      </c>
      <c r="EM84" s="262">
        <v>6300</v>
      </c>
      <c r="EN84" s="262">
        <v>0.42420000000000002</v>
      </c>
      <c r="EO84" s="262">
        <v>75730</v>
      </c>
      <c r="EP84" s="262">
        <v>0.42420000000000002</v>
      </c>
      <c r="EQ84" s="262">
        <v>19910</v>
      </c>
      <c r="ER84" s="262">
        <v>15260</v>
      </c>
      <c r="ES84" s="262">
        <v>1310</v>
      </c>
      <c r="ET84" s="262">
        <v>3350</v>
      </c>
      <c r="EU84" s="262">
        <v>20670</v>
      </c>
      <c r="EV84" s="262">
        <v>13250</v>
      </c>
      <c r="EW84" s="262">
        <v>7420</v>
      </c>
      <c r="EX84" s="262">
        <v>34820</v>
      </c>
      <c r="EY84" s="262">
        <v>2470</v>
      </c>
      <c r="EZ84" s="262">
        <v>11810</v>
      </c>
      <c r="FA84" s="262">
        <v>3610</v>
      </c>
      <c r="FB84" s="262">
        <v>16930</v>
      </c>
      <c r="FC84" s="262">
        <v>0.42420000000000002</v>
      </c>
      <c r="FD84" s="262">
        <v>20240</v>
      </c>
      <c r="FE84" s="262">
        <v>5790</v>
      </c>
      <c r="FF84" s="262">
        <v>10470</v>
      </c>
      <c r="FG84" s="262">
        <v>3980</v>
      </c>
      <c r="FH84" s="262">
        <v>5740</v>
      </c>
      <c r="FI84" s="262">
        <v>1430</v>
      </c>
      <c r="FJ84" s="262">
        <v>2240</v>
      </c>
      <c r="FK84" s="262">
        <v>4950</v>
      </c>
      <c r="FL84" s="262">
        <v>3330</v>
      </c>
      <c r="FM84" s="262">
        <v>2550</v>
      </c>
      <c r="FN84" s="262">
        <v>136420</v>
      </c>
      <c r="FO84" s="262">
        <v>15080</v>
      </c>
      <c r="FP84" s="262">
        <v>12070</v>
      </c>
      <c r="FQ84" s="262">
        <v>3010</v>
      </c>
      <c r="FR84" s="262">
        <v>45540</v>
      </c>
      <c r="FS84" s="262">
        <v>34030</v>
      </c>
      <c r="FT84" s="262">
        <v>30050</v>
      </c>
      <c r="FU84" s="262">
        <v>3980</v>
      </c>
      <c r="FV84" s="262">
        <v>15390</v>
      </c>
      <c r="FW84" s="262">
        <v>26380</v>
      </c>
      <c r="FX84" s="262">
        <v>136420</v>
      </c>
      <c r="FY84" s="262">
        <v>44240</v>
      </c>
      <c r="FZ84" s="262">
        <v>61800</v>
      </c>
      <c r="GA84" s="262">
        <v>10980</v>
      </c>
      <c r="GB84" s="262">
        <v>1820</v>
      </c>
      <c r="GC84" s="262">
        <v>7000</v>
      </c>
      <c r="GD84" s="262">
        <v>8760</v>
      </c>
      <c r="GE84" s="262">
        <v>1820</v>
      </c>
      <c r="GF84">
        <v>3486</v>
      </c>
      <c r="GG84">
        <v>3896</v>
      </c>
      <c r="GH84">
        <v>13865</v>
      </c>
      <c r="GI84">
        <v>2264</v>
      </c>
      <c r="GJ84">
        <v>1176</v>
      </c>
      <c r="GK84">
        <v>1467</v>
      </c>
      <c r="GL84">
        <v>1293</v>
      </c>
      <c r="GM84">
        <v>1147</v>
      </c>
      <c r="GN84">
        <v>933</v>
      </c>
      <c r="GO84">
        <v>476</v>
      </c>
      <c r="GP84">
        <v>6545</v>
      </c>
      <c r="GQ84">
        <v>7512</v>
      </c>
      <c r="GR84">
        <v>45557</v>
      </c>
      <c r="GS84">
        <v>5489</v>
      </c>
      <c r="GT84">
        <v>2291</v>
      </c>
      <c r="GU84">
        <v>4847</v>
      </c>
      <c r="GV84">
        <v>3541</v>
      </c>
      <c r="GW84">
        <v>2220</v>
      </c>
      <c r="GX84">
        <v>1368</v>
      </c>
      <c r="GY84">
        <v>827</v>
      </c>
    </row>
    <row r="85" spans="1:207">
      <c r="A85" s="262">
        <v>5334</v>
      </c>
      <c r="B85" s="262">
        <v>5</v>
      </c>
      <c r="C85" s="262">
        <v>3</v>
      </c>
      <c r="D85" s="262">
        <v>34</v>
      </c>
      <c r="E85" s="262" t="s">
        <v>192</v>
      </c>
      <c r="F85" s="262" t="s">
        <v>2365</v>
      </c>
      <c r="G85" s="262" t="s">
        <v>2366</v>
      </c>
      <c r="H85" s="262" t="s">
        <v>2202</v>
      </c>
      <c r="I85" s="262">
        <v>120929</v>
      </c>
      <c r="J85" s="262">
        <v>15709</v>
      </c>
      <c r="K85" s="262">
        <v>16014</v>
      </c>
      <c r="L85" s="262">
        <v>17844</v>
      </c>
      <c r="M85" s="262">
        <v>20088</v>
      </c>
      <c r="N85" s="262">
        <v>16784</v>
      </c>
      <c r="O85" s="262">
        <v>11997</v>
      </c>
      <c r="P85" s="262">
        <v>12024</v>
      </c>
      <c r="Q85" s="262">
        <v>6895</v>
      </c>
      <c r="R85" s="262">
        <v>3574</v>
      </c>
      <c r="S85" s="262">
        <v>11344</v>
      </c>
      <c r="T85" s="262">
        <v>102429</v>
      </c>
      <c r="U85" s="262">
        <v>492</v>
      </c>
      <c r="V85" s="262">
        <v>1498</v>
      </c>
      <c r="W85" s="262">
        <v>3854</v>
      </c>
      <c r="X85" s="262">
        <v>635</v>
      </c>
      <c r="Y85" s="262">
        <v>240</v>
      </c>
      <c r="Z85" s="262">
        <v>437</v>
      </c>
      <c r="AA85" s="262">
        <v>3871</v>
      </c>
      <c r="AB85" s="262">
        <v>13379</v>
      </c>
      <c r="AC85" s="262">
        <v>753</v>
      </c>
      <c r="AD85" s="262">
        <v>96004</v>
      </c>
      <c r="AE85" s="262">
        <v>6201</v>
      </c>
      <c r="AF85" s="262">
        <v>721</v>
      </c>
      <c r="AG85" s="262">
        <v>76096</v>
      </c>
      <c r="AH85" s="262">
        <v>17957</v>
      </c>
      <c r="AI85" s="262">
        <v>19226</v>
      </c>
      <c r="AJ85" s="262">
        <v>6430</v>
      </c>
      <c r="AK85" s="262">
        <v>1220</v>
      </c>
      <c r="AL85" s="262">
        <v>42067</v>
      </c>
      <c r="AM85" s="262">
        <v>27565</v>
      </c>
      <c r="AN85" s="262">
        <v>46903</v>
      </c>
      <c r="AO85" s="262">
        <v>4394</v>
      </c>
      <c r="AP85" s="262">
        <v>277027</v>
      </c>
      <c r="AQ85" s="262">
        <v>35438</v>
      </c>
      <c r="AR85" s="262">
        <v>28884</v>
      </c>
      <c r="AS85" s="262">
        <v>42692</v>
      </c>
      <c r="AT85" s="262">
        <v>51972</v>
      </c>
      <c r="AU85" s="262">
        <v>44627</v>
      </c>
      <c r="AV85" s="262">
        <v>27843</v>
      </c>
      <c r="AW85" s="262">
        <v>29095</v>
      </c>
      <c r="AX85" s="262">
        <v>10888</v>
      </c>
      <c r="AY85" s="262">
        <v>5556</v>
      </c>
      <c r="AZ85" s="262">
        <v>60360</v>
      </c>
      <c r="BA85" s="262">
        <v>181025</v>
      </c>
      <c r="BB85" s="262">
        <v>2027</v>
      </c>
      <c r="BC85" s="262">
        <v>9364</v>
      </c>
      <c r="BD85" s="262">
        <v>15837</v>
      </c>
      <c r="BE85" s="262">
        <v>2836</v>
      </c>
      <c r="BF85" s="262">
        <v>3348</v>
      </c>
      <c r="BG85" s="262">
        <v>2198</v>
      </c>
      <c r="BH85" s="262">
        <v>13609</v>
      </c>
      <c r="BI85" s="262">
        <v>51840</v>
      </c>
      <c r="BJ85" s="262">
        <v>1629</v>
      </c>
      <c r="BK85" s="262">
        <v>197100</v>
      </c>
      <c r="BL85" s="262">
        <v>11199</v>
      </c>
      <c r="BM85" s="262">
        <v>1618</v>
      </c>
      <c r="BN85" s="262">
        <v>99984</v>
      </c>
      <c r="BO85" s="262">
        <v>167692</v>
      </c>
      <c r="BP85" s="262">
        <v>582</v>
      </c>
      <c r="BQ85" s="262">
        <v>8737</v>
      </c>
      <c r="BR85" s="262">
        <v>24146</v>
      </c>
      <c r="BS85" s="262">
        <v>51822</v>
      </c>
      <c r="BT85" s="262">
        <v>69764</v>
      </c>
      <c r="BU85" s="262">
        <v>46341</v>
      </c>
      <c r="BV85" s="262">
        <v>28672</v>
      </c>
      <c r="BW85" s="262">
        <v>25535</v>
      </c>
      <c r="BX85" s="262">
        <v>14492</v>
      </c>
      <c r="BY85" s="262">
        <v>6516</v>
      </c>
      <c r="BZ85" s="262">
        <v>3857</v>
      </c>
      <c r="CA85" s="262">
        <v>5850</v>
      </c>
      <c r="CB85" s="262">
        <v>16495</v>
      </c>
      <c r="CC85" s="262">
        <v>29168</v>
      </c>
      <c r="CD85" s="262">
        <v>65178</v>
      </c>
      <c r="CE85" s="262">
        <v>69679</v>
      </c>
      <c r="CF85" s="262">
        <v>41843</v>
      </c>
      <c r="CG85" s="262">
        <v>27533</v>
      </c>
      <c r="CH85" s="262">
        <v>27099</v>
      </c>
      <c r="CI85" s="262">
        <v>77766</v>
      </c>
      <c r="CJ85" s="262">
        <v>47381</v>
      </c>
      <c r="CK85" s="262">
        <v>136474</v>
      </c>
      <c r="CL85" s="262">
        <v>15374</v>
      </c>
      <c r="CM85" s="262">
        <v>262749</v>
      </c>
      <c r="CN85" s="262">
        <v>110326</v>
      </c>
      <c r="CO85" s="262">
        <v>68293</v>
      </c>
      <c r="CP85" s="262">
        <v>57709</v>
      </c>
      <c r="CQ85" s="262">
        <v>18587</v>
      </c>
      <c r="CR85" s="262">
        <v>7834</v>
      </c>
      <c r="CS85" s="262">
        <v>110326</v>
      </c>
      <c r="CT85" s="262">
        <v>82702</v>
      </c>
      <c r="CU85" s="262">
        <v>34146</v>
      </c>
      <c r="CV85" s="262">
        <v>24338</v>
      </c>
      <c r="CW85" s="262">
        <v>7911</v>
      </c>
      <c r="CX85" s="262">
        <v>3326</v>
      </c>
      <c r="CY85" s="262">
        <v>539516</v>
      </c>
      <c r="CZ85" s="262">
        <v>267672</v>
      </c>
      <c r="DA85" s="262">
        <v>271843</v>
      </c>
      <c r="DB85" s="262">
        <v>45256</v>
      </c>
      <c r="DC85" s="262">
        <v>55190</v>
      </c>
      <c r="DD85" s="262">
        <v>81287</v>
      </c>
      <c r="DE85" s="262">
        <v>73706</v>
      </c>
      <c r="DF85" s="262">
        <v>55965</v>
      </c>
      <c r="DG85" s="262">
        <v>51836</v>
      </c>
      <c r="DH85" s="262">
        <v>27573</v>
      </c>
      <c r="DI85" s="262">
        <v>12854</v>
      </c>
      <c r="DJ85" s="262">
        <v>13218</v>
      </c>
      <c r="DK85" s="262">
        <v>45834</v>
      </c>
      <c r="DL85" s="262">
        <v>16077</v>
      </c>
      <c r="DM85" s="262">
        <v>54282</v>
      </c>
      <c r="DN85" s="262">
        <v>39468</v>
      </c>
      <c r="DO85" s="262">
        <v>63111</v>
      </c>
      <c r="DP85" s="262">
        <v>85591</v>
      </c>
      <c r="DQ85" s="262">
        <v>103657</v>
      </c>
      <c r="DR85" s="262">
        <v>56453</v>
      </c>
      <c r="DS85" s="262">
        <v>48970</v>
      </c>
      <c r="DT85" s="262">
        <v>277840</v>
      </c>
      <c r="DU85" s="262">
        <v>262860</v>
      </c>
      <c r="DV85" s="262">
        <v>14980</v>
      </c>
      <c r="DW85" s="262">
        <v>259280</v>
      </c>
      <c r="DX85" s="262">
        <v>262860</v>
      </c>
      <c r="DY85" s="262">
        <v>217790</v>
      </c>
      <c r="DZ85" s="262">
        <v>14220</v>
      </c>
      <c r="EA85" s="262">
        <v>12230</v>
      </c>
      <c r="EB85" s="262">
        <v>16060</v>
      </c>
      <c r="EC85" s="262">
        <v>2570</v>
      </c>
      <c r="ED85" s="262">
        <v>256340</v>
      </c>
      <c r="EE85" s="262">
        <v>12220</v>
      </c>
      <c r="EF85" s="262">
        <v>54770</v>
      </c>
      <c r="EG85" s="262">
        <v>47040</v>
      </c>
      <c r="EH85" s="262">
        <v>34480</v>
      </c>
      <c r="EI85" s="262">
        <v>38210</v>
      </c>
      <c r="EJ85" s="262">
        <v>1740</v>
      </c>
      <c r="EK85" s="262">
        <v>28300</v>
      </c>
      <c r="EL85" s="262">
        <v>15150</v>
      </c>
      <c r="EM85" s="262">
        <v>23310</v>
      </c>
      <c r="EN85" s="262">
        <v>1110</v>
      </c>
      <c r="EO85" s="262">
        <v>262860</v>
      </c>
      <c r="EP85" s="262">
        <v>1700</v>
      </c>
      <c r="EQ85" s="262">
        <v>58470</v>
      </c>
      <c r="ER85" s="262">
        <v>43020</v>
      </c>
      <c r="ES85" s="262">
        <v>3800</v>
      </c>
      <c r="ET85" s="262">
        <v>11640</v>
      </c>
      <c r="EU85" s="262">
        <v>63910</v>
      </c>
      <c r="EV85" s="262">
        <v>42020</v>
      </c>
      <c r="EW85" s="262">
        <v>21890</v>
      </c>
      <c r="EX85" s="262">
        <v>138750</v>
      </c>
      <c r="EY85" s="262">
        <v>6850</v>
      </c>
      <c r="EZ85" s="262">
        <v>39500</v>
      </c>
      <c r="FA85" s="262">
        <v>17850</v>
      </c>
      <c r="FB85" s="262">
        <v>74550</v>
      </c>
      <c r="FC85" s="262">
        <v>30</v>
      </c>
      <c r="FD85" s="262">
        <v>68390</v>
      </c>
      <c r="FE85" s="262">
        <v>21830</v>
      </c>
      <c r="FF85" s="262">
        <v>35180</v>
      </c>
      <c r="FG85" s="262">
        <v>11380</v>
      </c>
      <c r="FH85" s="262">
        <v>21400</v>
      </c>
      <c r="FI85" s="262">
        <v>4950</v>
      </c>
      <c r="FJ85" s="262">
        <v>8680</v>
      </c>
      <c r="FK85" s="262">
        <v>19480</v>
      </c>
      <c r="FL85" s="262">
        <v>7120</v>
      </c>
      <c r="FM85" s="262">
        <v>6740</v>
      </c>
      <c r="FN85" s="262">
        <v>462900</v>
      </c>
      <c r="FO85" s="262">
        <v>38120</v>
      </c>
      <c r="FP85" s="262">
        <v>27180</v>
      </c>
      <c r="FQ85" s="262">
        <v>10940</v>
      </c>
      <c r="FR85" s="262">
        <v>159090</v>
      </c>
      <c r="FS85" s="262">
        <v>92620</v>
      </c>
      <c r="FT85" s="262">
        <v>81250</v>
      </c>
      <c r="FU85" s="262">
        <v>11380</v>
      </c>
      <c r="FV85" s="262">
        <v>47070</v>
      </c>
      <c r="FW85" s="262">
        <v>126000</v>
      </c>
      <c r="FX85" s="262">
        <v>462900</v>
      </c>
      <c r="FY85" s="262">
        <v>153540</v>
      </c>
      <c r="FZ85" s="262">
        <v>185390</v>
      </c>
      <c r="GA85" s="262">
        <v>35000</v>
      </c>
      <c r="GB85" s="262">
        <v>6850</v>
      </c>
      <c r="GC85" s="262">
        <v>27360</v>
      </c>
      <c r="GD85" s="262">
        <v>44410</v>
      </c>
      <c r="GE85" s="262">
        <v>10340</v>
      </c>
      <c r="GF85">
        <v>15709</v>
      </c>
      <c r="GG85">
        <v>15481</v>
      </c>
      <c r="GH85">
        <v>53848</v>
      </c>
      <c r="GI85">
        <v>10592</v>
      </c>
      <c r="GJ85">
        <v>3937</v>
      </c>
      <c r="GK85">
        <v>5628</v>
      </c>
      <c r="GL85">
        <v>7064</v>
      </c>
      <c r="GM85">
        <v>4149</v>
      </c>
      <c r="GN85">
        <v>3060</v>
      </c>
      <c r="GO85">
        <v>1461</v>
      </c>
      <c r="GP85">
        <v>35438</v>
      </c>
      <c r="GQ85">
        <v>28013</v>
      </c>
      <c r="GR85">
        <v>137476</v>
      </c>
      <c r="GS85">
        <v>26149</v>
      </c>
      <c r="GT85">
        <v>6639</v>
      </c>
      <c r="GU85">
        <v>15375</v>
      </c>
      <c r="GV85">
        <v>14412</v>
      </c>
      <c r="GW85">
        <v>6587</v>
      </c>
      <c r="GX85">
        <v>4497</v>
      </c>
      <c r="GY85">
        <v>2409</v>
      </c>
    </row>
    <row r="86" spans="1:207">
      <c r="A86" s="262">
        <v>5358</v>
      </c>
      <c r="B86" s="262">
        <v>5</v>
      </c>
      <c r="C86" s="262">
        <v>3</v>
      </c>
      <c r="D86" s="262">
        <v>58</v>
      </c>
      <c r="E86" s="262" t="s">
        <v>192</v>
      </c>
      <c r="F86" s="262" t="s">
        <v>2367</v>
      </c>
      <c r="G86" s="262" t="s">
        <v>2368</v>
      </c>
      <c r="H86" s="262" t="s">
        <v>2202</v>
      </c>
      <c r="I86" s="262">
        <v>75521</v>
      </c>
      <c r="J86" s="262">
        <v>7150</v>
      </c>
      <c r="K86" s="262">
        <v>7447</v>
      </c>
      <c r="L86" s="262">
        <v>11463</v>
      </c>
      <c r="M86" s="262">
        <v>12250</v>
      </c>
      <c r="N86" s="262">
        <v>10656</v>
      </c>
      <c r="O86" s="262">
        <v>8586</v>
      </c>
      <c r="P86" s="262">
        <v>10398</v>
      </c>
      <c r="Q86" s="262">
        <v>5048</v>
      </c>
      <c r="R86" s="262">
        <v>2523</v>
      </c>
      <c r="S86" s="262">
        <v>4612</v>
      </c>
      <c r="T86" s="262">
        <v>68095</v>
      </c>
      <c r="U86" s="262">
        <v>515</v>
      </c>
      <c r="V86" s="262">
        <v>593</v>
      </c>
      <c r="W86" s="262">
        <v>864</v>
      </c>
      <c r="X86" s="262">
        <v>363</v>
      </c>
      <c r="Y86" s="262">
        <v>145</v>
      </c>
      <c r="Z86" s="262">
        <v>334</v>
      </c>
      <c r="AA86" s="262">
        <v>1722</v>
      </c>
      <c r="AB86" s="262">
        <v>5447</v>
      </c>
      <c r="AC86" s="262">
        <v>464</v>
      </c>
      <c r="AD86" s="262">
        <v>59996</v>
      </c>
      <c r="AE86" s="262">
        <v>7176</v>
      </c>
      <c r="AF86" s="262">
        <v>716</v>
      </c>
      <c r="AG86" s="262">
        <v>57663</v>
      </c>
      <c r="AH86" s="262">
        <v>9044</v>
      </c>
      <c r="AI86" s="262">
        <v>7344</v>
      </c>
      <c r="AJ86" s="262">
        <v>1249</v>
      </c>
      <c r="AK86" s="262">
        <v>221</v>
      </c>
      <c r="AL86" s="262">
        <v>35971</v>
      </c>
      <c r="AM86" s="262">
        <v>13240</v>
      </c>
      <c r="AN86" s="262">
        <v>23455</v>
      </c>
      <c r="AO86" s="262">
        <v>2855</v>
      </c>
      <c r="AP86" s="262">
        <v>120755</v>
      </c>
      <c r="AQ86" s="262">
        <v>9694</v>
      </c>
      <c r="AR86" s="262">
        <v>10169</v>
      </c>
      <c r="AS86" s="262">
        <v>19085</v>
      </c>
      <c r="AT86" s="262">
        <v>22881</v>
      </c>
      <c r="AU86" s="262">
        <v>17204</v>
      </c>
      <c r="AV86" s="262">
        <v>12592</v>
      </c>
      <c r="AW86" s="262">
        <v>18946</v>
      </c>
      <c r="AX86" s="262">
        <v>6833</v>
      </c>
      <c r="AY86" s="262">
        <v>3337</v>
      </c>
      <c r="AZ86" s="262">
        <v>19467</v>
      </c>
      <c r="BA86" s="262">
        <v>91612</v>
      </c>
      <c r="BB86" s="262">
        <v>1845</v>
      </c>
      <c r="BC86" s="262">
        <v>2098</v>
      </c>
      <c r="BD86" s="262">
        <v>3894</v>
      </c>
      <c r="BE86" s="262">
        <v>736</v>
      </c>
      <c r="BF86" s="262">
        <v>284</v>
      </c>
      <c r="BG86" s="262">
        <v>805</v>
      </c>
      <c r="BH86" s="262">
        <v>4054</v>
      </c>
      <c r="BI86" s="262">
        <v>17012</v>
      </c>
      <c r="BJ86" s="262">
        <v>736</v>
      </c>
      <c r="BK86" s="262">
        <v>87006</v>
      </c>
      <c r="BL86" s="262">
        <v>10390</v>
      </c>
      <c r="BM86" s="262">
        <v>1543</v>
      </c>
      <c r="BN86" s="262">
        <v>63782</v>
      </c>
      <c r="BO86" s="262">
        <v>52438</v>
      </c>
      <c r="BP86" s="262">
        <v>259</v>
      </c>
      <c r="BQ86" s="262">
        <v>4262</v>
      </c>
      <c r="BR86" s="262">
        <v>3043</v>
      </c>
      <c r="BS86" s="262">
        <v>13776</v>
      </c>
      <c r="BT86" s="262">
        <v>23929</v>
      </c>
      <c r="BU86" s="262">
        <v>22450</v>
      </c>
      <c r="BV86" s="262">
        <v>17963</v>
      </c>
      <c r="BW86" s="262">
        <v>18313</v>
      </c>
      <c r="BX86" s="262">
        <v>9857</v>
      </c>
      <c r="BY86" s="262">
        <v>4594</v>
      </c>
      <c r="BZ86" s="262">
        <v>2629</v>
      </c>
      <c r="CA86" s="262">
        <v>4187</v>
      </c>
      <c r="CB86" s="262">
        <v>1733</v>
      </c>
      <c r="CC86" s="262">
        <v>7427</v>
      </c>
      <c r="CD86" s="262">
        <v>20626</v>
      </c>
      <c r="CE86" s="262">
        <v>28684</v>
      </c>
      <c r="CF86" s="262">
        <v>24647</v>
      </c>
      <c r="CG86" s="262">
        <v>18648</v>
      </c>
      <c r="CH86" s="262">
        <v>18976</v>
      </c>
      <c r="CI86" s="262">
        <v>50845</v>
      </c>
      <c r="CJ86" s="262">
        <v>19066</v>
      </c>
      <c r="CK86" s="262">
        <v>45338</v>
      </c>
      <c r="CL86" s="262">
        <v>5492</v>
      </c>
      <c r="CM86" s="262">
        <v>112215</v>
      </c>
      <c r="CN86" s="262">
        <v>35145</v>
      </c>
      <c r="CO86" s="262">
        <v>33765</v>
      </c>
      <c r="CP86" s="262">
        <v>31885</v>
      </c>
      <c r="CQ86" s="262">
        <v>9021</v>
      </c>
      <c r="CR86" s="262">
        <v>2399</v>
      </c>
      <c r="CS86" s="262">
        <v>35145</v>
      </c>
      <c r="CT86" s="262">
        <v>39137</v>
      </c>
      <c r="CU86" s="262">
        <v>18032</v>
      </c>
      <c r="CV86" s="262">
        <v>13354</v>
      </c>
      <c r="CW86" s="262">
        <v>4398</v>
      </c>
      <c r="CX86" s="262">
        <v>2149</v>
      </c>
      <c r="CY86" s="262">
        <v>258760</v>
      </c>
      <c r="CZ86" s="262">
        <v>127124</v>
      </c>
      <c r="DA86" s="262">
        <v>131637</v>
      </c>
      <c r="DB86" s="262">
        <v>22304</v>
      </c>
      <c r="DC86" s="262">
        <v>30189</v>
      </c>
      <c r="DD86" s="262">
        <v>28430</v>
      </c>
      <c r="DE86" s="262">
        <v>39483</v>
      </c>
      <c r="DF86" s="262">
        <v>28113</v>
      </c>
      <c r="DG86" s="262">
        <v>25574</v>
      </c>
      <c r="DH86" s="262">
        <v>12905</v>
      </c>
      <c r="DI86" s="262">
        <v>6039</v>
      </c>
      <c r="DJ86" s="262">
        <v>6568</v>
      </c>
      <c r="DK86" s="262">
        <v>24320</v>
      </c>
      <c r="DL86" s="262">
        <v>9133</v>
      </c>
      <c r="DM86" s="262">
        <v>21241</v>
      </c>
      <c r="DN86" s="262">
        <v>13622</v>
      </c>
      <c r="DO86" s="262">
        <v>27667</v>
      </c>
      <c r="DP86" s="262">
        <v>44096</v>
      </c>
      <c r="DQ86" s="262">
        <v>55132</v>
      </c>
      <c r="DR86" s="262">
        <v>27465</v>
      </c>
      <c r="DS86" s="262">
        <v>23478</v>
      </c>
      <c r="DT86" s="262">
        <v>132020</v>
      </c>
      <c r="DU86" s="262">
        <v>125040</v>
      </c>
      <c r="DV86" s="262">
        <v>6990</v>
      </c>
      <c r="DW86" s="262">
        <v>125600</v>
      </c>
      <c r="DX86" s="262">
        <v>125040</v>
      </c>
      <c r="DY86" s="262">
        <v>103570</v>
      </c>
      <c r="DZ86" s="262">
        <v>7130</v>
      </c>
      <c r="EA86" s="262">
        <v>5980</v>
      </c>
      <c r="EB86" s="262">
        <v>6700</v>
      </c>
      <c r="EC86" s="262">
        <v>1660</v>
      </c>
      <c r="ED86" s="262">
        <v>122600</v>
      </c>
      <c r="EE86" s="262">
        <v>5890</v>
      </c>
      <c r="EF86" s="262">
        <v>16920</v>
      </c>
      <c r="EG86" s="262">
        <v>25550</v>
      </c>
      <c r="EH86" s="262">
        <v>16620</v>
      </c>
      <c r="EI86" s="262">
        <v>19270</v>
      </c>
      <c r="EJ86" s="262">
        <v>1490</v>
      </c>
      <c r="EK86" s="262">
        <v>15490</v>
      </c>
      <c r="EL86" s="262">
        <v>9680</v>
      </c>
      <c r="EM86" s="262">
        <v>10970</v>
      </c>
      <c r="EN86" s="262">
        <v>710</v>
      </c>
      <c r="EO86" s="262">
        <v>125040</v>
      </c>
      <c r="EP86" s="262">
        <v>1660</v>
      </c>
      <c r="EQ86" s="262">
        <v>34030</v>
      </c>
      <c r="ER86" s="262">
        <v>24170</v>
      </c>
      <c r="ES86" s="262">
        <v>2780</v>
      </c>
      <c r="ET86" s="262">
        <v>7090</v>
      </c>
      <c r="EU86" s="262">
        <v>29790</v>
      </c>
      <c r="EV86" s="262">
        <v>20940</v>
      </c>
      <c r="EW86" s="262">
        <v>8850</v>
      </c>
      <c r="EX86" s="262">
        <v>59550</v>
      </c>
      <c r="EY86" s="262">
        <v>3650</v>
      </c>
      <c r="EZ86" s="262">
        <v>16380</v>
      </c>
      <c r="FA86" s="262">
        <v>10640</v>
      </c>
      <c r="FB86" s="262">
        <v>28880</v>
      </c>
      <c r="FC86" s="262">
        <v>10</v>
      </c>
      <c r="FD86" s="262">
        <v>36290</v>
      </c>
      <c r="FE86" s="262">
        <v>10460</v>
      </c>
      <c r="FF86" s="262">
        <v>19140</v>
      </c>
      <c r="FG86" s="262">
        <v>6680</v>
      </c>
      <c r="FH86" s="262">
        <v>10240</v>
      </c>
      <c r="FI86" s="262">
        <v>3170</v>
      </c>
      <c r="FJ86" s="262">
        <v>4970</v>
      </c>
      <c r="FK86" s="262">
        <v>10320</v>
      </c>
      <c r="FL86" s="262">
        <v>3710</v>
      </c>
      <c r="FM86" s="262">
        <v>3860</v>
      </c>
      <c r="FN86" s="262">
        <v>220670</v>
      </c>
      <c r="FO86" s="262">
        <v>20720</v>
      </c>
      <c r="FP86" s="262">
        <v>13960</v>
      </c>
      <c r="FQ86" s="262">
        <v>6760</v>
      </c>
      <c r="FR86" s="262">
        <v>87260</v>
      </c>
      <c r="FS86" s="262">
        <v>53910</v>
      </c>
      <c r="FT86" s="262">
        <v>47230</v>
      </c>
      <c r="FU86" s="262">
        <v>6680</v>
      </c>
      <c r="FV86" s="262">
        <v>23360</v>
      </c>
      <c r="FW86" s="262">
        <v>35420</v>
      </c>
      <c r="FX86" s="262">
        <v>220670</v>
      </c>
      <c r="FY86" s="262">
        <v>73230</v>
      </c>
      <c r="FZ86" s="262">
        <v>101540</v>
      </c>
      <c r="GA86" s="262">
        <v>20070</v>
      </c>
      <c r="GB86" s="262">
        <v>2510</v>
      </c>
      <c r="GC86" s="262">
        <v>9850</v>
      </c>
      <c r="GD86" s="262">
        <v>11600</v>
      </c>
      <c r="GE86" s="262">
        <v>1870</v>
      </c>
      <c r="GF86">
        <v>7150</v>
      </c>
      <c r="GG86">
        <v>7039</v>
      </c>
      <c r="GH86">
        <v>33780</v>
      </c>
      <c r="GI86">
        <v>7769</v>
      </c>
      <c r="GJ86">
        <v>2696</v>
      </c>
      <c r="GK86">
        <v>4811</v>
      </c>
      <c r="GL86">
        <v>6138</v>
      </c>
      <c r="GM86">
        <v>2945</v>
      </c>
      <c r="GN86">
        <v>2353</v>
      </c>
      <c r="GO86">
        <v>840</v>
      </c>
      <c r="GP86">
        <v>9694</v>
      </c>
      <c r="GQ86">
        <v>9648</v>
      </c>
      <c r="GR86">
        <v>58423</v>
      </c>
      <c r="GS86">
        <v>11449</v>
      </c>
      <c r="GT86">
        <v>3933</v>
      </c>
      <c r="GU86">
        <v>9400</v>
      </c>
      <c r="GV86">
        <v>10045</v>
      </c>
      <c r="GW86">
        <v>3949</v>
      </c>
      <c r="GX86">
        <v>3117</v>
      </c>
      <c r="GY86">
        <v>1083</v>
      </c>
    </row>
    <row r="87" spans="1:207">
      <c r="A87" s="262">
        <v>5362</v>
      </c>
      <c r="B87" s="262">
        <v>5</v>
      </c>
      <c r="C87" s="262">
        <v>3</v>
      </c>
      <c r="D87" s="262">
        <v>62</v>
      </c>
      <c r="E87" s="262" t="s">
        <v>192</v>
      </c>
      <c r="F87" s="262" t="s">
        <v>2369</v>
      </c>
      <c r="G87" s="262" t="s">
        <v>2370</v>
      </c>
      <c r="H87" s="262" t="s">
        <v>2202</v>
      </c>
      <c r="I87" s="262">
        <v>119088</v>
      </c>
      <c r="J87" s="262">
        <v>7349</v>
      </c>
      <c r="K87" s="262">
        <v>10659</v>
      </c>
      <c r="L87" s="262">
        <v>14758</v>
      </c>
      <c r="M87" s="262">
        <v>19570</v>
      </c>
      <c r="N87" s="262">
        <v>24464</v>
      </c>
      <c r="O87" s="262">
        <v>14737</v>
      </c>
      <c r="P87" s="262">
        <v>15190</v>
      </c>
      <c r="Q87" s="262">
        <v>8173</v>
      </c>
      <c r="R87" s="262">
        <v>4188</v>
      </c>
      <c r="S87" s="262">
        <v>9452</v>
      </c>
      <c r="T87" s="262">
        <v>105582</v>
      </c>
      <c r="U87" s="262">
        <v>286</v>
      </c>
      <c r="V87" s="262">
        <v>887</v>
      </c>
      <c r="W87" s="262">
        <v>2013</v>
      </c>
      <c r="X87" s="262">
        <v>522</v>
      </c>
      <c r="Y87" s="262">
        <v>158</v>
      </c>
      <c r="Z87" s="262">
        <v>188</v>
      </c>
      <c r="AA87" s="262">
        <v>8339</v>
      </c>
      <c r="AB87" s="262">
        <v>5206</v>
      </c>
      <c r="AC87" s="262">
        <v>860</v>
      </c>
      <c r="AD87" s="262">
        <v>96595</v>
      </c>
      <c r="AE87" s="262">
        <v>7546</v>
      </c>
      <c r="AF87" s="262">
        <v>542</v>
      </c>
      <c r="AG87" s="262">
        <v>88340</v>
      </c>
      <c r="AH87" s="262">
        <v>14290</v>
      </c>
      <c r="AI87" s="262">
        <v>12519</v>
      </c>
      <c r="AJ87" s="262">
        <v>3082</v>
      </c>
      <c r="AK87" s="262">
        <v>857</v>
      </c>
      <c r="AL87" s="262">
        <v>45337</v>
      </c>
      <c r="AM87" s="262">
        <v>28084</v>
      </c>
      <c r="AN87" s="262">
        <v>41965</v>
      </c>
      <c r="AO87" s="262">
        <v>3702</v>
      </c>
      <c r="AP87" s="262">
        <v>213913</v>
      </c>
      <c r="AQ87" s="262">
        <v>10445</v>
      </c>
      <c r="AR87" s="262">
        <v>14739</v>
      </c>
      <c r="AS87" s="262">
        <v>24399</v>
      </c>
      <c r="AT87" s="262">
        <v>37307</v>
      </c>
      <c r="AU87" s="262">
        <v>49225</v>
      </c>
      <c r="AV87" s="262">
        <v>24171</v>
      </c>
      <c r="AW87" s="262">
        <v>33142</v>
      </c>
      <c r="AX87" s="262">
        <v>13612</v>
      </c>
      <c r="AY87" s="262">
        <v>6849</v>
      </c>
      <c r="AZ87" s="262">
        <v>48837</v>
      </c>
      <c r="BA87" s="262">
        <v>144278</v>
      </c>
      <c r="BB87" s="262">
        <v>1550</v>
      </c>
      <c r="BC87" s="262">
        <v>4106</v>
      </c>
      <c r="BD87" s="262">
        <v>11924</v>
      </c>
      <c r="BE87" s="262">
        <v>1933</v>
      </c>
      <c r="BF87" s="262">
        <v>665</v>
      </c>
      <c r="BG87" s="262">
        <v>596</v>
      </c>
      <c r="BH87" s="262">
        <v>17592</v>
      </c>
      <c r="BI87" s="262">
        <v>13772</v>
      </c>
      <c r="BJ87" s="262">
        <v>1778</v>
      </c>
      <c r="BK87" s="262">
        <v>168148</v>
      </c>
      <c r="BL87" s="262">
        <v>11591</v>
      </c>
      <c r="BM87" s="262">
        <v>1008</v>
      </c>
      <c r="BN87" s="262">
        <v>109904</v>
      </c>
      <c r="BO87" s="262">
        <v>97588</v>
      </c>
      <c r="BP87" s="262">
        <v>187</v>
      </c>
      <c r="BQ87" s="262">
        <v>6210</v>
      </c>
      <c r="BR87" s="262">
        <v>6166</v>
      </c>
      <c r="BS87" s="262">
        <v>28594</v>
      </c>
      <c r="BT87" s="262">
        <v>47408</v>
      </c>
      <c r="BU87" s="262">
        <v>40493</v>
      </c>
      <c r="BV87" s="262">
        <v>31828</v>
      </c>
      <c r="BW87" s="262">
        <v>28321</v>
      </c>
      <c r="BX87" s="262">
        <v>15490</v>
      </c>
      <c r="BY87" s="262">
        <v>6444</v>
      </c>
      <c r="BZ87" s="262">
        <v>3486</v>
      </c>
      <c r="CA87" s="262">
        <v>5659</v>
      </c>
      <c r="CB87" s="262">
        <v>5302</v>
      </c>
      <c r="CC87" s="262">
        <v>18006</v>
      </c>
      <c r="CD87" s="262">
        <v>43328</v>
      </c>
      <c r="CE87" s="262">
        <v>53165</v>
      </c>
      <c r="CF87" s="262">
        <v>41721</v>
      </c>
      <c r="CG87" s="262">
        <v>27965</v>
      </c>
      <c r="CH87" s="262">
        <v>24402</v>
      </c>
      <c r="CI87" s="262">
        <v>77653</v>
      </c>
      <c r="CJ87" s="262">
        <v>44007</v>
      </c>
      <c r="CK87" s="262">
        <v>80941</v>
      </c>
      <c r="CL87" s="262">
        <v>11288</v>
      </c>
      <c r="CM87" s="262">
        <v>201209</v>
      </c>
      <c r="CN87" s="262">
        <v>65797</v>
      </c>
      <c r="CO87" s="262">
        <v>61178</v>
      </c>
      <c r="CP87" s="262">
        <v>53981</v>
      </c>
      <c r="CQ87" s="262">
        <v>15903</v>
      </c>
      <c r="CR87" s="262">
        <v>4350</v>
      </c>
      <c r="CS87" s="262">
        <v>65797</v>
      </c>
      <c r="CT87" s="262">
        <v>70955</v>
      </c>
      <c r="CU87" s="262">
        <v>31395</v>
      </c>
      <c r="CV87" s="262">
        <v>22871</v>
      </c>
      <c r="CW87" s="262">
        <v>7033</v>
      </c>
      <c r="CX87" s="262">
        <v>3158</v>
      </c>
      <c r="CY87" s="262">
        <v>451514</v>
      </c>
      <c r="CZ87" s="262">
        <v>219066</v>
      </c>
      <c r="DA87" s="262">
        <v>232449</v>
      </c>
      <c r="DB87" s="262">
        <v>39977</v>
      </c>
      <c r="DC87" s="262">
        <v>49029</v>
      </c>
      <c r="DD87" s="262">
        <v>47556</v>
      </c>
      <c r="DE87" s="262">
        <v>66556</v>
      </c>
      <c r="DF87" s="262">
        <v>51789</v>
      </c>
      <c r="DG87" s="262">
        <v>44989</v>
      </c>
      <c r="DH87" s="262">
        <v>21149</v>
      </c>
      <c r="DI87" s="262">
        <v>11118</v>
      </c>
      <c r="DJ87" s="262">
        <v>11716</v>
      </c>
      <c r="DK87" s="262">
        <v>41700</v>
      </c>
      <c r="DL87" s="262">
        <v>14269</v>
      </c>
      <c r="DM87" s="262">
        <v>34662</v>
      </c>
      <c r="DN87" s="262">
        <v>23097</v>
      </c>
      <c r="DO87" s="262">
        <v>50921</v>
      </c>
      <c r="DP87" s="262">
        <v>79549</v>
      </c>
      <c r="DQ87" s="262">
        <v>94406</v>
      </c>
      <c r="DR87" s="262">
        <v>50696</v>
      </c>
      <c r="DS87" s="262">
        <v>39381</v>
      </c>
      <c r="DT87" s="262">
        <v>233580</v>
      </c>
      <c r="DU87" s="262">
        <v>223720</v>
      </c>
      <c r="DV87" s="262">
        <v>9860</v>
      </c>
      <c r="DW87" s="262">
        <v>216450</v>
      </c>
      <c r="DX87" s="262">
        <v>223720</v>
      </c>
      <c r="DY87" s="262">
        <v>184820</v>
      </c>
      <c r="DZ87" s="262">
        <v>12060</v>
      </c>
      <c r="EA87" s="262">
        <v>10530</v>
      </c>
      <c r="EB87" s="262">
        <v>14280</v>
      </c>
      <c r="EC87" s="262">
        <v>2030</v>
      </c>
      <c r="ED87" s="262">
        <v>219480</v>
      </c>
      <c r="EE87" s="262">
        <v>11530</v>
      </c>
      <c r="EF87" s="262">
        <v>36000</v>
      </c>
      <c r="EG87" s="262">
        <v>45530</v>
      </c>
      <c r="EH87" s="262">
        <v>34540</v>
      </c>
      <c r="EI87" s="262">
        <v>33630</v>
      </c>
      <c r="EJ87" s="262">
        <v>2420</v>
      </c>
      <c r="EK87" s="262">
        <v>23740</v>
      </c>
      <c r="EL87" s="262">
        <v>13100</v>
      </c>
      <c r="EM87" s="262">
        <v>17850</v>
      </c>
      <c r="EN87" s="262">
        <v>1150</v>
      </c>
      <c r="EO87" s="262">
        <v>223720</v>
      </c>
      <c r="EP87" s="262">
        <v>1990</v>
      </c>
      <c r="EQ87" s="262">
        <v>50160</v>
      </c>
      <c r="ER87" s="262">
        <v>33600</v>
      </c>
      <c r="ES87" s="262">
        <v>5620</v>
      </c>
      <c r="ET87" s="262">
        <v>10930</v>
      </c>
      <c r="EU87" s="262">
        <v>63020</v>
      </c>
      <c r="EV87" s="262">
        <v>40970</v>
      </c>
      <c r="EW87" s="262">
        <v>22050</v>
      </c>
      <c r="EX87" s="262">
        <v>108550</v>
      </c>
      <c r="EY87" s="262">
        <v>12150</v>
      </c>
      <c r="EZ87" s="262">
        <v>31280</v>
      </c>
      <c r="FA87" s="262">
        <v>17010</v>
      </c>
      <c r="FB87" s="262">
        <v>48100</v>
      </c>
      <c r="FC87" s="262">
        <v>0</v>
      </c>
      <c r="FD87" s="262">
        <v>59120</v>
      </c>
      <c r="FE87" s="262">
        <v>18410</v>
      </c>
      <c r="FF87" s="262">
        <v>31370</v>
      </c>
      <c r="FG87" s="262">
        <v>9340</v>
      </c>
      <c r="FH87" s="262">
        <v>17830</v>
      </c>
      <c r="FI87" s="262">
        <v>5060</v>
      </c>
      <c r="FJ87" s="262">
        <v>8880</v>
      </c>
      <c r="FK87" s="262">
        <v>17340</v>
      </c>
      <c r="FL87" s="262">
        <v>4790</v>
      </c>
      <c r="FM87" s="262">
        <v>5230</v>
      </c>
      <c r="FN87" s="262">
        <v>385220</v>
      </c>
      <c r="FO87" s="262">
        <v>32880</v>
      </c>
      <c r="FP87" s="262">
        <v>22680</v>
      </c>
      <c r="FQ87" s="262">
        <v>10200</v>
      </c>
      <c r="FR87" s="262">
        <v>139870</v>
      </c>
      <c r="FS87" s="262">
        <v>95010</v>
      </c>
      <c r="FT87" s="262">
        <v>85670</v>
      </c>
      <c r="FU87" s="262">
        <v>9340</v>
      </c>
      <c r="FV87" s="262">
        <v>39800</v>
      </c>
      <c r="FW87" s="262">
        <v>77650</v>
      </c>
      <c r="FX87" s="262">
        <v>385220</v>
      </c>
      <c r="FY87" s="262">
        <v>115060</v>
      </c>
      <c r="FZ87" s="262">
        <v>174940</v>
      </c>
      <c r="GA87" s="262">
        <v>37190</v>
      </c>
      <c r="GB87" s="262">
        <v>5350</v>
      </c>
      <c r="GC87" s="262">
        <v>22900</v>
      </c>
      <c r="GD87" s="262">
        <v>25670</v>
      </c>
      <c r="GE87" s="262">
        <v>4120</v>
      </c>
      <c r="GF87">
        <v>7349</v>
      </c>
      <c r="GG87">
        <v>10326</v>
      </c>
      <c r="GH87">
        <v>57103</v>
      </c>
      <c r="GI87">
        <v>13495</v>
      </c>
      <c r="GJ87">
        <v>4792</v>
      </c>
      <c r="GK87">
        <v>7235</v>
      </c>
      <c r="GL87">
        <v>8144</v>
      </c>
      <c r="GM87">
        <v>5054</v>
      </c>
      <c r="GN87">
        <v>4068</v>
      </c>
      <c r="GO87">
        <v>1522</v>
      </c>
      <c r="GP87">
        <v>10445</v>
      </c>
      <c r="GQ87">
        <v>14264</v>
      </c>
      <c r="GR87">
        <v>108704</v>
      </c>
      <c r="GS87">
        <v>22066</v>
      </c>
      <c r="GT87">
        <v>7400</v>
      </c>
      <c r="GU87">
        <v>17041</v>
      </c>
      <c r="GV87">
        <v>16918</v>
      </c>
      <c r="GW87">
        <v>8031</v>
      </c>
      <c r="GX87">
        <v>6372</v>
      </c>
      <c r="GY87">
        <v>2648</v>
      </c>
    </row>
    <row r="88" spans="1:207">
      <c r="A88" s="262">
        <v>5366</v>
      </c>
      <c r="B88" s="262">
        <v>5</v>
      </c>
      <c r="C88" s="262">
        <v>3</v>
      </c>
      <c r="D88" s="262">
        <v>66</v>
      </c>
      <c r="E88" s="262" t="s">
        <v>192</v>
      </c>
      <c r="F88" s="262" t="s">
        <v>2371</v>
      </c>
      <c r="G88" s="262" t="s">
        <v>2372</v>
      </c>
      <c r="H88" s="262" t="s">
        <v>2202</v>
      </c>
      <c r="I88" s="262">
        <v>60766</v>
      </c>
      <c r="J88" s="262">
        <v>7379</v>
      </c>
      <c r="K88" s="262">
        <v>5298</v>
      </c>
      <c r="L88" s="262">
        <v>7105</v>
      </c>
      <c r="M88" s="262">
        <v>9457</v>
      </c>
      <c r="N88" s="262">
        <v>8987</v>
      </c>
      <c r="O88" s="262">
        <v>7097</v>
      </c>
      <c r="P88" s="262">
        <v>7878</v>
      </c>
      <c r="Q88" s="262">
        <v>5163</v>
      </c>
      <c r="R88" s="262">
        <v>2402</v>
      </c>
      <c r="S88" s="262">
        <v>3112</v>
      </c>
      <c r="T88" s="262">
        <v>56509</v>
      </c>
      <c r="U88" s="262">
        <v>10</v>
      </c>
      <c r="V88" s="262">
        <v>373</v>
      </c>
      <c r="W88" s="262">
        <v>205</v>
      </c>
      <c r="X88" s="262">
        <v>209</v>
      </c>
      <c r="Y88" s="262">
        <v>144</v>
      </c>
      <c r="Z88" s="262">
        <v>204</v>
      </c>
      <c r="AA88" s="262">
        <v>1109</v>
      </c>
      <c r="AB88" s="262">
        <v>1845</v>
      </c>
      <c r="AC88" s="262">
        <v>242</v>
      </c>
      <c r="AD88" s="262">
        <v>52021</v>
      </c>
      <c r="AE88" s="262">
        <v>5056</v>
      </c>
      <c r="AF88" s="262">
        <v>493</v>
      </c>
      <c r="AG88" s="262">
        <v>47579</v>
      </c>
      <c r="AH88" s="262">
        <v>8085</v>
      </c>
      <c r="AI88" s="262">
        <v>4395</v>
      </c>
      <c r="AJ88" s="262">
        <v>597</v>
      </c>
      <c r="AK88" s="262">
        <v>110</v>
      </c>
      <c r="AL88" s="262">
        <v>41359</v>
      </c>
      <c r="AM88" s="262">
        <v>8281</v>
      </c>
      <c r="AN88" s="262">
        <v>8754</v>
      </c>
      <c r="AO88" s="262">
        <v>2372</v>
      </c>
      <c r="AP88" s="262">
        <v>87473</v>
      </c>
      <c r="AQ88" s="262">
        <v>9176</v>
      </c>
      <c r="AR88" s="262">
        <v>6898</v>
      </c>
      <c r="AS88" s="262">
        <v>9626</v>
      </c>
      <c r="AT88" s="262">
        <v>13774</v>
      </c>
      <c r="AU88" s="262">
        <v>14027</v>
      </c>
      <c r="AV88" s="262">
        <v>10656</v>
      </c>
      <c r="AW88" s="262">
        <v>13145</v>
      </c>
      <c r="AX88" s="262">
        <v>7151</v>
      </c>
      <c r="AY88" s="262">
        <v>3012</v>
      </c>
      <c r="AZ88" s="262">
        <v>11046</v>
      </c>
      <c r="BA88" s="262">
        <v>72303</v>
      </c>
      <c r="BB88" s="262">
        <v>27</v>
      </c>
      <c r="BC88" s="262">
        <v>1452</v>
      </c>
      <c r="BD88" s="262">
        <v>1152</v>
      </c>
      <c r="BE88" s="262">
        <v>413</v>
      </c>
      <c r="BF88" s="262">
        <v>313</v>
      </c>
      <c r="BG88" s="262">
        <v>759</v>
      </c>
      <c r="BH88" s="262">
        <v>1577</v>
      </c>
      <c r="BI88" s="262">
        <v>4461</v>
      </c>
      <c r="BJ88" s="262">
        <v>368</v>
      </c>
      <c r="BK88" s="262">
        <v>74481</v>
      </c>
      <c r="BL88" s="262">
        <v>6005</v>
      </c>
      <c r="BM88" s="262">
        <v>573</v>
      </c>
      <c r="BN88" s="262">
        <v>50894</v>
      </c>
      <c r="BO88" s="262">
        <v>32481</v>
      </c>
      <c r="BP88" s="262">
        <v>881</v>
      </c>
      <c r="BQ88" s="262">
        <v>3209</v>
      </c>
      <c r="BR88" s="262">
        <v>1626</v>
      </c>
      <c r="BS88" s="262">
        <v>8539</v>
      </c>
      <c r="BT88" s="262">
        <v>15228</v>
      </c>
      <c r="BU88" s="262">
        <v>15420</v>
      </c>
      <c r="BV88" s="262">
        <v>13905</v>
      </c>
      <c r="BW88" s="262">
        <v>14263</v>
      </c>
      <c r="BX88" s="262">
        <v>8315</v>
      </c>
      <c r="BY88" s="262">
        <v>3804</v>
      </c>
      <c r="BZ88" s="262">
        <v>2641</v>
      </c>
      <c r="CA88" s="262">
        <v>3724</v>
      </c>
      <c r="CB88" s="262">
        <v>965</v>
      </c>
      <c r="CC88" s="262">
        <v>4963</v>
      </c>
      <c r="CD88" s="262">
        <v>13323</v>
      </c>
      <c r="CE88" s="262">
        <v>19466</v>
      </c>
      <c r="CF88" s="262">
        <v>17793</v>
      </c>
      <c r="CG88" s="262">
        <v>14758</v>
      </c>
      <c r="CH88" s="262">
        <v>16197</v>
      </c>
      <c r="CI88" s="262">
        <v>55887</v>
      </c>
      <c r="CJ88" s="262">
        <v>11765</v>
      </c>
      <c r="CK88" s="262">
        <v>15802</v>
      </c>
      <c r="CL88" s="262">
        <v>4011</v>
      </c>
      <c r="CM88" s="262">
        <v>80361</v>
      </c>
      <c r="CN88" s="262">
        <v>24226</v>
      </c>
      <c r="CO88" s="262">
        <v>24547</v>
      </c>
      <c r="CP88" s="262">
        <v>23469</v>
      </c>
      <c r="CQ88" s="262">
        <v>6374</v>
      </c>
      <c r="CR88" s="262">
        <v>1745</v>
      </c>
      <c r="CS88" s="262">
        <v>24226</v>
      </c>
      <c r="CT88" s="262">
        <v>28061</v>
      </c>
      <c r="CU88" s="262">
        <v>13143</v>
      </c>
      <c r="CV88" s="262">
        <v>10071</v>
      </c>
      <c r="CW88" s="262">
        <v>3343</v>
      </c>
      <c r="CX88" s="262">
        <v>1517</v>
      </c>
      <c r="CY88" s="262">
        <v>187940</v>
      </c>
      <c r="CZ88" s="262">
        <v>92313</v>
      </c>
      <c r="DA88" s="262">
        <v>95626</v>
      </c>
      <c r="DB88" s="262">
        <v>16079</v>
      </c>
      <c r="DC88" s="262">
        <v>22128</v>
      </c>
      <c r="DD88" s="262">
        <v>19341</v>
      </c>
      <c r="DE88" s="262">
        <v>29064</v>
      </c>
      <c r="DF88" s="262">
        <v>20576</v>
      </c>
      <c r="DG88" s="262">
        <v>18407</v>
      </c>
      <c r="DH88" s="262">
        <v>9635</v>
      </c>
      <c r="DI88" s="262">
        <v>4204</v>
      </c>
      <c r="DJ88" s="262">
        <v>4674</v>
      </c>
      <c r="DK88" s="262">
        <v>17963</v>
      </c>
      <c r="DL88" s="262">
        <v>6633</v>
      </c>
      <c r="DM88" s="262">
        <v>14789</v>
      </c>
      <c r="DN88" s="262">
        <v>9285</v>
      </c>
      <c r="DO88" s="262">
        <v>19545</v>
      </c>
      <c r="DP88" s="262">
        <v>33164</v>
      </c>
      <c r="DQ88" s="262">
        <v>40656</v>
      </c>
      <c r="DR88" s="262">
        <v>20044</v>
      </c>
      <c r="DS88" s="262">
        <v>16982</v>
      </c>
      <c r="DT88" s="262">
        <v>98480</v>
      </c>
      <c r="DU88" s="262">
        <v>94540</v>
      </c>
      <c r="DV88" s="262">
        <v>3940</v>
      </c>
      <c r="DW88" s="262">
        <v>87870</v>
      </c>
      <c r="DX88" s="262">
        <v>94540</v>
      </c>
      <c r="DY88" s="262">
        <v>75930</v>
      </c>
      <c r="DZ88" s="262">
        <v>6730</v>
      </c>
      <c r="EA88" s="262">
        <v>4260</v>
      </c>
      <c r="EB88" s="262">
        <v>6390</v>
      </c>
      <c r="EC88" s="262">
        <v>1230</v>
      </c>
      <c r="ED88" s="262">
        <v>92570</v>
      </c>
      <c r="EE88" s="262">
        <v>4310</v>
      </c>
      <c r="EF88" s="262">
        <v>11680</v>
      </c>
      <c r="EG88" s="262">
        <v>19240</v>
      </c>
      <c r="EH88" s="262">
        <v>13130</v>
      </c>
      <c r="EI88" s="262">
        <v>15080</v>
      </c>
      <c r="EJ88" s="262">
        <v>1280</v>
      </c>
      <c r="EK88" s="262">
        <v>11250</v>
      </c>
      <c r="EL88" s="262">
        <v>6720</v>
      </c>
      <c r="EM88" s="262">
        <v>8870</v>
      </c>
      <c r="EN88" s="262">
        <v>1010</v>
      </c>
      <c r="EO88" s="262">
        <v>94540</v>
      </c>
      <c r="EP88" s="262">
        <v>1760</v>
      </c>
      <c r="EQ88" s="262">
        <v>23740</v>
      </c>
      <c r="ER88" s="262">
        <v>16180</v>
      </c>
      <c r="ES88" s="262">
        <v>1250</v>
      </c>
      <c r="ET88" s="262">
        <v>6310</v>
      </c>
      <c r="EU88" s="262">
        <v>23690</v>
      </c>
      <c r="EV88" s="262">
        <v>15840</v>
      </c>
      <c r="EW88" s="262">
        <v>7860</v>
      </c>
      <c r="EX88" s="262">
        <v>45350</v>
      </c>
      <c r="EY88" s="262">
        <v>3370</v>
      </c>
      <c r="EZ88" s="262">
        <v>10300</v>
      </c>
      <c r="FA88" s="262">
        <v>9300</v>
      </c>
      <c r="FB88" s="262">
        <v>22380</v>
      </c>
      <c r="FC88" s="262">
        <v>0.42420000000000002</v>
      </c>
      <c r="FD88" s="262">
        <v>25400</v>
      </c>
      <c r="FE88" s="262">
        <v>7310</v>
      </c>
      <c r="FF88" s="262">
        <v>13530</v>
      </c>
      <c r="FG88" s="262">
        <v>4560</v>
      </c>
      <c r="FH88" s="262">
        <v>7000</v>
      </c>
      <c r="FI88" s="262">
        <v>2790</v>
      </c>
      <c r="FJ88" s="262">
        <v>4310</v>
      </c>
      <c r="FK88" s="262">
        <v>8160</v>
      </c>
      <c r="FL88" s="262">
        <v>820</v>
      </c>
      <c r="FM88" s="262">
        <v>2320</v>
      </c>
      <c r="FN88" s="262">
        <v>160200</v>
      </c>
      <c r="FO88" s="262">
        <v>11720</v>
      </c>
      <c r="FP88" s="262">
        <v>6780</v>
      </c>
      <c r="FQ88" s="262">
        <v>4940</v>
      </c>
      <c r="FR88" s="262">
        <v>67940</v>
      </c>
      <c r="FS88" s="262">
        <v>39830</v>
      </c>
      <c r="FT88" s="262">
        <v>35260</v>
      </c>
      <c r="FU88" s="262">
        <v>4560</v>
      </c>
      <c r="FV88" s="262">
        <v>14870</v>
      </c>
      <c r="FW88" s="262">
        <v>25850</v>
      </c>
      <c r="FX88" s="262">
        <v>160200</v>
      </c>
      <c r="FY88" s="262">
        <v>50130</v>
      </c>
      <c r="FZ88" s="262">
        <v>73510</v>
      </c>
      <c r="GA88" s="262">
        <v>16800</v>
      </c>
      <c r="GB88" s="262">
        <v>2110</v>
      </c>
      <c r="GC88" s="262">
        <v>8030</v>
      </c>
      <c r="GD88" s="262">
        <v>8610</v>
      </c>
      <c r="GE88" s="262">
        <v>1010</v>
      </c>
      <c r="GF88">
        <v>7379</v>
      </c>
      <c r="GG88">
        <v>5047</v>
      </c>
      <c r="GH88">
        <v>25017</v>
      </c>
      <c r="GI88">
        <v>6366</v>
      </c>
      <c r="GJ88">
        <v>2172</v>
      </c>
      <c r="GK88">
        <v>3629</v>
      </c>
      <c r="GL88">
        <v>4817</v>
      </c>
      <c r="GM88">
        <v>3190</v>
      </c>
      <c r="GN88">
        <v>2124</v>
      </c>
      <c r="GO88">
        <v>1025</v>
      </c>
      <c r="GP88">
        <v>9176</v>
      </c>
      <c r="GQ88">
        <v>6596</v>
      </c>
      <c r="GR88">
        <v>36718</v>
      </c>
      <c r="GS88">
        <v>9582</v>
      </c>
      <c r="GT88">
        <v>3092</v>
      </c>
      <c r="GU88">
        <v>6264</v>
      </c>
      <c r="GV88">
        <v>7657</v>
      </c>
      <c r="GW88">
        <v>4292</v>
      </c>
      <c r="GX88">
        <v>2798</v>
      </c>
      <c r="GY88">
        <v>1290</v>
      </c>
    </row>
    <row r="89" spans="1:207">
      <c r="A89" s="262">
        <v>5370</v>
      </c>
      <c r="B89" s="262">
        <v>5</v>
      </c>
      <c r="C89" s="262">
        <v>3</v>
      </c>
      <c r="D89" s="262">
        <v>70</v>
      </c>
      <c r="E89" s="262" t="s">
        <v>192</v>
      </c>
      <c r="F89" s="262" t="s">
        <v>2373</v>
      </c>
      <c r="G89" s="262" t="s">
        <v>2374</v>
      </c>
      <c r="H89" s="262" t="s">
        <v>2202</v>
      </c>
      <c r="I89" s="262">
        <v>80323</v>
      </c>
      <c r="J89" s="262">
        <v>6318</v>
      </c>
      <c r="K89" s="262">
        <v>9120</v>
      </c>
      <c r="L89" s="262">
        <v>10823</v>
      </c>
      <c r="M89" s="262">
        <v>11981</v>
      </c>
      <c r="N89" s="262">
        <v>11322</v>
      </c>
      <c r="O89" s="262">
        <v>9054</v>
      </c>
      <c r="P89" s="262">
        <v>11280</v>
      </c>
      <c r="Q89" s="262">
        <v>6905</v>
      </c>
      <c r="R89" s="262">
        <v>3520</v>
      </c>
      <c r="S89" s="262">
        <v>3458</v>
      </c>
      <c r="T89" s="262">
        <v>73411</v>
      </c>
      <c r="U89" s="262">
        <v>155</v>
      </c>
      <c r="V89" s="262">
        <v>126</v>
      </c>
      <c r="W89" s="262">
        <v>1864</v>
      </c>
      <c r="X89" s="262">
        <v>773</v>
      </c>
      <c r="Y89" s="262">
        <v>334</v>
      </c>
      <c r="Z89" s="262">
        <v>202</v>
      </c>
      <c r="AA89" s="262">
        <v>3406</v>
      </c>
      <c r="AB89" s="262">
        <v>2325</v>
      </c>
      <c r="AC89" s="262">
        <v>370</v>
      </c>
      <c r="AD89" s="262">
        <v>70333</v>
      </c>
      <c r="AE89" s="262">
        <v>3289</v>
      </c>
      <c r="AF89" s="262">
        <v>600</v>
      </c>
      <c r="AG89" s="262">
        <v>65569</v>
      </c>
      <c r="AH89" s="262">
        <v>8886</v>
      </c>
      <c r="AI89" s="262">
        <v>4933</v>
      </c>
      <c r="AJ89" s="262">
        <v>763</v>
      </c>
      <c r="AK89" s="262">
        <v>172</v>
      </c>
      <c r="AL89" s="262">
        <v>40615</v>
      </c>
      <c r="AM89" s="262">
        <v>17304</v>
      </c>
      <c r="AN89" s="262">
        <v>19603</v>
      </c>
      <c r="AO89" s="262">
        <v>2801</v>
      </c>
      <c r="AP89" s="262">
        <v>112080</v>
      </c>
      <c r="AQ89" s="262">
        <v>8028</v>
      </c>
      <c r="AR89" s="262">
        <v>11496</v>
      </c>
      <c r="AS89" s="262">
        <v>14897</v>
      </c>
      <c r="AT89" s="262">
        <v>16825</v>
      </c>
      <c r="AU89" s="262">
        <v>17575</v>
      </c>
      <c r="AV89" s="262">
        <v>12700</v>
      </c>
      <c r="AW89" s="262">
        <v>16868</v>
      </c>
      <c r="AX89" s="262">
        <v>8779</v>
      </c>
      <c r="AY89" s="262">
        <v>4478</v>
      </c>
      <c r="AZ89" s="262">
        <v>12834</v>
      </c>
      <c r="BA89" s="262">
        <v>91973</v>
      </c>
      <c r="BB89" s="262">
        <v>431</v>
      </c>
      <c r="BC89" s="262">
        <v>280</v>
      </c>
      <c r="BD89" s="262">
        <v>4152</v>
      </c>
      <c r="BE89" s="262">
        <v>1138</v>
      </c>
      <c r="BF89" s="262">
        <v>331</v>
      </c>
      <c r="BG89" s="262">
        <v>507</v>
      </c>
      <c r="BH89" s="262">
        <v>6150</v>
      </c>
      <c r="BI89" s="262">
        <v>5307</v>
      </c>
      <c r="BJ89" s="262">
        <v>715</v>
      </c>
      <c r="BK89" s="262">
        <v>94509</v>
      </c>
      <c r="BL89" s="262">
        <v>4226</v>
      </c>
      <c r="BM89" s="262">
        <v>739</v>
      </c>
      <c r="BN89" s="262">
        <v>62081</v>
      </c>
      <c r="BO89" s="262">
        <v>45699</v>
      </c>
      <c r="BP89" s="262">
        <v>135</v>
      </c>
      <c r="BQ89" s="262">
        <v>3731</v>
      </c>
      <c r="BR89" s="262">
        <v>1322</v>
      </c>
      <c r="BS89" s="262">
        <v>10367</v>
      </c>
      <c r="BT89" s="262">
        <v>18844</v>
      </c>
      <c r="BU89" s="262">
        <v>19764</v>
      </c>
      <c r="BV89" s="262">
        <v>20400</v>
      </c>
      <c r="BW89" s="262">
        <v>20967</v>
      </c>
      <c r="BX89" s="262">
        <v>9510</v>
      </c>
      <c r="BY89" s="262">
        <v>4222</v>
      </c>
      <c r="BZ89" s="262">
        <v>2474</v>
      </c>
      <c r="CA89" s="262">
        <v>3776</v>
      </c>
      <c r="CB89" s="262">
        <v>1160</v>
      </c>
      <c r="CC89" s="262">
        <v>5624</v>
      </c>
      <c r="CD89" s="262">
        <v>15432</v>
      </c>
      <c r="CE89" s="262">
        <v>23702</v>
      </c>
      <c r="CF89" s="262">
        <v>27621</v>
      </c>
      <c r="CG89" s="262">
        <v>20092</v>
      </c>
      <c r="CH89" s="262">
        <v>18015</v>
      </c>
      <c r="CI89" s="262">
        <v>55205</v>
      </c>
      <c r="CJ89" s="262">
        <v>22008</v>
      </c>
      <c r="CK89" s="262">
        <v>30007</v>
      </c>
      <c r="CL89" s="262">
        <v>4426</v>
      </c>
      <c r="CM89" s="262">
        <v>103198</v>
      </c>
      <c r="CN89" s="262">
        <v>28574</v>
      </c>
      <c r="CO89" s="262">
        <v>31766</v>
      </c>
      <c r="CP89" s="262">
        <v>32325</v>
      </c>
      <c r="CQ89" s="262">
        <v>8435</v>
      </c>
      <c r="CR89" s="262">
        <v>2098</v>
      </c>
      <c r="CS89" s="262">
        <v>28574</v>
      </c>
      <c r="CT89" s="262">
        <v>36516</v>
      </c>
      <c r="CU89" s="262">
        <v>17928</v>
      </c>
      <c r="CV89" s="262">
        <v>13884</v>
      </c>
      <c r="CW89" s="262">
        <v>4412</v>
      </c>
      <c r="CX89" s="262">
        <v>1884</v>
      </c>
      <c r="CY89" s="262">
        <v>248161</v>
      </c>
      <c r="CZ89" s="262">
        <v>121712</v>
      </c>
      <c r="DA89" s="262">
        <v>126449</v>
      </c>
      <c r="DB89" s="262">
        <v>21778</v>
      </c>
      <c r="DC89" s="262">
        <v>29619</v>
      </c>
      <c r="DD89" s="262">
        <v>26633</v>
      </c>
      <c r="DE89" s="262">
        <v>38067</v>
      </c>
      <c r="DF89" s="262">
        <v>25914</v>
      </c>
      <c r="DG89" s="262">
        <v>23818</v>
      </c>
      <c r="DH89" s="262">
        <v>12021</v>
      </c>
      <c r="DI89" s="262">
        <v>5916</v>
      </c>
      <c r="DJ89" s="262">
        <v>6280</v>
      </c>
      <c r="DK89" s="262">
        <v>23866</v>
      </c>
      <c r="DL89" s="262">
        <v>8843</v>
      </c>
      <c r="DM89" s="262">
        <v>20537</v>
      </c>
      <c r="DN89" s="262">
        <v>12588</v>
      </c>
      <c r="DO89" s="262">
        <v>27054</v>
      </c>
      <c r="DP89" s="262">
        <v>43257</v>
      </c>
      <c r="DQ89" s="262">
        <v>52561</v>
      </c>
      <c r="DR89" s="262">
        <v>25476</v>
      </c>
      <c r="DS89" s="262">
        <v>21783</v>
      </c>
      <c r="DT89" s="262">
        <v>126760</v>
      </c>
      <c r="DU89" s="262">
        <v>121280</v>
      </c>
      <c r="DV89" s="262">
        <v>5490</v>
      </c>
      <c r="DW89" s="262">
        <v>120100</v>
      </c>
      <c r="DX89" s="262">
        <v>121280</v>
      </c>
      <c r="DY89" s="262">
        <v>100130</v>
      </c>
      <c r="DZ89" s="262">
        <v>7220</v>
      </c>
      <c r="EA89" s="262">
        <v>6180</v>
      </c>
      <c r="EB89" s="262">
        <v>6140</v>
      </c>
      <c r="EC89" s="262">
        <v>1620</v>
      </c>
      <c r="ED89" s="262">
        <v>119100</v>
      </c>
      <c r="EE89" s="262">
        <v>5730</v>
      </c>
      <c r="EF89" s="262">
        <v>14750</v>
      </c>
      <c r="EG89" s="262">
        <v>22610</v>
      </c>
      <c r="EH89" s="262">
        <v>15290</v>
      </c>
      <c r="EI89" s="262">
        <v>20770</v>
      </c>
      <c r="EJ89" s="262">
        <v>2260</v>
      </c>
      <c r="EK89" s="262">
        <v>16420</v>
      </c>
      <c r="EL89" s="262">
        <v>8310</v>
      </c>
      <c r="EM89" s="262">
        <v>12200</v>
      </c>
      <c r="EN89" s="262">
        <v>760</v>
      </c>
      <c r="EO89" s="262">
        <v>121280</v>
      </c>
      <c r="EP89" s="262">
        <v>2270</v>
      </c>
      <c r="EQ89" s="262">
        <v>32250</v>
      </c>
      <c r="ER89" s="262">
        <v>21670</v>
      </c>
      <c r="ES89" s="262">
        <v>1560</v>
      </c>
      <c r="ET89" s="262">
        <v>9020</v>
      </c>
      <c r="EU89" s="262">
        <v>31870</v>
      </c>
      <c r="EV89" s="262">
        <v>22690</v>
      </c>
      <c r="EW89" s="262">
        <v>9190</v>
      </c>
      <c r="EX89" s="262">
        <v>54860</v>
      </c>
      <c r="EY89" s="262">
        <v>3970</v>
      </c>
      <c r="EZ89" s="262">
        <v>13460</v>
      </c>
      <c r="FA89" s="262">
        <v>9300</v>
      </c>
      <c r="FB89" s="262">
        <v>28120</v>
      </c>
      <c r="FC89" s="262">
        <v>20</v>
      </c>
      <c r="FD89" s="262">
        <v>35080</v>
      </c>
      <c r="FE89" s="262">
        <v>10250</v>
      </c>
      <c r="FF89" s="262">
        <v>18330</v>
      </c>
      <c r="FG89" s="262">
        <v>6500</v>
      </c>
      <c r="FH89" s="262">
        <v>10050</v>
      </c>
      <c r="FI89" s="262">
        <v>3600</v>
      </c>
      <c r="FJ89" s="262">
        <v>5590</v>
      </c>
      <c r="FK89" s="262">
        <v>8630</v>
      </c>
      <c r="FL89" s="262">
        <v>3250</v>
      </c>
      <c r="FM89" s="262">
        <v>3960</v>
      </c>
      <c r="FN89" s="262">
        <v>211300</v>
      </c>
      <c r="FO89" s="262">
        <v>19550</v>
      </c>
      <c r="FP89" s="262">
        <v>13040</v>
      </c>
      <c r="FQ89" s="262">
        <v>6510</v>
      </c>
      <c r="FR89" s="262">
        <v>90460</v>
      </c>
      <c r="FS89" s="262">
        <v>52310</v>
      </c>
      <c r="FT89" s="262">
        <v>45810</v>
      </c>
      <c r="FU89" s="262">
        <v>6500</v>
      </c>
      <c r="FV89" s="262">
        <v>20410</v>
      </c>
      <c r="FW89" s="262">
        <v>28570</v>
      </c>
      <c r="FX89" s="262">
        <v>211300</v>
      </c>
      <c r="FY89" s="262">
        <v>68620</v>
      </c>
      <c r="FZ89" s="262">
        <v>103820</v>
      </c>
      <c r="GA89" s="262">
        <v>17340</v>
      </c>
      <c r="GB89" s="262">
        <v>2500</v>
      </c>
      <c r="GC89" s="262">
        <v>9440</v>
      </c>
      <c r="GD89" s="262">
        <v>8580</v>
      </c>
      <c r="GE89" s="262">
        <v>990</v>
      </c>
      <c r="GF89">
        <v>6318</v>
      </c>
      <c r="GG89">
        <v>8858</v>
      </c>
      <c r="GH89">
        <v>33423</v>
      </c>
      <c r="GI89">
        <v>8045</v>
      </c>
      <c r="GJ89">
        <v>3028</v>
      </c>
      <c r="GK89">
        <v>5088</v>
      </c>
      <c r="GL89">
        <v>6839</v>
      </c>
      <c r="GM89">
        <v>4227</v>
      </c>
      <c r="GN89">
        <v>3119</v>
      </c>
      <c r="GO89">
        <v>1378</v>
      </c>
      <c r="GP89">
        <v>8028</v>
      </c>
      <c r="GQ89">
        <v>11139</v>
      </c>
      <c r="GR89">
        <v>48335</v>
      </c>
      <c r="GS89">
        <v>11497</v>
      </c>
      <c r="GT89">
        <v>3908</v>
      </c>
      <c r="GU89">
        <v>8049</v>
      </c>
      <c r="GV89">
        <v>9666</v>
      </c>
      <c r="GW89">
        <v>5334</v>
      </c>
      <c r="GX89">
        <v>3880</v>
      </c>
      <c r="GY89">
        <v>1810</v>
      </c>
    </row>
    <row r="90" spans="1:207">
      <c r="A90" s="262">
        <v>5374</v>
      </c>
      <c r="B90" s="262">
        <v>5</v>
      </c>
      <c r="C90" s="262">
        <v>3</v>
      </c>
      <c r="D90" s="262">
        <v>74</v>
      </c>
      <c r="E90" s="262" t="s">
        <v>192</v>
      </c>
      <c r="F90" s="262" t="s">
        <v>2375</v>
      </c>
      <c r="G90" s="262" t="s">
        <v>2376</v>
      </c>
      <c r="H90" s="262" t="s">
        <v>2202</v>
      </c>
      <c r="I90" s="262">
        <v>74528</v>
      </c>
      <c r="J90" s="262">
        <v>10596</v>
      </c>
      <c r="K90" s="262">
        <v>6240</v>
      </c>
      <c r="L90" s="262">
        <v>8871</v>
      </c>
      <c r="M90" s="262">
        <v>12034</v>
      </c>
      <c r="N90" s="262">
        <v>11723</v>
      </c>
      <c r="O90" s="262">
        <v>7778</v>
      </c>
      <c r="P90" s="262">
        <v>9764</v>
      </c>
      <c r="Q90" s="262">
        <v>5429</v>
      </c>
      <c r="R90" s="262">
        <v>2093</v>
      </c>
      <c r="S90" s="262">
        <v>6563</v>
      </c>
      <c r="T90" s="262">
        <v>65849</v>
      </c>
      <c r="U90" s="262">
        <v>673</v>
      </c>
      <c r="V90" s="262">
        <v>339</v>
      </c>
      <c r="W90" s="262">
        <v>453</v>
      </c>
      <c r="X90" s="262">
        <v>323</v>
      </c>
      <c r="Y90" s="262">
        <v>50</v>
      </c>
      <c r="Z90" s="262">
        <v>278</v>
      </c>
      <c r="AA90" s="262">
        <v>1295</v>
      </c>
      <c r="AB90" s="262">
        <v>4662</v>
      </c>
      <c r="AC90" s="262">
        <v>273</v>
      </c>
      <c r="AD90" s="262">
        <v>62708</v>
      </c>
      <c r="AE90" s="262">
        <v>5339</v>
      </c>
      <c r="AF90" s="262">
        <v>251</v>
      </c>
      <c r="AG90" s="262">
        <v>48190</v>
      </c>
      <c r="AH90" s="262">
        <v>17327</v>
      </c>
      <c r="AI90" s="262">
        <v>7579</v>
      </c>
      <c r="AJ90" s="262">
        <v>1138</v>
      </c>
      <c r="AK90" s="262">
        <v>294</v>
      </c>
      <c r="AL90" s="262">
        <v>56985</v>
      </c>
      <c r="AM90" s="262">
        <v>9529</v>
      </c>
      <c r="AN90" s="262">
        <v>5743</v>
      </c>
      <c r="AO90" s="262">
        <v>2271</v>
      </c>
      <c r="AP90" s="262">
        <v>127499</v>
      </c>
      <c r="AQ90" s="262">
        <v>15705</v>
      </c>
      <c r="AR90" s="262">
        <v>9411</v>
      </c>
      <c r="AS90" s="262">
        <v>14914</v>
      </c>
      <c r="AT90" s="262">
        <v>22000</v>
      </c>
      <c r="AU90" s="262">
        <v>22151</v>
      </c>
      <c r="AV90" s="262">
        <v>13639</v>
      </c>
      <c r="AW90" s="262">
        <v>18578</v>
      </c>
      <c r="AX90" s="262">
        <v>8276</v>
      </c>
      <c r="AY90" s="262">
        <v>2816</v>
      </c>
      <c r="AZ90" s="262">
        <v>23239</v>
      </c>
      <c r="BA90" s="262">
        <v>94963</v>
      </c>
      <c r="BB90" s="262">
        <v>4002</v>
      </c>
      <c r="BC90" s="262">
        <v>833</v>
      </c>
      <c r="BD90" s="262">
        <v>2649</v>
      </c>
      <c r="BE90" s="262">
        <v>809</v>
      </c>
      <c r="BF90" s="262">
        <v>142</v>
      </c>
      <c r="BG90" s="262">
        <v>853</v>
      </c>
      <c r="BH90" s="262">
        <v>2274</v>
      </c>
      <c r="BI90" s="262">
        <v>13963</v>
      </c>
      <c r="BJ90" s="262">
        <v>656</v>
      </c>
      <c r="BK90" s="262">
        <v>101923</v>
      </c>
      <c r="BL90" s="262">
        <v>8370</v>
      </c>
      <c r="BM90" s="262">
        <v>304</v>
      </c>
      <c r="BN90" s="262">
        <v>68173</v>
      </c>
      <c r="BO90" s="262">
        <v>52964</v>
      </c>
      <c r="BP90" s="262">
        <v>483</v>
      </c>
      <c r="BQ90" s="262">
        <v>5870</v>
      </c>
      <c r="BR90" s="262">
        <v>2867</v>
      </c>
      <c r="BS90" s="262">
        <v>15964</v>
      </c>
      <c r="BT90" s="262">
        <v>27458</v>
      </c>
      <c r="BU90" s="262">
        <v>23294</v>
      </c>
      <c r="BV90" s="262">
        <v>17476</v>
      </c>
      <c r="BW90" s="262">
        <v>17613</v>
      </c>
      <c r="BX90" s="262">
        <v>10099</v>
      </c>
      <c r="BY90" s="262">
        <v>5041</v>
      </c>
      <c r="BZ90" s="262">
        <v>3121</v>
      </c>
      <c r="CA90" s="262">
        <v>4557</v>
      </c>
      <c r="CB90" s="262">
        <v>1752</v>
      </c>
      <c r="CC90" s="262">
        <v>8047</v>
      </c>
      <c r="CD90" s="262">
        <v>23178</v>
      </c>
      <c r="CE90" s="262">
        <v>30956</v>
      </c>
      <c r="CF90" s="262">
        <v>23323</v>
      </c>
      <c r="CG90" s="262">
        <v>18032</v>
      </c>
      <c r="CH90" s="262">
        <v>22202</v>
      </c>
      <c r="CI90" s="262">
        <v>93208</v>
      </c>
      <c r="CJ90" s="262">
        <v>16377</v>
      </c>
      <c r="CK90" s="262">
        <v>13231</v>
      </c>
      <c r="CL90" s="262">
        <v>4674</v>
      </c>
      <c r="CM90" s="262">
        <v>115706</v>
      </c>
      <c r="CN90" s="262">
        <v>36493</v>
      </c>
      <c r="CO90" s="262">
        <v>33637</v>
      </c>
      <c r="CP90" s="262">
        <v>34464</v>
      </c>
      <c r="CQ90" s="262">
        <v>8916</v>
      </c>
      <c r="CR90" s="262">
        <v>2196</v>
      </c>
      <c r="CS90" s="262">
        <v>36493</v>
      </c>
      <c r="CT90" s="262">
        <v>38987</v>
      </c>
      <c r="CU90" s="262">
        <v>17733</v>
      </c>
      <c r="CV90" s="262">
        <v>14556</v>
      </c>
      <c r="CW90" s="262">
        <v>5190</v>
      </c>
      <c r="CX90" s="262">
        <v>2747</v>
      </c>
      <c r="CY90" s="262">
        <v>273011</v>
      </c>
      <c r="CZ90" s="262">
        <v>132850</v>
      </c>
      <c r="DA90" s="262">
        <v>140161</v>
      </c>
      <c r="DB90" s="262">
        <v>24924</v>
      </c>
      <c r="DC90" s="262">
        <v>32833</v>
      </c>
      <c r="DD90" s="262">
        <v>29758</v>
      </c>
      <c r="DE90" s="262">
        <v>40079</v>
      </c>
      <c r="DF90" s="262">
        <v>28184</v>
      </c>
      <c r="DG90" s="262">
        <v>27514</v>
      </c>
      <c r="DH90" s="262">
        <v>14380</v>
      </c>
      <c r="DI90" s="262">
        <v>6731</v>
      </c>
      <c r="DJ90" s="262">
        <v>7171</v>
      </c>
      <c r="DK90" s="262">
        <v>27056</v>
      </c>
      <c r="DL90" s="262">
        <v>9836</v>
      </c>
      <c r="DM90" s="262">
        <v>22485</v>
      </c>
      <c r="DN90" s="262">
        <v>14236</v>
      </c>
      <c r="DO90" s="262">
        <v>29224</v>
      </c>
      <c r="DP90" s="262">
        <v>46115</v>
      </c>
      <c r="DQ90" s="262">
        <v>55187</v>
      </c>
      <c r="DR90" s="262">
        <v>29333</v>
      </c>
      <c r="DS90" s="262">
        <v>25637</v>
      </c>
      <c r="DT90" s="262">
        <v>141090</v>
      </c>
      <c r="DU90" s="262">
        <v>135120</v>
      </c>
      <c r="DV90" s="262">
        <v>5970</v>
      </c>
      <c r="DW90" s="262">
        <v>130170</v>
      </c>
      <c r="DX90" s="262">
        <v>135120</v>
      </c>
      <c r="DY90" s="262">
        <v>114120</v>
      </c>
      <c r="DZ90" s="262">
        <v>5840</v>
      </c>
      <c r="EA90" s="262">
        <v>6490</v>
      </c>
      <c r="EB90" s="262">
        <v>7220</v>
      </c>
      <c r="EC90" s="262">
        <v>1460</v>
      </c>
      <c r="ED90" s="262">
        <v>132460</v>
      </c>
      <c r="EE90" s="262">
        <v>6930</v>
      </c>
      <c r="EF90" s="262">
        <v>17540</v>
      </c>
      <c r="EG90" s="262">
        <v>25680</v>
      </c>
      <c r="EH90" s="262">
        <v>17910</v>
      </c>
      <c r="EI90" s="262">
        <v>19380</v>
      </c>
      <c r="EJ90" s="262">
        <v>1960</v>
      </c>
      <c r="EK90" s="262">
        <v>19830</v>
      </c>
      <c r="EL90" s="262">
        <v>11210</v>
      </c>
      <c r="EM90" s="262">
        <v>11700</v>
      </c>
      <c r="EN90" s="262">
        <v>320</v>
      </c>
      <c r="EO90" s="262">
        <v>135120</v>
      </c>
      <c r="EP90" s="262">
        <v>1940</v>
      </c>
      <c r="EQ90" s="262">
        <v>47450</v>
      </c>
      <c r="ER90" s="262">
        <v>39010</v>
      </c>
      <c r="ES90" s="262">
        <v>1580</v>
      </c>
      <c r="ET90" s="262">
        <v>6850</v>
      </c>
      <c r="EU90" s="262">
        <v>28980</v>
      </c>
      <c r="EV90" s="262">
        <v>21620</v>
      </c>
      <c r="EW90" s="262">
        <v>7360</v>
      </c>
      <c r="EX90" s="262">
        <v>56750</v>
      </c>
      <c r="EY90" s="262">
        <v>3800</v>
      </c>
      <c r="EZ90" s="262">
        <v>14800</v>
      </c>
      <c r="FA90" s="262">
        <v>7040</v>
      </c>
      <c r="FB90" s="262">
        <v>31110</v>
      </c>
      <c r="FC90" s="262">
        <v>0</v>
      </c>
      <c r="FD90" s="262">
        <v>38700</v>
      </c>
      <c r="FE90" s="262">
        <v>11810</v>
      </c>
      <c r="FF90" s="262">
        <v>20510</v>
      </c>
      <c r="FG90" s="262">
        <v>6380</v>
      </c>
      <c r="FH90" s="262">
        <v>11400</v>
      </c>
      <c r="FI90" s="262">
        <v>3390</v>
      </c>
      <c r="FJ90" s="262">
        <v>6460</v>
      </c>
      <c r="FK90" s="262">
        <v>9240</v>
      </c>
      <c r="FL90" s="262">
        <v>4390</v>
      </c>
      <c r="FM90" s="262">
        <v>3830</v>
      </c>
      <c r="FN90" s="262">
        <v>230170</v>
      </c>
      <c r="FO90" s="262">
        <v>21300</v>
      </c>
      <c r="FP90" s="262">
        <v>14010</v>
      </c>
      <c r="FQ90" s="262">
        <v>7290</v>
      </c>
      <c r="FR90" s="262">
        <v>91840</v>
      </c>
      <c r="FS90" s="262">
        <v>62410</v>
      </c>
      <c r="FT90" s="262">
        <v>56030</v>
      </c>
      <c r="FU90" s="262">
        <v>6380</v>
      </c>
      <c r="FV90" s="262">
        <v>21720</v>
      </c>
      <c r="FW90" s="262">
        <v>32900</v>
      </c>
      <c r="FX90" s="262">
        <v>230170</v>
      </c>
      <c r="FY90" s="262">
        <v>72050</v>
      </c>
      <c r="FZ90" s="262">
        <v>107610</v>
      </c>
      <c r="GA90" s="262">
        <v>25180</v>
      </c>
      <c r="GB90" s="262">
        <v>2780</v>
      </c>
      <c r="GC90" s="262">
        <v>10300</v>
      </c>
      <c r="GD90" s="262">
        <v>10830</v>
      </c>
      <c r="GE90" s="262">
        <v>1410</v>
      </c>
      <c r="GF90">
        <v>10596</v>
      </c>
      <c r="GG90">
        <v>6012</v>
      </c>
      <c r="GH90">
        <v>31835</v>
      </c>
      <c r="GI90">
        <v>7121</v>
      </c>
      <c r="GJ90">
        <v>2487</v>
      </c>
      <c r="GK90">
        <v>4345</v>
      </c>
      <c r="GL90">
        <v>5977</v>
      </c>
      <c r="GM90">
        <v>3267</v>
      </c>
      <c r="GN90">
        <v>2278</v>
      </c>
      <c r="GO90">
        <v>610</v>
      </c>
      <c r="GP90">
        <v>15705</v>
      </c>
      <c r="GQ90">
        <v>9093</v>
      </c>
      <c r="GR90">
        <v>57825</v>
      </c>
      <c r="GS90">
        <v>12569</v>
      </c>
      <c r="GT90">
        <v>3976</v>
      </c>
      <c r="GU90">
        <v>8801</v>
      </c>
      <c r="GV90">
        <v>10664</v>
      </c>
      <c r="GW90">
        <v>4945</v>
      </c>
      <c r="GX90">
        <v>3092</v>
      </c>
      <c r="GY90">
        <v>820</v>
      </c>
    </row>
    <row r="91" spans="1:207">
      <c r="A91" s="262">
        <v>5378</v>
      </c>
      <c r="B91" s="262">
        <v>5</v>
      </c>
      <c r="C91" s="262">
        <v>3</v>
      </c>
      <c r="D91" s="262">
        <v>78</v>
      </c>
      <c r="E91" s="262" t="s">
        <v>192</v>
      </c>
      <c r="F91" s="262" t="s">
        <v>2377</v>
      </c>
      <c r="G91" s="262" t="s">
        <v>2378</v>
      </c>
      <c r="H91" s="262" t="s">
        <v>2202</v>
      </c>
      <c r="I91" s="262">
        <v>72812</v>
      </c>
      <c r="J91" s="262">
        <v>6401</v>
      </c>
      <c r="K91" s="262">
        <v>5706</v>
      </c>
      <c r="L91" s="262">
        <v>8080</v>
      </c>
      <c r="M91" s="262">
        <v>13971</v>
      </c>
      <c r="N91" s="262">
        <v>12770</v>
      </c>
      <c r="O91" s="262">
        <v>8844</v>
      </c>
      <c r="P91" s="262">
        <v>9259</v>
      </c>
      <c r="Q91" s="262">
        <v>5249</v>
      </c>
      <c r="R91" s="262">
        <v>2532</v>
      </c>
      <c r="S91" s="262">
        <v>7071</v>
      </c>
      <c r="T91" s="262">
        <v>63528</v>
      </c>
      <c r="U91" s="262">
        <v>541</v>
      </c>
      <c r="V91" s="262">
        <v>638</v>
      </c>
      <c r="W91" s="262">
        <v>489</v>
      </c>
      <c r="X91" s="262">
        <v>241</v>
      </c>
      <c r="Y91" s="262">
        <v>27</v>
      </c>
      <c r="Z91" s="262">
        <v>277</v>
      </c>
      <c r="AA91" s="262">
        <v>1937</v>
      </c>
      <c r="AB91" s="262">
        <v>4883</v>
      </c>
      <c r="AC91" s="262">
        <v>326</v>
      </c>
      <c r="AD91" s="262">
        <v>61729</v>
      </c>
      <c r="AE91" s="262">
        <v>3649</v>
      </c>
      <c r="AF91" s="262">
        <v>288</v>
      </c>
      <c r="AG91" s="262">
        <v>49024</v>
      </c>
      <c r="AH91" s="262">
        <v>12885</v>
      </c>
      <c r="AI91" s="262">
        <v>8619</v>
      </c>
      <c r="AJ91" s="262">
        <v>1892</v>
      </c>
      <c r="AK91" s="262">
        <v>392</v>
      </c>
      <c r="AL91" s="262">
        <v>42596</v>
      </c>
      <c r="AM91" s="262">
        <v>15780</v>
      </c>
      <c r="AN91" s="262">
        <v>12414</v>
      </c>
      <c r="AO91" s="262">
        <v>2022</v>
      </c>
      <c r="AP91" s="262">
        <v>134210</v>
      </c>
      <c r="AQ91" s="262">
        <v>9945</v>
      </c>
      <c r="AR91" s="262">
        <v>8467</v>
      </c>
      <c r="AS91" s="262">
        <v>14208</v>
      </c>
      <c r="AT91" s="262">
        <v>27136</v>
      </c>
      <c r="AU91" s="262">
        <v>27523</v>
      </c>
      <c r="AV91" s="262">
        <v>15539</v>
      </c>
      <c r="AW91" s="262">
        <v>18833</v>
      </c>
      <c r="AX91" s="262">
        <v>8715</v>
      </c>
      <c r="AY91" s="262">
        <v>3828</v>
      </c>
      <c r="AZ91" s="262">
        <v>32456</v>
      </c>
      <c r="BA91" s="262">
        <v>91047</v>
      </c>
      <c r="BB91" s="262">
        <v>3107</v>
      </c>
      <c r="BC91" s="262">
        <v>2594</v>
      </c>
      <c r="BD91" s="262">
        <v>3365</v>
      </c>
      <c r="BE91" s="262">
        <v>679</v>
      </c>
      <c r="BF91" s="262">
        <v>104</v>
      </c>
      <c r="BG91" s="262">
        <v>842</v>
      </c>
      <c r="BH91" s="262">
        <v>4078</v>
      </c>
      <c r="BI91" s="262">
        <v>14282</v>
      </c>
      <c r="BJ91" s="262">
        <v>1035</v>
      </c>
      <c r="BK91" s="262">
        <v>108550</v>
      </c>
      <c r="BL91" s="262">
        <v>5865</v>
      </c>
      <c r="BM91" s="262">
        <v>384</v>
      </c>
      <c r="BN91" s="262">
        <v>68697</v>
      </c>
      <c r="BO91" s="262">
        <v>60899</v>
      </c>
      <c r="BP91" s="262">
        <v>195</v>
      </c>
      <c r="BQ91" s="262">
        <v>4403</v>
      </c>
      <c r="BR91" s="262">
        <v>3672</v>
      </c>
      <c r="BS91" s="262">
        <v>17273</v>
      </c>
      <c r="BT91" s="262">
        <v>29410</v>
      </c>
      <c r="BU91" s="262">
        <v>24568</v>
      </c>
      <c r="BV91" s="262">
        <v>18232</v>
      </c>
      <c r="BW91" s="262">
        <v>16966</v>
      </c>
      <c r="BX91" s="262">
        <v>10761</v>
      </c>
      <c r="BY91" s="262">
        <v>5181</v>
      </c>
      <c r="BZ91" s="262">
        <v>3084</v>
      </c>
      <c r="CA91" s="262">
        <v>5047</v>
      </c>
      <c r="CB91" s="262">
        <v>3392</v>
      </c>
      <c r="CC91" s="262">
        <v>11021</v>
      </c>
      <c r="CD91" s="262">
        <v>26586</v>
      </c>
      <c r="CE91" s="262">
        <v>33507</v>
      </c>
      <c r="CF91" s="262">
        <v>23999</v>
      </c>
      <c r="CG91" s="262">
        <v>17266</v>
      </c>
      <c r="CH91" s="262">
        <v>18423</v>
      </c>
      <c r="CI91" s="262">
        <v>77569</v>
      </c>
      <c r="CJ91" s="262">
        <v>24906</v>
      </c>
      <c r="CK91" s="262">
        <v>26907</v>
      </c>
      <c r="CL91" s="262">
        <v>4812</v>
      </c>
      <c r="CM91" s="262">
        <v>125190</v>
      </c>
      <c r="CN91" s="262">
        <v>41702</v>
      </c>
      <c r="CO91" s="262">
        <v>38150</v>
      </c>
      <c r="CP91" s="262">
        <v>33646</v>
      </c>
      <c r="CQ91" s="262">
        <v>9330</v>
      </c>
      <c r="CR91" s="262">
        <v>2362</v>
      </c>
      <c r="CS91" s="262">
        <v>41702</v>
      </c>
      <c r="CT91" s="262">
        <v>44145</v>
      </c>
      <c r="CU91" s="262">
        <v>18588</v>
      </c>
      <c r="CV91" s="262">
        <v>14698</v>
      </c>
      <c r="CW91" s="262">
        <v>4340</v>
      </c>
      <c r="CX91" s="262">
        <v>1717</v>
      </c>
      <c r="CY91" s="262">
        <v>278183</v>
      </c>
      <c r="CZ91" s="262">
        <v>134372</v>
      </c>
      <c r="DA91" s="262">
        <v>143810</v>
      </c>
      <c r="DB91" s="262">
        <v>24454</v>
      </c>
      <c r="DC91" s="262">
        <v>31176</v>
      </c>
      <c r="DD91" s="262">
        <v>25687</v>
      </c>
      <c r="DE91" s="262">
        <v>40860</v>
      </c>
      <c r="DF91" s="262">
        <v>32072</v>
      </c>
      <c r="DG91" s="262">
        <v>30369</v>
      </c>
      <c r="DH91" s="262">
        <v>15076</v>
      </c>
      <c r="DI91" s="262">
        <v>6489</v>
      </c>
      <c r="DJ91" s="262">
        <v>7186</v>
      </c>
      <c r="DK91" s="262">
        <v>26282</v>
      </c>
      <c r="DL91" s="262">
        <v>9394</v>
      </c>
      <c r="DM91" s="262">
        <v>19841</v>
      </c>
      <c r="DN91" s="262">
        <v>12125</v>
      </c>
      <c r="DO91" s="262">
        <v>28167</v>
      </c>
      <c r="DP91" s="262">
        <v>50321</v>
      </c>
      <c r="DQ91" s="262">
        <v>57261</v>
      </c>
      <c r="DR91" s="262">
        <v>33796</v>
      </c>
      <c r="DS91" s="262">
        <v>27320</v>
      </c>
      <c r="DT91" s="262">
        <v>146180</v>
      </c>
      <c r="DU91" s="262">
        <v>140400</v>
      </c>
      <c r="DV91" s="262">
        <v>5780</v>
      </c>
      <c r="DW91" s="262">
        <v>130600</v>
      </c>
      <c r="DX91" s="262">
        <v>140400</v>
      </c>
      <c r="DY91" s="262">
        <v>112290</v>
      </c>
      <c r="DZ91" s="262">
        <v>7940</v>
      </c>
      <c r="EA91" s="262">
        <v>8820</v>
      </c>
      <c r="EB91" s="262">
        <v>10100</v>
      </c>
      <c r="EC91" s="262">
        <v>1250</v>
      </c>
      <c r="ED91" s="262">
        <v>137870</v>
      </c>
      <c r="EE91" s="262">
        <v>9290</v>
      </c>
      <c r="EF91" s="262">
        <v>28120</v>
      </c>
      <c r="EG91" s="262">
        <v>29250</v>
      </c>
      <c r="EH91" s="262">
        <v>19950</v>
      </c>
      <c r="EI91" s="262">
        <v>19810</v>
      </c>
      <c r="EJ91" s="262">
        <v>1310</v>
      </c>
      <c r="EK91" s="262">
        <v>13710</v>
      </c>
      <c r="EL91" s="262">
        <v>5580</v>
      </c>
      <c r="EM91" s="262">
        <v>10390</v>
      </c>
      <c r="EN91" s="262">
        <v>440</v>
      </c>
      <c r="EO91" s="262">
        <v>140400</v>
      </c>
      <c r="EP91" s="262">
        <v>1210</v>
      </c>
      <c r="EQ91" s="262">
        <v>32910</v>
      </c>
      <c r="ER91" s="262">
        <v>23990</v>
      </c>
      <c r="ES91" s="262">
        <v>1730</v>
      </c>
      <c r="ET91" s="262">
        <v>7190</v>
      </c>
      <c r="EU91" s="262">
        <v>34940</v>
      </c>
      <c r="EV91" s="262">
        <v>23310</v>
      </c>
      <c r="EW91" s="262">
        <v>11630</v>
      </c>
      <c r="EX91" s="262">
        <v>71340</v>
      </c>
      <c r="EY91" s="262">
        <v>6720</v>
      </c>
      <c r="EZ91" s="262">
        <v>20460</v>
      </c>
      <c r="FA91" s="262">
        <v>9170</v>
      </c>
      <c r="FB91" s="262">
        <v>34990</v>
      </c>
      <c r="FC91" s="262">
        <v>0.42420000000000002</v>
      </c>
      <c r="FD91" s="262">
        <v>38080</v>
      </c>
      <c r="FE91" s="262">
        <v>10990</v>
      </c>
      <c r="FF91" s="262">
        <v>19780</v>
      </c>
      <c r="FG91" s="262">
        <v>7310</v>
      </c>
      <c r="FH91" s="262">
        <v>10700</v>
      </c>
      <c r="FI91" s="262">
        <v>2560</v>
      </c>
      <c r="FJ91" s="262">
        <v>5090</v>
      </c>
      <c r="FK91" s="262">
        <v>12800</v>
      </c>
      <c r="FL91" s="262">
        <v>3420</v>
      </c>
      <c r="FM91" s="262">
        <v>3500</v>
      </c>
      <c r="FN91" s="262">
        <v>237530</v>
      </c>
      <c r="FO91" s="262">
        <v>17190</v>
      </c>
      <c r="FP91" s="262">
        <v>10540</v>
      </c>
      <c r="FQ91" s="262">
        <v>6650</v>
      </c>
      <c r="FR91" s="262">
        <v>73460</v>
      </c>
      <c r="FS91" s="262">
        <v>59390</v>
      </c>
      <c r="FT91" s="262">
        <v>52080</v>
      </c>
      <c r="FU91" s="262">
        <v>7310</v>
      </c>
      <c r="FV91" s="262">
        <v>28710</v>
      </c>
      <c r="FW91" s="262">
        <v>58780</v>
      </c>
      <c r="FX91" s="262">
        <v>237530</v>
      </c>
      <c r="FY91" s="262">
        <v>61430</v>
      </c>
      <c r="FZ91" s="262">
        <v>102340</v>
      </c>
      <c r="GA91" s="262">
        <v>25090</v>
      </c>
      <c r="GB91" s="262">
        <v>4950</v>
      </c>
      <c r="GC91" s="262">
        <v>16790</v>
      </c>
      <c r="GD91" s="262">
        <v>21360</v>
      </c>
      <c r="GE91" s="262">
        <v>5570</v>
      </c>
      <c r="GF91">
        <v>6401</v>
      </c>
      <c r="GG91">
        <v>5563</v>
      </c>
      <c r="GH91">
        <v>33947</v>
      </c>
      <c r="GI91">
        <v>7810</v>
      </c>
      <c r="GJ91">
        <v>3035</v>
      </c>
      <c r="GK91">
        <v>4534</v>
      </c>
      <c r="GL91">
        <v>4910</v>
      </c>
      <c r="GM91">
        <v>3261</v>
      </c>
      <c r="GN91">
        <v>2344</v>
      </c>
      <c r="GO91">
        <v>1007</v>
      </c>
      <c r="GP91">
        <v>9945</v>
      </c>
      <c r="GQ91">
        <v>8241</v>
      </c>
      <c r="GR91">
        <v>67546</v>
      </c>
      <c r="GS91">
        <v>14198</v>
      </c>
      <c r="GT91">
        <v>4536</v>
      </c>
      <c r="GU91">
        <v>9709</v>
      </c>
      <c r="GV91">
        <v>9481</v>
      </c>
      <c r="GW91">
        <v>5416</v>
      </c>
      <c r="GX91">
        <v>3659</v>
      </c>
      <c r="GY91">
        <v>1463</v>
      </c>
    </row>
    <row r="92" spans="1:207">
      <c r="A92" s="262">
        <v>5382</v>
      </c>
      <c r="B92" s="262">
        <v>5</v>
      </c>
      <c r="C92" s="262">
        <v>3</v>
      </c>
      <c r="D92" s="262">
        <v>82</v>
      </c>
      <c r="E92" s="262" t="s">
        <v>192</v>
      </c>
      <c r="F92" s="262" t="s">
        <v>2379</v>
      </c>
      <c r="G92" s="262" t="s">
        <v>2380</v>
      </c>
      <c r="H92" s="262" t="s">
        <v>2202</v>
      </c>
      <c r="I92" s="262">
        <v>164111</v>
      </c>
      <c r="J92" s="262">
        <v>14059</v>
      </c>
      <c r="K92" s="262">
        <v>10626</v>
      </c>
      <c r="L92" s="262">
        <v>14231</v>
      </c>
      <c r="M92" s="262">
        <v>26764</v>
      </c>
      <c r="N92" s="262">
        <v>32955</v>
      </c>
      <c r="O92" s="262">
        <v>21729</v>
      </c>
      <c r="P92" s="262">
        <v>24306</v>
      </c>
      <c r="Q92" s="262">
        <v>12992</v>
      </c>
      <c r="R92" s="262">
        <v>6449</v>
      </c>
      <c r="S92" s="262">
        <v>11819</v>
      </c>
      <c r="T92" s="262">
        <v>148457</v>
      </c>
      <c r="U92" s="262">
        <v>937</v>
      </c>
      <c r="V92" s="262">
        <v>930</v>
      </c>
      <c r="W92" s="262">
        <v>967</v>
      </c>
      <c r="X92" s="262">
        <v>445</v>
      </c>
      <c r="Y92" s="262">
        <v>207</v>
      </c>
      <c r="Z92" s="262">
        <v>349</v>
      </c>
      <c r="AA92" s="262">
        <v>3595</v>
      </c>
      <c r="AB92" s="262">
        <v>8530</v>
      </c>
      <c r="AC92" s="262">
        <v>966</v>
      </c>
      <c r="AD92" s="262">
        <v>140090</v>
      </c>
      <c r="AE92" s="262">
        <v>10257</v>
      </c>
      <c r="AF92" s="262">
        <v>673</v>
      </c>
      <c r="AG92" s="262">
        <v>121587</v>
      </c>
      <c r="AH92" s="262">
        <v>23034</v>
      </c>
      <c r="AI92" s="262">
        <v>16100</v>
      </c>
      <c r="AJ92" s="262">
        <v>2788</v>
      </c>
      <c r="AK92" s="262">
        <v>602</v>
      </c>
      <c r="AL92" s="262">
        <v>93647</v>
      </c>
      <c r="AM92" s="262">
        <v>29675</v>
      </c>
      <c r="AN92" s="262">
        <v>35681</v>
      </c>
      <c r="AO92" s="262">
        <v>5108</v>
      </c>
      <c r="AP92" s="262">
        <v>267015</v>
      </c>
      <c r="AQ92" s="262">
        <v>20085</v>
      </c>
      <c r="AR92" s="262">
        <v>15639</v>
      </c>
      <c r="AS92" s="262">
        <v>22615</v>
      </c>
      <c r="AT92" s="262">
        <v>45074</v>
      </c>
      <c r="AU92" s="262">
        <v>56017</v>
      </c>
      <c r="AV92" s="262">
        <v>34335</v>
      </c>
      <c r="AW92" s="262">
        <v>45501</v>
      </c>
      <c r="AX92" s="262">
        <v>18774</v>
      </c>
      <c r="AY92" s="262">
        <v>8947</v>
      </c>
      <c r="AZ92" s="262">
        <v>51175</v>
      </c>
      <c r="BA92" s="262">
        <v>199073</v>
      </c>
      <c r="BB92" s="262">
        <v>4430</v>
      </c>
      <c r="BC92" s="262">
        <v>3454</v>
      </c>
      <c r="BD92" s="262">
        <v>5978</v>
      </c>
      <c r="BE92" s="262">
        <v>1669</v>
      </c>
      <c r="BF92" s="262">
        <v>431</v>
      </c>
      <c r="BG92" s="262">
        <v>777</v>
      </c>
      <c r="BH92" s="262">
        <v>6153</v>
      </c>
      <c r="BI92" s="262">
        <v>23242</v>
      </c>
      <c r="BJ92" s="262">
        <v>1598</v>
      </c>
      <c r="BK92" s="262">
        <v>220047</v>
      </c>
      <c r="BL92" s="262">
        <v>15134</v>
      </c>
      <c r="BM92" s="262">
        <v>813</v>
      </c>
      <c r="BN92" s="262">
        <v>143966</v>
      </c>
      <c r="BO92" s="262">
        <v>115050</v>
      </c>
      <c r="BP92" s="262">
        <v>486</v>
      </c>
      <c r="BQ92" s="262">
        <v>7485</v>
      </c>
      <c r="BR92" s="262">
        <v>6511</v>
      </c>
      <c r="BS92" s="262">
        <v>29079</v>
      </c>
      <c r="BT92" s="262">
        <v>51570</v>
      </c>
      <c r="BU92" s="262">
        <v>47308</v>
      </c>
      <c r="BV92" s="262">
        <v>39718</v>
      </c>
      <c r="BW92" s="262">
        <v>40709</v>
      </c>
      <c r="BX92" s="262">
        <v>24798</v>
      </c>
      <c r="BY92" s="262">
        <v>11208</v>
      </c>
      <c r="BZ92" s="262">
        <v>6491</v>
      </c>
      <c r="CA92" s="262">
        <v>9595</v>
      </c>
      <c r="CB92" s="262">
        <v>5418</v>
      </c>
      <c r="CC92" s="262">
        <v>19042</v>
      </c>
      <c r="CD92" s="262">
        <v>46802</v>
      </c>
      <c r="CE92" s="262">
        <v>60748</v>
      </c>
      <c r="CF92" s="262">
        <v>52500</v>
      </c>
      <c r="CG92" s="262">
        <v>41051</v>
      </c>
      <c r="CH92" s="262">
        <v>41426</v>
      </c>
      <c r="CI92" s="262">
        <v>147684</v>
      </c>
      <c r="CJ92" s="262">
        <v>43446</v>
      </c>
      <c r="CK92" s="262">
        <v>64387</v>
      </c>
      <c r="CL92" s="262">
        <v>11470</v>
      </c>
      <c r="CM92" s="262">
        <v>248569</v>
      </c>
      <c r="CN92" s="262">
        <v>75844</v>
      </c>
      <c r="CO92" s="262">
        <v>75486</v>
      </c>
      <c r="CP92" s="262">
        <v>72506</v>
      </c>
      <c r="CQ92" s="262">
        <v>19863</v>
      </c>
      <c r="CR92" s="262">
        <v>4870</v>
      </c>
      <c r="CS92" s="262">
        <v>75844</v>
      </c>
      <c r="CT92" s="262">
        <v>87435</v>
      </c>
      <c r="CU92" s="262">
        <v>39355</v>
      </c>
      <c r="CV92" s="262">
        <v>31203</v>
      </c>
      <c r="CW92" s="262">
        <v>9961</v>
      </c>
      <c r="CX92" s="262">
        <v>4771</v>
      </c>
      <c r="CY92" s="262">
        <v>578252</v>
      </c>
      <c r="CZ92" s="262">
        <v>281023</v>
      </c>
      <c r="DA92" s="262">
        <v>297229</v>
      </c>
      <c r="DB92" s="262">
        <v>52892</v>
      </c>
      <c r="DC92" s="262">
        <v>66788</v>
      </c>
      <c r="DD92" s="262">
        <v>61149</v>
      </c>
      <c r="DE92" s="262">
        <v>85482</v>
      </c>
      <c r="DF92" s="262">
        <v>64524</v>
      </c>
      <c r="DG92" s="262">
        <v>56316</v>
      </c>
      <c r="DH92" s="262">
        <v>27013</v>
      </c>
      <c r="DI92" s="262">
        <v>14413</v>
      </c>
      <c r="DJ92" s="262">
        <v>15385</v>
      </c>
      <c r="DK92" s="262">
        <v>56281</v>
      </c>
      <c r="DL92" s="262">
        <v>19824</v>
      </c>
      <c r="DM92" s="262">
        <v>45332</v>
      </c>
      <c r="DN92" s="262">
        <v>29594</v>
      </c>
      <c r="DO92" s="262">
        <v>62326</v>
      </c>
      <c r="DP92" s="262">
        <v>101762</v>
      </c>
      <c r="DQ92" s="262">
        <v>119426</v>
      </c>
      <c r="DR92" s="262">
        <v>65242</v>
      </c>
      <c r="DS92" s="262">
        <v>48667</v>
      </c>
      <c r="DT92" s="262">
        <v>304660</v>
      </c>
      <c r="DU92" s="262">
        <v>293410</v>
      </c>
      <c r="DV92" s="262">
        <v>11260</v>
      </c>
      <c r="DW92" s="262">
        <v>271090</v>
      </c>
      <c r="DX92" s="262">
        <v>293410</v>
      </c>
      <c r="DY92" s="262">
        <v>231690</v>
      </c>
      <c r="DZ92" s="262">
        <v>25070</v>
      </c>
      <c r="EA92" s="262">
        <v>15010</v>
      </c>
      <c r="EB92" s="262">
        <v>18800</v>
      </c>
      <c r="EC92" s="262">
        <v>2840</v>
      </c>
      <c r="ED92" s="262">
        <v>287580</v>
      </c>
      <c r="EE92" s="262">
        <v>16370</v>
      </c>
      <c r="EF92" s="262">
        <v>52750</v>
      </c>
      <c r="EG92" s="262">
        <v>59750</v>
      </c>
      <c r="EH92" s="262">
        <v>44110</v>
      </c>
      <c r="EI92" s="262">
        <v>44060</v>
      </c>
      <c r="EJ92" s="262">
        <v>3840</v>
      </c>
      <c r="EK92" s="262">
        <v>28040</v>
      </c>
      <c r="EL92" s="262">
        <v>13810</v>
      </c>
      <c r="EM92" s="262">
        <v>21890</v>
      </c>
      <c r="EN92" s="262">
        <v>2970</v>
      </c>
      <c r="EO92" s="262">
        <v>293410</v>
      </c>
      <c r="EP92" s="262">
        <v>3380</v>
      </c>
      <c r="EQ92" s="262">
        <v>58340</v>
      </c>
      <c r="ER92" s="262">
        <v>40290</v>
      </c>
      <c r="ES92" s="262">
        <v>3570</v>
      </c>
      <c r="ET92" s="262">
        <v>14480</v>
      </c>
      <c r="EU92" s="262">
        <v>76960</v>
      </c>
      <c r="EV92" s="262">
        <v>47950</v>
      </c>
      <c r="EW92" s="262">
        <v>29010</v>
      </c>
      <c r="EX92" s="262">
        <v>154690</v>
      </c>
      <c r="EY92" s="262">
        <v>11620</v>
      </c>
      <c r="EZ92" s="262">
        <v>38440</v>
      </c>
      <c r="FA92" s="262">
        <v>34930</v>
      </c>
      <c r="FB92" s="262">
        <v>69700</v>
      </c>
      <c r="FC92" s="262">
        <v>40</v>
      </c>
      <c r="FD92" s="262">
        <v>80640</v>
      </c>
      <c r="FE92" s="262">
        <v>23760</v>
      </c>
      <c r="FF92" s="262">
        <v>42680</v>
      </c>
      <c r="FG92" s="262">
        <v>14200</v>
      </c>
      <c r="FH92" s="262">
        <v>23090</v>
      </c>
      <c r="FI92" s="262">
        <v>6280</v>
      </c>
      <c r="FJ92" s="262">
        <v>12290</v>
      </c>
      <c r="FK92" s="262">
        <v>26030</v>
      </c>
      <c r="FL92" s="262">
        <v>5640</v>
      </c>
      <c r="FM92" s="262">
        <v>7310</v>
      </c>
      <c r="FN92" s="262">
        <v>491000</v>
      </c>
      <c r="FO92" s="262">
        <v>38440</v>
      </c>
      <c r="FP92" s="262">
        <v>23430</v>
      </c>
      <c r="FQ92" s="262">
        <v>15010</v>
      </c>
      <c r="FR92" s="262">
        <v>157700</v>
      </c>
      <c r="FS92" s="262">
        <v>126670</v>
      </c>
      <c r="FT92" s="262">
        <v>112480</v>
      </c>
      <c r="FU92" s="262">
        <v>14200</v>
      </c>
      <c r="FV92" s="262">
        <v>51730</v>
      </c>
      <c r="FW92" s="262">
        <v>116460</v>
      </c>
      <c r="FX92" s="262">
        <v>491000</v>
      </c>
      <c r="FY92" s="262">
        <v>136360</v>
      </c>
      <c r="FZ92" s="262">
        <v>207070</v>
      </c>
      <c r="GA92" s="262">
        <v>52670</v>
      </c>
      <c r="GB92" s="262">
        <v>8470</v>
      </c>
      <c r="GC92" s="262">
        <v>34220</v>
      </c>
      <c r="GD92" s="262">
        <v>43700</v>
      </c>
      <c r="GE92" s="262">
        <v>8510</v>
      </c>
      <c r="GF92">
        <v>14059</v>
      </c>
      <c r="GG92">
        <v>10200</v>
      </c>
      <c r="GH92">
        <v>71495</v>
      </c>
      <c r="GI92">
        <v>19983</v>
      </c>
      <c r="GJ92">
        <v>6794</v>
      </c>
      <c r="GK92">
        <v>11633</v>
      </c>
      <c r="GL92">
        <v>13597</v>
      </c>
      <c r="GM92">
        <v>7978</v>
      </c>
      <c r="GN92">
        <v>5958</v>
      </c>
      <c r="GO92">
        <v>2414</v>
      </c>
      <c r="GP92">
        <v>20085</v>
      </c>
      <c r="GQ92">
        <v>15055</v>
      </c>
      <c r="GR92">
        <v>120376</v>
      </c>
      <c r="GS92">
        <v>31826</v>
      </c>
      <c r="GT92">
        <v>9871</v>
      </c>
      <c r="GU92">
        <v>22870</v>
      </c>
      <c r="GV92">
        <v>23965</v>
      </c>
      <c r="GW92">
        <v>11451</v>
      </c>
      <c r="GX92">
        <v>8115</v>
      </c>
      <c r="GY92">
        <v>3373</v>
      </c>
    </row>
    <row r="93" spans="1:207">
      <c r="A93" s="262">
        <v>5512</v>
      </c>
      <c r="B93" s="262">
        <v>5</v>
      </c>
      <c r="C93" s="262">
        <v>5</v>
      </c>
      <c r="D93" s="262">
        <v>12</v>
      </c>
      <c r="E93" s="262" t="s">
        <v>192</v>
      </c>
      <c r="F93" s="262" t="s">
        <v>2381</v>
      </c>
      <c r="G93" s="262" t="s">
        <v>2382</v>
      </c>
      <c r="H93" s="262" t="s">
        <v>2202</v>
      </c>
      <c r="I93" s="262">
        <v>23746</v>
      </c>
      <c r="J93" s="262">
        <v>4053</v>
      </c>
      <c r="K93" s="262">
        <v>2753</v>
      </c>
      <c r="L93" s="262">
        <v>4460</v>
      </c>
      <c r="M93" s="262">
        <v>2819</v>
      </c>
      <c r="N93" s="262">
        <v>2590</v>
      </c>
      <c r="O93" s="262">
        <v>2824</v>
      </c>
      <c r="P93" s="262">
        <v>2314</v>
      </c>
      <c r="Q93" s="262">
        <v>1158</v>
      </c>
      <c r="R93" s="262">
        <v>775</v>
      </c>
      <c r="S93" s="262">
        <v>3363</v>
      </c>
      <c r="T93" s="262">
        <v>16304</v>
      </c>
      <c r="U93" s="262">
        <v>253</v>
      </c>
      <c r="V93" s="262">
        <v>408</v>
      </c>
      <c r="W93" s="262">
        <v>3184</v>
      </c>
      <c r="X93" s="262">
        <v>124</v>
      </c>
      <c r="Y93" s="262">
        <v>4</v>
      </c>
      <c r="Z93" s="262">
        <v>106</v>
      </c>
      <c r="AA93" s="262">
        <v>3299</v>
      </c>
      <c r="AB93" s="262">
        <v>1522</v>
      </c>
      <c r="AC93" s="262">
        <v>254</v>
      </c>
      <c r="AD93" s="262">
        <v>15766</v>
      </c>
      <c r="AE93" s="262">
        <v>2516</v>
      </c>
      <c r="AF93" s="262">
        <v>389</v>
      </c>
      <c r="AG93" s="262">
        <v>11396</v>
      </c>
      <c r="AH93" s="262">
        <v>5422</v>
      </c>
      <c r="AI93" s="262">
        <v>5729</v>
      </c>
      <c r="AJ93" s="262">
        <v>1079</v>
      </c>
      <c r="AK93" s="262">
        <v>120</v>
      </c>
      <c r="AL93" s="262">
        <v>7402</v>
      </c>
      <c r="AM93" s="262">
        <v>7200</v>
      </c>
      <c r="AN93" s="262">
        <v>7515</v>
      </c>
      <c r="AO93" s="262">
        <v>1629</v>
      </c>
      <c r="AP93" s="262">
        <v>58213</v>
      </c>
      <c r="AQ93" s="262">
        <v>6988</v>
      </c>
      <c r="AR93" s="262">
        <v>5159</v>
      </c>
      <c r="AS93" s="262">
        <v>11977</v>
      </c>
      <c r="AT93" s="262">
        <v>9385</v>
      </c>
      <c r="AU93" s="262">
        <v>7816</v>
      </c>
      <c r="AV93" s="262">
        <v>6452</v>
      </c>
      <c r="AW93" s="262">
        <v>6354</v>
      </c>
      <c r="AX93" s="262">
        <v>2508</v>
      </c>
      <c r="AY93" s="262">
        <v>1574</v>
      </c>
      <c r="AZ93" s="262">
        <v>14487</v>
      </c>
      <c r="BA93" s="262">
        <v>30229</v>
      </c>
      <c r="BB93" s="262">
        <v>1171</v>
      </c>
      <c r="BC93" s="262">
        <v>2082</v>
      </c>
      <c r="BD93" s="262">
        <v>8759</v>
      </c>
      <c r="BE93" s="262">
        <v>629</v>
      </c>
      <c r="BF93" s="262">
        <v>4</v>
      </c>
      <c r="BG93" s="262">
        <v>852</v>
      </c>
      <c r="BH93" s="262">
        <v>11295</v>
      </c>
      <c r="BI93" s="262">
        <v>4249</v>
      </c>
      <c r="BJ93" s="262">
        <v>670</v>
      </c>
      <c r="BK93" s="262">
        <v>34438</v>
      </c>
      <c r="BL93" s="262">
        <v>6746</v>
      </c>
      <c r="BM93" s="262">
        <v>815</v>
      </c>
      <c r="BN93" s="262">
        <v>21024</v>
      </c>
      <c r="BO93" s="262">
        <v>35236</v>
      </c>
      <c r="BP93" s="262">
        <v>39</v>
      </c>
      <c r="BQ93" s="262">
        <v>1914</v>
      </c>
      <c r="BR93" s="262">
        <v>1743</v>
      </c>
      <c r="BS93" s="262">
        <v>12150</v>
      </c>
      <c r="BT93" s="262">
        <v>18239</v>
      </c>
      <c r="BU93" s="262">
        <v>11953</v>
      </c>
      <c r="BV93" s="262">
        <v>5843</v>
      </c>
      <c r="BW93" s="262">
        <v>4257</v>
      </c>
      <c r="BX93" s="262">
        <v>2022</v>
      </c>
      <c r="BY93" s="262">
        <v>821</v>
      </c>
      <c r="BZ93" s="262">
        <v>487</v>
      </c>
      <c r="CA93" s="262">
        <v>698</v>
      </c>
      <c r="CB93" s="262">
        <v>665</v>
      </c>
      <c r="CC93" s="262">
        <v>5114</v>
      </c>
      <c r="CD93" s="262">
        <v>15154</v>
      </c>
      <c r="CE93" s="262">
        <v>19788</v>
      </c>
      <c r="CF93" s="262">
        <v>9637</v>
      </c>
      <c r="CG93" s="262">
        <v>4386</v>
      </c>
      <c r="CH93" s="262">
        <v>3469</v>
      </c>
      <c r="CI93" s="262">
        <v>18476</v>
      </c>
      <c r="CJ93" s="262">
        <v>16124</v>
      </c>
      <c r="CK93" s="262">
        <v>19334</v>
      </c>
      <c r="CL93" s="262">
        <v>4279</v>
      </c>
      <c r="CM93" s="262">
        <v>54738</v>
      </c>
      <c r="CN93" s="262">
        <v>19620</v>
      </c>
      <c r="CO93" s="262">
        <v>16278</v>
      </c>
      <c r="CP93" s="262">
        <v>13547</v>
      </c>
      <c r="CQ93" s="262">
        <v>4229</v>
      </c>
      <c r="CR93" s="262">
        <v>1064</v>
      </c>
      <c r="CS93" s="262">
        <v>19620</v>
      </c>
      <c r="CT93" s="262">
        <v>19316</v>
      </c>
      <c r="CU93" s="262">
        <v>8051</v>
      </c>
      <c r="CV93" s="262">
        <v>5429</v>
      </c>
      <c r="CW93" s="262">
        <v>1561</v>
      </c>
      <c r="CX93" s="262">
        <v>761</v>
      </c>
      <c r="CY93" s="262">
        <v>117311</v>
      </c>
      <c r="CZ93" s="262">
        <v>56582</v>
      </c>
      <c r="DA93" s="262">
        <v>60729</v>
      </c>
      <c r="DB93" s="262">
        <v>9523</v>
      </c>
      <c r="DC93" s="262">
        <v>12274</v>
      </c>
      <c r="DD93" s="262">
        <v>12906</v>
      </c>
      <c r="DE93" s="262">
        <v>18201</v>
      </c>
      <c r="DF93" s="262">
        <v>12792</v>
      </c>
      <c r="DG93" s="262">
        <v>11834</v>
      </c>
      <c r="DH93" s="262">
        <v>6792</v>
      </c>
      <c r="DI93" s="262">
        <v>2641</v>
      </c>
      <c r="DJ93" s="262">
        <v>2743</v>
      </c>
      <c r="DK93" s="262">
        <v>10069</v>
      </c>
      <c r="DL93" s="262">
        <v>3685</v>
      </c>
      <c r="DM93" s="262">
        <v>9292</v>
      </c>
      <c r="DN93" s="262">
        <v>6273</v>
      </c>
      <c r="DO93" s="262">
        <v>13341</v>
      </c>
      <c r="DP93" s="262">
        <v>19648</v>
      </c>
      <c r="DQ93" s="262">
        <v>25151</v>
      </c>
      <c r="DR93" s="262">
        <v>12675</v>
      </c>
      <c r="DS93" s="262">
        <v>11793</v>
      </c>
      <c r="DT93" s="262">
        <v>58360</v>
      </c>
      <c r="DU93" s="262">
        <v>55100</v>
      </c>
      <c r="DV93" s="262">
        <v>3260</v>
      </c>
      <c r="DW93" s="262">
        <v>58460</v>
      </c>
      <c r="DX93" s="262">
        <v>55100</v>
      </c>
      <c r="DY93" s="262">
        <v>46560</v>
      </c>
      <c r="DZ93" s="262">
        <v>2590</v>
      </c>
      <c r="EA93" s="262">
        <v>2650</v>
      </c>
      <c r="EB93" s="262">
        <v>2710</v>
      </c>
      <c r="EC93" s="262">
        <v>0.42420000000000002</v>
      </c>
      <c r="ED93" s="262">
        <v>53960</v>
      </c>
      <c r="EE93" s="262">
        <v>1950</v>
      </c>
      <c r="EF93" s="262">
        <v>6850</v>
      </c>
      <c r="EG93" s="262">
        <v>11580</v>
      </c>
      <c r="EH93" s="262">
        <v>7550</v>
      </c>
      <c r="EI93" s="262">
        <v>8700</v>
      </c>
      <c r="EJ93" s="262">
        <v>0.42420000000000002</v>
      </c>
      <c r="EK93" s="262">
        <v>7310</v>
      </c>
      <c r="EL93" s="262">
        <v>3480</v>
      </c>
      <c r="EM93" s="262">
        <v>5620</v>
      </c>
      <c r="EN93" s="262">
        <v>0.42420000000000002</v>
      </c>
      <c r="EO93" s="262">
        <v>55100</v>
      </c>
      <c r="EP93" s="262">
        <v>0.42420000000000002</v>
      </c>
      <c r="EQ93" s="262">
        <v>13680</v>
      </c>
      <c r="ER93" s="262">
        <v>9080</v>
      </c>
      <c r="ES93" s="262">
        <v>1210</v>
      </c>
      <c r="ET93" s="262">
        <v>3380</v>
      </c>
      <c r="EU93" s="262">
        <v>14100</v>
      </c>
      <c r="EV93" s="262">
        <v>9630</v>
      </c>
      <c r="EW93" s="262">
        <v>4470</v>
      </c>
      <c r="EX93" s="262">
        <v>26810</v>
      </c>
      <c r="EY93" s="262">
        <v>1600</v>
      </c>
      <c r="EZ93" s="262">
        <v>7220</v>
      </c>
      <c r="FA93" s="262">
        <v>3590</v>
      </c>
      <c r="FB93" s="262">
        <v>14410</v>
      </c>
      <c r="FC93" s="262">
        <v>0.42420000000000002</v>
      </c>
      <c r="FD93" s="262">
        <v>14710</v>
      </c>
      <c r="FE93" s="262">
        <v>4370</v>
      </c>
      <c r="FF93" s="262">
        <v>7360</v>
      </c>
      <c r="FG93" s="262">
        <v>2980</v>
      </c>
      <c r="FH93" s="262">
        <v>4010</v>
      </c>
      <c r="FI93" s="262">
        <v>0.42420000000000002</v>
      </c>
      <c r="FJ93" s="262">
        <v>2160</v>
      </c>
      <c r="FK93" s="262">
        <v>3180</v>
      </c>
      <c r="FL93" s="262">
        <v>2480</v>
      </c>
      <c r="FM93" s="262">
        <v>2260</v>
      </c>
      <c r="FN93" s="262">
        <v>101470</v>
      </c>
      <c r="FO93" s="262">
        <v>10870</v>
      </c>
      <c r="FP93" s="262">
        <v>8350</v>
      </c>
      <c r="FQ93" s="262">
        <v>2520</v>
      </c>
      <c r="FR93" s="262">
        <v>41120</v>
      </c>
      <c r="FS93" s="262">
        <v>24830</v>
      </c>
      <c r="FT93" s="262">
        <v>21850</v>
      </c>
      <c r="FU93" s="262">
        <v>2980</v>
      </c>
      <c r="FV93" s="262">
        <v>9440</v>
      </c>
      <c r="FW93" s="262">
        <v>15210</v>
      </c>
      <c r="FX93" s="262">
        <v>101470</v>
      </c>
      <c r="FY93" s="262">
        <v>30250</v>
      </c>
      <c r="FZ93" s="262">
        <v>50990</v>
      </c>
      <c r="GA93" s="262">
        <v>9560</v>
      </c>
      <c r="GB93" s="262">
        <v>1500</v>
      </c>
      <c r="GC93" s="262">
        <v>4210</v>
      </c>
      <c r="GD93" s="262">
        <v>4330</v>
      </c>
      <c r="GE93" s="262">
        <v>0.42420000000000002</v>
      </c>
      <c r="GF93">
        <v>4053</v>
      </c>
      <c r="GG93">
        <v>2668</v>
      </c>
      <c r="GH93">
        <v>9784</v>
      </c>
      <c r="GI93">
        <v>2012</v>
      </c>
      <c r="GJ93">
        <v>1252</v>
      </c>
      <c r="GK93">
        <v>1088</v>
      </c>
      <c r="GL93">
        <v>1200</v>
      </c>
      <c r="GM93">
        <v>720</v>
      </c>
      <c r="GN93">
        <v>613</v>
      </c>
      <c r="GO93">
        <v>356</v>
      </c>
      <c r="GP93">
        <v>6988</v>
      </c>
      <c r="GQ93">
        <v>5014</v>
      </c>
      <c r="GR93">
        <v>28849</v>
      </c>
      <c r="GS93">
        <v>5069</v>
      </c>
      <c r="GT93">
        <v>2492</v>
      </c>
      <c r="GU93">
        <v>2862</v>
      </c>
      <c r="GV93">
        <v>3368</v>
      </c>
      <c r="GW93">
        <v>1637</v>
      </c>
      <c r="GX93">
        <v>1306</v>
      </c>
      <c r="GY93">
        <v>628</v>
      </c>
    </row>
    <row r="94" spans="1:207">
      <c r="A94" s="262">
        <v>5513</v>
      </c>
      <c r="B94" s="262">
        <v>5</v>
      </c>
      <c r="C94" s="262">
        <v>5</v>
      </c>
      <c r="D94" s="262">
        <v>13</v>
      </c>
      <c r="E94" s="262" t="s">
        <v>192</v>
      </c>
      <c r="F94" s="262" t="s">
        <v>2383</v>
      </c>
      <c r="G94" s="262" t="s">
        <v>2384</v>
      </c>
      <c r="H94" s="262" t="s">
        <v>2202</v>
      </c>
      <c r="I94" s="262">
        <v>37857</v>
      </c>
      <c r="J94" s="262">
        <v>7464</v>
      </c>
      <c r="K94" s="262">
        <v>6227</v>
      </c>
      <c r="L94" s="262">
        <v>10176</v>
      </c>
      <c r="M94" s="262">
        <v>4321</v>
      </c>
      <c r="N94" s="262">
        <v>2295</v>
      </c>
      <c r="O94" s="262">
        <v>2908</v>
      </c>
      <c r="P94" s="262">
        <v>2432</v>
      </c>
      <c r="Q94" s="262">
        <v>1255</v>
      </c>
      <c r="R94" s="262">
        <v>779</v>
      </c>
      <c r="S94" s="262">
        <v>4890</v>
      </c>
      <c r="T94" s="262">
        <v>24043</v>
      </c>
      <c r="U94" s="262">
        <v>854</v>
      </c>
      <c r="V94" s="262">
        <v>1036</v>
      </c>
      <c r="W94" s="262">
        <v>5768</v>
      </c>
      <c r="X94" s="262">
        <v>840</v>
      </c>
      <c r="Y94" s="262">
        <v>18</v>
      </c>
      <c r="Z94" s="262">
        <v>408</v>
      </c>
      <c r="AA94" s="262">
        <v>5796</v>
      </c>
      <c r="AB94" s="262">
        <v>5706</v>
      </c>
      <c r="AC94" s="262">
        <v>636</v>
      </c>
      <c r="AD94" s="262">
        <v>22347</v>
      </c>
      <c r="AE94" s="262">
        <v>2459</v>
      </c>
      <c r="AF94" s="262">
        <v>913</v>
      </c>
      <c r="AG94" s="262">
        <v>14327</v>
      </c>
      <c r="AH94" s="262">
        <v>4701</v>
      </c>
      <c r="AI94" s="262">
        <v>13161</v>
      </c>
      <c r="AJ94" s="262">
        <v>5078</v>
      </c>
      <c r="AK94" s="262">
        <v>590</v>
      </c>
      <c r="AL94" s="262">
        <v>7053</v>
      </c>
      <c r="AM94" s="262">
        <v>8129</v>
      </c>
      <c r="AN94" s="262">
        <v>19151</v>
      </c>
      <c r="AO94" s="262">
        <v>3524</v>
      </c>
      <c r="AP94" s="262">
        <v>137313</v>
      </c>
      <c r="AQ94" s="262">
        <v>22616</v>
      </c>
      <c r="AR94" s="262">
        <v>17235</v>
      </c>
      <c r="AS94" s="262">
        <v>42979</v>
      </c>
      <c r="AT94" s="262">
        <v>21440</v>
      </c>
      <c r="AU94" s="262">
        <v>13321</v>
      </c>
      <c r="AV94" s="262">
        <v>8665</v>
      </c>
      <c r="AW94" s="262">
        <v>6968</v>
      </c>
      <c r="AX94" s="262">
        <v>2488</v>
      </c>
      <c r="AY94" s="262">
        <v>1592</v>
      </c>
      <c r="AZ94" s="262">
        <v>28070</v>
      </c>
      <c r="BA94" s="262">
        <v>67603</v>
      </c>
      <c r="BB94" s="262">
        <v>4607</v>
      </c>
      <c r="BC94" s="262">
        <v>4372</v>
      </c>
      <c r="BD94" s="262">
        <v>26274</v>
      </c>
      <c r="BE94" s="262">
        <v>4369</v>
      </c>
      <c r="BF94" s="262">
        <v>33</v>
      </c>
      <c r="BG94" s="262">
        <v>1976</v>
      </c>
      <c r="BH94" s="262">
        <v>25463</v>
      </c>
      <c r="BI94" s="262">
        <v>24502</v>
      </c>
      <c r="BJ94" s="262">
        <v>2386</v>
      </c>
      <c r="BK94" s="262">
        <v>73373</v>
      </c>
      <c r="BL94" s="262">
        <v>9365</v>
      </c>
      <c r="BM94" s="262">
        <v>2215</v>
      </c>
      <c r="BN94" s="262">
        <v>30315</v>
      </c>
      <c r="BO94" s="262">
        <v>97746</v>
      </c>
      <c r="BP94" s="262">
        <v>65</v>
      </c>
      <c r="BQ94" s="262">
        <v>9178</v>
      </c>
      <c r="BR94" s="262">
        <v>6115</v>
      </c>
      <c r="BS94" s="262">
        <v>38818</v>
      </c>
      <c r="BT94" s="262">
        <v>48770</v>
      </c>
      <c r="BU94" s="262">
        <v>22051</v>
      </c>
      <c r="BV94" s="262">
        <v>9737</v>
      </c>
      <c r="BW94" s="262">
        <v>6134</v>
      </c>
      <c r="BX94" s="262">
        <v>2654</v>
      </c>
      <c r="BY94" s="262">
        <v>1358</v>
      </c>
      <c r="BZ94" s="262">
        <v>552</v>
      </c>
      <c r="CA94" s="262">
        <v>1115</v>
      </c>
      <c r="CB94" s="262">
        <v>2339</v>
      </c>
      <c r="CC94" s="262">
        <v>17277</v>
      </c>
      <c r="CD94" s="262">
        <v>44928</v>
      </c>
      <c r="CE94" s="262">
        <v>45326</v>
      </c>
      <c r="CF94" s="262">
        <v>15940</v>
      </c>
      <c r="CG94" s="262">
        <v>6905</v>
      </c>
      <c r="CH94" s="262">
        <v>4589</v>
      </c>
      <c r="CI94" s="262">
        <v>24001</v>
      </c>
      <c r="CJ94" s="262">
        <v>20657</v>
      </c>
      <c r="CK94" s="262">
        <v>77024</v>
      </c>
      <c r="CL94" s="262">
        <v>15622</v>
      </c>
      <c r="CM94" s="262">
        <v>125176</v>
      </c>
      <c r="CN94" s="262">
        <v>53103</v>
      </c>
      <c r="CO94" s="262">
        <v>32801</v>
      </c>
      <c r="CP94" s="262">
        <v>27270</v>
      </c>
      <c r="CQ94" s="262">
        <v>9742</v>
      </c>
      <c r="CR94" s="262">
        <v>2260</v>
      </c>
      <c r="CS94" s="262">
        <v>53103</v>
      </c>
      <c r="CT94" s="262">
        <v>39485</v>
      </c>
      <c r="CU94" s="262">
        <v>16280</v>
      </c>
      <c r="CV94" s="262">
        <v>10622</v>
      </c>
      <c r="CW94" s="262">
        <v>3659</v>
      </c>
      <c r="CX94" s="262">
        <v>2027</v>
      </c>
      <c r="CY94" s="262">
        <v>258766</v>
      </c>
      <c r="CZ94" s="262">
        <v>126634</v>
      </c>
      <c r="DA94" s="262">
        <v>132132</v>
      </c>
      <c r="DB94" s="262">
        <v>21746</v>
      </c>
      <c r="DC94" s="262">
        <v>27084</v>
      </c>
      <c r="DD94" s="262">
        <v>31241</v>
      </c>
      <c r="DE94" s="262">
        <v>38031</v>
      </c>
      <c r="DF94" s="262">
        <v>28029</v>
      </c>
      <c r="DG94" s="262">
        <v>25711</v>
      </c>
      <c r="DH94" s="262">
        <v>15329</v>
      </c>
      <c r="DI94" s="262">
        <v>6277</v>
      </c>
      <c r="DJ94" s="262">
        <v>6412</v>
      </c>
      <c r="DK94" s="262">
        <v>21948</v>
      </c>
      <c r="DL94" s="262">
        <v>8024</v>
      </c>
      <c r="DM94" s="262">
        <v>22284</v>
      </c>
      <c r="DN94" s="262">
        <v>15126</v>
      </c>
      <c r="DO94" s="262">
        <v>30635</v>
      </c>
      <c r="DP94" s="262">
        <v>40960</v>
      </c>
      <c r="DQ94" s="262">
        <v>53105</v>
      </c>
      <c r="DR94" s="262">
        <v>27508</v>
      </c>
      <c r="DS94" s="262">
        <v>26487</v>
      </c>
      <c r="DT94" s="262">
        <v>116410</v>
      </c>
      <c r="DU94" s="262">
        <v>105050</v>
      </c>
      <c r="DV94" s="262">
        <v>11360</v>
      </c>
      <c r="DW94" s="262">
        <v>140370</v>
      </c>
      <c r="DX94" s="262">
        <v>105050</v>
      </c>
      <c r="DY94" s="262">
        <v>90910</v>
      </c>
      <c r="DZ94" s="262">
        <v>4520</v>
      </c>
      <c r="EA94" s="262">
        <v>4180</v>
      </c>
      <c r="EB94" s="262">
        <v>4840</v>
      </c>
      <c r="EC94" s="262">
        <v>0.42420000000000002</v>
      </c>
      <c r="ED94" s="262">
        <v>102720</v>
      </c>
      <c r="EE94" s="262">
        <v>4270</v>
      </c>
      <c r="EF94" s="262">
        <v>12960</v>
      </c>
      <c r="EG94" s="262">
        <v>21720</v>
      </c>
      <c r="EH94" s="262">
        <v>13470</v>
      </c>
      <c r="EI94" s="262">
        <v>18090</v>
      </c>
      <c r="EJ94" s="262">
        <v>0.42420000000000002</v>
      </c>
      <c r="EK94" s="262">
        <v>12510</v>
      </c>
      <c r="EL94" s="262">
        <v>7630</v>
      </c>
      <c r="EM94" s="262">
        <v>10540</v>
      </c>
      <c r="EN94" s="262">
        <v>0.42420000000000002</v>
      </c>
      <c r="EO94" s="262">
        <v>105050</v>
      </c>
      <c r="EP94" s="262">
        <v>0.42420000000000002</v>
      </c>
      <c r="EQ94" s="262">
        <v>25580</v>
      </c>
      <c r="ER94" s="262">
        <v>16900</v>
      </c>
      <c r="ES94" s="262">
        <v>2010</v>
      </c>
      <c r="ET94" s="262">
        <v>6680</v>
      </c>
      <c r="EU94" s="262">
        <v>28490</v>
      </c>
      <c r="EV94" s="262">
        <v>19500</v>
      </c>
      <c r="EW94" s="262">
        <v>8980</v>
      </c>
      <c r="EX94" s="262">
        <v>50520</v>
      </c>
      <c r="EY94" s="262">
        <v>2420</v>
      </c>
      <c r="EZ94" s="262">
        <v>15330</v>
      </c>
      <c r="FA94" s="262">
        <v>6610</v>
      </c>
      <c r="FB94" s="262">
        <v>26150</v>
      </c>
      <c r="FC94" s="262">
        <v>0.42420000000000002</v>
      </c>
      <c r="FD94" s="262">
        <v>31420</v>
      </c>
      <c r="FE94" s="262">
        <v>9940</v>
      </c>
      <c r="FF94" s="262">
        <v>15770</v>
      </c>
      <c r="FG94" s="262">
        <v>5710</v>
      </c>
      <c r="FH94" s="262">
        <v>9630</v>
      </c>
      <c r="FI94" s="262">
        <v>2140</v>
      </c>
      <c r="FJ94" s="262">
        <v>3670</v>
      </c>
      <c r="FK94" s="262">
        <v>6070</v>
      </c>
      <c r="FL94" s="262">
        <v>5720</v>
      </c>
      <c r="FM94" s="262">
        <v>4200</v>
      </c>
      <c r="FN94" s="262">
        <v>221660</v>
      </c>
      <c r="FO94" s="262">
        <v>29760</v>
      </c>
      <c r="FP94" s="262">
        <v>24250</v>
      </c>
      <c r="FQ94" s="262">
        <v>5510</v>
      </c>
      <c r="FR94" s="262">
        <v>98310</v>
      </c>
      <c r="FS94" s="262">
        <v>47030</v>
      </c>
      <c r="FT94" s="262">
        <v>41320</v>
      </c>
      <c r="FU94" s="262">
        <v>5710</v>
      </c>
      <c r="FV94" s="262">
        <v>16490</v>
      </c>
      <c r="FW94" s="262">
        <v>30060</v>
      </c>
      <c r="FX94" s="262">
        <v>221660</v>
      </c>
      <c r="FY94" s="262">
        <v>76930</v>
      </c>
      <c r="FZ94" s="262">
        <v>110930</v>
      </c>
      <c r="GA94" s="262">
        <v>16290</v>
      </c>
      <c r="GB94" s="262">
        <v>0.42420000000000002</v>
      </c>
      <c r="GC94" s="262">
        <v>6590</v>
      </c>
      <c r="GD94" s="262">
        <v>8490</v>
      </c>
      <c r="GE94" s="262">
        <v>0.42420000000000002</v>
      </c>
      <c r="GF94">
        <v>7464</v>
      </c>
      <c r="GG94">
        <v>5986</v>
      </c>
      <c r="GH94">
        <v>16839</v>
      </c>
      <c r="GI94">
        <v>2127</v>
      </c>
      <c r="GJ94">
        <v>1243</v>
      </c>
      <c r="GK94">
        <v>1014</v>
      </c>
      <c r="GL94">
        <v>1471</v>
      </c>
      <c r="GM94">
        <v>758</v>
      </c>
      <c r="GN94">
        <v>667</v>
      </c>
      <c r="GO94">
        <v>288</v>
      </c>
      <c r="GP94">
        <v>22616</v>
      </c>
      <c r="GQ94">
        <v>16524</v>
      </c>
      <c r="GR94">
        <v>77693</v>
      </c>
      <c r="GS94">
        <v>7414</v>
      </c>
      <c r="GT94">
        <v>2613</v>
      </c>
      <c r="GU94">
        <v>3411</v>
      </c>
      <c r="GV94">
        <v>3488</v>
      </c>
      <c r="GW94">
        <v>1651</v>
      </c>
      <c r="GX94">
        <v>1192</v>
      </c>
      <c r="GY94">
        <v>702</v>
      </c>
    </row>
    <row r="95" spans="1:207">
      <c r="A95" s="262">
        <v>5515</v>
      </c>
      <c r="B95" s="262">
        <v>5</v>
      </c>
      <c r="C95" s="262">
        <v>5</v>
      </c>
      <c r="D95" s="262">
        <v>15</v>
      </c>
      <c r="E95" s="262" t="s">
        <v>192</v>
      </c>
      <c r="F95" s="262" t="s">
        <v>2385</v>
      </c>
      <c r="G95" s="262" t="s">
        <v>2386</v>
      </c>
      <c r="H95" s="262" t="s">
        <v>2202</v>
      </c>
      <c r="I95" s="262">
        <v>54684</v>
      </c>
      <c r="J95" s="262">
        <v>1823</v>
      </c>
      <c r="K95" s="262">
        <v>5523</v>
      </c>
      <c r="L95" s="262">
        <v>7935</v>
      </c>
      <c r="M95" s="262">
        <v>10376</v>
      </c>
      <c r="N95" s="262">
        <v>9300</v>
      </c>
      <c r="O95" s="262">
        <v>6601</v>
      </c>
      <c r="P95" s="262">
        <v>6229</v>
      </c>
      <c r="Q95" s="262">
        <v>3762</v>
      </c>
      <c r="R95" s="262">
        <v>3135</v>
      </c>
      <c r="S95" s="262">
        <v>7042</v>
      </c>
      <c r="T95" s="262">
        <v>43203</v>
      </c>
      <c r="U95" s="262">
        <v>522</v>
      </c>
      <c r="V95" s="262">
        <v>1022</v>
      </c>
      <c r="W95" s="262">
        <v>1812</v>
      </c>
      <c r="X95" s="262">
        <v>493</v>
      </c>
      <c r="Y95" s="262">
        <v>251</v>
      </c>
      <c r="Z95" s="262">
        <v>339</v>
      </c>
      <c r="AA95" s="262">
        <v>5765</v>
      </c>
      <c r="AB95" s="262">
        <v>5312</v>
      </c>
      <c r="AC95" s="262">
        <v>520</v>
      </c>
      <c r="AD95" s="262">
        <v>40742</v>
      </c>
      <c r="AE95" s="262">
        <v>2247</v>
      </c>
      <c r="AF95" s="262">
        <v>98</v>
      </c>
      <c r="AG95" s="262">
        <v>32128</v>
      </c>
      <c r="AH95" s="262">
        <v>7055</v>
      </c>
      <c r="AI95" s="262">
        <v>9886</v>
      </c>
      <c r="AJ95" s="262">
        <v>4535</v>
      </c>
      <c r="AK95" s="262">
        <v>1080</v>
      </c>
      <c r="AL95" s="262">
        <v>20464</v>
      </c>
      <c r="AM95" s="262">
        <v>10795</v>
      </c>
      <c r="AN95" s="262">
        <v>20502</v>
      </c>
      <c r="AO95" s="262">
        <v>2923</v>
      </c>
      <c r="AP95" s="262">
        <v>155011</v>
      </c>
      <c r="AQ95" s="262">
        <v>6295</v>
      </c>
      <c r="AR95" s="262">
        <v>14948</v>
      </c>
      <c r="AS95" s="262">
        <v>28502</v>
      </c>
      <c r="AT95" s="262">
        <v>28608</v>
      </c>
      <c r="AU95" s="262">
        <v>29595</v>
      </c>
      <c r="AV95" s="262">
        <v>16575</v>
      </c>
      <c r="AW95" s="262">
        <v>16472</v>
      </c>
      <c r="AX95" s="262">
        <v>7414</v>
      </c>
      <c r="AY95" s="262">
        <v>6573</v>
      </c>
      <c r="AZ95" s="262">
        <v>44442</v>
      </c>
      <c r="BA95" s="262">
        <v>80292</v>
      </c>
      <c r="BB95" s="262">
        <v>2740</v>
      </c>
      <c r="BC95" s="262">
        <v>6056</v>
      </c>
      <c r="BD95" s="262">
        <v>11049</v>
      </c>
      <c r="BE95" s="262">
        <v>3080</v>
      </c>
      <c r="BF95" s="262">
        <v>4743</v>
      </c>
      <c r="BG95" s="262">
        <v>2580</v>
      </c>
      <c r="BH95" s="262">
        <v>15558</v>
      </c>
      <c r="BI95" s="262">
        <v>24517</v>
      </c>
      <c r="BJ95" s="262">
        <v>3297</v>
      </c>
      <c r="BK95" s="262">
        <v>102304</v>
      </c>
      <c r="BL95" s="262">
        <v>8900</v>
      </c>
      <c r="BM95" s="262">
        <v>406</v>
      </c>
      <c r="BN95" s="262">
        <v>46538</v>
      </c>
      <c r="BO95" s="262">
        <v>104897</v>
      </c>
      <c r="BP95" s="262">
        <v>205</v>
      </c>
      <c r="BQ95" s="262">
        <v>3342</v>
      </c>
      <c r="BR95" s="262">
        <v>17930</v>
      </c>
      <c r="BS95" s="262">
        <v>27083</v>
      </c>
      <c r="BT95" s="262">
        <v>38820</v>
      </c>
      <c r="BU95" s="262">
        <v>25818</v>
      </c>
      <c r="BV95" s="262">
        <v>15117</v>
      </c>
      <c r="BW95" s="262">
        <v>13321</v>
      </c>
      <c r="BX95" s="262">
        <v>8281</v>
      </c>
      <c r="BY95" s="262">
        <v>3449</v>
      </c>
      <c r="BZ95" s="262">
        <v>1900</v>
      </c>
      <c r="CA95" s="262">
        <v>3263</v>
      </c>
      <c r="CB95" s="262">
        <v>13604</v>
      </c>
      <c r="CC95" s="262">
        <v>18926</v>
      </c>
      <c r="CD95" s="262">
        <v>33683</v>
      </c>
      <c r="CE95" s="262">
        <v>35293</v>
      </c>
      <c r="CF95" s="262">
        <v>21901</v>
      </c>
      <c r="CG95" s="262">
        <v>15975</v>
      </c>
      <c r="CH95" s="262">
        <v>15600</v>
      </c>
      <c r="CI95" s="262">
        <v>47751</v>
      </c>
      <c r="CJ95" s="262">
        <v>21430</v>
      </c>
      <c r="CK95" s="262">
        <v>69283</v>
      </c>
      <c r="CL95" s="262">
        <v>16518</v>
      </c>
      <c r="CM95" s="262">
        <v>147998</v>
      </c>
      <c r="CN95" s="262">
        <v>67933</v>
      </c>
      <c r="CO95" s="262">
        <v>34963</v>
      </c>
      <c r="CP95" s="262">
        <v>27239</v>
      </c>
      <c r="CQ95" s="262">
        <v>8771</v>
      </c>
      <c r="CR95" s="262">
        <v>9092</v>
      </c>
      <c r="CS95" s="262">
        <v>67933</v>
      </c>
      <c r="CT95" s="262">
        <v>44000</v>
      </c>
      <c r="CU95" s="262">
        <v>18022</v>
      </c>
      <c r="CV95" s="262">
        <v>12272</v>
      </c>
      <c r="CW95" s="262">
        <v>3994</v>
      </c>
      <c r="CX95" s="262">
        <v>1777</v>
      </c>
      <c r="CY95" s="262">
        <v>289576</v>
      </c>
      <c r="CZ95" s="262">
        <v>137991</v>
      </c>
      <c r="DA95" s="262">
        <v>151585</v>
      </c>
      <c r="DB95" s="262">
        <v>23873</v>
      </c>
      <c r="DC95" s="262">
        <v>25454</v>
      </c>
      <c r="DD95" s="262">
        <v>57661</v>
      </c>
      <c r="DE95" s="262">
        <v>36060</v>
      </c>
      <c r="DF95" s="262">
        <v>24869</v>
      </c>
      <c r="DG95" s="262">
        <v>23330</v>
      </c>
      <c r="DH95" s="262">
        <v>14278</v>
      </c>
      <c r="DI95" s="262">
        <v>7629</v>
      </c>
      <c r="DJ95" s="262">
        <v>6925</v>
      </c>
      <c r="DK95" s="262">
        <v>21799</v>
      </c>
      <c r="DL95" s="262">
        <v>7072</v>
      </c>
      <c r="DM95" s="262">
        <v>34321</v>
      </c>
      <c r="DN95" s="262">
        <v>29242</v>
      </c>
      <c r="DO95" s="262">
        <v>39787</v>
      </c>
      <c r="DP95" s="262">
        <v>44264</v>
      </c>
      <c r="DQ95" s="262">
        <v>49391</v>
      </c>
      <c r="DR95" s="262">
        <v>25244</v>
      </c>
      <c r="DS95" s="262">
        <v>23902</v>
      </c>
      <c r="DT95" s="262">
        <v>165210</v>
      </c>
      <c r="DU95" s="262">
        <v>157760</v>
      </c>
      <c r="DV95" s="262">
        <v>7450</v>
      </c>
      <c r="DW95" s="262">
        <v>121870</v>
      </c>
      <c r="DX95" s="262">
        <v>157760</v>
      </c>
      <c r="DY95" s="262">
        <v>123160</v>
      </c>
      <c r="DZ95" s="262">
        <v>13780</v>
      </c>
      <c r="EA95" s="262">
        <v>8100</v>
      </c>
      <c r="EB95" s="262">
        <v>11490</v>
      </c>
      <c r="EC95" s="262">
        <v>0.42420000000000002</v>
      </c>
      <c r="ED95" s="262">
        <v>154020</v>
      </c>
      <c r="EE95" s="262">
        <v>7200</v>
      </c>
      <c r="EF95" s="262">
        <v>50390</v>
      </c>
      <c r="EG95" s="262">
        <v>28660</v>
      </c>
      <c r="EH95" s="262">
        <v>20030</v>
      </c>
      <c r="EI95" s="262">
        <v>21990</v>
      </c>
      <c r="EJ95" s="262">
        <v>1700</v>
      </c>
      <c r="EK95" s="262">
        <v>8740</v>
      </c>
      <c r="EL95" s="262">
        <v>4000</v>
      </c>
      <c r="EM95" s="262">
        <v>10900</v>
      </c>
      <c r="EN95" s="262">
        <v>0.42420000000000002</v>
      </c>
      <c r="EO95" s="262">
        <v>157760</v>
      </c>
      <c r="EP95" s="262">
        <v>0.42420000000000002</v>
      </c>
      <c r="EQ95" s="262">
        <v>19150</v>
      </c>
      <c r="ER95" s="262">
        <v>12600</v>
      </c>
      <c r="ES95" s="262">
        <v>1710</v>
      </c>
      <c r="ET95" s="262">
        <v>4850</v>
      </c>
      <c r="EU95" s="262">
        <v>38910</v>
      </c>
      <c r="EV95" s="262">
        <v>26430</v>
      </c>
      <c r="EW95" s="262">
        <v>12490</v>
      </c>
      <c r="EX95" s="262">
        <v>98630</v>
      </c>
      <c r="EY95" s="262">
        <v>7160</v>
      </c>
      <c r="EZ95" s="262">
        <v>21610</v>
      </c>
      <c r="FA95" s="262">
        <v>12990</v>
      </c>
      <c r="FB95" s="262">
        <v>56860</v>
      </c>
      <c r="FC95" s="262">
        <v>0</v>
      </c>
      <c r="FD95" s="262">
        <v>31290</v>
      </c>
      <c r="FE95" s="262">
        <v>9950</v>
      </c>
      <c r="FF95" s="262">
        <v>15520</v>
      </c>
      <c r="FG95" s="262">
        <v>5820</v>
      </c>
      <c r="FH95" s="262">
        <v>9730</v>
      </c>
      <c r="FI95" s="262">
        <v>2020</v>
      </c>
      <c r="FJ95" s="262">
        <v>4610</v>
      </c>
      <c r="FK95" s="262">
        <v>11410</v>
      </c>
      <c r="FL95" s="262">
        <v>0.42420000000000002</v>
      </c>
      <c r="FM95" s="262">
        <v>2390</v>
      </c>
      <c r="FN95" s="262">
        <v>250910</v>
      </c>
      <c r="FO95" s="262">
        <v>13480</v>
      </c>
      <c r="FP95" s="262">
        <v>8640</v>
      </c>
      <c r="FQ95" s="262">
        <v>4840</v>
      </c>
      <c r="FR95" s="262">
        <v>52760</v>
      </c>
      <c r="FS95" s="262">
        <v>46600</v>
      </c>
      <c r="FT95" s="262">
        <v>40780</v>
      </c>
      <c r="FU95" s="262">
        <v>5820</v>
      </c>
      <c r="FV95" s="262">
        <v>28090</v>
      </c>
      <c r="FW95" s="262">
        <v>109980</v>
      </c>
      <c r="FX95" s="262">
        <v>250910</v>
      </c>
      <c r="FY95" s="262">
        <v>67840</v>
      </c>
      <c r="FZ95" s="262">
        <v>86450</v>
      </c>
      <c r="GA95" s="262">
        <v>20420</v>
      </c>
      <c r="GB95" s="262">
        <v>4070</v>
      </c>
      <c r="GC95" s="262">
        <v>19120</v>
      </c>
      <c r="GD95" s="262">
        <v>44850</v>
      </c>
      <c r="GE95" s="262">
        <v>8150</v>
      </c>
      <c r="GF95">
        <v>1823</v>
      </c>
      <c r="GG95">
        <v>5299</v>
      </c>
      <c r="GH95">
        <v>26907</v>
      </c>
      <c r="GI95">
        <v>6043</v>
      </c>
      <c r="GJ95">
        <v>2191</v>
      </c>
      <c r="GK95">
        <v>2758</v>
      </c>
      <c r="GL95">
        <v>3604</v>
      </c>
      <c r="GM95">
        <v>2260</v>
      </c>
      <c r="GN95">
        <v>2531</v>
      </c>
      <c r="GO95">
        <v>1268</v>
      </c>
      <c r="GP95">
        <v>6295</v>
      </c>
      <c r="GQ95">
        <v>14127</v>
      </c>
      <c r="GR95">
        <v>85526</v>
      </c>
      <c r="GS95">
        <v>16084</v>
      </c>
      <c r="GT95">
        <v>3966</v>
      </c>
      <c r="GU95">
        <v>8123</v>
      </c>
      <c r="GV95">
        <v>8684</v>
      </c>
      <c r="GW95">
        <v>4600</v>
      </c>
      <c r="GX95">
        <v>4454</v>
      </c>
      <c r="GY95">
        <v>3123</v>
      </c>
    </row>
    <row r="96" spans="1:207">
      <c r="A96" s="262">
        <v>5554</v>
      </c>
      <c r="B96" s="262">
        <v>5</v>
      </c>
      <c r="C96" s="262">
        <v>5</v>
      </c>
      <c r="D96" s="262">
        <v>54</v>
      </c>
      <c r="E96" s="262" t="s">
        <v>192</v>
      </c>
      <c r="F96" s="262" t="s">
        <v>2387</v>
      </c>
      <c r="G96" s="262" t="s">
        <v>2388</v>
      </c>
      <c r="H96" s="262" t="s">
        <v>2202</v>
      </c>
      <c r="I96" s="262">
        <v>100590</v>
      </c>
      <c r="J96" s="262">
        <v>5120</v>
      </c>
      <c r="K96" s="262">
        <v>9126</v>
      </c>
      <c r="L96" s="262">
        <v>11707</v>
      </c>
      <c r="M96" s="262">
        <v>14067</v>
      </c>
      <c r="N96" s="262">
        <v>15564</v>
      </c>
      <c r="O96" s="262">
        <v>13368</v>
      </c>
      <c r="P96" s="262">
        <v>16655</v>
      </c>
      <c r="Q96" s="262">
        <v>10121</v>
      </c>
      <c r="R96" s="262">
        <v>4862</v>
      </c>
      <c r="S96" s="262">
        <v>8483</v>
      </c>
      <c r="T96" s="262">
        <v>89128</v>
      </c>
      <c r="U96" s="262">
        <v>795</v>
      </c>
      <c r="V96" s="262">
        <v>165</v>
      </c>
      <c r="W96" s="262">
        <v>1217</v>
      </c>
      <c r="X96" s="262">
        <v>580</v>
      </c>
      <c r="Y96" s="262">
        <v>54</v>
      </c>
      <c r="Z96" s="262">
        <v>168</v>
      </c>
      <c r="AA96" s="262">
        <v>2252</v>
      </c>
      <c r="AB96" s="262">
        <v>7093</v>
      </c>
      <c r="AC96" s="262">
        <v>1004</v>
      </c>
      <c r="AD96" s="262">
        <v>87021</v>
      </c>
      <c r="AE96" s="262">
        <v>2855</v>
      </c>
      <c r="AF96" s="262">
        <v>365</v>
      </c>
      <c r="AG96" s="262">
        <v>73776</v>
      </c>
      <c r="AH96" s="262">
        <v>18143</v>
      </c>
      <c r="AI96" s="262">
        <v>7522</v>
      </c>
      <c r="AJ96" s="262">
        <v>906</v>
      </c>
      <c r="AK96" s="262">
        <v>243</v>
      </c>
      <c r="AL96" s="262">
        <v>64175</v>
      </c>
      <c r="AM96" s="262">
        <v>19106</v>
      </c>
      <c r="AN96" s="262">
        <v>14276</v>
      </c>
      <c r="AO96" s="262">
        <v>3033</v>
      </c>
      <c r="AP96" s="262">
        <v>151886</v>
      </c>
      <c r="AQ96" s="262">
        <v>6906</v>
      </c>
      <c r="AR96" s="262">
        <v>12400</v>
      </c>
      <c r="AS96" s="262">
        <v>18334</v>
      </c>
      <c r="AT96" s="262">
        <v>22624</v>
      </c>
      <c r="AU96" s="262">
        <v>25963</v>
      </c>
      <c r="AV96" s="262">
        <v>19210</v>
      </c>
      <c r="AW96" s="262">
        <v>26086</v>
      </c>
      <c r="AX96" s="262">
        <v>13317</v>
      </c>
      <c r="AY96" s="262">
        <v>7040</v>
      </c>
      <c r="AZ96" s="262">
        <v>26977</v>
      </c>
      <c r="BA96" s="262">
        <v>114789</v>
      </c>
      <c r="BB96" s="262">
        <v>3689</v>
      </c>
      <c r="BC96" s="262">
        <v>222</v>
      </c>
      <c r="BD96" s="262">
        <v>4169</v>
      </c>
      <c r="BE96" s="262">
        <v>1330</v>
      </c>
      <c r="BF96" s="262">
        <v>91</v>
      </c>
      <c r="BG96" s="262">
        <v>613</v>
      </c>
      <c r="BH96" s="262">
        <v>3476</v>
      </c>
      <c r="BI96" s="262">
        <v>19611</v>
      </c>
      <c r="BJ96" s="262">
        <v>2026</v>
      </c>
      <c r="BK96" s="262">
        <v>122020</v>
      </c>
      <c r="BL96" s="262">
        <v>4244</v>
      </c>
      <c r="BM96" s="262">
        <v>503</v>
      </c>
      <c r="BN96" s="262">
        <v>89276</v>
      </c>
      <c r="BO96" s="262">
        <v>59369</v>
      </c>
      <c r="BP96" s="262">
        <v>267</v>
      </c>
      <c r="BQ96" s="262">
        <v>2968</v>
      </c>
      <c r="BR96" s="262">
        <v>2245</v>
      </c>
      <c r="BS96" s="262">
        <v>14287</v>
      </c>
      <c r="BT96" s="262">
        <v>26136</v>
      </c>
      <c r="BU96" s="262">
        <v>26092</v>
      </c>
      <c r="BV96" s="262">
        <v>23988</v>
      </c>
      <c r="BW96" s="262">
        <v>26930</v>
      </c>
      <c r="BX96" s="262">
        <v>14845</v>
      </c>
      <c r="BY96" s="262">
        <v>7016</v>
      </c>
      <c r="BZ96" s="262">
        <v>4124</v>
      </c>
      <c r="CA96" s="262">
        <v>6217</v>
      </c>
      <c r="CB96" s="262">
        <v>1652</v>
      </c>
      <c r="CC96" s="262">
        <v>7623</v>
      </c>
      <c r="CD96" s="262">
        <v>21311</v>
      </c>
      <c r="CE96" s="262">
        <v>30491</v>
      </c>
      <c r="CF96" s="262">
        <v>30838</v>
      </c>
      <c r="CG96" s="262">
        <v>25311</v>
      </c>
      <c r="CH96" s="262">
        <v>34654</v>
      </c>
      <c r="CI96" s="262">
        <v>95329</v>
      </c>
      <c r="CJ96" s="262">
        <v>24940</v>
      </c>
      <c r="CK96" s="262">
        <v>25554</v>
      </c>
      <c r="CL96" s="262">
        <v>6057</v>
      </c>
      <c r="CM96" s="262">
        <v>142908</v>
      </c>
      <c r="CN96" s="262">
        <v>39379</v>
      </c>
      <c r="CO96" s="262">
        <v>39381</v>
      </c>
      <c r="CP96" s="262">
        <v>51062</v>
      </c>
      <c r="CQ96" s="262">
        <v>10405</v>
      </c>
      <c r="CR96" s="262">
        <v>2681</v>
      </c>
      <c r="CS96" s="262">
        <v>39379</v>
      </c>
      <c r="CT96" s="262">
        <v>45014</v>
      </c>
      <c r="CU96" s="262">
        <v>22693</v>
      </c>
      <c r="CV96" s="262">
        <v>22475</v>
      </c>
      <c r="CW96" s="262">
        <v>8794</v>
      </c>
      <c r="CX96" s="262">
        <v>4553</v>
      </c>
      <c r="CY96" s="262">
        <v>363755</v>
      </c>
      <c r="CZ96" s="262">
        <v>180204</v>
      </c>
      <c r="DA96" s="262">
        <v>183550</v>
      </c>
      <c r="DB96" s="262">
        <v>35966</v>
      </c>
      <c r="DC96" s="262">
        <v>47691</v>
      </c>
      <c r="DD96" s="262">
        <v>42481</v>
      </c>
      <c r="DE96" s="262">
        <v>50203</v>
      </c>
      <c r="DF96" s="262">
        <v>33591</v>
      </c>
      <c r="DG96" s="262">
        <v>32406</v>
      </c>
      <c r="DH96" s="262">
        <v>15500</v>
      </c>
      <c r="DI96" s="262">
        <v>9760</v>
      </c>
      <c r="DJ96" s="262">
        <v>10418</v>
      </c>
      <c r="DK96" s="262">
        <v>38907</v>
      </c>
      <c r="DL96" s="262">
        <v>14378</v>
      </c>
      <c r="DM96" s="262">
        <v>32700</v>
      </c>
      <c r="DN96" s="262">
        <v>19975</v>
      </c>
      <c r="DO96" s="262">
        <v>41636</v>
      </c>
      <c r="DP96" s="262">
        <v>64280</v>
      </c>
      <c r="DQ96" s="262">
        <v>68866</v>
      </c>
      <c r="DR96" s="262">
        <v>33940</v>
      </c>
      <c r="DS96" s="262">
        <v>28894</v>
      </c>
      <c r="DT96" s="262">
        <v>198530</v>
      </c>
      <c r="DU96" s="262">
        <v>193490</v>
      </c>
      <c r="DV96" s="262">
        <v>5040</v>
      </c>
      <c r="DW96" s="262">
        <v>161780</v>
      </c>
      <c r="DX96" s="262">
        <v>193490</v>
      </c>
      <c r="DY96" s="262">
        <v>164660</v>
      </c>
      <c r="DZ96" s="262">
        <v>7470</v>
      </c>
      <c r="EA96" s="262">
        <v>9520</v>
      </c>
      <c r="EB96" s="262">
        <v>8880</v>
      </c>
      <c r="EC96" s="262">
        <v>2950</v>
      </c>
      <c r="ED96" s="262">
        <v>190790</v>
      </c>
      <c r="EE96" s="262">
        <v>8160</v>
      </c>
      <c r="EF96" s="262">
        <v>22390</v>
      </c>
      <c r="EG96" s="262">
        <v>34930</v>
      </c>
      <c r="EH96" s="262">
        <v>24030</v>
      </c>
      <c r="EI96" s="262">
        <v>30620</v>
      </c>
      <c r="EJ96" s="262">
        <v>5240</v>
      </c>
      <c r="EK96" s="262">
        <v>31510</v>
      </c>
      <c r="EL96" s="262">
        <v>14850</v>
      </c>
      <c r="EM96" s="262">
        <v>18480</v>
      </c>
      <c r="EN96" s="262">
        <v>580</v>
      </c>
      <c r="EO96" s="262">
        <v>193490</v>
      </c>
      <c r="EP96" s="262">
        <v>6130</v>
      </c>
      <c r="EQ96" s="262">
        <v>67910</v>
      </c>
      <c r="ER96" s="262">
        <v>50320</v>
      </c>
      <c r="ES96" s="262">
        <v>2720</v>
      </c>
      <c r="ET96" s="262">
        <v>14870</v>
      </c>
      <c r="EU96" s="262">
        <v>46650</v>
      </c>
      <c r="EV96" s="262">
        <v>35230</v>
      </c>
      <c r="EW96" s="262">
        <v>11420</v>
      </c>
      <c r="EX96" s="262">
        <v>72790</v>
      </c>
      <c r="EY96" s="262">
        <v>4490</v>
      </c>
      <c r="EZ96" s="262">
        <v>17840</v>
      </c>
      <c r="FA96" s="262">
        <v>9080</v>
      </c>
      <c r="FB96" s="262">
        <v>41380</v>
      </c>
      <c r="FC96" s="262">
        <v>10</v>
      </c>
      <c r="FD96" s="262">
        <v>54630</v>
      </c>
      <c r="FE96" s="262">
        <v>16870</v>
      </c>
      <c r="FF96" s="262">
        <v>28340</v>
      </c>
      <c r="FG96" s="262">
        <v>9420</v>
      </c>
      <c r="FH96" s="262">
        <v>16390</v>
      </c>
      <c r="FI96" s="262">
        <v>7590</v>
      </c>
      <c r="FJ96" s="262">
        <v>10940</v>
      </c>
      <c r="FK96" s="262">
        <v>13410</v>
      </c>
      <c r="FL96" s="262">
        <v>630</v>
      </c>
      <c r="FM96" s="262">
        <v>5660</v>
      </c>
      <c r="FN96" s="262">
        <v>302510</v>
      </c>
      <c r="FO96" s="262">
        <v>22320</v>
      </c>
      <c r="FP96" s="262">
        <v>12050</v>
      </c>
      <c r="FQ96" s="262">
        <v>10270</v>
      </c>
      <c r="FR96" s="262">
        <v>134510</v>
      </c>
      <c r="FS96" s="262">
        <v>79360</v>
      </c>
      <c r="FT96" s="262">
        <v>69940</v>
      </c>
      <c r="FU96" s="262">
        <v>9420</v>
      </c>
      <c r="FV96" s="262">
        <v>28880</v>
      </c>
      <c r="FW96" s="262">
        <v>37440</v>
      </c>
      <c r="FX96" s="262">
        <v>302510</v>
      </c>
      <c r="FY96" s="262">
        <v>86070</v>
      </c>
      <c r="FZ96" s="262">
        <v>153450</v>
      </c>
      <c r="GA96" s="262">
        <v>31980</v>
      </c>
      <c r="GB96" s="262">
        <v>3370</v>
      </c>
      <c r="GC96" s="262">
        <v>12940</v>
      </c>
      <c r="GD96" s="262">
        <v>13090</v>
      </c>
      <c r="GE96" s="262">
        <v>1610</v>
      </c>
      <c r="GF96">
        <v>5120</v>
      </c>
      <c r="GG96">
        <v>8737</v>
      </c>
      <c r="GH96">
        <v>40189</v>
      </c>
      <c r="GI96">
        <v>11540</v>
      </c>
      <c r="GJ96">
        <v>4615</v>
      </c>
      <c r="GK96">
        <v>7660</v>
      </c>
      <c r="GL96">
        <v>10005</v>
      </c>
      <c r="GM96">
        <v>6276</v>
      </c>
      <c r="GN96">
        <v>4651</v>
      </c>
      <c r="GO96">
        <v>1797</v>
      </c>
      <c r="GP96">
        <v>6906</v>
      </c>
      <c r="GQ96">
        <v>11848</v>
      </c>
      <c r="GR96">
        <v>65442</v>
      </c>
      <c r="GS96">
        <v>16842</v>
      </c>
      <c r="GT96">
        <v>6119</v>
      </c>
      <c r="GU96">
        <v>12651</v>
      </c>
      <c r="GV96">
        <v>14848</v>
      </c>
      <c r="GW96">
        <v>8012</v>
      </c>
      <c r="GX96">
        <v>6619</v>
      </c>
      <c r="GY96">
        <v>2593</v>
      </c>
    </row>
    <row r="97" spans="1:207">
      <c r="A97" s="262">
        <v>5558</v>
      </c>
      <c r="B97" s="262">
        <v>5</v>
      </c>
      <c r="C97" s="262">
        <v>5</v>
      </c>
      <c r="D97" s="262">
        <v>58</v>
      </c>
      <c r="E97" s="262" t="s">
        <v>192</v>
      </c>
      <c r="F97" s="262" t="s">
        <v>2389</v>
      </c>
      <c r="G97" s="262" t="s">
        <v>2390</v>
      </c>
      <c r="H97" s="262" t="s">
        <v>2202</v>
      </c>
      <c r="I97" s="262">
        <v>59139</v>
      </c>
      <c r="J97" s="262">
        <v>3759</v>
      </c>
      <c r="K97" s="262">
        <v>3757</v>
      </c>
      <c r="L97" s="262">
        <v>5591</v>
      </c>
      <c r="M97" s="262">
        <v>7209</v>
      </c>
      <c r="N97" s="262">
        <v>10896</v>
      </c>
      <c r="O97" s="262">
        <v>8194</v>
      </c>
      <c r="P97" s="262">
        <v>10728</v>
      </c>
      <c r="Q97" s="262">
        <v>6218</v>
      </c>
      <c r="R97" s="262">
        <v>2787</v>
      </c>
      <c r="S97" s="262">
        <v>4726</v>
      </c>
      <c r="T97" s="262">
        <v>53198</v>
      </c>
      <c r="U97" s="262">
        <v>314</v>
      </c>
      <c r="V97" s="262">
        <v>88</v>
      </c>
      <c r="W97" s="262">
        <v>427</v>
      </c>
      <c r="X97" s="262">
        <v>161</v>
      </c>
      <c r="Y97" s="262">
        <v>16</v>
      </c>
      <c r="Z97" s="262">
        <v>209</v>
      </c>
      <c r="AA97" s="262">
        <v>1386</v>
      </c>
      <c r="AB97" s="262">
        <v>3796</v>
      </c>
      <c r="AC97" s="262">
        <v>305</v>
      </c>
      <c r="AD97" s="262">
        <v>51111</v>
      </c>
      <c r="AE97" s="262">
        <v>2461</v>
      </c>
      <c r="AF97" s="262">
        <v>80</v>
      </c>
      <c r="AG97" s="262">
        <v>41279</v>
      </c>
      <c r="AH97" s="262">
        <v>12085</v>
      </c>
      <c r="AI97" s="262">
        <v>5057</v>
      </c>
      <c r="AJ97" s="262">
        <v>634</v>
      </c>
      <c r="AK97" s="262">
        <v>84</v>
      </c>
      <c r="AL97" s="262">
        <v>39707</v>
      </c>
      <c r="AM97" s="262">
        <v>10506</v>
      </c>
      <c r="AN97" s="262">
        <v>6349</v>
      </c>
      <c r="AO97" s="262">
        <v>2577</v>
      </c>
      <c r="AP97" s="262">
        <v>92483</v>
      </c>
      <c r="AQ97" s="262">
        <v>5639</v>
      </c>
      <c r="AR97" s="262">
        <v>5717</v>
      </c>
      <c r="AS97" s="262">
        <v>9284</v>
      </c>
      <c r="AT97" s="262">
        <v>12807</v>
      </c>
      <c r="AU97" s="262">
        <v>18161</v>
      </c>
      <c r="AV97" s="262">
        <v>11818</v>
      </c>
      <c r="AW97" s="262">
        <v>16984</v>
      </c>
      <c r="AX97" s="262">
        <v>8264</v>
      </c>
      <c r="AY97" s="262">
        <v>3782</v>
      </c>
      <c r="AZ97" s="262">
        <v>15653</v>
      </c>
      <c r="BA97" s="262">
        <v>73057</v>
      </c>
      <c r="BB97" s="262">
        <v>1157</v>
      </c>
      <c r="BC97" s="262">
        <v>166</v>
      </c>
      <c r="BD97" s="262">
        <v>1438</v>
      </c>
      <c r="BE97" s="262">
        <v>417</v>
      </c>
      <c r="BF97" s="262">
        <v>29</v>
      </c>
      <c r="BG97" s="262">
        <v>539</v>
      </c>
      <c r="BH97" s="262">
        <v>1848</v>
      </c>
      <c r="BI97" s="262">
        <v>9588</v>
      </c>
      <c r="BJ97" s="262">
        <v>515</v>
      </c>
      <c r="BK97" s="262">
        <v>76543</v>
      </c>
      <c r="BL97" s="262">
        <v>3855</v>
      </c>
      <c r="BM97" s="262">
        <v>107</v>
      </c>
      <c r="BN97" s="262">
        <v>51644</v>
      </c>
      <c r="BO97" s="262">
        <v>38455</v>
      </c>
      <c r="BP97" s="262">
        <v>286</v>
      </c>
      <c r="BQ97" s="262">
        <v>2071</v>
      </c>
      <c r="BR97" s="262">
        <v>1456</v>
      </c>
      <c r="BS97" s="262">
        <v>8299</v>
      </c>
      <c r="BT97" s="262">
        <v>15459</v>
      </c>
      <c r="BU97" s="262">
        <v>16090</v>
      </c>
      <c r="BV97" s="262">
        <v>15083</v>
      </c>
      <c r="BW97" s="262">
        <v>16011</v>
      </c>
      <c r="BX97" s="262">
        <v>9118</v>
      </c>
      <c r="BY97" s="262">
        <v>4148</v>
      </c>
      <c r="BZ97" s="262">
        <v>2893</v>
      </c>
      <c r="CA97" s="262">
        <v>3899</v>
      </c>
      <c r="CB97" s="262">
        <v>1164</v>
      </c>
      <c r="CC97" s="262">
        <v>4296</v>
      </c>
      <c r="CD97" s="262">
        <v>12617</v>
      </c>
      <c r="CE97" s="262">
        <v>20015</v>
      </c>
      <c r="CF97" s="262">
        <v>19943</v>
      </c>
      <c r="CG97" s="262">
        <v>15423</v>
      </c>
      <c r="CH97" s="262">
        <v>18998</v>
      </c>
      <c r="CI97" s="262">
        <v>60969</v>
      </c>
      <c r="CJ97" s="262">
        <v>14283</v>
      </c>
      <c r="CK97" s="262">
        <v>12495</v>
      </c>
      <c r="CL97" s="262">
        <v>4709</v>
      </c>
      <c r="CM97" s="262">
        <v>87604</v>
      </c>
      <c r="CN97" s="262">
        <v>24499</v>
      </c>
      <c r="CO97" s="262">
        <v>26237</v>
      </c>
      <c r="CP97" s="262">
        <v>28619</v>
      </c>
      <c r="CQ97" s="262">
        <v>6637</v>
      </c>
      <c r="CR97" s="262">
        <v>1612</v>
      </c>
      <c r="CS97" s="262">
        <v>24499</v>
      </c>
      <c r="CT97" s="262">
        <v>29889</v>
      </c>
      <c r="CU97" s="262">
        <v>13722</v>
      </c>
      <c r="CV97" s="262">
        <v>12971</v>
      </c>
      <c r="CW97" s="262">
        <v>4423</v>
      </c>
      <c r="CX97" s="262">
        <v>2100</v>
      </c>
      <c r="CY97" s="262">
        <v>215269</v>
      </c>
      <c r="CZ97" s="262">
        <v>105292</v>
      </c>
      <c r="DA97" s="262">
        <v>109977</v>
      </c>
      <c r="DB97" s="262">
        <v>19352</v>
      </c>
      <c r="DC97" s="262">
        <v>27807</v>
      </c>
      <c r="DD97" s="262">
        <v>22451</v>
      </c>
      <c r="DE97" s="262">
        <v>32841</v>
      </c>
      <c r="DF97" s="262">
        <v>21771</v>
      </c>
      <c r="DG97" s="262">
        <v>19282</v>
      </c>
      <c r="DH97" s="262">
        <v>10286</v>
      </c>
      <c r="DI97" s="262">
        <v>4985</v>
      </c>
      <c r="DJ97" s="262">
        <v>5632</v>
      </c>
      <c r="DK97" s="262">
        <v>22310</v>
      </c>
      <c r="DL97" s="262">
        <v>8418</v>
      </c>
      <c r="DM97" s="262">
        <v>17820</v>
      </c>
      <c r="DN97" s="262">
        <v>10445</v>
      </c>
      <c r="DO97" s="262">
        <v>22965</v>
      </c>
      <c r="DP97" s="262">
        <v>38514</v>
      </c>
      <c r="DQ97" s="262">
        <v>45020</v>
      </c>
      <c r="DR97" s="262">
        <v>21067</v>
      </c>
      <c r="DS97" s="262">
        <v>18093</v>
      </c>
      <c r="DT97" s="262">
        <v>117040</v>
      </c>
      <c r="DU97" s="262">
        <v>114130</v>
      </c>
      <c r="DV97" s="262">
        <v>2910</v>
      </c>
      <c r="DW97" s="262">
        <v>96520</v>
      </c>
      <c r="DX97" s="262">
        <v>114130</v>
      </c>
      <c r="DY97" s="262">
        <v>93260</v>
      </c>
      <c r="DZ97" s="262">
        <v>6960</v>
      </c>
      <c r="EA97" s="262">
        <v>6130</v>
      </c>
      <c r="EB97" s="262">
        <v>5860</v>
      </c>
      <c r="EC97" s="262">
        <v>1920</v>
      </c>
      <c r="ED97" s="262">
        <v>112000</v>
      </c>
      <c r="EE97" s="262">
        <v>5370</v>
      </c>
      <c r="EF97" s="262">
        <v>16690</v>
      </c>
      <c r="EG97" s="262">
        <v>24110</v>
      </c>
      <c r="EH97" s="262">
        <v>15500</v>
      </c>
      <c r="EI97" s="262">
        <v>17590</v>
      </c>
      <c r="EJ97" s="262">
        <v>3100</v>
      </c>
      <c r="EK97" s="262">
        <v>14620</v>
      </c>
      <c r="EL97" s="262">
        <v>6110</v>
      </c>
      <c r="EM97" s="262">
        <v>8440</v>
      </c>
      <c r="EN97" s="262">
        <v>470</v>
      </c>
      <c r="EO97" s="262">
        <v>114130</v>
      </c>
      <c r="EP97" s="262">
        <v>3740</v>
      </c>
      <c r="EQ97" s="262">
        <v>28090</v>
      </c>
      <c r="ER97" s="262">
        <v>19900</v>
      </c>
      <c r="ES97" s="262">
        <v>1600</v>
      </c>
      <c r="ET97" s="262">
        <v>6590</v>
      </c>
      <c r="EU97" s="262">
        <v>27390</v>
      </c>
      <c r="EV97" s="262">
        <v>20360</v>
      </c>
      <c r="EW97" s="262">
        <v>7040</v>
      </c>
      <c r="EX97" s="262">
        <v>54900</v>
      </c>
      <c r="EY97" s="262">
        <v>4540</v>
      </c>
      <c r="EZ97" s="262">
        <v>11790</v>
      </c>
      <c r="FA97" s="262">
        <v>9210</v>
      </c>
      <c r="FB97" s="262">
        <v>29370</v>
      </c>
      <c r="FC97" s="262">
        <v>0</v>
      </c>
      <c r="FD97" s="262">
        <v>32890</v>
      </c>
      <c r="FE97" s="262">
        <v>9880</v>
      </c>
      <c r="FF97" s="262">
        <v>16780</v>
      </c>
      <c r="FG97" s="262">
        <v>6230</v>
      </c>
      <c r="FH97" s="262">
        <v>9590</v>
      </c>
      <c r="FI97" s="262">
        <v>3150</v>
      </c>
      <c r="FJ97" s="262">
        <v>5490</v>
      </c>
      <c r="FK97" s="262">
        <v>8960</v>
      </c>
      <c r="FL97" s="262">
        <v>2200</v>
      </c>
      <c r="FM97" s="262">
        <v>3500</v>
      </c>
      <c r="FN97" s="262">
        <v>181170</v>
      </c>
      <c r="FO97" s="262">
        <v>11190</v>
      </c>
      <c r="FP97" s="262">
        <v>5200</v>
      </c>
      <c r="FQ97" s="262">
        <v>5990</v>
      </c>
      <c r="FR97" s="262">
        <v>69030</v>
      </c>
      <c r="FS97" s="262">
        <v>49100</v>
      </c>
      <c r="FT97" s="262">
        <v>42870</v>
      </c>
      <c r="FU97" s="262">
        <v>6230</v>
      </c>
      <c r="FV97" s="262">
        <v>20340</v>
      </c>
      <c r="FW97" s="262">
        <v>31510</v>
      </c>
      <c r="FX97" s="262">
        <v>181170</v>
      </c>
      <c r="FY97" s="262">
        <v>44340</v>
      </c>
      <c r="FZ97" s="262">
        <v>90040</v>
      </c>
      <c r="GA97" s="262">
        <v>20640</v>
      </c>
      <c r="GB97" s="262">
        <v>1960</v>
      </c>
      <c r="GC97" s="262">
        <v>10440</v>
      </c>
      <c r="GD97" s="262">
        <v>11780</v>
      </c>
      <c r="GE97" s="262">
        <v>1970</v>
      </c>
      <c r="GF97">
        <v>3759</v>
      </c>
      <c r="GG97">
        <v>3543</v>
      </c>
      <c r="GH97">
        <v>22862</v>
      </c>
      <c r="GI97">
        <v>7378</v>
      </c>
      <c r="GJ97">
        <v>2719</v>
      </c>
      <c r="GK97">
        <v>5064</v>
      </c>
      <c r="GL97">
        <v>6387</v>
      </c>
      <c r="GM97">
        <v>3865</v>
      </c>
      <c r="GN97">
        <v>2525</v>
      </c>
      <c r="GO97">
        <v>1037</v>
      </c>
      <c r="GP97">
        <v>5639</v>
      </c>
      <c r="GQ97">
        <v>5397</v>
      </c>
      <c r="GR97">
        <v>39090</v>
      </c>
      <c r="GS97">
        <v>10907</v>
      </c>
      <c r="GT97">
        <v>3594</v>
      </c>
      <c r="GU97">
        <v>8325</v>
      </c>
      <c r="GV97">
        <v>9628</v>
      </c>
      <c r="GW97">
        <v>5042</v>
      </c>
      <c r="GX97">
        <v>3446</v>
      </c>
      <c r="GY97">
        <v>1388</v>
      </c>
    </row>
    <row r="98" spans="1:207">
      <c r="A98" s="262">
        <v>5562</v>
      </c>
      <c r="B98" s="262">
        <v>5</v>
      </c>
      <c r="C98" s="262">
        <v>5</v>
      </c>
      <c r="D98" s="262">
        <v>62</v>
      </c>
      <c r="E98" s="262" t="s">
        <v>192</v>
      </c>
      <c r="F98" s="262" t="s">
        <v>2391</v>
      </c>
      <c r="G98" s="262" t="s">
        <v>2392</v>
      </c>
      <c r="H98" s="262" t="s">
        <v>2202</v>
      </c>
      <c r="I98" s="262">
        <v>136370</v>
      </c>
      <c r="J98" s="262">
        <v>17194</v>
      </c>
      <c r="K98" s="262">
        <v>17252</v>
      </c>
      <c r="L98" s="262">
        <v>26984</v>
      </c>
      <c r="M98" s="262">
        <v>17491</v>
      </c>
      <c r="N98" s="262">
        <v>16313</v>
      </c>
      <c r="O98" s="262">
        <v>15735</v>
      </c>
      <c r="P98" s="262">
        <v>13613</v>
      </c>
      <c r="Q98" s="262">
        <v>7562</v>
      </c>
      <c r="R98" s="262">
        <v>4226</v>
      </c>
      <c r="S98" s="262">
        <v>15961</v>
      </c>
      <c r="T98" s="262">
        <v>106124</v>
      </c>
      <c r="U98" s="262">
        <v>874</v>
      </c>
      <c r="V98" s="262">
        <v>1529</v>
      </c>
      <c r="W98" s="262">
        <v>10297</v>
      </c>
      <c r="X98" s="262">
        <v>1140</v>
      </c>
      <c r="Y98" s="262">
        <v>60</v>
      </c>
      <c r="Z98" s="262">
        <v>385</v>
      </c>
      <c r="AA98" s="262">
        <v>17824</v>
      </c>
      <c r="AB98" s="262">
        <v>14535</v>
      </c>
      <c r="AC98" s="262">
        <v>1625</v>
      </c>
      <c r="AD98" s="262">
        <v>93865</v>
      </c>
      <c r="AE98" s="262">
        <v>7345</v>
      </c>
      <c r="AF98" s="262">
        <v>1176</v>
      </c>
      <c r="AG98" s="262">
        <v>76784</v>
      </c>
      <c r="AH98" s="262">
        <v>25343</v>
      </c>
      <c r="AI98" s="262">
        <v>27668</v>
      </c>
      <c r="AJ98" s="262">
        <v>5679</v>
      </c>
      <c r="AK98" s="262">
        <v>896</v>
      </c>
      <c r="AL98" s="262">
        <v>44564</v>
      </c>
      <c r="AM98" s="262">
        <v>41145</v>
      </c>
      <c r="AN98" s="262">
        <v>42489</v>
      </c>
      <c r="AO98" s="262">
        <v>8172</v>
      </c>
      <c r="AP98" s="262">
        <v>311000</v>
      </c>
      <c r="AQ98" s="262">
        <v>33095</v>
      </c>
      <c r="AR98" s="262">
        <v>32651</v>
      </c>
      <c r="AS98" s="262">
        <v>62643</v>
      </c>
      <c r="AT98" s="262">
        <v>52649</v>
      </c>
      <c r="AU98" s="262">
        <v>46363</v>
      </c>
      <c r="AV98" s="262">
        <v>33028</v>
      </c>
      <c r="AW98" s="262">
        <v>30239</v>
      </c>
      <c r="AX98" s="262">
        <v>13184</v>
      </c>
      <c r="AY98" s="262">
        <v>7133</v>
      </c>
      <c r="AZ98" s="262">
        <v>69052</v>
      </c>
      <c r="BA98" s="262">
        <v>181427</v>
      </c>
      <c r="BB98" s="262">
        <v>4658</v>
      </c>
      <c r="BC98" s="262">
        <v>7939</v>
      </c>
      <c r="BD98" s="262">
        <v>41325</v>
      </c>
      <c r="BE98" s="262">
        <v>4675</v>
      </c>
      <c r="BF98" s="262">
        <v>88</v>
      </c>
      <c r="BG98" s="262">
        <v>1821</v>
      </c>
      <c r="BH98" s="262">
        <v>54845</v>
      </c>
      <c r="BI98" s="262">
        <v>43162</v>
      </c>
      <c r="BJ98" s="262">
        <v>3927</v>
      </c>
      <c r="BK98" s="262">
        <v>191175</v>
      </c>
      <c r="BL98" s="262">
        <v>15863</v>
      </c>
      <c r="BM98" s="262">
        <v>2013</v>
      </c>
      <c r="BN98" s="262">
        <v>121741</v>
      </c>
      <c r="BO98" s="262">
        <v>176940</v>
      </c>
      <c r="BP98" s="262">
        <v>171</v>
      </c>
      <c r="BQ98" s="262">
        <v>12133</v>
      </c>
      <c r="BR98" s="262">
        <v>7973</v>
      </c>
      <c r="BS98" s="262">
        <v>57743</v>
      </c>
      <c r="BT98" s="262">
        <v>91692</v>
      </c>
      <c r="BU98" s="262">
        <v>62255</v>
      </c>
      <c r="BV98" s="262">
        <v>36111</v>
      </c>
      <c r="BW98" s="262">
        <v>27644</v>
      </c>
      <c r="BX98" s="262">
        <v>13805</v>
      </c>
      <c r="BY98" s="262">
        <v>5897</v>
      </c>
      <c r="BZ98" s="262">
        <v>3144</v>
      </c>
      <c r="CA98" s="262">
        <v>4721</v>
      </c>
      <c r="CB98" s="262">
        <v>4291</v>
      </c>
      <c r="CC98" s="262">
        <v>24602</v>
      </c>
      <c r="CD98" s="262">
        <v>76212</v>
      </c>
      <c r="CE98" s="262">
        <v>98486</v>
      </c>
      <c r="CF98" s="262">
        <v>54667</v>
      </c>
      <c r="CG98" s="262">
        <v>29533</v>
      </c>
      <c r="CH98" s="262">
        <v>23194</v>
      </c>
      <c r="CI98" s="262">
        <v>104452</v>
      </c>
      <c r="CJ98" s="262">
        <v>77998</v>
      </c>
      <c r="CK98" s="262">
        <v>99461</v>
      </c>
      <c r="CL98" s="262">
        <v>29074</v>
      </c>
      <c r="CM98" s="262">
        <v>287490</v>
      </c>
      <c r="CN98" s="262">
        <v>104281</v>
      </c>
      <c r="CO98" s="262">
        <v>84445</v>
      </c>
      <c r="CP98" s="262">
        <v>71533</v>
      </c>
      <c r="CQ98" s="262">
        <v>21700</v>
      </c>
      <c r="CR98" s="262">
        <v>5531</v>
      </c>
      <c r="CS98" s="262">
        <v>104281</v>
      </c>
      <c r="CT98" s="262">
        <v>99797</v>
      </c>
      <c r="CU98" s="262">
        <v>42048</v>
      </c>
      <c r="CV98" s="262">
        <v>28656</v>
      </c>
      <c r="CW98" s="262">
        <v>8751</v>
      </c>
      <c r="CX98" s="262">
        <v>3957</v>
      </c>
      <c r="CY98" s="262">
        <v>619382</v>
      </c>
      <c r="CZ98" s="262">
        <v>300016</v>
      </c>
      <c r="DA98" s="262">
        <v>319366</v>
      </c>
      <c r="DB98" s="262">
        <v>49576</v>
      </c>
      <c r="DC98" s="262">
        <v>66137</v>
      </c>
      <c r="DD98" s="262">
        <v>65779</v>
      </c>
      <c r="DE98" s="262">
        <v>96578</v>
      </c>
      <c r="DF98" s="262">
        <v>70297</v>
      </c>
      <c r="DG98" s="262">
        <v>63632</v>
      </c>
      <c r="DH98" s="262">
        <v>35934</v>
      </c>
      <c r="DI98" s="262">
        <v>13505</v>
      </c>
      <c r="DJ98" s="262">
        <v>14305</v>
      </c>
      <c r="DK98" s="262">
        <v>53699</v>
      </c>
      <c r="DL98" s="262">
        <v>19737</v>
      </c>
      <c r="DM98" s="262">
        <v>48774</v>
      </c>
      <c r="DN98" s="262">
        <v>31472</v>
      </c>
      <c r="DO98" s="262">
        <v>67974</v>
      </c>
      <c r="DP98" s="262">
        <v>103475</v>
      </c>
      <c r="DQ98" s="262">
        <v>134925</v>
      </c>
      <c r="DR98" s="262">
        <v>68695</v>
      </c>
      <c r="DS98" s="262">
        <v>62821</v>
      </c>
      <c r="DT98" s="262">
        <v>301570</v>
      </c>
      <c r="DU98" s="262">
        <v>282950</v>
      </c>
      <c r="DV98" s="262">
        <v>18620</v>
      </c>
      <c r="DW98" s="262">
        <v>315400</v>
      </c>
      <c r="DX98" s="262">
        <v>282950</v>
      </c>
      <c r="DY98" s="262">
        <v>239640</v>
      </c>
      <c r="DZ98" s="262">
        <v>15950</v>
      </c>
      <c r="EA98" s="262">
        <v>11700</v>
      </c>
      <c r="EB98" s="262">
        <v>13340</v>
      </c>
      <c r="EC98" s="262">
        <v>2310</v>
      </c>
      <c r="ED98" s="262">
        <v>275890</v>
      </c>
      <c r="EE98" s="262">
        <v>11060</v>
      </c>
      <c r="EF98" s="262">
        <v>40170</v>
      </c>
      <c r="EG98" s="262">
        <v>59110</v>
      </c>
      <c r="EH98" s="262">
        <v>36570</v>
      </c>
      <c r="EI98" s="262">
        <v>48230</v>
      </c>
      <c r="EJ98" s="262">
        <v>2930</v>
      </c>
      <c r="EK98" s="262">
        <v>33550</v>
      </c>
      <c r="EL98" s="262">
        <v>20030</v>
      </c>
      <c r="EM98" s="262">
        <v>23400</v>
      </c>
      <c r="EN98" s="262">
        <v>840</v>
      </c>
      <c r="EO98" s="262">
        <v>282950</v>
      </c>
      <c r="EP98" s="262">
        <v>2630</v>
      </c>
      <c r="EQ98" s="262">
        <v>70730</v>
      </c>
      <c r="ER98" s="262">
        <v>47080</v>
      </c>
      <c r="ES98" s="262">
        <v>6580</v>
      </c>
      <c r="ET98" s="262">
        <v>17070</v>
      </c>
      <c r="EU98" s="262">
        <v>69100</v>
      </c>
      <c r="EV98" s="262">
        <v>47470</v>
      </c>
      <c r="EW98" s="262">
        <v>21630</v>
      </c>
      <c r="EX98" s="262">
        <v>140490</v>
      </c>
      <c r="EY98" s="262">
        <v>7630</v>
      </c>
      <c r="EZ98" s="262">
        <v>37520</v>
      </c>
      <c r="FA98" s="262">
        <v>22440</v>
      </c>
      <c r="FB98" s="262">
        <v>72900</v>
      </c>
      <c r="FC98" s="262">
        <v>0</v>
      </c>
      <c r="FD98" s="262">
        <v>78140</v>
      </c>
      <c r="FE98" s="262">
        <v>23370</v>
      </c>
      <c r="FF98" s="262">
        <v>39130</v>
      </c>
      <c r="FG98" s="262">
        <v>15640</v>
      </c>
      <c r="FH98" s="262">
        <v>22450</v>
      </c>
      <c r="FI98" s="262">
        <v>4860</v>
      </c>
      <c r="FJ98" s="262">
        <v>10720</v>
      </c>
      <c r="FK98" s="262">
        <v>18830</v>
      </c>
      <c r="FL98" s="262">
        <v>10890</v>
      </c>
      <c r="FM98" s="262">
        <v>10380</v>
      </c>
      <c r="FN98" s="262">
        <v>537190</v>
      </c>
      <c r="FO98" s="262">
        <v>51500</v>
      </c>
      <c r="FP98" s="262">
        <v>37260</v>
      </c>
      <c r="FQ98" s="262">
        <v>14240</v>
      </c>
      <c r="FR98" s="262">
        <v>227290</v>
      </c>
      <c r="FS98" s="262">
        <v>123020</v>
      </c>
      <c r="FT98" s="262">
        <v>107380</v>
      </c>
      <c r="FU98" s="262">
        <v>15640</v>
      </c>
      <c r="FV98" s="262">
        <v>52340</v>
      </c>
      <c r="FW98" s="262">
        <v>83050</v>
      </c>
      <c r="FX98" s="262">
        <v>537190</v>
      </c>
      <c r="FY98" s="262">
        <v>160440</v>
      </c>
      <c r="FZ98" s="262">
        <v>263840</v>
      </c>
      <c r="GA98" s="262">
        <v>52500</v>
      </c>
      <c r="GB98" s="262">
        <v>5450</v>
      </c>
      <c r="GC98" s="262">
        <v>23770</v>
      </c>
      <c r="GD98" s="262">
        <v>27180</v>
      </c>
      <c r="GE98" s="262">
        <v>4020</v>
      </c>
      <c r="GF98">
        <v>17194</v>
      </c>
      <c r="GG98">
        <v>16646</v>
      </c>
      <c r="GH98">
        <v>59835</v>
      </c>
      <c r="GI98">
        <v>13160</v>
      </c>
      <c r="GJ98">
        <v>5485</v>
      </c>
      <c r="GK98">
        <v>6564</v>
      </c>
      <c r="GL98">
        <v>7309</v>
      </c>
      <c r="GM98">
        <v>4824</v>
      </c>
      <c r="GN98">
        <v>3489</v>
      </c>
      <c r="GO98">
        <v>1864</v>
      </c>
      <c r="GP98">
        <v>33095</v>
      </c>
      <c r="GQ98">
        <v>31378</v>
      </c>
      <c r="GR98">
        <v>159618</v>
      </c>
      <c r="GS98">
        <v>29755</v>
      </c>
      <c r="GT98">
        <v>8983</v>
      </c>
      <c r="GU98">
        <v>14883</v>
      </c>
      <c r="GV98">
        <v>16102</v>
      </c>
      <c r="GW98">
        <v>8334</v>
      </c>
      <c r="GX98">
        <v>5813</v>
      </c>
      <c r="GY98">
        <v>3024</v>
      </c>
    </row>
    <row r="99" spans="1:207">
      <c r="A99" s="262">
        <v>5566</v>
      </c>
      <c r="B99" s="262">
        <v>5</v>
      </c>
      <c r="C99" s="262">
        <v>5</v>
      </c>
      <c r="D99" s="262">
        <v>66</v>
      </c>
      <c r="E99" s="262" t="s">
        <v>192</v>
      </c>
      <c r="F99" s="262" t="s">
        <v>2393</v>
      </c>
      <c r="G99" s="262" t="s">
        <v>2394</v>
      </c>
      <c r="H99" s="262" t="s">
        <v>2202</v>
      </c>
      <c r="I99" s="262">
        <v>121999</v>
      </c>
      <c r="J99" s="262">
        <v>8011</v>
      </c>
      <c r="K99" s="262">
        <v>11692</v>
      </c>
      <c r="L99" s="262">
        <v>14068</v>
      </c>
      <c r="M99" s="262">
        <v>16806</v>
      </c>
      <c r="N99" s="262">
        <v>18438</v>
      </c>
      <c r="O99" s="262">
        <v>14194</v>
      </c>
      <c r="P99" s="262">
        <v>20597</v>
      </c>
      <c r="Q99" s="262">
        <v>12328</v>
      </c>
      <c r="R99" s="262">
        <v>5865</v>
      </c>
      <c r="S99" s="262">
        <v>9418</v>
      </c>
      <c r="T99" s="262">
        <v>109179</v>
      </c>
      <c r="U99" s="262">
        <v>930</v>
      </c>
      <c r="V99" s="262">
        <v>413</v>
      </c>
      <c r="W99" s="262">
        <v>1099</v>
      </c>
      <c r="X99" s="262">
        <v>699</v>
      </c>
      <c r="Y99" s="262">
        <v>51</v>
      </c>
      <c r="Z99" s="262">
        <v>210</v>
      </c>
      <c r="AA99" s="262">
        <v>2648</v>
      </c>
      <c r="AB99" s="262">
        <v>6258</v>
      </c>
      <c r="AC99" s="262">
        <v>849</v>
      </c>
      <c r="AD99" s="262">
        <v>108147</v>
      </c>
      <c r="AE99" s="262">
        <v>3713</v>
      </c>
      <c r="AF99" s="262">
        <v>384</v>
      </c>
      <c r="AG99" s="262">
        <v>87911</v>
      </c>
      <c r="AH99" s="262">
        <v>23785</v>
      </c>
      <c r="AI99" s="262">
        <v>8792</v>
      </c>
      <c r="AJ99" s="262">
        <v>1292</v>
      </c>
      <c r="AK99" s="262">
        <v>219</v>
      </c>
      <c r="AL99" s="262">
        <v>88506</v>
      </c>
      <c r="AM99" s="262">
        <v>18710</v>
      </c>
      <c r="AN99" s="262">
        <v>10287</v>
      </c>
      <c r="AO99" s="262">
        <v>4496</v>
      </c>
      <c r="AP99" s="262">
        <v>186407</v>
      </c>
      <c r="AQ99" s="262">
        <v>11572</v>
      </c>
      <c r="AR99" s="262">
        <v>16410</v>
      </c>
      <c r="AS99" s="262">
        <v>20332</v>
      </c>
      <c r="AT99" s="262">
        <v>27676</v>
      </c>
      <c r="AU99" s="262">
        <v>31055</v>
      </c>
      <c r="AV99" s="262">
        <v>21224</v>
      </c>
      <c r="AW99" s="262">
        <v>32696</v>
      </c>
      <c r="AX99" s="262">
        <v>16445</v>
      </c>
      <c r="AY99" s="262">
        <v>8965</v>
      </c>
      <c r="AZ99" s="262">
        <v>31643</v>
      </c>
      <c r="BA99" s="262">
        <v>144186</v>
      </c>
      <c r="BB99" s="262">
        <v>3552</v>
      </c>
      <c r="BC99" s="262">
        <v>771</v>
      </c>
      <c r="BD99" s="262">
        <v>3749</v>
      </c>
      <c r="BE99" s="262">
        <v>1592</v>
      </c>
      <c r="BF99" s="262">
        <v>238</v>
      </c>
      <c r="BG99" s="262">
        <v>644</v>
      </c>
      <c r="BH99" s="262">
        <v>4374</v>
      </c>
      <c r="BI99" s="262">
        <v>14952</v>
      </c>
      <c r="BJ99" s="262">
        <v>1517</v>
      </c>
      <c r="BK99" s="262">
        <v>159988</v>
      </c>
      <c r="BL99" s="262">
        <v>5107</v>
      </c>
      <c r="BM99" s="262">
        <v>437</v>
      </c>
      <c r="BN99" s="262">
        <v>106691</v>
      </c>
      <c r="BO99" s="262">
        <v>74569</v>
      </c>
      <c r="BP99" s="262">
        <v>384</v>
      </c>
      <c r="BQ99" s="262">
        <v>4731</v>
      </c>
      <c r="BR99" s="262">
        <v>2653</v>
      </c>
      <c r="BS99" s="262">
        <v>16234</v>
      </c>
      <c r="BT99" s="262">
        <v>32962</v>
      </c>
      <c r="BU99" s="262">
        <v>31257</v>
      </c>
      <c r="BV99" s="262">
        <v>31230</v>
      </c>
      <c r="BW99" s="262">
        <v>32765</v>
      </c>
      <c r="BX99" s="262">
        <v>17935</v>
      </c>
      <c r="BY99" s="262">
        <v>8396</v>
      </c>
      <c r="BZ99" s="262">
        <v>5135</v>
      </c>
      <c r="CA99" s="262">
        <v>7808</v>
      </c>
      <c r="CB99" s="262">
        <v>1934</v>
      </c>
      <c r="CC99" s="262">
        <v>9384</v>
      </c>
      <c r="CD99" s="262">
        <v>26152</v>
      </c>
      <c r="CE99" s="262">
        <v>38339</v>
      </c>
      <c r="CF99" s="262">
        <v>37751</v>
      </c>
      <c r="CG99" s="262">
        <v>30522</v>
      </c>
      <c r="CH99" s="262">
        <v>42293</v>
      </c>
      <c r="CI99" s="262">
        <v>130424</v>
      </c>
      <c r="CJ99" s="262">
        <v>25735</v>
      </c>
      <c r="CK99" s="262">
        <v>21473</v>
      </c>
      <c r="CL99" s="262">
        <v>8743</v>
      </c>
      <c r="CM99" s="262">
        <v>173970</v>
      </c>
      <c r="CN99" s="262">
        <v>47769</v>
      </c>
      <c r="CO99" s="262">
        <v>48631</v>
      </c>
      <c r="CP99" s="262">
        <v>60269</v>
      </c>
      <c r="CQ99" s="262">
        <v>13760</v>
      </c>
      <c r="CR99" s="262">
        <v>3541</v>
      </c>
      <c r="CS99" s="262">
        <v>47769</v>
      </c>
      <c r="CT99" s="262">
        <v>56349</v>
      </c>
      <c r="CU99" s="262">
        <v>28230</v>
      </c>
      <c r="CV99" s="262">
        <v>26805</v>
      </c>
      <c r="CW99" s="262">
        <v>9909</v>
      </c>
      <c r="CX99" s="262">
        <v>4908</v>
      </c>
      <c r="CY99" s="262">
        <v>433659</v>
      </c>
      <c r="CZ99" s="262">
        <v>213608</v>
      </c>
      <c r="DA99" s="262">
        <v>220052</v>
      </c>
      <c r="DB99" s="262">
        <v>41021</v>
      </c>
      <c r="DC99" s="262">
        <v>55609</v>
      </c>
      <c r="DD99" s="262">
        <v>47581</v>
      </c>
      <c r="DE99" s="262">
        <v>61674</v>
      </c>
      <c r="DF99" s="262">
        <v>42214</v>
      </c>
      <c r="DG99" s="262">
        <v>40841</v>
      </c>
      <c r="DH99" s="262">
        <v>20402</v>
      </c>
      <c r="DI99" s="262">
        <v>10868</v>
      </c>
      <c r="DJ99" s="262">
        <v>11845</v>
      </c>
      <c r="DK99" s="262">
        <v>45525</v>
      </c>
      <c r="DL99" s="262">
        <v>16803</v>
      </c>
      <c r="DM99" s="262">
        <v>36885</v>
      </c>
      <c r="DN99" s="262">
        <v>22285</v>
      </c>
      <c r="DO99" s="262">
        <v>47591</v>
      </c>
      <c r="DP99" s="262">
        <v>76727</v>
      </c>
      <c r="DQ99" s="262">
        <v>84869</v>
      </c>
      <c r="DR99" s="262">
        <v>43232</v>
      </c>
      <c r="DS99" s="262">
        <v>37030</v>
      </c>
      <c r="DT99" s="262">
        <v>231530</v>
      </c>
      <c r="DU99" s="262">
        <v>224790</v>
      </c>
      <c r="DV99" s="262">
        <v>6740</v>
      </c>
      <c r="DW99" s="262">
        <v>200130</v>
      </c>
      <c r="DX99" s="262">
        <v>224790</v>
      </c>
      <c r="DY99" s="262">
        <v>191680</v>
      </c>
      <c r="DZ99" s="262">
        <v>11700</v>
      </c>
      <c r="EA99" s="262">
        <v>9110</v>
      </c>
      <c r="EB99" s="262">
        <v>9940</v>
      </c>
      <c r="EC99" s="262">
        <v>2350</v>
      </c>
      <c r="ED99" s="262">
        <v>220540</v>
      </c>
      <c r="EE99" s="262">
        <v>10430</v>
      </c>
      <c r="EF99" s="262">
        <v>27860</v>
      </c>
      <c r="EG99" s="262">
        <v>43490</v>
      </c>
      <c r="EH99" s="262">
        <v>31960</v>
      </c>
      <c r="EI99" s="262">
        <v>33600</v>
      </c>
      <c r="EJ99" s="262">
        <v>3970</v>
      </c>
      <c r="EK99" s="262">
        <v>28910</v>
      </c>
      <c r="EL99" s="262">
        <v>18090</v>
      </c>
      <c r="EM99" s="262">
        <v>20970</v>
      </c>
      <c r="EN99" s="262">
        <v>1260</v>
      </c>
      <c r="EO99" s="262">
        <v>224790</v>
      </c>
      <c r="EP99" s="262">
        <v>4380</v>
      </c>
      <c r="EQ99" s="262">
        <v>64100</v>
      </c>
      <c r="ER99" s="262">
        <v>48420</v>
      </c>
      <c r="ES99" s="262">
        <v>2680</v>
      </c>
      <c r="ET99" s="262">
        <v>13000</v>
      </c>
      <c r="EU99" s="262">
        <v>59510</v>
      </c>
      <c r="EV99" s="262">
        <v>41240</v>
      </c>
      <c r="EW99" s="262">
        <v>18270</v>
      </c>
      <c r="EX99" s="262">
        <v>96800</v>
      </c>
      <c r="EY99" s="262">
        <v>6260</v>
      </c>
      <c r="EZ99" s="262">
        <v>23600</v>
      </c>
      <c r="FA99" s="262">
        <v>16780</v>
      </c>
      <c r="FB99" s="262">
        <v>50160</v>
      </c>
      <c r="FC99" s="262">
        <v>0.42420000000000002</v>
      </c>
      <c r="FD99" s="262">
        <v>65440</v>
      </c>
      <c r="FE99" s="262">
        <v>20600</v>
      </c>
      <c r="FF99" s="262">
        <v>33840</v>
      </c>
      <c r="FG99" s="262">
        <v>11010</v>
      </c>
      <c r="FH99" s="262">
        <v>20110</v>
      </c>
      <c r="FI99" s="262">
        <v>7500</v>
      </c>
      <c r="FJ99" s="262">
        <v>12580</v>
      </c>
      <c r="FK99" s="262">
        <v>16680</v>
      </c>
      <c r="FL99" s="262">
        <v>3250</v>
      </c>
      <c r="FM99" s="262">
        <v>5320</v>
      </c>
      <c r="FN99" s="262">
        <v>363610</v>
      </c>
      <c r="FO99" s="262">
        <v>27380</v>
      </c>
      <c r="FP99" s="262">
        <v>15510</v>
      </c>
      <c r="FQ99" s="262">
        <v>11870</v>
      </c>
      <c r="FR99" s="262">
        <v>143970</v>
      </c>
      <c r="FS99" s="262">
        <v>100070</v>
      </c>
      <c r="FT99" s="262">
        <v>89060</v>
      </c>
      <c r="FU99" s="262">
        <v>11010</v>
      </c>
      <c r="FV99" s="262">
        <v>37560</v>
      </c>
      <c r="FW99" s="262">
        <v>54630</v>
      </c>
      <c r="FX99" s="262">
        <v>363610</v>
      </c>
      <c r="FY99" s="262">
        <v>105640</v>
      </c>
      <c r="FZ99" s="262">
        <v>178180</v>
      </c>
      <c r="GA99" s="262">
        <v>37080</v>
      </c>
      <c r="GB99" s="262">
        <v>4110</v>
      </c>
      <c r="GC99" s="262">
        <v>18000</v>
      </c>
      <c r="GD99" s="262">
        <v>18220</v>
      </c>
      <c r="GE99" s="262">
        <v>2380</v>
      </c>
      <c r="GF99">
        <v>8011</v>
      </c>
      <c r="GG99">
        <v>11155</v>
      </c>
      <c r="GH99">
        <v>47916</v>
      </c>
      <c r="GI99">
        <v>12904</v>
      </c>
      <c r="GJ99">
        <v>4759</v>
      </c>
      <c r="GK99">
        <v>9612</v>
      </c>
      <c r="GL99">
        <v>12429</v>
      </c>
      <c r="GM99">
        <v>7544</v>
      </c>
      <c r="GN99">
        <v>5445</v>
      </c>
      <c r="GO99">
        <v>2224</v>
      </c>
      <c r="GP99">
        <v>11572</v>
      </c>
      <c r="GQ99">
        <v>15726</v>
      </c>
      <c r="GR99">
        <v>77000</v>
      </c>
      <c r="GS99">
        <v>19777</v>
      </c>
      <c r="GT99">
        <v>6458</v>
      </c>
      <c r="GU99">
        <v>16168</v>
      </c>
      <c r="GV99">
        <v>18318</v>
      </c>
      <c r="GW99">
        <v>10022</v>
      </c>
      <c r="GX99">
        <v>7640</v>
      </c>
      <c r="GY99">
        <v>3694</v>
      </c>
    </row>
    <row r="100" spans="1:207">
      <c r="A100" s="262">
        <v>5570</v>
      </c>
      <c r="B100" s="262">
        <v>5</v>
      </c>
      <c r="C100" s="262">
        <v>5</v>
      </c>
      <c r="D100" s="262">
        <v>70</v>
      </c>
      <c r="E100" s="262" t="s">
        <v>192</v>
      </c>
      <c r="F100" s="262" t="s">
        <v>2395</v>
      </c>
      <c r="G100" s="262" t="s">
        <v>2396</v>
      </c>
      <c r="H100" s="262" t="s">
        <v>2202</v>
      </c>
      <c r="I100" s="262">
        <v>73336</v>
      </c>
      <c r="J100" s="262">
        <v>7323</v>
      </c>
      <c r="K100" s="262">
        <v>6861</v>
      </c>
      <c r="L100" s="262">
        <v>8628</v>
      </c>
      <c r="M100" s="262">
        <v>10407</v>
      </c>
      <c r="N100" s="262">
        <v>12475</v>
      </c>
      <c r="O100" s="262">
        <v>8184</v>
      </c>
      <c r="P100" s="262">
        <v>10318</v>
      </c>
      <c r="Q100" s="262">
        <v>6400</v>
      </c>
      <c r="R100" s="262">
        <v>2740</v>
      </c>
      <c r="S100" s="262">
        <v>6766</v>
      </c>
      <c r="T100" s="262">
        <v>63418</v>
      </c>
      <c r="U100" s="262">
        <v>197</v>
      </c>
      <c r="V100" s="262">
        <v>307</v>
      </c>
      <c r="W100" s="262">
        <v>2033</v>
      </c>
      <c r="X100" s="262">
        <v>445</v>
      </c>
      <c r="Y100" s="262">
        <v>25</v>
      </c>
      <c r="Z100" s="262">
        <v>145</v>
      </c>
      <c r="AA100" s="262">
        <v>1715</v>
      </c>
      <c r="AB100" s="262">
        <v>5797</v>
      </c>
      <c r="AC100" s="262">
        <v>448</v>
      </c>
      <c r="AD100" s="262">
        <v>62637</v>
      </c>
      <c r="AE100" s="262">
        <v>2610</v>
      </c>
      <c r="AF100" s="262">
        <v>129</v>
      </c>
      <c r="AG100" s="262">
        <v>50008</v>
      </c>
      <c r="AH100" s="262">
        <v>14464</v>
      </c>
      <c r="AI100" s="262">
        <v>7758</v>
      </c>
      <c r="AJ100" s="262">
        <v>969</v>
      </c>
      <c r="AK100" s="262">
        <v>137</v>
      </c>
      <c r="AL100" s="262">
        <v>48309</v>
      </c>
      <c r="AM100" s="262">
        <v>13222</v>
      </c>
      <c r="AN100" s="262">
        <v>8609</v>
      </c>
      <c r="AO100" s="262">
        <v>3196</v>
      </c>
      <c r="AP100" s="262">
        <v>121390</v>
      </c>
      <c r="AQ100" s="262">
        <v>10860</v>
      </c>
      <c r="AR100" s="262">
        <v>10631</v>
      </c>
      <c r="AS100" s="262">
        <v>14899</v>
      </c>
      <c r="AT100" s="262">
        <v>20027</v>
      </c>
      <c r="AU100" s="262">
        <v>20962</v>
      </c>
      <c r="AV100" s="262">
        <v>13113</v>
      </c>
      <c r="AW100" s="262">
        <v>18276</v>
      </c>
      <c r="AX100" s="262">
        <v>8922</v>
      </c>
      <c r="AY100" s="262">
        <v>3694</v>
      </c>
      <c r="AZ100" s="262">
        <v>24700</v>
      </c>
      <c r="BA100" s="262">
        <v>87040</v>
      </c>
      <c r="BB100" s="262">
        <v>1021</v>
      </c>
      <c r="BC100" s="262">
        <v>997</v>
      </c>
      <c r="BD100" s="262">
        <v>5898</v>
      </c>
      <c r="BE100" s="262">
        <v>1257</v>
      </c>
      <c r="BF100" s="262">
        <v>46</v>
      </c>
      <c r="BG100" s="262">
        <v>425</v>
      </c>
      <c r="BH100" s="262">
        <v>2422</v>
      </c>
      <c r="BI100" s="262">
        <v>15243</v>
      </c>
      <c r="BJ100" s="262">
        <v>820</v>
      </c>
      <c r="BK100" s="262">
        <v>98742</v>
      </c>
      <c r="BL100" s="262">
        <v>3995</v>
      </c>
      <c r="BM100" s="262">
        <v>162</v>
      </c>
      <c r="BN100" s="262">
        <v>65554</v>
      </c>
      <c r="BO100" s="262">
        <v>52124</v>
      </c>
      <c r="BP100" s="262">
        <v>92</v>
      </c>
      <c r="BQ100" s="262">
        <v>3614</v>
      </c>
      <c r="BR100" s="262">
        <v>1905</v>
      </c>
      <c r="BS100" s="262">
        <v>12567</v>
      </c>
      <c r="BT100" s="262">
        <v>24541</v>
      </c>
      <c r="BU100" s="262">
        <v>22157</v>
      </c>
      <c r="BV100" s="262">
        <v>17942</v>
      </c>
      <c r="BW100" s="262">
        <v>18739</v>
      </c>
      <c r="BX100" s="262">
        <v>10736</v>
      </c>
      <c r="BY100" s="262">
        <v>5135</v>
      </c>
      <c r="BZ100" s="262">
        <v>2915</v>
      </c>
      <c r="CA100" s="262">
        <v>4747</v>
      </c>
      <c r="CB100" s="262">
        <v>917</v>
      </c>
      <c r="CC100" s="262">
        <v>5412</v>
      </c>
      <c r="CD100" s="262">
        <v>18663</v>
      </c>
      <c r="CE100" s="262">
        <v>29692</v>
      </c>
      <c r="CF100" s="262">
        <v>25886</v>
      </c>
      <c r="CG100" s="262">
        <v>18131</v>
      </c>
      <c r="CH100" s="262">
        <v>22683</v>
      </c>
      <c r="CI100" s="262">
        <v>78893</v>
      </c>
      <c r="CJ100" s="262">
        <v>20166</v>
      </c>
      <c r="CK100" s="262">
        <v>15540</v>
      </c>
      <c r="CL100" s="262">
        <v>6785</v>
      </c>
      <c r="CM100" s="262">
        <v>113276</v>
      </c>
      <c r="CN100" s="262">
        <v>33796</v>
      </c>
      <c r="CO100" s="262">
        <v>32266</v>
      </c>
      <c r="CP100" s="262">
        <v>36418</v>
      </c>
      <c r="CQ100" s="262">
        <v>8592</v>
      </c>
      <c r="CR100" s="262">
        <v>2204</v>
      </c>
      <c r="CS100" s="262">
        <v>33796</v>
      </c>
      <c r="CT100" s="262">
        <v>37054</v>
      </c>
      <c r="CU100" s="262">
        <v>18043</v>
      </c>
      <c r="CV100" s="262">
        <v>15960</v>
      </c>
      <c r="CW100" s="262">
        <v>5648</v>
      </c>
      <c r="CX100" s="262">
        <v>2775</v>
      </c>
      <c r="CY100" s="262">
        <v>273477</v>
      </c>
      <c r="CZ100" s="262">
        <v>133765</v>
      </c>
      <c r="DA100" s="262">
        <v>139712</v>
      </c>
      <c r="DB100" s="262">
        <v>25607</v>
      </c>
      <c r="DC100" s="262">
        <v>33271</v>
      </c>
      <c r="DD100" s="262">
        <v>29087</v>
      </c>
      <c r="DE100" s="262">
        <v>39748</v>
      </c>
      <c r="DF100" s="262">
        <v>28434</v>
      </c>
      <c r="DG100" s="262">
        <v>26212</v>
      </c>
      <c r="DH100" s="262">
        <v>14248</v>
      </c>
      <c r="DI100" s="262">
        <v>6651</v>
      </c>
      <c r="DJ100" s="262">
        <v>7385</v>
      </c>
      <c r="DK100" s="262">
        <v>28158</v>
      </c>
      <c r="DL100" s="262">
        <v>9751</v>
      </c>
      <c r="DM100" s="262">
        <v>22122</v>
      </c>
      <c r="DN100" s="262">
        <v>13898</v>
      </c>
      <c r="DO100" s="262">
        <v>29719</v>
      </c>
      <c r="DP100" s="262">
        <v>47151</v>
      </c>
      <c r="DQ100" s="262">
        <v>55365</v>
      </c>
      <c r="DR100" s="262">
        <v>28316</v>
      </c>
      <c r="DS100" s="262">
        <v>24961</v>
      </c>
      <c r="DT100" s="262">
        <v>142960</v>
      </c>
      <c r="DU100" s="262">
        <v>138310</v>
      </c>
      <c r="DV100" s="262">
        <v>4650</v>
      </c>
      <c r="DW100" s="262">
        <v>128650</v>
      </c>
      <c r="DX100" s="262">
        <v>138310</v>
      </c>
      <c r="DY100" s="262">
        <v>117230</v>
      </c>
      <c r="DZ100" s="262">
        <v>6020</v>
      </c>
      <c r="EA100" s="262">
        <v>6760</v>
      </c>
      <c r="EB100" s="262">
        <v>6670</v>
      </c>
      <c r="EC100" s="262">
        <v>1630</v>
      </c>
      <c r="ED100" s="262">
        <v>135990</v>
      </c>
      <c r="EE100" s="262">
        <v>5460</v>
      </c>
      <c r="EF100" s="262">
        <v>17710</v>
      </c>
      <c r="EG100" s="262">
        <v>26870</v>
      </c>
      <c r="EH100" s="262">
        <v>19210</v>
      </c>
      <c r="EI100" s="262">
        <v>20490</v>
      </c>
      <c r="EJ100" s="262">
        <v>3180</v>
      </c>
      <c r="EK100" s="262">
        <v>21570</v>
      </c>
      <c r="EL100" s="262">
        <v>9390</v>
      </c>
      <c r="EM100" s="262">
        <v>11610</v>
      </c>
      <c r="EN100" s="262">
        <v>500</v>
      </c>
      <c r="EO100" s="262">
        <v>138310</v>
      </c>
      <c r="EP100" s="262">
        <v>3480</v>
      </c>
      <c r="EQ100" s="262">
        <v>45350</v>
      </c>
      <c r="ER100" s="262">
        <v>36530</v>
      </c>
      <c r="ES100" s="262">
        <v>1590</v>
      </c>
      <c r="ET100" s="262">
        <v>7220</v>
      </c>
      <c r="EU100" s="262">
        <v>29970</v>
      </c>
      <c r="EV100" s="262">
        <v>22420</v>
      </c>
      <c r="EW100" s="262">
        <v>7550</v>
      </c>
      <c r="EX100" s="262">
        <v>59520</v>
      </c>
      <c r="EY100" s="262">
        <v>4310</v>
      </c>
      <c r="EZ100" s="262">
        <v>15390</v>
      </c>
      <c r="FA100" s="262">
        <v>8370</v>
      </c>
      <c r="FB100" s="262">
        <v>31430</v>
      </c>
      <c r="FC100" s="262">
        <v>0.42420000000000002</v>
      </c>
      <c r="FD100" s="262">
        <v>40790</v>
      </c>
      <c r="FE100" s="262">
        <v>13120</v>
      </c>
      <c r="FF100" s="262">
        <v>20570</v>
      </c>
      <c r="FG100" s="262">
        <v>7100</v>
      </c>
      <c r="FH100" s="262">
        <v>12600</v>
      </c>
      <c r="FI100" s="262">
        <v>4590</v>
      </c>
      <c r="FJ100" s="262">
        <v>7000</v>
      </c>
      <c r="FK100" s="262">
        <v>11360</v>
      </c>
      <c r="FL100" s="262">
        <v>1260</v>
      </c>
      <c r="FM100" s="262">
        <v>3980</v>
      </c>
      <c r="FN100" s="262">
        <v>229330</v>
      </c>
      <c r="FO100" s="262">
        <v>18730</v>
      </c>
      <c r="FP100" s="262">
        <v>11770</v>
      </c>
      <c r="FQ100" s="262">
        <v>6960</v>
      </c>
      <c r="FR100" s="262">
        <v>96470</v>
      </c>
      <c r="FS100" s="262">
        <v>56210</v>
      </c>
      <c r="FT100" s="262">
        <v>49110</v>
      </c>
      <c r="FU100" s="262">
        <v>7100</v>
      </c>
      <c r="FV100" s="262">
        <v>23930</v>
      </c>
      <c r="FW100" s="262">
        <v>33990</v>
      </c>
      <c r="FX100" s="262">
        <v>229330</v>
      </c>
      <c r="FY100" s="262">
        <v>64120</v>
      </c>
      <c r="FZ100" s="262">
        <v>114640</v>
      </c>
      <c r="GA100" s="262">
        <v>24240</v>
      </c>
      <c r="GB100" s="262">
        <v>2410</v>
      </c>
      <c r="GC100" s="262">
        <v>11660</v>
      </c>
      <c r="GD100" s="262">
        <v>10700</v>
      </c>
      <c r="GE100" s="262">
        <v>1570</v>
      </c>
      <c r="GF100">
        <v>7323</v>
      </c>
      <c r="GG100">
        <v>6479</v>
      </c>
      <c r="GH100">
        <v>30737</v>
      </c>
      <c r="GI100">
        <v>7635</v>
      </c>
      <c r="GJ100">
        <v>2500</v>
      </c>
      <c r="GK100">
        <v>4680</v>
      </c>
      <c r="GL100">
        <v>6512</v>
      </c>
      <c r="GM100">
        <v>3870</v>
      </c>
      <c r="GN100">
        <v>2458</v>
      </c>
      <c r="GO100">
        <v>1142</v>
      </c>
      <c r="GP100">
        <v>10860</v>
      </c>
      <c r="GQ100">
        <v>10094</v>
      </c>
      <c r="GR100">
        <v>54743</v>
      </c>
      <c r="GS100">
        <v>12486</v>
      </c>
      <c r="GT100">
        <v>3526</v>
      </c>
      <c r="GU100">
        <v>8822</v>
      </c>
      <c r="GV100">
        <v>10722</v>
      </c>
      <c r="GW100">
        <v>5267</v>
      </c>
      <c r="GX100">
        <v>3262</v>
      </c>
      <c r="GY100">
        <v>1602</v>
      </c>
    </row>
    <row r="101" spans="1:207">
      <c r="A101" s="262">
        <v>5711</v>
      </c>
      <c r="B101" s="262">
        <v>5</v>
      </c>
      <c r="C101" s="262">
        <v>7</v>
      </c>
      <c r="D101" s="262">
        <v>11</v>
      </c>
      <c r="E101" s="262" t="s">
        <v>192</v>
      </c>
      <c r="F101" s="262" t="s">
        <v>2397</v>
      </c>
      <c r="G101" s="262" t="s">
        <v>2398</v>
      </c>
      <c r="H101" s="262" t="s">
        <v>2202</v>
      </c>
      <c r="I101" s="262">
        <v>61670</v>
      </c>
      <c r="J101" s="262">
        <v>6100</v>
      </c>
      <c r="K101" s="262">
        <v>8881</v>
      </c>
      <c r="L101" s="262">
        <v>9394</v>
      </c>
      <c r="M101" s="262">
        <v>10388</v>
      </c>
      <c r="N101" s="262">
        <v>9100</v>
      </c>
      <c r="O101" s="262">
        <v>6386</v>
      </c>
      <c r="P101" s="262">
        <v>5462</v>
      </c>
      <c r="Q101" s="262">
        <v>3845</v>
      </c>
      <c r="R101" s="262">
        <v>2114</v>
      </c>
      <c r="S101" s="262">
        <v>7942</v>
      </c>
      <c r="T101" s="262">
        <v>47190</v>
      </c>
      <c r="U101" s="262">
        <v>1388</v>
      </c>
      <c r="V101" s="262">
        <v>2227</v>
      </c>
      <c r="W101" s="262">
        <v>1819</v>
      </c>
      <c r="X101" s="262">
        <v>550</v>
      </c>
      <c r="Y101" s="262">
        <v>32</v>
      </c>
      <c r="Z101" s="262">
        <v>522</v>
      </c>
      <c r="AA101" s="262">
        <v>5494</v>
      </c>
      <c r="AB101" s="262">
        <v>7651</v>
      </c>
      <c r="AC101" s="262">
        <v>426</v>
      </c>
      <c r="AD101" s="262">
        <v>46980</v>
      </c>
      <c r="AE101" s="262">
        <v>1049</v>
      </c>
      <c r="AF101" s="262">
        <v>70</v>
      </c>
      <c r="AG101" s="262">
        <v>31371</v>
      </c>
      <c r="AH101" s="262">
        <v>11510</v>
      </c>
      <c r="AI101" s="262">
        <v>14229</v>
      </c>
      <c r="AJ101" s="262">
        <v>3798</v>
      </c>
      <c r="AK101" s="262">
        <v>762</v>
      </c>
      <c r="AL101" s="262">
        <v>32407</v>
      </c>
      <c r="AM101" s="262">
        <v>10665</v>
      </c>
      <c r="AN101" s="262">
        <v>16015</v>
      </c>
      <c r="AO101" s="262">
        <v>2583</v>
      </c>
      <c r="AP101" s="262">
        <v>166076</v>
      </c>
      <c r="AQ101" s="262">
        <v>17637</v>
      </c>
      <c r="AR101" s="262">
        <v>20581</v>
      </c>
      <c r="AS101" s="262">
        <v>27695</v>
      </c>
      <c r="AT101" s="262">
        <v>30246</v>
      </c>
      <c r="AU101" s="262">
        <v>26768</v>
      </c>
      <c r="AV101" s="262">
        <v>15157</v>
      </c>
      <c r="AW101" s="262">
        <v>16265</v>
      </c>
      <c r="AX101" s="262">
        <v>7040</v>
      </c>
      <c r="AY101" s="262">
        <v>4444</v>
      </c>
      <c r="AZ101" s="262">
        <v>41352</v>
      </c>
      <c r="BA101" s="262">
        <v>85709</v>
      </c>
      <c r="BB101" s="262">
        <v>8635</v>
      </c>
      <c r="BC101" s="262">
        <v>11990</v>
      </c>
      <c r="BD101" s="262">
        <v>11874</v>
      </c>
      <c r="BE101" s="262">
        <v>2658</v>
      </c>
      <c r="BF101" s="262">
        <v>124</v>
      </c>
      <c r="BG101" s="262">
        <v>3491</v>
      </c>
      <c r="BH101" s="262">
        <v>23004</v>
      </c>
      <c r="BI101" s="262">
        <v>28918</v>
      </c>
      <c r="BJ101" s="262">
        <v>1036</v>
      </c>
      <c r="BK101" s="262">
        <v>110427</v>
      </c>
      <c r="BL101" s="262">
        <v>2350</v>
      </c>
      <c r="BM101" s="262">
        <v>98</v>
      </c>
      <c r="BN101" s="262">
        <v>56413</v>
      </c>
      <c r="BO101" s="262">
        <v>104086</v>
      </c>
      <c r="BP101" s="262">
        <v>100</v>
      </c>
      <c r="BQ101" s="262">
        <v>5234</v>
      </c>
      <c r="BR101" s="262">
        <v>10786</v>
      </c>
      <c r="BS101" s="262">
        <v>33940</v>
      </c>
      <c r="BT101" s="262">
        <v>46477</v>
      </c>
      <c r="BU101" s="262">
        <v>30212</v>
      </c>
      <c r="BV101" s="262">
        <v>17198</v>
      </c>
      <c r="BW101" s="262">
        <v>13090</v>
      </c>
      <c r="BX101" s="262">
        <v>6967</v>
      </c>
      <c r="BY101" s="262">
        <v>2976</v>
      </c>
      <c r="BZ101" s="262">
        <v>1696</v>
      </c>
      <c r="CA101" s="262">
        <v>2491</v>
      </c>
      <c r="CB101" s="262">
        <v>7385</v>
      </c>
      <c r="CC101" s="262">
        <v>19005</v>
      </c>
      <c r="CD101" s="262">
        <v>41583</v>
      </c>
      <c r="CE101" s="262">
        <v>46573</v>
      </c>
      <c r="CF101" s="262">
        <v>25547</v>
      </c>
      <c r="CG101" s="262">
        <v>13365</v>
      </c>
      <c r="CH101" s="262">
        <v>12375</v>
      </c>
      <c r="CI101" s="262">
        <v>79374</v>
      </c>
      <c r="CJ101" s="262">
        <v>26035</v>
      </c>
      <c r="CK101" s="262">
        <v>49094</v>
      </c>
      <c r="CL101" s="262">
        <v>11330</v>
      </c>
      <c r="CM101" s="262">
        <v>157708</v>
      </c>
      <c r="CN101" s="262">
        <v>67499</v>
      </c>
      <c r="CO101" s="262">
        <v>39789</v>
      </c>
      <c r="CP101" s="262">
        <v>33536</v>
      </c>
      <c r="CQ101" s="262">
        <v>11439</v>
      </c>
      <c r="CR101" s="262">
        <v>5445</v>
      </c>
      <c r="CS101" s="262">
        <v>67499</v>
      </c>
      <c r="CT101" s="262">
        <v>49107</v>
      </c>
      <c r="CU101" s="262">
        <v>19310</v>
      </c>
      <c r="CV101" s="262">
        <v>14186</v>
      </c>
      <c r="CW101" s="262">
        <v>4956</v>
      </c>
      <c r="CX101" s="262">
        <v>2650</v>
      </c>
      <c r="CY101" s="262">
        <v>326870</v>
      </c>
      <c r="CZ101" s="262">
        <v>157311</v>
      </c>
      <c r="DA101" s="262">
        <v>169559</v>
      </c>
      <c r="DB101" s="262">
        <v>29863</v>
      </c>
      <c r="DC101" s="262">
        <v>33249</v>
      </c>
      <c r="DD101" s="262">
        <v>47471</v>
      </c>
      <c r="DE101" s="262">
        <v>41457</v>
      </c>
      <c r="DF101" s="262">
        <v>31975</v>
      </c>
      <c r="DG101" s="262">
        <v>31928</v>
      </c>
      <c r="DH101" s="262">
        <v>18924</v>
      </c>
      <c r="DI101" s="262">
        <v>8925</v>
      </c>
      <c r="DJ101" s="262">
        <v>8901</v>
      </c>
      <c r="DK101" s="262">
        <v>28307</v>
      </c>
      <c r="DL101" s="262">
        <v>9765</v>
      </c>
      <c r="DM101" s="262">
        <v>30381</v>
      </c>
      <c r="DN101" s="262">
        <v>24304</v>
      </c>
      <c r="DO101" s="262">
        <v>41528</v>
      </c>
      <c r="DP101" s="262">
        <v>50475</v>
      </c>
      <c r="DQ101" s="262">
        <v>58148</v>
      </c>
      <c r="DR101" s="262">
        <v>34006</v>
      </c>
      <c r="DS101" s="262">
        <v>32130</v>
      </c>
      <c r="DT101" s="262">
        <v>165460</v>
      </c>
      <c r="DU101" s="262">
        <v>156230</v>
      </c>
      <c r="DV101" s="262">
        <v>9220</v>
      </c>
      <c r="DW101" s="262">
        <v>158190</v>
      </c>
      <c r="DX101" s="262">
        <v>156230</v>
      </c>
      <c r="DY101" s="262">
        <v>129550</v>
      </c>
      <c r="DZ101" s="262">
        <v>8880</v>
      </c>
      <c r="EA101" s="262">
        <v>7150</v>
      </c>
      <c r="EB101" s="262">
        <v>9890</v>
      </c>
      <c r="EC101" s="262">
        <v>0.42420000000000002</v>
      </c>
      <c r="ED101" s="262">
        <v>152400</v>
      </c>
      <c r="EE101" s="262">
        <v>7520</v>
      </c>
      <c r="EF101" s="262">
        <v>31930</v>
      </c>
      <c r="EG101" s="262">
        <v>30090</v>
      </c>
      <c r="EH101" s="262">
        <v>21460</v>
      </c>
      <c r="EI101" s="262">
        <v>22540</v>
      </c>
      <c r="EJ101" s="262">
        <v>0.42420000000000002</v>
      </c>
      <c r="EK101" s="262">
        <v>15650</v>
      </c>
      <c r="EL101" s="262">
        <v>9240</v>
      </c>
      <c r="EM101" s="262">
        <v>12340</v>
      </c>
      <c r="EN101" s="262">
        <v>0.42420000000000002</v>
      </c>
      <c r="EO101" s="262">
        <v>156230</v>
      </c>
      <c r="EP101" s="262">
        <v>0.42420000000000002</v>
      </c>
      <c r="EQ101" s="262">
        <v>36240</v>
      </c>
      <c r="ER101" s="262">
        <v>28270</v>
      </c>
      <c r="ES101" s="262">
        <v>2410</v>
      </c>
      <c r="ET101" s="262">
        <v>5560</v>
      </c>
      <c r="EU101" s="262">
        <v>41100</v>
      </c>
      <c r="EV101" s="262">
        <v>28210</v>
      </c>
      <c r="EW101" s="262">
        <v>12900</v>
      </c>
      <c r="EX101" s="262">
        <v>78260</v>
      </c>
      <c r="EY101" s="262">
        <v>3670</v>
      </c>
      <c r="EZ101" s="262">
        <v>18780</v>
      </c>
      <c r="FA101" s="262">
        <v>7680</v>
      </c>
      <c r="FB101" s="262">
        <v>48130</v>
      </c>
      <c r="FC101" s="262">
        <v>0</v>
      </c>
      <c r="FD101" s="262">
        <v>42830</v>
      </c>
      <c r="FE101" s="262">
        <v>13190</v>
      </c>
      <c r="FF101" s="262">
        <v>21810</v>
      </c>
      <c r="FG101" s="262">
        <v>7830</v>
      </c>
      <c r="FH101" s="262">
        <v>12540</v>
      </c>
      <c r="FI101" s="262">
        <v>3270</v>
      </c>
      <c r="FJ101" s="262">
        <v>5400</v>
      </c>
      <c r="FK101" s="262">
        <v>11400</v>
      </c>
      <c r="FL101" s="262">
        <v>6030</v>
      </c>
      <c r="FM101" s="262">
        <v>4180</v>
      </c>
      <c r="FN101" s="262">
        <v>277990</v>
      </c>
      <c r="FO101" s="262">
        <v>26810</v>
      </c>
      <c r="FP101" s="262">
        <v>19300</v>
      </c>
      <c r="FQ101" s="262">
        <v>7500</v>
      </c>
      <c r="FR101" s="262">
        <v>79990</v>
      </c>
      <c r="FS101" s="262">
        <v>66480</v>
      </c>
      <c r="FT101" s="262">
        <v>58650</v>
      </c>
      <c r="FU101" s="262">
        <v>7830</v>
      </c>
      <c r="FV101" s="262">
        <v>28310</v>
      </c>
      <c r="FW101" s="262">
        <v>76410</v>
      </c>
      <c r="FX101" s="262">
        <v>277990</v>
      </c>
      <c r="FY101" s="262">
        <v>87830</v>
      </c>
      <c r="FZ101" s="262">
        <v>112900</v>
      </c>
      <c r="GA101" s="262">
        <v>24260</v>
      </c>
      <c r="GB101" s="262">
        <v>3510</v>
      </c>
      <c r="GC101" s="262">
        <v>17250</v>
      </c>
      <c r="GD101" s="262">
        <v>28700</v>
      </c>
      <c r="GE101" s="262">
        <v>3550</v>
      </c>
      <c r="GF101">
        <v>6100</v>
      </c>
      <c r="GG101">
        <v>8721</v>
      </c>
      <c r="GH101">
        <v>28182</v>
      </c>
      <c r="GI101">
        <v>5999</v>
      </c>
      <c r="GJ101">
        <v>1872</v>
      </c>
      <c r="GK101">
        <v>2481</v>
      </c>
      <c r="GL101">
        <v>3299</v>
      </c>
      <c r="GM101">
        <v>2298</v>
      </c>
      <c r="GN101">
        <v>1860</v>
      </c>
      <c r="GO101">
        <v>858</v>
      </c>
      <c r="GP101">
        <v>17637</v>
      </c>
      <c r="GQ101">
        <v>20196</v>
      </c>
      <c r="GR101">
        <v>83409</v>
      </c>
      <c r="GS101">
        <v>14829</v>
      </c>
      <c r="GT101">
        <v>3427</v>
      </c>
      <c r="GU101">
        <v>8622</v>
      </c>
      <c r="GV101">
        <v>8319</v>
      </c>
      <c r="GW101">
        <v>3977</v>
      </c>
      <c r="GX101">
        <v>3607</v>
      </c>
      <c r="GY101">
        <v>1810</v>
      </c>
    </row>
    <row r="102" spans="1:207">
      <c r="A102" s="262">
        <v>5754</v>
      </c>
      <c r="B102" s="262">
        <v>5</v>
      </c>
      <c r="C102" s="262">
        <v>7</v>
      </c>
      <c r="D102" s="262">
        <v>54</v>
      </c>
      <c r="E102" s="262" t="s">
        <v>192</v>
      </c>
      <c r="F102" s="262" t="s">
        <v>2399</v>
      </c>
      <c r="G102" s="262" t="s">
        <v>2400</v>
      </c>
      <c r="H102" s="262" t="s">
        <v>2202</v>
      </c>
      <c r="I102" s="262">
        <v>88452</v>
      </c>
      <c r="J102" s="262">
        <v>5583</v>
      </c>
      <c r="K102" s="262">
        <v>7405</v>
      </c>
      <c r="L102" s="262">
        <v>10468</v>
      </c>
      <c r="M102" s="262">
        <v>13374</v>
      </c>
      <c r="N102" s="262">
        <v>14370</v>
      </c>
      <c r="O102" s="262">
        <v>10810</v>
      </c>
      <c r="P102" s="262">
        <v>14532</v>
      </c>
      <c r="Q102" s="262">
        <v>7971</v>
      </c>
      <c r="R102" s="262">
        <v>3939</v>
      </c>
      <c r="S102" s="262">
        <v>9309</v>
      </c>
      <c r="T102" s="262">
        <v>76683</v>
      </c>
      <c r="U102" s="262">
        <v>502</v>
      </c>
      <c r="V102" s="262">
        <v>391</v>
      </c>
      <c r="W102" s="262">
        <v>864</v>
      </c>
      <c r="X102" s="262">
        <v>450</v>
      </c>
      <c r="Y102" s="262">
        <v>19</v>
      </c>
      <c r="Z102" s="262">
        <v>234</v>
      </c>
      <c r="AA102" s="262">
        <v>1973</v>
      </c>
      <c r="AB102" s="262">
        <v>3205</v>
      </c>
      <c r="AC102" s="262">
        <v>581</v>
      </c>
      <c r="AD102" s="262">
        <v>79965</v>
      </c>
      <c r="AE102" s="262">
        <v>2572</v>
      </c>
      <c r="AF102" s="262">
        <v>156</v>
      </c>
      <c r="AG102" s="262">
        <v>56057</v>
      </c>
      <c r="AH102" s="262">
        <v>19377</v>
      </c>
      <c r="AI102" s="262">
        <v>11532</v>
      </c>
      <c r="AJ102" s="262">
        <v>1281</v>
      </c>
      <c r="AK102" s="262">
        <v>205</v>
      </c>
      <c r="AL102" s="262">
        <v>63026</v>
      </c>
      <c r="AM102" s="262">
        <v>13559</v>
      </c>
      <c r="AN102" s="262">
        <v>7943</v>
      </c>
      <c r="AO102" s="262">
        <v>3924</v>
      </c>
      <c r="AP102" s="262">
        <v>156054</v>
      </c>
      <c r="AQ102" s="262">
        <v>9111</v>
      </c>
      <c r="AR102" s="262">
        <v>12207</v>
      </c>
      <c r="AS102" s="262">
        <v>17545</v>
      </c>
      <c r="AT102" s="262">
        <v>26196</v>
      </c>
      <c r="AU102" s="262">
        <v>26907</v>
      </c>
      <c r="AV102" s="262">
        <v>18228</v>
      </c>
      <c r="AW102" s="262">
        <v>27585</v>
      </c>
      <c r="AX102" s="262">
        <v>11776</v>
      </c>
      <c r="AY102" s="262">
        <v>5947</v>
      </c>
      <c r="AZ102" s="262">
        <v>32918</v>
      </c>
      <c r="BA102" s="262">
        <v>111876</v>
      </c>
      <c r="BB102" s="262">
        <v>3204</v>
      </c>
      <c r="BC102" s="262">
        <v>1397</v>
      </c>
      <c r="BD102" s="262">
        <v>4252</v>
      </c>
      <c r="BE102" s="262">
        <v>1196</v>
      </c>
      <c r="BF102" s="262">
        <v>28</v>
      </c>
      <c r="BG102" s="262">
        <v>631</v>
      </c>
      <c r="BH102" s="262">
        <v>3233</v>
      </c>
      <c r="BI102" s="262">
        <v>8707</v>
      </c>
      <c r="BJ102" s="262">
        <v>1237</v>
      </c>
      <c r="BK102" s="262">
        <v>138114</v>
      </c>
      <c r="BL102" s="262">
        <v>4004</v>
      </c>
      <c r="BM102" s="262">
        <v>207</v>
      </c>
      <c r="BN102" s="262">
        <v>78718</v>
      </c>
      <c r="BO102" s="262">
        <v>72173</v>
      </c>
      <c r="BP102" s="262">
        <v>142</v>
      </c>
      <c r="BQ102" s="262">
        <v>4469</v>
      </c>
      <c r="BR102" s="262">
        <v>3008</v>
      </c>
      <c r="BS102" s="262">
        <v>15934</v>
      </c>
      <c r="BT102" s="262">
        <v>32681</v>
      </c>
      <c r="BU102" s="262">
        <v>30035</v>
      </c>
      <c r="BV102" s="262">
        <v>23066</v>
      </c>
      <c r="BW102" s="262">
        <v>22066</v>
      </c>
      <c r="BX102" s="262">
        <v>13306</v>
      </c>
      <c r="BY102" s="262">
        <v>6043</v>
      </c>
      <c r="BZ102" s="262">
        <v>3403</v>
      </c>
      <c r="CA102" s="262">
        <v>5960</v>
      </c>
      <c r="CB102" s="262">
        <v>1772</v>
      </c>
      <c r="CC102" s="262">
        <v>7590</v>
      </c>
      <c r="CD102" s="262">
        <v>26164</v>
      </c>
      <c r="CE102" s="262">
        <v>39009</v>
      </c>
      <c r="CF102" s="262">
        <v>33061</v>
      </c>
      <c r="CG102" s="262">
        <v>22510</v>
      </c>
      <c r="CH102" s="262">
        <v>25396</v>
      </c>
      <c r="CI102" s="262">
        <v>111727</v>
      </c>
      <c r="CJ102" s="262">
        <v>19324</v>
      </c>
      <c r="CK102" s="262">
        <v>15976</v>
      </c>
      <c r="CL102" s="262">
        <v>8475</v>
      </c>
      <c r="CM102" s="262">
        <v>145322</v>
      </c>
      <c r="CN102" s="262">
        <v>43872</v>
      </c>
      <c r="CO102" s="262">
        <v>40167</v>
      </c>
      <c r="CP102" s="262">
        <v>46432</v>
      </c>
      <c r="CQ102" s="262">
        <v>11804</v>
      </c>
      <c r="CR102" s="262">
        <v>3047</v>
      </c>
      <c r="CS102" s="262">
        <v>43872</v>
      </c>
      <c r="CT102" s="262">
        <v>47267</v>
      </c>
      <c r="CU102" s="262">
        <v>23411</v>
      </c>
      <c r="CV102" s="262">
        <v>20197</v>
      </c>
      <c r="CW102" s="262">
        <v>6966</v>
      </c>
      <c r="CX102" s="262">
        <v>3609</v>
      </c>
      <c r="CY102" s="262">
        <v>350420</v>
      </c>
      <c r="CZ102" s="262">
        <v>172971</v>
      </c>
      <c r="DA102" s="262">
        <v>177448</v>
      </c>
      <c r="DB102" s="262">
        <v>33494</v>
      </c>
      <c r="DC102" s="262">
        <v>42470</v>
      </c>
      <c r="DD102" s="262">
        <v>39805</v>
      </c>
      <c r="DE102" s="262">
        <v>49400</v>
      </c>
      <c r="DF102" s="262">
        <v>33699</v>
      </c>
      <c r="DG102" s="262">
        <v>32400</v>
      </c>
      <c r="DH102" s="262">
        <v>16930</v>
      </c>
      <c r="DI102" s="262">
        <v>9154</v>
      </c>
      <c r="DJ102" s="262">
        <v>9625</v>
      </c>
      <c r="DK102" s="262">
        <v>35679</v>
      </c>
      <c r="DL102" s="262">
        <v>12706</v>
      </c>
      <c r="DM102" s="262">
        <v>29112</v>
      </c>
      <c r="DN102" s="262">
        <v>19493</v>
      </c>
      <c r="DO102" s="262">
        <v>40803</v>
      </c>
      <c r="DP102" s="262">
        <v>61418</v>
      </c>
      <c r="DQ102" s="262">
        <v>67564</v>
      </c>
      <c r="DR102" s="262">
        <v>34980</v>
      </c>
      <c r="DS102" s="262">
        <v>29885</v>
      </c>
      <c r="DT102" s="262">
        <v>188980</v>
      </c>
      <c r="DU102" s="262">
        <v>182690</v>
      </c>
      <c r="DV102" s="262">
        <v>6290</v>
      </c>
      <c r="DW102" s="262">
        <v>159880</v>
      </c>
      <c r="DX102" s="262">
        <v>182690</v>
      </c>
      <c r="DY102" s="262">
        <v>158070</v>
      </c>
      <c r="DZ102" s="262">
        <v>6020</v>
      </c>
      <c r="EA102" s="262">
        <v>8240</v>
      </c>
      <c r="EB102" s="262">
        <v>8860</v>
      </c>
      <c r="EC102" s="262">
        <v>1500</v>
      </c>
      <c r="ED102" s="262">
        <v>179280</v>
      </c>
      <c r="EE102" s="262">
        <v>8310</v>
      </c>
      <c r="EF102" s="262">
        <v>22460</v>
      </c>
      <c r="EG102" s="262">
        <v>30270</v>
      </c>
      <c r="EH102" s="262">
        <v>26770</v>
      </c>
      <c r="EI102" s="262">
        <v>25380</v>
      </c>
      <c r="EJ102" s="262">
        <v>2710</v>
      </c>
      <c r="EK102" s="262">
        <v>31430</v>
      </c>
      <c r="EL102" s="262">
        <v>14560</v>
      </c>
      <c r="EM102" s="262">
        <v>17120</v>
      </c>
      <c r="EN102" s="262">
        <v>0.42420000000000002</v>
      </c>
      <c r="EO102" s="262">
        <v>182690</v>
      </c>
      <c r="EP102" s="262">
        <v>3020</v>
      </c>
      <c r="EQ102" s="262">
        <v>67020</v>
      </c>
      <c r="ER102" s="262">
        <v>56490</v>
      </c>
      <c r="ES102" s="262">
        <v>1560</v>
      </c>
      <c r="ET102" s="262">
        <v>8970</v>
      </c>
      <c r="EU102" s="262">
        <v>43980</v>
      </c>
      <c r="EV102" s="262">
        <v>30650</v>
      </c>
      <c r="EW102" s="262">
        <v>13330</v>
      </c>
      <c r="EX102" s="262">
        <v>68670</v>
      </c>
      <c r="EY102" s="262">
        <v>3930</v>
      </c>
      <c r="EZ102" s="262">
        <v>21490</v>
      </c>
      <c r="FA102" s="262">
        <v>7830</v>
      </c>
      <c r="FB102" s="262">
        <v>35420</v>
      </c>
      <c r="FC102" s="262">
        <v>0.42420000000000002</v>
      </c>
      <c r="FD102" s="262">
        <v>49400</v>
      </c>
      <c r="FE102" s="262">
        <v>15390</v>
      </c>
      <c r="FF102" s="262">
        <v>25780</v>
      </c>
      <c r="FG102" s="262">
        <v>8230</v>
      </c>
      <c r="FH102" s="262">
        <v>14980</v>
      </c>
      <c r="FI102" s="262">
        <v>4410</v>
      </c>
      <c r="FJ102" s="262">
        <v>8560</v>
      </c>
      <c r="FK102" s="262">
        <v>13150</v>
      </c>
      <c r="FL102" s="262">
        <v>3960</v>
      </c>
      <c r="FM102" s="262">
        <v>4350</v>
      </c>
      <c r="FN102" s="262">
        <v>294440</v>
      </c>
      <c r="FO102" s="262">
        <v>27160</v>
      </c>
      <c r="FP102" s="262">
        <v>18280</v>
      </c>
      <c r="FQ102" s="262">
        <v>8880</v>
      </c>
      <c r="FR102" s="262">
        <v>114740</v>
      </c>
      <c r="FS102" s="262">
        <v>79390</v>
      </c>
      <c r="FT102" s="262">
        <v>71160</v>
      </c>
      <c r="FU102" s="262">
        <v>8230</v>
      </c>
      <c r="FV102" s="262">
        <v>30160</v>
      </c>
      <c r="FW102" s="262">
        <v>42990</v>
      </c>
      <c r="FX102" s="262">
        <v>294440</v>
      </c>
      <c r="FY102" s="262">
        <v>85790</v>
      </c>
      <c r="FZ102" s="262">
        <v>147630</v>
      </c>
      <c r="GA102" s="262">
        <v>27000</v>
      </c>
      <c r="GB102" s="262">
        <v>3840</v>
      </c>
      <c r="GC102" s="262">
        <v>12710</v>
      </c>
      <c r="GD102" s="262">
        <v>15280</v>
      </c>
      <c r="GE102" s="262">
        <v>2200</v>
      </c>
      <c r="GF102">
        <v>5583</v>
      </c>
      <c r="GG102">
        <v>7093</v>
      </c>
      <c r="GH102">
        <v>37180</v>
      </c>
      <c r="GI102">
        <v>9747</v>
      </c>
      <c r="GJ102">
        <v>3581</v>
      </c>
      <c r="GK102">
        <v>6768</v>
      </c>
      <c r="GL102">
        <v>8305</v>
      </c>
      <c r="GM102">
        <v>5169</v>
      </c>
      <c r="GN102">
        <v>3498</v>
      </c>
      <c r="GO102">
        <v>1528</v>
      </c>
      <c r="GP102">
        <v>9111</v>
      </c>
      <c r="GQ102">
        <v>11592</v>
      </c>
      <c r="GR102">
        <v>69301</v>
      </c>
      <c r="GS102">
        <v>16705</v>
      </c>
      <c r="GT102">
        <v>5509</v>
      </c>
      <c r="GU102">
        <v>13722</v>
      </c>
      <c r="GV102">
        <v>14461</v>
      </c>
      <c r="GW102">
        <v>7703</v>
      </c>
      <c r="GX102">
        <v>4996</v>
      </c>
      <c r="GY102">
        <v>2402</v>
      </c>
    </row>
    <row r="103" spans="1:207">
      <c r="A103" s="262">
        <v>5758</v>
      </c>
      <c r="B103" s="262">
        <v>5</v>
      </c>
      <c r="C103" s="262">
        <v>7</v>
      </c>
      <c r="D103" s="262">
        <v>58</v>
      </c>
      <c r="E103" s="262" t="s">
        <v>192</v>
      </c>
      <c r="F103" s="262" t="s">
        <v>2401</v>
      </c>
      <c r="G103" s="262" t="s">
        <v>2402</v>
      </c>
      <c r="H103" s="262" t="s">
        <v>2202</v>
      </c>
      <c r="I103" s="262">
        <v>65744</v>
      </c>
      <c r="J103" s="262">
        <v>9358</v>
      </c>
      <c r="K103" s="262">
        <v>9892</v>
      </c>
      <c r="L103" s="262">
        <v>8146</v>
      </c>
      <c r="M103" s="262">
        <v>9507</v>
      </c>
      <c r="N103" s="262">
        <v>8281</v>
      </c>
      <c r="O103" s="262">
        <v>5360</v>
      </c>
      <c r="P103" s="262">
        <v>8034</v>
      </c>
      <c r="Q103" s="262">
        <v>4860</v>
      </c>
      <c r="R103" s="262">
        <v>2306</v>
      </c>
      <c r="S103" s="262">
        <v>6164</v>
      </c>
      <c r="T103" s="262">
        <v>57371</v>
      </c>
      <c r="U103" s="262">
        <v>460</v>
      </c>
      <c r="V103" s="262">
        <v>846</v>
      </c>
      <c r="W103" s="262">
        <v>451</v>
      </c>
      <c r="X103" s="262">
        <v>286</v>
      </c>
      <c r="Y103" s="262">
        <v>12</v>
      </c>
      <c r="Z103" s="262">
        <v>154</v>
      </c>
      <c r="AA103" s="262">
        <v>1570</v>
      </c>
      <c r="AB103" s="262">
        <v>3951</v>
      </c>
      <c r="AC103" s="262">
        <v>546</v>
      </c>
      <c r="AD103" s="262">
        <v>56530</v>
      </c>
      <c r="AE103" s="262">
        <v>3011</v>
      </c>
      <c r="AF103" s="262">
        <v>136</v>
      </c>
      <c r="AG103" s="262">
        <v>37646</v>
      </c>
      <c r="AH103" s="262">
        <v>19223</v>
      </c>
      <c r="AI103" s="262">
        <v>7571</v>
      </c>
      <c r="AJ103" s="262">
        <v>1118</v>
      </c>
      <c r="AK103" s="262">
        <v>186</v>
      </c>
      <c r="AL103" s="262">
        <v>52647</v>
      </c>
      <c r="AM103" s="262">
        <v>6647</v>
      </c>
      <c r="AN103" s="262">
        <v>3945</v>
      </c>
      <c r="AO103" s="262">
        <v>2505</v>
      </c>
      <c r="AP103" s="262">
        <v>118835</v>
      </c>
      <c r="AQ103" s="262">
        <v>16174</v>
      </c>
      <c r="AR103" s="262">
        <v>16339</v>
      </c>
      <c r="AS103" s="262">
        <v>15610</v>
      </c>
      <c r="AT103" s="262">
        <v>19397</v>
      </c>
      <c r="AU103" s="262">
        <v>17263</v>
      </c>
      <c r="AV103" s="262">
        <v>9474</v>
      </c>
      <c r="AW103" s="262">
        <v>14733</v>
      </c>
      <c r="AX103" s="262">
        <v>6729</v>
      </c>
      <c r="AY103" s="262">
        <v>3106</v>
      </c>
      <c r="AZ103" s="262">
        <v>21527</v>
      </c>
      <c r="BA103" s="262">
        <v>86857</v>
      </c>
      <c r="BB103" s="262">
        <v>2304</v>
      </c>
      <c r="BC103" s="262">
        <v>4443</v>
      </c>
      <c r="BD103" s="262">
        <v>2451</v>
      </c>
      <c r="BE103" s="262">
        <v>721</v>
      </c>
      <c r="BF103" s="262">
        <v>18</v>
      </c>
      <c r="BG103" s="262">
        <v>504</v>
      </c>
      <c r="BH103" s="262">
        <v>3698</v>
      </c>
      <c r="BI103" s="262">
        <v>11381</v>
      </c>
      <c r="BJ103" s="262">
        <v>1324</v>
      </c>
      <c r="BK103" s="262">
        <v>97559</v>
      </c>
      <c r="BL103" s="262">
        <v>4604</v>
      </c>
      <c r="BM103" s="262">
        <v>259</v>
      </c>
      <c r="BN103" s="262">
        <v>61050</v>
      </c>
      <c r="BO103" s="262">
        <v>52004</v>
      </c>
      <c r="BP103" s="262">
        <v>142</v>
      </c>
      <c r="BQ103" s="262">
        <v>5629</v>
      </c>
      <c r="BR103" s="262">
        <v>2004</v>
      </c>
      <c r="BS103" s="262">
        <v>13475</v>
      </c>
      <c r="BT103" s="262">
        <v>26118</v>
      </c>
      <c r="BU103" s="262">
        <v>24502</v>
      </c>
      <c r="BV103" s="262">
        <v>17703</v>
      </c>
      <c r="BW103" s="262">
        <v>16273</v>
      </c>
      <c r="BX103" s="262">
        <v>8578</v>
      </c>
      <c r="BY103" s="262">
        <v>4250</v>
      </c>
      <c r="BZ103" s="262">
        <v>2318</v>
      </c>
      <c r="CA103" s="262">
        <v>3604</v>
      </c>
      <c r="CB103" s="262">
        <v>1420</v>
      </c>
      <c r="CC103" s="262">
        <v>6112</v>
      </c>
      <c r="CD103" s="262">
        <v>20695</v>
      </c>
      <c r="CE103" s="262">
        <v>32547</v>
      </c>
      <c r="CF103" s="262">
        <v>24811</v>
      </c>
      <c r="CG103" s="262">
        <v>16117</v>
      </c>
      <c r="CH103" s="262">
        <v>17123</v>
      </c>
      <c r="CI103" s="262">
        <v>91927</v>
      </c>
      <c r="CJ103" s="262">
        <v>11222</v>
      </c>
      <c r="CK103" s="262">
        <v>9580</v>
      </c>
      <c r="CL103" s="262">
        <v>6096</v>
      </c>
      <c r="CM103" s="262">
        <v>110006</v>
      </c>
      <c r="CN103" s="262">
        <v>36028</v>
      </c>
      <c r="CO103" s="262">
        <v>31859</v>
      </c>
      <c r="CP103" s="262">
        <v>31369</v>
      </c>
      <c r="CQ103" s="262">
        <v>8655</v>
      </c>
      <c r="CR103" s="262">
        <v>2095</v>
      </c>
      <c r="CS103" s="262">
        <v>36028</v>
      </c>
      <c r="CT103" s="262">
        <v>37209</v>
      </c>
      <c r="CU103" s="262">
        <v>17330</v>
      </c>
      <c r="CV103" s="262">
        <v>13190</v>
      </c>
      <c r="CW103" s="262">
        <v>4179</v>
      </c>
      <c r="CX103" s="262">
        <v>2070</v>
      </c>
      <c r="CY103" s="262">
        <v>250704</v>
      </c>
      <c r="CZ103" s="262">
        <v>121741</v>
      </c>
      <c r="DA103" s="262">
        <v>128963</v>
      </c>
      <c r="DB103" s="262">
        <v>21962</v>
      </c>
      <c r="DC103" s="262">
        <v>28159</v>
      </c>
      <c r="DD103" s="262">
        <v>27276</v>
      </c>
      <c r="DE103" s="262">
        <v>36193</v>
      </c>
      <c r="DF103" s="262">
        <v>25987</v>
      </c>
      <c r="DG103" s="262">
        <v>26296</v>
      </c>
      <c r="DH103" s="262">
        <v>15208</v>
      </c>
      <c r="DI103" s="262">
        <v>6082</v>
      </c>
      <c r="DJ103" s="262">
        <v>6457</v>
      </c>
      <c r="DK103" s="262">
        <v>23262</v>
      </c>
      <c r="DL103" s="262">
        <v>8334</v>
      </c>
      <c r="DM103" s="262">
        <v>20119</v>
      </c>
      <c r="DN103" s="262">
        <v>13143</v>
      </c>
      <c r="DO103" s="262">
        <v>27359</v>
      </c>
      <c r="DP103" s="262">
        <v>42264</v>
      </c>
      <c r="DQ103" s="262">
        <v>50279</v>
      </c>
      <c r="DR103" s="262">
        <v>27009</v>
      </c>
      <c r="DS103" s="262">
        <v>26396</v>
      </c>
      <c r="DT103" s="262">
        <v>131240</v>
      </c>
      <c r="DU103" s="262">
        <v>125200</v>
      </c>
      <c r="DV103" s="262">
        <v>6030</v>
      </c>
      <c r="DW103" s="262">
        <v>118330</v>
      </c>
      <c r="DX103" s="262">
        <v>125200</v>
      </c>
      <c r="DY103" s="262">
        <v>106130</v>
      </c>
      <c r="DZ103" s="262">
        <v>5780</v>
      </c>
      <c r="EA103" s="262">
        <v>5610</v>
      </c>
      <c r="EB103" s="262">
        <v>6170</v>
      </c>
      <c r="EC103" s="262">
        <v>1510</v>
      </c>
      <c r="ED103" s="262">
        <v>122690</v>
      </c>
      <c r="EE103" s="262">
        <v>6240</v>
      </c>
      <c r="EF103" s="262">
        <v>15830</v>
      </c>
      <c r="EG103" s="262">
        <v>23780</v>
      </c>
      <c r="EH103" s="262">
        <v>17860</v>
      </c>
      <c r="EI103" s="262">
        <v>17930</v>
      </c>
      <c r="EJ103" s="262">
        <v>1280</v>
      </c>
      <c r="EK103" s="262">
        <v>17650</v>
      </c>
      <c r="EL103" s="262">
        <v>10250</v>
      </c>
      <c r="EM103" s="262">
        <v>11590</v>
      </c>
      <c r="EN103" s="262">
        <v>0.42420000000000002</v>
      </c>
      <c r="EO103" s="262">
        <v>125200</v>
      </c>
      <c r="EP103" s="262">
        <v>1170</v>
      </c>
      <c r="EQ103" s="262">
        <v>42300</v>
      </c>
      <c r="ER103" s="262">
        <v>33980</v>
      </c>
      <c r="ES103" s="262">
        <v>2030</v>
      </c>
      <c r="ET103" s="262">
        <v>6280</v>
      </c>
      <c r="EU103" s="262">
        <v>30850</v>
      </c>
      <c r="EV103" s="262">
        <v>22170</v>
      </c>
      <c r="EW103" s="262">
        <v>8680</v>
      </c>
      <c r="EX103" s="262">
        <v>50890</v>
      </c>
      <c r="EY103" s="262">
        <v>2940</v>
      </c>
      <c r="EZ103" s="262">
        <v>12870</v>
      </c>
      <c r="FA103" s="262">
        <v>6520</v>
      </c>
      <c r="FB103" s="262">
        <v>28560</v>
      </c>
      <c r="FC103" s="262">
        <v>0</v>
      </c>
      <c r="FD103" s="262">
        <v>33310</v>
      </c>
      <c r="FE103" s="262">
        <v>10490</v>
      </c>
      <c r="FF103" s="262">
        <v>16580</v>
      </c>
      <c r="FG103" s="262">
        <v>6240</v>
      </c>
      <c r="FH103" s="262">
        <v>10220</v>
      </c>
      <c r="FI103" s="262">
        <v>1410</v>
      </c>
      <c r="FJ103" s="262">
        <v>5640</v>
      </c>
      <c r="FK103" s="262">
        <v>7730</v>
      </c>
      <c r="FL103" s="262">
        <v>4970</v>
      </c>
      <c r="FM103" s="262">
        <v>3340</v>
      </c>
      <c r="FN103" s="262">
        <v>214420</v>
      </c>
      <c r="FO103" s="262">
        <v>19050</v>
      </c>
      <c r="FP103" s="262">
        <v>12950</v>
      </c>
      <c r="FQ103" s="262">
        <v>6110</v>
      </c>
      <c r="FR103" s="262">
        <v>83500</v>
      </c>
      <c r="FS103" s="262">
        <v>59500</v>
      </c>
      <c r="FT103" s="262">
        <v>53260</v>
      </c>
      <c r="FU103" s="262">
        <v>6240</v>
      </c>
      <c r="FV103" s="262">
        <v>21270</v>
      </c>
      <c r="FW103" s="262">
        <v>31090</v>
      </c>
      <c r="FX103" s="262">
        <v>214420</v>
      </c>
      <c r="FY103" s="262">
        <v>60390</v>
      </c>
      <c r="FZ103" s="262">
        <v>110540</v>
      </c>
      <c r="GA103" s="262">
        <v>20230</v>
      </c>
      <c r="GB103" s="262">
        <v>2000</v>
      </c>
      <c r="GC103" s="262">
        <v>9610</v>
      </c>
      <c r="GD103" s="262">
        <v>10380</v>
      </c>
      <c r="GE103" s="262">
        <v>1280</v>
      </c>
      <c r="GF103">
        <v>9358</v>
      </c>
      <c r="GG103">
        <v>9717</v>
      </c>
      <c r="GH103">
        <v>25401</v>
      </c>
      <c r="GI103">
        <v>4944</v>
      </c>
      <c r="GJ103">
        <v>1685</v>
      </c>
      <c r="GK103">
        <v>3825</v>
      </c>
      <c r="GL103">
        <v>4802</v>
      </c>
      <c r="GM103">
        <v>3044</v>
      </c>
      <c r="GN103">
        <v>2058</v>
      </c>
      <c r="GO103">
        <v>910</v>
      </c>
      <c r="GP103">
        <v>16174</v>
      </c>
      <c r="GQ103">
        <v>16045</v>
      </c>
      <c r="GR103">
        <v>51363</v>
      </c>
      <c r="GS103">
        <v>9009</v>
      </c>
      <c r="GT103">
        <v>2637</v>
      </c>
      <c r="GU103">
        <v>7189</v>
      </c>
      <c r="GV103">
        <v>8271</v>
      </c>
      <c r="GW103">
        <v>4170</v>
      </c>
      <c r="GX103">
        <v>2639</v>
      </c>
      <c r="GY103">
        <v>1328</v>
      </c>
    </row>
    <row r="104" spans="1:207">
      <c r="A104" s="262">
        <v>5762</v>
      </c>
      <c r="B104" s="262">
        <v>5</v>
      </c>
      <c r="C104" s="262">
        <v>7</v>
      </c>
      <c r="D104" s="262">
        <v>62</v>
      </c>
      <c r="E104" s="262" t="s">
        <v>192</v>
      </c>
      <c r="F104" s="262" t="s">
        <v>2403</v>
      </c>
      <c r="G104" s="262" t="s">
        <v>2404</v>
      </c>
      <c r="H104" s="262" t="s">
        <v>2202</v>
      </c>
      <c r="I104" s="262">
        <v>41984</v>
      </c>
      <c r="J104" s="262">
        <v>6236</v>
      </c>
      <c r="K104" s="262">
        <v>4913</v>
      </c>
      <c r="L104" s="262">
        <v>5223</v>
      </c>
      <c r="M104" s="262">
        <v>6879</v>
      </c>
      <c r="N104" s="262">
        <v>6162</v>
      </c>
      <c r="O104" s="262">
        <v>3628</v>
      </c>
      <c r="P104" s="262">
        <v>4830</v>
      </c>
      <c r="Q104" s="262">
        <v>3187</v>
      </c>
      <c r="R104" s="262">
        <v>926</v>
      </c>
      <c r="S104" s="262">
        <v>3046</v>
      </c>
      <c r="T104" s="262">
        <v>38210</v>
      </c>
      <c r="U104" s="262">
        <v>28</v>
      </c>
      <c r="V104" s="262">
        <v>88</v>
      </c>
      <c r="W104" s="262">
        <v>277</v>
      </c>
      <c r="X104" s="262">
        <v>179</v>
      </c>
      <c r="Y104" s="262">
        <v>12</v>
      </c>
      <c r="Z104" s="262">
        <v>144</v>
      </c>
      <c r="AA104" s="262">
        <v>931</v>
      </c>
      <c r="AB104" s="262">
        <v>1284</v>
      </c>
      <c r="AC104" s="262">
        <v>184</v>
      </c>
      <c r="AD104" s="262">
        <v>35905</v>
      </c>
      <c r="AE104" s="262">
        <v>3535</v>
      </c>
      <c r="AF104" s="262">
        <v>145</v>
      </c>
      <c r="AG104" s="262">
        <v>28279</v>
      </c>
      <c r="AH104" s="262">
        <v>9449</v>
      </c>
      <c r="AI104" s="262">
        <v>3785</v>
      </c>
      <c r="AJ104" s="262">
        <v>391</v>
      </c>
      <c r="AK104" s="262">
        <v>80</v>
      </c>
      <c r="AL104" s="262">
        <v>33848</v>
      </c>
      <c r="AM104" s="262">
        <v>4005</v>
      </c>
      <c r="AN104" s="262">
        <v>2435</v>
      </c>
      <c r="AO104" s="262">
        <v>1696</v>
      </c>
      <c r="AP104" s="262">
        <v>66332</v>
      </c>
      <c r="AQ104" s="262">
        <v>9213</v>
      </c>
      <c r="AR104" s="262">
        <v>6983</v>
      </c>
      <c r="AS104" s="262">
        <v>7854</v>
      </c>
      <c r="AT104" s="262">
        <v>11340</v>
      </c>
      <c r="AU104" s="262">
        <v>11030</v>
      </c>
      <c r="AV104" s="262">
        <v>5935</v>
      </c>
      <c r="AW104" s="262">
        <v>8387</v>
      </c>
      <c r="AX104" s="262">
        <v>4368</v>
      </c>
      <c r="AY104" s="262">
        <v>1219</v>
      </c>
      <c r="AZ104" s="262">
        <v>9818</v>
      </c>
      <c r="BA104" s="262">
        <v>53983</v>
      </c>
      <c r="BB104" s="262">
        <v>123</v>
      </c>
      <c r="BC104" s="262">
        <v>108</v>
      </c>
      <c r="BD104" s="262">
        <v>1458</v>
      </c>
      <c r="BE104" s="262">
        <v>459</v>
      </c>
      <c r="BF104" s="262">
        <v>15</v>
      </c>
      <c r="BG104" s="262">
        <v>365</v>
      </c>
      <c r="BH104" s="262">
        <v>1685</v>
      </c>
      <c r="BI104" s="262">
        <v>3361</v>
      </c>
      <c r="BJ104" s="262">
        <v>507</v>
      </c>
      <c r="BK104" s="262">
        <v>55759</v>
      </c>
      <c r="BL104" s="262">
        <v>4841</v>
      </c>
      <c r="BM104" s="262">
        <v>176</v>
      </c>
      <c r="BN104" s="262">
        <v>38897</v>
      </c>
      <c r="BO104" s="262">
        <v>23999</v>
      </c>
      <c r="BP104" s="262">
        <v>280</v>
      </c>
      <c r="BQ104" s="262">
        <v>3153</v>
      </c>
      <c r="BR104" s="262">
        <v>913</v>
      </c>
      <c r="BS104" s="262">
        <v>5375</v>
      </c>
      <c r="BT104" s="262">
        <v>11930</v>
      </c>
      <c r="BU104" s="262">
        <v>12837</v>
      </c>
      <c r="BV104" s="262">
        <v>9822</v>
      </c>
      <c r="BW104" s="262">
        <v>10131</v>
      </c>
      <c r="BX104" s="262">
        <v>6297</v>
      </c>
      <c r="BY104" s="262">
        <v>3381</v>
      </c>
      <c r="BZ104" s="262">
        <v>2139</v>
      </c>
      <c r="CA104" s="262">
        <v>3504</v>
      </c>
      <c r="CB104" s="262">
        <v>551</v>
      </c>
      <c r="CC104" s="262">
        <v>3003</v>
      </c>
      <c r="CD104" s="262">
        <v>9521</v>
      </c>
      <c r="CE104" s="262">
        <v>13932</v>
      </c>
      <c r="CF104" s="262">
        <v>12035</v>
      </c>
      <c r="CG104" s="262">
        <v>10386</v>
      </c>
      <c r="CH104" s="262">
        <v>16901</v>
      </c>
      <c r="CI104" s="262">
        <v>51731</v>
      </c>
      <c r="CJ104" s="262">
        <v>6383</v>
      </c>
      <c r="CK104" s="262">
        <v>4740</v>
      </c>
      <c r="CL104" s="262">
        <v>3475</v>
      </c>
      <c r="CM104" s="262">
        <v>60361</v>
      </c>
      <c r="CN104" s="262">
        <v>18053</v>
      </c>
      <c r="CO104" s="262">
        <v>16172</v>
      </c>
      <c r="CP104" s="262">
        <v>19987</v>
      </c>
      <c r="CQ104" s="262">
        <v>5011</v>
      </c>
      <c r="CR104" s="262">
        <v>1138</v>
      </c>
      <c r="CS104" s="262">
        <v>18053</v>
      </c>
      <c r="CT104" s="262">
        <v>19154</v>
      </c>
      <c r="CU104" s="262">
        <v>9958</v>
      </c>
      <c r="CV104" s="262">
        <v>8623</v>
      </c>
      <c r="CW104" s="262">
        <v>3109</v>
      </c>
      <c r="CX104" s="262">
        <v>1464</v>
      </c>
      <c r="CY104" s="262">
        <v>145678</v>
      </c>
      <c r="CZ104" s="262">
        <v>71872</v>
      </c>
      <c r="DA104" s="262">
        <v>73807</v>
      </c>
      <c r="DB104" s="262">
        <v>12853</v>
      </c>
      <c r="DC104" s="262">
        <v>17597</v>
      </c>
      <c r="DD104" s="262">
        <v>15790</v>
      </c>
      <c r="DE104" s="262">
        <v>21772</v>
      </c>
      <c r="DF104" s="262">
        <v>14907</v>
      </c>
      <c r="DG104" s="262">
        <v>15134</v>
      </c>
      <c r="DH104" s="262">
        <v>8473</v>
      </c>
      <c r="DI104" s="262">
        <v>3422</v>
      </c>
      <c r="DJ104" s="262">
        <v>3757</v>
      </c>
      <c r="DK104" s="262">
        <v>14224</v>
      </c>
      <c r="DL104" s="262">
        <v>5264</v>
      </c>
      <c r="DM104" s="262">
        <v>12272</v>
      </c>
      <c r="DN104" s="262">
        <v>7301</v>
      </c>
      <c r="DO104" s="262">
        <v>15211</v>
      </c>
      <c r="DP104" s="262">
        <v>23942</v>
      </c>
      <c r="DQ104" s="262">
        <v>30070</v>
      </c>
      <c r="DR104" s="262">
        <v>15503</v>
      </c>
      <c r="DS104" s="262">
        <v>14713</v>
      </c>
      <c r="DT104" s="262">
        <v>74270</v>
      </c>
      <c r="DU104" s="262">
        <v>71700</v>
      </c>
      <c r="DV104" s="262">
        <v>2570</v>
      </c>
      <c r="DW104" s="262">
        <v>70120</v>
      </c>
      <c r="DX104" s="262">
        <v>71700</v>
      </c>
      <c r="DY104" s="262">
        <v>60230</v>
      </c>
      <c r="DZ104" s="262">
        <v>3840</v>
      </c>
      <c r="EA104" s="262">
        <v>3400</v>
      </c>
      <c r="EB104" s="262">
        <v>3230</v>
      </c>
      <c r="EC104" s="262">
        <v>990</v>
      </c>
      <c r="ED104" s="262">
        <v>70430</v>
      </c>
      <c r="EE104" s="262">
        <v>3290</v>
      </c>
      <c r="EF104" s="262">
        <v>8900</v>
      </c>
      <c r="EG104" s="262">
        <v>12020</v>
      </c>
      <c r="EH104" s="262">
        <v>8120</v>
      </c>
      <c r="EI104" s="262">
        <v>11740</v>
      </c>
      <c r="EJ104" s="262">
        <v>1480</v>
      </c>
      <c r="EK104" s="262">
        <v>11190</v>
      </c>
      <c r="EL104" s="262">
        <v>6090</v>
      </c>
      <c r="EM104" s="262">
        <v>7090</v>
      </c>
      <c r="EN104" s="262">
        <v>490</v>
      </c>
      <c r="EO104" s="262">
        <v>71700</v>
      </c>
      <c r="EP104" s="262">
        <v>1750</v>
      </c>
      <c r="EQ104" s="262">
        <v>22990</v>
      </c>
      <c r="ER104" s="262">
        <v>18100</v>
      </c>
      <c r="ES104" s="262">
        <v>760</v>
      </c>
      <c r="ET104" s="262">
        <v>4130</v>
      </c>
      <c r="EU104" s="262">
        <v>17090</v>
      </c>
      <c r="EV104" s="262">
        <v>12520</v>
      </c>
      <c r="EW104" s="262">
        <v>4570</v>
      </c>
      <c r="EX104" s="262">
        <v>29860</v>
      </c>
      <c r="EY104" s="262">
        <v>1870</v>
      </c>
      <c r="EZ104" s="262">
        <v>5580</v>
      </c>
      <c r="FA104" s="262">
        <v>4840</v>
      </c>
      <c r="FB104" s="262">
        <v>17570</v>
      </c>
      <c r="FC104" s="262">
        <v>0.42420000000000002</v>
      </c>
      <c r="FD104" s="262">
        <v>20820</v>
      </c>
      <c r="FE104" s="262">
        <v>6120</v>
      </c>
      <c r="FF104" s="262">
        <v>10550</v>
      </c>
      <c r="FG104" s="262">
        <v>4150</v>
      </c>
      <c r="FH104" s="262">
        <v>5930</v>
      </c>
      <c r="FI104" s="262">
        <v>2260</v>
      </c>
      <c r="FJ104" s="262">
        <v>4200</v>
      </c>
      <c r="FK104" s="262">
        <v>6180</v>
      </c>
      <c r="FL104" s="262">
        <v>0.42420000000000002</v>
      </c>
      <c r="FM104" s="262">
        <v>2180</v>
      </c>
      <c r="FN104" s="262">
        <v>123070</v>
      </c>
      <c r="FO104" s="262">
        <v>8750</v>
      </c>
      <c r="FP104" s="262">
        <v>5110</v>
      </c>
      <c r="FQ104" s="262">
        <v>3640</v>
      </c>
      <c r="FR104" s="262">
        <v>52900</v>
      </c>
      <c r="FS104" s="262">
        <v>33060</v>
      </c>
      <c r="FT104" s="262">
        <v>28910</v>
      </c>
      <c r="FU104" s="262">
        <v>4150</v>
      </c>
      <c r="FV104" s="262">
        <v>11530</v>
      </c>
      <c r="FW104" s="262">
        <v>16850</v>
      </c>
      <c r="FX104" s="262">
        <v>123070</v>
      </c>
      <c r="FY104" s="262">
        <v>34240</v>
      </c>
      <c r="FZ104" s="262">
        <v>64130</v>
      </c>
      <c r="GA104" s="262">
        <v>12030</v>
      </c>
      <c r="GB104" s="262">
        <v>980</v>
      </c>
      <c r="GC104" s="262">
        <v>4650</v>
      </c>
      <c r="GD104" s="262">
        <v>6360</v>
      </c>
      <c r="GE104" s="262">
        <v>670</v>
      </c>
      <c r="GF104">
        <v>6236</v>
      </c>
      <c r="GG104">
        <v>4640</v>
      </c>
      <c r="GH104">
        <v>17971</v>
      </c>
      <c r="GI104">
        <v>3527</v>
      </c>
      <c r="GJ104">
        <v>1004</v>
      </c>
      <c r="GK104">
        <v>2091</v>
      </c>
      <c r="GL104">
        <v>3287</v>
      </c>
      <c r="GM104">
        <v>1975</v>
      </c>
      <c r="GN104">
        <v>895</v>
      </c>
      <c r="GO104">
        <v>358</v>
      </c>
      <c r="GP104">
        <v>9213</v>
      </c>
      <c r="GQ104">
        <v>6635</v>
      </c>
      <c r="GR104">
        <v>29733</v>
      </c>
      <c r="GS104">
        <v>5793</v>
      </c>
      <c r="GT104">
        <v>1538</v>
      </c>
      <c r="GU104">
        <v>3838</v>
      </c>
      <c r="GV104">
        <v>5283</v>
      </c>
      <c r="GW104">
        <v>2633</v>
      </c>
      <c r="GX104">
        <v>1172</v>
      </c>
      <c r="GY104">
        <v>491</v>
      </c>
    </row>
    <row r="105" spans="1:207">
      <c r="A105" s="262">
        <v>5766</v>
      </c>
      <c r="B105" s="262">
        <v>5</v>
      </c>
      <c r="C105" s="262">
        <v>7</v>
      </c>
      <c r="D105" s="262">
        <v>66</v>
      </c>
      <c r="E105" s="262" t="s">
        <v>192</v>
      </c>
      <c r="F105" s="262" t="s">
        <v>2405</v>
      </c>
      <c r="G105" s="262" t="s">
        <v>2406</v>
      </c>
      <c r="H105" s="262" t="s">
        <v>2202</v>
      </c>
      <c r="I105" s="262">
        <v>92262</v>
      </c>
      <c r="J105" s="262">
        <v>13596</v>
      </c>
      <c r="K105" s="262">
        <v>9693</v>
      </c>
      <c r="L105" s="262">
        <v>10386</v>
      </c>
      <c r="M105" s="262">
        <v>16460</v>
      </c>
      <c r="N105" s="262">
        <v>14643</v>
      </c>
      <c r="O105" s="262">
        <v>8886</v>
      </c>
      <c r="P105" s="262">
        <v>11137</v>
      </c>
      <c r="Q105" s="262">
        <v>5146</v>
      </c>
      <c r="R105" s="262">
        <v>2315</v>
      </c>
      <c r="S105" s="262">
        <v>8762</v>
      </c>
      <c r="T105" s="262">
        <v>80447</v>
      </c>
      <c r="U105" s="262">
        <v>800</v>
      </c>
      <c r="V105" s="262">
        <v>234</v>
      </c>
      <c r="W105" s="262">
        <v>995</v>
      </c>
      <c r="X105" s="262">
        <v>491</v>
      </c>
      <c r="Y105" s="262">
        <v>84</v>
      </c>
      <c r="Z105" s="262">
        <v>449</v>
      </c>
      <c r="AA105" s="262">
        <v>4771</v>
      </c>
      <c r="AB105" s="262">
        <v>4954</v>
      </c>
      <c r="AC105" s="262">
        <v>676</v>
      </c>
      <c r="AD105" s="262">
        <v>78642</v>
      </c>
      <c r="AE105" s="262">
        <v>2990</v>
      </c>
      <c r="AF105" s="262">
        <v>229</v>
      </c>
      <c r="AG105" s="262">
        <v>54996</v>
      </c>
      <c r="AH105" s="262">
        <v>23017</v>
      </c>
      <c r="AI105" s="262">
        <v>12503</v>
      </c>
      <c r="AJ105" s="262">
        <v>1452</v>
      </c>
      <c r="AK105" s="262">
        <v>294</v>
      </c>
      <c r="AL105" s="262">
        <v>70944</v>
      </c>
      <c r="AM105" s="262">
        <v>9932</v>
      </c>
      <c r="AN105" s="262">
        <v>8128</v>
      </c>
      <c r="AO105" s="262">
        <v>3258</v>
      </c>
      <c r="AP105" s="262">
        <v>168743</v>
      </c>
      <c r="AQ105" s="262">
        <v>24753</v>
      </c>
      <c r="AR105" s="262">
        <v>16673</v>
      </c>
      <c r="AS105" s="262">
        <v>18315</v>
      </c>
      <c r="AT105" s="262">
        <v>32331</v>
      </c>
      <c r="AU105" s="262">
        <v>29400</v>
      </c>
      <c r="AV105" s="262">
        <v>15166</v>
      </c>
      <c r="AW105" s="262">
        <v>20765</v>
      </c>
      <c r="AX105" s="262">
        <v>7674</v>
      </c>
      <c r="AY105" s="262">
        <v>3644</v>
      </c>
      <c r="AZ105" s="262">
        <v>33291</v>
      </c>
      <c r="BA105" s="262">
        <v>122135</v>
      </c>
      <c r="BB105" s="262">
        <v>4227</v>
      </c>
      <c r="BC105" s="262">
        <v>416</v>
      </c>
      <c r="BD105" s="262">
        <v>5190</v>
      </c>
      <c r="BE105" s="262">
        <v>1895</v>
      </c>
      <c r="BF105" s="262">
        <v>199</v>
      </c>
      <c r="BG105" s="262">
        <v>1368</v>
      </c>
      <c r="BH105" s="262">
        <v>11236</v>
      </c>
      <c r="BI105" s="262">
        <v>13757</v>
      </c>
      <c r="BJ105" s="262">
        <v>1328</v>
      </c>
      <c r="BK105" s="262">
        <v>137532</v>
      </c>
      <c r="BL105" s="262">
        <v>4547</v>
      </c>
      <c r="BM105" s="262">
        <v>321</v>
      </c>
      <c r="BN105" s="262">
        <v>84480</v>
      </c>
      <c r="BO105" s="262">
        <v>75592</v>
      </c>
      <c r="BP105" s="262">
        <v>418</v>
      </c>
      <c r="BQ105" s="262">
        <v>8231</v>
      </c>
      <c r="BR105" s="262">
        <v>4622</v>
      </c>
      <c r="BS105" s="262">
        <v>19845</v>
      </c>
      <c r="BT105" s="262">
        <v>39401</v>
      </c>
      <c r="BU105" s="262">
        <v>33488</v>
      </c>
      <c r="BV105" s="262">
        <v>24644</v>
      </c>
      <c r="BW105" s="262">
        <v>21398</v>
      </c>
      <c r="BX105" s="262">
        <v>12077</v>
      </c>
      <c r="BY105" s="262">
        <v>5287</v>
      </c>
      <c r="BZ105" s="262">
        <v>3095</v>
      </c>
      <c r="CA105" s="262">
        <v>4864</v>
      </c>
      <c r="CB105" s="262">
        <v>2565</v>
      </c>
      <c r="CC105" s="262">
        <v>9566</v>
      </c>
      <c r="CD105" s="262">
        <v>30602</v>
      </c>
      <c r="CE105" s="262">
        <v>45820</v>
      </c>
      <c r="CF105" s="262">
        <v>33307</v>
      </c>
      <c r="CG105" s="262">
        <v>22018</v>
      </c>
      <c r="CH105" s="262">
        <v>24843</v>
      </c>
      <c r="CI105" s="262">
        <v>127226</v>
      </c>
      <c r="CJ105" s="262">
        <v>17626</v>
      </c>
      <c r="CK105" s="262">
        <v>16180</v>
      </c>
      <c r="CL105" s="262">
        <v>7689</v>
      </c>
      <c r="CM105" s="262">
        <v>153742</v>
      </c>
      <c r="CN105" s="262">
        <v>52353</v>
      </c>
      <c r="CO105" s="262">
        <v>44640</v>
      </c>
      <c r="CP105" s="262">
        <v>42476</v>
      </c>
      <c r="CQ105" s="262">
        <v>11481</v>
      </c>
      <c r="CR105" s="262">
        <v>2792</v>
      </c>
      <c r="CS105" s="262">
        <v>52353</v>
      </c>
      <c r="CT105" s="262">
        <v>51821</v>
      </c>
      <c r="CU105" s="262">
        <v>22763</v>
      </c>
      <c r="CV105" s="262">
        <v>17488</v>
      </c>
      <c r="CW105" s="262">
        <v>5901</v>
      </c>
      <c r="CX105" s="262">
        <v>3416</v>
      </c>
      <c r="CY105" s="262">
        <v>348681</v>
      </c>
      <c r="CZ105" s="262">
        <v>168817</v>
      </c>
      <c r="DA105" s="262">
        <v>179864</v>
      </c>
      <c r="DB105" s="262">
        <v>31960</v>
      </c>
      <c r="DC105" s="262">
        <v>40726</v>
      </c>
      <c r="DD105" s="262">
        <v>38077</v>
      </c>
      <c r="DE105" s="262">
        <v>50251</v>
      </c>
      <c r="DF105" s="262">
        <v>36787</v>
      </c>
      <c r="DG105" s="262">
        <v>36966</v>
      </c>
      <c r="DH105" s="262">
        <v>21187</v>
      </c>
      <c r="DI105" s="262">
        <v>8811</v>
      </c>
      <c r="DJ105" s="262">
        <v>9389</v>
      </c>
      <c r="DK105" s="262">
        <v>33567</v>
      </c>
      <c r="DL105" s="262">
        <v>12304</v>
      </c>
      <c r="DM105" s="262">
        <v>28613</v>
      </c>
      <c r="DN105" s="262">
        <v>18079</v>
      </c>
      <c r="DO105" s="262">
        <v>36167</v>
      </c>
      <c r="DP105" s="262">
        <v>56560</v>
      </c>
      <c r="DQ105" s="262">
        <v>70274</v>
      </c>
      <c r="DR105" s="262">
        <v>38325</v>
      </c>
      <c r="DS105" s="262">
        <v>36592</v>
      </c>
      <c r="DT105" s="262">
        <v>178890</v>
      </c>
      <c r="DU105" s="262">
        <v>170350</v>
      </c>
      <c r="DV105" s="262">
        <v>8530</v>
      </c>
      <c r="DW105" s="262">
        <v>167010</v>
      </c>
      <c r="DX105" s="262">
        <v>170350</v>
      </c>
      <c r="DY105" s="262">
        <v>140980</v>
      </c>
      <c r="DZ105" s="262">
        <v>8500</v>
      </c>
      <c r="EA105" s="262">
        <v>8220</v>
      </c>
      <c r="EB105" s="262">
        <v>10180</v>
      </c>
      <c r="EC105" s="262">
        <v>2470</v>
      </c>
      <c r="ED105" s="262">
        <v>167070</v>
      </c>
      <c r="EE105" s="262">
        <v>7610</v>
      </c>
      <c r="EF105" s="262">
        <v>25820</v>
      </c>
      <c r="EG105" s="262">
        <v>31990</v>
      </c>
      <c r="EH105" s="262">
        <v>21760</v>
      </c>
      <c r="EI105" s="262">
        <v>25240</v>
      </c>
      <c r="EJ105" s="262">
        <v>2750</v>
      </c>
      <c r="EK105" s="262">
        <v>23580</v>
      </c>
      <c r="EL105" s="262">
        <v>12670</v>
      </c>
      <c r="EM105" s="262">
        <v>15030</v>
      </c>
      <c r="EN105" s="262">
        <v>620</v>
      </c>
      <c r="EO105" s="262">
        <v>170350</v>
      </c>
      <c r="EP105" s="262">
        <v>2750</v>
      </c>
      <c r="EQ105" s="262">
        <v>51490</v>
      </c>
      <c r="ER105" s="262">
        <v>40510</v>
      </c>
      <c r="ES105" s="262">
        <v>1890</v>
      </c>
      <c r="ET105" s="262">
        <v>9080</v>
      </c>
      <c r="EU105" s="262">
        <v>39880</v>
      </c>
      <c r="EV105" s="262">
        <v>29680</v>
      </c>
      <c r="EW105" s="262">
        <v>10200</v>
      </c>
      <c r="EX105" s="262">
        <v>76240</v>
      </c>
      <c r="EY105" s="262">
        <v>4890</v>
      </c>
      <c r="EZ105" s="262">
        <v>17210</v>
      </c>
      <c r="FA105" s="262">
        <v>10930</v>
      </c>
      <c r="FB105" s="262">
        <v>43210</v>
      </c>
      <c r="FC105" s="262">
        <v>0.42420000000000002</v>
      </c>
      <c r="FD105" s="262">
        <v>47590</v>
      </c>
      <c r="FE105" s="262">
        <v>14670</v>
      </c>
      <c r="FF105" s="262">
        <v>24250</v>
      </c>
      <c r="FG105" s="262">
        <v>8670</v>
      </c>
      <c r="FH105" s="262">
        <v>14180</v>
      </c>
      <c r="FI105" s="262">
        <v>4150</v>
      </c>
      <c r="FJ105" s="262">
        <v>7330</v>
      </c>
      <c r="FK105" s="262">
        <v>12380</v>
      </c>
      <c r="FL105" s="262">
        <v>4390</v>
      </c>
      <c r="FM105" s="262">
        <v>5160</v>
      </c>
      <c r="FN105" s="262">
        <v>294360</v>
      </c>
      <c r="FO105" s="262">
        <v>24260</v>
      </c>
      <c r="FP105" s="262">
        <v>15920</v>
      </c>
      <c r="FQ105" s="262">
        <v>8340</v>
      </c>
      <c r="FR105" s="262">
        <v>108630</v>
      </c>
      <c r="FS105" s="262">
        <v>82220</v>
      </c>
      <c r="FT105" s="262">
        <v>73560</v>
      </c>
      <c r="FU105" s="262">
        <v>8670</v>
      </c>
      <c r="FV105" s="262">
        <v>32050</v>
      </c>
      <c r="FW105" s="262">
        <v>47180</v>
      </c>
      <c r="FX105" s="262">
        <v>294360</v>
      </c>
      <c r="FY105" s="262">
        <v>80930</v>
      </c>
      <c r="FZ105" s="262">
        <v>134970</v>
      </c>
      <c r="GA105" s="262">
        <v>38820</v>
      </c>
      <c r="GB105" s="262">
        <v>4610</v>
      </c>
      <c r="GC105" s="262">
        <v>14910</v>
      </c>
      <c r="GD105" s="262">
        <v>17700</v>
      </c>
      <c r="GE105" s="262">
        <v>2420</v>
      </c>
      <c r="GF105">
        <v>13596</v>
      </c>
      <c r="GG105">
        <v>9443</v>
      </c>
      <c r="GH105">
        <v>40370</v>
      </c>
      <c r="GI105">
        <v>8290</v>
      </c>
      <c r="GJ105">
        <v>2885</v>
      </c>
      <c r="GK105">
        <v>5051</v>
      </c>
      <c r="GL105">
        <v>6489</v>
      </c>
      <c r="GM105">
        <v>3137</v>
      </c>
      <c r="GN105">
        <v>2080</v>
      </c>
      <c r="GO105">
        <v>921</v>
      </c>
      <c r="GP105">
        <v>24753</v>
      </c>
      <c r="GQ105">
        <v>16292</v>
      </c>
      <c r="GR105">
        <v>78239</v>
      </c>
      <c r="GS105">
        <v>14291</v>
      </c>
      <c r="GT105">
        <v>4682</v>
      </c>
      <c r="GU105">
        <v>9756</v>
      </c>
      <c r="GV105">
        <v>11572</v>
      </c>
      <c r="GW105">
        <v>4498</v>
      </c>
      <c r="GX105">
        <v>3236</v>
      </c>
      <c r="GY105">
        <v>1402</v>
      </c>
    </row>
    <row r="106" spans="1:207">
      <c r="A106" s="262">
        <v>5770</v>
      </c>
      <c r="B106" s="262">
        <v>5</v>
      </c>
      <c r="C106" s="262">
        <v>7</v>
      </c>
      <c r="D106" s="262">
        <v>70</v>
      </c>
      <c r="E106" s="262" t="s">
        <v>192</v>
      </c>
      <c r="F106" s="262" t="s">
        <v>2407</v>
      </c>
      <c r="G106" s="262" t="s">
        <v>2408</v>
      </c>
      <c r="H106" s="262" t="s">
        <v>2202</v>
      </c>
      <c r="I106" s="262">
        <v>83648</v>
      </c>
      <c r="J106" s="262">
        <v>11030</v>
      </c>
      <c r="K106" s="262">
        <v>11763</v>
      </c>
      <c r="L106" s="262">
        <v>11519</v>
      </c>
      <c r="M106" s="262">
        <v>12735</v>
      </c>
      <c r="N106" s="262">
        <v>11085</v>
      </c>
      <c r="O106" s="262">
        <v>6515</v>
      </c>
      <c r="P106" s="262">
        <v>10486</v>
      </c>
      <c r="Q106" s="262">
        <v>6132</v>
      </c>
      <c r="R106" s="262">
        <v>2383</v>
      </c>
      <c r="S106" s="262">
        <v>6439</v>
      </c>
      <c r="T106" s="262">
        <v>73901</v>
      </c>
      <c r="U106" s="262">
        <v>603</v>
      </c>
      <c r="V106" s="262">
        <v>562</v>
      </c>
      <c r="W106" s="262">
        <v>1515</v>
      </c>
      <c r="X106" s="262">
        <v>331</v>
      </c>
      <c r="Y106" s="262">
        <v>39</v>
      </c>
      <c r="Z106" s="262">
        <v>258</v>
      </c>
      <c r="AA106" s="262">
        <v>1663</v>
      </c>
      <c r="AB106" s="262">
        <v>4729</v>
      </c>
      <c r="AC106" s="262">
        <v>1039</v>
      </c>
      <c r="AD106" s="262">
        <v>70340</v>
      </c>
      <c r="AE106" s="262">
        <v>5588</v>
      </c>
      <c r="AF106" s="262">
        <v>289</v>
      </c>
      <c r="AG106" s="262">
        <v>53922</v>
      </c>
      <c r="AH106" s="262">
        <v>19946</v>
      </c>
      <c r="AI106" s="262">
        <v>8212</v>
      </c>
      <c r="AJ106" s="262">
        <v>1318</v>
      </c>
      <c r="AK106" s="262">
        <v>250</v>
      </c>
      <c r="AL106" s="262">
        <v>67910</v>
      </c>
      <c r="AM106" s="262">
        <v>6733</v>
      </c>
      <c r="AN106" s="262">
        <v>5402</v>
      </c>
      <c r="AO106" s="262">
        <v>3603</v>
      </c>
      <c r="AP106" s="262">
        <v>142593</v>
      </c>
      <c r="AQ106" s="262">
        <v>18313</v>
      </c>
      <c r="AR106" s="262">
        <v>18394</v>
      </c>
      <c r="AS106" s="262">
        <v>19735</v>
      </c>
      <c r="AT106" s="262">
        <v>23515</v>
      </c>
      <c r="AU106" s="262">
        <v>20310</v>
      </c>
      <c r="AV106" s="262">
        <v>11561</v>
      </c>
      <c r="AW106" s="262">
        <v>19055</v>
      </c>
      <c r="AX106" s="262">
        <v>8371</v>
      </c>
      <c r="AY106" s="262">
        <v>3333</v>
      </c>
      <c r="AZ106" s="262">
        <v>23119</v>
      </c>
      <c r="BA106" s="262">
        <v>104379</v>
      </c>
      <c r="BB106" s="262">
        <v>3124</v>
      </c>
      <c r="BC106" s="262">
        <v>1797</v>
      </c>
      <c r="BD106" s="262">
        <v>8315</v>
      </c>
      <c r="BE106" s="262">
        <v>1001</v>
      </c>
      <c r="BF106" s="262">
        <v>57</v>
      </c>
      <c r="BG106" s="262">
        <v>795</v>
      </c>
      <c r="BH106" s="262">
        <v>3525</v>
      </c>
      <c r="BI106" s="262">
        <v>13049</v>
      </c>
      <c r="BJ106" s="262">
        <v>4639</v>
      </c>
      <c r="BK106" s="262">
        <v>112417</v>
      </c>
      <c r="BL106" s="262">
        <v>8592</v>
      </c>
      <c r="BM106" s="262">
        <v>365</v>
      </c>
      <c r="BN106" s="262">
        <v>76213</v>
      </c>
      <c r="BO106" s="262">
        <v>59944</v>
      </c>
      <c r="BP106" s="262">
        <v>171</v>
      </c>
      <c r="BQ106" s="262">
        <v>6259</v>
      </c>
      <c r="BR106" s="262">
        <v>2820</v>
      </c>
      <c r="BS106" s="262">
        <v>14008</v>
      </c>
      <c r="BT106" s="262">
        <v>27468</v>
      </c>
      <c r="BU106" s="262">
        <v>26271</v>
      </c>
      <c r="BV106" s="262">
        <v>20551</v>
      </c>
      <c r="BW106" s="262">
        <v>21913</v>
      </c>
      <c r="BX106" s="262">
        <v>12603</v>
      </c>
      <c r="BY106" s="262">
        <v>6277</v>
      </c>
      <c r="BZ106" s="262">
        <v>3966</v>
      </c>
      <c r="CA106" s="262">
        <v>6710</v>
      </c>
      <c r="CB106" s="262">
        <v>1667</v>
      </c>
      <c r="CC106" s="262">
        <v>8155</v>
      </c>
      <c r="CD106" s="262">
        <v>23088</v>
      </c>
      <c r="CE106" s="262">
        <v>32658</v>
      </c>
      <c r="CF106" s="262">
        <v>28346</v>
      </c>
      <c r="CG106" s="262">
        <v>20824</v>
      </c>
      <c r="CH106" s="262">
        <v>27849</v>
      </c>
      <c r="CI106" s="262">
        <v>110913</v>
      </c>
      <c r="CJ106" s="262">
        <v>11802</v>
      </c>
      <c r="CK106" s="262">
        <v>13131</v>
      </c>
      <c r="CL106" s="262">
        <v>6741</v>
      </c>
      <c r="CM106" s="262">
        <v>131725</v>
      </c>
      <c r="CN106" s="262">
        <v>41895</v>
      </c>
      <c r="CO106" s="262">
        <v>37031</v>
      </c>
      <c r="CP106" s="262">
        <v>39079</v>
      </c>
      <c r="CQ106" s="262">
        <v>11056</v>
      </c>
      <c r="CR106" s="262">
        <v>2664</v>
      </c>
      <c r="CS106" s="262">
        <v>41895</v>
      </c>
      <c r="CT106" s="262">
        <v>43097</v>
      </c>
      <c r="CU106" s="262">
        <v>20968</v>
      </c>
      <c r="CV106" s="262">
        <v>16431</v>
      </c>
      <c r="CW106" s="262">
        <v>5872</v>
      </c>
      <c r="CX106" s="262">
        <v>3462</v>
      </c>
      <c r="CY106" s="262">
        <v>312169</v>
      </c>
      <c r="CZ106" s="262">
        <v>152164</v>
      </c>
      <c r="DA106" s="262">
        <v>160005</v>
      </c>
      <c r="DB106" s="262">
        <v>28279</v>
      </c>
      <c r="DC106" s="262">
        <v>36560</v>
      </c>
      <c r="DD106" s="262">
        <v>33540</v>
      </c>
      <c r="DE106" s="262">
        <v>45418</v>
      </c>
      <c r="DF106" s="262">
        <v>31959</v>
      </c>
      <c r="DG106" s="262">
        <v>32317</v>
      </c>
      <c r="DH106" s="262">
        <v>19027</v>
      </c>
      <c r="DI106" s="262">
        <v>7712</v>
      </c>
      <c r="DJ106" s="262">
        <v>8342</v>
      </c>
      <c r="DK106" s="262">
        <v>29973</v>
      </c>
      <c r="DL106" s="262">
        <v>10958</v>
      </c>
      <c r="DM106" s="262">
        <v>25531</v>
      </c>
      <c r="DN106" s="262">
        <v>15863</v>
      </c>
      <c r="DO106" s="262">
        <v>33312</v>
      </c>
      <c r="DP106" s="262">
        <v>51757</v>
      </c>
      <c r="DQ106" s="262">
        <v>62845</v>
      </c>
      <c r="DR106" s="262">
        <v>33371</v>
      </c>
      <c r="DS106" s="262">
        <v>32505</v>
      </c>
      <c r="DT106" s="262">
        <v>159060</v>
      </c>
      <c r="DU106" s="262">
        <v>151580</v>
      </c>
      <c r="DV106" s="262">
        <v>7480</v>
      </c>
      <c r="DW106" s="262">
        <v>150250</v>
      </c>
      <c r="DX106" s="262">
        <v>151580</v>
      </c>
      <c r="DY106" s="262">
        <v>129160</v>
      </c>
      <c r="DZ106" s="262">
        <v>6610</v>
      </c>
      <c r="EA106" s="262">
        <v>6610</v>
      </c>
      <c r="EB106" s="262">
        <v>7150</v>
      </c>
      <c r="EC106" s="262">
        <v>2050</v>
      </c>
      <c r="ED106" s="262">
        <v>148130</v>
      </c>
      <c r="EE106" s="262">
        <v>6950</v>
      </c>
      <c r="EF106" s="262">
        <v>20130</v>
      </c>
      <c r="EG106" s="262">
        <v>27640</v>
      </c>
      <c r="EH106" s="262">
        <v>19580</v>
      </c>
      <c r="EI106" s="262">
        <v>22340</v>
      </c>
      <c r="EJ106" s="262">
        <v>2050</v>
      </c>
      <c r="EK106" s="262">
        <v>22620</v>
      </c>
      <c r="EL106" s="262">
        <v>11910</v>
      </c>
      <c r="EM106" s="262">
        <v>14360</v>
      </c>
      <c r="EN106" s="262">
        <v>550</v>
      </c>
      <c r="EO106" s="262">
        <v>151580</v>
      </c>
      <c r="EP106" s="262">
        <v>2490</v>
      </c>
      <c r="EQ106" s="262">
        <v>49250</v>
      </c>
      <c r="ER106" s="262">
        <v>39760</v>
      </c>
      <c r="ES106" s="262">
        <v>2030</v>
      </c>
      <c r="ET106" s="262">
        <v>7450</v>
      </c>
      <c r="EU106" s="262">
        <v>36260</v>
      </c>
      <c r="EV106" s="262">
        <v>27520</v>
      </c>
      <c r="EW106" s="262">
        <v>8740</v>
      </c>
      <c r="EX106" s="262">
        <v>63570</v>
      </c>
      <c r="EY106" s="262">
        <v>3470</v>
      </c>
      <c r="EZ106" s="262">
        <v>16110</v>
      </c>
      <c r="FA106" s="262">
        <v>7600</v>
      </c>
      <c r="FB106" s="262">
        <v>36400</v>
      </c>
      <c r="FC106" s="262">
        <v>0</v>
      </c>
      <c r="FD106" s="262">
        <v>43720</v>
      </c>
      <c r="FE106" s="262">
        <v>13040</v>
      </c>
      <c r="FF106" s="262">
        <v>22950</v>
      </c>
      <c r="FG106" s="262">
        <v>7730</v>
      </c>
      <c r="FH106" s="262">
        <v>12720</v>
      </c>
      <c r="FI106" s="262">
        <v>3200</v>
      </c>
      <c r="FJ106" s="262">
        <v>6730</v>
      </c>
      <c r="FK106" s="262">
        <v>11430</v>
      </c>
      <c r="FL106" s="262">
        <v>5520</v>
      </c>
      <c r="FM106" s="262">
        <v>4130</v>
      </c>
      <c r="FN106" s="262">
        <v>263520</v>
      </c>
      <c r="FO106" s="262">
        <v>22970</v>
      </c>
      <c r="FP106" s="262">
        <v>14600</v>
      </c>
      <c r="FQ106" s="262">
        <v>8370</v>
      </c>
      <c r="FR106" s="262">
        <v>107670</v>
      </c>
      <c r="FS106" s="262">
        <v>71980</v>
      </c>
      <c r="FT106" s="262">
        <v>64240</v>
      </c>
      <c r="FU106" s="262">
        <v>7730</v>
      </c>
      <c r="FV106" s="262">
        <v>24370</v>
      </c>
      <c r="FW106" s="262">
        <v>36520</v>
      </c>
      <c r="FX106" s="262">
        <v>263520</v>
      </c>
      <c r="FY106" s="262">
        <v>76510</v>
      </c>
      <c r="FZ106" s="262">
        <v>131790</v>
      </c>
      <c r="GA106" s="262">
        <v>25670</v>
      </c>
      <c r="GB106" s="262">
        <v>3020</v>
      </c>
      <c r="GC106" s="262">
        <v>11150</v>
      </c>
      <c r="GD106" s="262">
        <v>13420</v>
      </c>
      <c r="GE106" s="262">
        <v>1950</v>
      </c>
      <c r="GF106">
        <v>11030</v>
      </c>
      <c r="GG106">
        <v>11481</v>
      </c>
      <c r="GH106">
        <v>34698</v>
      </c>
      <c r="GI106">
        <v>6149</v>
      </c>
      <c r="GJ106">
        <v>2116</v>
      </c>
      <c r="GK106">
        <v>4673</v>
      </c>
      <c r="GL106">
        <v>6534</v>
      </c>
      <c r="GM106">
        <v>3868</v>
      </c>
      <c r="GN106">
        <v>2122</v>
      </c>
      <c r="GO106">
        <v>977</v>
      </c>
      <c r="GP106">
        <v>18313</v>
      </c>
      <c r="GQ106">
        <v>17773</v>
      </c>
      <c r="GR106">
        <v>62717</v>
      </c>
      <c r="GS106">
        <v>11117</v>
      </c>
      <c r="GT106">
        <v>3420</v>
      </c>
      <c r="GU106">
        <v>9058</v>
      </c>
      <c r="GV106">
        <v>10779</v>
      </c>
      <c r="GW106">
        <v>5142</v>
      </c>
      <c r="GX106">
        <v>2861</v>
      </c>
      <c r="GY106">
        <v>1407</v>
      </c>
    </row>
    <row r="107" spans="1:207">
      <c r="A107" s="262">
        <v>5774</v>
      </c>
      <c r="B107" s="262">
        <v>5</v>
      </c>
      <c r="C107" s="262">
        <v>7</v>
      </c>
      <c r="D107" s="262">
        <v>74</v>
      </c>
      <c r="E107" s="262" t="s">
        <v>192</v>
      </c>
      <c r="F107" s="262" t="s">
        <v>2409</v>
      </c>
      <c r="G107" s="262" t="s">
        <v>2410</v>
      </c>
      <c r="H107" s="262" t="s">
        <v>2202</v>
      </c>
      <c r="I107" s="262">
        <v>71427</v>
      </c>
      <c r="J107" s="262">
        <v>3543</v>
      </c>
      <c r="K107" s="262">
        <v>5509</v>
      </c>
      <c r="L107" s="262">
        <v>7001</v>
      </c>
      <c r="M107" s="262">
        <v>9595</v>
      </c>
      <c r="N107" s="262">
        <v>12424</v>
      </c>
      <c r="O107" s="262">
        <v>10251</v>
      </c>
      <c r="P107" s="262">
        <v>12650</v>
      </c>
      <c r="Q107" s="262">
        <v>7000</v>
      </c>
      <c r="R107" s="262">
        <v>3454</v>
      </c>
      <c r="S107" s="262">
        <v>7003</v>
      </c>
      <c r="T107" s="262">
        <v>62672</v>
      </c>
      <c r="U107" s="262">
        <v>497</v>
      </c>
      <c r="V107" s="262">
        <v>140</v>
      </c>
      <c r="W107" s="262">
        <v>399</v>
      </c>
      <c r="X107" s="262">
        <v>294</v>
      </c>
      <c r="Y107" s="262">
        <v>143</v>
      </c>
      <c r="Z107" s="262">
        <v>279</v>
      </c>
      <c r="AA107" s="262">
        <v>1868</v>
      </c>
      <c r="AB107" s="262">
        <v>3652</v>
      </c>
      <c r="AC107" s="262">
        <v>574</v>
      </c>
      <c r="AD107" s="262">
        <v>60129</v>
      </c>
      <c r="AE107" s="262">
        <v>5036</v>
      </c>
      <c r="AF107" s="262">
        <v>168</v>
      </c>
      <c r="AG107" s="262">
        <v>44522</v>
      </c>
      <c r="AH107" s="262">
        <v>15479</v>
      </c>
      <c r="AI107" s="262">
        <v>9294</v>
      </c>
      <c r="AJ107" s="262">
        <v>1803</v>
      </c>
      <c r="AK107" s="262">
        <v>329</v>
      </c>
      <c r="AL107" s="262">
        <v>49393</v>
      </c>
      <c r="AM107" s="262">
        <v>10492</v>
      </c>
      <c r="AN107" s="262">
        <v>9361</v>
      </c>
      <c r="AO107" s="262">
        <v>2181</v>
      </c>
      <c r="AP107" s="262">
        <v>135601</v>
      </c>
      <c r="AQ107" s="262">
        <v>5922</v>
      </c>
      <c r="AR107" s="262">
        <v>9684</v>
      </c>
      <c r="AS107" s="262">
        <v>13925</v>
      </c>
      <c r="AT107" s="262">
        <v>18724</v>
      </c>
      <c r="AU107" s="262">
        <v>25801</v>
      </c>
      <c r="AV107" s="262">
        <v>18451</v>
      </c>
      <c r="AW107" s="262">
        <v>26261</v>
      </c>
      <c r="AX107" s="262">
        <v>10851</v>
      </c>
      <c r="AY107" s="262">
        <v>5507</v>
      </c>
      <c r="AZ107" s="262">
        <v>28231</v>
      </c>
      <c r="BA107" s="262">
        <v>98682</v>
      </c>
      <c r="BB107" s="262">
        <v>2866</v>
      </c>
      <c r="BC107" s="262">
        <v>353</v>
      </c>
      <c r="BD107" s="262">
        <v>2215</v>
      </c>
      <c r="BE107" s="262">
        <v>1359</v>
      </c>
      <c r="BF107" s="262">
        <v>605</v>
      </c>
      <c r="BG107" s="262">
        <v>815</v>
      </c>
      <c r="BH107" s="262">
        <v>3692</v>
      </c>
      <c r="BI107" s="262">
        <v>10278</v>
      </c>
      <c r="BJ107" s="262">
        <v>1276</v>
      </c>
      <c r="BK107" s="262">
        <v>110199</v>
      </c>
      <c r="BL107" s="262">
        <v>9468</v>
      </c>
      <c r="BM107" s="262">
        <v>213</v>
      </c>
      <c r="BN107" s="262">
        <v>63527</v>
      </c>
      <c r="BO107" s="262">
        <v>67342</v>
      </c>
      <c r="BP107" s="262">
        <v>372</v>
      </c>
      <c r="BQ107" s="262">
        <v>3885</v>
      </c>
      <c r="BR107" s="262">
        <v>6389</v>
      </c>
      <c r="BS107" s="262">
        <v>13242</v>
      </c>
      <c r="BT107" s="262">
        <v>27219</v>
      </c>
      <c r="BU107" s="262">
        <v>27001</v>
      </c>
      <c r="BV107" s="262">
        <v>18695</v>
      </c>
      <c r="BW107" s="262">
        <v>18418</v>
      </c>
      <c r="BX107" s="262">
        <v>10625</v>
      </c>
      <c r="BY107" s="262">
        <v>5566</v>
      </c>
      <c r="BZ107" s="262">
        <v>3177</v>
      </c>
      <c r="CA107" s="262">
        <v>4794</v>
      </c>
      <c r="CB107" s="262">
        <v>4219</v>
      </c>
      <c r="CC107" s="262">
        <v>9483</v>
      </c>
      <c r="CD107" s="262">
        <v>21693</v>
      </c>
      <c r="CE107" s="262">
        <v>32190</v>
      </c>
      <c r="CF107" s="262">
        <v>26823</v>
      </c>
      <c r="CG107" s="262">
        <v>18301</v>
      </c>
      <c r="CH107" s="262">
        <v>22417</v>
      </c>
      <c r="CI107" s="262">
        <v>89496</v>
      </c>
      <c r="CJ107" s="262">
        <v>17601</v>
      </c>
      <c r="CK107" s="262">
        <v>22815</v>
      </c>
      <c r="CL107" s="262">
        <v>5214</v>
      </c>
      <c r="CM107" s="262">
        <v>126967</v>
      </c>
      <c r="CN107" s="262">
        <v>42984</v>
      </c>
      <c r="CO107" s="262">
        <v>31861</v>
      </c>
      <c r="CP107" s="262">
        <v>39250</v>
      </c>
      <c r="CQ107" s="262">
        <v>9434</v>
      </c>
      <c r="CR107" s="262">
        <v>3438</v>
      </c>
      <c r="CS107" s="262">
        <v>42984</v>
      </c>
      <c r="CT107" s="262">
        <v>38145</v>
      </c>
      <c r="CU107" s="262">
        <v>19731</v>
      </c>
      <c r="CV107" s="262">
        <v>17314</v>
      </c>
      <c r="CW107" s="262">
        <v>5946</v>
      </c>
      <c r="CX107" s="262">
        <v>2847</v>
      </c>
      <c r="CY107" s="262">
        <v>294602</v>
      </c>
      <c r="CZ107" s="262">
        <v>145738</v>
      </c>
      <c r="DA107" s="262">
        <v>148864</v>
      </c>
      <c r="DB107" s="262">
        <v>28502</v>
      </c>
      <c r="DC107" s="262">
        <v>34778</v>
      </c>
      <c r="DD107" s="262">
        <v>41344</v>
      </c>
      <c r="DE107" s="262">
        <v>41838</v>
      </c>
      <c r="DF107" s="262">
        <v>26322</v>
      </c>
      <c r="DG107" s="262">
        <v>24494</v>
      </c>
      <c r="DH107" s="262">
        <v>13150</v>
      </c>
      <c r="DI107" s="262">
        <v>8124</v>
      </c>
      <c r="DJ107" s="262">
        <v>8412</v>
      </c>
      <c r="DK107" s="262">
        <v>28882</v>
      </c>
      <c r="DL107" s="262">
        <v>10291</v>
      </c>
      <c r="DM107" s="262">
        <v>28706</v>
      </c>
      <c r="DN107" s="262">
        <v>20209</v>
      </c>
      <c r="DO107" s="262">
        <v>36357</v>
      </c>
      <c r="DP107" s="262">
        <v>47817</v>
      </c>
      <c r="DQ107" s="262">
        <v>56405</v>
      </c>
      <c r="DR107" s="262">
        <v>26441</v>
      </c>
      <c r="DS107" s="262">
        <v>22958</v>
      </c>
      <c r="DT107" s="262">
        <v>160470</v>
      </c>
      <c r="DU107" s="262">
        <v>153940</v>
      </c>
      <c r="DV107" s="262">
        <v>6530</v>
      </c>
      <c r="DW107" s="262">
        <v>132750</v>
      </c>
      <c r="DX107" s="262">
        <v>153940</v>
      </c>
      <c r="DY107" s="262">
        <v>129870</v>
      </c>
      <c r="DZ107" s="262">
        <v>8100</v>
      </c>
      <c r="EA107" s="262">
        <v>7140</v>
      </c>
      <c r="EB107" s="262">
        <v>6730</v>
      </c>
      <c r="EC107" s="262">
        <v>2100</v>
      </c>
      <c r="ED107" s="262">
        <v>151210</v>
      </c>
      <c r="EE107" s="262">
        <v>6970</v>
      </c>
      <c r="EF107" s="262">
        <v>25720</v>
      </c>
      <c r="EG107" s="262">
        <v>25430</v>
      </c>
      <c r="EH107" s="262">
        <v>18960</v>
      </c>
      <c r="EI107" s="262">
        <v>24140</v>
      </c>
      <c r="EJ107" s="262">
        <v>2230</v>
      </c>
      <c r="EK107" s="262">
        <v>21630</v>
      </c>
      <c r="EL107" s="262">
        <v>11730</v>
      </c>
      <c r="EM107" s="262">
        <v>13780</v>
      </c>
      <c r="EN107" s="262">
        <v>610</v>
      </c>
      <c r="EO107" s="262">
        <v>153940</v>
      </c>
      <c r="EP107" s="262">
        <v>2600</v>
      </c>
      <c r="EQ107" s="262">
        <v>46750</v>
      </c>
      <c r="ER107" s="262">
        <v>37380</v>
      </c>
      <c r="ES107" s="262">
        <v>1450</v>
      </c>
      <c r="ET107" s="262">
        <v>7920</v>
      </c>
      <c r="EU107" s="262">
        <v>39030</v>
      </c>
      <c r="EV107" s="262">
        <v>26110</v>
      </c>
      <c r="EW107" s="262">
        <v>12920</v>
      </c>
      <c r="EX107" s="262">
        <v>65550</v>
      </c>
      <c r="EY107" s="262">
        <v>3070</v>
      </c>
      <c r="EZ107" s="262">
        <v>15260</v>
      </c>
      <c r="FA107" s="262">
        <v>8340</v>
      </c>
      <c r="FB107" s="262">
        <v>38880</v>
      </c>
      <c r="FC107" s="262">
        <v>0</v>
      </c>
      <c r="FD107" s="262">
        <v>42080</v>
      </c>
      <c r="FE107" s="262">
        <v>12120</v>
      </c>
      <c r="FF107" s="262">
        <v>21860</v>
      </c>
      <c r="FG107" s="262">
        <v>8100</v>
      </c>
      <c r="FH107" s="262">
        <v>11720</v>
      </c>
      <c r="FI107" s="262">
        <v>4710</v>
      </c>
      <c r="FJ107" s="262">
        <v>7300</v>
      </c>
      <c r="FK107" s="262">
        <v>11390</v>
      </c>
      <c r="FL107" s="262">
        <v>2340</v>
      </c>
      <c r="FM107" s="262">
        <v>4610</v>
      </c>
      <c r="FN107" s="262">
        <v>248250</v>
      </c>
      <c r="FO107" s="262">
        <v>20170</v>
      </c>
      <c r="FP107" s="262">
        <v>12970</v>
      </c>
      <c r="FQ107" s="262">
        <v>7200</v>
      </c>
      <c r="FR107" s="262">
        <v>93980</v>
      </c>
      <c r="FS107" s="262">
        <v>60960</v>
      </c>
      <c r="FT107" s="262">
        <v>52870</v>
      </c>
      <c r="FU107" s="262">
        <v>8100</v>
      </c>
      <c r="FV107" s="262">
        <v>25370</v>
      </c>
      <c r="FW107" s="262">
        <v>47760</v>
      </c>
      <c r="FX107" s="262">
        <v>248250</v>
      </c>
      <c r="FY107" s="262">
        <v>76460</v>
      </c>
      <c r="FZ107" s="262">
        <v>114490</v>
      </c>
      <c r="GA107" s="262">
        <v>21740</v>
      </c>
      <c r="GB107" s="262">
        <v>3220</v>
      </c>
      <c r="GC107" s="262">
        <v>10970</v>
      </c>
      <c r="GD107" s="262">
        <v>18810</v>
      </c>
      <c r="GE107" s="262">
        <v>2570</v>
      </c>
      <c r="GF107">
        <v>3543</v>
      </c>
      <c r="GG107">
        <v>5074</v>
      </c>
      <c r="GH107">
        <v>28435</v>
      </c>
      <c r="GI107">
        <v>8727</v>
      </c>
      <c r="GJ107">
        <v>3765</v>
      </c>
      <c r="GK107">
        <v>5907</v>
      </c>
      <c r="GL107">
        <v>7158</v>
      </c>
      <c r="GM107">
        <v>4250</v>
      </c>
      <c r="GN107">
        <v>3207</v>
      </c>
      <c r="GO107">
        <v>1361</v>
      </c>
      <c r="GP107">
        <v>5922</v>
      </c>
      <c r="GQ107">
        <v>8863</v>
      </c>
      <c r="GR107">
        <v>57590</v>
      </c>
      <c r="GS107">
        <v>16318</v>
      </c>
      <c r="GT107">
        <v>6511</v>
      </c>
      <c r="GU107">
        <v>13776</v>
      </c>
      <c r="GV107">
        <v>12640</v>
      </c>
      <c r="GW107">
        <v>6528</v>
      </c>
      <c r="GX107">
        <v>4977</v>
      </c>
      <c r="GY107">
        <v>2001</v>
      </c>
    </row>
    <row r="108" spans="1:207">
      <c r="A108" s="262">
        <v>5911</v>
      </c>
      <c r="B108" s="262">
        <v>5</v>
      </c>
      <c r="C108" s="262">
        <v>9</v>
      </c>
      <c r="D108" s="262">
        <v>11</v>
      </c>
      <c r="E108" s="262" t="s">
        <v>192</v>
      </c>
      <c r="F108" s="262" t="s">
        <v>2411</v>
      </c>
      <c r="G108" s="262" t="s">
        <v>2412</v>
      </c>
      <c r="H108" s="262" t="s">
        <v>2202</v>
      </c>
      <c r="I108" s="262">
        <v>58452</v>
      </c>
      <c r="J108" s="262">
        <v>7857</v>
      </c>
      <c r="K108" s="262">
        <v>8599</v>
      </c>
      <c r="L108" s="262">
        <v>12978</v>
      </c>
      <c r="M108" s="262">
        <v>9157</v>
      </c>
      <c r="N108" s="262">
        <v>7269</v>
      </c>
      <c r="O108" s="262">
        <v>5153</v>
      </c>
      <c r="P108" s="262">
        <v>3823</v>
      </c>
      <c r="Q108" s="262">
        <v>2247</v>
      </c>
      <c r="R108" s="262">
        <v>1369</v>
      </c>
      <c r="S108" s="262">
        <v>8562</v>
      </c>
      <c r="T108" s="262">
        <v>42378</v>
      </c>
      <c r="U108" s="262">
        <v>1811</v>
      </c>
      <c r="V108" s="262">
        <v>340</v>
      </c>
      <c r="W108" s="262">
        <v>4586</v>
      </c>
      <c r="X108" s="262">
        <v>392</v>
      </c>
      <c r="Y108" s="262">
        <v>68</v>
      </c>
      <c r="Z108" s="262">
        <v>315</v>
      </c>
      <c r="AA108" s="262">
        <v>5449</v>
      </c>
      <c r="AB108" s="262">
        <v>10153</v>
      </c>
      <c r="AC108" s="262">
        <v>622</v>
      </c>
      <c r="AD108" s="262">
        <v>39522</v>
      </c>
      <c r="AE108" s="262">
        <v>2544</v>
      </c>
      <c r="AF108" s="262">
        <v>162</v>
      </c>
      <c r="AG108" s="262">
        <v>23923</v>
      </c>
      <c r="AH108" s="262">
        <v>9259</v>
      </c>
      <c r="AI108" s="262">
        <v>18117</v>
      </c>
      <c r="AJ108" s="262">
        <v>6314</v>
      </c>
      <c r="AK108" s="262">
        <v>839</v>
      </c>
      <c r="AL108" s="262">
        <v>16554</v>
      </c>
      <c r="AM108" s="262">
        <v>15297</v>
      </c>
      <c r="AN108" s="262">
        <v>23656</v>
      </c>
      <c r="AO108" s="262">
        <v>2945</v>
      </c>
      <c r="AP108" s="262">
        <v>196792</v>
      </c>
      <c r="AQ108" s="262">
        <v>23846</v>
      </c>
      <c r="AR108" s="262">
        <v>23717</v>
      </c>
      <c r="AS108" s="262">
        <v>48469</v>
      </c>
      <c r="AT108" s="262">
        <v>35691</v>
      </c>
      <c r="AU108" s="262">
        <v>31276</v>
      </c>
      <c r="AV108" s="262">
        <v>14258</v>
      </c>
      <c r="AW108" s="262">
        <v>12968</v>
      </c>
      <c r="AX108" s="262">
        <v>4274</v>
      </c>
      <c r="AY108" s="262">
        <v>2283</v>
      </c>
      <c r="AZ108" s="262">
        <v>47929</v>
      </c>
      <c r="BA108" s="262">
        <v>101985</v>
      </c>
      <c r="BB108" s="262">
        <v>11118</v>
      </c>
      <c r="BC108" s="262">
        <v>677</v>
      </c>
      <c r="BD108" s="262">
        <v>28982</v>
      </c>
      <c r="BE108" s="262">
        <v>2531</v>
      </c>
      <c r="BF108" s="262">
        <v>1738</v>
      </c>
      <c r="BG108" s="262">
        <v>1822</v>
      </c>
      <c r="BH108" s="262">
        <v>25623</v>
      </c>
      <c r="BI108" s="262">
        <v>42589</v>
      </c>
      <c r="BJ108" s="262">
        <v>2588</v>
      </c>
      <c r="BK108" s="262">
        <v>114899</v>
      </c>
      <c r="BL108" s="262">
        <v>10463</v>
      </c>
      <c r="BM108" s="262">
        <v>620</v>
      </c>
      <c r="BN108" s="262">
        <v>56151</v>
      </c>
      <c r="BO108" s="262">
        <v>133222</v>
      </c>
      <c r="BP108" s="262">
        <v>54</v>
      </c>
      <c r="BQ108" s="262">
        <v>7355</v>
      </c>
      <c r="BR108" s="262">
        <v>12921</v>
      </c>
      <c r="BS108" s="262">
        <v>50870</v>
      </c>
      <c r="BT108" s="262">
        <v>58734</v>
      </c>
      <c r="BU108" s="262">
        <v>34541</v>
      </c>
      <c r="BV108" s="262">
        <v>16947</v>
      </c>
      <c r="BW108" s="262">
        <v>11230</v>
      </c>
      <c r="BX108" s="262">
        <v>5568</v>
      </c>
      <c r="BY108" s="262">
        <v>2539</v>
      </c>
      <c r="BZ108" s="262">
        <v>1320</v>
      </c>
      <c r="CA108" s="262">
        <v>2112</v>
      </c>
      <c r="CB108" s="262">
        <v>8005</v>
      </c>
      <c r="CC108" s="262">
        <v>27449</v>
      </c>
      <c r="CD108" s="262">
        <v>59481</v>
      </c>
      <c r="CE108" s="262">
        <v>56749</v>
      </c>
      <c r="CF108" s="262">
        <v>24736</v>
      </c>
      <c r="CG108" s="262">
        <v>11271</v>
      </c>
      <c r="CH108" s="262">
        <v>9091</v>
      </c>
      <c r="CI108" s="262">
        <v>54282</v>
      </c>
      <c r="CJ108" s="262">
        <v>38694</v>
      </c>
      <c r="CK108" s="262">
        <v>88194</v>
      </c>
      <c r="CL108" s="262">
        <v>15612</v>
      </c>
      <c r="CM108" s="262">
        <v>186361</v>
      </c>
      <c r="CN108" s="262">
        <v>82996</v>
      </c>
      <c r="CO108" s="262">
        <v>52194</v>
      </c>
      <c r="CP108" s="262">
        <v>35244</v>
      </c>
      <c r="CQ108" s="262">
        <v>11320</v>
      </c>
      <c r="CR108" s="262">
        <v>4607</v>
      </c>
      <c r="CS108" s="262">
        <v>82996</v>
      </c>
      <c r="CT108" s="262">
        <v>61995</v>
      </c>
      <c r="CU108" s="262">
        <v>22000</v>
      </c>
      <c r="CV108" s="262">
        <v>13801</v>
      </c>
      <c r="CW108" s="262">
        <v>3816</v>
      </c>
      <c r="CX108" s="262">
        <v>1753</v>
      </c>
      <c r="CY108" s="262">
        <v>362286</v>
      </c>
      <c r="CZ108" s="262">
        <v>173937</v>
      </c>
      <c r="DA108" s="262">
        <v>188349</v>
      </c>
      <c r="DB108" s="262">
        <v>27337</v>
      </c>
      <c r="DC108" s="262">
        <v>31558</v>
      </c>
      <c r="DD108" s="262">
        <v>50429</v>
      </c>
      <c r="DE108" s="262">
        <v>52267</v>
      </c>
      <c r="DF108" s="262">
        <v>40647</v>
      </c>
      <c r="DG108" s="262">
        <v>38279</v>
      </c>
      <c r="DH108" s="262">
        <v>21994</v>
      </c>
      <c r="DI108" s="262">
        <v>8060</v>
      </c>
      <c r="DJ108" s="262">
        <v>8059</v>
      </c>
      <c r="DK108" s="262">
        <v>26602</v>
      </c>
      <c r="DL108" s="262">
        <v>9017</v>
      </c>
      <c r="DM108" s="262">
        <v>31359</v>
      </c>
      <c r="DN108" s="262">
        <v>26227</v>
      </c>
      <c r="DO108" s="262">
        <v>42779</v>
      </c>
      <c r="DP108" s="262">
        <v>56996</v>
      </c>
      <c r="DQ108" s="262">
        <v>74450</v>
      </c>
      <c r="DR108" s="262">
        <v>40432</v>
      </c>
      <c r="DS108" s="262">
        <v>38305</v>
      </c>
      <c r="DT108" s="262">
        <v>184640</v>
      </c>
      <c r="DU108" s="262">
        <v>172920</v>
      </c>
      <c r="DV108" s="262">
        <v>11720</v>
      </c>
      <c r="DW108" s="262">
        <v>175820</v>
      </c>
      <c r="DX108" s="262">
        <v>172920</v>
      </c>
      <c r="DY108" s="262">
        <v>144890</v>
      </c>
      <c r="DZ108" s="262">
        <v>10250</v>
      </c>
      <c r="EA108" s="262">
        <v>7010</v>
      </c>
      <c r="EB108" s="262">
        <v>9700</v>
      </c>
      <c r="EC108" s="262">
        <v>0.42420000000000002</v>
      </c>
      <c r="ED108" s="262">
        <v>169050</v>
      </c>
      <c r="EE108" s="262">
        <v>7800</v>
      </c>
      <c r="EF108" s="262">
        <v>34720</v>
      </c>
      <c r="EG108" s="262">
        <v>33440</v>
      </c>
      <c r="EH108" s="262">
        <v>23510</v>
      </c>
      <c r="EI108" s="262">
        <v>28130</v>
      </c>
      <c r="EJ108" s="262">
        <v>0.42420000000000002</v>
      </c>
      <c r="EK108" s="262">
        <v>17830</v>
      </c>
      <c r="EL108" s="262">
        <v>8180</v>
      </c>
      <c r="EM108" s="262">
        <v>14020</v>
      </c>
      <c r="EN108" s="262">
        <v>0.42420000000000002</v>
      </c>
      <c r="EO108" s="262">
        <v>172920</v>
      </c>
      <c r="EP108" s="262">
        <v>0.42420000000000002</v>
      </c>
      <c r="EQ108" s="262">
        <v>36890</v>
      </c>
      <c r="ER108" s="262">
        <v>26320</v>
      </c>
      <c r="ES108" s="262">
        <v>2880</v>
      </c>
      <c r="ET108" s="262">
        <v>7690</v>
      </c>
      <c r="EU108" s="262">
        <v>41220</v>
      </c>
      <c r="EV108" s="262">
        <v>26420</v>
      </c>
      <c r="EW108" s="262">
        <v>14800</v>
      </c>
      <c r="EX108" s="262">
        <v>94300</v>
      </c>
      <c r="EY108" s="262">
        <v>4310</v>
      </c>
      <c r="EZ108" s="262">
        <v>23760</v>
      </c>
      <c r="FA108" s="262">
        <v>14930</v>
      </c>
      <c r="FB108" s="262">
        <v>51300</v>
      </c>
      <c r="FC108" s="262">
        <v>0</v>
      </c>
      <c r="FD108" s="262">
        <v>39840</v>
      </c>
      <c r="FE108" s="262">
        <v>13080</v>
      </c>
      <c r="FF108" s="262">
        <v>18730</v>
      </c>
      <c r="FG108" s="262">
        <v>8040</v>
      </c>
      <c r="FH108" s="262">
        <v>12290</v>
      </c>
      <c r="FI108" s="262">
        <v>1770</v>
      </c>
      <c r="FJ108" s="262">
        <v>5060</v>
      </c>
      <c r="FK108" s="262">
        <v>10030</v>
      </c>
      <c r="FL108" s="262">
        <v>6170</v>
      </c>
      <c r="FM108" s="262">
        <v>4520</v>
      </c>
      <c r="FN108" s="262">
        <v>317830</v>
      </c>
      <c r="FO108" s="262">
        <v>24320</v>
      </c>
      <c r="FP108" s="262">
        <v>18030</v>
      </c>
      <c r="FQ108" s="262">
        <v>6290</v>
      </c>
      <c r="FR108" s="262">
        <v>122740</v>
      </c>
      <c r="FS108" s="262">
        <v>63770</v>
      </c>
      <c r="FT108" s="262">
        <v>55730</v>
      </c>
      <c r="FU108" s="262">
        <v>8040</v>
      </c>
      <c r="FV108" s="262">
        <v>28130</v>
      </c>
      <c r="FW108" s="262">
        <v>78860</v>
      </c>
      <c r="FX108" s="262">
        <v>317830</v>
      </c>
      <c r="FY108" s="262">
        <v>91550</v>
      </c>
      <c r="FZ108" s="262">
        <v>150330</v>
      </c>
      <c r="GA108" s="262">
        <v>25230</v>
      </c>
      <c r="GB108" s="262">
        <v>3300</v>
      </c>
      <c r="GC108" s="262">
        <v>14270</v>
      </c>
      <c r="GD108" s="262">
        <v>28790</v>
      </c>
      <c r="GE108" s="262">
        <v>4360</v>
      </c>
      <c r="GF108">
        <v>7857</v>
      </c>
      <c r="GG108">
        <v>8315</v>
      </c>
      <c r="GH108">
        <v>29242</v>
      </c>
      <c r="GI108">
        <v>4345</v>
      </c>
      <c r="GJ108">
        <v>1731</v>
      </c>
      <c r="GK108">
        <v>1775</v>
      </c>
      <c r="GL108">
        <v>2255</v>
      </c>
      <c r="GM108">
        <v>1227</v>
      </c>
      <c r="GN108">
        <v>1195</v>
      </c>
      <c r="GO108">
        <v>510</v>
      </c>
      <c r="GP108">
        <v>23846</v>
      </c>
      <c r="GQ108">
        <v>22743</v>
      </c>
      <c r="GR108">
        <v>114951</v>
      </c>
      <c r="GS108">
        <v>13366</v>
      </c>
      <c r="GT108">
        <v>3668</v>
      </c>
      <c r="GU108">
        <v>6672</v>
      </c>
      <c r="GV108">
        <v>6273</v>
      </c>
      <c r="GW108">
        <v>2378</v>
      </c>
      <c r="GX108">
        <v>1956</v>
      </c>
      <c r="GY108">
        <v>929</v>
      </c>
    </row>
    <row r="109" spans="1:207">
      <c r="A109" s="262">
        <v>5913</v>
      </c>
      <c r="B109" s="262">
        <v>5</v>
      </c>
      <c r="C109" s="262">
        <v>9</v>
      </c>
      <c r="D109" s="262">
        <v>13</v>
      </c>
      <c r="E109" s="262" t="s">
        <v>192</v>
      </c>
      <c r="F109" s="262" t="s">
        <v>2413</v>
      </c>
      <c r="G109" s="262" t="s">
        <v>2414</v>
      </c>
      <c r="H109" s="262" t="s">
        <v>2202</v>
      </c>
      <c r="I109" s="262">
        <v>94282</v>
      </c>
      <c r="J109" s="262">
        <v>12863</v>
      </c>
      <c r="K109" s="262">
        <v>12500</v>
      </c>
      <c r="L109" s="262">
        <v>19702</v>
      </c>
      <c r="M109" s="262">
        <v>15559</v>
      </c>
      <c r="N109" s="262">
        <v>11203</v>
      </c>
      <c r="O109" s="262">
        <v>7503</v>
      </c>
      <c r="P109" s="262">
        <v>6670</v>
      </c>
      <c r="Q109" s="262">
        <v>5642</v>
      </c>
      <c r="R109" s="262">
        <v>2640</v>
      </c>
      <c r="S109" s="262">
        <v>11897</v>
      </c>
      <c r="T109" s="262">
        <v>67527</v>
      </c>
      <c r="U109" s="262">
        <v>2688</v>
      </c>
      <c r="V109" s="262">
        <v>219</v>
      </c>
      <c r="W109" s="262">
        <v>10339</v>
      </c>
      <c r="X109" s="262">
        <v>959</v>
      </c>
      <c r="Y109" s="262">
        <v>43</v>
      </c>
      <c r="Z109" s="262">
        <v>610</v>
      </c>
      <c r="AA109" s="262">
        <v>5319</v>
      </c>
      <c r="AB109" s="262">
        <v>18712</v>
      </c>
      <c r="AC109" s="262">
        <v>1086</v>
      </c>
      <c r="AD109" s="262">
        <v>64848</v>
      </c>
      <c r="AE109" s="262">
        <v>3980</v>
      </c>
      <c r="AF109" s="262">
        <v>337</v>
      </c>
      <c r="AG109" s="262">
        <v>44146</v>
      </c>
      <c r="AH109" s="262">
        <v>13026</v>
      </c>
      <c r="AI109" s="262">
        <v>24705</v>
      </c>
      <c r="AJ109" s="262">
        <v>10648</v>
      </c>
      <c r="AK109" s="262">
        <v>1757</v>
      </c>
      <c r="AL109" s="262">
        <v>30193</v>
      </c>
      <c r="AM109" s="262">
        <v>20118</v>
      </c>
      <c r="AN109" s="262">
        <v>37207</v>
      </c>
      <c r="AO109" s="262">
        <v>6764</v>
      </c>
      <c r="AP109" s="262">
        <v>308989</v>
      </c>
      <c r="AQ109" s="262">
        <v>42507</v>
      </c>
      <c r="AR109" s="262">
        <v>37108</v>
      </c>
      <c r="AS109" s="262">
        <v>68806</v>
      </c>
      <c r="AT109" s="262">
        <v>60507</v>
      </c>
      <c r="AU109" s="262">
        <v>42866</v>
      </c>
      <c r="AV109" s="262">
        <v>22001</v>
      </c>
      <c r="AW109" s="262">
        <v>20461</v>
      </c>
      <c r="AX109" s="262">
        <v>10190</v>
      </c>
      <c r="AY109" s="262">
        <v>4527</v>
      </c>
      <c r="AZ109" s="262">
        <v>66804</v>
      </c>
      <c r="BA109" s="262">
        <v>147621</v>
      </c>
      <c r="BB109" s="262">
        <v>17798</v>
      </c>
      <c r="BC109" s="262">
        <v>578</v>
      </c>
      <c r="BD109" s="262">
        <v>66410</v>
      </c>
      <c r="BE109" s="262">
        <v>5590</v>
      </c>
      <c r="BF109" s="262">
        <v>132</v>
      </c>
      <c r="BG109" s="262">
        <v>4040</v>
      </c>
      <c r="BH109" s="262">
        <v>20658</v>
      </c>
      <c r="BI109" s="262">
        <v>86589</v>
      </c>
      <c r="BJ109" s="262">
        <v>4588</v>
      </c>
      <c r="BK109" s="262">
        <v>182587</v>
      </c>
      <c r="BL109" s="262">
        <v>12741</v>
      </c>
      <c r="BM109" s="262">
        <v>1810</v>
      </c>
      <c r="BN109" s="262">
        <v>81422</v>
      </c>
      <c r="BO109" s="262">
        <v>215224</v>
      </c>
      <c r="BP109" s="262">
        <v>67</v>
      </c>
      <c r="BQ109" s="262">
        <v>12260</v>
      </c>
      <c r="BR109" s="262">
        <v>20695</v>
      </c>
      <c r="BS109" s="262">
        <v>77730</v>
      </c>
      <c r="BT109" s="262">
        <v>97884</v>
      </c>
      <c r="BU109" s="262">
        <v>51505</v>
      </c>
      <c r="BV109" s="262">
        <v>24751</v>
      </c>
      <c r="BW109" s="262">
        <v>17850</v>
      </c>
      <c r="BX109" s="262">
        <v>8922</v>
      </c>
      <c r="BY109" s="262">
        <v>3870</v>
      </c>
      <c r="BZ109" s="262">
        <v>2220</v>
      </c>
      <c r="CA109" s="262">
        <v>3546</v>
      </c>
      <c r="CB109" s="262">
        <v>12104</v>
      </c>
      <c r="CC109" s="262">
        <v>43751</v>
      </c>
      <c r="CD109" s="262">
        <v>92620</v>
      </c>
      <c r="CE109" s="262">
        <v>87765</v>
      </c>
      <c r="CF109" s="262">
        <v>38950</v>
      </c>
      <c r="CG109" s="262">
        <v>18620</v>
      </c>
      <c r="CH109" s="262">
        <v>15163</v>
      </c>
      <c r="CI109" s="262">
        <v>85291</v>
      </c>
      <c r="CJ109" s="262">
        <v>46279</v>
      </c>
      <c r="CK109" s="262">
        <v>139605</v>
      </c>
      <c r="CL109" s="262">
        <v>37798</v>
      </c>
      <c r="CM109" s="262">
        <v>289554</v>
      </c>
      <c r="CN109" s="262">
        <v>128558</v>
      </c>
      <c r="CO109" s="262">
        <v>74475</v>
      </c>
      <c r="CP109" s="262">
        <v>56728</v>
      </c>
      <c r="CQ109" s="262">
        <v>20947</v>
      </c>
      <c r="CR109" s="262">
        <v>8846</v>
      </c>
      <c r="CS109" s="262">
        <v>128558</v>
      </c>
      <c r="CT109" s="262">
        <v>91749</v>
      </c>
      <c r="CU109" s="262">
        <v>36177</v>
      </c>
      <c r="CV109" s="262">
        <v>22562</v>
      </c>
      <c r="CW109" s="262">
        <v>7214</v>
      </c>
      <c r="CX109" s="262">
        <v>3294</v>
      </c>
      <c r="CY109" s="262">
        <v>571143</v>
      </c>
      <c r="CZ109" s="262">
        <v>277274</v>
      </c>
      <c r="DA109" s="262">
        <v>293869</v>
      </c>
      <c r="DB109" s="262">
        <v>47024</v>
      </c>
      <c r="DC109" s="262">
        <v>55083</v>
      </c>
      <c r="DD109" s="262">
        <v>75859</v>
      </c>
      <c r="DE109" s="262">
        <v>79568</v>
      </c>
      <c r="DF109" s="262">
        <v>61182</v>
      </c>
      <c r="DG109" s="262">
        <v>57379</v>
      </c>
      <c r="DH109" s="262">
        <v>31244</v>
      </c>
      <c r="DI109" s="262">
        <v>13642</v>
      </c>
      <c r="DJ109" s="262">
        <v>13736</v>
      </c>
      <c r="DK109" s="262">
        <v>46447</v>
      </c>
      <c r="DL109" s="262">
        <v>16005</v>
      </c>
      <c r="DM109" s="262">
        <v>48990</v>
      </c>
      <c r="DN109" s="262">
        <v>39146</v>
      </c>
      <c r="DO109" s="262">
        <v>72062</v>
      </c>
      <c r="DP109" s="262">
        <v>91742</v>
      </c>
      <c r="DQ109" s="262">
        <v>112088</v>
      </c>
      <c r="DR109" s="262">
        <v>62313</v>
      </c>
      <c r="DS109" s="262">
        <v>54972</v>
      </c>
      <c r="DT109" s="262">
        <v>287150</v>
      </c>
      <c r="DU109" s="262">
        <v>264900</v>
      </c>
      <c r="DV109" s="262">
        <v>22250</v>
      </c>
      <c r="DW109" s="262">
        <v>281740</v>
      </c>
      <c r="DX109" s="262">
        <v>264900</v>
      </c>
      <c r="DY109" s="262">
        <v>220480</v>
      </c>
      <c r="DZ109" s="262">
        <v>14250</v>
      </c>
      <c r="EA109" s="262">
        <v>11220</v>
      </c>
      <c r="EB109" s="262">
        <v>15930</v>
      </c>
      <c r="EC109" s="262">
        <v>3020</v>
      </c>
      <c r="ED109" s="262">
        <v>259280</v>
      </c>
      <c r="EE109" s="262">
        <v>12570</v>
      </c>
      <c r="EF109" s="262">
        <v>49600</v>
      </c>
      <c r="EG109" s="262">
        <v>46040</v>
      </c>
      <c r="EH109" s="262">
        <v>39370</v>
      </c>
      <c r="EI109" s="262">
        <v>42680</v>
      </c>
      <c r="EJ109" s="262">
        <v>1530</v>
      </c>
      <c r="EK109" s="262">
        <v>27900</v>
      </c>
      <c r="EL109" s="262">
        <v>15560</v>
      </c>
      <c r="EM109" s="262">
        <v>23620</v>
      </c>
      <c r="EN109" s="262">
        <v>0.42420000000000002</v>
      </c>
      <c r="EO109" s="262">
        <v>264900</v>
      </c>
      <c r="EP109" s="262">
        <v>0.42420000000000002</v>
      </c>
      <c r="EQ109" s="262">
        <v>51910</v>
      </c>
      <c r="ER109" s="262">
        <v>34460</v>
      </c>
      <c r="ES109" s="262">
        <v>4220</v>
      </c>
      <c r="ET109" s="262">
        <v>13230</v>
      </c>
      <c r="EU109" s="262">
        <v>74980</v>
      </c>
      <c r="EV109" s="262">
        <v>47790</v>
      </c>
      <c r="EW109" s="262">
        <v>27190</v>
      </c>
      <c r="EX109" s="262">
        <v>137110</v>
      </c>
      <c r="EY109" s="262">
        <v>8310</v>
      </c>
      <c r="EZ109" s="262">
        <v>37320</v>
      </c>
      <c r="FA109" s="262">
        <v>17340</v>
      </c>
      <c r="FB109" s="262">
        <v>74140</v>
      </c>
      <c r="FC109" s="262">
        <v>0</v>
      </c>
      <c r="FD109" s="262">
        <v>67240</v>
      </c>
      <c r="FE109" s="262">
        <v>21630</v>
      </c>
      <c r="FF109" s="262">
        <v>33710</v>
      </c>
      <c r="FG109" s="262">
        <v>11890</v>
      </c>
      <c r="FH109" s="262">
        <v>20660</v>
      </c>
      <c r="FI109" s="262">
        <v>3450</v>
      </c>
      <c r="FJ109" s="262">
        <v>8920</v>
      </c>
      <c r="FK109" s="262">
        <v>17180</v>
      </c>
      <c r="FL109" s="262">
        <v>8980</v>
      </c>
      <c r="FM109" s="262">
        <v>8040</v>
      </c>
      <c r="FN109" s="262">
        <v>494900</v>
      </c>
      <c r="FO109" s="262">
        <v>49600</v>
      </c>
      <c r="FP109" s="262">
        <v>37590</v>
      </c>
      <c r="FQ109" s="262">
        <v>12010</v>
      </c>
      <c r="FR109" s="262">
        <v>180280</v>
      </c>
      <c r="FS109" s="262">
        <v>102590</v>
      </c>
      <c r="FT109" s="262">
        <v>90700</v>
      </c>
      <c r="FU109" s="262">
        <v>11890</v>
      </c>
      <c r="FV109" s="262">
        <v>46900</v>
      </c>
      <c r="FW109" s="262">
        <v>115530</v>
      </c>
      <c r="FX109" s="262">
        <v>494900</v>
      </c>
      <c r="FY109" s="262">
        <v>154240</v>
      </c>
      <c r="FZ109" s="262">
        <v>225770</v>
      </c>
      <c r="GA109" s="262">
        <v>38440</v>
      </c>
      <c r="GB109" s="262">
        <v>5600</v>
      </c>
      <c r="GC109" s="262">
        <v>22770</v>
      </c>
      <c r="GD109" s="262">
        <v>43100</v>
      </c>
      <c r="GE109" s="262">
        <v>4980</v>
      </c>
      <c r="GF109">
        <v>12863</v>
      </c>
      <c r="GG109">
        <v>12137</v>
      </c>
      <c r="GH109">
        <v>45957</v>
      </c>
      <c r="GI109">
        <v>6752</v>
      </c>
      <c r="GJ109">
        <v>2228</v>
      </c>
      <c r="GK109">
        <v>2814</v>
      </c>
      <c r="GL109">
        <v>4432</v>
      </c>
      <c r="GM109">
        <v>3627</v>
      </c>
      <c r="GN109">
        <v>2381</v>
      </c>
      <c r="GO109">
        <v>1091</v>
      </c>
      <c r="GP109">
        <v>42507</v>
      </c>
      <c r="GQ109">
        <v>35903</v>
      </c>
      <c r="GR109">
        <v>171111</v>
      </c>
      <c r="GS109">
        <v>21117</v>
      </c>
      <c r="GT109">
        <v>4481</v>
      </c>
      <c r="GU109">
        <v>10323</v>
      </c>
      <c r="GV109">
        <v>11153</v>
      </c>
      <c r="GW109">
        <v>6498</v>
      </c>
      <c r="GX109">
        <v>4028</v>
      </c>
      <c r="GY109">
        <v>1852</v>
      </c>
    </row>
    <row r="110" spans="1:207">
      <c r="A110" s="262">
        <v>5914</v>
      </c>
      <c r="B110" s="262">
        <v>5</v>
      </c>
      <c r="C110" s="262">
        <v>9</v>
      </c>
      <c r="D110" s="262">
        <v>14</v>
      </c>
      <c r="E110" s="262" t="s">
        <v>192</v>
      </c>
      <c r="F110" s="262" t="s">
        <v>2415</v>
      </c>
      <c r="G110" s="262" t="s">
        <v>2416</v>
      </c>
      <c r="H110" s="262" t="s">
        <v>2202</v>
      </c>
      <c r="I110" s="262">
        <v>30294</v>
      </c>
      <c r="J110" s="262">
        <v>3781</v>
      </c>
      <c r="K110" s="262">
        <v>4947</v>
      </c>
      <c r="L110" s="262">
        <v>5557</v>
      </c>
      <c r="M110" s="262">
        <v>5425</v>
      </c>
      <c r="N110" s="262">
        <v>4073</v>
      </c>
      <c r="O110" s="262">
        <v>2585</v>
      </c>
      <c r="P110" s="262">
        <v>2016</v>
      </c>
      <c r="Q110" s="262">
        <v>1287</v>
      </c>
      <c r="R110" s="262">
        <v>623</v>
      </c>
      <c r="S110" s="262">
        <v>3951</v>
      </c>
      <c r="T110" s="262">
        <v>21873</v>
      </c>
      <c r="U110" s="262">
        <v>2150</v>
      </c>
      <c r="V110" s="262">
        <v>909</v>
      </c>
      <c r="W110" s="262">
        <v>862</v>
      </c>
      <c r="X110" s="262">
        <v>306</v>
      </c>
      <c r="Y110" s="262">
        <v>43</v>
      </c>
      <c r="Z110" s="262">
        <v>200</v>
      </c>
      <c r="AA110" s="262">
        <v>1300</v>
      </c>
      <c r="AB110" s="262">
        <v>5656</v>
      </c>
      <c r="AC110" s="262">
        <v>607</v>
      </c>
      <c r="AD110" s="262">
        <v>21397</v>
      </c>
      <c r="AE110" s="262">
        <v>1246</v>
      </c>
      <c r="AF110" s="262">
        <v>88</v>
      </c>
      <c r="AG110" s="262">
        <v>13001</v>
      </c>
      <c r="AH110" s="262">
        <v>4936</v>
      </c>
      <c r="AI110" s="262">
        <v>8095</v>
      </c>
      <c r="AJ110" s="262">
        <v>3688</v>
      </c>
      <c r="AK110" s="262">
        <v>574</v>
      </c>
      <c r="AL110" s="262">
        <v>12346</v>
      </c>
      <c r="AM110" s="262">
        <v>6623</v>
      </c>
      <c r="AN110" s="262">
        <v>10341</v>
      </c>
      <c r="AO110" s="262">
        <v>984</v>
      </c>
      <c r="AP110" s="262">
        <v>101748</v>
      </c>
      <c r="AQ110" s="262">
        <v>13368</v>
      </c>
      <c r="AR110" s="262">
        <v>13917</v>
      </c>
      <c r="AS110" s="262">
        <v>22087</v>
      </c>
      <c r="AT110" s="262">
        <v>21188</v>
      </c>
      <c r="AU110" s="262">
        <v>14940</v>
      </c>
      <c r="AV110" s="262">
        <v>6667</v>
      </c>
      <c r="AW110" s="262">
        <v>5830</v>
      </c>
      <c r="AX110" s="262">
        <v>2654</v>
      </c>
      <c r="AY110" s="262">
        <v>1091</v>
      </c>
      <c r="AZ110" s="262">
        <v>20864</v>
      </c>
      <c r="BA110" s="262">
        <v>51074</v>
      </c>
      <c r="BB110" s="262">
        <v>15778</v>
      </c>
      <c r="BC110" s="262">
        <v>5525</v>
      </c>
      <c r="BD110" s="262">
        <v>6034</v>
      </c>
      <c r="BE110" s="262">
        <v>1474</v>
      </c>
      <c r="BF110" s="262">
        <v>130</v>
      </c>
      <c r="BG110" s="262">
        <v>863</v>
      </c>
      <c r="BH110" s="262">
        <v>5473</v>
      </c>
      <c r="BI110" s="262">
        <v>27029</v>
      </c>
      <c r="BJ110" s="262">
        <v>4269</v>
      </c>
      <c r="BK110" s="262">
        <v>61402</v>
      </c>
      <c r="BL110" s="262">
        <v>3354</v>
      </c>
      <c r="BM110" s="262">
        <v>215</v>
      </c>
      <c r="BN110" s="262">
        <v>27625</v>
      </c>
      <c r="BO110" s="262">
        <v>66761</v>
      </c>
      <c r="BP110" s="262">
        <v>173</v>
      </c>
      <c r="BQ110" s="262">
        <v>7183</v>
      </c>
      <c r="BR110" s="262">
        <v>4772</v>
      </c>
      <c r="BS110" s="262">
        <v>23875</v>
      </c>
      <c r="BT110" s="262">
        <v>33311</v>
      </c>
      <c r="BU110" s="262">
        <v>17944</v>
      </c>
      <c r="BV110" s="262">
        <v>8978</v>
      </c>
      <c r="BW110" s="262">
        <v>6134</v>
      </c>
      <c r="BX110" s="262">
        <v>3239</v>
      </c>
      <c r="BY110" s="262">
        <v>1441</v>
      </c>
      <c r="BZ110" s="262">
        <v>743</v>
      </c>
      <c r="CA110" s="262">
        <v>1305</v>
      </c>
      <c r="CB110" s="262">
        <v>2357</v>
      </c>
      <c r="CC110" s="262">
        <v>10584</v>
      </c>
      <c r="CD110" s="262">
        <v>31729</v>
      </c>
      <c r="CE110" s="262">
        <v>31462</v>
      </c>
      <c r="CF110" s="262">
        <v>13666</v>
      </c>
      <c r="CG110" s="262">
        <v>6207</v>
      </c>
      <c r="CH110" s="262">
        <v>5737</v>
      </c>
      <c r="CI110" s="262">
        <v>34391</v>
      </c>
      <c r="CJ110" s="262">
        <v>16837</v>
      </c>
      <c r="CK110" s="262">
        <v>46022</v>
      </c>
      <c r="CL110" s="262">
        <v>4492</v>
      </c>
      <c r="CM110" s="262">
        <v>91464</v>
      </c>
      <c r="CN110" s="262">
        <v>37883</v>
      </c>
      <c r="CO110" s="262">
        <v>25374</v>
      </c>
      <c r="CP110" s="262">
        <v>19941</v>
      </c>
      <c r="CQ110" s="262">
        <v>6643</v>
      </c>
      <c r="CR110" s="262">
        <v>1623</v>
      </c>
      <c r="CS110" s="262">
        <v>37883</v>
      </c>
      <c r="CT110" s="262">
        <v>30204</v>
      </c>
      <c r="CU110" s="262">
        <v>11447</v>
      </c>
      <c r="CV110" s="262">
        <v>7947</v>
      </c>
      <c r="CW110" s="262">
        <v>2693</v>
      </c>
      <c r="CX110" s="262">
        <v>1290</v>
      </c>
      <c r="CY110" s="262">
        <v>187944</v>
      </c>
      <c r="CZ110" s="262">
        <v>90563</v>
      </c>
      <c r="DA110" s="262">
        <v>97381</v>
      </c>
      <c r="DB110" s="262">
        <v>15374</v>
      </c>
      <c r="DC110" s="262">
        <v>19635</v>
      </c>
      <c r="DD110" s="262">
        <v>21347</v>
      </c>
      <c r="DE110" s="262">
        <v>26930</v>
      </c>
      <c r="DF110" s="262">
        <v>21474</v>
      </c>
      <c r="DG110" s="262">
        <v>20739</v>
      </c>
      <c r="DH110" s="262">
        <v>11495</v>
      </c>
      <c r="DI110" s="262">
        <v>4219</v>
      </c>
      <c r="DJ110" s="262">
        <v>4357</v>
      </c>
      <c r="DK110" s="262">
        <v>16214</v>
      </c>
      <c r="DL110" s="262">
        <v>5998</v>
      </c>
      <c r="DM110" s="262">
        <v>15186</v>
      </c>
      <c r="DN110" s="262">
        <v>10382</v>
      </c>
      <c r="DO110" s="262">
        <v>20570</v>
      </c>
      <c r="DP110" s="262">
        <v>30380</v>
      </c>
      <c r="DQ110" s="262">
        <v>38228</v>
      </c>
      <c r="DR110" s="262">
        <v>22338</v>
      </c>
      <c r="DS110" s="262">
        <v>20072</v>
      </c>
      <c r="DT110" s="262">
        <v>93400</v>
      </c>
      <c r="DU110" s="262">
        <v>87160</v>
      </c>
      <c r="DV110" s="262">
        <v>6250</v>
      </c>
      <c r="DW110" s="262">
        <v>93560</v>
      </c>
      <c r="DX110" s="262">
        <v>87160</v>
      </c>
      <c r="DY110" s="262">
        <v>75600</v>
      </c>
      <c r="DZ110" s="262">
        <v>3770</v>
      </c>
      <c r="EA110" s="262">
        <v>3180</v>
      </c>
      <c r="EB110" s="262">
        <v>3910</v>
      </c>
      <c r="EC110" s="262">
        <v>0.42420000000000002</v>
      </c>
      <c r="ED110" s="262">
        <v>85090</v>
      </c>
      <c r="EE110" s="262">
        <v>3850</v>
      </c>
      <c r="EF110" s="262">
        <v>12370</v>
      </c>
      <c r="EG110" s="262">
        <v>14580</v>
      </c>
      <c r="EH110" s="262">
        <v>11470</v>
      </c>
      <c r="EI110" s="262">
        <v>12890</v>
      </c>
      <c r="EJ110" s="262">
        <v>0.42420000000000002</v>
      </c>
      <c r="EK110" s="262">
        <v>11400</v>
      </c>
      <c r="EL110" s="262">
        <v>8700</v>
      </c>
      <c r="EM110" s="262">
        <v>9210</v>
      </c>
      <c r="EN110" s="262">
        <v>0.42420000000000002</v>
      </c>
      <c r="EO110" s="262">
        <v>87160</v>
      </c>
      <c r="EP110" s="262">
        <v>0.42420000000000002</v>
      </c>
      <c r="EQ110" s="262">
        <v>24850</v>
      </c>
      <c r="ER110" s="262">
        <v>19910</v>
      </c>
      <c r="ES110" s="262">
        <v>1480</v>
      </c>
      <c r="ET110" s="262">
        <v>3450</v>
      </c>
      <c r="EU110" s="262">
        <v>22040</v>
      </c>
      <c r="EV110" s="262">
        <v>14300</v>
      </c>
      <c r="EW110" s="262">
        <v>7740</v>
      </c>
      <c r="EX110" s="262">
        <v>39960</v>
      </c>
      <c r="EY110" s="262">
        <v>1470</v>
      </c>
      <c r="EZ110" s="262">
        <v>10930</v>
      </c>
      <c r="FA110" s="262">
        <v>6400</v>
      </c>
      <c r="FB110" s="262">
        <v>21160</v>
      </c>
      <c r="FC110" s="262">
        <v>0.42420000000000002</v>
      </c>
      <c r="FD110" s="262">
        <v>23730</v>
      </c>
      <c r="FE110" s="262">
        <v>7420</v>
      </c>
      <c r="FF110" s="262">
        <v>11900</v>
      </c>
      <c r="FG110" s="262">
        <v>4420</v>
      </c>
      <c r="FH110" s="262">
        <v>6970</v>
      </c>
      <c r="FI110" s="262">
        <v>2330</v>
      </c>
      <c r="FJ110" s="262">
        <v>2650</v>
      </c>
      <c r="FK110" s="262">
        <v>5660</v>
      </c>
      <c r="FL110" s="262">
        <v>3060</v>
      </c>
      <c r="FM110" s="262">
        <v>3060</v>
      </c>
      <c r="FN110" s="262">
        <v>162500</v>
      </c>
      <c r="FO110" s="262">
        <v>20190</v>
      </c>
      <c r="FP110" s="262">
        <v>15750</v>
      </c>
      <c r="FQ110" s="262">
        <v>4440</v>
      </c>
      <c r="FR110" s="262">
        <v>65970</v>
      </c>
      <c r="FS110" s="262">
        <v>34530</v>
      </c>
      <c r="FT110" s="262">
        <v>30100</v>
      </c>
      <c r="FU110" s="262">
        <v>4420</v>
      </c>
      <c r="FV110" s="262">
        <v>14580</v>
      </c>
      <c r="FW110" s="262">
        <v>27230</v>
      </c>
      <c r="FX110" s="262">
        <v>162500</v>
      </c>
      <c r="FY110" s="262">
        <v>53620</v>
      </c>
      <c r="FZ110" s="262">
        <v>78620</v>
      </c>
      <c r="GA110" s="262">
        <v>11660</v>
      </c>
      <c r="GB110" s="262">
        <v>1290</v>
      </c>
      <c r="GC110" s="262">
        <v>6950</v>
      </c>
      <c r="GD110" s="262">
        <v>9030</v>
      </c>
      <c r="GE110" s="262">
        <v>0.42420000000000002</v>
      </c>
      <c r="GF110">
        <v>3781</v>
      </c>
      <c r="GG110">
        <v>4802</v>
      </c>
      <c r="GH110">
        <v>14819</v>
      </c>
      <c r="GI110">
        <v>2303</v>
      </c>
      <c r="GJ110">
        <v>845</v>
      </c>
      <c r="GK110">
        <v>884</v>
      </c>
      <c r="GL110">
        <v>1278</v>
      </c>
      <c r="GM110">
        <v>750</v>
      </c>
      <c r="GN110">
        <v>592</v>
      </c>
      <c r="GO110">
        <v>240</v>
      </c>
      <c r="GP110">
        <v>13368</v>
      </c>
      <c r="GQ110">
        <v>13407</v>
      </c>
      <c r="GR110">
        <v>57889</v>
      </c>
      <c r="GS110">
        <v>6215</v>
      </c>
      <c r="GT110">
        <v>1688</v>
      </c>
      <c r="GU110">
        <v>2694</v>
      </c>
      <c r="GV110">
        <v>3459</v>
      </c>
      <c r="GW110">
        <v>1537</v>
      </c>
      <c r="GX110">
        <v>1050</v>
      </c>
      <c r="GY110">
        <v>435</v>
      </c>
    </row>
    <row r="111" spans="1:207">
      <c r="A111" s="262">
        <v>5915</v>
      </c>
      <c r="B111" s="262">
        <v>5</v>
      </c>
      <c r="C111" s="262">
        <v>9</v>
      </c>
      <c r="D111" s="262">
        <v>15</v>
      </c>
      <c r="E111" s="262" t="s">
        <v>192</v>
      </c>
      <c r="F111" s="262" t="s">
        <v>2417</v>
      </c>
      <c r="G111" s="262" t="s">
        <v>2418</v>
      </c>
      <c r="H111" s="262" t="s">
        <v>2202</v>
      </c>
      <c r="I111" s="262">
        <v>38637</v>
      </c>
      <c r="J111" s="262">
        <v>5494</v>
      </c>
      <c r="K111" s="262">
        <v>6203</v>
      </c>
      <c r="L111" s="262">
        <v>5796</v>
      </c>
      <c r="M111" s="262">
        <v>5429</v>
      </c>
      <c r="N111" s="262">
        <v>5043</v>
      </c>
      <c r="O111" s="262">
        <v>3496</v>
      </c>
      <c r="P111" s="262">
        <v>3618</v>
      </c>
      <c r="Q111" s="262">
        <v>2386</v>
      </c>
      <c r="R111" s="262">
        <v>1172</v>
      </c>
      <c r="S111" s="262">
        <v>3529</v>
      </c>
      <c r="T111" s="262">
        <v>31689</v>
      </c>
      <c r="U111" s="262">
        <v>100</v>
      </c>
      <c r="V111" s="262">
        <v>782</v>
      </c>
      <c r="W111" s="262">
        <v>2138</v>
      </c>
      <c r="X111" s="262">
        <v>230</v>
      </c>
      <c r="Y111" s="262">
        <v>24</v>
      </c>
      <c r="Z111" s="262">
        <v>145</v>
      </c>
      <c r="AA111" s="262">
        <v>3126</v>
      </c>
      <c r="AB111" s="262">
        <v>4257</v>
      </c>
      <c r="AC111" s="262">
        <v>281</v>
      </c>
      <c r="AD111" s="262">
        <v>29285</v>
      </c>
      <c r="AE111" s="262">
        <v>1479</v>
      </c>
      <c r="AF111" s="262">
        <v>209</v>
      </c>
      <c r="AG111" s="262">
        <v>23178</v>
      </c>
      <c r="AH111" s="262">
        <v>6855</v>
      </c>
      <c r="AI111" s="262">
        <v>6799</v>
      </c>
      <c r="AJ111" s="262">
        <v>1476</v>
      </c>
      <c r="AK111" s="262">
        <v>329</v>
      </c>
      <c r="AL111" s="262">
        <v>16205</v>
      </c>
      <c r="AM111" s="262">
        <v>10901</v>
      </c>
      <c r="AN111" s="262">
        <v>9596</v>
      </c>
      <c r="AO111" s="262">
        <v>1935</v>
      </c>
      <c r="AP111" s="262">
        <v>84816</v>
      </c>
      <c r="AQ111" s="262">
        <v>9386</v>
      </c>
      <c r="AR111" s="262">
        <v>10985</v>
      </c>
      <c r="AS111" s="262">
        <v>14117</v>
      </c>
      <c r="AT111" s="262">
        <v>15849</v>
      </c>
      <c r="AU111" s="262">
        <v>13287</v>
      </c>
      <c r="AV111" s="262">
        <v>7168</v>
      </c>
      <c r="AW111" s="262">
        <v>8065</v>
      </c>
      <c r="AX111" s="262">
        <v>3758</v>
      </c>
      <c r="AY111" s="262">
        <v>2201</v>
      </c>
      <c r="AZ111" s="262">
        <v>16105</v>
      </c>
      <c r="BA111" s="262">
        <v>52597</v>
      </c>
      <c r="BB111" s="262">
        <v>589</v>
      </c>
      <c r="BC111" s="262">
        <v>3730</v>
      </c>
      <c r="BD111" s="262">
        <v>10252</v>
      </c>
      <c r="BE111" s="262">
        <v>720</v>
      </c>
      <c r="BF111" s="262">
        <v>36</v>
      </c>
      <c r="BG111" s="262">
        <v>787</v>
      </c>
      <c r="BH111" s="262">
        <v>5819</v>
      </c>
      <c r="BI111" s="262">
        <v>13171</v>
      </c>
      <c r="BJ111" s="262">
        <v>698</v>
      </c>
      <c r="BK111" s="262">
        <v>61934</v>
      </c>
      <c r="BL111" s="262">
        <v>2667</v>
      </c>
      <c r="BM111" s="262">
        <v>527</v>
      </c>
      <c r="BN111" s="262">
        <v>32917</v>
      </c>
      <c r="BO111" s="262">
        <v>48480</v>
      </c>
      <c r="BP111" s="262">
        <v>22</v>
      </c>
      <c r="BQ111" s="262">
        <v>3397</v>
      </c>
      <c r="BR111" s="262">
        <v>2136</v>
      </c>
      <c r="BS111" s="262">
        <v>16270</v>
      </c>
      <c r="BT111" s="262">
        <v>24845</v>
      </c>
      <c r="BU111" s="262">
        <v>16135</v>
      </c>
      <c r="BV111" s="262">
        <v>10965</v>
      </c>
      <c r="BW111" s="262">
        <v>7432</v>
      </c>
      <c r="BX111" s="262">
        <v>3503</v>
      </c>
      <c r="BY111" s="262">
        <v>1451</v>
      </c>
      <c r="BZ111" s="262">
        <v>909</v>
      </c>
      <c r="CA111" s="262">
        <v>1170</v>
      </c>
      <c r="CB111" s="262">
        <v>979</v>
      </c>
      <c r="CC111" s="262">
        <v>5344</v>
      </c>
      <c r="CD111" s="262">
        <v>20003</v>
      </c>
      <c r="CE111" s="262">
        <v>26864</v>
      </c>
      <c r="CF111" s="262">
        <v>15849</v>
      </c>
      <c r="CG111" s="262">
        <v>8468</v>
      </c>
      <c r="CH111" s="262">
        <v>7309</v>
      </c>
      <c r="CI111" s="262">
        <v>32841</v>
      </c>
      <c r="CJ111" s="262">
        <v>19099</v>
      </c>
      <c r="CK111" s="262">
        <v>25329</v>
      </c>
      <c r="CL111" s="262">
        <v>7547</v>
      </c>
      <c r="CM111" s="262">
        <v>79029</v>
      </c>
      <c r="CN111" s="262">
        <v>27999</v>
      </c>
      <c r="CO111" s="262">
        <v>22051</v>
      </c>
      <c r="CP111" s="262">
        <v>20804</v>
      </c>
      <c r="CQ111" s="262">
        <v>6460</v>
      </c>
      <c r="CR111" s="262">
        <v>1715</v>
      </c>
      <c r="CS111" s="262">
        <v>27999</v>
      </c>
      <c r="CT111" s="262">
        <v>26405</v>
      </c>
      <c r="CU111" s="262">
        <v>11652</v>
      </c>
      <c r="CV111" s="262">
        <v>8544</v>
      </c>
      <c r="CW111" s="262">
        <v>2982</v>
      </c>
      <c r="CX111" s="262">
        <v>1447</v>
      </c>
      <c r="CY111" s="262">
        <v>176037</v>
      </c>
      <c r="CZ111" s="262">
        <v>85535</v>
      </c>
      <c r="DA111" s="262">
        <v>90502</v>
      </c>
      <c r="DB111" s="262">
        <v>15703</v>
      </c>
      <c r="DC111" s="262">
        <v>20288</v>
      </c>
      <c r="DD111" s="262">
        <v>20251</v>
      </c>
      <c r="DE111" s="262">
        <v>24918</v>
      </c>
      <c r="DF111" s="262">
        <v>18998</v>
      </c>
      <c r="DG111" s="262">
        <v>17183</v>
      </c>
      <c r="DH111" s="262">
        <v>9554</v>
      </c>
      <c r="DI111" s="262">
        <v>4362</v>
      </c>
      <c r="DJ111" s="262">
        <v>4595</v>
      </c>
      <c r="DK111" s="262">
        <v>16622</v>
      </c>
      <c r="DL111" s="262">
        <v>6074</v>
      </c>
      <c r="DM111" s="262">
        <v>14727</v>
      </c>
      <c r="DN111" s="262">
        <v>9862</v>
      </c>
      <c r="DO111" s="262">
        <v>20991</v>
      </c>
      <c r="DP111" s="262">
        <v>28151</v>
      </c>
      <c r="DQ111" s="262">
        <v>35302</v>
      </c>
      <c r="DR111" s="262">
        <v>18658</v>
      </c>
      <c r="DS111" s="262">
        <v>16693</v>
      </c>
      <c r="DT111" s="262">
        <v>87130</v>
      </c>
      <c r="DU111" s="262">
        <v>81560</v>
      </c>
      <c r="DV111" s="262">
        <v>5570</v>
      </c>
      <c r="DW111" s="262">
        <v>88170</v>
      </c>
      <c r="DX111" s="262">
        <v>81560</v>
      </c>
      <c r="DY111" s="262">
        <v>69860</v>
      </c>
      <c r="DZ111" s="262">
        <v>4450</v>
      </c>
      <c r="EA111" s="262">
        <v>2610</v>
      </c>
      <c r="EB111" s="262">
        <v>3810</v>
      </c>
      <c r="EC111" s="262">
        <v>0.42420000000000002</v>
      </c>
      <c r="ED111" s="262">
        <v>79680</v>
      </c>
      <c r="EE111" s="262">
        <v>3050</v>
      </c>
      <c r="EF111" s="262">
        <v>8150</v>
      </c>
      <c r="EG111" s="262">
        <v>16320</v>
      </c>
      <c r="EH111" s="262">
        <v>11450</v>
      </c>
      <c r="EI111" s="262">
        <v>13410</v>
      </c>
      <c r="EJ111" s="262">
        <v>0.42420000000000002</v>
      </c>
      <c r="EK111" s="262">
        <v>10740</v>
      </c>
      <c r="EL111" s="262">
        <v>7370</v>
      </c>
      <c r="EM111" s="262">
        <v>8230</v>
      </c>
      <c r="EN111" s="262">
        <v>0.42420000000000002</v>
      </c>
      <c r="EO111" s="262">
        <v>81560</v>
      </c>
      <c r="EP111" s="262">
        <v>0.42420000000000002</v>
      </c>
      <c r="EQ111" s="262">
        <v>21380</v>
      </c>
      <c r="ER111" s="262">
        <v>14970</v>
      </c>
      <c r="ES111" s="262">
        <v>1520</v>
      </c>
      <c r="ET111" s="262">
        <v>4890</v>
      </c>
      <c r="EU111" s="262">
        <v>21360</v>
      </c>
      <c r="EV111" s="262">
        <v>14070</v>
      </c>
      <c r="EW111" s="262">
        <v>7290</v>
      </c>
      <c r="EX111" s="262">
        <v>38370</v>
      </c>
      <c r="EY111" s="262">
        <v>2470</v>
      </c>
      <c r="EZ111" s="262">
        <v>10230</v>
      </c>
      <c r="FA111" s="262">
        <v>5770</v>
      </c>
      <c r="FB111" s="262">
        <v>19900</v>
      </c>
      <c r="FC111" s="262">
        <v>0</v>
      </c>
      <c r="FD111" s="262">
        <v>23940</v>
      </c>
      <c r="FE111" s="262">
        <v>7410</v>
      </c>
      <c r="FF111" s="262">
        <v>12620</v>
      </c>
      <c r="FG111" s="262">
        <v>3910</v>
      </c>
      <c r="FH111" s="262">
        <v>7190</v>
      </c>
      <c r="FI111" s="262">
        <v>2600</v>
      </c>
      <c r="FJ111" s="262">
        <v>4540</v>
      </c>
      <c r="FK111" s="262">
        <v>5320</v>
      </c>
      <c r="FL111" s="262">
        <v>2050</v>
      </c>
      <c r="FM111" s="262">
        <v>2240</v>
      </c>
      <c r="FN111" s="262">
        <v>150180</v>
      </c>
      <c r="FO111" s="262">
        <v>16430</v>
      </c>
      <c r="FP111" s="262">
        <v>11520</v>
      </c>
      <c r="FQ111" s="262">
        <v>4910</v>
      </c>
      <c r="FR111" s="262">
        <v>66370</v>
      </c>
      <c r="FS111" s="262">
        <v>33780</v>
      </c>
      <c r="FT111" s="262">
        <v>29870</v>
      </c>
      <c r="FU111" s="262">
        <v>3910</v>
      </c>
      <c r="FV111" s="262">
        <v>14150</v>
      </c>
      <c r="FW111" s="262">
        <v>19450</v>
      </c>
      <c r="FX111" s="262">
        <v>150180</v>
      </c>
      <c r="FY111" s="262">
        <v>47000</v>
      </c>
      <c r="FZ111" s="262">
        <v>76830</v>
      </c>
      <c r="GA111" s="262">
        <v>12420</v>
      </c>
      <c r="GB111" s="262">
        <v>1490</v>
      </c>
      <c r="GC111" s="262">
        <v>5910</v>
      </c>
      <c r="GD111" s="262">
        <v>5510</v>
      </c>
      <c r="GE111" s="262">
        <v>0.42420000000000002</v>
      </c>
      <c r="GF111">
        <v>5494</v>
      </c>
      <c r="GG111">
        <v>6012</v>
      </c>
      <c r="GH111">
        <v>16025</v>
      </c>
      <c r="GI111">
        <v>3207</v>
      </c>
      <c r="GJ111">
        <v>1046</v>
      </c>
      <c r="GK111">
        <v>1797</v>
      </c>
      <c r="GL111">
        <v>1995</v>
      </c>
      <c r="GM111">
        <v>1491</v>
      </c>
      <c r="GN111">
        <v>1128</v>
      </c>
      <c r="GO111">
        <v>442</v>
      </c>
      <c r="GP111">
        <v>9386</v>
      </c>
      <c r="GQ111">
        <v>10628</v>
      </c>
      <c r="GR111">
        <v>42694</v>
      </c>
      <c r="GS111">
        <v>6962</v>
      </c>
      <c r="GT111">
        <v>1787</v>
      </c>
      <c r="GU111">
        <v>4053</v>
      </c>
      <c r="GV111">
        <v>4132</v>
      </c>
      <c r="GW111">
        <v>2403</v>
      </c>
      <c r="GX111">
        <v>2193</v>
      </c>
      <c r="GY111">
        <v>578</v>
      </c>
    </row>
    <row r="112" spans="1:207">
      <c r="A112" s="262">
        <v>5916</v>
      </c>
      <c r="B112" s="262">
        <v>5</v>
      </c>
      <c r="C112" s="262">
        <v>9</v>
      </c>
      <c r="D112" s="262">
        <v>16</v>
      </c>
      <c r="E112" s="262" t="s">
        <v>192</v>
      </c>
      <c r="F112" s="262" t="s">
        <v>2419</v>
      </c>
      <c r="G112" s="262" t="s">
        <v>2420</v>
      </c>
      <c r="H112" s="262" t="s">
        <v>2202</v>
      </c>
      <c r="I112" s="262">
        <v>24580</v>
      </c>
      <c r="J112" s="262">
        <v>5191</v>
      </c>
      <c r="K112" s="262">
        <v>4118</v>
      </c>
      <c r="L112" s="262">
        <v>5036</v>
      </c>
      <c r="M112" s="262">
        <v>3010</v>
      </c>
      <c r="N112" s="262">
        <v>2212</v>
      </c>
      <c r="O112" s="262">
        <v>1988</v>
      </c>
      <c r="P112" s="262">
        <v>1706</v>
      </c>
      <c r="Q112" s="262">
        <v>955</v>
      </c>
      <c r="R112" s="262">
        <v>364</v>
      </c>
      <c r="S112" s="262">
        <v>4147</v>
      </c>
      <c r="T112" s="262">
        <v>16280</v>
      </c>
      <c r="U112" s="262">
        <v>1169</v>
      </c>
      <c r="V112" s="262">
        <v>537</v>
      </c>
      <c r="W112" s="262">
        <v>2084</v>
      </c>
      <c r="X112" s="262">
        <v>227</v>
      </c>
      <c r="Y112" s="262">
        <v>24</v>
      </c>
      <c r="Z112" s="262">
        <v>112</v>
      </c>
      <c r="AA112" s="262">
        <v>2283</v>
      </c>
      <c r="AB112" s="262">
        <v>5653</v>
      </c>
      <c r="AC112" s="262">
        <v>272</v>
      </c>
      <c r="AD112" s="262">
        <v>15728</v>
      </c>
      <c r="AE112" s="262">
        <v>534</v>
      </c>
      <c r="AF112" s="262">
        <v>110</v>
      </c>
      <c r="AG112" s="262">
        <v>9908</v>
      </c>
      <c r="AH112" s="262">
        <v>3704</v>
      </c>
      <c r="AI112" s="262">
        <v>7793</v>
      </c>
      <c r="AJ112" s="262">
        <v>2862</v>
      </c>
      <c r="AK112" s="262">
        <v>313</v>
      </c>
      <c r="AL112" s="262">
        <v>5722</v>
      </c>
      <c r="AM112" s="262">
        <v>6678</v>
      </c>
      <c r="AN112" s="262">
        <v>10359</v>
      </c>
      <c r="AO112" s="262">
        <v>1821</v>
      </c>
      <c r="AP112" s="262">
        <v>83411</v>
      </c>
      <c r="AQ112" s="262">
        <v>16070</v>
      </c>
      <c r="AR112" s="262">
        <v>11835</v>
      </c>
      <c r="AS112" s="262">
        <v>18805</v>
      </c>
      <c r="AT112" s="262">
        <v>13489</v>
      </c>
      <c r="AU112" s="262">
        <v>9943</v>
      </c>
      <c r="AV112" s="262">
        <v>5285</v>
      </c>
      <c r="AW112" s="262">
        <v>5108</v>
      </c>
      <c r="AX112" s="262">
        <v>2057</v>
      </c>
      <c r="AY112" s="262">
        <v>816</v>
      </c>
      <c r="AZ112" s="262">
        <v>22444</v>
      </c>
      <c r="BA112" s="262">
        <v>39605</v>
      </c>
      <c r="BB112" s="262">
        <v>7256</v>
      </c>
      <c r="BC112" s="262">
        <v>2995</v>
      </c>
      <c r="BD112" s="262">
        <v>9170</v>
      </c>
      <c r="BE112" s="262">
        <v>1433</v>
      </c>
      <c r="BF112" s="262">
        <v>24</v>
      </c>
      <c r="BG112" s="262">
        <v>481</v>
      </c>
      <c r="BH112" s="262">
        <v>8234</v>
      </c>
      <c r="BI112" s="262">
        <v>24438</v>
      </c>
      <c r="BJ112" s="262">
        <v>1307</v>
      </c>
      <c r="BK112" s="262">
        <v>47401</v>
      </c>
      <c r="BL112" s="262">
        <v>1771</v>
      </c>
      <c r="BM112" s="262">
        <v>257</v>
      </c>
      <c r="BN112" s="262">
        <v>23310</v>
      </c>
      <c r="BO112" s="262">
        <v>55545</v>
      </c>
      <c r="BP112" s="262">
        <v>21</v>
      </c>
      <c r="BQ112" s="262">
        <v>4532</v>
      </c>
      <c r="BR112" s="262">
        <v>3635</v>
      </c>
      <c r="BS112" s="262">
        <v>22747</v>
      </c>
      <c r="BT112" s="262">
        <v>26828</v>
      </c>
      <c r="BU112" s="262">
        <v>15127</v>
      </c>
      <c r="BV112" s="262">
        <v>6982</v>
      </c>
      <c r="BW112" s="262">
        <v>4441</v>
      </c>
      <c r="BX112" s="262">
        <v>1644</v>
      </c>
      <c r="BY112" s="262">
        <v>951</v>
      </c>
      <c r="BZ112" s="262">
        <v>431</v>
      </c>
      <c r="CA112" s="262">
        <v>622</v>
      </c>
      <c r="CB112" s="262">
        <v>1295</v>
      </c>
      <c r="CC112" s="262">
        <v>8741</v>
      </c>
      <c r="CD112" s="262">
        <v>26665</v>
      </c>
      <c r="CE112" s="262">
        <v>27074</v>
      </c>
      <c r="CF112" s="262">
        <v>11845</v>
      </c>
      <c r="CG112" s="262">
        <v>4766</v>
      </c>
      <c r="CH112" s="262">
        <v>3022</v>
      </c>
      <c r="CI112" s="262">
        <v>20136</v>
      </c>
      <c r="CJ112" s="262">
        <v>16546</v>
      </c>
      <c r="CK112" s="262">
        <v>40120</v>
      </c>
      <c r="CL112" s="262">
        <v>6606</v>
      </c>
      <c r="CM112" s="262">
        <v>75484</v>
      </c>
      <c r="CN112" s="262">
        <v>31110</v>
      </c>
      <c r="CO112" s="262">
        <v>21104</v>
      </c>
      <c r="CP112" s="262">
        <v>16316</v>
      </c>
      <c r="CQ112" s="262">
        <v>5550</v>
      </c>
      <c r="CR112" s="262">
        <v>1404</v>
      </c>
      <c r="CS112" s="262">
        <v>31110</v>
      </c>
      <c r="CT112" s="262">
        <v>25165</v>
      </c>
      <c r="CU112" s="262">
        <v>9812</v>
      </c>
      <c r="CV112" s="262">
        <v>6313</v>
      </c>
      <c r="CW112" s="262">
        <v>2073</v>
      </c>
      <c r="CX112" s="262">
        <v>1011</v>
      </c>
      <c r="CY112" s="262">
        <v>155160</v>
      </c>
      <c r="CZ112" s="262">
        <v>74610</v>
      </c>
      <c r="DA112" s="262">
        <v>80550</v>
      </c>
      <c r="DB112" s="262">
        <v>12423</v>
      </c>
      <c r="DC112" s="262">
        <v>16099</v>
      </c>
      <c r="DD112" s="262">
        <v>17227</v>
      </c>
      <c r="DE112" s="262">
        <v>22670</v>
      </c>
      <c r="DF112" s="262">
        <v>17580</v>
      </c>
      <c r="DG112" s="262">
        <v>16150</v>
      </c>
      <c r="DH112" s="262">
        <v>9828</v>
      </c>
      <c r="DI112" s="262">
        <v>3437</v>
      </c>
      <c r="DJ112" s="262">
        <v>3563</v>
      </c>
      <c r="DK112" s="262">
        <v>13301</v>
      </c>
      <c r="DL112" s="262">
        <v>4744</v>
      </c>
      <c r="DM112" s="262">
        <v>12312</v>
      </c>
      <c r="DN112" s="262">
        <v>8392</v>
      </c>
      <c r="DO112" s="262">
        <v>18060</v>
      </c>
      <c r="DP112" s="262">
        <v>25123</v>
      </c>
      <c r="DQ112" s="262">
        <v>32061</v>
      </c>
      <c r="DR112" s="262">
        <v>17483</v>
      </c>
      <c r="DS112" s="262">
        <v>16684</v>
      </c>
      <c r="DT112" s="262">
        <v>72430</v>
      </c>
      <c r="DU112" s="262">
        <v>66890</v>
      </c>
      <c r="DV112" s="262">
        <v>5530</v>
      </c>
      <c r="DW112" s="262">
        <v>82150</v>
      </c>
      <c r="DX112" s="262">
        <v>66890</v>
      </c>
      <c r="DY112" s="262">
        <v>58020</v>
      </c>
      <c r="DZ112" s="262">
        <v>3150</v>
      </c>
      <c r="EA112" s="262">
        <v>2170</v>
      </c>
      <c r="EB112" s="262">
        <v>2870</v>
      </c>
      <c r="EC112" s="262">
        <v>0.42420000000000002</v>
      </c>
      <c r="ED112" s="262">
        <v>65290</v>
      </c>
      <c r="EE112" s="262">
        <v>2200</v>
      </c>
      <c r="EF112" s="262">
        <v>7140</v>
      </c>
      <c r="EG112" s="262">
        <v>12940</v>
      </c>
      <c r="EH112" s="262">
        <v>9060</v>
      </c>
      <c r="EI112" s="262">
        <v>11750</v>
      </c>
      <c r="EJ112" s="262">
        <v>0.42420000000000002</v>
      </c>
      <c r="EK112" s="262">
        <v>8970</v>
      </c>
      <c r="EL112" s="262">
        <v>4830</v>
      </c>
      <c r="EM112" s="262">
        <v>7510</v>
      </c>
      <c r="EN112" s="262">
        <v>0.42420000000000002</v>
      </c>
      <c r="EO112" s="262">
        <v>66890</v>
      </c>
      <c r="EP112" s="262">
        <v>0.42420000000000002</v>
      </c>
      <c r="EQ112" s="262">
        <v>16970</v>
      </c>
      <c r="ER112" s="262">
        <v>10830</v>
      </c>
      <c r="ES112" s="262">
        <v>1380</v>
      </c>
      <c r="ET112" s="262">
        <v>4750</v>
      </c>
      <c r="EU112" s="262">
        <v>16810</v>
      </c>
      <c r="EV112" s="262">
        <v>11000</v>
      </c>
      <c r="EW112" s="262">
        <v>5810</v>
      </c>
      <c r="EX112" s="262">
        <v>32990</v>
      </c>
      <c r="EY112" s="262">
        <v>1440</v>
      </c>
      <c r="EZ112" s="262">
        <v>9510</v>
      </c>
      <c r="FA112" s="262">
        <v>5150</v>
      </c>
      <c r="FB112" s="262">
        <v>16880</v>
      </c>
      <c r="FC112" s="262">
        <v>0.42420000000000002</v>
      </c>
      <c r="FD112" s="262">
        <v>19490</v>
      </c>
      <c r="FE112" s="262">
        <v>5600</v>
      </c>
      <c r="FF112" s="262">
        <v>10340</v>
      </c>
      <c r="FG112" s="262">
        <v>3560</v>
      </c>
      <c r="FH112" s="262">
        <v>5390</v>
      </c>
      <c r="FI112" s="262">
        <v>1080</v>
      </c>
      <c r="FJ112" s="262">
        <v>2590</v>
      </c>
      <c r="FK112" s="262">
        <v>5300</v>
      </c>
      <c r="FL112" s="262">
        <v>2830</v>
      </c>
      <c r="FM112" s="262">
        <v>2290</v>
      </c>
      <c r="FN112" s="262">
        <v>133960</v>
      </c>
      <c r="FO112" s="262">
        <v>16310</v>
      </c>
      <c r="FP112" s="262">
        <v>12780</v>
      </c>
      <c r="FQ112" s="262">
        <v>3520</v>
      </c>
      <c r="FR112" s="262">
        <v>59750</v>
      </c>
      <c r="FS112" s="262">
        <v>26490</v>
      </c>
      <c r="FT112" s="262">
        <v>22940</v>
      </c>
      <c r="FU112" s="262">
        <v>3560</v>
      </c>
      <c r="FV112" s="262">
        <v>11170</v>
      </c>
      <c r="FW112" s="262">
        <v>20240</v>
      </c>
      <c r="FX112" s="262">
        <v>133960</v>
      </c>
      <c r="FY112" s="262">
        <v>44520</v>
      </c>
      <c r="FZ112" s="262">
        <v>68520</v>
      </c>
      <c r="GA112" s="262">
        <v>9240</v>
      </c>
      <c r="GB112" s="262">
        <v>0.42420000000000002</v>
      </c>
      <c r="GC112" s="262">
        <v>4240</v>
      </c>
      <c r="GD112" s="262">
        <v>5770</v>
      </c>
      <c r="GE112" s="262">
        <v>0.42420000000000002</v>
      </c>
      <c r="GF112">
        <v>5191</v>
      </c>
      <c r="GG112">
        <v>4047</v>
      </c>
      <c r="GH112">
        <v>10145</v>
      </c>
      <c r="GI112">
        <v>1667</v>
      </c>
      <c r="GJ112">
        <v>648</v>
      </c>
      <c r="GK112">
        <v>836</v>
      </c>
      <c r="GL112">
        <v>958</v>
      </c>
      <c r="GM112">
        <v>577</v>
      </c>
      <c r="GN112">
        <v>364</v>
      </c>
      <c r="GO112">
        <v>147</v>
      </c>
      <c r="GP112">
        <v>16070</v>
      </c>
      <c r="GQ112">
        <v>11556</v>
      </c>
      <c r="GR112">
        <v>41941</v>
      </c>
      <c r="GS112">
        <v>4937</v>
      </c>
      <c r="GT112">
        <v>1228</v>
      </c>
      <c r="GU112">
        <v>2636</v>
      </c>
      <c r="GV112">
        <v>2678</v>
      </c>
      <c r="GW112">
        <v>1228</v>
      </c>
      <c r="GX112">
        <v>809</v>
      </c>
      <c r="GY112">
        <v>325</v>
      </c>
    </row>
    <row r="113" spans="1:207">
      <c r="A113" s="262">
        <v>5954</v>
      </c>
      <c r="B113" s="262">
        <v>5</v>
      </c>
      <c r="C113" s="262">
        <v>9</v>
      </c>
      <c r="D113" s="262">
        <v>54</v>
      </c>
      <c r="E113" s="262" t="s">
        <v>192</v>
      </c>
      <c r="F113" s="262" t="s">
        <v>2421</v>
      </c>
      <c r="G113" s="262" t="s">
        <v>2422</v>
      </c>
      <c r="H113" s="262" t="s">
        <v>2202</v>
      </c>
      <c r="I113" s="262">
        <v>64874</v>
      </c>
      <c r="J113" s="262">
        <v>9936</v>
      </c>
      <c r="K113" s="262">
        <v>7725</v>
      </c>
      <c r="L113" s="262">
        <v>9071</v>
      </c>
      <c r="M113" s="262">
        <v>10355</v>
      </c>
      <c r="N113" s="262">
        <v>9515</v>
      </c>
      <c r="O113" s="262">
        <v>6783</v>
      </c>
      <c r="P113" s="262">
        <v>6369</v>
      </c>
      <c r="Q113" s="262">
        <v>3279</v>
      </c>
      <c r="R113" s="262">
        <v>1841</v>
      </c>
      <c r="S113" s="262">
        <v>8512</v>
      </c>
      <c r="T113" s="262">
        <v>50059</v>
      </c>
      <c r="U113" s="262">
        <v>3223</v>
      </c>
      <c r="V113" s="262">
        <v>993</v>
      </c>
      <c r="W113" s="262">
        <v>1229</v>
      </c>
      <c r="X113" s="262">
        <v>446</v>
      </c>
      <c r="Y113" s="262">
        <v>40</v>
      </c>
      <c r="Z113" s="262">
        <v>372</v>
      </c>
      <c r="AA113" s="262">
        <v>1519</v>
      </c>
      <c r="AB113" s="262">
        <v>11262</v>
      </c>
      <c r="AC113" s="262">
        <v>665</v>
      </c>
      <c r="AD113" s="262">
        <v>48612</v>
      </c>
      <c r="AE113" s="262">
        <v>2686</v>
      </c>
      <c r="AF113" s="262">
        <v>130</v>
      </c>
      <c r="AG113" s="262">
        <v>31481</v>
      </c>
      <c r="AH113" s="262">
        <v>13464</v>
      </c>
      <c r="AI113" s="262">
        <v>15175</v>
      </c>
      <c r="AJ113" s="262">
        <v>4151</v>
      </c>
      <c r="AK113" s="262">
        <v>603</v>
      </c>
      <c r="AL113" s="262">
        <v>30301</v>
      </c>
      <c r="AM113" s="262">
        <v>13827</v>
      </c>
      <c r="AN113" s="262">
        <v>17912</v>
      </c>
      <c r="AO113" s="262">
        <v>2834</v>
      </c>
      <c r="AP113" s="262">
        <v>169902</v>
      </c>
      <c r="AQ113" s="262">
        <v>25444</v>
      </c>
      <c r="AR113" s="262">
        <v>17698</v>
      </c>
      <c r="AS113" s="262">
        <v>28687</v>
      </c>
      <c r="AT113" s="262">
        <v>30925</v>
      </c>
      <c r="AU113" s="262">
        <v>26768</v>
      </c>
      <c r="AV113" s="262">
        <v>15298</v>
      </c>
      <c r="AW113" s="262">
        <v>15775</v>
      </c>
      <c r="AX113" s="262">
        <v>6308</v>
      </c>
      <c r="AY113" s="262">
        <v>2989</v>
      </c>
      <c r="AZ113" s="262">
        <v>41627</v>
      </c>
      <c r="BA113" s="262">
        <v>94279</v>
      </c>
      <c r="BB113" s="262">
        <v>18153</v>
      </c>
      <c r="BC113" s="262">
        <v>4734</v>
      </c>
      <c r="BD113" s="262">
        <v>7713</v>
      </c>
      <c r="BE113" s="262">
        <v>1765</v>
      </c>
      <c r="BF113" s="262">
        <v>66</v>
      </c>
      <c r="BG113" s="262">
        <v>1555</v>
      </c>
      <c r="BH113" s="262">
        <v>5531</v>
      </c>
      <c r="BI113" s="262">
        <v>42493</v>
      </c>
      <c r="BJ113" s="262">
        <v>2625</v>
      </c>
      <c r="BK113" s="262">
        <v>112460</v>
      </c>
      <c r="BL113" s="262">
        <v>6559</v>
      </c>
      <c r="BM113" s="262">
        <v>224</v>
      </c>
      <c r="BN113" s="262">
        <v>61431</v>
      </c>
      <c r="BO113" s="262">
        <v>100240</v>
      </c>
      <c r="BP113" s="262">
        <v>112</v>
      </c>
      <c r="BQ113" s="262">
        <v>8109</v>
      </c>
      <c r="BR113" s="262">
        <v>6299</v>
      </c>
      <c r="BS113" s="262">
        <v>33258</v>
      </c>
      <c r="BT113" s="262">
        <v>49204</v>
      </c>
      <c r="BU113" s="262">
        <v>31242</v>
      </c>
      <c r="BV113" s="262">
        <v>17862</v>
      </c>
      <c r="BW113" s="262">
        <v>14828</v>
      </c>
      <c r="BX113" s="262">
        <v>8070</v>
      </c>
      <c r="BY113" s="262">
        <v>3656</v>
      </c>
      <c r="BZ113" s="262">
        <v>2111</v>
      </c>
      <c r="CA113" s="262">
        <v>3362</v>
      </c>
      <c r="CB113" s="262">
        <v>2938</v>
      </c>
      <c r="CC113" s="262">
        <v>15228</v>
      </c>
      <c r="CD113" s="262">
        <v>45254</v>
      </c>
      <c r="CE113" s="262">
        <v>52579</v>
      </c>
      <c r="CF113" s="262">
        <v>25826</v>
      </c>
      <c r="CG113" s="262">
        <v>14173</v>
      </c>
      <c r="CH113" s="262">
        <v>13894</v>
      </c>
      <c r="CI113" s="262">
        <v>73960</v>
      </c>
      <c r="CJ113" s="262">
        <v>31608</v>
      </c>
      <c r="CK113" s="262">
        <v>54735</v>
      </c>
      <c r="CL113" s="262">
        <v>9589</v>
      </c>
      <c r="CM113" s="262">
        <v>156410</v>
      </c>
      <c r="CN113" s="262">
        <v>60197</v>
      </c>
      <c r="CO113" s="262">
        <v>47312</v>
      </c>
      <c r="CP113" s="262">
        <v>35510</v>
      </c>
      <c r="CQ113" s="262">
        <v>10949</v>
      </c>
      <c r="CR113" s="262">
        <v>2442</v>
      </c>
      <c r="CS113" s="262">
        <v>60197</v>
      </c>
      <c r="CT113" s="262">
        <v>54792</v>
      </c>
      <c r="CU113" s="262">
        <v>21109</v>
      </c>
      <c r="CV113" s="262">
        <v>14428</v>
      </c>
      <c r="CW113" s="262">
        <v>4108</v>
      </c>
      <c r="CX113" s="262">
        <v>1776</v>
      </c>
      <c r="CY113" s="262">
        <v>326049</v>
      </c>
      <c r="CZ113" s="262">
        <v>157137</v>
      </c>
      <c r="DA113" s="262">
        <v>168913</v>
      </c>
      <c r="DB113" s="262">
        <v>24889</v>
      </c>
      <c r="DC113" s="262">
        <v>32817</v>
      </c>
      <c r="DD113" s="262">
        <v>33645</v>
      </c>
      <c r="DE113" s="262">
        <v>49850</v>
      </c>
      <c r="DF113" s="262">
        <v>39006</v>
      </c>
      <c r="DG113" s="262">
        <v>36124</v>
      </c>
      <c r="DH113" s="262">
        <v>19309</v>
      </c>
      <c r="DI113" s="262">
        <v>6800</v>
      </c>
      <c r="DJ113" s="262">
        <v>7303</v>
      </c>
      <c r="DK113" s="262">
        <v>26705</v>
      </c>
      <c r="DL113" s="262">
        <v>9764</v>
      </c>
      <c r="DM113" s="262">
        <v>24614</v>
      </c>
      <c r="DN113" s="262">
        <v>16165</v>
      </c>
      <c r="DO113" s="262">
        <v>33956</v>
      </c>
      <c r="DP113" s="262">
        <v>56454</v>
      </c>
      <c r="DQ113" s="262">
        <v>70556</v>
      </c>
      <c r="DR113" s="262">
        <v>39759</v>
      </c>
      <c r="DS113" s="262">
        <v>33974</v>
      </c>
      <c r="DT113" s="262">
        <v>167740</v>
      </c>
      <c r="DU113" s="262">
        <v>159780</v>
      </c>
      <c r="DV113" s="262">
        <v>7960</v>
      </c>
      <c r="DW113" s="262">
        <v>156790</v>
      </c>
      <c r="DX113" s="262">
        <v>159780</v>
      </c>
      <c r="DY113" s="262">
        <v>133440</v>
      </c>
      <c r="DZ113" s="262">
        <v>7910</v>
      </c>
      <c r="EA113" s="262">
        <v>7970</v>
      </c>
      <c r="EB113" s="262">
        <v>8840</v>
      </c>
      <c r="EC113" s="262">
        <v>1600</v>
      </c>
      <c r="ED113" s="262">
        <v>156640</v>
      </c>
      <c r="EE113" s="262">
        <v>9950</v>
      </c>
      <c r="EF113" s="262">
        <v>26020</v>
      </c>
      <c r="EG113" s="262">
        <v>32020</v>
      </c>
      <c r="EH113" s="262">
        <v>22020</v>
      </c>
      <c r="EI113" s="262">
        <v>22810</v>
      </c>
      <c r="EJ113" s="262">
        <v>1770</v>
      </c>
      <c r="EK113" s="262">
        <v>20060</v>
      </c>
      <c r="EL113" s="262">
        <v>9480</v>
      </c>
      <c r="EM113" s="262">
        <v>12250</v>
      </c>
      <c r="EN113" s="262">
        <v>0.42420000000000002</v>
      </c>
      <c r="EO113" s="262">
        <v>159780</v>
      </c>
      <c r="EP113" s="262">
        <v>1220</v>
      </c>
      <c r="EQ113" s="262">
        <v>45550</v>
      </c>
      <c r="ER113" s="262">
        <v>36030</v>
      </c>
      <c r="ES113" s="262">
        <v>2820</v>
      </c>
      <c r="ET113" s="262">
        <v>6690</v>
      </c>
      <c r="EU113" s="262">
        <v>38100</v>
      </c>
      <c r="EV113" s="262">
        <v>26560</v>
      </c>
      <c r="EW113" s="262">
        <v>11530</v>
      </c>
      <c r="EX113" s="262">
        <v>74900</v>
      </c>
      <c r="EY113" s="262">
        <v>4660</v>
      </c>
      <c r="EZ113" s="262">
        <v>18180</v>
      </c>
      <c r="FA113" s="262">
        <v>12160</v>
      </c>
      <c r="FB113" s="262">
        <v>39900</v>
      </c>
      <c r="FC113" s="262">
        <v>10</v>
      </c>
      <c r="FD113" s="262">
        <v>40190</v>
      </c>
      <c r="FE113" s="262">
        <v>11730</v>
      </c>
      <c r="FF113" s="262">
        <v>20510</v>
      </c>
      <c r="FG113" s="262">
        <v>7950</v>
      </c>
      <c r="FH113" s="262">
        <v>11160</v>
      </c>
      <c r="FI113" s="262">
        <v>2270</v>
      </c>
      <c r="FJ113" s="262">
        <v>5820</v>
      </c>
      <c r="FK113" s="262">
        <v>10550</v>
      </c>
      <c r="FL113" s="262">
        <v>5380</v>
      </c>
      <c r="FM113" s="262">
        <v>5000</v>
      </c>
      <c r="FN113" s="262">
        <v>284030</v>
      </c>
      <c r="FO113" s="262">
        <v>22000</v>
      </c>
      <c r="FP113" s="262">
        <v>14810</v>
      </c>
      <c r="FQ113" s="262">
        <v>7190</v>
      </c>
      <c r="FR113" s="262">
        <v>112510</v>
      </c>
      <c r="FS113" s="262">
        <v>66020</v>
      </c>
      <c r="FT113" s="262">
        <v>58080</v>
      </c>
      <c r="FU113" s="262">
        <v>7950</v>
      </c>
      <c r="FV113" s="262">
        <v>30120</v>
      </c>
      <c r="FW113" s="262">
        <v>53380</v>
      </c>
      <c r="FX113" s="262">
        <v>284030</v>
      </c>
      <c r="FY113" s="262">
        <v>76040</v>
      </c>
      <c r="FZ113" s="262">
        <v>134630</v>
      </c>
      <c r="GA113" s="262">
        <v>30330</v>
      </c>
      <c r="GB113" s="262">
        <v>5160</v>
      </c>
      <c r="GC113" s="262">
        <v>15060</v>
      </c>
      <c r="GD113" s="262">
        <v>19630</v>
      </c>
      <c r="GE113" s="262">
        <v>3180</v>
      </c>
      <c r="GF113">
        <v>9936</v>
      </c>
      <c r="GG113">
        <v>7545</v>
      </c>
      <c r="GH113">
        <v>28307</v>
      </c>
      <c r="GI113">
        <v>5802</v>
      </c>
      <c r="GJ113">
        <v>2389</v>
      </c>
      <c r="GK113">
        <v>2750</v>
      </c>
      <c r="GL113">
        <v>3869</v>
      </c>
      <c r="GM113">
        <v>1926</v>
      </c>
      <c r="GN113">
        <v>1615</v>
      </c>
      <c r="GO113">
        <v>735</v>
      </c>
      <c r="GP113">
        <v>25444</v>
      </c>
      <c r="GQ113">
        <v>17218</v>
      </c>
      <c r="GR113">
        <v>85368</v>
      </c>
      <c r="GS113">
        <v>13775</v>
      </c>
      <c r="GT113">
        <v>4358</v>
      </c>
      <c r="GU113">
        <v>7452</v>
      </c>
      <c r="GV113">
        <v>8610</v>
      </c>
      <c r="GW113">
        <v>3898</v>
      </c>
      <c r="GX113">
        <v>2507</v>
      </c>
      <c r="GY113">
        <v>1262</v>
      </c>
    </row>
    <row r="114" spans="1:207">
      <c r="A114" s="262">
        <v>5958</v>
      </c>
      <c r="B114" s="262">
        <v>5</v>
      </c>
      <c r="C114" s="262">
        <v>9</v>
      </c>
      <c r="D114" s="262">
        <v>58</v>
      </c>
      <c r="E114" s="262" t="s">
        <v>192</v>
      </c>
      <c r="F114" s="262" t="s">
        <v>2423</v>
      </c>
      <c r="G114" s="262" t="s">
        <v>2424</v>
      </c>
      <c r="H114" s="262" t="s">
        <v>2202</v>
      </c>
      <c r="I114" s="262">
        <v>72658</v>
      </c>
      <c r="J114" s="262">
        <v>9266</v>
      </c>
      <c r="K114" s="262">
        <v>8100</v>
      </c>
      <c r="L114" s="262">
        <v>9577</v>
      </c>
      <c r="M114" s="262">
        <v>12200</v>
      </c>
      <c r="N114" s="262">
        <v>11286</v>
      </c>
      <c r="O114" s="262">
        <v>7117</v>
      </c>
      <c r="P114" s="262">
        <v>8677</v>
      </c>
      <c r="Q114" s="262">
        <v>4664</v>
      </c>
      <c r="R114" s="262">
        <v>1771</v>
      </c>
      <c r="S114" s="262">
        <v>6434</v>
      </c>
      <c r="T114" s="262">
        <v>64221</v>
      </c>
      <c r="U114" s="262">
        <v>738</v>
      </c>
      <c r="V114" s="262">
        <v>150</v>
      </c>
      <c r="W114" s="262">
        <v>324</v>
      </c>
      <c r="X114" s="262">
        <v>524</v>
      </c>
      <c r="Y114" s="262">
        <v>60</v>
      </c>
      <c r="Z114" s="262">
        <v>207</v>
      </c>
      <c r="AA114" s="262">
        <v>1634</v>
      </c>
      <c r="AB114" s="262">
        <v>5554</v>
      </c>
      <c r="AC114" s="262">
        <v>308</v>
      </c>
      <c r="AD114" s="262">
        <v>59671</v>
      </c>
      <c r="AE114" s="262">
        <v>5328</v>
      </c>
      <c r="AF114" s="262">
        <v>163</v>
      </c>
      <c r="AG114" s="262">
        <v>42469</v>
      </c>
      <c r="AH114" s="262">
        <v>19656</v>
      </c>
      <c r="AI114" s="262">
        <v>9153</v>
      </c>
      <c r="AJ114" s="262">
        <v>1158</v>
      </c>
      <c r="AK114" s="262">
        <v>222</v>
      </c>
      <c r="AL114" s="262">
        <v>58086</v>
      </c>
      <c r="AM114" s="262">
        <v>7351</v>
      </c>
      <c r="AN114" s="262">
        <v>4998</v>
      </c>
      <c r="AO114" s="262">
        <v>2223</v>
      </c>
      <c r="AP114" s="262">
        <v>128540</v>
      </c>
      <c r="AQ114" s="262">
        <v>15619</v>
      </c>
      <c r="AR114" s="262">
        <v>13160</v>
      </c>
      <c r="AS114" s="262">
        <v>16188</v>
      </c>
      <c r="AT114" s="262">
        <v>22750</v>
      </c>
      <c r="AU114" s="262">
        <v>22238</v>
      </c>
      <c r="AV114" s="262">
        <v>13323</v>
      </c>
      <c r="AW114" s="262">
        <v>15604</v>
      </c>
      <c r="AX114" s="262">
        <v>7155</v>
      </c>
      <c r="AY114" s="262">
        <v>2500</v>
      </c>
      <c r="AZ114" s="262">
        <v>22687</v>
      </c>
      <c r="BA114" s="262">
        <v>98266</v>
      </c>
      <c r="BB114" s="262">
        <v>3596</v>
      </c>
      <c r="BC114" s="262">
        <v>282</v>
      </c>
      <c r="BD114" s="262">
        <v>1721</v>
      </c>
      <c r="BE114" s="262">
        <v>1416</v>
      </c>
      <c r="BF114" s="262">
        <v>72</v>
      </c>
      <c r="BG114" s="262">
        <v>497</v>
      </c>
      <c r="BH114" s="262">
        <v>2668</v>
      </c>
      <c r="BI114" s="262">
        <v>16330</v>
      </c>
      <c r="BJ114" s="262">
        <v>468</v>
      </c>
      <c r="BK114" s="262">
        <v>100138</v>
      </c>
      <c r="BL114" s="262">
        <v>8726</v>
      </c>
      <c r="BM114" s="262">
        <v>207</v>
      </c>
      <c r="BN114" s="262">
        <v>67172</v>
      </c>
      <c r="BO114" s="262">
        <v>52740</v>
      </c>
      <c r="BP114" s="262">
        <v>2288</v>
      </c>
      <c r="BQ114" s="262">
        <v>6337</v>
      </c>
      <c r="BR114" s="262">
        <v>3055</v>
      </c>
      <c r="BS114" s="262">
        <v>14536</v>
      </c>
      <c r="BT114" s="262">
        <v>27051</v>
      </c>
      <c r="BU114" s="262">
        <v>24009</v>
      </c>
      <c r="BV114" s="262">
        <v>18144</v>
      </c>
      <c r="BW114" s="262">
        <v>17726</v>
      </c>
      <c r="BX114" s="262">
        <v>9940</v>
      </c>
      <c r="BY114" s="262">
        <v>5443</v>
      </c>
      <c r="BZ114" s="262">
        <v>3267</v>
      </c>
      <c r="CA114" s="262">
        <v>5366</v>
      </c>
      <c r="CB114" s="262">
        <v>1270</v>
      </c>
      <c r="CC114" s="262">
        <v>7621</v>
      </c>
      <c r="CD114" s="262">
        <v>20978</v>
      </c>
      <c r="CE114" s="262">
        <v>30013</v>
      </c>
      <c r="CF114" s="262">
        <v>24358</v>
      </c>
      <c r="CG114" s="262">
        <v>18105</v>
      </c>
      <c r="CH114" s="262">
        <v>26192</v>
      </c>
      <c r="CI114" s="262">
        <v>100182</v>
      </c>
      <c r="CJ114" s="262">
        <v>12728</v>
      </c>
      <c r="CK114" s="262">
        <v>11133</v>
      </c>
      <c r="CL114" s="262">
        <v>4494</v>
      </c>
      <c r="CM114" s="262">
        <v>115442</v>
      </c>
      <c r="CN114" s="262">
        <v>37920</v>
      </c>
      <c r="CO114" s="262">
        <v>32711</v>
      </c>
      <c r="CP114" s="262">
        <v>33801</v>
      </c>
      <c r="CQ114" s="262">
        <v>8949</v>
      </c>
      <c r="CR114" s="262">
        <v>2061</v>
      </c>
      <c r="CS114" s="262">
        <v>37920</v>
      </c>
      <c r="CT114" s="262">
        <v>38322</v>
      </c>
      <c r="CU114" s="262">
        <v>17302</v>
      </c>
      <c r="CV114" s="262">
        <v>14806</v>
      </c>
      <c r="CW114" s="262">
        <v>4935</v>
      </c>
      <c r="CX114" s="262">
        <v>2157</v>
      </c>
      <c r="CY114" s="262">
        <v>266509</v>
      </c>
      <c r="CZ114" s="262">
        <v>131467</v>
      </c>
      <c r="DA114" s="262">
        <v>135044</v>
      </c>
      <c r="DB114" s="262">
        <v>22978</v>
      </c>
      <c r="DC114" s="262">
        <v>31847</v>
      </c>
      <c r="DD114" s="262">
        <v>28384</v>
      </c>
      <c r="DE114" s="262">
        <v>39165</v>
      </c>
      <c r="DF114" s="262">
        <v>27653</v>
      </c>
      <c r="DG114" s="262">
        <v>27691</v>
      </c>
      <c r="DH114" s="262">
        <v>15084</v>
      </c>
      <c r="DI114" s="262">
        <v>5886</v>
      </c>
      <c r="DJ114" s="262">
        <v>6743</v>
      </c>
      <c r="DK114" s="262">
        <v>25585</v>
      </c>
      <c r="DL114" s="262">
        <v>9679</v>
      </c>
      <c r="DM114" s="262">
        <v>21832</v>
      </c>
      <c r="DN114" s="262">
        <v>13484</v>
      </c>
      <c r="DO114" s="262">
        <v>28503</v>
      </c>
      <c r="DP114" s="262">
        <v>45206</v>
      </c>
      <c r="DQ114" s="262">
        <v>54225</v>
      </c>
      <c r="DR114" s="262">
        <v>28907</v>
      </c>
      <c r="DS114" s="262">
        <v>26461</v>
      </c>
      <c r="DT114" s="262">
        <v>141240</v>
      </c>
      <c r="DU114" s="262">
        <v>136860</v>
      </c>
      <c r="DV114" s="262">
        <v>4380</v>
      </c>
      <c r="DW114" s="262">
        <v>122750</v>
      </c>
      <c r="DX114" s="262">
        <v>136860</v>
      </c>
      <c r="DY114" s="262">
        <v>116490</v>
      </c>
      <c r="DZ114" s="262">
        <v>5950</v>
      </c>
      <c r="EA114" s="262">
        <v>6630</v>
      </c>
      <c r="EB114" s="262">
        <v>5520</v>
      </c>
      <c r="EC114" s="262">
        <v>2270</v>
      </c>
      <c r="ED114" s="262">
        <v>134150</v>
      </c>
      <c r="EE114" s="262">
        <v>6550</v>
      </c>
      <c r="EF114" s="262">
        <v>15370</v>
      </c>
      <c r="EG114" s="262">
        <v>24880</v>
      </c>
      <c r="EH114" s="262">
        <v>15900</v>
      </c>
      <c r="EI114" s="262">
        <v>21260</v>
      </c>
      <c r="EJ114" s="262">
        <v>2550</v>
      </c>
      <c r="EK114" s="262">
        <v>20500</v>
      </c>
      <c r="EL114" s="262">
        <v>13640</v>
      </c>
      <c r="EM114" s="262">
        <v>13150</v>
      </c>
      <c r="EN114" s="262">
        <v>0.42420000000000002</v>
      </c>
      <c r="EO114" s="262">
        <v>136860</v>
      </c>
      <c r="EP114" s="262">
        <v>2920</v>
      </c>
      <c r="EQ114" s="262">
        <v>51000</v>
      </c>
      <c r="ER114" s="262">
        <v>42220</v>
      </c>
      <c r="ES114" s="262">
        <v>1590</v>
      </c>
      <c r="ET114" s="262">
        <v>7190</v>
      </c>
      <c r="EU114" s="262">
        <v>29710</v>
      </c>
      <c r="EV114" s="262">
        <v>22930</v>
      </c>
      <c r="EW114" s="262">
        <v>6780</v>
      </c>
      <c r="EX114" s="262">
        <v>53230</v>
      </c>
      <c r="EY114" s="262">
        <v>3100</v>
      </c>
      <c r="EZ114" s="262">
        <v>11080</v>
      </c>
      <c r="FA114" s="262">
        <v>7320</v>
      </c>
      <c r="FB114" s="262">
        <v>31730</v>
      </c>
      <c r="FC114" s="262">
        <v>0.42420000000000002</v>
      </c>
      <c r="FD114" s="262">
        <v>36810</v>
      </c>
      <c r="FE114" s="262">
        <v>11530</v>
      </c>
      <c r="FF114" s="262">
        <v>19150</v>
      </c>
      <c r="FG114" s="262">
        <v>6130</v>
      </c>
      <c r="FH114" s="262">
        <v>11190</v>
      </c>
      <c r="FI114" s="262">
        <v>5360</v>
      </c>
      <c r="FJ114" s="262">
        <v>6810</v>
      </c>
      <c r="FK114" s="262">
        <v>8840</v>
      </c>
      <c r="FL114" s="262">
        <v>0.42420000000000002</v>
      </c>
      <c r="FM114" s="262">
        <v>4490</v>
      </c>
      <c r="FN114" s="262">
        <v>225630</v>
      </c>
      <c r="FO114" s="262">
        <v>18040</v>
      </c>
      <c r="FP114" s="262">
        <v>11130</v>
      </c>
      <c r="FQ114" s="262">
        <v>6910</v>
      </c>
      <c r="FR114" s="262">
        <v>99780</v>
      </c>
      <c r="FS114" s="262">
        <v>59350</v>
      </c>
      <c r="FT114" s="262">
        <v>53220</v>
      </c>
      <c r="FU114" s="262">
        <v>6130</v>
      </c>
      <c r="FV114" s="262">
        <v>21780</v>
      </c>
      <c r="FW114" s="262">
        <v>26690</v>
      </c>
      <c r="FX114" s="262">
        <v>225630</v>
      </c>
      <c r="FY114" s="262">
        <v>65500</v>
      </c>
      <c r="FZ114" s="262">
        <v>111270</v>
      </c>
      <c r="GA114" s="262">
        <v>25580</v>
      </c>
      <c r="GB114" s="262">
        <v>2410</v>
      </c>
      <c r="GC114" s="262">
        <v>9970</v>
      </c>
      <c r="GD114" s="262">
        <v>9060</v>
      </c>
      <c r="GE114" s="262">
        <v>1830</v>
      </c>
      <c r="GF114">
        <v>9266</v>
      </c>
      <c r="GG114">
        <v>7749</v>
      </c>
      <c r="GH114">
        <v>32423</v>
      </c>
      <c r="GI114">
        <v>6808</v>
      </c>
      <c r="GJ114">
        <v>1934</v>
      </c>
      <c r="GK114">
        <v>4091</v>
      </c>
      <c r="GL114">
        <v>5252</v>
      </c>
      <c r="GM114">
        <v>2827</v>
      </c>
      <c r="GN114">
        <v>1641</v>
      </c>
      <c r="GO114">
        <v>667</v>
      </c>
      <c r="GP114">
        <v>15619</v>
      </c>
      <c r="GQ114">
        <v>12613</v>
      </c>
      <c r="GR114">
        <v>59881</v>
      </c>
      <c r="GS114">
        <v>13285</v>
      </c>
      <c r="GT114">
        <v>2939</v>
      </c>
      <c r="GU114">
        <v>7437</v>
      </c>
      <c r="GV114">
        <v>9299</v>
      </c>
      <c r="GW114">
        <v>4219</v>
      </c>
      <c r="GX114">
        <v>2275</v>
      </c>
      <c r="GY114">
        <v>970</v>
      </c>
    </row>
    <row r="115" spans="1:207">
      <c r="A115" s="262">
        <v>5962</v>
      </c>
      <c r="B115" s="262">
        <v>5</v>
      </c>
      <c r="C115" s="262">
        <v>9</v>
      </c>
      <c r="D115" s="262">
        <v>62</v>
      </c>
      <c r="E115" s="262" t="s">
        <v>192</v>
      </c>
      <c r="F115" s="262" t="s">
        <v>2425</v>
      </c>
      <c r="G115" s="262" t="s">
        <v>2426</v>
      </c>
      <c r="H115" s="262" t="s">
        <v>2202</v>
      </c>
      <c r="I115" s="262">
        <v>94745</v>
      </c>
      <c r="J115" s="262">
        <v>13319</v>
      </c>
      <c r="K115" s="262">
        <v>10319</v>
      </c>
      <c r="L115" s="262">
        <v>12604</v>
      </c>
      <c r="M115" s="262">
        <v>16438</v>
      </c>
      <c r="N115" s="262">
        <v>14536</v>
      </c>
      <c r="O115" s="262">
        <v>10103</v>
      </c>
      <c r="P115" s="262">
        <v>9943</v>
      </c>
      <c r="Q115" s="262">
        <v>5543</v>
      </c>
      <c r="R115" s="262">
        <v>1940</v>
      </c>
      <c r="S115" s="262">
        <v>11314</v>
      </c>
      <c r="T115" s="262">
        <v>75803</v>
      </c>
      <c r="U115" s="262">
        <v>1627</v>
      </c>
      <c r="V115" s="262">
        <v>681</v>
      </c>
      <c r="W115" s="262">
        <v>3745</v>
      </c>
      <c r="X115" s="262">
        <v>1017</v>
      </c>
      <c r="Y115" s="262">
        <v>237</v>
      </c>
      <c r="Z115" s="262">
        <v>321</v>
      </c>
      <c r="AA115" s="262">
        <v>3860</v>
      </c>
      <c r="AB115" s="262">
        <v>8807</v>
      </c>
      <c r="AC115" s="262">
        <v>629</v>
      </c>
      <c r="AD115" s="262">
        <v>74991</v>
      </c>
      <c r="AE115" s="262">
        <v>6200</v>
      </c>
      <c r="AF115" s="262">
        <v>258</v>
      </c>
      <c r="AG115" s="262">
        <v>49715</v>
      </c>
      <c r="AH115" s="262">
        <v>23213</v>
      </c>
      <c r="AI115" s="262">
        <v>17862</v>
      </c>
      <c r="AJ115" s="262">
        <v>3366</v>
      </c>
      <c r="AK115" s="262">
        <v>589</v>
      </c>
      <c r="AL115" s="262">
        <v>57174</v>
      </c>
      <c r="AM115" s="262">
        <v>17404</v>
      </c>
      <c r="AN115" s="262">
        <v>16506</v>
      </c>
      <c r="AO115" s="262">
        <v>3661</v>
      </c>
      <c r="AP115" s="262">
        <v>210142</v>
      </c>
      <c r="AQ115" s="262">
        <v>28447</v>
      </c>
      <c r="AR115" s="262">
        <v>21443</v>
      </c>
      <c r="AS115" s="262">
        <v>29216</v>
      </c>
      <c r="AT115" s="262">
        <v>41594</v>
      </c>
      <c r="AU115" s="262">
        <v>34158</v>
      </c>
      <c r="AV115" s="262">
        <v>21098</v>
      </c>
      <c r="AW115" s="262">
        <v>21248</v>
      </c>
      <c r="AX115" s="262">
        <v>9704</v>
      </c>
      <c r="AY115" s="262">
        <v>3213</v>
      </c>
      <c r="AZ115" s="262">
        <v>47727</v>
      </c>
      <c r="BA115" s="262">
        <v>124476</v>
      </c>
      <c r="BB115" s="262">
        <v>8967</v>
      </c>
      <c r="BC115" s="262">
        <v>2887</v>
      </c>
      <c r="BD115" s="262">
        <v>21384</v>
      </c>
      <c r="BE115" s="262">
        <v>3399</v>
      </c>
      <c r="BF115" s="262">
        <v>291</v>
      </c>
      <c r="BG115" s="262">
        <v>990</v>
      </c>
      <c r="BH115" s="262">
        <v>12051</v>
      </c>
      <c r="BI115" s="262">
        <v>28611</v>
      </c>
      <c r="BJ115" s="262">
        <v>1226</v>
      </c>
      <c r="BK115" s="262">
        <v>155470</v>
      </c>
      <c r="BL115" s="262">
        <v>12358</v>
      </c>
      <c r="BM115" s="262">
        <v>405</v>
      </c>
      <c r="BN115" s="262">
        <v>90323</v>
      </c>
      <c r="BO115" s="262">
        <v>108185</v>
      </c>
      <c r="BP115" s="262">
        <v>360</v>
      </c>
      <c r="BQ115" s="262">
        <v>11253</v>
      </c>
      <c r="BR115" s="262">
        <v>7246</v>
      </c>
      <c r="BS115" s="262">
        <v>35428</v>
      </c>
      <c r="BT115" s="262">
        <v>56058</v>
      </c>
      <c r="BU115" s="262">
        <v>41294</v>
      </c>
      <c r="BV115" s="262">
        <v>25760</v>
      </c>
      <c r="BW115" s="262">
        <v>20515</v>
      </c>
      <c r="BX115" s="262">
        <v>10818</v>
      </c>
      <c r="BY115" s="262">
        <v>5014</v>
      </c>
      <c r="BZ115" s="262">
        <v>3075</v>
      </c>
      <c r="CA115" s="262">
        <v>4913</v>
      </c>
      <c r="CB115" s="262">
        <v>3045</v>
      </c>
      <c r="CC115" s="262">
        <v>17470</v>
      </c>
      <c r="CD115" s="262">
        <v>49547</v>
      </c>
      <c r="CE115" s="262">
        <v>59183</v>
      </c>
      <c r="CF115" s="262">
        <v>36239</v>
      </c>
      <c r="CG115" s="262">
        <v>21619</v>
      </c>
      <c r="CH115" s="262">
        <v>23018</v>
      </c>
      <c r="CI115" s="262">
        <v>116626</v>
      </c>
      <c r="CJ115" s="262">
        <v>36887</v>
      </c>
      <c r="CK115" s="262">
        <v>44066</v>
      </c>
      <c r="CL115" s="262">
        <v>12542</v>
      </c>
      <c r="CM115" s="262">
        <v>191898</v>
      </c>
      <c r="CN115" s="262">
        <v>67601</v>
      </c>
      <c r="CO115" s="262">
        <v>56360</v>
      </c>
      <c r="CP115" s="262">
        <v>50377</v>
      </c>
      <c r="CQ115" s="262">
        <v>14133</v>
      </c>
      <c r="CR115" s="262">
        <v>3427</v>
      </c>
      <c r="CS115" s="262">
        <v>67601</v>
      </c>
      <c r="CT115" s="262">
        <v>65980</v>
      </c>
      <c r="CU115" s="262">
        <v>27589</v>
      </c>
      <c r="CV115" s="262">
        <v>20802</v>
      </c>
      <c r="CW115" s="262">
        <v>6714</v>
      </c>
      <c r="CX115" s="262">
        <v>3212</v>
      </c>
      <c r="CY115" s="262">
        <v>423819</v>
      </c>
      <c r="CZ115" s="262">
        <v>206697</v>
      </c>
      <c r="DA115" s="262">
        <v>217121</v>
      </c>
      <c r="DB115" s="262">
        <v>36307</v>
      </c>
      <c r="DC115" s="262">
        <v>48386</v>
      </c>
      <c r="DD115" s="262">
        <v>47136</v>
      </c>
      <c r="DE115" s="262">
        <v>61898</v>
      </c>
      <c r="DF115" s="262">
        <v>46146</v>
      </c>
      <c r="DG115" s="262">
        <v>44203</v>
      </c>
      <c r="DH115" s="262">
        <v>21853</v>
      </c>
      <c r="DI115" s="262">
        <v>9864</v>
      </c>
      <c r="DJ115" s="262">
        <v>10666</v>
      </c>
      <c r="DK115" s="262">
        <v>39111</v>
      </c>
      <c r="DL115" s="262">
        <v>14478</v>
      </c>
      <c r="DM115" s="262">
        <v>35122</v>
      </c>
      <c r="DN115" s="262">
        <v>22588</v>
      </c>
      <c r="DO115" s="262">
        <v>45536</v>
      </c>
      <c r="DP115" s="262">
        <v>72353</v>
      </c>
      <c r="DQ115" s="262">
        <v>86546</v>
      </c>
      <c r="DR115" s="262">
        <v>48053</v>
      </c>
      <c r="DS115" s="262">
        <v>39501</v>
      </c>
      <c r="DT115" s="262">
        <v>218910</v>
      </c>
      <c r="DU115" s="262">
        <v>208940</v>
      </c>
      <c r="DV115" s="262">
        <v>9970</v>
      </c>
      <c r="DW115" s="262">
        <v>202490</v>
      </c>
      <c r="DX115" s="262">
        <v>208940</v>
      </c>
      <c r="DY115" s="262">
        <v>180560</v>
      </c>
      <c r="DZ115" s="262">
        <v>7770</v>
      </c>
      <c r="EA115" s="262">
        <v>9740</v>
      </c>
      <c r="EB115" s="262">
        <v>8730</v>
      </c>
      <c r="EC115" s="262">
        <v>2130</v>
      </c>
      <c r="ED115" s="262">
        <v>204410</v>
      </c>
      <c r="EE115" s="262">
        <v>11000</v>
      </c>
      <c r="EF115" s="262">
        <v>24260</v>
      </c>
      <c r="EG115" s="262">
        <v>35290</v>
      </c>
      <c r="EH115" s="262">
        <v>27170</v>
      </c>
      <c r="EI115" s="262">
        <v>28770</v>
      </c>
      <c r="EJ115" s="262">
        <v>1820</v>
      </c>
      <c r="EK115" s="262">
        <v>35660</v>
      </c>
      <c r="EL115" s="262">
        <v>20580</v>
      </c>
      <c r="EM115" s="262">
        <v>19460</v>
      </c>
      <c r="EN115" s="262">
        <v>420</v>
      </c>
      <c r="EO115" s="262">
        <v>208940</v>
      </c>
      <c r="EP115" s="262">
        <v>1700</v>
      </c>
      <c r="EQ115" s="262">
        <v>89800</v>
      </c>
      <c r="ER115" s="262">
        <v>79080</v>
      </c>
      <c r="ES115" s="262">
        <v>2380</v>
      </c>
      <c r="ET115" s="262">
        <v>8330</v>
      </c>
      <c r="EU115" s="262">
        <v>39380</v>
      </c>
      <c r="EV115" s="262">
        <v>28830</v>
      </c>
      <c r="EW115" s="262">
        <v>10550</v>
      </c>
      <c r="EX115" s="262">
        <v>78070</v>
      </c>
      <c r="EY115" s="262">
        <v>4470</v>
      </c>
      <c r="EZ115" s="262">
        <v>20260</v>
      </c>
      <c r="FA115" s="262">
        <v>10550</v>
      </c>
      <c r="FB115" s="262">
        <v>42800</v>
      </c>
      <c r="FC115" s="262">
        <v>0.42420000000000002</v>
      </c>
      <c r="FD115" s="262">
        <v>57540</v>
      </c>
      <c r="FE115" s="262">
        <v>17490</v>
      </c>
      <c r="FF115" s="262">
        <v>29910</v>
      </c>
      <c r="FG115" s="262">
        <v>10140</v>
      </c>
      <c r="FH115" s="262">
        <v>17020</v>
      </c>
      <c r="FI115" s="262">
        <v>5260</v>
      </c>
      <c r="FJ115" s="262">
        <v>9200</v>
      </c>
      <c r="FK115" s="262">
        <v>13530</v>
      </c>
      <c r="FL115" s="262">
        <v>5540</v>
      </c>
      <c r="FM115" s="262">
        <v>6980</v>
      </c>
      <c r="FN115" s="262">
        <v>362280</v>
      </c>
      <c r="FO115" s="262">
        <v>41640</v>
      </c>
      <c r="FP115" s="262">
        <v>30450</v>
      </c>
      <c r="FQ115" s="262">
        <v>11190</v>
      </c>
      <c r="FR115" s="262">
        <v>150820</v>
      </c>
      <c r="FS115" s="262">
        <v>88760</v>
      </c>
      <c r="FT115" s="262">
        <v>78620</v>
      </c>
      <c r="FU115" s="262">
        <v>10140</v>
      </c>
      <c r="FV115" s="262">
        <v>32050</v>
      </c>
      <c r="FW115" s="262">
        <v>49000</v>
      </c>
      <c r="FX115" s="262">
        <v>362280</v>
      </c>
      <c r="FY115" s="262">
        <v>116280</v>
      </c>
      <c r="FZ115" s="262">
        <v>175560</v>
      </c>
      <c r="GA115" s="262">
        <v>35200</v>
      </c>
      <c r="GB115" s="262">
        <v>3400</v>
      </c>
      <c r="GC115" s="262">
        <v>14910</v>
      </c>
      <c r="GD115" s="262">
        <v>15060</v>
      </c>
      <c r="GE115" s="262">
        <v>1850</v>
      </c>
      <c r="GF115">
        <v>13319</v>
      </c>
      <c r="GG115">
        <v>10010</v>
      </c>
      <c r="GH115">
        <v>42569</v>
      </c>
      <c r="GI115">
        <v>9413</v>
      </c>
      <c r="GJ115">
        <v>2960</v>
      </c>
      <c r="GK115">
        <v>4657</v>
      </c>
      <c r="GL115">
        <v>5924</v>
      </c>
      <c r="GM115">
        <v>3300</v>
      </c>
      <c r="GN115">
        <v>1849</v>
      </c>
      <c r="GO115">
        <v>744</v>
      </c>
      <c r="GP115">
        <v>28447</v>
      </c>
      <c r="GQ115">
        <v>20969</v>
      </c>
      <c r="GR115">
        <v>102714</v>
      </c>
      <c r="GS115">
        <v>20335</v>
      </c>
      <c r="GT115">
        <v>5337</v>
      </c>
      <c r="GU115">
        <v>10408</v>
      </c>
      <c r="GV115">
        <v>12253</v>
      </c>
      <c r="GW115">
        <v>5483</v>
      </c>
      <c r="GX115">
        <v>3007</v>
      </c>
      <c r="GY115">
        <v>1168</v>
      </c>
    </row>
    <row r="116" spans="1:207">
      <c r="A116" s="262">
        <v>5966</v>
      </c>
      <c r="B116" s="262">
        <v>5</v>
      </c>
      <c r="C116" s="262">
        <v>9</v>
      </c>
      <c r="D116" s="262">
        <v>66</v>
      </c>
      <c r="E116" s="262" t="s">
        <v>192</v>
      </c>
      <c r="F116" s="262" t="s">
        <v>2427</v>
      </c>
      <c r="G116" s="262" t="s">
        <v>2428</v>
      </c>
      <c r="H116" s="262" t="s">
        <v>2202</v>
      </c>
      <c r="I116" s="262">
        <v>36495</v>
      </c>
      <c r="J116" s="262">
        <v>4109</v>
      </c>
      <c r="K116" s="262">
        <v>3153</v>
      </c>
      <c r="L116" s="262">
        <v>4265</v>
      </c>
      <c r="M116" s="262">
        <v>6097</v>
      </c>
      <c r="N116" s="262">
        <v>5687</v>
      </c>
      <c r="O116" s="262">
        <v>4262</v>
      </c>
      <c r="P116" s="262">
        <v>4886</v>
      </c>
      <c r="Q116" s="262">
        <v>2731</v>
      </c>
      <c r="R116" s="262">
        <v>1305</v>
      </c>
      <c r="S116" s="262">
        <v>3607</v>
      </c>
      <c r="T116" s="262">
        <v>31884</v>
      </c>
      <c r="U116" s="262">
        <v>448</v>
      </c>
      <c r="V116" s="262">
        <v>151</v>
      </c>
      <c r="W116" s="262">
        <v>99</v>
      </c>
      <c r="X116" s="262">
        <v>237</v>
      </c>
      <c r="Y116" s="262">
        <v>30</v>
      </c>
      <c r="Z116" s="262">
        <v>39</v>
      </c>
      <c r="AA116" s="262">
        <v>886</v>
      </c>
      <c r="AB116" s="262">
        <v>1685</v>
      </c>
      <c r="AC116" s="262">
        <v>220</v>
      </c>
      <c r="AD116" s="262">
        <v>31355</v>
      </c>
      <c r="AE116" s="262">
        <v>2255</v>
      </c>
      <c r="AF116" s="262">
        <v>94</v>
      </c>
      <c r="AG116" s="262">
        <v>21350</v>
      </c>
      <c r="AH116" s="262">
        <v>10894</v>
      </c>
      <c r="AI116" s="262">
        <v>3893</v>
      </c>
      <c r="AJ116" s="262">
        <v>296</v>
      </c>
      <c r="AK116" s="262">
        <v>62</v>
      </c>
      <c r="AL116" s="262">
        <v>29923</v>
      </c>
      <c r="AM116" s="262">
        <v>3914</v>
      </c>
      <c r="AN116" s="262">
        <v>1698</v>
      </c>
      <c r="AO116" s="262">
        <v>960</v>
      </c>
      <c r="AP116" s="262">
        <v>61196</v>
      </c>
      <c r="AQ116" s="262">
        <v>6476</v>
      </c>
      <c r="AR116" s="262">
        <v>4853</v>
      </c>
      <c r="AS116" s="262">
        <v>7222</v>
      </c>
      <c r="AT116" s="262">
        <v>10405</v>
      </c>
      <c r="AU116" s="262">
        <v>10567</v>
      </c>
      <c r="AV116" s="262">
        <v>6938</v>
      </c>
      <c r="AW116" s="262">
        <v>8604</v>
      </c>
      <c r="AX116" s="262">
        <v>4260</v>
      </c>
      <c r="AY116" s="262">
        <v>1862</v>
      </c>
      <c r="AZ116" s="262">
        <v>10664</v>
      </c>
      <c r="BA116" s="262">
        <v>46690</v>
      </c>
      <c r="BB116" s="262">
        <v>2311</v>
      </c>
      <c r="BC116" s="262">
        <v>335</v>
      </c>
      <c r="BD116" s="262">
        <v>499</v>
      </c>
      <c r="BE116" s="262">
        <v>477</v>
      </c>
      <c r="BF116" s="262">
        <v>60</v>
      </c>
      <c r="BG116" s="262">
        <v>151</v>
      </c>
      <c r="BH116" s="262">
        <v>1564</v>
      </c>
      <c r="BI116" s="262">
        <v>4900</v>
      </c>
      <c r="BJ116" s="262">
        <v>680</v>
      </c>
      <c r="BK116" s="262">
        <v>50314</v>
      </c>
      <c r="BL116" s="262">
        <v>3581</v>
      </c>
      <c r="BM116" s="262">
        <v>148</v>
      </c>
      <c r="BN116" s="262">
        <v>34942</v>
      </c>
      <c r="BO116" s="262">
        <v>23840</v>
      </c>
      <c r="BP116" s="262">
        <v>220</v>
      </c>
      <c r="BQ116" s="262">
        <v>2185</v>
      </c>
      <c r="BR116" s="262">
        <v>1023</v>
      </c>
      <c r="BS116" s="262">
        <v>6028</v>
      </c>
      <c r="BT116" s="262">
        <v>11438</v>
      </c>
      <c r="BU116" s="262">
        <v>11102</v>
      </c>
      <c r="BV116" s="262">
        <v>9051</v>
      </c>
      <c r="BW116" s="262">
        <v>9271</v>
      </c>
      <c r="BX116" s="262">
        <v>5489</v>
      </c>
      <c r="BY116" s="262">
        <v>2917</v>
      </c>
      <c r="BZ116" s="262">
        <v>1987</v>
      </c>
      <c r="CA116" s="262">
        <v>2881</v>
      </c>
      <c r="CB116" s="262">
        <v>488</v>
      </c>
      <c r="CC116" s="262">
        <v>2707</v>
      </c>
      <c r="CD116" s="262">
        <v>9006</v>
      </c>
      <c r="CE116" s="262">
        <v>13312</v>
      </c>
      <c r="CF116" s="262">
        <v>11684</v>
      </c>
      <c r="CG116" s="262">
        <v>9394</v>
      </c>
      <c r="CH116" s="262">
        <v>14596</v>
      </c>
      <c r="CI116" s="262">
        <v>49597</v>
      </c>
      <c r="CJ116" s="262">
        <v>6233</v>
      </c>
      <c r="CK116" s="262">
        <v>3430</v>
      </c>
      <c r="CL116" s="262">
        <v>1927</v>
      </c>
      <c r="CM116" s="262">
        <v>56892</v>
      </c>
      <c r="CN116" s="262">
        <v>17013</v>
      </c>
      <c r="CO116" s="262">
        <v>15813</v>
      </c>
      <c r="CP116" s="262">
        <v>18771</v>
      </c>
      <c r="CQ116" s="262">
        <v>4173</v>
      </c>
      <c r="CR116" s="262">
        <v>1122</v>
      </c>
      <c r="CS116" s="262">
        <v>17013</v>
      </c>
      <c r="CT116" s="262">
        <v>18400</v>
      </c>
      <c r="CU116" s="262">
        <v>9245</v>
      </c>
      <c r="CV116" s="262">
        <v>8361</v>
      </c>
      <c r="CW116" s="262">
        <v>2732</v>
      </c>
      <c r="CX116" s="262">
        <v>1141</v>
      </c>
      <c r="CY116" s="262">
        <v>136491</v>
      </c>
      <c r="CZ116" s="262">
        <v>67847</v>
      </c>
      <c r="DA116" s="262">
        <v>68643</v>
      </c>
      <c r="DB116" s="262">
        <v>12313</v>
      </c>
      <c r="DC116" s="262">
        <v>16585</v>
      </c>
      <c r="DD116" s="262">
        <v>15423</v>
      </c>
      <c r="DE116" s="262">
        <v>19650</v>
      </c>
      <c r="DF116" s="262">
        <v>13389</v>
      </c>
      <c r="DG116" s="262">
        <v>12646</v>
      </c>
      <c r="DH116" s="262">
        <v>6783</v>
      </c>
      <c r="DI116" s="262">
        <v>3259</v>
      </c>
      <c r="DJ116" s="262">
        <v>3630</v>
      </c>
      <c r="DK116" s="262">
        <v>13533</v>
      </c>
      <c r="DL116" s="262">
        <v>4753</v>
      </c>
      <c r="DM116" s="262">
        <v>11721</v>
      </c>
      <c r="DN116" s="262">
        <v>7425</v>
      </c>
      <c r="DO116" s="262">
        <v>15627</v>
      </c>
      <c r="DP116" s="262">
        <v>24074</v>
      </c>
      <c r="DQ116" s="262">
        <v>26914</v>
      </c>
      <c r="DR116" s="262">
        <v>13560</v>
      </c>
      <c r="DS116" s="262">
        <v>11994</v>
      </c>
      <c r="DT116" s="262">
        <v>74370</v>
      </c>
      <c r="DU116" s="262">
        <v>72170</v>
      </c>
      <c r="DV116" s="262">
        <v>2200</v>
      </c>
      <c r="DW116" s="262">
        <v>61350</v>
      </c>
      <c r="DX116" s="262">
        <v>72170</v>
      </c>
      <c r="DY116" s="262">
        <v>62120</v>
      </c>
      <c r="DZ116" s="262">
        <v>2870</v>
      </c>
      <c r="EA116" s="262">
        <v>3390</v>
      </c>
      <c r="EB116" s="262">
        <v>2920</v>
      </c>
      <c r="EC116" s="262">
        <v>870</v>
      </c>
      <c r="ED116" s="262">
        <v>70960</v>
      </c>
      <c r="EE116" s="262">
        <v>3830</v>
      </c>
      <c r="EF116" s="262">
        <v>8420</v>
      </c>
      <c r="EG116" s="262">
        <v>12350</v>
      </c>
      <c r="EH116" s="262">
        <v>9410</v>
      </c>
      <c r="EI116" s="262">
        <v>9340</v>
      </c>
      <c r="EJ116" s="262">
        <v>780</v>
      </c>
      <c r="EK116" s="262">
        <v>12640</v>
      </c>
      <c r="EL116" s="262">
        <v>7340</v>
      </c>
      <c r="EM116" s="262">
        <v>6720</v>
      </c>
      <c r="EN116" s="262">
        <v>0.42420000000000002</v>
      </c>
      <c r="EO116" s="262">
        <v>72170</v>
      </c>
      <c r="EP116" s="262">
        <v>950</v>
      </c>
      <c r="EQ116" s="262">
        <v>32690</v>
      </c>
      <c r="ER116" s="262">
        <v>28280</v>
      </c>
      <c r="ES116" s="262">
        <v>730</v>
      </c>
      <c r="ET116" s="262">
        <v>3670</v>
      </c>
      <c r="EU116" s="262">
        <v>13580</v>
      </c>
      <c r="EV116" s="262">
        <v>10050</v>
      </c>
      <c r="EW116" s="262">
        <v>3540</v>
      </c>
      <c r="EX116" s="262">
        <v>24940</v>
      </c>
      <c r="EY116" s="262">
        <v>1420</v>
      </c>
      <c r="EZ116" s="262">
        <v>6150</v>
      </c>
      <c r="FA116" s="262">
        <v>3320</v>
      </c>
      <c r="FB116" s="262">
        <v>14050</v>
      </c>
      <c r="FC116" s="262">
        <v>0.42420000000000002</v>
      </c>
      <c r="FD116" s="262">
        <v>18790</v>
      </c>
      <c r="FE116" s="262">
        <v>5800</v>
      </c>
      <c r="FF116" s="262">
        <v>9790</v>
      </c>
      <c r="FG116" s="262">
        <v>3210</v>
      </c>
      <c r="FH116" s="262">
        <v>5640</v>
      </c>
      <c r="FI116" s="262">
        <v>3030</v>
      </c>
      <c r="FJ116" s="262">
        <v>3090</v>
      </c>
      <c r="FK116" s="262">
        <v>5040</v>
      </c>
      <c r="FL116" s="262">
        <v>330</v>
      </c>
      <c r="FM116" s="262">
        <v>1670</v>
      </c>
      <c r="FN116" s="262">
        <v>115660</v>
      </c>
      <c r="FO116" s="262">
        <v>10040</v>
      </c>
      <c r="FP116" s="262">
        <v>6610</v>
      </c>
      <c r="FQ116" s="262">
        <v>3430</v>
      </c>
      <c r="FR116" s="262">
        <v>54210</v>
      </c>
      <c r="FS116" s="262">
        <v>27710</v>
      </c>
      <c r="FT116" s="262">
        <v>24510</v>
      </c>
      <c r="FU116" s="262">
        <v>3210</v>
      </c>
      <c r="FV116" s="262">
        <v>9280</v>
      </c>
      <c r="FW116" s="262">
        <v>14420</v>
      </c>
      <c r="FX116" s="262">
        <v>115660</v>
      </c>
      <c r="FY116" s="262">
        <v>36510</v>
      </c>
      <c r="FZ116" s="262">
        <v>54870</v>
      </c>
      <c r="GA116" s="262">
        <v>12580</v>
      </c>
      <c r="GB116" s="262">
        <v>1250</v>
      </c>
      <c r="GC116" s="262">
        <v>3860</v>
      </c>
      <c r="GD116" s="262">
        <v>5960</v>
      </c>
      <c r="GE116" s="262">
        <v>640</v>
      </c>
      <c r="GF116">
        <v>4109</v>
      </c>
      <c r="GG116">
        <v>2967</v>
      </c>
      <c r="GH116">
        <v>15714</v>
      </c>
      <c r="GI116">
        <v>3855</v>
      </c>
      <c r="GJ116">
        <v>1347</v>
      </c>
      <c r="GK116">
        <v>2292</v>
      </c>
      <c r="GL116">
        <v>2819</v>
      </c>
      <c r="GM116">
        <v>1700</v>
      </c>
      <c r="GN116">
        <v>1196</v>
      </c>
      <c r="GO116">
        <v>496</v>
      </c>
      <c r="GP116">
        <v>6476</v>
      </c>
      <c r="GQ116">
        <v>4605</v>
      </c>
      <c r="GR116">
        <v>27576</v>
      </c>
      <c r="GS116">
        <v>6560</v>
      </c>
      <c r="GT116">
        <v>1903</v>
      </c>
      <c r="GU116">
        <v>4156</v>
      </c>
      <c r="GV116">
        <v>4841</v>
      </c>
      <c r="GW116">
        <v>2673</v>
      </c>
      <c r="GX116">
        <v>1709</v>
      </c>
      <c r="GY116">
        <v>688</v>
      </c>
    </row>
    <row r="117" spans="1:207">
      <c r="A117" s="262">
        <v>5970</v>
      </c>
      <c r="B117" s="262">
        <v>5</v>
      </c>
      <c r="C117" s="262">
        <v>9</v>
      </c>
      <c r="D117" s="262">
        <v>70</v>
      </c>
      <c r="E117" s="262" t="s">
        <v>192</v>
      </c>
      <c r="F117" s="262" t="s">
        <v>2429</v>
      </c>
      <c r="G117" s="262" t="s">
        <v>2430</v>
      </c>
      <c r="H117" s="262" t="s">
        <v>2202</v>
      </c>
      <c r="I117" s="262">
        <v>75581</v>
      </c>
      <c r="J117" s="262">
        <v>12337</v>
      </c>
      <c r="K117" s="262">
        <v>7746</v>
      </c>
      <c r="L117" s="262">
        <v>11001</v>
      </c>
      <c r="M117" s="262">
        <v>12972</v>
      </c>
      <c r="N117" s="262">
        <v>11000</v>
      </c>
      <c r="O117" s="262">
        <v>7216</v>
      </c>
      <c r="P117" s="262">
        <v>7329</v>
      </c>
      <c r="Q117" s="262">
        <v>4237</v>
      </c>
      <c r="R117" s="262">
        <v>1743</v>
      </c>
      <c r="S117" s="262">
        <v>6707</v>
      </c>
      <c r="T117" s="262">
        <v>65713</v>
      </c>
      <c r="U117" s="262">
        <v>1252</v>
      </c>
      <c r="V117" s="262">
        <v>575</v>
      </c>
      <c r="W117" s="262">
        <v>512</v>
      </c>
      <c r="X117" s="262">
        <v>472</v>
      </c>
      <c r="Y117" s="262">
        <v>61</v>
      </c>
      <c r="Z117" s="262">
        <v>289</v>
      </c>
      <c r="AA117" s="262">
        <v>1650</v>
      </c>
      <c r="AB117" s="262">
        <v>3546</v>
      </c>
      <c r="AC117" s="262">
        <v>284</v>
      </c>
      <c r="AD117" s="262">
        <v>63580</v>
      </c>
      <c r="AE117" s="262">
        <v>6223</v>
      </c>
      <c r="AF117" s="262">
        <v>298</v>
      </c>
      <c r="AG117" s="262">
        <v>45104</v>
      </c>
      <c r="AH117" s="262">
        <v>21114</v>
      </c>
      <c r="AI117" s="262">
        <v>7828</v>
      </c>
      <c r="AJ117" s="262">
        <v>1206</v>
      </c>
      <c r="AK117" s="262">
        <v>329</v>
      </c>
      <c r="AL117" s="262">
        <v>60165</v>
      </c>
      <c r="AM117" s="262">
        <v>8957</v>
      </c>
      <c r="AN117" s="262">
        <v>4732</v>
      </c>
      <c r="AO117" s="262">
        <v>1727</v>
      </c>
      <c r="AP117" s="262">
        <v>134826</v>
      </c>
      <c r="AQ117" s="262">
        <v>18431</v>
      </c>
      <c r="AR117" s="262">
        <v>12618</v>
      </c>
      <c r="AS117" s="262">
        <v>20356</v>
      </c>
      <c r="AT117" s="262">
        <v>24455</v>
      </c>
      <c r="AU117" s="262">
        <v>22606</v>
      </c>
      <c r="AV117" s="262">
        <v>12458</v>
      </c>
      <c r="AW117" s="262">
        <v>14888</v>
      </c>
      <c r="AX117" s="262">
        <v>6371</v>
      </c>
      <c r="AY117" s="262">
        <v>2631</v>
      </c>
      <c r="AZ117" s="262">
        <v>23110</v>
      </c>
      <c r="BA117" s="262">
        <v>96523</v>
      </c>
      <c r="BB117" s="262">
        <v>5913</v>
      </c>
      <c r="BC117" s="262">
        <v>2308</v>
      </c>
      <c r="BD117" s="262">
        <v>4153</v>
      </c>
      <c r="BE117" s="262">
        <v>1408</v>
      </c>
      <c r="BF117" s="262">
        <v>653</v>
      </c>
      <c r="BG117" s="262">
        <v>746</v>
      </c>
      <c r="BH117" s="262">
        <v>3863</v>
      </c>
      <c r="BI117" s="262">
        <v>11204</v>
      </c>
      <c r="BJ117" s="262">
        <v>559</v>
      </c>
      <c r="BK117" s="262">
        <v>109443</v>
      </c>
      <c r="BL117" s="262">
        <v>9210</v>
      </c>
      <c r="BM117" s="262">
        <v>535</v>
      </c>
      <c r="BN117" s="262">
        <v>72041</v>
      </c>
      <c r="BO117" s="262">
        <v>57063</v>
      </c>
      <c r="BP117" s="262">
        <v>510</v>
      </c>
      <c r="BQ117" s="262">
        <v>5200</v>
      </c>
      <c r="BR117" s="262">
        <v>5378</v>
      </c>
      <c r="BS117" s="262">
        <v>17992</v>
      </c>
      <c r="BT117" s="262">
        <v>28989</v>
      </c>
      <c r="BU117" s="262">
        <v>23801</v>
      </c>
      <c r="BV117" s="262">
        <v>17907</v>
      </c>
      <c r="BW117" s="262">
        <v>17602</v>
      </c>
      <c r="BX117" s="262">
        <v>10292</v>
      </c>
      <c r="BY117" s="262">
        <v>5114</v>
      </c>
      <c r="BZ117" s="262">
        <v>3295</v>
      </c>
      <c r="CA117" s="262">
        <v>4444</v>
      </c>
      <c r="CB117" s="262">
        <v>3230</v>
      </c>
      <c r="CC117" s="262">
        <v>8094</v>
      </c>
      <c r="CD117" s="262">
        <v>24398</v>
      </c>
      <c r="CE117" s="262">
        <v>30498</v>
      </c>
      <c r="CF117" s="262">
        <v>23019</v>
      </c>
      <c r="CG117" s="262">
        <v>18411</v>
      </c>
      <c r="CH117" s="262">
        <v>27164</v>
      </c>
      <c r="CI117" s="262">
        <v>103607</v>
      </c>
      <c r="CJ117" s="262">
        <v>15042</v>
      </c>
      <c r="CK117" s="262">
        <v>11126</v>
      </c>
      <c r="CL117" s="262">
        <v>5039</v>
      </c>
      <c r="CM117" s="262">
        <v>124107</v>
      </c>
      <c r="CN117" s="262">
        <v>42420</v>
      </c>
      <c r="CO117" s="262">
        <v>34880</v>
      </c>
      <c r="CP117" s="262">
        <v>34872</v>
      </c>
      <c r="CQ117" s="262">
        <v>9133</v>
      </c>
      <c r="CR117" s="262">
        <v>2802</v>
      </c>
      <c r="CS117" s="262">
        <v>42420</v>
      </c>
      <c r="CT117" s="262">
        <v>41026</v>
      </c>
      <c r="CU117" s="262">
        <v>18887</v>
      </c>
      <c r="CV117" s="262">
        <v>14631</v>
      </c>
      <c r="CW117" s="262">
        <v>4966</v>
      </c>
      <c r="CX117" s="262">
        <v>2177</v>
      </c>
      <c r="CY117" s="262">
        <v>276834</v>
      </c>
      <c r="CZ117" s="262">
        <v>135507</v>
      </c>
      <c r="DA117" s="262">
        <v>141327</v>
      </c>
      <c r="DB117" s="262">
        <v>22977</v>
      </c>
      <c r="DC117" s="262">
        <v>30408</v>
      </c>
      <c r="DD117" s="262">
        <v>34140</v>
      </c>
      <c r="DE117" s="262">
        <v>40668</v>
      </c>
      <c r="DF117" s="262">
        <v>29684</v>
      </c>
      <c r="DG117" s="262">
        <v>28751</v>
      </c>
      <c r="DH117" s="262">
        <v>14803</v>
      </c>
      <c r="DI117" s="262">
        <v>6416</v>
      </c>
      <c r="DJ117" s="262">
        <v>6618</v>
      </c>
      <c r="DK117" s="262">
        <v>24498</v>
      </c>
      <c r="DL117" s="262">
        <v>9235</v>
      </c>
      <c r="DM117" s="262">
        <v>24552</v>
      </c>
      <c r="DN117" s="262">
        <v>16206</v>
      </c>
      <c r="DO117" s="262">
        <v>30338</v>
      </c>
      <c r="DP117" s="262">
        <v>45065</v>
      </c>
      <c r="DQ117" s="262">
        <v>57040</v>
      </c>
      <c r="DR117" s="262">
        <v>30407</v>
      </c>
      <c r="DS117" s="262">
        <v>26459</v>
      </c>
      <c r="DT117" s="262">
        <v>146550</v>
      </c>
      <c r="DU117" s="262">
        <v>141650</v>
      </c>
      <c r="DV117" s="262">
        <v>4900</v>
      </c>
      <c r="DW117" s="262">
        <v>129410</v>
      </c>
      <c r="DX117" s="262">
        <v>141650</v>
      </c>
      <c r="DY117" s="262">
        <v>122860</v>
      </c>
      <c r="DZ117" s="262">
        <v>5920</v>
      </c>
      <c r="EA117" s="262">
        <v>5350</v>
      </c>
      <c r="EB117" s="262">
        <v>6260</v>
      </c>
      <c r="EC117" s="262">
        <v>1250</v>
      </c>
      <c r="ED117" s="262">
        <v>138540</v>
      </c>
      <c r="EE117" s="262">
        <v>6420</v>
      </c>
      <c r="EF117" s="262">
        <v>18900</v>
      </c>
      <c r="EG117" s="262">
        <v>25180</v>
      </c>
      <c r="EH117" s="262">
        <v>18390</v>
      </c>
      <c r="EI117" s="262">
        <v>20110</v>
      </c>
      <c r="EJ117" s="262">
        <v>1010</v>
      </c>
      <c r="EK117" s="262">
        <v>22270</v>
      </c>
      <c r="EL117" s="262">
        <v>11310</v>
      </c>
      <c r="EM117" s="262">
        <v>14270</v>
      </c>
      <c r="EN117" s="262">
        <v>700</v>
      </c>
      <c r="EO117" s="262">
        <v>141650</v>
      </c>
      <c r="EP117" s="262">
        <v>1030</v>
      </c>
      <c r="EQ117" s="262">
        <v>52280</v>
      </c>
      <c r="ER117" s="262">
        <v>44170</v>
      </c>
      <c r="ES117" s="262">
        <v>1300</v>
      </c>
      <c r="ET117" s="262">
        <v>6800</v>
      </c>
      <c r="EU117" s="262">
        <v>31610</v>
      </c>
      <c r="EV117" s="262">
        <v>23260</v>
      </c>
      <c r="EW117" s="262">
        <v>8360</v>
      </c>
      <c r="EX117" s="262">
        <v>56730</v>
      </c>
      <c r="EY117" s="262">
        <v>3340</v>
      </c>
      <c r="EZ117" s="262">
        <v>14240</v>
      </c>
      <c r="FA117" s="262">
        <v>7520</v>
      </c>
      <c r="FB117" s="262">
        <v>31620</v>
      </c>
      <c r="FC117" s="262">
        <v>0.42420000000000002</v>
      </c>
      <c r="FD117" s="262">
        <v>35310</v>
      </c>
      <c r="FE117" s="262">
        <v>11030</v>
      </c>
      <c r="FF117" s="262">
        <v>18420</v>
      </c>
      <c r="FG117" s="262">
        <v>5870</v>
      </c>
      <c r="FH117" s="262">
        <v>10620</v>
      </c>
      <c r="FI117" s="262">
        <v>3980</v>
      </c>
      <c r="FJ117" s="262">
        <v>5760</v>
      </c>
      <c r="FK117" s="262">
        <v>8720</v>
      </c>
      <c r="FL117" s="262">
        <v>2970</v>
      </c>
      <c r="FM117" s="262">
        <v>3270</v>
      </c>
      <c r="FN117" s="262">
        <v>237920</v>
      </c>
      <c r="FO117" s="262">
        <v>16870</v>
      </c>
      <c r="FP117" s="262">
        <v>10620</v>
      </c>
      <c r="FQ117" s="262">
        <v>6250</v>
      </c>
      <c r="FR117" s="262">
        <v>103830</v>
      </c>
      <c r="FS117" s="262">
        <v>58040</v>
      </c>
      <c r="FT117" s="262">
        <v>52180</v>
      </c>
      <c r="FU117" s="262">
        <v>5870</v>
      </c>
      <c r="FV117" s="262">
        <v>17670</v>
      </c>
      <c r="FW117" s="262">
        <v>41510</v>
      </c>
      <c r="FX117" s="262">
        <v>237920</v>
      </c>
      <c r="FY117" s="262">
        <v>69420</v>
      </c>
      <c r="FZ117" s="262">
        <v>116270</v>
      </c>
      <c r="GA117" s="262">
        <v>22210</v>
      </c>
      <c r="GB117" s="262">
        <v>2240</v>
      </c>
      <c r="GC117" s="262">
        <v>9200</v>
      </c>
      <c r="GD117" s="262">
        <v>16470</v>
      </c>
      <c r="GE117" s="262">
        <v>2100</v>
      </c>
      <c r="GF117">
        <v>12337</v>
      </c>
      <c r="GG117">
        <v>7369</v>
      </c>
      <c r="GH117">
        <v>34445</v>
      </c>
      <c r="GI117">
        <v>6564</v>
      </c>
      <c r="GJ117">
        <v>2182</v>
      </c>
      <c r="GK117">
        <v>3620</v>
      </c>
      <c r="GL117">
        <v>4084</v>
      </c>
      <c r="GM117">
        <v>2719</v>
      </c>
      <c r="GN117">
        <v>1576</v>
      </c>
      <c r="GO117">
        <v>685</v>
      </c>
      <c r="GP117">
        <v>18431</v>
      </c>
      <c r="GQ117">
        <v>11988</v>
      </c>
      <c r="GR117">
        <v>66125</v>
      </c>
      <c r="GS117">
        <v>12079</v>
      </c>
      <c r="GT117">
        <v>3296</v>
      </c>
      <c r="GU117">
        <v>8220</v>
      </c>
      <c r="GV117">
        <v>7293</v>
      </c>
      <c r="GW117">
        <v>3935</v>
      </c>
      <c r="GX117">
        <v>2386</v>
      </c>
      <c r="GY117">
        <v>1061</v>
      </c>
    </row>
    <row r="118" spans="1:207">
      <c r="A118" s="262">
        <v>5974</v>
      </c>
      <c r="B118" s="262">
        <v>5</v>
      </c>
      <c r="C118" s="262">
        <v>9</v>
      </c>
      <c r="D118" s="262">
        <v>74</v>
      </c>
      <c r="E118" s="262" t="s">
        <v>192</v>
      </c>
      <c r="F118" s="262" t="s">
        <v>2431</v>
      </c>
      <c r="G118" s="262" t="s">
        <v>2432</v>
      </c>
      <c r="H118" s="262" t="s">
        <v>2202</v>
      </c>
      <c r="I118" s="262">
        <v>79822</v>
      </c>
      <c r="J118" s="262">
        <v>9761</v>
      </c>
      <c r="K118" s="262">
        <v>6917</v>
      </c>
      <c r="L118" s="262">
        <v>9184</v>
      </c>
      <c r="M118" s="262">
        <v>12385</v>
      </c>
      <c r="N118" s="262">
        <v>12404</v>
      </c>
      <c r="O118" s="262">
        <v>8409</v>
      </c>
      <c r="P118" s="262">
        <v>11288</v>
      </c>
      <c r="Q118" s="262">
        <v>6620</v>
      </c>
      <c r="R118" s="262">
        <v>2854</v>
      </c>
      <c r="S118" s="262">
        <v>6580</v>
      </c>
      <c r="T118" s="262">
        <v>70441</v>
      </c>
      <c r="U118" s="262">
        <v>799</v>
      </c>
      <c r="V118" s="262">
        <v>495</v>
      </c>
      <c r="W118" s="262">
        <v>590</v>
      </c>
      <c r="X118" s="262">
        <v>428</v>
      </c>
      <c r="Y118" s="262">
        <v>290</v>
      </c>
      <c r="Z118" s="262">
        <v>199</v>
      </c>
      <c r="AA118" s="262">
        <v>1717</v>
      </c>
      <c r="AB118" s="262">
        <v>5515</v>
      </c>
      <c r="AC118" s="262">
        <v>576</v>
      </c>
      <c r="AD118" s="262">
        <v>67487</v>
      </c>
      <c r="AE118" s="262">
        <v>4218</v>
      </c>
      <c r="AF118" s="262">
        <v>309</v>
      </c>
      <c r="AG118" s="262">
        <v>51926</v>
      </c>
      <c r="AH118" s="262">
        <v>17164</v>
      </c>
      <c r="AI118" s="262">
        <v>9287</v>
      </c>
      <c r="AJ118" s="262">
        <v>1255</v>
      </c>
      <c r="AK118" s="262">
        <v>190</v>
      </c>
      <c r="AL118" s="262">
        <v>56542</v>
      </c>
      <c r="AM118" s="262">
        <v>12129</v>
      </c>
      <c r="AN118" s="262">
        <v>8402</v>
      </c>
      <c r="AO118" s="262">
        <v>2749</v>
      </c>
      <c r="AP118" s="262">
        <v>137861</v>
      </c>
      <c r="AQ118" s="262">
        <v>15232</v>
      </c>
      <c r="AR118" s="262">
        <v>11335</v>
      </c>
      <c r="AS118" s="262">
        <v>17559</v>
      </c>
      <c r="AT118" s="262">
        <v>23790</v>
      </c>
      <c r="AU118" s="262">
        <v>22510</v>
      </c>
      <c r="AV118" s="262">
        <v>14437</v>
      </c>
      <c r="AW118" s="262">
        <v>19400</v>
      </c>
      <c r="AX118" s="262">
        <v>9446</v>
      </c>
      <c r="AY118" s="262">
        <v>4146</v>
      </c>
      <c r="AZ118" s="262">
        <v>24850</v>
      </c>
      <c r="BA118" s="262">
        <v>101660</v>
      </c>
      <c r="BB118" s="262">
        <v>3418</v>
      </c>
      <c r="BC118" s="262">
        <v>2023</v>
      </c>
      <c r="BD118" s="262">
        <v>2989</v>
      </c>
      <c r="BE118" s="262">
        <v>1419</v>
      </c>
      <c r="BF118" s="262">
        <v>893</v>
      </c>
      <c r="BG118" s="262">
        <v>603</v>
      </c>
      <c r="BH118" s="262">
        <v>2930</v>
      </c>
      <c r="BI118" s="262">
        <v>14917</v>
      </c>
      <c r="BJ118" s="262">
        <v>1703</v>
      </c>
      <c r="BK118" s="262">
        <v>111144</v>
      </c>
      <c r="BL118" s="262">
        <v>6344</v>
      </c>
      <c r="BM118" s="262">
        <v>817</v>
      </c>
      <c r="BN118" s="262">
        <v>71406</v>
      </c>
      <c r="BO118" s="262">
        <v>61144</v>
      </c>
      <c r="BP118" s="262">
        <v>517</v>
      </c>
      <c r="BQ118" s="262">
        <v>4788</v>
      </c>
      <c r="BR118" s="262">
        <v>3029</v>
      </c>
      <c r="BS118" s="262">
        <v>15845</v>
      </c>
      <c r="BT118" s="262">
        <v>28399</v>
      </c>
      <c r="BU118" s="262">
        <v>25811</v>
      </c>
      <c r="BV118" s="262">
        <v>19596</v>
      </c>
      <c r="BW118" s="262">
        <v>19308</v>
      </c>
      <c r="BX118" s="262">
        <v>11486</v>
      </c>
      <c r="BY118" s="262">
        <v>5715</v>
      </c>
      <c r="BZ118" s="262">
        <v>3285</v>
      </c>
      <c r="CA118" s="262">
        <v>5381</v>
      </c>
      <c r="CB118" s="262">
        <v>1347</v>
      </c>
      <c r="CC118" s="262">
        <v>8194</v>
      </c>
      <c r="CD118" s="262">
        <v>23857</v>
      </c>
      <c r="CE118" s="262">
        <v>33054</v>
      </c>
      <c r="CF118" s="262">
        <v>26488</v>
      </c>
      <c r="CG118" s="262">
        <v>19618</v>
      </c>
      <c r="CH118" s="262">
        <v>25297</v>
      </c>
      <c r="CI118" s="262">
        <v>93615</v>
      </c>
      <c r="CJ118" s="262">
        <v>20272</v>
      </c>
      <c r="CK118" s="262">
        <v>17668</v>
      </c>
      <c r="CL118" s="262">
        <v>6300</v>
      </c>
      <c r="CM118" s="262">
        <v>128423</v>
      </c>
      <c r="CN118" s="262">
        <v>42094</v>
      </c>
      <c r="CO118" s="262">
        <v>35350</v>
      </c>
      <c r="CP118" s="262">
        <v>37586</v>
      </c>
      <c r="CQ118" s="262">
        <v>10714</v>
      </c>
      <c r="CR118" s="262">
        <v>2679</v>
      </c>
      <c r="CS118" s="262">
        <v>42094</v>
      </c>
      <c r="CT118" s="262">
        <v>42037</v>
      </c>
      <c r="CU118" s="262">
        <v>20465</v>
      </c>
      <c r="CV118" s="262">
        <v>16334</v>
      </c>
      <c r="CW118" s="262">
        <v>5380</v>
      </c>
      <c r="CX118" s="262">
        <v>2113</v>
      </c>
      <c r="CY118" s="262">
        <v>296875</v>
      </c>
      <c r="CZ118" s="262">
        <v>145297</v>
      </c>
      <c r="DA118" s="262">
        <v>151578</v>
      </c>
      <c r="DB118" s="262">
        <v>26363</v>
      </c>
      <c r="DC118" s="262">
        <v>34476</v>
      </c>
      <c r="DD118" s="262">
        <v>31796</v>
      </c>
      <c r="DE118" s="262">
        <v>43806</v>
      </c>
      <c r="DF118" s="262">
        <v>30712</v>
      </c>
      <c r="DG118" s="262">
        <v>29676</v>
      </c>
      <c r="DH118" s="262">
        <v>15704</v>
      </c>
      <c r="DI118" s="262">
        <v>6960</v>
      </c>
      <c r="DJ118" s="262">
        <v>7737</v>
      </c>
      <c r="DK118" s="262">
        <v>28622</v>
      </c>
      <c r="DL118" s="262">
        <v>10236</v>
      </c>
      <c r="DM118" s="262">
        <v>23750</v>
      </c>
      <c r="DN118" s="262">
        <v>15330</v>
      </c>
      <c r="DO118" s="262">
        <v>32932</v>
      </c>
      <c r="DP118" s="262">
        <v>51410</v>
      </c>
      <c r="DQ118" s="262">
        <v>60526</v>
      </c>
      <c r="DR118" s="262">
        <v>31734</v>
      </c>
      <c r="DS118" s="262">
        <v>27638</v>
      </c>
      <c r="DT118" s="262">
        <v>155190</v>
      </c>
      <c r="DU118" s="262">
        <v>149360</v>
      </c>
      <c r="DV118" s="262">
        <v>5830</v>
      </c>
      <c r="DW118" s="262">
        <v>138390</v>
      </c>
      <c r="DX118" s="262">
        <v>149360</v>
      </c>
      <c r="DY118" s="262">
        <v>126590</v>
      </c>
      <c r="DZ118" s="262">
        <v>7060</v>
      </c>
      <c r="EA118" s="262">
        <v>6430</v>
      </c>
      <c r="EB118" s="262">
        <v>7830</v>
      </c>
      <c r="EC118" s="262">
        <v>1450</v>
      </c>
      <c r="ED118" s="262">
        <v>146400</v>
      </c>
      <c r="EE118" s="262">
        <v>7270</v>
      </c>
      <c r="EF118" s="262">
        <v>21630</v>
      </c>
      <c r="EG118" s="262">
        <v>28690</v>
      </c>
      <c r="EH118" s="262">
        <v>18550</v>
      </c>
      <c r="EI118" s="262">
        <v>22610</v>
      </c>
      <c r="EJ118" s="262">
        <v>2580</v>
      </c>
      <c r="EK118" s="262">
        <v>19510</v>
      </c>
      <c r="EL118" s="262">
        <v>11500</v>
      </c>
      <c r="EM118" s="262">
        <v>13540</v>
      </c>
      <c r="EN118" s="262">
        <v>510</v>
      </c>
      <c r="EO118" s="262">
        <v>149360</v>
      </c>
      <c r="EP118" s="262">
        <v>3620</v>
      </c>
      <c r="EQ118" s="262">
        <v>47340</v>
      </c>
      <c r="ER118" s="262">
        <v>38460</v>
      </c>
      <c r="ES118" s="262">
        <v>1750</v>
      </c>
      <c r="ET118" s="262">
        <v>7140</v>
      </c>
      <c r="EU118" s="262">
        <v>34430</v>
      </c>
      <c r="EV118" s="262">
        <v>25640</v>
      </c>
      <c r="EW118" s="262">
        <v>8790</v>
      </c>
      <c r="EX118" s="262">
        <v>63960</v>
      </c>
      <c r="EY118" s="262">
        <v>3410</v>
      </c>
      <c r="EZ118" s="262">
        <v>15060</v>
      </c>
      <c r="FA118" s="262">
        <v>8540</v>
      </c>
      <c r="FB118" s="262">
        <v>36960</v>
      </c>
      <c r="FC118" s="262">
        <v>10</v>
      </c>
      <c r="FD118" s="262">
        <v>42170</v>
      </c>
      <c r="FE118" s="262">
        <v>13310</v>
      </c>
      <c r="FF118" s="262">
        <v>21240</v>
      </c>
      <c r="FG118" s="262">
        <v>7620</v>
      </c>
      <c r="FH118" s="262">
        <v>12910</v>
      </c>
      <c r="FI118" s="262">
        <v>4570</v>
      </c>
      <c r="FJ118" s="262">
        <v>6380</v>
      </c>
      <c r="FK118" s="262">
        <v>11970</v>
      </c>
      <c r="FL118" s="262">
        <v>1350</v>
      </c>
      <c r="FM118" s="262">
        <v>4980</v>
      </c>
      <c r="FN118" s="262">
        <v>250170</v>
      </c>
      <c r="FO118" s="262">
        <v>20380</v>
      </c>
      <c r="FP118" s="262">
        <v>12870</v>
      </c>
      <c r="FQ118" s="262">
        <v>7510</v>
      </c>
      <c r="FR118" s="262">
        <v>98860</v>
      </c>
      <c r="FS118" s="262">
        <v>65060</v>
      </c>
      <c r="FT118" s="262">
        <v>57440</v>
      </c>
      <c r="FU118" s="262">
        <v>7620</v>
      </c>
      <c r="FV118" s="262">
        <v>26220</v>
      </c>
      <c r="FW118" s="262">
        <v>39660</v>
      </c>
      <c r="FX118" s="262">
        <v>250170</v>
      </c>
      <c r="FY118" s="262">
        <v>70110</v>
      </c>
      <c r="FZ118" s="262">
        <v>120070</v>
      </c>
      <c r="GA118" s="262">
        <v>28140</v>
      </c>
      <c r="GB118" s="262">
        <v>3210</v>
      </c>
      <c r="GC118" s="262">
        <v>11990</v>
      </c>
      <c r="GD118" s="262">
        <v>14750</v>
      </c>
      <c r="GE118" s="262">
        <v>1890</v>
      </c>
      <c r="GF118">
        <v>9761</v>
      </c>
      <c r="GG118">
        <v>6580</v>
      </c>
      <c r="GH118">
        <v>33219</v>
      </c>
      <c r="GI118">
        <v>7922</v>
      </c>
      <c r="GJ118">
        <v>2458</v>
      </c>
      <c r="GK118">
        <v>5019</v>
      </c>
      <c r="GL118">
        <v>7033</v>
      </c>
      <c r="GM118">
        <v>4051</v>
      </c>
      <c r="GN118">
        <v>2714</v>
      </c>
      <c r="GO118">
        <v>1065</v>
      </c>
      <c r="GP118">
        <v>15232</v>
      </c>
      <c r="GQ118">
        <v>10772</v>
      </c>
      <c r="GR118">
        <v>62637</v>
      </c>
      <c r="GS118">
        <v>13799</v>
      </c>
      <c r="GT118">
        <v>3836</v>
      </c>
      <c r="GU118">
        <v>8890</v>
      </c>
      <c r="GV118">
        <v>11597</v>
      </c>
      <c r="GW118">
        <v>5665</v>
      </c>
      <c r="GX118">
        <v>3953</v>
      </c>
      <c r="GY118">
        <v>1474</v>
      </c>
    </row>
    <row r="119" spans="1:207">
      <c r="A119" s="262">
        <v>5978</v>
      </c>
      <c r="B119" s="262">
        <v>5</v>
      </c>
      <c r="C119" s="262">
        <v>9</v>
      </c>
      <c r="D119" s="262">
        <v>78</v>
      </c>
      <c r="E119" s="262" t="s">
        <v>192</v>
      </c>
      <c r="F119" s="262" t="s">
        <v>2433</v>
      </c>
      <c r="G119" s="262" t="s">
        <v>2434</v>
      </c>
      <c r="H119" s="262" t="s">
        <v>2202</v>
      </c>
      <c r="I119" s="262">
        <v>92759</v>
      </c>
      <c r="J119" s="262">
        <v>10795</v>
      </c>
      <c r="K119" s="262">
        <v>10124</v>
      </c>
      <c r="L119" s="262">
        <v>14044</v>
      </c>
      <c r="M119" s="262">
        <v>12409</v>
      </c>
      <c r="N119" s="262">
        <v>15178</v>
      </c>
      <c r="O119" s="262">
        <v>10950</v>
      </c>
      <c r="P119" s="262">
        <v>10948</v>
      </c>
      <c r="Q119" s="262">
        <v>5616</v>
      </c>
      <c r="R119" s="262">
        <v>2695</v>
      </c>
      <c r="S119" s="262">
        <v>8834</v>
      </c>
      <c r="T119" s="262">
        <v>73610</v>
      </c>
      <c r="U119" s="262">
        <v>2709</v>
      </c>
      <c r="V119" s="262">
        <v>541</v>
      </c>
      <c r="W119" s="262">
        <v>6164</v>
      </c>
      <c r="X119" s="262">
        <v>438</v>
      </c>
      <c r="Y119" s="262">
        <v>200</v>
      </c>
      <c r="Z119" s="262">
        <v>263</v>
      </c>
      <c r="AA119" s="262">
        <v>5376</v>
      </c>
      <c r="AB119" s="262">
        <v>9695</v>
      </c>
      <c r="AC119" s="262">
        <v>1233</v>
      </c>
      <c r="AD119" s="262">
        <v>71694</v>
      </c>
      <c r="AE119" s="262">
        <v>4549</v>
      </c>
      <c r="AF119" s="262">
        <v>212</v>
      </c>
      <c r="AG119" s="262">
        <v>55802</v>
      </c>
      <c r="AH119" s="262">
        <v>17594</v>
      </c>
      <c r="AI119" s="262">
        <v>15816</v>
      </c>
      <c r="AJ119" s="262">
        <v>3028</v>
      </c>
      <c r="AK119" s="262">
        <v>519</v>
      </c>
      <c r="AL119" s="262">
        <v>43491</v>
      </c>
      <c r="AM119" s="262">
        <v>22964</v>
      </c>
      <c r="AN119" s="262">
        <v>21503</v>
      </c>
      <c r="AO119" s="262">
        <v>4801</v>
      </c>
      <c r="AP119" s="262">
        <v>193545</v>
      </c>
      <c r="AQ119" s="262">
        <v>19982</v>
      </c>
      <c r="AR119" s="262">
        <v>17085</v>
      </c>
      <c r="AS119" s="262">
        <v>33453</v>
      </c>
      <c r="AT119" s="262">
        <v>32336</v>
      </c>
      <c r="AU119" s="262">
        <v>32834</v>
      </c>
      <c r="AV119" s="262">
        <v>21179</v>
      </c>
      <c r="AW119" s="262">
        <v>23384</v>
      </c>
      <c r="AX119" s="262">
        <v>9074</v>
      </c>
      <c r="AY119" s="262">
        <v>4215</v>
      </c>
      <c r="AZ119" s="262">
        <v>37380</v>
      </c>
      <c r="BA119" s="262">
        <v>111421</v>
      </c>
      <c r="BB119" s="262">
        <v>15067</v>
      </c>
      <c r="BC119" s="262">
        <v>2725</v>
      </c>
      <c r="BD119" s="262">
        <v>23563</v>
      </c>
      <c r="BE119" s="262">
        <v>1811</v>
      </c>
      <c r="BF119" s="262">
        <v>541</v>
      </c>
      <c r="BG119" s="262">
        <v>1034</v>
      </c>
      <c r="BH119" s="262">
        <v>14579</v>
      </c>
      <c r="BI119" s="262">
        <v>30779</v>
      </c>
      <c r="BJ119" s="262">
        <v>3591</v>
      </c>
      <c r="BK119" s="262">
        <v>136217</v>
      </c>
      <c r="BL119" s="262">
        <v>8004</v>
      </c>
      <c r="BM119" s="262">
        <v>372</v>
      </c>
      <c r="BN119" s="262">
        <v>81411</v>
      </c>
      <c r="BO119" s="262">
        <v>105355</v>
      </c>
      <c r="BP119" s="262">
        <v>99</v>
      </c>
      <c r="BQ119" s="262">
        <v>6677</v>
      </c>
      <c r="BR119" s="262">
        <v>4829</v>
      </c>
      <c r="BS119" s="262">
        <v>33047</v>
      </c>
      <c r="BT119" s="262">
        <v>52968</v>
      </c>
      <c r="BU119" s="262">
        <v>37539</v>
      </c>
      <c r="BV119" s="262">
        <v>25011</v>
      </c>
      <c r="BW119" s="262">
        <v>20245</v>
      </c>
      <c r="BX119" s="262">
        <v>9803</v>
      </c>
      <c r="BY119" s="262">
        <v>4141</v>
      </c>
      <c r="BZ119" s="262">
        <v>2431</v>
      </c>
      <c r="CA119" s="262">
        <v>3528</v>
      </c>
      <c r="CB119" s="262">
        <v>2586</v>
      </c>
      <c r="CC119" s="262">
        <v>16465</v>
      </c>
      <c r="CD119" s="262">
        <v>43954</v>
      </c>
      <c r="CE119" s="262">
        <v>55537</v>
      </c>
      <c r="CF119" s="262">
        <v>35359</v>
      </c>
      <c r="CG119" s="262">
        <v>21022</v>
      </c>
      <c r="CH119" s="262">
        <v>18619</v>
      </c>
      <c r="CI119" s="262">
        <v>90719</v>
      </c>
      <c r="CJ119" s="262">
        <v>40745</v>
      </c>
      <c r="CK119" s="262">
        <v>44488</v>
      </c>
      <c r="CL119" s="262">
        <v>17590</v>
      </c>
      <c r="CM119" s="262">
        <v>179865</v>
      </c>
      <c r="CN119" s="262">
        <v>62177</v>
      </c>
      <c r="CO119" s="262">
        <v>53145</v>
      </c>
      <c r="CP119" s="262">
        <v>47458</v>
      </c>
      <c r="CQ119" s="262">
        <v>13972</v>
      </c>
      <c r="CR119" s="262">
        <v>3113</v>
      </c>
      <c r="CS119" s="262">
        <v>62177</v>
      </c>
      <c r="CT119" s="262">
        <v>62049</v>
      </c>
      <c r="CU119" s="262">
        <v>27942</v>
      </c>
      <c r="CV119" s="262">
        <v>19332</v>
      </c>
      <c r="CW119" s="262">
        <v>5844</v>
      </c>
      <c r="CX119" s="262">
        <v>2521</v>
      </c>
      <c r="CY119" s="262">
        <v>396060</v>
      </c>
      <c r="CZ119" s="262">
        <v>191806</v>
      </c>
      <c r="DA119" s="262">
        <v>204254</v>
      </c>
      <c r="DB119" s="262">
        <v>32231</v>
      </c>
      <c r="DC119" s="262">
        <v>43612</v>
      </c>
      <c r="DD119" s="262">
        <v>41097</v>
      </c>
      <c r="DE119" s="262">
        <v>60684</v>
      </c>
      <c r="DF119" s="262">
        <v>45199</v>
      </c>
      <c r="DG119" s="262">
        <v>40749</v>
      </c>
      <c r="DH119" s="262">
        <v>21879</v>
      </c>
      <c r="DI119" s="262">
        <v>8525</v>
      </c>
      <c r="DJ119" s="262">
        <v>9382</v>
      </c>
      <c r="DK119" s="262">
        <v>35525</v>
      </c>
      <c r="DL119" s="262">
        <v>12954</v>
      </c>
      <c r="DM119" s="262">
        <v>30759</v>
      </c>
      <c r="DN119" s="262">
        <v>19795</v>
      </c>
      <c r="DO119" s="262">
        <v>43098</v>
      </c>
      <c r="DP119" s="262">
        <v>67511</v>
      </c>
      <c r="DQ119" s="262">
        <v>85134</v>
      </c>
      <c r="DR119" s="262">
        <v>44540</v>
      </c>
      <c r="DS119" s="262">
        <v>38837</v>
      </c>
      <c r="DT119" s="262">
        <v>194570</v>
      </c>
      <c r="DU119" s="262">
        <v>182830</v>
      </c>
      <c r="DV119" s="262">
        <v>11730</v>
      </c>
      <c r="DW119" s="262">
        <v>199780</v>
      </c>
      <c r="DX119" s="262">
        <v>182830</v>
      </c>
      <c r="DY119" s="262">
        <v>154900</v>
      </c>
      <c r="DZ119" s="262">
        <v>10430</v>
      </c>
      <c r="EA119" s="262">
        <v>7960</v>
      </c>
      <c r="EB119" s="262">
        <v>8440</v>
      </c>
      <c r="EC119" s="262">
        <v>1110</v>
      </c>
      <c r="ED119" s="262">
        <v>178320</v>
      </c>
      <c r="EE119" s="262">
        <v>8250</v>
      </c>
      <c r="EF119" s="262">
        <v>26310</v>
      </c>
      <c r="EG119" s="262">
        <v>35510</v>
      </c>
      <c r="EH119" s="262">
        <v>25300</v>
      </c>
      <c r="EI119" s="262">
        <v>28570</v>
      </c>
      <c r="EJ119" s="262">
        <v>1880</v>
      </c>
      <c r="EK119" s="262">
        <v>22750</v>
      </c>
      <c r="EL119" s="262">
        <v>13300</v>
      </c>
      <c r="EM119" s="262">
        <v>15870</v>
      </c>
      <c r="EN119" s="262">
        <v>580</v>
      </c>
      <c r="EO119" s="262">
        <v>182830</v>
      </c>
      <c r="EP119" s="262">
        <v>1290</v>
      </c>
      <c r="EQ119" s="262">
        <v>48030</v>
      </c>
      <c r="ER119" s="262">
        <v>34780</v>
      </c>
      <c r="ES119" s="262">
        <v>4100</v>
      </c>
      <c r="ET119" s="262">
        <v>9150</v>
      </c>
      <c r="EU119" s="262">
        <v>48990</v>
      </c>
      <c r="EV119" s="262">
        <v>31500</v>
      </c>
      <c r="EW119" s="262">
        <v>17500</v>
      </c>
      <c r="EX119" s="262">
        <v>84520</v>
      </c>
      <c r="EY119" s="262">
        <v>5920</v>
      </c>
      <c r="EZ119" s="262">
        <v>21940</v>
      </c>
      <c r="FA119" s="262">
        <v>12900</v>
      </c>
      <c r="FB119" s="262">
        <v>43760</v>
      </c>
      <c r="FC119" s="262">
        <v>0</v>
      </c>
      <c r="FD119" s="262">
        <v>52150</v>
      </c>
      <c r="FE119" s="262">
        <v>15980</v>
      </c>
      <c r="FF119" s="262">
        <v>27090</v>
      </c>
      <c r="FG119" s="262">
        <v>9080</v>
      </c>
      <c r="FH119" s="262">
        <v>15490</v>
      </c>
      <c r="FI119" s="262">
        <v>3280</v>
      </c>
      <c r="FJ119" s="262">
        <v>6620</v>
      </c>
      <c r="FK119" s="262">
        <v>12540</v>
      </c>
      <c r="FL119" s="262">
        <v>8380</v>
      </c>
      <c r="FM119" s="262">
        <v>5830</v>
      </c>
      <c r="FN119" s="262">
        <v>340480</v>
      </c>
      <c r="FO119" s="262">
        <v>31850</v>
      </c>
      <c r="FP119" s="262">
        <v>22580</v>
      </c>
      <c r="FQ119" s="262">
        <v>9270</v>
      </c>
      <c r="FR119" s="262">
        <v>143100</v>
      </c>
      <c r="FS119" s="262">
        <v>78540</v>
      </c>
      <c r="FT119" s="262">
        <v>69460</v>
      </c>
      <c r="FU119" s="262">
        <v>9080</v>
      </c>
      <c r="FV119" s="262">
        <v>31370</v>
      </c>
      <c r="FW119" s="262">
        <v>55620</v>
      </c>
      <c r="FX119" s="262">
        <v>340480</v>
      </c>
      <c r="FY119" s="262">
        <v>97640</v>
      </c>
      <c r="FZ119" s="262">
        <v>175780</v>
      </c>
      <c r="GA119" s="262">
        <v>27910</v>
      </c>
      <c r="GB119" s="262">
        <v>3380</v>
      </c>
      <c r="GC119" s="262">
        <v>15560</v>
      </c>
      <c r="GD119" s="262">
        <v>18220</v>
      </c>
      <c r="GE119" s="262">
        <v>1990</v>
      </c>
      <c r="GF119">
        <v>10795</v>
      </c>
      <c r="GG119">
        <v>9838</v>
      </c>
      <c r="GH119">
        <v>40307</v>
      </c>
      <c r="GI119">
        <v>10149</v>
      </c>
      <c r="GJ119">
        <v>3366</v>
      </c>
      <c r="GK119">
        <v>5095</v>
      </c>
      <c r="GL119">
        <v>6392</v>
      </c>
      <c r="GM119">
        <v>3376</v>
      </c>
      <c r="GN119">
        <v>2484</v>
      </c>
      <c r="GO119">
        <v>957</v>
      </c>
      <c r="GP119">
        <v>19982</v>
      </c>
      <c r="GQ119">
        <v>16615</v>
      </c>
      <c r="GR119">
        <v>96582</v>
      </c>
      <c r="GS119">
        <v>20168</v>
      </c>
      <c r="GT119">
        <v>5405</v>
      </c>
      <c r="GU119">
        <v>11567</v>
      </c>
      <c r="GV119">
        <v>12616</v>
      </c>
      <c r="GW119">
        <v>5265</v>
      </c>
      <c r="GX119">
        <v>3821</v>
      </c>
      <c r="GY119">
        <v>1521</v>
      </c>
    </row>
    <row r="120" spans="1:207">
      <c r="A120" s="262">
        <v>6411</v>
      </c>
      <c r="B120" s="262">
        <v>6</v>
      </c>
      <c r="C120" s="262">
        <v>4</v>
      </c>
      <c r="D120" s="262">
        <v>11</v>
      </c>
      <c r="E120" s="262" t="s">
        <v>191</v>
      </c>
      <c r="F120" s="262" t="s">
        <v>2435</v>
      </c>
      <c r="G120" s="262" t="s">
        <v>2436</v>
      </c>
      <c r="H120" s="262" t="s">
        <v>2202</v>
      </c>
      <c r="I120" s="262">
        <v>23569</v>
      </c>
      <c r="J120" s="262">
        <v>3201</v>
      </c>
      <c r="K120" s="262">
        <v>3243</v>
      </c>
      <c r="L120" s="262">
        <v>4332</v>
      </c>
      <c r="M120" s="262">
        <v>4047</v>
      </c>
      <c r="N120" s="262">
        <v>2796</v>
      </c>
      <c r="O120" s="262">
        <v>2187</v>
      </c>
      <c r="P120" s="262">
        <v>1692</v>
      </c>
      <c r="Q120" s="262">
        <v>1381</v>
      </c>
      <c r="R120" s="262">
        <v>690</v>
      </c>
      <c r="S120" s="262">
        <v>3968</v>
      </c>
      <c r="T120" s="262">
        <v>16901</v>
      </c>
      <c r="U120" s="262">
        <v>234</v>
      </c>
      <c r="V120" s="262">
        <v>1481</v>
      </c>
      <c r="W120" s="262">
        <v>396</v>
      </c>
      <c r="X120" s="262">
        <v>149</v>
      </c>
      <c r="Y120" s="262">
        <v>259</v>
      </c>
      <c r="Z120" s="262">
        <v>181</v>
      </c>
      <c r="AA120" s="262">
        <v>1796</v>
      </c>
      <c r="AB120" s="262">
        <v>2760</v>
      </c>
      <c r="AC120" s="262">
        <v>549</v>
      </c>
      <c r="AD120" s="262">
        <v>17147</v>
      </c>
      <c r="AE120" s="262">
        <v>1259</v>
      </c>
      <c r="AF120" s="262">
        <v>58</v>
      </c>
      <c r="AG120" s="262">
        <v>11979</v>
      </c>
      <c r="AH120" s="262">
        <v>3604</v>
      </c>
      <c r="AI120" s="262">
        <v>4983</v>
      </c>
      <c r="AJ120" s="262">
        <v>2437</v>
      </c>
      <c r="AK120" s="262">
        <v>566</v>
      </c>
      <c r="AL120" s="262">
        <v>10190</v>
      </c>
      <c r="AM120" s="262">
        <v>3759</v>
      </c>
      <c r="AN120" s="262">
        <v>8463</v>
      </c>
      <c r="AO120" s="262">
        <v>1157</v>
      </c>
      <c r="AP120" s="262">
        <v>74999</v>
      </c>
      <c r="AQ120" s="262">
        <v>9217</v>
      </c>
      <c r="AR120" s="262">
        <v>7656</v>
      </c>
      <c r="AS120" s="262">
        <v>16164</v>
      </c>
      <c r="AT120" s="262">
        <v>13519</v>
      </c>
      <c r="AU120" s="262">
        <v>10475</v>
      </c>
      <c r="AV120" s="262">
        <v>6803</v>
      </c>
      <c r="AW120" s="262">
        <v>6313</v>
      </c>
      <c r="AX120" s="262">
        <v>3135</v>
      </c>
      <c r="AY120" s="262">
        <v>1714</v>
      </c>
      <c r="AZ120" s="262">
        <v>24993</v>
      </c>
      <c r="BA120" s="262">
        <v>30890</v>
      </c>
      <c r="BB120" s="262">
        <v>1081</v>
      </c>
      <c r="BC120" s="262">
        <v>11736</v>
      </c>
      <c r="BD120" s="262">
        <v>2983</v>
      </c>
      <c r="BE120" s="262">
        <v>619</v>
      </c>
      <c r="BF120" s="262">
        <v>1835</v>
      </c>
      <c r="BG120" s="262">
        <v>859</v>
      </c>
      <c r="BH120" s="262">
        <v>7631</v>
      </c>
      <c r="BI120" s="262">
        <v>12789</v>
      </c>
      <c r="BJ120" s="262">
        <v>2957</v>
      </c>
      <c r="BK120" s="262">
        <v>47349</v>
      </c>
      <c r="BL120" s="262">
        <v>4193</v>
      </c>
      <c r="BM120" s="262">
        <v>77</v>
      </c>
      <c r="BN120" s="262">
        <v>24073</v>
      </c>
      <c r="BO120" s="262">
        <v>48949</v>
      </c>
      <c r="BP120" s="262">
        <v>54</v>
      </c>
      <c r="BQ120" s="262">
        <v>1920</v>
      </c>
      <c r="BR120" s="262">
        <v>7095</v>
      </c>
      <c r="BS120" s="262">
        <v>15608</v>
      </c>
      <c r="BT120" s="262">
        <v>20681</v>
      </c>
      <c r="BU120" s="262">
        <v>12923</v>
      </c>
      <c r="BV120" s="262">
        <v>6701</v>
      </c>
      <c r="BW120" s="262">
        <v>5190</v>
      </c>
      <c r="BX120" s="262">
        <v>3103</v>
      </c>
      <c r="BY120" s="262">
        <v>1357</v>
      </c>
      <c r="BZ120" s="262">
        <v>890</v>
      </c>
      <c r="CA120" s="262">
        <v>1448</v>
      </c>
      <c r="CB120" s="262">
        <v>4853</v>
      </c>
      <c r="CC120" s="262">
        <v>10198</v>
      </c>
      <c r="CD120" s="262">
        <v>19773</v>
      </c>
      <c r="CE120" s="262">
        <v>19566</v>
      </c>
      <c r="CF120" s="262">
        <v>9959</v>
      </c>
      <c r="CG120" s="262">
        <v>5063</v>
      </c>
      <c r="CH120" s="262">
        <v>5584</v>
      </c>
      <c r="CI120" s="262">
        <v>25744</v>
      </c>
      <c r="CJ120" s="262">
        <v>11819</v>
      </c>
      <c r="CK120" s="262">
        <v>31585</v>
      </c>
      <c r="CL120" s="262">
        <v>5848</v>
      </c>
      <c r="CM120" s="262">
        <v>72340</v>
      </c>
      <c r="CN120" s="262">
        <v>32354</v>
      </c>
      <c r="CO120" s="262">
        <v>16795</v>
      </c>
      <c r="CP120" s="262">
        <v>13749</v>
      </c>
      <c r="CQ120" s="262">
        <v>5535</v>
      </c>
      <c r="CR120" s="262">
        <v>3907</v>
      </c>
      <c r="CS120" s="262">
        <v>32354</v>
      </c>
      <c r="CT120" s="262">
        <v>21690</v>
      </c>
      <c r="CU120" s="262">
        <v>8944</v>
      </c>
      <c r="CV120" s="262">
        <v>6260</v>
      </c>
      <c r="CW120" s="262">
        <v>1996</v>
      </c>
      <c r="CX120" s="262">
        <v>1096</v>
      </c>
      <c r="CY120" s="262">
        <v>143499</v>
      </c>
      <c r="CZ120" s="262">
        <v>71313</v>
      </c>
      <c r="DA120" s="262">
        <v>72186</v>
      </c>
      <c r="DB120" s="262">
        <v>13214</v>
      </c>
      <c r="DC120" s="262">
        <v>12283</v>
      </c>
      <c r="DD120" s="262">
        <v>24621</v>
      </c>
      <c r="DE120" s="262">
        <v>17740</v>
      </c>
      <c r="DF120" s="262">
        <v>14254</v>
      </c>
      <c r="DG120" s="262">
        <v>11626</v>
      </c>
      <c r="DH120" s="262">
        <v>7718</v>
      </c>
      <c r="DI120" s="262">
        <v>4154</v>
      </c>
      <c r="DJ120" s="262">
        <v>3979</v>
      </c>
      <c r="DK120" s="262">
        <v>11265</v>
      </c>
      <c r="DL120" s="262">
        <v>3392</v>
      </c>
      <c r="DM120" s="262">
        <v>14612</v>
      </c>
      <c r="DN120" s="262">
        <v>12716</v>
      </c>
      <c r="DO120" s="262">
        <v>19988</v>
      </c>
      <c r="DP120" s="262">
        <v>22055</v>
      </c>
      <c r="DQ120" s="262">
        <v>25445</v>
      </c>
      <c r="DR120" s="262">
        <v>13477</v>
      </c>
      <c r="DS120" s="262">
        <v>12416</v>
      </c>
      <c r="DT120" s="262">
        <v>77840</v>
      </c>
      <c r="DU120" s="262">
        <v>73820</v>
      </c>
      <c r="DV120" s="262">
        <v>4020</v>
      </c>
      <c r="DW120" s="262">
        <v>64800</v>
      </c>
      <c r="DX120" s="262">
        <v>73820</v>
      </c>
      <c r="DY120" s="262">
        <v>59820</v>
      </c>
      <c r="DZ120" s="262">
        <v>4360</v>
      </c>
      <c r="EA120" s="262">
        <v>2640</v>
      </c>
      <c r="EB120" s="262">
        <v>6020</v>
      </c>
      <c r="EC120" s="262">
        <v>980</v>
      </c>
      <c r="ED120" s="262">
        <v>72000</v>
      </c>
      <c r="EE120" s="262">
        <v>4170</v>
      </c>
      <c r="EF120" s="262">
        <v>23160</v>
      </c>
      <c r="EG120" s="262">
        <v>11450</v>
      </c>
      <c r="EH120" s="262">
        <v>10360</v>
      </c>
      <c r="EI120" s="262">
        <v>9380</v>
      </c>
      <c r="EJ120" s="262">
        <v>0.42420000000000002</v>
      </c>
      <c r="EK120" s="262">
        <v>3950</v>
      </c>
      <c r="EL120" s="262">
        <v>3180</v>
      </c>
      <c r="EM120" s="262">
        <v>6020</v>
      </c>
      <c r="EN120" s="262">
        <v>0.42420000000000002</v>
      </c>
      <c r="EO120" s="262">
        <v>73820</v>
      </c>
      <c r="EP120" s="262">
        <v>0.42420000000000002</v>
      </c>
      <c r="EQ120" s="262">
        <v>11980</v>
      </c>
      <c r="ER120" s="262">
        <v>8890</v>
      </c>
      <c r="ES120" s="262">
        <v>730</v>
      </c>
      <c r="ET120" s="262">
        <v>2350</v>
      </c>
      <c r="EU120" s="262">
        <v>20390</v>
      </c>
      <c r="EV120" s="262">
        <v>10870</v>
      </c>
      <c r="EW120" s="262">
        <v>9520</v>
      </c>
      <c r="EX120" s="262">
        <v>41020</v>
      </c>
      <c r="EY120" s="262">
        <v>1990</v>
      </c>
      <c r="EZ120" s="262">
        <v>13900</v>
      </c>
      <c r="FA120" s="262">
        <v>5790</v>
      </c>
      <c r="FB120" s="262">
        <v>19340</v>
      </c>
      <c r="FC120" s="262">
        <v>0.42420000000000002</v>
      </c>
      <c r="FD120" s="262">
        <v>15640</v>
      </c>
      <c r="FE120" s="262">
        <v>5700</v>
      </c>
      <c r="FF120" s="262">
        <v>7370</v>
      </c>
      <c r="FG120" s="262">
        <v>2560</v>
      </c>
      <c r="FH120" s="262">
        <v>5600</v>
      </c>
      <c r="FI120" s="262">
        <v>700</v>
      </c>
      <c r="FJ120" s="262">
        <v>1100</v>
      </c>
      <c r="FK120" s="262">
        <v>5380</v>
      </c>
      <c r="FL120" s="262">
        <v>1790</v>
      </c>
      <c r="FM120" s="262">
        <v>1060</v>
      </c>
      <c r="FN120" s="262">
        <v>122760</v>
      </c>
      <c r="FO120" s="262">
        <v>10750</v>
      </c>
      <c r="FP120" s="262">
        <v>8640</v>
      </c>
      <c r="FQ120" s="262">
        <v>2110</v>
      </c>
      <c r="FR120" s="262">
        <v>26890</v>
      </c>
      <c r="FS120" s="262">
        <v>25660</v>
      </c>
      <c r="FT120" s="262">
        <v>23090</v>
      </c>
      <c r="FU120" s="262">
        <v>2560</v>
      </c>
      <c r="FV120" s="262">
        <v>10900</v>
      </c>
      <c r="FW120" s="262">
        <v>48570</v>
      </c>
      <c r="FX120" s="262">
        <v>122760</v>
      </c>
      <c r="FY120" s="262">
        <v>40650</v>
      </c>
      <c r="FZ120" s="262">
        <v>36820</v>
      </c>
      <c r="GA120" s="262">
        <v>10070</v>
      </c>
      <c r="GB120" s="262">
        <v>2070</v>
      </c>
      <c r="GC120" s="262">
        <v>9890</v>
      </c>
      <c r="GD120" s="262">
        <v>18590</v>
      </c>
      <c r="GE120" s="262">
        <v>4680</v>
      </c>
      <c r="GF120">
        <v>3201</v>
      </c>
      <c r="GG120">
        <v>3081</v>
      </c>
      <c r="GH120">
        <v>11120</v>
      </c>
      <c r="GI120">
        <v>1920</v>
      </c>
      <c r="GJ120">
        <v>762</v>
      </c>
      <c r="GK120">
        <v>805</v>
      </c>
      <c r="GL120">
        <v>911</v>
      </c>
      <c r="GM120">
        <v>803</v>
      </c>
      <c r="GN120">
        <v>809</v>
      </c>
      <c r="GO120">
        <v>157</v>
      </c>
      <c r="GP120">
        <v>9217</v>
      </c>
      <c r="GQ120">
        <v>7084</v>
      </c>
      <c r="GR120">
        <v>40027</v>
      </c>
      <c r="GS120">
        <v>6142</v>
      </c>
      <c r="GT120">
        <v>2416</v>
      </c>
      <c r="GU120">
        <v>3176</v>
      </c>
      <c r="GV120">
        <v>2872</v>
      </c>
      <c r="GW120">
        <v>1651</v>
      </c>
      <c r="GX120">
        <v>1823</v>
      </c>
      <c r="GY120">
        <v>588</v>
      </c>
    </row>
    <row r="121" spans="1:207">
      <c r="A121" s="262">
        <v>6412</v>
      </c>
      <c r="B121" s="262">
        <v>6</v>
      </c>
      <c r="C121" s="262">
        <v>4</v>
      </c>
      <c r="D121" s="262">
        <v>12</v>
      </c>
      <c r="E121" s="262" t="s">
        <v>191</v>
      </c>
      <c r="F121" s="262" t="s">
        <v>2437</v>
      </c>
      <c r="G121" s="262" t="s">
        <v>2438</v>
      </c>
      <c r="H121" s="262" t="s">
        <v>2202</v>
      </c>
      <c r="I121" s="262">
        <v>77452</v>
      </c>
      <c r="J121" s="262">
        <v>15578</v>
      </c>
      <c r="K121" s="262">
        <v>15442</v>
      </c>
      <c r="L121" s="262">
        <v>14002</v>
      </c>
      <c r="M121" s="262">
        <v>11299</v>
      </c>
      <c r="N121" s="262">
        <v>5960</v>
      </c>
      <c r="O121" s="262">
        <v>4537</v>
      </c>
      <c r="P121" s="262">
        <v>4193</v>
      </c>
      <c r="Q121" s="262">
        <v>4037</v>
      </c>
      <c r="R121" s="262">
        <v>2404</v>
      </c>
      <c r="S121" s="262">
        <v>13087</v>
      </c>
      <c r="T121" s="262">
        <v>47290</v>
      </c>
      <c r="U121" s="262">
        <v>1928</v>
      </c>
      <c r="V121" s="262">
        <v>7134</v>
      </c>
      <c r="W121" s="262">
        <v>3509</v>
      </c>
      <c r="X121" s="262">
        <v>1041</v>
      </c>
      <c r="Y121" s="262">
        <v>2496</v>
      </c>
      <c r="Z121" s="262">
        <v>967</v>
      </c>
      <c r="AA121" s="262">
        <v>6281</v>
      </c>
      <c r="AB121" s="262">
        <v>14715</v>
      </c>
      <c r="AC121" s="262">
        <v>1675</v>
      </c>
      <c r="AD121" s="262">
        <v>52147</v>
      </c>
      <c r="AE121" s="262">
        <v>2485</v>
      </c>
      <c r="AF121" s="262">
        <v>149</v>
      </c>
      <c r="AG121" s="262">
        <v>30096</v>
      </c>
      <c r="AH121" s="262">
        <v>8179</v>
      </c>
      <c r="AI121" s="262">
        <v>20375</v>
      </c>
      <c r="AJ121" s="262">
        <v>14715</v>
      </c>
      <c r="AK121" s="262">
        <v>4087</v>
      </c>
      <c r="AL121" s="262">
        <v>19701</v>
      </c>
      <c r="AM121" s="262">
        <v>15099</v>
      </c>
      <c r="AN121" s="262">
        <v>38086</v>
      </c>
      <c r="AO121" s="262">
        <v>4566</v>
      </c>
      <c r="AP121" s="262">
        <v>365437</v>
      </c>
      <c r="AQ121" s="262">
        <v>67316</v>
      </c>
      <c r="AR121" s="262">
        <v>45857</v>
      </c>
      <c r="AS121" s="262">
        <v>76863</v>
      </c>
      <c r="AT121" s="262">
        <v>68146</v>
      </c>
      <c r="AU121" s="262">
        <v>41060</v>
      </c>
      <c r="AV121" s="262">
        <v>20028</v>
      </c>
      <c r="AW121" s="262">
        <v>21266</v>
      </c>
      <c r="AX121" s="262">
        <v>14512</v>
      </c>
      <c r="AY121" s="262">
        <v>10345</v>
      </c>
      <c r="AZ121" s="262">
        <v>101453</v>
      </c>
      <c r="BA121" s="262">
        <v>131696</v>
      </c>
      <c r="BB121" s="262">
        <v>13397</v>
      </c>
      <c r="BC121" s="262">
        <v>52179</v>
      </c>
      <c r="BD121" s="262">
        <v>27785</v>
      </c>
      <c r="BE121" s="262">
        <v>10082</v>
      </c>
      <c r="BF121" s="262">
        <v>20449</v>
      </c>
      <c r="BG121" s="262">
        <v>8352</v>
      </c>
      <c r="BH121" s="262">
        <v>38340</v>
      </c>
      <c r="BI121" s="262">
        <v>90101</v>
      </c>
      <c r="BJ121" s="262">
        <v>12582</v>
      </c>
      <c r="BK121" s="262">
        <v>212764</v>
      </c>
      <c r="BL121" s="262">
        <v>11093</v>
      </c>
      <c r="BM121" s="262">
        <v>513</v>
      </c>
      <c r="BN121" s="262">
        <v>70098</v>
      </c>
      <c r="BO121" s="262">
        <v>285236</v>
      </c>
      <c r="BP121" s="262">
        <v>341</v>
      </c>
      <c r="BQ121" s="262">
        <v>9718</v>
      </c>
      <c r="BR121" s="262">
        <v>41335</v>
      </c>
      <c r="BS121" s="262">
        <v>105304</v>
      </c>
      <c r="BT121" s="262">
        <v>106876</v>
      </c>
      <c r="BU121" s="262">
        <v>52982</v>
      </c>
      <c r="BV121" s="262">
        <v>24716</v>
      </c>
      <c r="BW121" s="262">
        <v>14704</v>
      </c>
      <c r="BX121" s="262">
        <v>8749</v>
      </c>
      <c r="BY121" s="262">
        <v>3829</v>
      </c>
      <c r="BZ121" s="262">
        <v>2682</v>
      </c>
      <c r="CA121" s="262">
        <v>4216</v>
      </c>
      <c r="CB121" s="262">
        <v>26371</v>
      </c>
      <c r="CC121" s="262">
        <v>58895</v>
      </c>
      <c r="CD121" s="262">
        <v>113583</v>
      </c>
      <c r="CE121" s="262">
        <v>99260</v>
      </c>
      <c r="CF121" s="262">
        <v>38462</v>
      </c>
      <c r="CG121" s="262">
        <v>15294</v>
      </c>
      <c r="CH121" s="262">
        <v>13528</v>
      </c>
      <c r="CI121" s="262">
        <v>95325</v>
      </c>
      <c r="CJ121" s="262">
        <v>55166</v>
      </c>
      <c r="CK121" s="262">
        <v>185503</v>
      </c>
      <c r="CL121" s="262">
        <v>29399</v>
      </c>
      <c r="CM121" s="262">
        <v>354758</v>
      </c>
      <c r="CN121" s="262">
        <v>170534</v>
      </c>
      <c r="CO121" s="262">
        <v>75882</v>
      </c>
      <c r="CP121" s="262">
        <v>66968</v>
      </c>
      <c r="CQ121" s="262">
        <v>23947</v>
      </c>
      <c r="CR121" s="262">
        <v>17427</v>
      </c>
      <c r="CS121" s="262">
        <v>170534</v>
      </c>
      <c r="CT121" s="262">
        <v>98175</v>
      </c>
      <c r="CU121" s="262">
        <v>41658</v>
      </c>
      <c r="CV121" s="262">
        <v>28102</v>
      </c>
      <c r="CW121" s="262">
        <v>10097</v>
      </c>
      <c r="CX121" s="262">
        <v>6192</v>
      </c>
      <c r="CY121" s="262">
        <v>667925</v>
      </c>
      <c r="CZ121" s="262">
        <v>326928</v>
      </c>
      <c r="DA121" s="262">
        <v>340997</v>
      </c>
      <c r="DB121" s="262">
        <v>63148</v>
      </c>
      <c r="DC121" s="262">
        <v>53108</v>
      </c>
      <c r="DD121" s="262">
        <v>98331</v>
      </c>
      <c r="DE121" s="262">
        <v>82194</v>
      </c>
      <c r="DF121" s="262">
        <v>65031</v>
      </c>
      <c r="DG121" s="262">
        <v>49989</v>
      </c>
      <c r="DH121" s="262">
        <v>29071</v>
      </c>
      <c r="DI121" s="262">
        <v>21082</v>
      </c>
      <c r="DJ121" s="262">
        <v>19120</v>
      </c>
      <c r="DK121" s="262">
        <v>49700</v>
      </c>
      <c r="DL121" s="262">
        <v>15227</v>
      </c>
      <c r="DM121" s="262">
        <v>51479</v>
      </c>
      <c r="DN121" s="262">
        <v>57979</v>
      </c>
      <c r="DO121" s="262">
        <v>115590</v>
      </c>
      <c r="DP121" s="262">
        <v>111463</v>
      </c>
      <c r="DQ121" s="262">
        <v>117393</v>
      </c>
      <c r="DR121" s="262">
        <v>59628</v>
      </c>
      <c r="DS121" s="262">
        <v>49264</v>
      </c>
      <c r="DT121" s="262">
        <v>380840</v>
      </c>
      <c r="DU121" s="262">
        <v>362780</v>
      </c>
      <c r="DV121" s="262">
        <v>18060</v>
      </c>
      <c r="DW121" s="262">
        <v>284790</v>
      </c>
      <c r="DX121" s="262">
        <v>362780</v>
      </c>
      <c r="DY121" s="262">
        <v>303580</v>
      </c>
      <c r="DZ121" s="262">
        <v>13680</v>
      </c>
      <c r="EA121" s="262">
        <v>14290</v>
      </c>
      <c r="EB121" s="262">
        <v>28510</v>
      </c>
      <c r="EC121" s="262">
        <v>2710</v>
      </c>
      <c r="ED121" s="262">
        <v>351770</v>
      </c>
      <c r="EE121" s="262">
        <v>21290</v>
      </c>
      <c r="EF121" s="262">
        <v>103270</v>
      </c>
      <c r="EG121" s="262">
        <v>59250</v>
      </c>
      <c r="EH121" s="262">
        <v>54320</v>
      </c>
      <c r="EI121" s="262">
        <v>50640</v>
      </c>
      <c r="EJ121" s="262">
        <v>1260</v>
      </c>
      <c r="EK121" s="262">
        <v>21560</v>
      </c>
      <c r="EL121" s="262">
        <v>12280</v>
      </c>
      <c r="EM121" s="262">
        <v>27770</v>
      </c>
      <c r="EN121" s="262">
        <v>0.42420000000000002</v>
      </c>
      <c r="EO121" s="262">
        <v>362780</v>
      </c>
      <c r="EP121" s="262">
        <v>940</v>
      </c>
      <c r="EQ121" s="262">
        <v>41810</v>
      </c>
      <c r="ER121" s="262">
        <v>24050</v>
      </c>
      <c r="ES121" s="262">
        <v>3380</v>
      </c>
      <c r="ET121" s="262">
        <v>14380</v>
      </c>
      <c r="EU121" s="262">
        <v>105320</v>
      </c>
      <c r="EV121" s="262">
        <v>58480</v>
      </c>
      <c r="EW121" s="262">
        <v>46840</v>
      </c>
      <c r="EX121" s="262">
        <v>214700</v>
      </c>
      <c r="EY121" s="262">
        <v>32370</v>
      </c>
      <c r="EZ121" s="262">
        <v>80670</v>
      </c>
      <c r="FA121" s="262">
        <v>21610</v>
      </c>
      <c r="FB121" s="262">
        <v>80050</v>
      </c>
      <c r="FC121" s="262">
        <v>10</v>
      </c>
      <c r="FD121" s="262">
        <v>67250</v>
      </c>
      <c r="FE121" s="262">
        <v>23140</v>
      </c>
      <c r="FF121" s="262">
        <v>33660</v>
      </c>
      <c r="FG121" s="262">
        <v>10440</v>
      </c>
      <c r="FH121" s="262">
        <v>22210</v>
      </c>
      <c r="FI121" s="262">
        <v>2440</v>
      </c>
      <c r="FJ121" s="262">
        <v>7670</v>
      </c>
      <c r="FK121" s="262">
        <v>20830</v>
      </c>
      <c r="FL121" s="262">
        <v>7890</v>
      </c>
      <c r="FM121" s="262">
        <v>6200</v>
      </c>
      <c r="FN121" s="262">
        <v>576280</v>
      </c>
      <c r="FO121" s="262">
        <v>57850</v>
      </c>
      <c r="FP121" s="262">
        <v>45920</v>
      </c>
      <c r="FQ121" s="262">
        <v>11930</v>
      </c>
      <c r="FR121" s="262">
        <v>126850</v>
      </c>
      <c r="FS121" s="262">
        <v>123850</v>
      </c>
      <c r="FT121" s="262">
        <v>113410</v>
      </c>
      <c r="FU121" s="262">
        <v>10440</v>
      </c>
      <c r="FV121" s="262">
        <v>42700</v>
      </c>
      <c r="FW121" s="262">
        <v>225030</v>
      </c>
      <c r="FX121" s="262">
        <v>576280</v>
      </c>
      <c r="FY121" s="262">
        <v>188160</v>
      </c>
      <c r="FZ121" s="262">
        <v>180130</v>
      </c>
      <c r="GA121" s="262">
        <v>39940</v>
      </c>
      <c r="GB121" s="262">
        <v>11290</v>
      </c>
      <c r="GC121" s="262">
        <v>39080</v>
      </c>
      <c r="GD121" s="262">
        <v>101920</v>
      </c>
      <c r="GE121" s="262">
        <v>15770</v>
      </c>
      <c r="GF121">
        <v>15578</v>
      </c>
      <c r="GG121">
        <v>14588</v>
      </c>
      <c r="GH121">
        <v>31760</v>
      </c>
      <c r="GI121">
        <v>3599</v>
      </c>
      <c r="GJ121">
        <v>1819</v>
      </c>
      <c r="GK121">
        <v>1842</v>
      </c>
      <c r="GL121">
        <v>2775</v>
      </c>
      <c r="GM121">
        <v>2413</v>
      </c>
      <c r="GN121">
        <v>2483</v>
      </c>
      <c r="GO121">
        <v>595</v>
      </c>
      <c r="GP121">
        <v>67316</v>
      </c>
      <c r="GQ121">
        <v>43279</v>
      </c>
      <c r="GR121">
        <v>187242</v>
      </c>
      <c r="GS121">
        <v>16212</v>
      </c>
      <c r="GT121">
        <v>7097</v>
      </c>
      <c r="GU121">
        <v>10709</v>
      </c>
      <c r="GV121">
        <v>11645</v>
      </c>
      <c r="GW121">
        <v>8975</v>
      </c>
      <c r="GX121">
        <v>9255</v>
      </c>
      <c r="GY121">
        <v>3663</v>
      </c>
    </row>
    <row r="122" spans="1:207">
      <c r="A122" s="262">
        <v>6413</v>
      </c>
      <c r="B122" s="262">
        <v>6</v>
      </c>
      <c r="C122" s="262">
        <v>4</v>
      </c>
      <c r="D122" s="262">
        <v>13</v>
      </c>
      <c r="E122" s="262" t="s">
        <v>191</v>
      </c>
      <c r="F122" s="262" t="s">
        <v>2439</v>
      </c>
      <c r="G122" s="262" t="s">
        <v>2440</v>
      </c>
      <c r="H122" s="262" t="s">
        <v>2202</v>
      </c>
      <c r="I122" s="262">
        <v>13816</v>
      </c>
      <c r="J122" s="262">
        <v>2316</v>
      </c>
      <c r="K122" s="262">
        <v>2575</v>
      </c>
      <c r="L122" s="262">
        <v>2409</v>
      </c>
      <c r="M122" s="262">
        <v>2198</v>
      </c>
      <c r="N122" s="262">
        <v>1656</v>
      </c>
      <c r="O122" s="262">
        <v>1126</v>
      </c>
      <c r="P122" s="262">
        <v>790</v>
      </c>
      <c r="Q122" s="262">
        <v>530</v>
      </c>
      <c r="R122" s="262">
        <v>216</v>
      </c>
      <c r="S122" s="262">
        <v>2127</v>
      </c>
      <c r="T122" s="262">
        <v>10007</v>
      </c>
      <c r="U122" s="262">
        <v>373</v>
      </c>
      <c r="V122" s="262">
        <v>594</v>
      </c>
      <c r="W122" s="262">
        <v>236</v>
      </c>
      <c r="X122" s="262">
        <v>204</v>
      </c>
      <c r="Y122" s="262">
        <v>188</v>
      </c>
      <c r="Z122" s="262">
        <v>87</v>
      </c>
      <c r="AA122" s="262">
        <v>1804</v>
      </c>
      <c r="AB122" s="262">
        <v>1946</v>
      </c>
      <c r="AC122" s="262">
        <v>190</v>
      </c>
      <c r="AD122" s="262">
        <v>9083</v>
      </c>
      <c r="AE122" s="262">
        <v>756</v>
      </c>
      <c r="AF122" s="262">
        <v>37</v>
      </c>
      <c r="AG122" s="262">
        <v>5535</v>
      </c>
      <c r="AH122" s="262">
        <v>2200</v>
      </c>
      <c r="AI122" s="262">
        <v>3364</v>
      </c>
      <c r="AJ122" s="262">
        <v>1953</v>
      </c>
      <c r="AK122" s="262">
        <v>764</v>
      </c>
      <c r="AL122" s="262">
        <v>5604</v>
      </c>
      <c r="AM122" s="262">
        <v>2764</v>
      </c>
      <c r="AN122" s="262">
        <v>4861</v>
      </c>
      <c r="AO122" s="262">
        <v>587</v>
      </c>
      <c r="AP122" s="262">
        <v>58700</v>
      </c>
      <c r="AQ122" s="262">
        <v>9905</v>
      </c>
      <c r="AR122" s="262">
        <v>6932</v>
      </c>
      <c r="AS122" s="262">
        <v>11364</v>
      </c>
      <c r="AT122" s="262">
        <v>11353</v>
      </c>
      <c r="AU122" s="262">
        <v>9122</v>
      </c>
      <c r="AV122" s="262">
        <v>4221</v>
      </c>
      <c r="AW122" s="262">
        <v>3960</v>
      </c>
      <c r="AX122" s="262">
        <v>1289</v>
      </c>
      <c r="AY122" s="262">
        <v>554</v>
      </c>
      <c r="AZ122" s="262">
        <v>15594</v>
      </c>
      <c r="BA122" s="262">
        <v>26492</v>
      </c>
      <c r="BB122" s="262">
        <v>2718</v>
      </c>
      <c r="BC122" s="262">
        <v>5987</v>
      </c>
      <c r="BD122" s="262">
        <v>2633</v>
      </c>
      <c r="BE122" s="262">
        <v>2004</v>
      </c>
      <c r="BF122" s="262">
        <v>2825</v>
      </c>
      <c r="BG122" s="262">
        <v>447</v>
      </c>
      <c r="BH122" s="262">
        <v>13375</v>
      </c>
      <c r="BI122" s="262">
        <v>10982</v>
      </c>
      <c r="BJ122" s="262">
        <v>2017</v>
      </c>
      <c r="BK122" s="262">
        <v>29042</v>
      </c>
      <c r="BL122" s="262">
        <v>3225</v>
      </c>
      <c r="BM122" s="262">
        <v>59</v>
      </c>
      <c r="BN122" s="262">
        <v>13273</v>
      </c>
      <c r="BO122" s="262">
        <v>43418</v>
      </c>
      <c r="BP122" s="262">
        <v>32</v>
      </c>
      <c r="BQ122" s="262">
        <v>1977</v>
      </c>
      <c r="BR122" s="262">
        <v>4929</v>
      </c>
      <c r="BS122" s="262">
        <v>15644</v>
      </c>
      <c r="BT122" s="262">
        <v>19263</v>
      </c>
      <c r="BU122" s="262">
        <v>8848</v>
      </c>
      <c r="BV122" s="262">
        <v>4167</v>
      </c>
      <c r="BW122" s="262">
        <v>2528</v>
      </c>
      <c r="BX122" s="262">
        <v>1483</v>
      </c>
      <c r="BY122" s="262">
        <v>676</v>
      </c>
      <c r="BZ122" s="262">
        <v>458</v>
      </c>
      <c r="CA122" s="262">
        <v>704</v>
      </c>
      <c r="CB122" s="262">
        <v>2766</v>
      </c>
      <c r="CC122" s="262">
        <v>7509</v>
      </c>
      <c r="CD122" s="262">
        <v>18494</v>
      </c>
      <c r="CE122" s="262">
        <v>18070</v>
      </c>
      <c r="CF122" s="262">
        <v>6390</v>
      </c>
      <c r="CG122" s="262">
        <v>2789</v>
      </c>
      <c r="CH122" s="262">
        <v>2682</v>
      </c>
      <c r="CI122" s="262">
        <v>20256</v>
      </c>
      <c r="CJ122" s="262">
        <v>7933</v>
      </c>
      <c r="CK122" s="262">
        <v>27163</v>
      </c>
      <c r="CL122" s="262">
        <v>3348</v>
      </c>
      <c r="CM122" s="262">
        <v>55788</v>
      </c>
      <c r="CN122" s="262">
        <v>24524</v>
      </c>
      <c r="CO122" s="262">
        <v>12344</v>
      </c>
      <c r="CP122" s="262">
        <v>11751</v>
      </c>
      <c r="CQ122" s="262">
        <v>4821</v>
      </c>
      <c r="CR122" s="262">
        <v>2348</v>
      </c>
      <c r="CS122" s="262">
        <v>24524</v>
      </c>
      <c r="CT122" s="262">
        <v>16304</v>
      </c>
      <c r="CU122" s="262">
        <v>7066</v>
      </c>
      <c r="CV122" s="262">
        <v>4732</v>
      </c>
      <c r="CW122" s="262">
        <v>1918</v>
      </c>
      <c r="CX122" s="262">
        <v>1244</v>
      </c>
      <c r="CY122" s="262">
        <v>113443</v>
      </c>
      <c r="CZ122" s="262">
        <v>55529</v>
      </c>
      <c r="DA122" s="262">
        <v>57914</v>
      </c>
      <c r="DB122" s="262">
        <v>11560</v>
      </c>
      <c r="DC122" s="262">
        <v>11120</v>
      </c>
      <c r="DD122" s="262">
        <v>15408</v>
      </c>
      <c r="DE122" s="262">
        <v>14602</v>
      </c>
      <c r="DF122" s="262">
        <v>11921</v>
      </c>
      <c r="DG122" s="262">
        <v>9616</v>
      </c>
      <c r="DH122" s="262">
        <v>5190</v>
      </c>
      <c r="DI122" s="262">
        <v>3508</v>
      </c>
      <c r="DJ122" s="262">
        <v>3472</v>
      </c>
      <c r="DK122" s="262">
        <v>10171</v>
      </c>
      <c r="DL122" s="262">
        <v>3227</v>
      </c>
      <c r="DM122" s="262">
        <v>9257</v>
      </c>
      <c r="DN122" s="262">
        <v>8453</v>
      </c>
      <c r="DO122" s="262">
        <v>15779</v>
      </c>
      <c r="DP122" s="262">
        <v>18247</v>
      </c>
      <c r="DQ122" s="262">
        <v>20941</v>
      </c>
      <c r="DR122" s="262">
        <v>11272</v>
      </c>
      <c r="DS122" s="262">
        <v>9116</v>
      </c>
      <c r="DT122" s="262">
        <v>58880</v>
      </c>
      <c r="DU122" s="262">
        <v>55310</v>
      </c>
      <c r="DV122" s="262">
        <v>3570</v>
      </c>
      <c r="DW122" s="262">
        <v>54350</v>
      </c>
      <c r="DX122" s="262">
        <v>55310</v>
      </c>
      <c r="DY122" s="262">
        <v>46220</v>
      </c>
      <c r="DZ122" s="262">
        <v>1780</v>
      </c>
      <c r="EA122" s="262">
        <v>2200</v>
      </c>
      <c r="EB122" s="262">
        <v>4850</v>
      </c>
      <c r="EC122" s="262">
        <v>0.42420000000000002</v>
      </c>
      <c r="ED122" s="262">
        <v>53860</v>
      </c>
      <c r="EE122" s="262">
        <v>2720</v>
      </c>
      <c r="EF122" s="262">
        <v>9790</v>
      </c>
      <c r="EG122" s="262">
        <v>9020</v>
      </c>
      <c r="EH122" s="262">
        <v>8240</v>
      </c>
      <c r="EI122" s="262">
        <v>10360</v>
      </c>
      <c r="EJ122" s="262">
        <v>0.42420000000000002</v>
      </c>
      <c r="EK122" s="262">
        <v>5240</v>
      </c>
      <c r="EL122" s="262">
        <v>2630</v>
      </c>
      <c r="EM122" s="262">
        <v>5570</v>
      </c>
      <c r="EN122" s="262">
        <v>0.42420000000000002</v>
      </c>
      <c r="EO122" s="262">
        <v>55310</v>
      </c>
      <c r="EP122" s="262">
        <v>0.42420000000000002</v>
      </c>
      <c r="EQ122" s="262">
        <v>9820</v>
      </c>
      <c r="ER122" s="262">
        <v>6160</v>
      </c>
      <c r="ES122" s="262">
        <v>720</v>
      </c>
      <c r="ET122" s="262">
        <v>2940</v>
      </c>
      <c r="EU122" s="262">
        <v>17280</v>
      </c>
      <c r="EV122" s="262">
        <v>10500</v>
      </c>
      <c r="EW122" s="262">
        <v>6780</v>
      </c>
      <c r="EX122" s="262">
        <v>28030</v>
      </c>
      <c r="EY122" s="262">
        <v>2210</v>
      </c>
      <c r="EZ122" s="262">
        <v>11130</v>
      </c>
      <c r="FA122" s="262">
        <v>2720</v>
      </c>
      <c r="FB122" s="262">
        <v>11970</v>
      </c>
      <c r="FC122" s="262">
        <v>0.42420000000000002</v>
      </c>
      <c r="FD122" s="262">
        <v>13830</v>
      </c>
      <c r="FE122" s="262">
        <v>4530</v>
      </c>
      <c r="FF122" s="262">
        <v>6900</v>
      </c>
      <c r="FG122" s="262">
        <v>2390</v>
      </c>
      <c r="FH122" s="262">
        <v>4420</v>
      </c>
      <c r="FI122" s="262">
        <v>870</v>
      </c>
      <c r="FJ122" s="262">
        <v>1180</v>
      </c>
      <c r="FK122" s="262">
        <v>4760</v>
      </c>
      <c r="FL122" s="262">
        <v>1810</v>
      </c>
      <c r="FM122" s="262">
        <v>780</v>
      </c>
      <c r="FN122" s="262">
        <v>96660</v>
      </c>
      <c r="FO122" s="262">
        <v>12490</v>
      </c>
      <c r="FP122" s="262">
        <v>10160</v>
      </c>
      <c r="FQ122" s="262">
        <v>2330</v>
      </c>
      <c r="FR122" s="262">
        <v>28900</v>
      </c>
      <c r="FS122" s="262">
        <v>23400</v>
      </c>
      <c r="FT122" s="262">
        <v>21010</v>
      </c>
      <c r="FU122" s="262">
        <v>2390</v>
      </c>
      <c r="FV122" s="262">
        <v>6170</v>
      </c>
      <c r="FW122" s="262">
        <v>25720</v>
      </c>
      <c r="FX122" s="262">
        <v>96660</v>
      </c>
      <c r="FY122" s="262">
        <v>37770</v>
      </c>
      <c r="FZ122" s="262">
        <v>35470</v>
      </c>
      <c r="GA122" s="262">
        <v>7400</v>
      </c>
      <c r="GB122" s="262">
        <v>1220</v>
      </c>
      <c r="GC122" s="262">
        <v>4950</v>
      </c>
      <c r="GD122" s="262">
        <v>8980</v>
      </c>
      <c r="GE122" s="262">
        <v>880</v>
      </c>
      <c r="GF122">
        <v>2316</v>
      </c>
      <c r="GG122">
        <v>2513</v>
      </c>
      <c r="GH122">
        <v>6237</v>
      </c>
      <c r="GI122">
        <v>1037</v>
      </c>
      <c r="GJ122">
        <v>274</v>
      </c>
      <c r="GK122">
        <v>383</v>
      </c>
      <c r="GL122">
        <v>434</v>
      </c>
      <c r="GM122">
        <v>348</v>
      </c>
      <c r="GN122">
        <v>206</v>
      </c>
      <c r="GO122">
        <v>68</v>
      </c>
      <c r="GP122">
        <v>9905</v>
      </c>
      <c r="GQ122">
        <v>6747</v>
      </c>
      <c r="GR122">
        <v>31825</v>
      </c>
      <c r="GS122">
        <v>3701</v>
      </c>
      <c r="GT122">
        <v>1060</v>
      </c>
      <c r="GU122">
        <v>2008</v>
      </c>
      <c r="GV122">
        <v>1920</v>
      </c>
      <c r="GW122">
        <v>829</v>
      </c>
      <c r="GX122">
        <v>530</v>
      </c>
      <c r="GY122">
        <v>175</v>
      </c>
    </row>
    <row r="123" spans="1:207">
      <c r="A123" s="262">
        <v>6414</v>
      </c>
      <c r="B123" s="262">
        <v>6</v>
      </c>
      <c r="C123" s="262">
        <v>4</v>
      </c>
      <c r="D123" s="262">
        <v>14</v>
      </c>
      <c r="E123" s="262" t="s">
        <v>191</v>
      </c>
      <c r="F123" s="262" t="s">
        <v>2441</v>
      </c>
      <c r="G123" s="262" t="s">
        <v>2442</v>
      </c>
      <c r="H123" s="262" t="s">
        <v>2202</v>
      </c>
      <c r="I123" s="262">
        <v>39883</v>
      </c>
      <c r="J123" s="262">
        <v>7379</v>
      </c>
      <c r="K123" s="262">
        <v>4486</v>
      </c>
      <c r="L123" s="262">
        <v>4623</v>
      </c>
      <c r="M123" s="262">
        <v>6463</v>
      </c>
      <c r="N123" s="262">
        <v>6931</v>
      </c>
      <c r="O123" s="262">
        <v>3900</v>
      </c>
      <c r="P123" s="262">
        <v>3114</v>
      </c>
      <c r="Q123" s="262">
        <v>1850</v>
      </c>
      <c r="R123" s="262">
        <v>1137</v>
      </c>
      <c r="S123" s="262">
        <v>6856</v>
      </c>
      <c r="T123" s="262">
        <v>28563</v>
      </c>
      <c r="U123" s="262">
        <v>405</v>
      </c>
      <c r="V123" s="262">
        <v>2013</v>
      </c>
      <c r="W123" s="262">
        <v>696</v>
      </c>
      <c r="X123" s="262">
        <v>603</v>
      </c>
      <c r="Y123" s="262">
        <v>587</v>
      </c>
      <c r="Z123" s="262">
        <v>160</v>
      </c>
      <c r="AA123" s="262">
        <v>1846</v>
      </c>
      <c r="AB123" s="262">
        <v>6127</v>
      </c>
      <c r="AC123" s="262">
        <v>758</v>
      </c>
      <c r="AD123" s="262">
        <v>30076</v>
      </c>
      <c r="AE123" s="262">
        <v>958</v>
      </c>
      <c r="AF123" s="262">
        <v>118</v>
      </c>
      <c r="AG123" s="262">
        <v>19473</v>
      </c>
      <c r="AH123" s="262">
        <v>5725</v>
      </c>
      <c r="AI123" s="262">
        <v>8082</v>
      </c>
      <c r="AJ123" s="262">
        <v>5200</v>
      </c>
      <c r="AK123" s="262">
        <v>1403</v>
      </c>
      <c r="AL123" s="262">
        <v>16848</v>
      </c>
      <c r="AM123" s="262">
        <v>6321</v>
      </c>
      <c r="AN123" s="262">
        <v>14735</v>
      </c>
      <c r="AO123" s="262">
        <v>1979</v>
      </c>
      <c r="AP123" s="262">
        <v>138801</v>
      </c>
      <c r="AQ123" s="262">
        <v>31045</v>
      </c>
      <c r="AR123" s="262">
        <v>12372</v>
      </c>
      <c r="AS123" s="262">
        <v>18890</v>
      </c>
      <c r="AT123" s="262">
        <v>24691</v>
      </c>
      <c r="AU123" s="262">
        <v>23009</v>
      </c>
      <c r="AV123" s="262">
        <v>10174</v>
      </c>
      <c r="AW123" s="262">
        <v>10880</v>
      </c>
      <c r="AX123" s="262">
        <v>4679</v>
      </c>
      <c r="AY123" s="262">
        <v>2369</v>
      </c>
      <c r="AZ123" s="262">
        <v>43077</v>
      </c>
      <c r="BA123" s="262">
        <v>59467</v>
      </c>
      <c r="BB123" s="262">
        <v>3869</v>
      </c>
      <c r="BC123" s="262">
        <v>14509</v>
      </c>
      <c r="BD123" s="262">
        <v>5953</v>
      </c>
      <c r="BE123" s="262">
        <v>4393</v>
      </c>
      <c r="BF123" s="262">
        <v>6088</v>
      </c>
      <c r="BG123" s="262">
        <v>753</v>
      </c>
      <c r="BH123" s="262">
        <v>7916</v>
      </c>
      <c r="BI123" s="262">
        <v>34154</v>
      </c>
      <c r="BJ123" s="262">
        <v>4802</v>
      </c>
      <c r="BK123" s="262">
        <v>87996</v>
      </c>
      <c r="BL123" s="262">
        <v>2776</v>
      </c>
      <c r="BM123" s="262">
        <v>465</v>
      </c>
      <c r="BN123" s="262">
        <v>37779</v>
      </c>
      <c r="BO123" s="262">
        <v>95718</v>
      </c>
      <c r="BP123" s="262">
        <v>195</v>
      </c>
      <c r="BQ123" s="262">
        <v>4417</v>
      </c>
      <c r="BR123" s="262">
        <v>8764</v>
      </c>
      <c r="BS123" s="262">
        <v>29925</v>
      </c>
      <c r="BT123" s="262">
        <v>40814</v>
      </c>
      <c r="BU123" s="262">
        <v>23603</v>
      </c>
      <c r="BV123" s="262">
        <v>12669</v>
      </c>
      <c r="BW123" s="262">
        <v>9727</v>
      </c>
      <c r="BX123" s="262">
        <v>5857</v>
      </c>
      <c r="BY123" s="262">
        <v>2662</v>
      </c>
      <c r="BZ123" s="262">
        <v>1589</v>
      </c>
      <c r="CA123" s="262">
        <v>2499</v>
      </c>
      <c r="CB123" s="262">
        <v>4841</v>
      </c>
      <c r="CC123" s="262">
        <v>16537</v>
      </c>
      <c r="CD123" s="262">
        <v>40600</v>
      </c>
      <c r="CE123" s="262">
        <v>38610</v>
      </c>
      <c r="CF123" s="262">
        <v>19113</v>
      </c>
      <c r="CG123" s="262">
        <v>8947</v>
      </c>
      <c r="CH123" s="262">
        <v>9461</v>
      </c>
      <c r="CI123" s="262">
        <v>49387</v>
      </c>
      <c r="CJ123" s="262">
        <v>16943</v>
      </c>
      <c r="CK123" s="262">
        <v>61958</v>
      </c>
      <c r="CL123" s="262">
        <v>9821</v>
      </c>
      <c r="CM123" s="262">
        <v>132652</v>
      </c>
      <c r="CN123" s="262">
        <v>57988</v>
      </c>
      <c r="CO123" s="262">
        <v>31711</v>
      </c>
      <c r="CP123" s="262">
        <v>27174</v>
      </c>
      <c r="CQ123" s="262">
        <v>12215</v>
      </c>
      <c r="CR123" s="262">
        <v>3564</v>
      </c>
      <c r="CS123" s="262">
        <v>57988</v>
      </c>
      <c r="CT123" s="262">
        <v>39695</v>
      </c>
      <c r="CU123" s="262">
        <v>16984</v>
      </c>
      <c r="CV123" s="262">
        <v>11599</v>
      </c>
      <c r="CW123" s="262">
        <v>3943</v>
      </c>
      <c r="CX123" s="262">
        <v>2443</v>
      </c>
      <c r="CY123" s="262">
        <v>269121</v>
      </c>
      <c r="CZ123" s="262">
        <v>127873</v>
      </c>
      <c r="DA123" s="262">
        <v>141248</v>
      </c>
      <c r="DB123" s="262">
        <v>25969</v>
      </c>
      <c r="DC123" s="262">
        <v>24927</v>
      </c>
      <c r="DD123" s="262">
        <v>33517</v>
      </c>
      <c r="DE123" s="262">
        <v>35093</v>
      </c>
      <c r="DF123" s="262">
        <v>29289</v>
      </c>
      <c r="DG123" s="262">
        <v>24247</v>
      </c>
      <c r="DH123" s="262">
        <v>14511</v>
      </c>
      <c r="DI123" s="262">
        <v>8115</v>
      </c>
      <c r="DJ123" s="262">
        <v>7703</v>
      </c>
      <c r="DK123" s="262">
        <v>22919</v>
      </c>
      <c r="DL123" s="262">
        <v>7015</v>
      </c>
      <c r="DM123" s="262">
        <v>19889</v>
      </c>
      <c r="DN123" s="262">
        <v>18772</v>
      </c>
      <c r="DO123" s="262">
        <v>37390</v>
      </c>
      <c r="DP123" s="262">
        <v>44178</v>
      </c>
      <c r="DQ123" s="262">
        <v>50556</v>
      </c>
      <c r="DR123" s="262">
        <v>28266</v>
      </c>
      <c r="DS123" s="262">
        <v>24318</v>
      </c>
      <c r="DT123" s="262">
        <v>141840</v>
      </c>
      <c r="DU123" s="262">
        <v>136130</v>
      </c>
      <c r="DV123" s="262">
        <v>5710</v>
      </c>
      <c r="DW123" s="262">
        <v>126260</v>
      </c>
      <c r="DX123" s="262">
        <v>136130</v>
      </c>
      <c r="DY123" s="262">
        <v>108960</v>
      </c>
      <c r="DZ123" s="262">
        <v>7970</v>
      </c>
      <c r="EA123" s="262">
        <v>7300</v>
      </c>
      <c r="EB123" s="262">
        <v>11010</v>
      </c>
      <c r="EC123" s="262">
        <v>0.42420000000000002</v>
      </c>
      <c r="ED123" s="262">
        <v>133640</v>
      </c>
      <c r="EE123" s="262">
        <v>9000</v>
      </c>
      <c r="EF123" s="262">
        <v>35580</v>
      </c>
      <c r="EG123" s="262">
        <v>24430</v>
      </c>
      <c r="EH123" s="262">
        <v>18540</v>
      </c>
      <c r="EI123" s="262">
        <v>21020</v>
      </c>
      <c r="EJ123" s="262">
        <v>0.42420000000000002</v>
      </c>
      <c r="EK123" s="262">
        <v>9780</v>
      </c>
      <c r="EL123" s="262">
        <v>5240</v>
      </c>
      <c r="EM123" s="262">
        <v>8680</v>
      </c>
      <c r="EN123" s="262">
        <v>0.42420000000000002</v>
      </c>
      <c r="EO123" s="262">
        <v>136130</v>
      </c>
      <c r="EP123" s="262">
        <v>0.42420000000000002</v>
      </c>
      <c r="EQ123" s="262">
        <v>21390</v>
      </c>
      <c r="ER123" s="262">
        <v>13990</v>
      </c>
      <c r="ES123" s="262">
        <v>1840</v>
      </c>
      <c r="ET123" s="262">
        <v>5550</v>
      </c>
      <c r="EU123" s="262">
        <v>35880</v>
      </c>
      <c r="EV123" s="262">
        <v>22010</v>
      </c>
      <c r="EW123" s="262">
        <v>13870</v>
      </c>
      <c r="EX123" s="262">
        <v>78000</v>
      </c>
      <c r="EY123" s="262">
        <v>8000</v>
      </c>
      <c r="EZ123" s="262">
        <v>24000</v>
      </c>
      <c r="FA123" s="262">
        <v>14480</v>
      </c>
      <c r="FB123" s="262">
        <v>31520</v>
      </c>
      <c r="FC123" s="262">
        <v>0</v>
      </c>
      <c r="FD123" s="262">
        <v>28930</v>
      </c>
      <c r="FE123" s="262">
        <v>10010</v>
      </c>
      <c r="FF123" s="262">
        <v>14470</v>
      </c>
      <c r="FG123" s="262">
        <v>4440</v>
      </c>
      <c r="FH123" s="262">
        <v>9880</v>
      </c>
      <c r="FI123" s="262">
        <v>0.42420000000000002</v>
      </c>
      <c r="FJ123" s="262">
        <v>3090</v>
      </c>
      <c r="FK123" s="262">
        <v>9700</v>
      </c>
      <c r="FL123" s="262">
        <v>3370</v>
      </c>
      <c r="FM123" s="262">
        <v>2040</v>
      </c>
      <c r="FN123" s="262">
        <v>228980</v>
      </c>
      <c r="FO123" s="262">
        <v>21780</v>
      </c>
      <c r="FP123" s="262">
        <v>16930</v>
      </c>
      <c r="FQ123" s="262">
        <v>4850</v>
      </c>
      <c r="FR123" s="262">
        <v>59410</v>
      </c>
      <c r="FS123" s="262">
        <v>55110</v>
      </c>
      <c r="FT123" s="262">
        <v>50670</v>
      </c>
      <c r="FU123" s="262">
        <v>4440</v>
      </c>
      <c r="FV123" s="262">
        <v>22350</v>
      </c>
      <c r="FW123" s="262">
        <v>70330</v>
      </c>
      <c r="FX123" s="262">
        <v>228980</v>
      </c>
      <c r="FY123" s="262">
        <v>64910</v>
      </c>
      <c r="FZ123" s="262">
        <v>82490</v>
      </c>
      <c r="GA123" s="262">
        <v>20710</v>
      </c>
      <c r="GB123" s="262">
        <v>4440</v>
      </c>
      <c r="GC123" s="262">
        <v>22310</v>
      </c>
      <c r="GD123" s="262">
        <v>29170</v>
      </c>
      <c r="GE123" s="262">
        <v>4940</v>
      </c>
      <c r="GF123">
        <v>7379</v>
      </c>
      <c r="GG123">
        <v>4393</v>
      </c>
      <c r="GH123">
        <v>17540</v>
      </c>
      <c r="GI123">
        <v>3515</v>
      </c>
      <c r="GJ123">
        <v>1441</v>
      </c>
      <c r="GK123">
        <v>1421</v>
      </c>
      <c r="GL123">
        <v>1653</v>
      </c>
      <c r="GM123">
        <v>1086</v>
      </c>
      <c r="GN123">
        <v>1085</v>
      </c>
      <c r="GO123">
        <v>370</v>
      </c>
      <c r="GP123">
        <v>31045</v>
      </c>
      <c r="GQ123">
        <v>12099</v>
      </c>
      <c r="GR123">
        <v>65809</v>
      </c>
      <c r="GS123">
        <v>8983</v>
      </c>
      <c r="GT123">
        <v>3395</v>
      </c>
      <c r="GU123">
        <v>4793</v>
      </c>
      <c r="GV123">
        <v>6238</v>
      </c>
      <c r="GW123">
        <v>2721</v>
      </c>
      <c r="GX123">
        <v>2255</v>
      </c>
      <c r="GY123">
        <v>771</v>
      </c>
    </row>
    <row r="124" spans="1:207">
      <c r="A124" s="262">
        <v>6431</v>
      </c>
      <c r="B124" s="262">
        <v>6</v>
      </c>
      <c r="C124" s="262">
        <v>4</v>
      </c>
      <c r="D124" s="262">
        <v>31</v>
      </c>
      <c r="E124" s="262" t="s">
        <v>191</v>
      </c>
      <c r="F124" s="262" t="s">
        <v>2443</v>
      </c>
      <c r="G124" s="262" t="s">
        <v>2444</v>
      </c>
      <c r="H124" s="262" t="s">
        <v>2202</v>
      </c>
      <c r="I124" s="262">
        <v>68766</v>
      </c>
      <c r="J124" s="262">
        <v>7527</v>
      </c>
      <c r="K124" s="262">
        <v>6055</v>
      </c>
      <c r="L124" s="262">
        <v>7366</v>
      </c>
      <c r="M124" s="262">
        <v>12939</v>
      </c>
      <c r="N124" s="262">
        <v>11856</v>
      </c>
      <c r="O124" s="262">
        <v>9002</v>
      </c>
      <c r="P124" s="262">
        <v>7670</v>
      </c>
      <c r="Q124" s="262">
        <v>4180</v>
      </c>
      <c r="R124" s="262">
        <v>2171</v>
      </c>
      <c r="S124" s="262">
        <v>7380</v>
      </c>
      <c r="T124" s="262">
        <v>59785</v>
      </c>
      <c r="U124" s="262">
        <v>651</v>
      </c>
      <c r="V124" s="262">
        <v>341</v>
      </c>
      <c r="W124" s="262">
        <v>141</v>
      </c>
      <c r="X124" s="262">
        <v>220</v>
      </c>
      <c r="Y124" s="262">
        <v>33</v>
      </c>
      <c r="Z124" s="262">
        <v>215</v>
      </c>
      <c r="AA124" s="262">
        <v>1245</v>
      </c>
      <c r="AB124" s="262">
        <v>2072</v>
      </c>
      <c r="AC124" s="262">
        <v>183</v>
      </c>
      <c r="AD124" s="262">
        <v>58142</v>
      </c>
      <c r="AE124" s="262">
        <v>6602</v>
      </c>
      <c r="AF124" s="262">
        <v>522</v>
      </c>
      <c r="AG124" s="262">
        <v>41654</v>
      </c>
      <c r="AH124" s="262">
        <v>17490</v>
      </c>
      <c r="AI124" s="262">
        <v>8214</v>
      </c>
      <c r="AJ124" s="262">
        <v>1053</v>
      </c>
      <c r="AK124" s="262">
        <v>355</v>
      </c>
      <c r="AL124" s="262">
        <v>52008</v>
      </c>
      <c r="AM124" s="262">
        <v>7821</v>
      </c>
      <c r="AN124" s="262">
        <v>6900</v>
      </c>
      <c r="AO124" s="262">
        <v>2037</v>
      </c>
      <c r="AP124" s="262">
        <v>123175</v>
      </c>
      <c r="AQ124" s="262">
        <v>11168</v>
      </c>
      <c r="AR124" s="262">
        <v>8914</v>
      </c>
      <c r="AS124" s="262">
        <v>12021</v>
      </c>
      <c r="AT124" s="262">
        <v>25066</v>
      </c>
      <c r="AU124" s="262">
        <v>24062</v>
      </c>
      <c r="AV124" s="262">
        <v>15619</v>
      </c>
      <c r="AW124" s="262">
        <v>15990</v>
      </c>
      <c r="AX124" s="262">
        <v>6832</v>
      </c>
      <c r="AY124" s="262">
        <v>3440</v>
      </c>
      <c r="AZ124" s="262">
        <v>28266</v>
      </c>
      <c r="BA124" s="262">
        <v>86484</v>
      </c>
      <c r="BB124" s="262">
        <v>5307</v>
      </c>
      <c r="BC124" s="262">
        <v>1185</v>
      </c>
      <c r="BD124" s="262">
        <v>656</v>
      </c>
      <c r="BE124" s="262">
        <v>641</v>
      </c>
      <c r="BF124" s="262">
        <v>167</v>
      </c>
      <c r="BG124" s="262">
        <v>406</v>
      </c>
      <c r="BH124" s="262">
        <v>3625</v>
      </c>
      <c r="BI124" s="262">
        <v>4724</v>
      </c>
      <c r="BJ124" s="262">
        <v>434</v>
      </c>
      <c r="BK124" s="262">
        <v>103639</v>
      </c>
      <c r="BL124" s="262">
        <v>10040</v>
      </c>
      <c r="BM124" s="262">
        <v>650</v>
      </c>
      <c r="BN124" s="262">
        <v>66600</v>
      </c>
      <c r="BO124" s="262">
        <v>50983</v>
      </c>
      <c r="BP124" s="262">
        <v>445</v>
      </c>
      <c r="BQ124" s="262">
        <v>5084</v>
      </c>
      <c r="BR124" s="262">
        <v>2805</v>
      </c>
      <c r="BS124" s="262">
        <v>10923</v>
      </c>
      <c r="BT124" s="262">
        <v>23327</v>
      </c>
      <c r="BU124" s="262">
        <v>25642</v>
      </c>
      <c r="BV124" s="262">
        <v>18699</v>
      </c>
      <c r="BW124" s="262">
        <v>16740</v>
      </c>
      <c r="BX124" s="262">
        <v>10738</v>
      </c>
      <c r="BY124" s="262">
        <v>5484</v>
      </c>
      <c r="BZ124" s="262">
        <v>3332</v>
      </c>
      <c r="CA124" s="262">
        <v>5422</v>
      </c>
      <c r="CB124" s="262">
        <v>1954</v>
      </c>
      <c r="CC124" s="262">
        <v>7792</v>
      </c>
      <c r="CD124" s="262">
        <v>20885</v>
      </c>
      <c r="CE124" s="262">
        <v>30477</v>
      </c>
      <c r="CF124" s="262">
        <v>24414</v>
      </c>
      <c r="CG124" s="262">
        <v>16727</v>
      </c>
      <c r="CH124" s="262">
        <v>20863</v>
      </c>
      <c r="CI124" s="262">
        <v>91384</v>
      </c>
      <c r="CJ124" s="262">
        <v>14672</v>
      </c>
      <c r="CK124" s="262">
        <v>12546</v>
      </c>
      <c r="CL124" s="262">
        <v>4510</v>
      </c>
      <c r="CM124" s="262">
        <v>114734</v>
      </c>
      <c r="CN124" s="262">
        <v>36102</v>
      </c>
      <c r="CO124" s="262">
        <v>33644</v>
      </c>
      <c r="CP124" s="262">
        <v>33199</v>
      </c>
      <c r="CQ124" s="262">
        <v>9325</v>
      </c>
      <c r="CR124" s="262">
        <v>2464</v>
      </c>
      <c r="CS124" s="262">
        <v>36102</v>
      </c>
      <c r="CT124" s="262">
        <v>39167</v>
      </c>
      <c r="CU124" s="262">
        <v>19211</v>
      </c>
      <c r="CV124" s="262">
        <v>14109</v>
      </c>
      <c r="CW124" s="262">
        <v>4144</v>
      </c>
      <c r="CX124" s="262">
        <v>2001</v>
      </c>
      <c r="CY124" s="262">
        <v>260741</v>
      </c>
      <c r="CZ124" s="262">
        <v>127392</v>
      </c>
      <c r="DA124" s="262">
        <v>133349</v>
      </c>
      <c r="DB124" s="262">
        <v>21068</v>
      </c>
      <c r="DC124" s="262">
        <v>27887</v>
      </c>
      <c r="DD124" s="262">
        <v>27095</v>
      </c>
      <c r="DE124" s="262">
        <v>39635</v>
      </c>
      <c r="DF124" s="262">
        <v>30498</v>
      </c>
      <c r="DG124" s="262">
        <v>26465</v>
      </c>
      <c r="DH124" s="262">
        <v>13620</v>
      </c>
      <c r="DI124" s="262">
        <v>5813</v>
      </c>
      <c r="DJ124" s="262">
        <v>6030</v>
      </c>
      <c r="DK124" s="262">
        <v>22713</v>
      </c>
      <c r="DL124" s="262">
        <v>8588</v>
      </c>
      <c r="DM124" s="262">
        <v>19612</v>
      </c>
      <c r="DN124" s="262">
        <v>13294</v>
      </c>
      <c r="DO124" s="262">
        <v>28537</v>
      </c>
      <c r="DP124" s="262">
        <v>45936</v>
      </c>
      <c r="DQ124" s="262">
        <v>56406</v>
      </c>
      <c r="DR124" s="262">
        <v>29505</v>
      </c>
      <c r="DS124" s="262">
        <v>24307</v>
      </c>
      <c r="DT124" s="262">
        <v>142190</v>
      </c>
      <c r="DU124" s="262">
        <v>137310</v>
      </c>
      <c r="DV124" s="262">
        <v>4880</v>
      </c>
      <c r="DW124" s="262">
        <v>117580</v>
      </c>
      <c r="DX124" s="262">
        <v>137310</v>
      </c>
      <c r="DY124" s="262">
        <v>114830</v>
      </c>
      <c r="DZ124" s="262">
        <v>5830</v>
      </c>
      <c r="EA124" s="262">
        <v>6500</v>
      </c>
      <c r="EB124" s="262">
        <v>8580</v>
      </c>
      <c r="EC124" s="262">
        <v>1560</v>
      </c>
      <c r="ED124" s="262">
        <v>133920</v>
      </c>
      <c r="EE124" s="262">
        <v>7120</v>
      </c>
      <c r="EF124" s="262">
        <v>23900</v>
      </c>
      <c r="EG124" s="262">
        <v>27310</v>
      </c>
      <c r="EH124" s="262">
        <v>19590</v>
      </c>
      <c r="EI124" s="262">
        <v>19060</v>
      </c>
      <c r="EJ124" s="262">
        <v>1540</v>
      </c>
      <c r="EK124" s="262">
        <v>16260</v>
      </c>
      <c r="EL124" s="262">
        <v>8590</v>
      </c>
      <c r="EM124" s="262">
        <v>10430</v>
      </c>
      <c r="EN124" s="262">
        <v>0.42420000000000002</v>
      </c>
      <c r="EO124" s="262">
        <v>137310</v>
      </c>
      <c r="EP124" s="262">
        <v>1510</v>
      </c>
      <c r="EQ124" s="262">
        <v>39930</v>
      </c>
      <c r="ER124" s="262">
        <v>30100</v>
      </c>
      <c r="ES124" s="262">
        <v>2070</v>
      </c>
      <c r="ET124" s="262">
        <v>7760</v>
      </c>
      <c r="EU124" s="262">
        <v>36000</v>
      </c>
      <c r="EV124" s="262">
        <v>23840</v>
      </c>
      <c r="EW124" s="262">
        <v>12160</v>
      </c>
      <c r="EX124" s="262">
        <v>59860</v>
      </c>
      <c r="EY124" s="262">
        <v>4590</v>
      </c>
      <c r="EZ124" s="262">
        <v>16840</v>
      </c>
      <c r="FA124" s="262">
        <v>8970</v>
      </c>
      <c r="FB124" s="262">
        <v>29460</v>
      </c>
      <c r="FC124" s="262">
        <v>0.42420000000000002</v>
      </c>
      <c r="FD124" s="262">
        <v>32250</v>
      </c>
      <c r="FE124" s="262">
        <v>9500</v>
      </c>
      <c r="FF124" s="262">
        <v>17220</v>
      </c>
      <c r="FG124" s="262">
        <v>5530</v>
      </c>
      <c r="FH124" s="262">
        <v>9380</v>
      </c>
      <c r="FI124" s="262">
        <v>1740</v>
      </c>
      <c r="FJ124" s="262">
        <v>6130</v>
      </c>
      <c r="FK124" s="262">
        <v>11630</v>
      </c>
      <c r="FL124" s="262">
        <v>1350</v>
      </c>
      <c r="FM124" s="262">
        <v>2030</v>
      </c>
      <c r="FN124" s="262">
        <v>225280</v>
      </c>
      <c r="FO124" s="262">
        <v>14910</v>
      </c>
      <c r="FP124" s="262">
        <v>8830</v>
      </c>
      <c r="FQ124" s="262">
        <v>6090</v>
      </c>
      <c r="FR124" s="262">
        <v>85330</v>
      </c>
      <c r="FS124" s="262">
        <v>62100</v>
      </c>
      <c r="FT124" s="262">
        <v>56580</v>
      </c>
      <c r="FU124" s="262">
        <v>5530</v>
      </c>
      <c r="FV124" s="262">
        <v>16240</v>
      </c>
      <c r="FW124" s="262">
        <v>46700</v>
      </c>
      <c r="FX124" s="262">
        <v>225280</v>
      </c>
      <c r="FY124" s="262">
        <v>62730</v>
      </c>
      <c r="FZ124" s="262">
        <v>101810</v>
      </c>
      <c r="GA124" s="262">
        <v>25270</v>
      </c>
      <c r="GB124" s="262">
        <v>4060</v>
      </c>
      <c r="GC124" s="262">
        <v>12590</v>
      </c>
      <c r="GD124" s="262">
        <v>15800</v>
      </c>
      <c r="GE124" s="262">
        <v>3020</v>
      </c>
      <c r="GF124">
        <v>7527</v>
      </c>
      <c r="GG124">
        <v>5840</v>
      </c>
      <c r="GH124">
        <v>31507</v>
      </c>
      <c r="GI124">
        <v>7808</v>
      </c>
      <c r="GJ124">
        <v>3194</v>
      </c>
      <c r="GK124">
        <v>3750</v>
      </c>
      <c r="GL124">
        <v>3864</v>
      </c>
      <c r="GM124">
        <v>2457</v>
      </c>
      <c r="GN124">
        <v>2168</v>
      </c>
      <c r="GO124">
        <v>651</v>
      </c>
      <c r="GP124">
        <v>11168</v>
      </c>
      <c r="GQ124">
        <v>8589</v>
      </c>
      <c r="GR124">
        <v>60092</v>
      </c>
      <c r="GS124">
        <v>13720</v>
      </c>
      <c r="GT124">
        <v>5152</v>
      </c>
      <c r="GU124">
        <v>8259</v>
      </c>
      <c r="GV124">
        <v>7733</v>
      </c>
      <c r="GW124">
        <v>3871</v>
      </c>
      <c r="GX124">
        <v>3438</v>
      </c>
      <c r="GY124">
        <v>1090</v>
      </c>
    </row>
    <row r="125" spans="1:207">
      <c r="A125" s="262">
        <v>6432</v>
      </c>
      <c r="B125" s="262">
        <v>6</v>
      </c>
      <c r="C125" s="262">
        <v>4</v>
      </c>
      <c r="D125" s="262">
        <v>32</v>
      </c>
      <c r="E125" s="262" t="s">
        <v>191</v>
      </c>
      <c r="F125" s="262" t="s">
        <v>2445</v>
      </c>
      <c r="G125" s="262" t="s">
        <v>2446</v>
      </c>
      <c r="H125" s="262" t="s">
        <v>2202</v>
      </c>
      <c r="I125" s="262">
        <v>74869</v>
      </c>
      <c r="J125" s="262">
        <v>8089</v>
      </c>
      <c r="K125" s="262">
        <v>5661</v>
      </c>
      <c r="L125" s="262">
        <v>7431</v>
      </c>
      <c r="M125" s="262">
        <v>12502</v>
      </c>
      <c r="N125" s="262">
        <v>14389</v>
      </c>
      <c r="O125" s="262">
        <v>10384</v>
      </c>
      <c r="P125" s="262">
        <v>8960</v>
      </c>
      <c r="Q125" s="262">
        <v>5120</v>
      </c>
      <c r="R125" s="262">
        <v>2333</v>
      </c>
      <c r="S125" s="262">
        <v>7779</v>
      </c>
      <c r="T125" s="262">
        <v>65532</v>
      </c>
      <c r="U125" s="262">
        <v>174</v>
      </c>
      <c r="V125" s="262">
        <v>623</v>
      </c>
      <c r="W125" s="262">
        <v>153</v>
      </c>
      <c r="X125" s="262">
        <v>237</v>
      </c>
      <c r="Y125" s="262">
        <v>191</v>
      </c>
      <c r="Z125" s="262">
        <v>180</v>
      </c>
      <c r="AA125" s="262">
        <v>1142</v>
      </c>
      <c r="AB125" s="262">
        <v>2289</v>
      </c>
      <c r="AC125" s="262">
        <v>465</v>
      </c>
      <c r="AD125" s="262">
        <v>65089</v>
      </c>
      <c r="AE125" s="262">
        <v>5578</v>
      </c>
      <c r="AF125" s="262">
        <v>306</v>
      </c>
      <c r="AG125" s="262">
        <v>47351</v>
      </c>
      <c r="AH125" s="262">
        <v>17278</v>
      </c>
      <c r="AI125" s="262">
        <v>8678</v>
      </c>
      <c r="AJ125" s="262">
        <v>1295</v>
      </c>
      <c r="AK125" s="262">
        <v>267</v>
      </c>
      <c r="AL125" s="262">
        <v>53466</v>
      </c>
      <c r="AM125" s="262">
        <v>9255</v>
      </c>
      <c r="AN125" s="262">
        <v>9641</v>
      </c>
      <c r="AO125" s="262">
        <v>2507</v>
      </c>
      <c r="AP125" s="262">
        <v>130289</v>
      </c>
      <c r="AQ125" s="262">
        <v>12111</v>
      </c>
      <c r="AR125" s="262">
        <v>8511</v>
      </c>
      <c r="AS125" s="262">
        <v>11621</v>
      </c>
      <c r="AT125" s="262">
        <v>23147</v>
      </c>
      <c r="AU125" s="262">
        <v>27430</v>
      </c>
      <c r="AV125" s="262">
        <v>17039</v>
      </c>
      <c r="AW125" s="262">
        <v>19536</v>
      </c>
      <c r="AX125" s="262">
        <v>7544</v>
      </c>
      <c r="AY125" s="262">
        <v>3337</v>
      </c>
      <c r="AZ125" s="262">
        <v>28999</v>
      </c>
      <c r="BA125" s="262">
        <v>93942</v>
      </c>
      <c r="BB125" s="262">
        <v>1180</v>
      </c>
      <c r="BC125" s="262">
        <v>3120</v>
      </c>
      <c r="BD125" s="262">
        <v>723</v>
      </c>
      <c r="BE125" s="262">
        <v>790</v>
      </c>
      <c r="BF125" s="262">
        <v>1148</v>
      </c>
      <c r="BG125" s="262">
        <v>374</v>
      </c>
      <c r="BH125" s="262">
        <v>1728</v>
      </c>
      <c r="BI125" s="262">
        <v>5334</v>
      </c>
      <c r="BJ125" s="262">
        <v>1683</v>
      </c>
      <c r="BK125" s="262">
        <v>112881</v>
      </c>
      <c r="BL125" s="262">
        <v>8242</v>
      </c>
      <c r="BM125" s="262">
        <v>408</v>
      </c>
      <c r="BN125" s="262">
        <v>72009</v>
      </c>
      <c r="BO125" s="262">
        <v>53432</v>
      </c>
      <c r="BP125" s="262">
        <v>170</v>
      </c>
      <c r="BQ125" s="262">
        <v>4665</v>
      </c>
      <c r="BR125" s="262">
        <v>3325</v>
      </c>
      <c r="BS125" s="262">
        <v>13027</v>
      </c>
      <c r="BT125" s="262">
        <v>24773</v>
      </c>
      <c r="BU125" s="262">
        <v>24835</v>
      </c>
      <c r="BV125" s="262">
        <v>19416</v>
      </c>
      <c r="BW125" s="262">
        <v>18725</v>
      </c>
      <c r="BX125" s="262">
        <v>11610</v>
      </c>
      <c r="BY125" s="262">
        <v>5512</v>
      </c>
      <c r="BZ125" s="262">
        <v>3746</v>
      </c>
      <c r="CA125" s="262">
        <v>5307</v>
      </c>
      <c r="CB125" s="262">
        <v>2110</v>
      </c>
      <c r="CC125" s="262">
        <v>7940</v>
      </c>
      <c r="CD125" s="262">
        <v>21083</v>
      </c>
      <c r="CE125" s="262">
        <v>32699</v>
      </c>
      <c r="CF125" s="262">
        <v>25505</v>
      </c>
      <c r="CG125" s="262">
        <v>18763</v>
      </c>
      <c r="CH125" s="262">
        <v>22176</v>
      </c>
      <c r="CI125" s="262">
        <v>93790</v>
      </c>
      <c r="CJ125" s="262">
        <v>15009</v>
      </c>
      <c r="CK125" s="262">
        <v>16400</v>
      </c>
      <c r="CL125" s="262">
        <v>5077</v>
      </c>
      <c r="CM125" s="262">
        <v>122206</v>
      </c>
      <c r="CN125" s="262">
        <v>37019</v>
      </c>
      <c r="CO125" s="262">
        <v>35500</v>
      </c>
      <c r="CP125" s="262">
        <v>36575</v>
      </c>
      <c r="CQ125" s="262">
        <v>10119</v>
      </c>
      <c r="CR125" s="262">
        <v>2993</v>
      </c>
      <c r="CS125" s="262">
        <v>37019</v>
      </c>
      <c r="CT125" s="262">
        <v>41512</v>
      </c>
      <c r="CU125" s="262">
        <v>20643</v>
      </c>
      <c r="CV125" s="262">
        <v>15872</v>
      </c>
      <c r="CW125" s="262">
        <v>4822</v>
      </c>
      <c r="CX125" s="262">
        <v>2338</v>
      </c>
      <c r="CY125" s="262">
        <v>282601</v>
      </c>
      <c r="CZ125" s="262">
        <v>139106</v>
      </c>
      <c r="DA125" s="262">
        <v>143495</v>
      </c>
      <c r="DB125" s="262">
        <v>24852</v>
      </c>
      <c r="DC125" s="262">
        <v>30725</v>
      </c>
      <c r="DD125" s="262">
        <v>30070</v>
      </c>
      <c r="DE125" s="262">
        <v>41815</v>
      </c>
      <c r="DF125" s="262">
        <v>32643</v>
      </c>
      <c r="DG125" s="262">
        <v>26111</v>
      </c>
      <c r="DH125" s="262">
        <v>12799</v>
      </c>
      <c r="DI125" s="262">
        <v>6925</v>
      </c>
      <c r="DJ125" s="262">
        <v>7339</v>
      </c>
      <c r="DK125" s="262">
        <v>25807</v>
      </c>
      <c r="DL125" s="262">
        <v>9083</v>
      </c>
      <c r="DM125" s="262">
        <v>21895</v>
      </c>
      <c r="DN125" s="262">
        <v>14598</v>
      </c>
      <c r="DO125" s="262">
        <v>32723</v>
      </c>
      <c r="DP125" s="262">
        <v>50863</v>
      </c>
      <c r="DQ125" s="262">
        <v>59825</v>
      </c>
      <c r="DR125" s="262">
        <v>30437</v>
      </c>
      <c r="DS125" s="262">
        <v>23106</v>
      </c>
      <c r="DT125" s="262">
        <v>154480</v>
      </c>
      <c r="DU125" s="262">
        <v>149520</v>
      </c>
      <c r="DV125" s="262">
        <v>4960</v>
      </c>
      <c r="DW125" s="262">
        <v>126420</v>
      </c>
      <c r="DX125" s="262">
        <v>149520</v>
      </c>
      <c r="DY125" s="262">
        <v>123770</v>
      </c>
      <c r="DZ125" s="262">
        <v>8300</v>
      </c>
      <c r="EA125" s="262">
        <v>6950</v>
      </c>
      <c r="EB125" s="262">
        <v>8960</v>
      </c>
      <c r="EC125" s="262">
        <v>1540</v>
      </c>
      <c r="ED125" s="262">
        <v>146110</v>
      </c>
      <c r="EE125" s="262">
        <v>8560</v>
      </c>
      <c r="EF125" s="262">
        <v>30190</v>
      </c>
      <c r="EG125" s="262">
        <v>27530</v>
      </c>
      <c r="EH125" s="262">
        <v>24500</v>
      </c>
      <c r="EI125" s="262">
        <v>21460</v>
      </c>
      <c r="EJ125" s="262">
        <v>1450</v>
      </c>
      <c r="EK125" s="262">
        <v>14510</v>
      </c>
      <c r="EL125" s="262">
        <v>7450</v>
      </c>
      <c r="EM125" s="262">
        <v>10290</v>
      </c>
      <c r="EN125" s="262">
        <v>0.42420000000000002</v>
      </c>
      <c r="EO125" s="262">
        <v>149520</v>
      </c>
      <c r="EP125" s="262">
        <v>1620</v>
      </c>
      <c r="EQ125" s="262">
        <v>36420</v>
      </c>
      <c r="ER125" s="262">
        <v>27650</v>
      </c>
      <c r="ES125" s="262">
        <v>1350</v>
      </c>
      <c r="ET125" s="262">
        <v>7420</v>
      </c>
      <c r="EU125" s="262">
        <v>42670</v>
      </c>
      <c r="EV125" s="262">
        <v>26440</v>
      </c>
      <c r="EW125" s="262">
        <v>16230</v>
      </c>
      <c r="EX125" s="262">
        <v>68810</v>
      </c>
      <c r="EY125" s="262">
        <v>5830</v>
      </c>
      <c r="EZ125" s="262">
        <v>19430</v>
      </c>
      <c r="FA125" s="262">
        <v>13210</v>
      </c>
      <c r="FB125" s="262">
        <v>30340</v>
      </c>
      <c r="FC125" s="262">
        <v>0.42420000000000002</v>
      </c>
      <c r="FD125" s="262">
        <v>36960</v>
      </c>
      <c r="FE125" s="262">
        <v>10820</v>
      </c>
      <c r="FF125" s="262">
        <v>19660</v>
      </c>
      <c r="FG125" s="262">
        <v>6480</v>
      </c>
      <c r="FH125" s="262">
        <v>10580</v>
      </c>
      <c r="FI125" s="262">
        <v>1390</v>
      </c>
      <c r="FJ125" s="262">
        <v>4900</v>
      </c>
      <c r="FK125" s="262">
        <v>13080</v>
      </c>
      <c r="FL125" s="262">
        <v>4620</v>
      </c>
      <c r="FM125" s="262">
        <v>2390</v>
      </c>
      <c r="FN125" s="262">
        <v>241440</v>
      </c>
      <c r="FO125" s="262">
        <v>17000</v>
      </c>
      <c r="FP125" s="262">
        <v>10380</v>
      </c>
      <c r="FQ125" s="262">
        <v>6630</v>
      </c>
      <c r="FR125" s="262">
        <v>78460</v>
      </c>
      <c r="FS125" s="262">
        <v>69030</v>
      </c>
      <c r="FT125" s="262">
        <v>62550</v>
      </c>
      <c r="FU125" s="262">
        <v>6480</v>
      </c>
      <c r="FV125" s="262">
        <v>18970</v>
      </c>
      <c r="FW125" s="262">
        <v>57980</v>
      </c>
      <c r="FX125" s="262">
        <v>241440</v>
      </c>
      <c r="FY125" s="262">
        <v>68540</v>
      </c>
      <c r="FZ125" s="262">
        <v>104910</v>
      </c>
      <c r="GA125" s="262">
        <v>22110</v>
      </c>
      <c r="GB125" s="262">
        <v>3410</v>
      </c>
      <c r="GC125" s="262">
        <v>17120</v>
      </c>
      <c r="GD125" s="262">
        <v>21460</v>
      </c>
      <c r="GE125" s="262">
        <v>3890</v>
      </c>
      <c r="GF125">
        <v>8089</v>
      </c>
      <c r="GG125">
        <v>5441</v>
      </c>
      <c r="GH125">
        <v>33353</v>
      </c>
      <c r="GI125">
        <v>9015</v>
      </c>
      <c r="GJ125">
        <v>3809</v>
      </c>
      <c r="GK125">
        <v>4168</v>
      </c>
      <c r="GL125">
        <v>4823</v>
      </c>
      <c r="GM125">
        <v>3063</v>
      </c>
      <c r="GN125">
        <v>2424</v>
      </c>
      <c r="GO125">
        <v>684</v>
      </c>
      <c r="GP125">
        <v>12111</v>
      </c>
      <c r="GQ125">
        <v>8207</v>
      </c>
      <c r="GR125">
        <v>60861</v>
      </c>
      <c r="GS125">
        <v>14500</v>
      </c>
      <c r="GT125">
        <v>6514</v>
      </c>
      <c r="GU125">
        <v>10371</v>
      </c>
      <c r="GV125">
        <v>8822</v>
      </c>
      <c r="GW125">
        <v>4434</v>
      </c>
      <c r="GX125">
        <v>3483</v>
      </c>
      <c r="GY125">
        <v>973</v>
      </c>
    </row>
    <row r="126" spans="1:207">
      <c r="A126" s="262">
        <v>6433</v>
      </c>
      <c r="B126" s="262">
        <v>6</v>
      </c>
      <c r="C126" s="262">
        <v>4</v>
      </c>
      <c r="D126" s="262">
        <v>33</v>
      </c>
      <c r="E126" s="262" t="s">
        <v>191</v>
      </c>
      <c r="F126" s="262" t="s">
        <v>2447</v>
      </c>
      <c r="G126" s="262" t="s">
        <v>2448</v>
      </c>
      <c r="H126" s="262" t="s">
        <v>2202</v>
      </c>
      <c r="I126" s="262">
        <v>55860</v>
      </c>
      <c r="J126" s="262">
        <v>5285</v>
      </c>
      <c r="K126" s="262">
        <v>6023</v>
      </c>
      <c r="L126" s="262">
        <v>7317</v>
      </c>
      <c r="M126" s="262">
        <v>10156</v>
      </c>
      <c r="N126" s="262">
        <v>9910</v>
      </c>
      <c r="O126" s="262">
        <v>6488</v>
      </c>
      <c r="P126" s="262">
        <v>5675</v>
      </c>
      <c r="Q126" s="262">
        <v>3302</v>
      </c>
      <c r="R126" s="262">
        <v>1704</v>
      </c>
      <c r="S126" s="262">
        <v>6586</v>
      </c>
      <c r="T126" s="262">
        <v>46339</v>
      </c>
      <c r="U126" s="262">
        <v>866</v>
      </c>
      <c r="V126" s="262">
        <v>1129</v>
      </c>
      <c r="W126" s="262">
        <v>169</v>
      </c>
      <c r="X126" s="262">
        <v>336</v>
      </c>
      <c r="Y126" s="262">
        <v>297</v>
      </c>
      <c r="Z126" s="262">
        <v>138</v>
      </c>
      <c r="AA126" s="262">
        <v>1398</v>
      </c>
      <c r="AB126" s="262">
        <v>2510</v>
      </c>
      <c r="AC126" s="262">
        <v>454</v>
      </c>
      <c r="AD126" s="262">
        <v>48033</v>
      </c>
      <c r="AE126" s="262">
        <v>3140</v>
      </c>
      <c r="AF126" s="262">
        <v>325</v>
      </c>
      <c r="AG126" s="262">
        <v>33486</v>
      </c>
      <c r="AH126" s="262">
        <v>12249</v>
      </c>
      <c r="AI126" s="262">
        <v>7465</v>
      </c>
      <c r="AJ126" s="262">
        <v>2140</v>
      </c>
      <c r="AK126" s="262">
        <v>520</v>
      </c>
      <c r="AL126" s="262">
        <v>38741</v>
      </c>
      <c r="AM126" s="262">
        <v>7018</v>
      </c>
      <c r="AN126" s="262">
        <v>8372</v>
      </c>
      <c r="AO126" s="262">
        <v>1729</v>
      </c>
      <c r="AP126" s="262">
        <v>117824</v>
      </c>
      <c r="AQ126" s="262">
        <v>7949</v>
      </c>
      <c r="AR126" s="262">
        <v>9896</v>
      </c>
      <c r="AS126" s="262">
        <v>14301</v>
      </c>
      <c r="AT126" s="262">
        <v>24993</v>
      </c>
      <c r="AU126" s="262">
        <v>24261</v>
      </c>
      <c r="AV126" s="262">
        <v>11822</v>
      </c>
      <c r="AW126" s="262">
        <v>15324</v>
      </c>
      <c r="AX126" s="262">
        <v>6061</v>
      </c>
      <c r="AY126" s="262">
        <v>3189</v>
      </c>
      <c r="AZ126" s="262">
        <v>29606</v>
      </c>
      <c r="BA126" s="262">
        <v>68192</v>
      </c>
      <c r="BB126" s="262">
        <v>5554</v>
      </c>
      <c r="BC126" s="262">
        <v>8790</v>
      </c>
      <c r="BD126" s="262">
        <v>1358</v>
      </c>
      <c r="BE126" s="262">
        <v>1862</v>
      </c>
      <c r="BF126" s="262">
        <v>2132</v>
      </c>
      <c r="BG126" s="262">
        <v>302</v>
      </c>
      <c r="BH126" s="262">
        <v>3751</v>
      </c>
      <c r="BI126" s="262">
        <v>8288</v>
      </c>
      <c r="BJ126" s="262">
        <v>1793</v>
      </c>
      <c r="BK126" s="262">
        <v>96773</v>
      </c>
      <c r="BL126" s="262">
        <v>5906</v>
      </c>
      <c r="BM126" s="262">
        <v>1285</v>
      </c>
      <c r="BN126" s="262">
        <v>54981</v>
      </c>
      <c r="BO126" s="262">
        <v>58938</v>
      </c>
      <c r="BP126" s="262">
        <v>69</v>
      </c>
      <c r="BQ126" s="262">
        <v>3808</v>
      </c>
      <c r="BR126" s="262">
        <v>4810</v>
      </c>
      <c r="BS126" s="262">
        <v>16851</v>
      </c>
      <c r="BT126" s="262">
        <v>29793</v>
      </c>
      <c r="BU126" s="262">
        <v>22226</v>
      </c>
      <c r="BV126" s="262">
        <v>14920</v>
      </c>
      <c r="BW126" s="262">
        <v>13211</v>
      </c>
      <c r="BX126" s="262">
        <v>7741</v>
      </c>
      <c r="BY126" s="262">
        <v>3208</v>
      </c>
      <c r="BZ126" s="262">
        <v>2047</v>
      </c>
      <c r="CA126" s="262">
        <v>2989</v>
      </c>
      <c r="CB126" s="262">
        <v>3392</v>
      </c>
      <c r="CC126" s="262">
        <v>9399</v>
      </c>
      <c r="CD126" s="262">
        <v>24352</v>
      </c>
      <c r="CE126" s="262">
        <v>32433</v>
      </c>
      <c r="CF126" s="262">
        <v>20993</v>
      </c>
      <c r="CG126" s="262">
        <v>12858</v>
      </c>
      <c r="CH126" s="262">
        <v>14369</v>
      </c>
      <c r="CI126" s="262">
        <v>80024</v>
      </c>
      <c r="CJ126" s="262">
        <v>14184</v>
      </c>
      <c r="CK126" s="262">
        <v>17184</v>
      </c>
      <c r="CL126" s="262">
        <v>6404</v>
      </c>
      <c r="CM126" s="262">
        <v>111957</v>
      </c>
      <c r="CN126" s="262">
        <v>38227</v>
      </c>
      <c r="CO126" s="262">
        <v>31865</v>
      </c>
      <c r="CP126" s="262">
        <v>30666</v>
      </c>
      <c r="CQ126" s="262">
        <v>8288</v>
      </c>
      <c r="CR126" s="262">
        <v>2911</v>
      </c>
      <c r="CS126" s="262">
        <v>38227</v>
      </c>
      <c r="CT126" s="262">
        <v>37093</v>
      </c>
      <c r="CU126" s="262">
        <v>17108</v>
      </c>
      <c r="CV126" s="262">
        <v>12809</v>
      </c>
      <c r="CW126" s="262">
        <v>4257</v>
      </c>
      <c r="CX126" s="262">
        <v>2463</v>
      </c>
      <c r="CY126" s="262">
        <v>251050</v>
      </c>
      <c r="CZ126" s="262">
        <v>123534</v>
      </c>
      <c r="DA126" s="262">
        <v>127515</v>
      </c>
      <c r="DB126" s="262">
        <v>23118</v>
      </c>
      <c r="DC126" s="262">
        <v>26309</v>
      </c>
      <c r="DD126" s="262">
        <v>29633</v>
      </c>
      <c r="DE126" s="262">
        <v>34313</v>
      </c>
      <c r="DF126" s="262">
        <v>27970</v>
      </c>
      <c r="DG126" s="262">
        <v>23278</v>
      </c>
      <c r="DH126" s="262">
        <v>11426</v>
      </c>
      <c r="DI126" s="262">
        <v>6817</v>
      </c>
      <c r="DJ126" s="262">
        <v>6748</v>
      </c>
      <c r="DK126" s="262">
        <v>22780</v>
      </c>
      <c r="DL126" s="262">
        <v>7657</v>
      </c>
      <c r="DM126" s="262">
        <v>19825</v>
      </c>
      <c r="DN126" s="262">
        <v>15233</v>
      </c>
      <c r="DO126" s="262">
        <v>31895</v>
      </c>
      <c r="DP126" s="262">
        <v>43107</v>
      </c>
      <c r="DQ126" s="262">
        <v>49394</v>
      </c>
      <c r="DR126" s="262">
        <v>26957</v>
      </c>
      <c r="DS126" s="262">
        <v>20636</v>
      </c>
      <c r="DT126" s="262">
        <v>134590</v>
      </c>
      <c r="DU126" s="262">
        <v>129340</v>
      </c>
      <c r="DV126" s="262">
        <v>5250</v>
      </c>
      <c r="DW126" s="262">
        <v>115950</v>
      </c>
      <c r="DX126" s="262">
        <v>129340</v>
      </c>
      <c r="DY126" s="262">
        <v>112230</v>
      </c>
      <c r="DZ126" s="262">
        <v>4340</v>
      </c>
      <c r="EA126" s="262">
        <v>4870</v>
      </c>
      <c r="EB126" s="262">
        <v>6610</v>
      </c>
      <c r="EC126" s="262">
        <v>1290</v>
      </c>
      <c r="ED126" s="262">
        <v>126000</v>
      </c>
      <c r="EE126" s="262">
        <v>6440</v>
      </c>
      <c r="EF126" s="262">
        <v>20620</v>
      </c>
      <c r="EG126" s="262">
        <v>22310</v>
      </c>
      <c r="EH126" s="262">
        <v>24030</v>
      </c>
      <c r="EI126" s="262">
        <v>19380</v>
      </c>
      <c r="EJ126" s="262">
        <v>1050</v>
      </c>
      <c r="EK126" s="262">
        <v>13630</v>
      </c>
      <c r="EL126" s="262">
        <v>6700</v>
      </c>
      <c r="EM126" s="262">
        <v>11730</v>
      </c>
      <c r="EN126" s="262">
        <v>0.42420000000000002</v>
      </c>
      <c r="EO126" s="262">
        <v>129340</v>
      </c>
      <c r="EP126" s="262">
        <v>1320</v>
      </c>
      <c r="EQ126" s="262">
        <v>27750</v>
      </c>
      <c r="ER126" s="262">
        <v>21210</v>
      </c>
      <c r="ES126" s="262">
        <v>1440</v>
      </c>
      <c r="ET126" s="262">
        <v>5100</v>
      </c>
      <c r="EU126" s="262">
        <v>43930</v>
      </c>
      <c r="EV126" s="262">
        <v>23100</v>
      </c>
      <c r="EW126" s="262">
        <v>20830</v>
      </c>
      <c r="EX126" s="262">
        <v>56320</v>
      </c>
      <c r="EY126" s="262">
        <v>5700</v>
      </c>
      <c r="EZ126" s="262">
        <v>19460</v>
      </c>
      <c r="FA126" s="262">
        <v>9410</v>
      </c>
      <c r="FB126" s="262">
        <v>21750</v>
      </c>
      <c r="FC126" s="262">
        <v>20</v>
      </c>
      <c r="FD126" s="262">
        <v>31890</v>
      </c>
      <c r="FE126" s="262">
        <v>10540</v>
      </c>
      <c r="FF126" s="262">
        <v>16410</v>
      </c>
      <c r="FG126" s="262">
        <v>4930</v>
      </c>
      <c r="FH126" s="262">
        <v>10330</v>
      </c>
      <c r="FI126" s="262">
        <v>1060</v>
      </c>
      <c r="FJ126" s="262">
        <v>3090</v>
      </c>
      <c r="FK126" s="262">
        <v>9160</v>
      </c>
      <c r="FL126" s="262">
        <v>5680</v>
      </c>
      <c r="FM126" s="262">
        <v>2570</v>
      </c>
      <c r="FN126" s="262">
        <v>213970</v>
      </c>
      <c r="FO126" s="262">
        <v>20690</v>
      </c>
      <c r="FP126" s="262">
        <v>15360</v>
      </c>
      <c r="FQ126" s="262">
        <v>5320</v>
      </c>
      <c r="FR126" s="262">
        <v>72400</v>
      </c>
      <c r="FS126" s="262">
        <v>61670</v>
      </c>
      <c r="FT126" s="262">
        <v>56740</v>
      </c>
      <c r="FU126" s="262">
        <v>4930</v>
      </c>
      <c r="FV126" s="262">
        <v>16630</v>
      </c>
      <c r="FW126" s="262">
        <v>42580</v>
      </c>
      <c r="FX126" s="262">
        <v>213970</v>
      </c>
      <c r="FY126" s="262">
        <v>68490</v>
      </c>
      <c r="FZ126" s="262">
        <v>96520</v>
      </c>
      <c r="GA126" s="262">
        <v>17920</v>
      </c>
      <c r="GB126" s="262">
        <v>2700</v>
      </c>
      <c r="GC126" s="262">
        <v>12700</v>
      </c>
      <c r="GD126" s="262">
        <v>13730</v>
      </c>
      <c r="GE126" s="262">
        <v>1910</v>
      </c>
      <c r="GF126">
        <v>5285</v>
      </c>
      <c r="GG126">
        <v>5809</v>
      </c>
      <c r="GH126">
        <v>26730</v>
      </c>
      <c r="GI126">
        <v>5889</v>
      </c>
      <c r="GJ126">
        <v>2116</v>
      </c>
      <c r="GK126">
        <v>2736</v>
      </c>
      <c r="GL126">
        <v>3075</v>
      </c>
      <c r="GM126">
        <v>1933</v>
      </c>
      <c r="GN126">
        <v>1786</v>
      </c>
      <c r="GO126">
        <v>501</v>
      </c>
      <c r="GP126">
        <v>7949</v>
      </c>
      <c r="GQ126">
        <v>9505</v>
      </c>
      <c r="GR126">
        <v>62640</v>
      </c>
      <c r="GS126">
        <v>10555</v>
      </c>
      <c r="GT126">
        <v>3907</v>
      </c>
      <c r="GU126">
        <v>8726</v>
      </c>
      <c r="GV126">
        <v>6722</v>
      </c>
      <c r="GW126">
        <v>3593</v>
      </c>
      <c r="GX126">
        <v>3084</v>
      </c>
      <c r="GY126">
        <v>1115</v>
      </c>
    </row>
    <row r="127" spans="1:207">
      <c r="A127" s="262">
        <v>6434</v>
      </c>
      <c r="B127" s="262">
        <v>6</v>
      </c>
      <c r="C127" s="262">
        <v>4</v>
      </c>
      <c r="D127" s="262">
        <v>34</v>
      </c>
      <c r="E127" s="262" t="s">
        <v>191</v>
      </c>
      <c r="F127" s="262" t="s">
        <v>2449</v>
      </c>
      <c r="G127" s="262" t="s">
        <v>2450</v>
      </c>
      <c r="H127" s="262" t="s">
        <v>2202</v>
      </c>
      <c r="I127" s="262">
        <v>54080</v>
      </c>
      <c r="J127" s="262">
        <v>5868</v>
      </c>
      <c r="K127" s="262">
        <v>3709</v>
      </c>
      <c r="L127" s="262">
        <v>5506</v>
      </c>
      <c r="M127" s="262">
        <v>9091</v>
      </c>
      <c r="N127" s="262">
        <v>10714</v>
      </c>
      <c r="O127" s="262">
        <v>7880</v>
      </c>
      <c r="P127" s="262">
        <v>6184</v>
      </c>
      <c r="Q127" s="262">
        <v>3398</v>
      </c>
      <c r="R127" s="262">
        <v>1730</v>
      </c>
      <c r="S127" s="262">
        <v>5775</v>
      </c>
      <c r="T127" s="262">
        <v>45984</v>
      </c>
      <c r="U127" s="262">
        <v>749</v>
      </c>
      <c r="V127" s="262">
        <v>372</v>
      </c>
      <c r="W127" s="262">
        <v>388</v>
      </c>
      <c r="X127" s="262">
        <v>369</v>
      </c>
      <c r="Y127" s="262">
        <v>256</v>
      </c>
      <c r="Z127" s="262">
        <v>187</v>
      </c>
      <c r="AA127" s="262">
        <v>1484</v>
      </c>
      <c r="AB127" s="262">
        <v>2658</v>
      </c>
      <c r="AC127" s="262">
        <v>472</v>
      </c>
      <c r="AD127" s="262">
        <v>47678</v>
      </c>
      <c r="AE127" s="262">
        <v>1625</v>
      </c>
      <c r="AF127" s="262">
        <v>163</v>
      </c>
      <c r="AG127" s="262">
        <v>36256</v>
      </c>
      <c r="AH127" s="262">
        <v>8795</v>
      </c>
      <c r="AI127" s="262">
        <v>6585</v>
      </c>
      <c r="AJ127" s="262">
        <v>1893</v>
      </c>
      <c r="AK127" s="262">
        <v>551</v>
      </c>
      <c r="AL127" s="262">
        <v>33595</v>
      </c>
      <c r="AM127" s="262">
        <v>7924</v>
      </c>
      <c r="AN127" s="262">
        <v>10315</v>
      </c>
      <c r="AO127" s="262">
        <v>2246</v>
      </c>
      <c r="AP127" s="262">
        <v>109069</v>
      </c>
      <c r="AQ127" s="262">
        <v>9754</v>
      </c>
      <c r="AR127" s="262">
        <v>6391</v>
      </c>
      <c r="AS127" s="262">
        <v>11131</v>
      </c>
      <c r="AT127" s="262">
        <v>20947</v>
      </c>
      <c r="AU127" s="262">
        <v>24520</v>
      </c>
      <c r="AV127" s="262">
        <v>14958</v>
      </c>
      <c r="AW127" s="262">
        <v>13674</v>
      </c>
      <c r="AX127" s="262">
        <v>5015</v>
      </c>
      <c r="AY127" s="262">
        <v>2662</v>
      </c>
      <c r="AZ127" s="262">
        <v>31035</v>
      </c>
      <c r="BA127" s="262">
        <v>63568</v>
      </c>
      <c r="BB127" s="262">
        <v>5746</v>
      </c>
      <c r="BC127" s="262">
        <v>1728</v>
      </c>
      <c r="BD127" s="262">
        <v>2770</v>
      </c>
      <c r="BE127" s="262">
        <v>1660</v>
      </c>
      <c r="BF127" s="262">
        <v>1893</v>
      </c>
      <c r="BG127" s="262">
        <v>652</v>
      </c>
      <c r="BH127" s="262">
        <v>3400</v>
      </c>
      <c r="BI127" s="262">
        <v>9706</v>
      </c>
      <c r="BJ127" s="262">
        <v>1974</v>
      </c>
      <c r="BK127" s="262">
        <v>91431</v>
      </c>
      <c r="BL127" s="262">
        <v>2347</v>
      </c>
      <c r="BM127" s="262">
        <v>194</v>
      </c>
      <c r="BN127" s="262">
        <v>53489</v>
      </c>
      <c r="BO127" s="262">
        <v>51585</v>
      </c>
      <c r="BP127" s="262">
        <v>321</v>
      </c>
      <c r="BQ127" s="262">
        <v>3657</v>
      </c>
      <c r="BR127" s="262">
        <v>3996</v>
      </c>
      <c r="BS127" s="262">
        <v>14206</v>
      </c>
      <c r="BT127" s="262">
        <v>23067</v>
      </c>
      <c r="BU127" s="262">
        <v>18931</v>
      </c>
      <c r="BV127" s="262">
        <v>13238</v>
      </c>
      <c r="BW127" s="262">
        <v>12432</v>
      </c>
      <c r="BX127" s="262">
        <v>8658</v>
      </c>
      <c r="BY127" s="262">
        <v>5032</v>
      </c>
      <c r="BZ127" s="262">
        <v>3048</v>
      </c>
      <c r="CA127" s="262">
        <v>6444</v>
      </c>
      <c r="CB127" s="262">
        <v>3149</v>
      </c>
      <c r="CC127" s="262">
        <v>9219</v>
      </c>
      <c r="CD127" s="262">
        <v>21222</v>
      </c>
      <c r="CE127" s="262">
        <v>26250</v>
      </c>
      <c r="CF127" s="262">
        <v>17920</v>
      </c>
      <c r="CG127" s="262">
        <v>13492</v>
      </c>
      <c r="CH127" s="262">
        <v>17800</v>
      </c>
      <c r="CI127" s="262">
        <v>65634</v>
      </c>
      <c r="CJ127" s="262">
        <v>13276</v>
      </c>
      <c r="CK127" s="262">
        <v>21957</v>
      </c>
      <c r="CL127" s="262">
        <v>8185</v>
      </c>
      <c r="CM127" s="262">
        <v>102757</v>
      </c>
      <c r="CN127" s="262">
        <v>35717</v>
      </c>
      <c r="CO127" s="262">
        <v>29252</v>
      </c>
      <c r="CP127" s="262">
        <v>27993</v>
      </c>
      <c r="CQ127" s="262">
        <v>7768</v>
      </c>
      <c r="CR127" s="262">
        <v>2027</v>
      </c>
      <c r="CS127" s="262">
        <v>35717</v>
      </c>
      <c r="CT127" s="262">
        <v>33938</v>
      </c>
      <c r="CU127" s="262">
        <v>15499</v>
      </c>
      <c r="CV127" s="262">
        <v>12188</v>
      </c>
      <c r="CW127" s="262">
        <v>3733</v>
      </c>
      <c r="CX127" s="262">
        <v>1682</v>
      </c>
      <c r="CY127" s="262">
        <v>226130</v>
      </c>
      <c r="CZ127" s="262">
        <v>108316</v>
      </c>
      <c r="DA127" s="262">
        <v>117814</v>
      </c>
      <c r="DB127" s="262">
        <v>21522</v>
      </c>
      <c r="DC127" s="262">
        <v>23510</v>
      </c>
      <c r="DD127" s="262">
        <v>20179</v>
      </c>
      <c r="DE127" s="262">
        <v>31419</v>
      </c>
      <c r="DF127" s="262">
        <v>27287</v>
      </c>
      <c r="DG127" s="262">
        <v>22766</v>
      </c>
      <c r="DH127" s="262">
        <v>12749</v>
      </c>
      <c r="DI127" s="262">
        <v>5979</v>
      </c>
      <c r="DJ127" s="262">
        <v>6393</v>
      </c>
      <c r="DK127" s="262">
        <v>21331</v>
      </c>
      <c r="DL127" s="262">
        <v>6881</v>
      </c>
      <c r="DM127" s="262">
        <v>14387</v>
      </c>
      <c r="DN127" s="262">
        <v>10240</v>
      </c>
      <c r="DO127" s="262">
        <v>25625</v>
      </c>
      <c r="DP127" s="262">
        <v>41073</v>
      </c>
      <c r="DQ127" s="262">
        <v>45381</v>
      </c>
      <c r="DR127" s="262">
        <v>27249</v>
      </c>
      <c r="DS127" s="262">
        <v>21591</v>
      </c>
      <c r="DT127" s="262">
        <v>120240</v>
      </c>
      <c r="DU127" s="262">
        <v>116080</v>
      </c>
      <c r="DV127" s="262">
        <v>4160</v>
      </c>
      <c r="DW127" s="262">
        <v>105070</v>
      </c>
      <c r="DX127" s="262">
        <v>116080</v>
      </c>
      <c r="DY127" s="262">
        <v>93840</v>
      </c>
      <c r="DZ127" s="262">
        <v>4860</v>
      </c>
      <c r="EA127" s="262">
        <v>6330</v>
      </c>
      <c r="EB127" s="262">
        <v>10130</v>
      </c>
      <c r="EC127" s="262">
        <v>920</v>
      </c>
      <c r="ED127" s="262">
        <v>113470</v>
      </c>
      <c r="EE127" s="262">
        <v>9910</v>
      </c>
      <c r="EF127" s="262">
        <v>28870</v>
      </c>
      <c r="EG127" s="262">
        <v>22650</v>
      </c>
      <c r="EH127" s="262">
        <v>18530</v>
      </c>
      <c r="EI127" s="262">
        <v>15210</v>
      </c>
      <c r="EJ127" s="262">
        <v>700</v>
      </c>
      <c r="EK127" s="262">
        <v>7940</v>
      </c>
      <c r="EL127" s="262">
        <v>3130</v>
      </c>
      <c r="EM127" s="262">
        <v>6370</v>
      </c>
      <c r="EN127" s="262">
        <v>0.42420000000000002</v>
      </c>
      <c r="EO127" s="262">
        <v>116080</v>
      </c>
      <c r="EP127" s="262">
        <v>630</v>
      </c>
      <c r="EQ127" s="262">
        <v>18590</v>
      </c>
      <c r="ER127" s="262">
        <v>13710</v>
      </c>
      <c r="ES127" s="262">
        <v>780</v>
      </c>
      <c r="ET127" s="262">
        <v>4090</v>
      </c>
      <c r="EU127" s="262">
        <v>30260</v>
      </c>
      <c r="EV127" s="262">
        <v>19120</v>
      </c>
      <c r="EW127" s="262">
        <v>11140</v>
      </c>
      <c r="EX127" s="262">
        <v>66600</v>
      </c>
      <c r="EY127" s="262">
        <v>11720</v>
      </c>
      <c r="EZ127" s="262">
        <v>21880</v>
      </c>
      <c r="FA127" s="262">
        <v>8980</v>
      </c>
      <c r="FB127" s="262">
        <v>24020</v>
      </c>
      <c r="FC127" s="262">
        <v>0.42420000000000002</v>
      </c>
      <c r="FD127" s="262">
        <v>29810</v>
      </c>
      <c r="FE127" s="262">
        <v>9020</v>
      </c>
      <c r="FF127" s="262">
        <v>14810</v>
      </c>
      <c r="FG127" s="262">
        <v>5980</v>
      </c>
      <c r="FH127" s="262">
        <v>8700</v>
      </c>
      <c r="FI127" s="262">
        <v>580</v>
      </c>
      <c r="FJ127" s="262">
        <v>3200</v>
      </c>
      <c r="FK127" s="262">
        <v>11230</v>
      </c>
      <c r="FL127" s="262">
        <v>3620</v>
      </c>
      <c r="FM127" s="262">
        <v>2470</v>
      </c>
      <c r="FN127" s="262">
        <v>192400</v>
      </c>
      <c r="FO127" s="262">
        <v>12280</v>
      </c>
      <c r="FP127" s="262">
        <v>7700</v>
      </c>
      <c r="FQ127" s="262">
        <v>4580</v>
      </c>
      <c r="FR127" s="262">
        <v>44700</v>
      </c>
      <c r="FS127" s="262">
        <v>53370</v>
      </c>
      <c r="FT127" s="262">
        <v>47390</v>
      </c>
      <c r="FU127" s="262">
        <v>5980</v>
      </c>
      <c r="FV127" s="262">
        <v>17480</v>
      </c>
      <c r="FW127" s="262">
        <v>64570</v>
      </c>
      <c r="FX127" s="262">
        <v>192400</v>
      </c>
      <c r="FY127" s="262">
        <v>48200</v>
      </c>
      <c r="FZ127" s="262">
        <v>70000</v>
      </c>
      <c r="GA127" s="262">
        <v>19780</v>
      </c>
      <c r="GB127" s="262">
        <v>4830</v>
      </c>
      <c r="GC127" s="262">
        <v>15520</v>
      </c>
      <c r="GD127" s="262">
        <v>27700</v>
      </c>
      <c r="GE127" s="262">
        <v>6360</v>
      </c>
      <c r="GF127">
        <v>5868</v>
      </c>
      <c r="GG127">
        <v>3546</v>
      </c>
      <c r="GH127">
        <v>24522</v>
      </c>
      <c r="GI127">
        <v>6899</v>
      </c>
      <c r="GJ127">
        <v>2889</v>
      </c>
      <c r="GK127">
        <v>3061</v>
      </c>
      <c r="GL127">
        <v>3065</v>
      </c>
      <c r="GM127">
        <v>2021</v>
      </c>
      <c r="GN127">
        <v>1641</v>
      </c>
      <c r="GO127">
        <v>568</v>
      </c>
      <c r="GP127">
        <v>9754</v>
      </c>
      <c r="GQ127">
        <v>6082</v>
      </c>
      <c r="GR127">
        <v>55443</v>
      </c>
      <c r="GS127">
        <v>13016</v>
      </c>
      <c r="GT127">
        <v>5168</v>
      </c>
      <c r="GU127">
        <v>7351</v>
      </c>
      <c r="GV127">
        <v>5878</v>
      </c>
      <c r="GW127">
        <v>3041</v>
      </c>
      <c r="GX127">
        <v>2461</v>
      </c>
      <c r="GY127">
        <v>858</v>
      </c>
    </row>
    <row r="128" spans="1:207">
      <c r="A128" s="262">
        <v>6435</v>
      </c>
      <c r="B128" s="262">
        <v>6</v>
      </c>
      <c r="C128" s="262">
        <v>4</v>
      </c>
      <c r="D128" s="262">
        <v>35</v>
      </c>
      <c r="E128" s="262" t="s">
        <v>191</v>
      </c>
      <c r="F128" s="262" t="s">
        <v>2451</v>
      </c>
      <c r="G128" s="262" t="s">
        <v>2452</v>
      </c>
      <c r="H128" s="262" t="s">
        <v>2202</v>
      </c>
      <c r="I128" s="262">
        <v>99868</v>
      </c>
      <c r="J128" s="262">
        <v>11371</v>
      </c>
      <c r="K128" s="262">
        <v>8495</v>
      </c>
      <c r="L128" s="262">
        <v>10206</v>
      </c>
      <c r="M128" s="262">
        <v>17408</v>
      </c>
      <c r="N128" s="262">
        <v>19542</v>
      </c>
      <c r="O128" s="262">
        <v>11611</v>
      </c>
      <c r="P128" s="262">
        <v>11617</v>
      </c>
      <c r="Q128" s="262">
        <v>6608</v>
      </c>
      <c r="R128" s="262">
        <v>3010</v>
      </c>
      <c r="S128" s="262">
        <v>10357</v>
      </c>
      <c r="T128" s="262">
        <v>86938</v>
      </c>
      <c r="U128" s="262">
        <v>369</v>
      </c>
      <c r="V128" s="262">
        <v>988</v>
      </c>
      <c r="W128" s="262">
        <v>393</v>
      </c>
      <c r="X128" s="262">
        <v>263</v>
      </c>
      <c r="Y128" s="262">
        <v>366</v>
      </c>
      <c r="Z128" s="262">
        <v>194</v>
      </c>
      <c r="AA128" s="262">
        <v>3275</v>
      </c>
      <c r="AB128" s="262">
        <v>3575</v>
      </c>
      <c r="AC128" s="262">
        <v>656</v>
      </c>
      <c r="AD128" s="262">
        <v>85550</v>
      </c>
      <c r="AE128" s="262">
        <v>6257</v>
      </c>
      <c r="AF128" s="262">
        <v>555</v>
      </c>
      <c r="AG128" s="262">
        <v>60572</v>
      </c>
      <c r="AH128" s="262">
        <v>23757</v>
      </c>
      <c r="AI128" s="262">
        <v>12226</v>
      </c>
      <c r="AJ128" s="262">
        <v>2677</v>
      </c>
      <c r="AK128" s="262">
        <v>636</v>
      </c>
      <c r="AL128" s="262">
        <v>68404</v>
      </c>
      <c r="AM128" s="262">
        <v>14948</v>
      </c>
      <c r="AN128" s="262">
        <v>13404</v>
      </c>
      <c r="AO128" s="262">
        <v>3112</v>
      </c>
      <c r="AP128" s="262">
        <v>191262</v>
      </c>
      <c r="AQ128" s="262">
        <v>17543</v>
      </c>
      <c r="AR128" s="262">
        <v>13896</v>
      </c>
      <c r="AS128" s="262">
        <v>20324</v>
      </c>
      <c r="AT128" s="262">
        <v>38530</v>
      </c>
      <c r="AU128" s="262">
        <v>40923</v>
      </c>
      <c r="AV128" s="262">
        <v>19994</v>
      </c>
      <c r="AW128" s="262">
        <v>25761</v>
      </c>
      <c r="AX128" s="262">
        <v>9724</v>
      </c>
      <c r="AY128" s="262">
        <v>4557</v>
      </c>
      <c r="AZ128" s="262">
        <v>45118</v>
      </c>
      <c r="BA128" s="262">
        <v>130283</v>
      </c>
      <c r="BB128" s="262">
        <v>2695</v>
      </c>
      <c r="BC128" s="262">
        <v>6024</v>
      </c>
      <c r="BD128" s="262">
        <v>2784</v>
      </c>
      <c r="BE128" s="262">
        <v>1008</v>
      </c>
      <c r="BF128" s="262">
        <v>2701</v>
      </c>
      <c r="BG128" s="262">
        <v>639</v>
      </c>
      <c r="BH128" s="262">
        <v>9465</v>
      </c>
      <c r="BI128" s="262">
        <v>10934</v>
      </c>
      <c r="BJ128" s="262">
        <v>2617</v>
      </c>
      <c r="BK128" s="262">
        <v>157306</v>
      </c>
      <c r="BL128" s="262">
        <v>10192</v>
      </c>
      <c r="BM128" s="262">
        <v>738</v>
      </c>
      <c r="BN128" s="262">
        <v>99831</v>
      </c>
      <c r="BO128" s="262">
        <v>82727</v>
      </c>
      <c r="BP128" s="262">
        <v>595</v>
      </c>
      <c r="BQ128" s="262">
        <v>8099</v>
      </c>
      <c r="BR128" s="262">
        <v>4892</v>
      </c>
      <c r="BS128" s="262">
        <v>22587</v>
      </c>
      <c r="BT128" s="262">
        <v>41899</v>
      </c>
      <c r="BU128" s="262">
        <v>37872</v>
      </c>
      <c r="BV128" s="262">
        <v>27612</v>
      </c>
      <c r="BW128" s="262">
        <v>23828</v>
      </c>
      <c r="BX128" s="262">
        <v>14618</v>
      </c>
      <c r="BY128" s="262">
        <v>6856</v>
      </c>
      <c r="BZ128" s="262">
        <v>4439</v>
      </c>
      <c r="CA128" s="262">
        <v>6649</v>
      </c>
      <c r="CB128" s="262">
        <v>3515</v>
      </c>
      <c r="CC128" s="262">
        <v>13782</v>
      </c>
      <c r="CD128" s="262">
        <v>35182</v>
      </c>
      <c r="CE128" s="262">
        <v>50095</v>
      </c>
      <c r="CF128" s="262">
        <v>35555</v>
      </c>
      <c r="CG128" s="262">
        <v>24152</v>
      </c>
      <c r="CH128" s="262">
        <v>28971</v>
      </c>
      <c r="CI128" s="262">
        <v>123342</v>
      </c>
      <c r="CJ128" s="262">
        <v>26197</v>
      </c>
      <c r="CK128" s="262">
        <v>33434</v>
      </c>
      <c r="CL128" s="262">
        <v>8279</v>
      </c>
      <c r="CM128" s="262">
        <v>178275</v>
      </c>
      <c r="CN128" s="262">
        <v>58509</v>
      </c>
      <c r="CO128" s="262">
        <v>50547</v>
      </c>
      <c r="CP128" s="262">
        <v>50406</v>
      </c>
      <c r="CQ128" s="262">
        <v>15083</v>
      </c>
      <c r="CR128" s="262">
        <v>3730</v>
      </c>
      <c r="CS128" s="262">
        <v>58509</v>
      </c>
      <c r="CT128" s="262">
        <v>59750</v>
      </c>
      <c r="CU128" s="262">
        <v>28895</v>
      </c>
      <c r="CV128" s="262">
        <v>21174</v>
      </c>
      <c r="CW128" s="262">
        <v>6610</v>
      </c>
      <c r="CX128" s="262">
        <v>3337</v>
      </c>
      <c r="CY128" s="262">
        <v>400862</v>
      </c>
      <c r="CZ128" s="262">
        <v>195335</v>
      </c>
      <c r="DA128" s="262">
        <v>205527</v>
      </c>
      <c r="DB128" s="262">
        <v>34584</v>
      </c>
      <c r="DC128" s="262">
        <v>42355</v>
      </c>
      <c r="DD128" s="262">
        <v>43335</v>
      </c>
      <c r="DE128" s="262">
        <v>58692</v>
      </c>
      <c r="DF128" s="262">
        <v>46343</v>
      </c>
      <c r="DG128" s="262">
        <v>39310</v>
      </c>
      <c r="DH128" s="262">
        <v>20005</v>
      </c>
      <c r="DI128" s="262">
        <v>9638</v>
      </c>
      <c r="DJ128" s="262">
        <v>10237</v>
      </c>
      <c r="DK128" s="262">
        <v>35742</v>
      </c>
      <c r="DL128" s="262">
        <v>12305</v>
      </c>
      <c r="DM128" s="262">
        <v>31192</v>
      </c>
      <c r="DN128" s="262">
        <v>21160</v>
      </c>
      <c r="DO128" s="262">
        <v>47087</v>
      </c>
      <c r="DP128" s="262">
        <v>69151</v>
      </c>
      <c r="DQ128" s="262">
        <v>84143</v>
      </c>
      <c r="DR128" s="262">
        <v>44625</v>
      </c>
      <c r="DS128" s="262">
        <v>35582</v>
      </c>
      <c r="DT128" s="262">
        <v>214460</v>
      </c>
      <c r="DU128" s="262">
        <v>206840</v>
      </c>
      <c r="DV128" s="262">
        <v>7620</v>
      </c>
      <c r="DW128" s="262">
        <v>184840</v>
      </c>
      <c r="DX128" s="262">
        <v>206840</v>
      </c>
      <c r="DY128" s="262">
        <v>174520</v>
      </c>
      <c r="DZ128" s="262">
        <v>9110</v>
      </c>
      <c r="EA128" s="262">
        <v>9190</v>
      </c>
      <c r="EB128" s="262">
        <v>11830</v>
      </c>
      <c r="EC128" s="262">
        <v>2190</v>
      </c>
      <c r="ED128" s="262">
        <v>201730</v>
      </c>
      <c r="EE128" s="262">
        <v>10530</v>
      </c>
      <c r="EF128" s="262">
        <v>31290</v>
      </c>
      <c r="EG128" s="262">
        <v>39930</v>
      </c>
      <c r="EH128" s="262">
        <v>33500</v>
      </c>
      <c r="EI128" s="262">
        <v>31760</v>
      </c>
      <c r="EJ128" s="262">
        <v>2140</v>
      </c>
      <c r="EK128" s="262">
        <v>24380</v>
      </c>
      <c r="EL128" s="262">
        <v>12660</v>
      </c>
      <c r="EM128" s="262">
        <v>15170</v>
      </c>
      <c r="EN128" s="262">
        <v>370</v>
      </c>
      <c r="EO128" s="262">
        <v>206840</v>
      </c>
      <c r="EP128" s="262">
        <v>2230</v>
      </c>
      <c r="EQ128" s="262">
        <v>51890</v>
      </c>
      <c r="ER128" s="262">
        <v>38320</v>
      </c>
      <c r="ES128" s="262">
        <v>2620</v>
      </c>
      <c r="ET128" s="262">
        <v>10950</v>
      </c>
      <c r="EU128" s="262">
        <v>57240</v>
      </c>
      <c r="EV128" s="262">
        <v>38870</v>
      </c>
      <c r="EW128" s="262">
        <v>18370</v>
      </c>
      <c r="EX128" s="262">
        <v>95490</v>
      </c>
      <c r="EY128" s="262">
        <v>10600</v>
      </c>
      <c r="EZ128" s="262">
        <v>28850</v>
      </c>
      <c r="FA128" s="262">
        <v>17120</v>
      </c>
      <c r="FB128" s="262">
        <v>38910</v>
      </c>
      <c r="FC128" s="262">
        <v>0.42420000000000002</v>
      </c>
      <c r="FD128" s="262">
        <v>49190</v>
      </c>
      <c r="FE128" s="262">
        <v>15650</v>
      </c>
      <c r="FF128" s="262">
        <v>26380</v>
      </c>
      <c r="FG128" s="262">
        <v>7160</v>
      </c>
      <c r="FH128" s="262">
        <v>15310</v>
      </c>
      <c r="FI128" s="262">
        <v>2550</v>
      </c>
      <c r="FJ128" s="262">
        <v>7890</v>
      </c>
      <c r="FK128" s="262">
        <v>13380</v>
      </c>
      <c r="FL128" s="262">
        <v>6470</v>
      </c>
      <c r="FM128" s="262">
        <v>3600</v>
      </c>
      <c r="FN128" s="262">
        <v>343630</v>
      </c>
      <c r="FO128" s="262">
        <v>27270</v>
      </c>
      <c r="FP128" s="262">
        <v>18240</v>
      </c>
      <c r="FQ128" s="262">
        <v>9030</v>
      </c>
      <c r="FR128" s="262">
        <v>126830</v>
      </c>
      <c r="FS128" s="262">
        <v>103310</v>
      </c>
      <c r="FT128" s="262">
        <v>96150</v>
      </c>
      <c r="FU128" s="262">
        <v>7160</v>
      </c>
      <c r="FV128" s="262">
        <v>25270</v>
      </c>
      <c r="FW128" s="262">
        <v>60960</v>
      </c>
      <c r="FX128" s="262">
        <v>343630</v>
      </c>
      <c r="FY128" s="262">
        <v>101460</v>
      </c>
      <c r="FZ128" s="262">
        <v>161860</v>
      </c>
      <c r="GA128" s="262">
        <v>33220</v>
      </c>
      <c r="GB128" s="262">
        <v>5130</v>
      </c>
      <c r="GC128" s="262">
        <v>17820</v>
      </c>
      <c r="GD128" s="262">
        <v>21050</v>
      </c>
      <c r="GE128" s="262">
        <v>3090</v>
      </c>
      <c r="GF128">
        <v>11371</v>
      </c>
      <c r="GG128">
        <v>8115</v>
      </c>
      <c r="GH128">
        <v>46039</v>
      </c>
      <c r="GI128">
        <v>10389</v>
      </c>
      <c r="GJ128">
        <v>4235</v>
      </c>
      <c r="GK128">
        <v>5844</v>
      </c>
      <c r="GL128">
        <v>5833</v>
      </c>
      <c r="GM128">
        <v>3967</v>
      </c>
      <c r="GN128">
        <v>3191</v>
      </c>
      <c r="GO128">
        <v>884</v>
      </c>
      <c r="GP128">
        <v>17543</v>
      </c>
      <c r="GQ128">
        <v>13247</v>
      </c>
      <c r="GR128">
        <v>98233</v>
      </c>
      <c r="GS128">
        <v>17797</v>
      </c>
      <c r="GT128">
        <v>7329</v>
      </c>
      <c r="GU128">
        <v>14760</v>
      </c>
      <c r="GV128">
        <v>10659</v>
      </c>
      <c r="GW128">
        <v>5624</v>
      </c>
      <c r="GX128">
        <v>4439</v>
      </c>
      <c r="GY128">
        <v>1621</v>
      </c>
    </row>
    <row r="129" spans="1:207">
      <c r="A129" s="262">
        <v>6436</v>
      </c>
      <c r="B129" s="262">
        <v>6</v>
      </c>
      <c r="C129" s="262">
        <v>4</v>
      </c>
      <c r="D129" s="262">
        <v>36</v>
      </c>
      <c r="E129" s="262" t="s">
        <v>191</v>
      </c>
      <c r="F129" s="262" t="s">
        <v>2453</v>
      </c>
      <c r="G129" s="262" t="s">
        <v>2454</v>
      </c>
      <c r="H129" s="262" t="s">
        <v>2202</v>
      </c>
      <c r="I129" s="262">
        <v>51079</v>
      </c>
      <c r="J129" s="262">
        <v>4565</v>
      </c>
      <c r="K129" s="262">
        <v>3379</v>
      </c>
      <c r="L129" s="262">
        <v>4901</v>
      </c>
      <c r="M129" s="262">
        <v>9926</v>
      </c>
      <c r="N129" s="262">
        <v>11227</v>
      </c>
      <c r="O129" s="262">
        <v>6866</v>
      </c>
      <c r="P129" s="262">
        <v>4931</v>
      </c>
      <c r="Q129" s="262">
        <v>3475</v>
      </c>
      <c r="R129" s="262">
        <v>1809</v>
      </c>
      <c r="S129" s="262">
        <v>5940</v>
      </c>
      <c r="T129" s="262">
        <v>43385</v>
      </c>
      <c r="U129" s="262">
        <v>46</v>
      </c>
      <c r="V129" s="262">
        <v>659</v>
      </c>
      <c r="W129" s="262">
        <v>340</v>
      </c>
      <c r="X129" s="262">
        <v>217</v>
      </c>
      <c r="Y129" s="262">
        <v>323</v>
      </c>
      <c r="Z129" s="262">
        <v>169</v>
      </c>
      <c r="AA129" s="262">
        <v>2129</v>
      </c>
      <c r="AB129" s="262">
        <v>2345</v>
      </c>
      <c r="AC129" s="262">
        <v>681</v>
      </c>
      <c r="AD129" s="262">
        <v>43965</v>
      </c>
      <c r="AE129" s="262">
        <v>1845</v>
      </c>
      <c r="AF129" s="262">
        <v>114</v>
      </c>
      <c r="AG129" s="262">
        <v>33421</v>
      </c>
      <c r="AH129" s="262">
        <v>8555</v>
      </c>
      <c r="AI129" s="262">
        <v>6512</v>
      </c>
      <c r="AJ129" s="262">
        <v>1984</v>
      </c>
      <c r="AK129" s="262">
        <v>607</v>
      </c>
      <c r="AL129" s="262">
        <v>27281</v>
      </c>
      <c r="AM129" s="262">
        <v>9866</v>
      </c>
      <c r="AN129" s="262">
        <v>12390</v>
      </c>
      <c r="AO129" s="262">
        <v>1542</v>
      </c>
      <c r="AP129" s="262">
        <v>107738</v>
      </c>
      <c r="AQ129" s="262">
        <v>6897</v>
      </c>
      <c r="AR129" s="262">
        <v>5167</v>
      </c>
      <c r="AS129" s="262">
        <v>8876</v>
      </c>
      <c r="AT129" s="262">
        <v>24168</v>
      </c>
      <c r="AU129" s="262">
        <v>26279</v>
      </c>
      <c r="AV129" s="262">
        <v>12827</v>
      </c>
      <c r="AW129" s="262">
        <v>13527</v>
      </c>
      <c r="AX129" s="262">
        <v>6819</v>
      </c>
      <c r="AY129" s="262">
        <v>3117</v>
      </c>
      <c r="AZ129" s="262">
        <v>33266</v>
      </c>
      <c r="BA129" s="262">
        <v>61927</v>
      </c>
      <c r="BB129" s="262">
        <v>350</v>
      </c>
      <c r="BC129" s="262">
        <v>4541</v>
      </c>
      <c r="BD129" s="262">
        <v>3149</v>
      </c>
      <c r="BE129" s="262">
        <v>1632</v>
      </c>
      <c r="BF129" s="262">
        <v>2498</v>
      </c>
      <c r="BG129" s="262">
        <v>314</v>
      </c>
      <c r="BH129" s="262">
        <v>5792</v>
      </c>
      <c r="BI129" s="262">
        <v>6918</v>
      </c>
      <c r="BJ129" s="262">
        <v>2408</v>
      </c>
      <c r="BK129" s="262">
        <v>88814</v>
      </c>
      <c r="BL129" s="262">
        <v>3619</v>
      </c>
      <c r="BM129" s="262">
        <v>126</v>
      </c>
      <c r="BN129" s="262">
        <v>53295</v>
      </c>
      <c r="BO129" s="262">
        <v>51351</v>
      </c>
      <c r="BP129" s="262">
        <v>247</v>
      </c>
      <c r="BQ129" s="262">
        <v>2784</v>
      </c>
      <c r="BR129" s="262">
        <v>3707</v>
      </c>
      <c r="BS129" s="262">
        <v>13278</v>
      </c>
      <c r="BT129" s="262">
        <v>25237</v>
      </c>
      <c r="BU129" s="262">
        <v>21115</v>
      </c>
      <c r="BV129" s="262">
        <v>13537</v>
      </c>
      <c r="BW129" s="262">
        <v>12377</v>
      </c>
      <c r="BX129" s="262">
        <v>8293</v>
      </c>
      <c r="BY129" s="262">
        <v>3856</v>
      </c>
      <c r="BZ129" s="262">
        <v>2385</v>
      </c>
      <c r="CA129" s="262">
        <v>3892</v>
      </c>
      <c r="CB129" s="262">
        <v>3582</v>
      </c>
      <c r="CC129" s="262">
        <v>8038</v>
      </c>
      <c r="CD129" s="262">
        <v>21484</v>
      </c>
      <c r="CE129" s="262">
        <v>28381</v>
      </c>
      <c r="CF129" s="262">
        <v>18986</v>
      </c>
      <c r="CG129" s="262">
        <v>12711</v>
      </c>
      <c r="CH129" s="262">
        <v>14495</v>
      </c>
      <c r="CI129" s="262">
        <v>60664</v>
      </c>
      <c r="CJ129" s="262">
        <v>17460</v>
      </c>
      <c r="CK129" s="262">
        <v>24241</v>
      </c>
      <c r="CL129" s="262">
        <v>5312</v>
      </c>
      <c r="CM129" s="262">
        <v>102898</v>
      </c>
      <c r="CN129" s="262">
        <v>35447</v>
      </c>
      <c r="CO129" s="262">
        <v>30347</v>
      </c>
      <c r="CP129" s="262">
        <v>27561</v>
      </c>
      <c r="CQ129" s="262">
        <v>7551</v>
      </c>
      <c r="CR129" s="262">
        <v>1992</v>
      </c>
      <c r="CS129" s="262">
        <v>35447</v>
      </c>
      <c r="CT129" s="262">
        <v>35301</v>
      </c>
      <c r="CU129" s="262">
        <v>15346</v>
      </c>
      <c r="CV129" s="262">
        <v>11970</v>
      </c>
      <c r="CW129" s="262">
        <v>3385</v>
      </c>
      <c r="CX129" s="262">
        <v>1449</v>
      </c>
      <c r="CY129" s="262">
        <v>224059</v>
      </c>
      <c r="CZ129" s="262">
        <v>108556</v>
      </c>
      <c r="DA129" s="262">
        <v>115503</v>
      </c>
      <c r="DB129" s="262">
        <v>21777</v>
      </c>
      <c r="DC129" s="262">
        <v>22096</v>
      </c>
      <c r="DD129" s="262">
        <v>21213</v>
      </c>
      <c r="DE129" s="262">
        <v>30760</v>
      </c>
      <c r="DF129" s="262">
        <v>26099</v>
      </c>
      <c r="DG129" s="262">
        <v>22257</v>
      </c>
      <c r="DH129" s="262">
        <v>10909</v>
      </c>
      <c r="DI129" s="262">
        <v>6077</v>
      </c>
      <c r="DJ129" s="262">
        <v>6606</v>
      </c>
      <c r="DK129" s="262">
        <v>20597</v>
      </c>
      <c r="DL129" s="262">
        <v>6363</v>
      </c>
      <c r="DM129" s="262">
        <v>14152</v>
      </c>
      <c r="DN129" s="262">
        <v>11291</v>
      </c>
      <c r="DO129" s="262">
        <v>28156</v>
      </c>
      <c r="DP129" s="262">
        <v>40792</v>
      </c>
      <c r="DQ129" s="262">
        <v>44310</v>
      </c>
      <c r="DR129" s="262">
        <v>26086</v>
      </c>
      <c r="DS129" s="262">
        <v>19629</v>
      </c>
      <c r="DT129" s="262">
        <v>120960</v>
      </c>
      <c r="DU129" s="262">
        <v>117450</v>
      </c>
      <c r="DV129" s="262">
        <v>3510</v>
      </c>
      <c r="DW129" s="262">
        <v>102570</v>
      </c>
      <c r="DX129" s="262">
        <v>117450</v>
      </c>
      <c r="DY129" s="262">
        <v>97390</v>
      </c>
      <c r="DZ129" s="262">
        <v>4740</v>
      </c>
      <c r="EA129" s="262">
        <v>6020</v>
      </c>
      <c r="EB129" s="262">
        <v>8300</v>
      </c>
      <c r="EC129" s="262">
        <v>1010</v>
      </c>
      <c r="ED129" s="262">
        <v>115190</v>
      </c>
      <c r="EE129" s="262">
        <v>8880</v>
      </c>
      <c r="EF129" s="262">
        <v>28580</v>
      </c>
      <c r="EG129" s="262">
        <v>22580</v>
      </c>
      <c r="EH129" s="262">
        <v>20510</v>
      </c>
      <c r="EI129" s="262">
        <v>15700</v>
      </c>
      <c r="EJ129" s="262">
        <v>1020</v>
      </c>
      <c r="EK129" s="262">
        <v>7810</v>
      </c>
      <c r="EL129" s="262">
        <v>4020</v>
      </c>
      <c r="EM129" s="262">
        <v>6000</v>
      </c>
      <c r="EN129" s="262">
        <v>0.42420000000000002</v>
      </c>
      <c r="EO129" s="262">
        <v>117450</v>
      </c>
      <c r="EP129" s="262">
        <v>780</v>
      </c>
      <c r="EQ129" s="262">
        <v>19390</v>
      </c>
      <c r="ER129" s="262">
        <v>14280</v>
      </c>
      <c r="ES129" s="262">
        <v>1190</v>
      </c>
      <c r="ET129" s="262">
        <v>3930</v>
      </c>
      <c r="EU129" s="262">
        <v>32730</v>
      </c>
      <c r="EV129" s="262">
        <v>19750</v>
      </c>
      <c r="EW129" s="262">
        <v>12970</v>
      </c>
      <c r="EX129" s="262">
        <v>64550</v>
      </c>
      <c r="EY129" s="262">
        <v>10550</v>
      </c>
      <c r="EZ129" s="262">
        <v>22530</v>
      </c>
      <c r="FA129" s="262">
        <v>9170</v>
      </c>
      <c r="FB129" s="262">
        <v>22300</v>
      </c>
      <c r="FC129" s="262">
        <v>0</v>
      </c>
      <c r="FD129" s="262">
        <v>27650</v>
      </c>
      <c r="FE129" s="262">
        <v>8690</v>
      </c>
      <c r="FF129" s="262">
        <v>13910</v>
      </c>
      <c r="FG129" s="262">
        <v>5050</v>
      </c>
      <c r="FH129" s="262">
        <v>8540</v>
      </c>
      <c r="FI129" s="262">
        <v>620</v>
      </c>
      <c r="FJ129" s="262">
        <v>2960</v>
      </c>
      <c r="FK129" s="262">
        <v>10530</v>
      </c>
      <c r="FL129" s="262">
        <v>3330</v>
      </c>
      <c r="FM129" s="262">
        <v>1670</v>
      </c>
      <c r="FN129" s="262">
        <v>190750</v>
      </c>
      <c r="FO129" s="262">
        <v>11320</v>
      </c>
      <c r="FP129" s="262">
        <v>7400</v>
      </c>
      <c r="FQ129" s="262">
        <v>3930</v>
      </c>
      <c r="FR129" s="262">
        <v>49270</v>
      </c>
      <c r="FS129" s="262">
        <v>52620</v>
      </c>
      <c r="FT129" s="262">
        <v>47570</v>
      </c>
      <c r="FU129" s="262">
        <v>5050</v>
      </c>
      <c r="FV129" s="262">
        <v>16860</v>
      </c>
      <c r="FW129" s="262">
        <v>60660</v>
      </c>
      <c r="FX129" s="262">
        <v>190750</v>
      </c>
      <c r="FY129" s="262">
        <v>46840</v>
      </c>
      <c r="FZ129" s="262">
        <v>76480</v>
      </c>
      <c r="GA129" s="262">
        <v>18130</v>
      </c>
      <c r="GB129" s="262">
        <v>4440</v>
      </c>
      <c r="GC129" s="262">
        <v>15590</v>
      </c>
      <c r="GD129" s="262">
        <v>23770</v>
      </c>
      <c r="GE129" s="262">
        <v>5500</v>
      </c>
      <c r="GF129">
        <v>4565</v>
      </c>
      <c r="GG129">
        <v>3264</v>
      </c>
      <c r="GH129">
        <v>25439</v>
      </c>
      <c r="GI129">
        <v>5948</v>
      </c>
      <c r="GJ129">
        <v>2322</v>
      </c>
      <c r="GK129">
        <v>2196</v>
      </c>
      <c r="GL129">
        <v>3039</v>
      </c>
      <c r="GM129">
        <v>1916</v>
      </c>
      <c r="GN129">
        <v>1917</v>
      </c>
      <c r="GO129">
        <v>473</v>
      </c>
      <c r="GP129">
        <v>6897</v>
      </c>
      <c r="GQ129">
        <v>5012</v>
      </c>
      <c r="GR129">
        <v>58340</v>
      </c>
      <c r="GS129">
        <v>10813</v>
      </c>
      <c r="GT129">
        <v>4626</v>
      </c>
      <c r="GU129">
        <v>6843</v>
      </c>
      <c r="GV129">
        <v>7318</v>
      </c>
      <c r="GW129">
        <v>3776</v>
      </c>
      <c r="GX129">
        <v>3246</v>
      </c>
      <c r="GY129">
        <v>806</v>
      </c>
    </row>
    <row r="130" spans="1:207">
      <c r="A130" s="262">
        <v>6437</v>
      </c>
      <c r="B130" s="262">
        <v>6</v>
      </c>
      <c r="C130" s="262">
        <v>4</v>
      </c>
      <c r="D130" s="262">
        <v>37</v>
      </c>
      <c r="E130" s="262" t="s">
        <v>191</v>
      </c>
      <c r="F130" s="262" t="s">
        <v>2455</v>
      </c>
      <c r="G130" s="262" t="s">
        <v>2456</v>
      </c>
      <c r="H130" s="262" t="s">
        <v>2202</v>
      </c>
      <c r="I130" s="262">
        <v>28133</v>
      </c>
      <c r="J130" s="262">
        <v>3639</v>
      </c>
      <c r="K130" s="262">
        <v>2215</v>
      </c>
      <c r="L130" s="262">
        <v>2633</v>
      </c>
      <c r="M130" s="262">
        <v>4435</v>
      </c>
      <c r="N130" s="262">
        <v>5675</v>
      </c>
      <c r="O130" s="262">
        <v>3847</v>
      </c>
      <c r="P130" s="262">
        <v>3519</v>
      </c>
      <c r="Q130" s="262">
        <v>1576</v>
      </c>
      <c r="R130" s="262">
        <v>594</v>
      </c>
      <c r="S130" s="262">
        <v>2486</v>
      </c>
      <c r="T130" s="262">
        <v>25183</v>
      </c>
      <c r="U130" s="262">
        <v>9</v>
      </c>
      <c r="V130" s="262">
        <v>200</v>
      </c>
      <c r="W130" s="262">
        <v>45</v>
      </c>
      <c r="X130" s="262">
        <v>91</v>
      </c>
      <c r="Y130" s="262">
        <v>70</v>
      </c>
      <c r="Z130" s="262">
        <v>49</v>
      </c>
      <c r="AA130" s="262">
        <v>386</v>
      </c>
      <c r="AB130" s="262">
        <v>803</v>
      </c>
      <c r="AC130" s="262">
        <v>100</v>
      </c>
      <c r="AD130" s="262">
        <v>22875</v>
      </c>
      <c r="AE130" s="262">
        <v>3711</v>
      </c>
      <c r="AF130" s="262">
        <v>258</v>
      </c>
      <c r="AG130" s="262">
        <v>17706</v>
      </c>
      <c r="AH130" s="262">
        <v>7373</v>
      </c>
      <c r="AI130" s="262">
        <v>2747</v>
      </c>
      <c r="AJ130" s="262">
        <v>259</v>
      </c>
      <c r="AK130" s="262">
        <v>48</v>
      </c>
      <c r="AL130" s="262">
        <v>23419</v>
      </c>
      <c r="AM130" s="262">
        <v>2425</v>
      </c>
      <c r="AN130" s="262">
        <v>1300</v>
      </c>
      <c r="AO130" s="262">
        <v>989</v>
      </c>
      <c r="AP130" s="262">
        <v>45564</v>
      </c>
      <c r="AQ130" s="262">
        <v>5146</v>
      </c>
      <c r="AR130" s="262">
        <v>3245</v>
      </c>
      <c r="AS130" s="262">
        <v>4034</v>
      </c>
      <c r="AT130" s="262">
        <v>7541</v>
      </c>
      <c r="AU130" s="262">
        <v>9370</v>
      </c>
      <c r="AV130" s="262">
        <v>6241</v>
      </c>
      <c r="AW130" s="262">
        <v>6912</v>
      </c>
      <c r="AX130" s="262">
        <v>2300</v>
      </c>
      <c r="AY130" s="262">
        <v>772</v>
      </c>
      <c r="AZ130" s="262">
        <v>8067</v>
      </c>
      <c r="BA130" s="262">
        <v>35750</v>
      </c>
      <c r="BB130" s="262">
        <v>12</v>
      </c>
      <c r="BC130" s="262">
        <v>759</v>
      </c>
      <c r="BD130" s="262">
        <v>161</v>
      </c>
      <c r="BE130" s="262">
        <v>212</v>
      </c>
      <c r="BF130" s="262">
        <v>435</v>
      </c>
      <c r="BG130" s="262">
        <v>165</v>
      </c>
      <c r="BH130" s="262">
        <v>579</v>
      </c>
      <c r="BI130" s="262">
        <v>1891</v>
      </c>
      <c r="BJ130" s="262">
        <v>186</v>
      </c>
      <c r="BK130" s="262">
        <v>37332</v>
      </c>
      <c r="BL130" s="262">
        <v>5266</v>
      </c>
      <c r="BM130" s="262">
        <v>307</v>
      </c>
      <c r="BN130" s="262">
        <v>26605</v>
      </c>
      <c r="BO130" s="262">
        <v>15903</v>
      </c>
      <c r="BP130" s="262">
        <v>550</v>
      </c>
      <c r="BQ130" s="262">
        <v>2503</v>
      </c>
      <c r="BR130" s="262">
        <v>886</v>
      </c>
      <c r="BS130" s="262">
        <v>4032</v>
      </c>
      <c r="BT130" s="262">
        <v>8542</v>
      </c>
      <c r="BU130" s="262">
        <v>8812</v>
      </c>
      <c r="BV130" s="262">
        <v>7020</v>
      </c>
      <c r="BW130" s="262">
        <v>6552</v>
      </c>
      <c r="BX130" s="262">
        <v>3961</v>
      </c>
      <c r="BY130" s="262">
        <v>2037</v>
      </c>
      <c r="BZ130" s="262">
        <v>1418</v>
      </c>
      <c r="CA130" s="262">
        <v>2301</v>
      </c>
      <c r="CB130" s="262">
        <v>545</v>
      </c>
      <c r="CC130" s="262">
        <v>2433</v>
      </c>
      <c r="CD130" s="262">
        <v>7091</v>
      </c>
      <c r="CE130" s="262">
        <v>10640</v>
      </c>
      <c r="CF130" s="262">
        <v>8665</v>
      </c>
      <c r="CG130" s="262">
        <v>6719</v>
      </c>
      <c r="CH130" s="262">
        <v>9468</v>
      </c>
      <c r="CI130" s="262">
        <v>37271</v>
      </c>
      <c r="CJ130" s="262">
        <v>3971</v>
      </c>
      <c r="CK130" s="262">
        <v>2489</v>
      </c>
      <c r="CL130" s="262">
        <v>1830</v>
      </c>
      <c r="CM130" s="262">
        <v>41310</v>
      </c>
      <c r="CN130" s="262">
        <v>12291</v>
      </c>
      <c r="CO130" s="262">
        <v>12057</v>
      </c>
      <c r="CP130" s="262">
        <v>12825</v>
      </c>
      <c r="CQ130" s="262">
        <v>3316</v>
      </c>
      <c r="CR130" s="262">
        <v>821</v>
      </c>
      <c r="CS130" s="262">
        <v>12291</v>
      </c>
      <c r="CT130" s="262">
        <v>13859</v>
      </c>
      <c r="CU130" s="262">
        <v>6875</v>
      </c>
      <c r="CV130" s="262">
        <v>5498</v>
      </c>
      <c r="CW130" s="262">
        <v>1784</v>
      </c>
      <c r="CX130" s="262">
        <v>1003</v>
      </c>
      <c r="CY130" s="262">
        <v>96613</v>
      </c>
      <c r="CZ130" s="262">
        <v>47447</v>
      </c>
      <c r="DA130" s="262">
        <v>49166</v>
      </c>
      <c r="DB130" s="262">
        <v>7828</v>
      </c>
      <c r="DC130" s="262">
        <v>10809</v>
      </c>
      <c r="DD130" s="262">
        <v>10441</v>
      </c>
      <c r="DE130" s="262">
        <v>14773</v>
      </c>
      <c r="DF130" s="262">
        <v>11293</v>
      </c>
      <c r="DG130" s="262">
        <v>9910</v>
      </c>
      <c r="DH130" s="262">
        <v>5547</v>
      </c>
      <c r="DI130" s="262">
        <v>2124</v>
      </c>
      <c r="DJ130" s="262">
        <v>2260</v>
      </c>
      <c r="DK130" s="262">
        <v>8575</v>
      </c>
      <c r="DL130" s="262">
        <v>3309</v>
      </c>
      <c r="DM130" s="262">
        <v>7955</v>
      </c>
      <c r="DN130" s="262">
        <v>4855</v>
      </c>
      <c r="DO130" s="262">
        <v>10153</v>
      </c>
      <c r="DP130" s="262">
        <v>15859</v>
      </c>
      <c r="DQ130" s="262">
        <v>21241</v>
      </c>
      <c r="DR130" s="262">
        <v>10674</v>
      </c>
      <c r="DS130" s="262">
        <v>9608</v>
      </c>
      <c r="DT130" s="262">
        <v>50720</v>
      </c>
      <c r="DU130" s="262">
        <v>48750</v>
      </c>
      <c r="DV130" s="262">
        <v>1970</v>
      </c>
      <c r="DW130" s="262">
        <v>45310</v>
      </c>
      <c r="DX130" s="262">
        <v>48750</v>
      </c>
      <c r="DY130" s="262">
        <v>40910</v>
      </c>
      <c r="DZ130" s="262">
        <v>2230</v>
      </c>
      <c r="EA130" s="262">
        <v>2330</v>
      </c>
      <c r="EB130" s="262">
        <v>2730</v>
      </c>
      <c r="EC130" s="262">
        <v>550</v>
      </c>
      <c r="ED130" s="262">
        <v>47470</v>
      </c>
      <c r="EE130" s="262">
        <v>2300</v>
      </c>
      <c r="EF130" s="262">
        <v>6320</v>
      </c>
      <c r="EG130" s="262">
        <v>9150</v>
      </c>
      <c r="EH130" s="262">
        <v>6470</v>
      </c>
      <c r="EI130" s="262">
        <v>7970</v>
      </c>
      <c r="EJ130" s="262">
        <v>650</v>
      </c>
      <c r="EK130" s="262">
        <v>6310</v>
      </c>
      <c r="EL130" s="262">
        <v>3910</v>
      </c>
      <c r="EM130" s="262">
        <v>4290</v>
      </c>
      <c r="EN130" s="262">
        <v>0.42420000000000002</v>
      </c>
      <c r="EO130" s="262">
        <v>48750</v>
      </c>
      <c r="EP130" s="262">
        <v>840</v>
      </c>
      <c r="EQ130" s="262">
        <v>15970</v>
      </c>
      <c r="ER130" s="262">
        <v>12690</v>
      </c>
      <c r="ES130" s="262">
        <v>360</v>
      </c>
      <c r="ET130" s="262">
        <v>2920</v>
      </c>
      <c r="EU130" s="262">
        <v>11540</v>
      </c>
      <c r="EV130" s="262">
        <v>8400</v>
      </c>
      <c r="EW130" s="262">
        <v>3140</v>
      </c>
      <c r="EX130" s="262">
        <v>20380</v>
      </c>
      <c r="EY130" s="262">
        <v>1470</v>
      </c>
      <c r="EZ130" s="262">
        <v>4940</v>
      </c>
      <c r="FA130" s="262">
        <v>4170</v>
      </c>
      <c r="FB130" s="262">
        <v>9800</v>
      </c>
      <c r="FC130" s="262">
        <v>0.42420000000000002</v>
      </c>
      <c r="FD130" s="262">
        <v>12730</v>
      </c>
      <c r="FE130" s="262">
        <v>3960</v>
      </c>
      <c r="FF130" s="262">
        <v>6890</v>
      </c>
      <c r="FG130" s="262">
        <v>1880</v>
      </c>
      <c r="FH130" s="262">
        <v>3820</v>
      </c>
      <c r="FI130" s="262">
        <v>570</v>
      </c>
      <c r="FJ130" s="262">
        <v>1930</v>
      </c>
      <c r="FK130" s="262">
        <v>3540</v>
      </c>
      <c r="FL130" s="262">
        <v>1860</v>
      </c>
      <c r="FM130" s="262">
        <v>1000</v>
      </c>
      <c r="FN130" s="262">
        <v>82750</v>
      </c>
      <c r="FO130" s="262">
        <v>6660</v>
      </c>
      <c r="FP130" s="262">
        <v>4540</v>
      </c>
      <c r="FQ130" s="262">
        <v>2120</v>
      </c>
      <c r="FR130" s="262">
        <v>33190</v>
      </c>
      <c r="FS130" s="262">
        <v>25660</v>
      </c>
      <c r="FT130" s="262">
        <v>23780</v>
      </c>
      <c r="FU130" s="262">
        <v>1880</v>
      </c>
      <c r="FV130" s="262">
        <v>4830</v>
      </c>
      <c r="FW130" s="262">
        <v>12410</v>
      </c>
      <c r="FX130" s="262">
        <v>82750</v>
      </c>
      <c r="FY130" s="262">
        <v>24590</v>
      </c>
      <c r="FZ130" s="262">
        <v>40710</v>
      </c>
      <c r="GA130" s="262">
        <v>8230</v>
      </c>
      <c r="GB130" s="262">
        <v>890</v>
      </c>
      <c r="GC130" s="262">
        <v>3600</v>
      </c>
      <c r="GD130" s="262">
        <v>4330</v>
      </c>
      <c r="GE130" s="262">
        <v>410</v>
      </c>
      <c r="GF130">
        <v>3639</v>
      </c>
      <c r="GG130">
        <v>2141</v>
      </c>
      <c r="GH130">
        <v>12314</v>
      </c>
      <c r="GI130">
        <v>3509</v>
      </c>
      <c r="GJ130">
        <v>1317</v>
      </c>
      <c r="GK130">
        <v>1773</v>
      </c>
      <c r="GL130">
        <v>1708</v>
      </c>
      <c r="GM130">
        <v>914</v>
      </c>
      <c r="GN130">
        <v>622</v>
      </c>
      <c r="GO130">
        <v>196</v>
      </c>
      <c r="GP130">
        <v>5146</v>
      </c>
      <c r="GQ130">
        <v>3127</v>
      </c>
      <c r="GR130">
        <v>20289</v>
      </c>
      <c r="GS130">
        <v>5702</v>
      </c>
      <c r="GT130">
        <v>2172</v>
      </c>
      <c r="GU130">
        <v>3654</v>
      </c>
      <c r="GV130">
        <v>3069</v>
      </c>
      <c r="GW130">
        <v>1320</v>
      </c>
      <c r="GX130">
        <v>826</v>
      </c>
      <c r="GY130">
        <v>256</v>
      </c>
    </row>
    <row r="131" spans="1:207">
      <c r="A131" s="262">
        <v>6438</v>
      </c>
      <c r="B131" s="262">
        <v>6</v>
      </c>
      <c r="C131" s="262">
        <v>4</v>
      </c>
      <c r="D131" s="262">
        <v>38</v>
      </c>
      <c r="E131" s="262" t="s">
        <v>191</v>
      </c>
      <c r="F131" s="262" t="s">
        <v>2457</v>
      </c>
      <c r="G131" s="262" t="s">
        <v>2458</v>
      </c>
      <c r="H131" s="262" t="s">
        <v>2202</v>
      </c>
      <c r="I131" s="262">
        <v>70426</v>
      </c>
      <c r="J131" s="262">
        <v>6057</v>
      </c>
      <c r="K131" s="262">
        <v>6064</v>
      </c>
      <c r="L131" s="262">
        <v>8413</v>
      </c>
      <c r="M131" s="262">
        <v>14919</v>
      </c>
      <c r="N131" s="262">
        <v>12556</v>
      </c>
      <c r="O131" s="262">
        <v>9517</v>
      </c>
      <c r="P131" s="262">
        <v>7156</v>
      </c>
      <c r="Q131" s="262">
        <v>3693</v>
      </c>
      <c r="R131" s="262">
        <v>2051</v>
      </c>
      <c r="S131" s="262">
        <v>9123</v>
      </c>
      <c r="T131" s="262">
        <v>58752</v>
      </c>
      <c r="U131" s="262">
        <v>391</v>
      </c>
      <c r="V131" s="262">
        <v>842</v>
      </c>
      <c r="W131" s="262">
        <v>275</v>
      </c>
      <c r="X131" s="262">
        <v>403</v>
      </c>
      <c r="Y131" s="262">
        <v>505</v>
      </c>
      <c r="Z131" s="262">
        <v>135</v>
      </c>
      <c r="AA131" s="262">
        <v>3745</v>
      </c>
      <c r="AB131" s="262">
        <v>2874</v>
      </c>
      <c r="AC131" s="262">
        <v>587</v>
      </c>
      <c r="AD131" s="262">
        <v>60985</v>
      </c>
      <c r="AE131" s="262">
        <v>2055</v>
      </c>
      <c r="AF131" s="262">
        <v>180</v>
      </c>
      <c r="AG131" s="262">
        <v>41307</v>
      </c>
      <c r="AH131" s="262">
        <v>14210</v>
      </c>
      <c r="AI131" s="262">
        <v>11113</v>
      </c>
      <c r="AJ131" s="262">
        <v>2924</v>
      </c>
      <c r="AK131" s="262">
        <v>872</v>
      </c>
      <c r="AL131" s="262">
        <v>40019</v>
      </c>
      <c r="AM131" s="262">
        <v>11518</v>
      </c>
      <c r="AN131" s="262">
        <v>16713</v>
      </c>
      <c r="AO131" s="262">
        <v>2176</v>
      </c>
      <c r="AP131" s="262">
        <v>159969</v>
      </c>
      <c r="AQ131" s="262">
        <v>9823</v>
      </c>
      <c r="AR131" s="262">
        <v>9750</v>
      </c>
      <c r="AS131" s="262">
        <v>17369</v>
      </c>
      <c r="AT131" s="262">
        <v>38684</v>
      </c>
      <c r="AU131" s="262">
        <v>35317</v>
      </c>
      <c r="AV131" s="262">
        <v>18413</v>
      </c>
      <c r="AW131" s="262">
        <v>20702</v>
      </c>
      <c r="AX131" s="262">
        <v>6708</v>
      </c>
      <c r="AY131" s="262">
        <v>3197</v>
      </c>
      <c r="AZ131" s="262">
        <v>49193</v>
      </c>
      <c r="BA131" s="262">
        <v>92571</v>
      </c>
      <c r="BB131" s="262">
        <v>3003</v>
      </c>
      <c r="BC131" s="262">
        <v>6051</v>
      </c>
      <c r="BD131" s="262">
        <v>2569</v>
      </c>
      <c r="BE131" s="262">
        <v>1531</v>
      </c>
      <c r="BF131" s="262">
        <v>4604</v>
      </c>
      <c r="BG131" s="262">
        <v>441</v>
      </c>
      <c r="BH131" s="262">
        <v>11790</v>
      </c>
      <c r="BI131" s="262">
        <v>9024</v>
      </c>
      <c r="BJ131" s="262">
        <v>3564</v>
      </c>
      <c r="BK131" s="262">
        <v>131505</v>
      </c>
      <c r="BL131" s="262">
        <v>3845</v>
      </c>
      <c r="BM131" s="262">
        <v>235</v>
      </c>
      <c r="BN131" s="262">
        <v>72579</v>
      </c>
      <c r="BO131" s="262">
        <v>82623</v>
      </c>
      <c r="BP131" s="262">
        <v>110</v>
      </c>
      <c r="BQ131" s="262">
        <v>4651</v>
      </c>
      <c r="BR131" s="262">
        <v>6352</v>
      </c>
      <c r="BS131" s="262">
        <v>21640</v>
      </c>
      <c r="BT131" s="262">
        <v>39492</v>
      </c>
      <c r="BU131" s="262">
        <v>32451</v>
      </c>
      <c r="BV131" s="262">
        <v>20476</v>
      </c>
      <c r="BW131" s="262">
        <v>16898</v>
      </c>
      <c r="BX131" s="262">
        <v>10215</v>
      </c>
      <c r="BY131" s="262">
        <v>4958</v>
      </c>
      <c r="BZ131" s="262">
        <v>2938</v>
      </c>
      <c r="CA131" s="262">
        <v>4543</v>
      </c>
      <c r="CB131" s="262">
        <v>4396</v>
      </c>
      <c r="CC131" s="262">
        <v>12681</v>
      </c>
      <c r="CD131" s="262">
        <v>34936</v>
      </c>
      <c r="CE131" s="262">
        <v>44918</v>
      </c>
      <c r="CF131" s="262">
        <v>28271</v>
      </c>
      <c r="CG131" s="262">
        <v>17082</v>
      </c>
      <c r="CH131" s="262">
        <v>17679</v>
      </c>
      <c r="CI131" s="262">
        <v>90527</v>
      </c>
      <c r="CJ131" s="262">
        <v>22935</v>
      </c>
      <c r="CK131" s="262">
        <v>37276</v>
      </c>
      <c r="CL131" s="262">
        <v>9225</v>
      </c>
      <c r="CM131" s="262">
        <v>152499</v>
      </c>
      <c r="CN131" s="262">
        <v>53253</v>
      </c>
      <c r="CO131" s="262">
        <v>43907</v>
      </c>
      <c r="CP131" s="262">
        <v>39908</v>
      </c>
      <c r="CQ131" s="262">
        <v>11712</v>
      </c>
      <c r="CR131" s="262">
        <v>3719</v>
      </c>
      <c r="CS131" s="262">
        <v>53253</v>
      </c>
      <c r="CT131" s="262">
        <v>51870</v>
      </c>
      <c r="CU131" s="262">
        <v>23104</v>
      </c>
      <c r="CV131" s="262">
        <v>16682</v>
      </c>
      <c r="CW131" s="262">
        <v>5043</v>
      </c>
      <c r="CX131" s="262">
        <v>2547</v>
      </c>
      <c r="CY131" s="262">
        <v>332327</v>
      </c>
      <c r="CZ131" s="262">
        <v>161926</v>
      </c>
      <c r="DA131" s="262">
        <v>170402</v>
      </c>
      <c r="DB131" s="262">
        <v>29983</v>
      </c>
      <c r="DC131" s="262">
        <v>32825</v>
      </c>
      <c r="DD131" s="262">
        <v>35808</v>
      </c>
      <c r="DE131" s="262">
        <v>47441</v>
      </c>
      <c r="DF131" s="262">
        <v>39310</v>
      </c>
      <c r="DG131" s="262">
        <v>32372</v>
      </c>
      <c r="DH131" s="262">
        <v>16039</v>
      </c>
      <c r="DI131" s="262">
        <v>8567</v>
      </c>
      <c r="DJ131" s="262">
        <v>8914</v>
      </c>
      <c r="DK131" s="262">
        <v>29073</v>
      </c>
      <c r="DL131" s="262">
        <v>9712</v>
      </c>
      <c r="DM131" s="262">
        <v>23876</v>
      </c>
      <c r="DN131" s="262">
        <v>18474</v>
      </c>
      <c r="DO131" s="262">
        <v>41145</v>
      </c>
      <c r="DP131" s="262">
        <v>57405</v>
      </c>
      <c r="DQ131" s="262">
        <v>68505</v>
      </c>
      <c r="DR131" s="262">
        <v>37589</v>
      </c>
      <c r="DS131" s="262">
        <v>29068</v>
      </c>
      <c r="DT131" s="262">
        <v>179980</v>
      </c>
      <c r="DU131" s="262">
        <v>172630</v>
      </c>
      <c r="DV131" s="262">
        <v>7350</v>
      </c>
      <c r="DW131" s="262">
        <v>151730</v>
      </c>
      <c r="DX131" s="262">
        <v>172630</v>
      </c>
      <c r="DY131" s="262">
        <v>144070</v>
      </c>
      <c r="DZ131" s="262">
        <v>6730</v>
      </c>
      <c r="EA131" s="262">
        <v>8680</v>
      </c>
      <c r="EB131" s="262">
        <v>12020</v>
      </c>
      <c r="EC131" s="262">
        <v>1130</v>
      </c>
      <c r="ED131" s="262">
        <v>168100</v>
      </c>
      <c r="EE131" s="262">
        <v>11160</v>
      </c>
      <c r="EF131" s="262">
        <v>31650</v>
      </c>
      <c r="EG131" s="262">
        <v>33630</v>
      </c>
      <c r="EH131" s="262">
        <v>31230</v>
      </c>
      <c r="EI131" s="262">
        <v>23910</v>
      </c>
      <c r="EJ131" s="262">
        <v>1100</v>
      </c>
      <c r="EK131" s="262">
        <v>15790</v>
      </c>
      <c r="EL131" s="262">
        <v>7760</v>
      </c>
      <c r="EM131" s="262">
        <v>11680</v>
      </c>
      <c r="EN131" s="262">
        <v>0.42420000000000002</v>
      </c>
      <c r="EO131" s="262">
        <v>172630</v>
      </c>
      <c r="EP131" s="262">
        <v>670</v>
      </c>
      <c r="EQ131" s="262">
        <v>35080</v>
      </c>
      <c r="ER131" s="262">
        <v>25650</v>
      </c>
      <c r="ES131" s="262">
        <v>1980</v>
      </c>
      <c r="ET131" s="262">
        <v>7450</v>
      </c>
      <c r="EU131" s="262">
        <v>54200</v>
      </c>
      <c r="EV131" s="262">
        <v>32040</v>
      </c>
      <c r="EW131" s="262">
        <v>22170</v>
      </c>
      <c r="EX131" s="262">
        <v>82680</v>
      </c>
      <c r="EY131" s="262">
        <v>10500</v>
      </c>
      <c r="EZ131" s="262">
        <v>29760</v>
      </c>
      <c r="FA131" s="262">
        <v>12470</v>
      </c>
      <c r="FB131" s="262">
        <v>29940</v>
      </c>
      <c r="FC131" s="262">
        <v>0.42420000000000002</v>
      </c>
      <c r="FD131" s="262">
        <v>40290</v>
      </c>
      <c r="FE131" s="262">
        <v>13370</v>
      </c>
      <c r="FF131" s="262">
        <v>19820</v>
      </c>
      <c r="FG131" s="262">
        <v>7100</v>
      </c>
      <c r="FH131" s="262">
        <v>13050</v>
      </c>
      <c r="FI131" s="262">
        <v>1590</v>
      </c>
      <c r="FJ131" s="262">
        <v>5220</v>
      </c>
      <c r="FK131" s="262">
        <v>12970</v>
      </c>
      <c r="FL131" s="262">
        <v>4960</v>
      </c>
      <c r="FM131" s="262">
        <v>2500</v>
      </c>
      <c r="FN131" s="262">
        <v>284990</v>
      </c>
      <c r="FO131" s="262">
        <v>23890</v>
      </c>
      <c r="FP131" s="262">
        <v>17510</v>
      </c>
      <c r="FQ131" s="262">
        <v>6380</v>
      </c>
      <c r="FR131" s="262">
        <v>87480</v>
      </c>
      <c r="FS131" s="262">
        <v>82080</v>
      </c>
      <c r="FT131" s="262">
        <v>74980</v>
      </c>
      <c r="FU131" s="262">
        <v>7100</v>
      </c>
      <c r="FV131" s="262">
        <v>21510</v>
      </c>
      <c r="FW131" s="262">
        <v>70040</v>
      </c>
      <c r="FX131" s="262">
        <v>284990</v>
      </c>
      <c r="FY131" s="262">
        <v>83410</v>
      </c>
      <c r="FZ131" s="262">
        <v>122660</v>
      </c>
      <c r="GA131" s="262">
        <v>27380</v>
      </c>
      <c r="GB131" s="262">
        <v>5680</v>
      </c>
      <c r="GC131" s="262">
        <v>18060</v>
      </c>
      <c r="GD131" s="262">
        <v>24090</v>
      </c>
      <c r="GE131" s="262">
        <v>3730</v>
      </c>
      <c r="GF131">
        <v>6057</v>
      </c>
      <c r="GG131">
        <v>5836</v>
      </c>
      <c r="GH131">
        <v>35106</v>
      </c>
      <c r="GI131">
        <v>8034</v>
      </c>
      <c r="GJ131">
        <v>3507</v>
      </c>
      <c r="GK131">
        <v>3605</v>
      </c>
      <c r="GL131">
        <v>3373</v>
      </c>
      <c r="GM131">
        <v>2268</v>
      </c>
      <c r="GN131">
        <v>2028</v>
      </c>
      <c r="GO131">
        <v>612</v>
      </c>
      <c r="GP131">
        <v>9823</v>
      </c>
      <c r="GQ131">
        <v>9402</v>
      </c>
      <c r="GR131">
        <v>90111</v>
      </c>
      <c r="GS131">
        <v>15607</v>
      </c>
      <c r="GT131">
        <v>6624</v>
      </c>
      <c r="GU131">
        <v>11434</v>
      </c>
      <c r="GV131">
        <v>8673</v>
      </c>
      <c r="GW131">
        <v>4107</v>
      </c>
      <c r="GX131">
        <v>3159</v>
      </c>
      <c r="GY131">
        <v>1023</v>
      </c>
    </row>
    <row r="132" spans="1:207">
      <c r="A132" s="262">
        <v>6439</v>
      </c>
      <c r="B132" s="262">
        <v>6</v>
      </c>
      <c r="C132" s="262">
        <v>4</v>
      </c>
      <c r="D132" s="262">
        <v>39</v>
      </c>
      <c r="E132" s="262" t="s">
        <v>191</v>
      </c>
      <c r="F132" s="262" t="s">
        <v>2459</v>
      </c>
      <c r="G132" s="262" t="s">
        <v>2460</v>
      </c>
      <c r="H132" s="262" t="s">
        <v>2202</v>
      </c>
      <c r="I132" s="262">
        <v>48912</v>
      </c>
      <c r="J132" s="262">
        <v>6868</v>
      </c>
      <c r="K132" s="262">
        <v>3227</v>
      </c>
      <c r="L132" s="262">
        <v>4283</v>
      </c>
      <c r="M132" s="262">
        <v>7514</v>
      </c>
      <c r="N132" s="262">
        <v>10184</v>
      </c>
      <c r="O132" s="262">
        <v>6422</v>
      </c>
      <c r="P132" s="262">
        <v>5769</v>
      </c>
      <c r="Q132" s="262">
        <v>3070</v>
      </c>
      <c r="R132" s="262">
        <v>1575</v>
      </c>
      <c r="S132" s="262">
        <v>5150</v>
      </c>
      <c r="T132" s="262">
        <v>42675</v>
      </c>
      <c r="U132" s="262">
        <v>90</v>
      </c>
      <c r="V132" s="262">
        <v>499</v>
      </c>
      <c r="W132" s="262">
        <v>140</v>
      </c>
      <c r="X132" s="262">
        <v>166</v>
      </c>
      <c r="Y132" s="262">
        <v>68</v>
      </c>
      <c r="Z132" s="262">
        <v>124</v>
      </c>
      <c r="AA132" s="262">
        <v>1024</v>
      </c>
      <c r="AB132" s="262">
        <v>1972</v>
      </c>
      <c r="AC132" s="262">
        <v>416</v>
      </c>
      <c r="AD132" s="262">
        <v>41992</v>
      </c>
      <c r="AE132" s="262">
        <v>3210</v>
      </c>
      <c r="AF132" s="262">
        <v>298</v>
      </c>
      <c r="AG132" s="262">
        <v>31187</v>
      </c>
      <c r="AH132" s="262">
        <v>10477</v>
      </c>
      <c r="AI132" s="262">
        <v>5959</v>
      </c>
      <c r="AJ132" s="262">
        <v>1089</v>
      </c>
      <c r="AK132" s="262">
        <v>200</v>
      </c>
      <c r="AL132" s="262">
        <v>32802</v>
      </c>
      <c r="AM132" s="262">
        <v>7339</v>
      </c>
      <c r="AN132" s="262">
        <v>6970</v>
      </c>
      <c r="AO132" s="262">
        <v>1801</v>
      </c>
      <c r="AP132" s="262">
        <v>87505</v>
      </c>
      <c r="AQ132" s="262">
        <v>10586</v>
      </c>
      <c r="AR132" s="262">
        <v>5067</v>
      </c>
      <c r="AS132" s="262">
        <v>7292</v>
      </c>
      <c r="AT132" s="262">
        <v>14864</v>
      </c>
      <c r="AU132" s="262">
        <v>19261</v>
      </c>
      <c r="AV132" s="262">
        <v>11113</v>
      </c>
      <c r="AW132" s="262">
        <v>12036</v>
      </c>
      <c r="AX132" s="262">
        <v>4737</v>
      </c>
      <c r="AY132" s="262">
        <v>2477</v>
      </c>
      <c r="AZ132" s="262">
        <v>20820</v>
      </c>
      <c r="BA132" s="262">
        <v>61420</v>
      </c>
      <c r="BB132" s="262">
        <v>511</v>
      </c>
      <c r="BC132" s="262">
        <v>2834</v>
      </c>
      <c r="BD132" s="262">
        <v>739</v>
      </c>
      <c r="BE132" s="262">
        <v>448</v>
      </c>
      <c r="BF132" s="262">
        <v>418</v>
      </c>
      <c r="BG132" s="262">
        <v>243</v>
      </c>
      <c r="BH132" s="262">
        <v>1905</v>
      </c>
      <c r="BI132" s="262">
        <v>5084</v>
      </c>
      <c r="BJ132" s="262">
        <v>1152</v>
      </c>
      <c r="BK132" s="262">
        <v>73664</v>
      </c>
      <c r="BL132" s="262">
        <v>4906</v>
      </c>
      <c r="BM132" s="262">
        <v>722</v>
      </c>
      <c r="BN132" s="262">
        <v>46812</v>
      </c>
      <c r="BO132" s="262">
        <v>36615</v>
      </c>
      <c r="BP132" s="262">
        <v>382</v>
      </c>
      <c r="BQ132" s="262">
        <v>3624</v>
      </c>
      <c r="BR132" s="262">
        <v>2423</v>
      </c>
      <c r="BS132" s="262">
        <v>9388</v>
      </c>
      <c r="BT132" s="262">
        <v>16871</v>
      </c>
      <c r="BU132" s="262">
        <v>16168</v>
      </c>
      <c r="BV132" s="262">
        <v>12207</v>
      </c>
      <c r="BW132" s="262">
        <v>11913</v>
      </c>
      <c r="BX132" s="262">
        <v>8140</v>
      </c>
      <c r="BY132" s="262">
        <v>3825</v>
      </c>
      <c r="BZ132" s="262">
        <v>2465</v>
      </c>
      <c r="CA132" s="262">
        <v>4033</v>
      </c>
      <c r="CB132" s="262">
        <v>1832</v>
      </c>
      <c r="CC132" s="262">
        <v>6060</v>
      </c>
      <c r="CD132" s="262">
        <v>15320</v>
      </c>
      <c r="CE132" s="262">
        <v>20776</v>
      </c>
      <c r="CF132" s="262">
        <v>16382</v>
      </c>
      <c r="CG132" s="262">
        <v>12093</v>
      </c>
      <c r="CH132" s="262">
        <v>14970</v>
      </c>
      <c r="CI132" s="262">
        <v>58583</v>
      </c>
      <c r="CJ132" s="262">
        <v>12914</v>
      </c>
      <c r="CK132" s="262">
        <v>12458</v>
      </c>
      <c r="CL132" s="262">
        <v>3478</v>
      </c>
      <c r="CM132" s="262">
        <v>81374</v>
      </c>
      <c r="CN132" s="262">
        <v>26465</v>
      </c>
      <c r="CO132" s="262">
        <v>24490</v>
      </c>
      <c r="CP132" s="262">
        <v>22719</v>
      </c>
      <c r="CQ132" s="262">
        <v>6025</v>
      </c>
      <c r="CR132" s="262">
        <v>1675</v>
      </c>
      <c r="CS132" s="262">
        <v>26465</v>
      </c>
      <c r="CT132" s="262">
        <v>28132</v>
      </c>
      <c r="CU132" s="262">
        <v>12966</v>
      </c>
      <c r="CV132" s="262">
        <v>9759</v>
      </c>
      <c r="CW132" s="262">
        <v>2774</v>
      </c>
      <c r="CX132" s="262">
        <v>1278</v>
      </c>
      <c r="CY132" s="262">
        <v>180226</v>
      </c>
      <c r="CZ132" s="262">
        <v>87828</v>
      </c>
      <c r="DA132" s="262">
        <v>92398</v>
      </c>
      <c r="DB132" s="262">
        <v>15406</v>
      </c>
      <c r="DC132" s="262">
        <v>19175</v>
      </c>
      <c r="DD132" s="262">
        <v>17369</v>
      </c>
      <c r="DE132" s="262">
        <v>26842</v>
      </c>
      <c r="DF132" s="262">
        <v>22215</v>
      </c>
      <c r="DG132" s="262">
        <v>18242</v>
      </c>
      <c r="DH132" s="262">
        <v>9129</v>
      </c>
      <c r="DI132" s="262">
        <v>4065</v>
      </c>
      <c r="DJ132" s="262">
        <v>4596</v>
      </c>
      <c r="DK132" s="262">
        <v>16378</v>
      </c>
      <c r="DL132" s="262">
        <v>5660</v>
      </c>
      <c r="DM132" s="262">
        <v>12761</v>
      </c>
      <c r="DN132" s="262">
        <v>8490</v>
      </c>
      <c r="DO132" s="262">
        <v>19470</v>
      </c>
      <c r="DP132" s="262">
        <v>32378</v>
      </c>
      <c r="DQ132" s="262">
        <v>38701</v>
      </c>
      <c r="DR132" s="262">
        <v>21476</v>
      </c>
      <c r="DS132" s="262">
        <v>16251</v>
      </c>
      <c r="DT132" s="262">
        <v>98080</v>
      </c>
      <c r="DU132" s="262">
        <v>95310</v>
      </c>
      <c r="DV132" s="262">
        <v>2770</v>
      </c>
      <c r="DW132" s="262">
        <v>81030</v>
      </c>
      <c r="DX132" s="262">
        <v>95310</v>
      </c>
      <c r="DY132" s="262">
        <v>77180</v>
      </c>
      <c r="DZ132" s="262">
        <v>5770</v>
      </c>
      <c r="EA132" s="262">
        <v>4790</v>
      </c>
      <c r="EB132" s="262">
        <v>6670</v>
      </c>
      <c r="EC132" s="262">
        <v>880</v>
      </c>
      <c r="ED132" s="262">
        <v>93490</v>
      </c>
      <c r="EE132" s="262">
        <v>6320</v>
      </c>
      <c r="EF132" s="262">
        <v>18900</v>
      </c>
      <c r="EG132" s="262">
        <v>20450</v>
      </c>
      <c r="EH132" s="262">
        <v>14640</v>
      </c>
      <c r="EI132" s="262">
        <v>13900</v>
      </c>
      <c r="EJ132" s="262">
        <v>1280</v>
      </c>
      <c r="EK132" s="262">
        <v>7920</v>
      </c>
      <c r="EL132" s="262">
        <v>3950</v>
      </c>
      <c r="EM132" s="262">
        <v>5930</v>
      </c>
      <c r="EN132" s="262">
        <v>0.42420000000000002</v>
      </c>
      <c r="EO132" s="262">
        <v>95310</v>
      </c>
      <c r="EP132" s="262">
        <v>1680</v>
      </c>
      <c r="EQ132" s="262">
        <v>18420</v>
      </c>
      <c r="ER132" s="262">
        <v>12620</v>
      </c>
      <c r="ES132" s="262">
        <v>1190</v>
      </c>
      <c r="ET132" s="262">
        <v>4610</v>
      </c>
      <c r="EU132" s="262">
        <v>24380</v>
      </c>
      <c r="EV132" s="262">
        <v>15860</v>
      </c>
      <c r="EW132" s="262">
        <v>8520</v>
      </c>
      <c r="EX132" s="262">
        <v>50830</v>
      </c>
      <c r="EY132" s="262">
        <v>6010</v>
      </c>
      <c r="EZ132" s="262">
        <v>13390</v>
      </c>
      <c r="FA132" s="262">
        <v>10960</v>
      </c>
      <c r="FB132" s="262">
        <v>20470</v>
      </c>
      <c r="FC132" s="262">
        <v>0.42420000000000002</v>
      </c>
      <c r="FD132" s="262">
        <v>22920</v>
      </c>
      <c r="FE132" s="262">
        <v>7390</v>
      </c>
      <c r="FF132" s="262">
        <v>11410</v>
      </c>
      <c r="FG132" s="262">
        <v>4120</v>
      </c>
      <c r="FH132" s="262">
        <v>7240</v>
      </c>
      <c r="FI132" s="262">
        <v>700</v>
      </c>
      <c r="FJ132" s="262">
        <v>3270</v>
      </c>
      <c r="FK132" s="262">
        <v>8500</v>
      </c>
      <c r="FL132" s="262">
        <v>2020</v>
      </c>
      <c r="FM132" s="262">
        <v>1190</v>
      </c>
      <c r="FN132" s="262">
        <v>154510</v>
      </c>
      <c r="FO132" s="262">
        <v>9060</v>
      </c>
      <c r="FP132" s="262">
        <v>5200</v>
      </c>
      <c r="FQ132" s="262">
        <v>3860</v>
      </c>
      <c r="FR132" s="262">
        <v>47340</v>
      </c>
      <c r="FS132" s="262">
        <v>45180</v>
      </c>
      <c r="FT132" s="262">
        <v>41070</v>
      </c>
      <c r="FU132" s="262">
        <v>4120</v>
      </c>
      <c r="FV132" s="262">
        <v>15860</v>
      </c>
      <c r="FW132" s="262">
        <v>37070</v>
      </c>
      <c r="FX132" s="262">
        <v>154510</v>
      </c>
      <c r="FY132" s="262">
        <v>41370</v>
      </c>
      <c r="FZ132" s="262">
        <v>64810</v>
      </c>
      <c r="GA132" s="262">
        <v>16810</v>
      </c>
      <c r="GB132" s="262">
        <v>2770</v>
      </c>
      <c r="GC132" s="262">
        <v>13070</v>
      </c>
      <c r="GD132" s="262">
        <v>13160</v>
      </c>
      <c r="GE132" s="262">
        <v>2510</v>
      </c>
      <c r="GF132">
        <v>6868</v>
      </c>
      <c r="GG132">
        <v>3087</v>
      </c>
      <c r="GH132">
        <v>21262</v>
      </c>
      <c r="GI132">
        <v>5803</v>
      </c>
      <c r="GJ132">
        <v>2313</v>
      </c>
      <c r="GK132">
        <v>2995</v>
      </c>
      <c r="GL132">
        <v>2711</v>
      </c>
      <c r="GM132">
        <v>1789</v>
      </c>
      <c r="GN132">
        <v>1570</v>
      </c>
      <c r="GO132">
        <v>514</v>
      </c>
      <c r="GP132">
        <v>10586</v>
      </c>
      <c r="GQ132">
        <v>4865</v>
      </c>
      <c r="GR132">
        <v>40379</v>
      </c>
      <c r="GS132">
        <v>10038</v>
      </c>
      <c r="GT132">
        <v>3814</v>
      </c>
      <c r="GU132">
        <v>6753</v>
      </c>
      <c r="GV132">
        <v>5000</v>
      </c>
      <c r="GW132">
        <v>2809</v>
      </c>
      <c r="GX132">
        <v>2424</v>
      </c>
      <c r="GY132">
        <v>765</v>
      </c>
    </row>
    <row r="133" spans="1:207">
      <c r="A133" s="262">
        <v>6440</v>
      </c>
      <c r="B133" s="262">
        <v>6</v>
      </c>
      <c r="C133" s="262">
        <v>4</v>
      </c>
      <c r="D133" s="262">
        <v>40</v>
      </c>
      <c r="E133" s="262" t="s">
        <v>191</v>
      </c>
      <c r="F133" s="262" t="s">
        <v>2461</v>
      </c>
      <c r="G133" s="262" t="s">
        <v>2462</v>
      </c>
      <c r="H133" s="262" t="s">
        <v>2202</v>
      </c>
      <c r="I133" s="262">
        <v>78100</v>
      </c>
      <c r="J133" s="262">
        <v>10934</v>
      </c>
      <c r="K133" s="262">
        <v>5934</v>
      </c>
      <c r="L133" s="262">
        <v>7798</v>
      </c>
      <c r="M133" s="262">
        <v>12737</v>
      </c>
      <c r="N133" s="262">
        <v>14184</v>
      </c>
      <c r="O133" s="262">
        <v>8742</v>
      </c>
      <c r="P133" s="262">
        <v>9823</v>
      </c>
      <c r="Q133" s="262">
        <v>5224</v>
      </c>
      <c r="R133" s="262">
        <v>2724</v>
      </c>
      <c r="S133" s="262">
        <v>7735</v>
      </c>
      <c r="T133" s="262">
        <v>68656</v>
      </c>
      <c r="U133" s="262">
        <v>215</v>
      </c>
      <c r="V133" s="262">
        <v>733</v>
      </c>
      <c r="W133" s="262">
        <v>235</v>
      </c>
      <c r="X133" s="262">
        <v>221</v>
      </c>
      <c r="Y133" s="262">
        <v>117</v>
      </c>
      <c r="Z133" s="262">
        <v>188</v>
      </c>
      <c r="AA133" s="262">
        <v>1136</v>
      </c>
      <c r="AB133" s="262">
        <v>2609</v>
      </c>
      <c r="AC133" s="262">
        <v>501</v>
      </c>
      <c r="AD133" s="262">
        <v>69453</v>
      </c>
      <c r="AE133" s="262">
        <v>3916</v>
      </c>
      <c r="AF133" s="262">
        <v>485</v>
      </c>
      <c r="AG133" s="262">
        <v>50085</v>
      </c>
      <c r="AH133" s="262">
        <v>17282</v>
      </c>
      <c r="AI133" s="262">
        <v>8876</v>
      </c>
      <c r="AJ133" s="262">
        <v>1536</v>
      </c>
      <c r="AK133" s="262">
        <v>321</v>
      </c>
      <c r="AL133" s="262">
        <v>57700</v>
      </c>
      <c r="AM133" s="262">
        <v>8344</v>
      </c>
      <c r="AN133" s="262">
        <v>8357</v>
      </c>
      <c r="AO133" s="262">
        <v>3699</v>
      </c>
      <c r="AP133" s="262">
        <v>136502</v>
      </c>
      <c r="AQ133" s="262">
        <v>16926</v>
      </c>
      <c r="AR133" s="262">
        <v>9442</v>
      </c>
      <c r="AS133" s="262">
        <v>13674</v>
      </c>
      <c r="AT133" s="262">
        <v>23078</v>
      </c>
      <c r="AU133" s="262">
        <v>24572</v>
      </c>
      <c r="AV133" s="262">
        <v>15115</v>
      </c>
      <c r="AW133" s="262">
        <v>21387</v>
      </c>
      <c r="AX133" s="262">
        <v>8448</v>
      </c>
      <c r="AY133" s="262">
        <v>3860</v>
      </c>
      <c r="AZ133" s="262">
        <v>29196</v>
      </c>
      <c r="BA133" s="262">
        <v>98584</v>
      </c>
      <c r="BB133" s="262">
        <v>1499</v>
      </c>
      <c r="BC133" s="262">
        <v>4234</v>
      </c>
      <c r="BD133" s="262">
        <v>1139</v>
      </c>
      <c r="BE133" s="262">
        <v>724</v>
      </c>
      <c r="BF133" s="262">
        <v>551</v>
      </c>
      <c r="BG133" s="262">
        <v>575</v>
      </c>
      <c r="BH133" s="262">
        <v>1676</v>
      </c>
      <c r="BI133" s="262">
        <v>7554</v>
      </c>
      <c r="BJ133" s="262">
        <v>1570</v>
      </c>
      <c r="BK133" s="262">
        <v>119964</v>
      </c>
      <c r="BL133" s="262">
        <v>4968</v>
      </c>
      <c r="BM133" s="262">
        <v>770</v>
      </c>
      <c r="BN133" s="262">
        <v>74490</v>
      </c>
      <c r="BO133" s="262">
        <v>56350</v>
      </c>
      <c r="BP133" s="262">
        <v>393</v>
      </c>
      <c r="BQ133" s="262">
        <v>5269</v>
      </c>
      <c r="BR133" s="262">
        <v>3448</v>
      </c>
      <c r="BS133" s="262">
        <v>14520</v>
      </c>
      <c r="BT133" s="262">
        <v>25364</v>
      </c>
      <c r="BU133" s="262">
        <v>24909</v>
      </c>
      <c r="BV133" s="262">
        <v>20123</v>
      </c>
      <c r="BW133" s="262">
        <v>19514</v>
      </c>
      <c r="BX133" s="262">
        <v>12225</v>
      </c>
      <c r="BY133" s="262">
        <v>5834</v>
      </c>
      <c r="BZ133" s="262">
        <v>4038</v>
      </c>
      <c r="CA133" s="262">
        <v>6527</v>
      </c>
      <c r="CB133" s="262">
        <v>2338</v>
      </c>
      <c r="CC133" s="262">
        <v>8863</v>
      </c>
      <c r="CD133" s="262">
        <v>22844</v>
      </c>
      <c r="CE133" s="262">
        <v>31728</v>
      </c>
      <c r="CF133" s="262">
        <v>25675</v>
      </c>
      <c r="CG133" s="262">
        <v>19456</v>
      </c>
      <c r="CH133" s="262">
        <v>25598</v>
      </c>
      <c r="CI133" s="262">
        <v>98747</v>
      </c>
      <c r="CJ133" s="262">
        <v>14733</v>
      </c>
      <c r="CK133" s="262">
        <v>14431</v>
      </c>
      <c r="CL133" s="262">
        <v>8591</v>
      </c>
      <c r="CM133" s="262">
        <v>127582</v>
      </c>
      <c r="CN133" s="262">
        <v>41245</v>
      </c>
      <c r="CO133" s="262">
        <v>35619</v>
      </c>
      <c r="CP133" s="262">
        <v>37451</v>
      </c>
      <c r="CQ133" s="262">
        <v>10523</v>
      </c>
      <c r="CR133" s="262">
        <v>2744</v>
      </c>
      <c r="CS133" s="262">
        <v>41245</v>
      </c>
      <c r="CT133" s="262">
        <v>41736</v>
      </c>
      <c r="CU133" s="262">
        <v>20966</v>
      </c>
      <c r="CV133" s="262">
        <v>16007</v>
      </c>
      <c r="CW133" s="262">
        <v>5136</v>
      </c>
      <c r="CX133" s="262">
        <v>2492</v>
      </c>
      <c r="CY133" s="262">
        <v>292573</v>
      </c>
      <c r="CZ133" s="262">
        <v>143143</v>
      </c>
      <c r="DA133" s="262">
        <v>149430</v>
      </c>
      <c r="DB133" s="262">
        <v>25660</v>
      </c>
      <c r="DC133" s="262">
        <v>32118</v>
      </c>
      <c r="DD133" s="262">
        <v>30582</v>
      </c>
      <c r="DE133" s="262">
        <v>42801</v>
      </c>
      <c r="DF133" s="262">
        <v>32430</v>
      </c>
      <c r="DG133" s="262">
        <v>27794</v>
      </c>
      <c r="DH133" s="262">
        <v>15225</v>
      </c>
      <c r="DI133" s="262">
        <v>7115</v>
      </c>
      <c r="DJ133" s="262">
        <v>7540</v>
      </c>
      <c r="DK133" s="262">
        <v>27005</v>
      </c>
      <c r="DL133" s="262">
        <v>9552</v>
      </c>
      <c r="DM133" s="262">
        <v>22161</v>
      </c>
      <c r="DN133" s="262">
        <v>14987</v>
      </c>
      <c r="DO133" s="262">
        <v>33764</v>
      </c>
      <c r="DP133" s="262">
        <v>52199</v>
      </c>
      <c r="DQ133" s="262">
        <v>60425</v>
      </c>
      <c r="DR133" s="262">
        <v>31612</v>
      </c>
      <c r="DS133" s="262">
        <v>26213</v>
      </c>
      <c r="DT133" s="262">
        <v>157040</v>
      </c>
      <c r="DU133" s="262">
        <v>151360</v>
      </c>
      <c r="DV133" s="262">
        <v>5680</v>
      </c>
      <c r="DW133" s="262">
        <v>134020</v>
      </c>
      <c r="DX133" s="262">
        <v>151360</v>
      </c>
      <c r="DY133" s="262">
        <v>125280</v>
      </c>
      <c r="DZ133" s="262">
        <v>7380</v>
      </c>
      <c r="EA133" s="262">
        <v>7450</v>
      </c>
      <c r="EB133" s="262">
        <v>10220</v>
      </c>
      <c r="EC133" s="262">
        <v>1020</v>
      </c>
      <c r="ED133" s="262">
        <v>148050</v>
      </c>
      <c r="EE133" s="262">
        <v>8670</v>
      </c>
      <c r="EF133" s="262">
        <v>27430</v>
      </c>
      <c r="EG133" s="262">
        <v>30250</v>
      </c>
      <c r="EH133" s="262">
        <v>25220</v>
      </c>
      <c r="EI133" s="262">
        <v>20500</v>
      </c>
      <c r="EJ133" s="262">
        <v>1870</v>
      </c>
      <c r="EK133" s="262">
        <v>16010</v>
      </c>
      <c r="EL133" s="262">
        <v>6990</v>
      </c>
      <c r="EM133" s="262">
        <v>10890</v>
      </c>
      <c r="EN133" s="262">
        <v>0.42420000000000002</v>
      </c>
      <c r="EO133" s="262">
        <v>151360</v>
      </c>
      <c r="EP133" s="262">
        <v>1880</v>
      </c>
      <c r="EQ133" s="262">
        <v>31600</v>
      </c>
      <c r="ER133" s="262">
        <v>21660</v>
      </c>
      <c r="ES133" s="262">
        <v>1870</v>
      </c>
      <c r="ET133" s="262">
        <v>8070</v>
      </c>
      <c r="EU133" s="262">
        <v>39900</v>
      </c>
      <c r="EV133" s="262">
        <v>27050</v>
      </c>
      <c r="EW133" s="262">
        <v>12860</v>
      </c>
      <c r="EX133" s="262">
        <v>77970</v>
      </c>
      <c r="EY133" s="262">
        <v>10660</v>
      </c>
      <c r="EZ133" s="262">
        <v>22610</v>
      </c>
      <c r="FA133" s="262">
        <v>12740</v>
      </c>
      <c r="FB133" s="262">
        <v>31960</v>
      </c>
      <c r="FC133" s="262">
        <v>0</v>
      </c>
      <c r="FD133" s="262">
        <v>37470</v>
      </c>
      <c r="FE133" s="262">
        <v>11310</v>
      </c>
      <c r="FF133" s="262">
        <v>19440</v>
      </c>
      <c r="FG133" s="262">
        <v>6710</v>
      </c>
      <c r="FH133" s="262">
        <v>10860</v>
      </c>
      <c r="FI133" s="262">
        <v>1490</v>
      </c>
      <c r="FJ133" s="262">
        <v>4910</v>
      </c>
      <c r="FK133" s="262">
        <v>13240</v>
      </c>
      <c r="FL133" s="262">
        <v>3840</v>
      </c>
      <c r="FM133" s="262">
        <v>3120</v>
      </c>
      <c r="FN133" s="262">
        <v>249480</v>
      </c>
      <c r="FO133" s="262">
        <v>15970</v>
      </c>
      <c r="FP133" s="262">
        <v>9960</v>
      </c>
      <c r="FQ133" s="262">
        <v>6000</v>
      </c>
      <c r="FR133" s="262">
        <v>85690</v>
      </c>
      <c r="FS133" s="262">
        <v>75560</v>
      </c>
      <c r="FT133" s="262">
        <v>68850</v>
      </c>
      <c r="FU133" s="262">
        <v>6710</v>
      </c>
      <c r="FV133" s="262">
        <v>18750</v>
      </c>
      <c r="FW133" s="262">
        <v>53510</v>
      </c>
      <c r="FX133" s="262">
        <v>249480</v>
      </c>
      <c r="FY133" s="262">
        <v>67740</v>
      </c>
      <c r="FZ133" s="262">
        <v>116480</v>
      </c>
      <c r="GA133" s="262">
        <v>24330</v>
      </c>
      <c r="GB133" s="262">
        <v>4490</v>
      </c>
      <c r="GC133" s="262">
        <v>14380</v>
      </c>
      <c r="GD133" s="262">
        <v>19030</v>
      </c>
      <c r="GE133" s="262">
        <v>3030</v>
      </c>
      <c r="GF133">
        <v>10934</v>
      </c>
      <c r="GG133">
        <v>5656</v>
      </c>
      <c r="GH133">
        <v>33946</v>
      </c>
      <c r="GI133">
        <v>7808</v>
      </c>
      <c r="GJ133">
        <v>3378</v>
      </c>
      <c r="GK133">
        <v>4653</v>
      </c>
      <c r="GL133">
        <v>5046</v>
      </c>
      <c r="GM133">
        <v>3127</v>
      </c>
      <c r="GN133">
        <v>2744</v>
      </c>
      <c r="GO133">
        <v>808</v>
      </c>
      <c r="GP133">
        <v>16926</v>
      </c>
      <c r="GQ133">
        <v>9013</v>
      </c>
      <c r="GR133">
        <v>60204</v>
      </c>
      <c r="GS133">
        <v>13324</v>
      </c>
      <c r="GT133">
        <v>5900</v>
      </c>
      <c r="GU133">
        <v>11113</v>
      </c>
      <c r="GV133">
        <v>9746</v>
      </c>
      <c r="GW133">
        <v>5108</v>
      </c>
      <c r="GX133">
        <v>3960</v>
      </c>
      <c r="GY133">
        <v>1208</v>
      </c>
    </row>
    <row r="134" spans="1:207">
      <c r="A134" s="262">
        <v>6531</v>
      </c>
      <c r="B134" s="262">
        <v>6</v>
      </c>
      <c r="C134" s="262">
        <v>5</v>
      </c>
      <c r="D134" s="262">
        <v>31</v>
      </c>
      <c r="E134" s="262" t="s">
        <v>191</v>
      </c>
      <c r="F134" s="262" t="s">
        <v>2463</v>
      </c>
      <c r="G134" s="262" t="s">
        <v>2464</v>
      </c>
      <c r="H134" s="262" t="s">
        <v>2202</v>
      </c>
      <c r="I134" s="262">
        <v>62346</v>
      </c>
      <c r="J134" s="262">
        <v>9015</v>
      </c>
      <c r="K134" s="262">
        <v>5770</v>
      </c>
      <c r="L134" s="262">
        <v>7513</v>
      </c>
      <c r="M134" s="262">
        <v>9964</v>
      </c>
      <c r="N134" s="262">
        <v>11156</v>
      </c>
      <c r="O134" s="262">
        <v>6962</v>
      </c>
      <c r="P134" s="262">
        <v>6520</v>
      </c>
      <c r="Q134" s="262">
        <v>3610</v>
      </c>
      <c r="R134" s="262">
        <v>1836</v>
      </c>
      <c r="S134" s="262">
        <v>5556</v>
      </c>
      <c r="T134" s="262">
        <v>54281</v>
      </c>
      <c r="U134" s="262">
        <v>491</v>
      </c>
      <c r="V134" s="262">
        <v>1148</v>
      </c>
      <c r="W134" s="262">
        <v>268</v>
      </c>
      <c r="X134" s="262">
        <v>281</v>
      </c>
      <c r="Y134" s="262">
        <v>102</v>
      </c>
      <c r="Z134" s="262">
        <v>219</v>
      </c>
      <c r="AA134" s="262">
        <v>3497</v>
      </c>
      <c r="AB134" s="262">
        <v>2055</v>
      </c>
      <c r="AC134" s="262">
        <v>527</v>
      </c>
      <c r="AD134" s="262">
        <v>51849</v>
      </c>
      <c r="AE134" s="262">
        <v>4107</v>
      </c>
      <c r="AF134" s="262">
        <v>311</v>
      </c>
      <c r="AG134" s="262">
        <v>37156</v>
      </c>
      <c r="AH134" s="262">
        <v>15298</v>
      </c>
      <c r="AI134" s="262">
        <v>7589</v>
      </c>
      <c r="AJ134" s="262">
        <v>1842</v>
      </c>
      <c r="AK134" s="262">
        <v>461</v>
      </c>
      <c r="AL134" s="262">
        <v>50634</v>
      </c>
      <c r="AM134" s="262">
        <v>4652</v>
      </c>
      <c r="AN134" s="262">
        <v>4549</v>
      </c>
      <c r="AO134" s="262">
        <v>2511</v>
      </c>
      <c r="AP134" s="262">
        <v>124507</v>
      </c>
      <c r="AQ134" s="262">
        <v>14207</v>
      </c>
      <c r="AR134" s="262">
        <v>10076</v>
      </c>
      <c r="AS134" s="262">
        <v>16560</v>
      </c>
      <c r="AT134" s="262">
        <v>22038</v>
      </c>
      <c r="AU134" s="262">
        <v>23139</v>
      </c>
      <c r="AV134" s="262">
        <v>14004</v>
      </c>
      <c r="AW134" s="262">
        <v>15892</v>
      </c>
      <c r="AX134" s="262">
        <v>5745</v>
      </c>
      <c r="AY134" s="262">
        <v>2840</v>
      </c>
      <c r="AZ134" s="262">
        <v>22644</v>
      </c>
      <c r="BA134" s="262">
        <v>83849</v>
      </c>
      <c r="BB134" s="262">
        <v>3607</v>
      </c>
      <c r="BC134" s="262">
        <v>8829</v>
      </c>
      <c r="BD134" s="262">
        <v>1746</v>
      </c>
      <c r="BE134" s="262">
        <v>983</v>
      </c>
      <c r="BF134" s="262">
        <v>654</v>
      </c>
      <c r="BG134" s="262">
        <v>2189</v>
      </c>
      <c r="BH134" s="262">
        <v>15330</v>
      </c>
      <c r="BI134" s="262">
        <v>7233</v>
      </c>
      <c r="BJ134" s="262">
        <v>2219</v>
      </c>
      <c r="BK134" s="262">
        <v>93342</v>
      </c>
      <c r="BL134" s="262">
        <v>6009</v>
      </c>
      <c r="BM134" s="262">
        <v>368</v>
      </c>
      <c r="BN134" s="262">
        <v>56850</v>
      </c>
      <c r="BO134" s="262">
        <v>62550</v>
      </c>
      <c r="BP134" s="262">
        <v>273</v>
      </c>
      <c r="BQ134" s="262">
        <v>4828</v>
      </c>
      <c r="BR134" s="262">
        <v>8159</v>
      </c>
      <c r="BS134" s="262">
        <v>16696</v>
      </c>
      <c r="BT134" s="262">
        <v>24166</v>
      </c>
      <c r="BU134" s="262">
        <v>21749</v>
      </c>
      <c r="BV134" s="262">
        <v>16097</v>
      </c>
      <c r="BW134" s="262">
        <v>14707</v>
      </c>
      <c r="BX134" s="262">
        <v>9348</v>
      </c>
      <c r="BY134" s="262">
        <v>4833</v>
      </c>
      <c r="BZ134" s="262">
        <v>3220</v>
      </c>
      <c r="CA134" s="262">
        <v>5526</v>
      </c>
      <c r="CB134" s="262">
        <v>5763</v>
      </c>
      <c r="CC134" s="262">
        <v>8885</v>
      </c>
      <c r="CD134" s="262">
        <v>23077</v>
      </c>
      <c r="CE134" s="262">
        <v>28441</v>
      </c>
      <c r="CF134" s="262">
        <v>21365</v>
      </c>
      <c r="CG134" s="262">
        <v>15143</v>
      </c>
      <c r="CH134" s="262">
        <v>21827</v>
      </c>
      <c r="CI134" s="262">
        <v>90904</v>
      </c>
      <c r="CJ134" s="262">
        <v>11994</v>
      </c>
      <c r="CK134" s="262">
        <v>13776</v>
      </c>
      <c r="CL134" s="262">
        <v>7827</v>
      </c>
      <c r="CM134" s="262">
        <v>117513</v>
      </c>
      <c r="CN134" s="262">
        <v>43659</v>
      </c>
      <c r="CO134" s="262">
        <v>30542</v>
      </c>
      <c r="CP134" s="262">
        <v>29194</v>
      </c>
      <c r="CQ134" s="262">
        <v>9249</v>
      </c>
      <c r="CR134" s="262">
        <v>4869</v>
      </c>
      <c r="CS134" s="262">
        <v>43659</v>
      </c>
      <c r="CT134" s="262">
        <v>37034</v>
      </c>
      <c r="CU134" s="262">
        <v>18156</v>
      </c>
      <c r="CV134" s="262">
        <v>12573</v>
      </c>
      <c r="CW134" s="262">
        <v>3947</v>
      </c>
      <c r="CX134" s="262">
        <v>2144</v>
      </c>
      <c r="CY134" s="262">
        <v>251238</v>
      </c>
      <c r="CZ134" s="262">
        <v>122259</v>
      </c>
      <c r="DA134" s="262">
        <v>128979</v>
      </c>
      <c r="DB134" s="262">
        <v>20742</v>
      </c>
      <c r="DC134" s="262">
        <v>25544</v>
      </c>
      <c r="DD134" s="262">
        <v>38616</v>
      </c>
      <c r="DE134" s="262">
        <v>35336</v>
      </c>
      <c r="DF134" s="262">
        <v>25697</v>
      </c>
      <c r="DG134" s="262">
        <v>22746</v>
      </c>
      <c r="DH134" s="262">
        <v>12923</v>
      </c>
      <c r="DI134" s="262">
        <v>6056</v>
      </c>
      <c r="DJ134" s="262">
        <v>6049</v>
      </c>
      <c r="DK134" s="262">
        <v>20817</v>
      </c>
      <c r="DL134" s="262">
        <v>7503</v>
      </c>
      <c r="DM134" s="262">
        <v>26258</v>
      </c>
      <c r="DN134" s="262">
        <v>18219</v>
      </c>
      <c r="DO134" s="262">
        <v>29934</v>
      </c>
      <c r="DP134" s="262">
        <v>39700</v>
      </c>
      <c r="DQ134" s="262">
        <v>50088</v>
      </c>
      <c r="DR134" s="262">
        <v>24378</v>
      </c>
      <c r="DS134" s="262">
        <v>22236</v>
      </c>
      <c r="DT134" s="262">
        <v>134840</v>
      </c>
      <c r="DU134" s="262">
        <v>128130</v>
      </c>
      <c r="DV134" s="262">
        <v>6710</v>
      </c>
      <c r="DW134" s="262">
        <v>115210</v>
      </c>
      <c r="DX134" s="262">
        <v>128130</v>
      </c>
      <c r="DY134" s="262">
        <v>106260</v>
      </c>
      <c r="DZ134" s="262">
        <v>8210</v>
      </c>
      <c r="EA134" s="262">
        <v>5370</v>
      </c>
      <c r="EB134" s="262">
        <v>7360</v>
      </c>
      <c r="EC134" s="262">
        <v>930</v>
      </c>
      <c r="ED134" s="262">
        <v>124720</v>
      </c>
      <c r="EE134" s="262">
        <v>5850</v>
      </c>
      <c r="EF134" s="262">
        <v>26350</v>
      </c>
      <c r="EG134" s="262">
        <v>23350</v>
      </c>
      <c r="EH134" s="262">
        <v>17750</v>
      </c>
      <c r="EI134" s="262">
        <v>18700</v>
      </c>
      <c r="EJ134" s="262">
        <v>990</v>
      </c>
      <c r="EK134" s="262">
        <v>12930</v>
      </c>
      <c r="EL134" s="262">
        <v>6680</v>
      </c>
      <c r="EM134" s="262">
        <v>11730</v>
      </c>
      <c r="EN134" s="262">
        <v>400</v>
      </c>
      <c r="EO134" s="262">
        <v>128130</v>
      </c>
      <c r="EP134" s="262">
        <v>980</v>
      </c>
      <c r="EQ134" s="262">
        <v>26530</v>
      </c>
      <c r="ER134" s="262">
        <v>19450</v>
      </c>
      <c r="ES134" s="262">
        <v>1370</v>
      </c>
      <c r="ET134" s="262">
        <v>5710</v>
      </c>
      <c r="EU134" s="262">
        <v>33410</v>
      </c>
      <c r="EV134" s="262">
        <v>24630</v>
      </c>
      <c r="EW134" s="262">
        <v>8780</v>
      </c>
      <c r="EX134" s="262">
        <v>67210</v>
      </c>
      <c r="EY134" s="262">
        <v>4010</v>
      </c>
      <c r="EZ134" s="262">
        <v>14430</v>
      </c>
      <c r="FA134" s="262">
        <v>12920</v>
      </c>
      <c r="FB134" s="262">
        <v>35850</v>
      </c>
      <c r="FC134" s="262">
        <v>0</v>
      </c>
      <c r="FD134" s="262">
        <v>29780</v>
      </c>
      <c r="FE134" s="262">
        <v>9470</v>
      </c>
      <c r="FF134" s="262">
        <v>14900</v>
      </c>
      <c r="FG134" s="262">
        <v>5410</v>
      </c>
      <c r="FH134" s="262">
        <v>9240</v>
      </c>
      <c r="FI134" s="262">
        <v>850</v>
      </c>
      <c r="FJ134" s="262">
        <v>2040</v>
      </c>
      <c r="FK134" s="262">
        <v>7110</v>
      </c>
      <c r="FL134" s="262">
        <v>8000</v>
      </c>
      <c r="FM134" s="262">
        <v>2550</v>
      </c>
      <c r="FN134" s="262">
        <v>216860</v>
      </c>
      <c r="FO134" s="262">
        <v>15870</v>
      </c>
      <c r="FP134" s="262">
        <v>10950</v>
      </c>
      <c r="FQ134" s="262">
        <v>4920</v>
      </c>
      <c r="FR134" s="262">
        <v>69200</v>
      </c>
      <c r="FS134" s="262">
        <v>57570</v>
      </c>
      <c r="FT134" s="262">
        <v>52150</v>
      </c>
      <c r="FU134" s="262">
        <v>5410</v>
      </c>
      <c r="FV134" s="262">
        <v>14450</v>
      </c>
      <c r="FW134" s="262">
        <v>59770</v>
      </c>
      <c r="FX134" s="262">
        <v>216860</v>
      </c>
      <c r="FY134" s="262">
        <v>70140</v>
      </c>
      <c r="FZ134" s="262">
        <v>89300</v>
      </c>
      <c r="GA134" s="262">
        <v>19620</v>
      </c>
      <c r="GB134" s="262">
        <v>2110</v>
      </c>
      <c r="GC134" s="262">
        <v>11100</v>
      </c>
      <c r="GD134" s="262">
        <v>20480</v>
      </c>
      <c r="GE134" s="262">
        <v>4100</v>
      </c>
      <c r="GF134">
        <v>9015</v>
      </c>
      <c r="GG134">
        <v>5560</v>
      </c>
      <c r="GH134">
        <v>27854</v>
      </c>
      <c r="GI134">
        <v>6550</v>
      </c>
      <c r="GJ134">
        <v>2137</v>
      </c>
      <c r="GK134">
        <v>3175</v>
      </c>
      <c r="GL134">
        <v>3455</v>
      </c>
      <c r="GM134">
        <v>2176</v>
      </c>
      <c r="GN134">
        <v>1829</v>
      </c>
      <c r="GO134">
        <v>595</v>
      </c>
      <c r="GP134">
        <v>14207</v>
      </c>
      <c r="GQ134">
        <v>9693</v>
      </c>
      <c r="GR134">
        <v>60456</v>
      </c>
      <c r="GS134">
        <v>12888</v>
      </c>
      <c r="GT134">
        <v>4396</v>
      </c>
      <c r="GU134">
        <v>8890</v>
      </c>
      <c r="GV134">
        <v>6787</v>
      </c>
      <c r="GW134">
        <v>3444</v>
      </c>
      <c r="GX134">
        <v>2646</v>
      </c>
      <c r="GY134">
        <v>1094</v>
      </c>
    </row>
    <row r="135" spans="1:207">
      <c r="A135" s="262">
        <v>6532</v>
      </c>
      <c r="B135" s="262">
        <v>6</v>
      </c>
      <c r="C135" s="262">
        <v>5</v>
      </c>
      <c r="D135" s="262">
        <v>32</v>
      </c>
      <c r="E135" s="262" t="s">
        <v>191</v>
      </c>
      <c r="F135" s="262" t="s">
        <v>2465</v>
      </c>
      <c r="G135" s="262" t="s">
        <v>2466</v>
      </c>
      <c r="H135" s="262" t="s">
        <v>2202</v>
      </c>
      <c r="I135" s="262">
        <v>73746</v>
      </c>
      <c r="J135" s="262">
        <v>9864</v>
      </c>
      <c r="K135" s="262">
        <v>8175</v>
      </c>
      <c r="L135" s="262">
        <v>10321</v>
      </c>
      <c r="M135" s="262">
        <v>12249</v>
      </c>
      <c r="N135" s="262">
        <v>12797</v>
      </c>
      <c r="O135" s="262">
        <v>7092</v>
      </c>
      <c r="P135" s="262">
        <v>7894</v>
      </c>
      <c r="Q135" s="262">
        <v>3853</v>
      </c>
      <c r="R135" s="262">
        <v>1501</v>
      </c>
      <c r="S135" s="262">
        <v>5455</v>
      </c>
      <c r="T135" s="262">
        <v>65856</v>
      </c>
      <c r="U135" s="262">
        <v>581</v>
      </c>
      <c r="V135" s="262">
        <v>606</v>
      </c>
      <c r="W135" s="262">
        <v>387</v>
      </c>
      <c r="X135" s="262">
        <v>513</v>
      </c>
      <c r="Y135" s="262">
        <v>116</v>
      </c>
      <c r="Z135" s="262">
        <v>232</v>
      </c>
      <c r="AA135" s="262">
        <v>869</v>
      </c>
      <c r="AB135" s="262">
        <v>2304</v>
      </c>
      <c r="AC135" s="262">
        <v>534</v>
      </c>
      <c r="AD135" s="262">
        <v>62675</v>
      </c>
      <c r="AE135" s="262">
        <v>6921</v>
      </c>
      <c r="AF135" s="262">
        <v>443</v>
      </c>
      <c r="AG135" s="262">
        <v>49816</v>
      </c>
      <c r="AH135" s="262">
        <v>16712</v>
      </c>
      <c r="AI135" s="262">
        <v>6114</v>
      </c>
      <c r="AJ135" s="262">
        <v>971</v>
      </c>
      <c r="AK135" s="262">
        <v>133</v>
      </c>
      <c r="AL135" s="262">
        <v>61466</v>
      </c>
      <c r="AM135" s="262">
        <v>5841</v>
      </c>
      <c r="AN135" s="262">
        <v>4325</v>
      </c>
      <c r="AO135" s="262">
        <v>2114</v>
      </c>
      <c r="AP135" s="262">
        <v>117038</v>
      </c>
      <c r="AQ135" s="262">
        <v>13607</v>
      </c>
      <c r="AR135" s="262">
        <v>11759</v>
      </c>
      <c r="AS135" s="262">
        <v>16856</v>
      </c>
      <c r="AT135" s="262">
        <v>20175</v>
      </c>
      <c r="AU135" s="262">
        <v>20732</v>
      </c>
      <c r="AV135" s="262">
        <v>11008</v>
      </c>
      <c r="AW135" s="262">
        <v>15271</v>
      </c>
      <c r="AX135" s="262">
        <v>5557</v>
      </c>
      <c r="AY135" s="262">
        <v>2073</v>
      </c>
      <c r="AZ135" s="262">
        <v>17021</v>
      </c>
      <c r="BA135" s="262">
        <v>87792</v>
      </c>
      <c r="BB135" s="262">
        <v>3002</v>
      </c>
      <c r="BC135" s="262">
        <v>3378</v>
      </c>
      <c r="BD135" s="262">
        <v>1703</v>
      </c>
      <c r="BE135" s="262">
        <v>2934</v>
      </c>
      <c r="BF135" s="262">
        <v>662</v>
      </c>
      <c r="BG135" s="262">
        <v>546</v>
      </c>
      <c r="BH135" s="262">
        <v>1280</v>
      </c>
      <c r="BI135" s="262">
        <v>6516</v>
      </c>
      <c r="BJ135" s="262">
        <v>2782</v>
      </c>
      <c r="BK135" s="262">
        <v>97083</v>
      </c>
      <c r="BL135" s="262">
        <v>8824</v>
      </c>
      <c r="BM135" s="262">
        <v>553</v>
      </c>
      <c r="BN135" s="262">
        <v>68524</v>
      </c>
      <c r="BO135" s="262">
        <v>43399</v>
      </c>
      <c r="BP135" s="262">
        <v>552</v>
      </c>
      <c r="BQ135" s="262">
        <v>4563</v>
      </c>
      <c r="BR135" s="262">
        <v>2001</v>
      </c>
      <c r="BS135" s="262">
        <v>11737</v>
      </c>
      <c r="BT135" s="262">
        <v>20799</v>
      </c>
      <c r="BU135" s="262">
        <v>21906</v>
      </c>
      <c r="BV135" s="262">
        <v>17902</v>
      </c>
      <c r="BW135" s="262">
        <v>17365</v>
      </c>
      <c r="BX135" s="262">
        <v>10612</v>
      </c>
      <c r="BY135" s="262">
        <v>5563</v>
      </c>
      <c r="BZ135" s="262">
        <v>3591</v>
      </c>
      <c r="CA135" s="262">
        <v>5562</v>
      </c>
      <c r="CB135" s="262">
        <v>1136</v>
      </c>
      <c r="CC135" s="262">
        <v>5385</v>
      </c>
      <c r="CD135" s="262">
        <v>17061</v>
      </c>
      <c r="CE135" s="262">
        <v>25385</v>
      </c>
      <c r="CF135" s="262">
        <v>22228</v>
      </c>
      <c r="CG135" s="262">
        <v>18493</v>
      </c>
      <c r="CH135" s="262">
        <v>27350</v>
      </c>
      <c r="CI135" s="262">
        <v>93046</v>
      </c>
      <c r="CJ135" s="262">
        <v>11413</v>
      </c>
      <c r="CK135" s="262">
        <v>8607</v>
      </c>
      <c r="CL135" s="262">
        <v>3972</v>
      </c>
      <c r="CM135" s="262">
        <v>109042</v>
      </c>
      <c r="CN135" s="262">
        <v>33693</v>
      </c>
      <c r="CO135" s="262">
        <v>30645</v>
      </c>
      <c r="CP135" s="262">
        <v>33315</v>
      </c>
      <c r="CQ135" s="262">
        <v>9334</v>
      </c>
      <c r="CR135" s="262">
        <v>2055</v>
      </c>
      <c r="CS135" s="262">
        <v>33693</v>
      </c>
      <c r="CT135" s="262">
        <v>36088</v>
      </c>
      <c r="CU135" s="262">
        <v>18515</v>
      </c>
      <c r="CV135" s="262">
        <v>13794</v>
      </c>
      <c r="CW135" s="262">
        <v>4697</v>
      </c>
      <c r="CX135" s="262">
        <v>2255</v>
      </c>
      <c r="CY135" s="262">
        <v>253441</v>
      </c>
      <c r="CZ135" s="262">
        <v>123603</v>
      </c>
      <c r="DA135" s="262">
        <v>129838</v>
      </c>
      <c r="DB135" s="262">
        <v>21765</v>
      </c>
      <c r="DC135" s="262">
        <v>28330</v>
      </c>
      <c r="DD135" s="262">
        <v>28374</v>
      </c>
      <c r="DE135" s="262">
        <v>36887</v>
      </c>
      <c r="DF135" s="262">
        <v>27871</v>
      </c>
      <c r="DG135" s="262">
        <v>25631</v>
      </c>
      <c r="DH135" s="262">
        <v>13786</v>
      </c>
      <c r="DI135" s="262">
        <v>6141</v>
      </c>
      <c r="DJ135" s="262">
        <v>6396</v>
      </c>
      <c r="DK135" s="262">
        <v>22828</v>
      </c>
      <c r="DL135" s="262">
        <v>8752</v>
      </c>
      <c r="DM135" s="262">
        <v>20748</v>
      </c>
      <c r="DN135" s="262">
        <v>13604</v>
      </c>
      <c r="DO135" s="262">
        <v>28198</v>
      </c>
      <c r="DP135" s="262">
        <v>42599</v>
      </c>
      <c r="DQ135" s="262">
        <v>52327</v>
      </c>
      <c r="DR135" s="262">
        <v>27695</v>
      </c>
      <c r="DS135" s="262">
        <v>24153</v>
      </c>
      <c r="DT135" s="262">
        <v>132590</v>
      </c>
      <c r="DU135" s="262">
        <v>127980</v>
      </c>
      <c r="DV135" s="262">
        <v>4610</v>
      </c>
      <c r="DW135" s="262">
        <v>119770</v>
      </c>
      <c r="DX135" s="262">
        <v>127980</v>
      </c>
      <c r="DY135" s="262">
        <v>108830</v>
      </c>
      <c r="DZ135" s="262">
        <v>6270</v>
      </c>
      <c r="EA135" s="262">
        <v>5550</v>
      </c>
      <c r="EB135" s="262">
        <v>6120</v>
      </c>
      <c r="EC135" s="262">
        <v>1220</v>
      </c>
      <c r="ED135" s="262">
        <v>124820</v>
      </c>
      <c r="EE135" s="262">
        <v>6210</v>
      </c>
      <c r="EF135" s="262">
        <v>18240</v>
      </c>
      <c r="EG135" s="262">
        <v>22430</v>
      </c>
      <c r="EH135" s="262">
        <v>17730</v>
      </c>
      <c r="EI135" s="262">
        <v>17840</v>
      </c>
      <c r="EJ135" s="262">
        <v>930</v>
      </c>
      <c r="EK135" s="262">
        <v>20130</v>
      </c>
      <c r="EL135" s="262">
        <v>9790</v>
      </c>
      <c r="EM135" s="262">
        <v>10960</v>
      </c>
      <c r="EN135" s="262">
        <v>550</v>
      </c>
      <c r="EO135" s="262">
        <v>127980</v>
      </c>
      <c r="EP135" s="262">
        <v>940</v>
      </c>
      <c r="EQ135" s="262">
        <v>44770</v>
      </c>
      <c r="ER135" s="262">
        <v>37960</v>
      </c>
      <c r="ES135" s="262">
        <v>1170</v>
      </c>
      <c r="ET135" s="262">
        <v>5640</v>
      </c>
      <c r="EU135" s="262">
        <v>27810</v>
      </c>
      <c r="EV135" s="262">
        <v>19660</v>
      </c>
      <c r="EW135" s="262">
        <v>8160</v>
      </c>
      <c r="EX135" s="262">
        <v>54460</v>
      </c>
      <c r="EY135" s="262">
        <v>3800</v>
      </c>
      <c r="EZ135" s="262">
        <v>12780</v>
      </c>
      <c r="FA135" s="262">
        <v>10950</v>
      </c>
      <c r="FB135" s="262">
        <v>26930</v>
      </c>
      <c r="FC135" s="262">
        <v>10</v>
      </c>
      <c r="FD135" s="262">
        <v>32090</v>
      </c>
      <c r="FE135" s="262">
        <v>9990</v>
      </c>
      <c r="FF135" s="262">
        <v>17010</v>
      </c>
      <c r="FG135" s="262">
        <v>5080</v>
      </c>
      <c r="FH135" s="262">
        <v>9720</v>
      </c>
      <c r="FI135" s="262">
        <v>1330</v>
      </c>
      <c r="FJ135" s="262">
        <v>4280</v>
      </c>
      <c r="FK135" s="262">
        <v>7890</v>
      </c>
      <c r="FL135" s="262">
        <v>6290</v>
      </c>
      <c r="FM135" s="262">
        <v>2580</v>
      </c>
      <c r="FN135" s="262">
        <v>216870</v>
      </c>
      <c r="FO135" s="262">
        <v>17010</v>
      </c>
      <c r="FP135" s="262">
        <v>10760</v>
      </c>
      <c r="FQ135" s="262">
        <v>6250</v>
      </c>
      <c r="FR135" s="262">
        <v>87040</v>
      </c>
      <c r="FS135" s="262">
        <v>63950</v>
      </c>
      <c r="FT135" s="262">
        <v>58870</v>
      </c>
      <c r="FU135" s="262">
        <v>5080</v>
      </c>
      <c r="FV135" s="262">
        <v>14000</v>
      </c>
      <c r="FW135" s="262">
        <v>34870</v>
      </c>
      <c r="FX135" s="262">
        <v>216870</v>
      </c>
      <c r="FY135" s="262">
        <v>67140</v>
      </c>
      <c r="FZ135" s="262">
        <v>102440</v>
      </c>
      <c r="GA135" s="262">
        <v>20930</v>
      </c>
      <c r="GB135" s="262">
        <v>2550</v>
      </c>
      <c r="GC135" s="262">
        <v>9740</v>
      </c>
      <c r="GD135" s="262">
        <v>12420</v>
      </c>
      <c r="GE135" s="262">
        <v>1650</v>
      </c>
      <c r="GF135">
        <v>9864</v>
      </c>
      <c r="GG135">
        <v>7844</v>
      </c>
      <c r="GH135">
        <v>34765</v>
      </c>
      <c r="GI135">
        <v>6432</v>
      </c>
      <c r="GJ135">
        <v>2517</v>
      </c>
      <c r="GK135">
        <v>3917</v>
      </c>
      <c r="GL135">
        <v>4040</v>
      </c>
      <c r="GM135">
        <v>2306</v>
      </c>
      <c r="GN135">
        <v>1566</v>
      </c>
      <c r="GO135">
        <v>495</v>
      </c>
      <c r="GP135">
        <v>13607</v>
      </c>
      <c r="GQ135">
        <v>11274</v>
      </c>
      <c r="GR135">
        <v>56706</v>
      </c>
      <c r="GS135">
        <v>10145</v>
      </c>
      <c r="GT135">
        <v>4003</v>
      </c>
      <c r="GU135">
        <v>8373</v>
      </c>
      <c r="GV135">
        <v>6865</v>
      </c>
      <c r="GW135">
        <v>3206</v>
      </c>
      <c r="GX135">
        <v>2120</v>
      </c>
      <c r="GY135">
        <v>739</v>
      </c>
    </row>
    <row r="136" spans="1:207">
      <c r="A136" s="262">
        <v>6533</v>
      </c>
      <c r="B136" s="262">
        <v>6</v>
      </c>
      <c r="C136" s="262">
        <v>5</v>
      </c>
      <c r="D136" s="262">
        <v>33</v>
      </c>
      <c r="E136" s="262" t="s">
        <v>191</v>
      </c>
      <c r="F136" s="262" t="s">
        <v>2467</v>
      </c>
      <c r="G136" s="262" t="s">
        <v>2468</v>
      </c>
      <c r="H136" s="262" t="s">
        <v>2202</v>
      </c>
      <c r="I136" s="262">
        <v>51324</v>
      </c>
      <c r="J136" s="262">
        <v>8528</v>
      </c>
      <c r="K136" s="262">
        <v>4933</v>
      </c>
      <c r="L136" s="262">
        <v>5553</v>
      </c>
      <c r="M136" s="262">
        <v>7951</v>
      </c>
      <c r="N136" s="262">
        <v>7811</v>
      </c>
      <c r="O136" s="262">
        <v>5632</v>
      </c>
      <c r="P136" s="262">
        <v>6313</v>
      </c>
      <c r="Q136" s="262">
        <v>3180</v>
      </c>
      <c r="R136" s="262">
        <v>1423</v>
      </c>
      <c r="S136" s="262">
        <v>3869</v>
      </c>
      <c r="T136" s="262">
        <v>46486</v>
      </c>
      <c r="U136" s="262">
        <v>272</v>
      </c>
      <c r="V136" s="262">
        <v>162</v>
      </c>
      <c r="W136" s="262">
        <v>180</v>
      </c>
      <c r="X136" s="262">
        <v>166</v>
      </c>
      <c r="Y136" s="262">
        <v>76</v>
      </c>
      <c r="Z136" s="262">
        <v>113</v>
      </c>
      <c r="AA136" s="262">
        <v>881</v>
      </c>
      <c r="AB136" s="262">
        <v>1829</v>
      </c>
      <c r="AC136" s="262">
        <v>201</v>
      </c>
      <c r="AD136" s="262">
        <v>44058</v>
      </c>
      <c r="AE136" s="262">
        <v>3931</v>
      </c>
      <c r="AF136" s="262">
        <v>424</v>
      </c>
      <c r="AG136" s="262">
        <v>35126</v>
      </c>
      <c r="AH136" s="262">
        <v>11208</v>
      </c>
      <c r="AI136" s="262">
        <v>4380</v>
      </c>
      <c r="AJ136" s="262">
        <v>526</v>
      </c>
      <c r="AK136" s="262">
        <v>84</v>
      </c>
      <c r="AL136" s="262">
        <v>42234</v>
      </c>
      <c r="AM136" s="262">
        <v>3977</v>
      </c>
      <c r="AN136" s="262">
        <v>3151</v>
      </c>
      <c r="AO136" s="262">
        <v>1962</v>
      </c>
      <c r="AP136" s="262">
        <v>79704</v>
      </c>
      <c r="AQ136" s="262">
        <v>11371</v>
      </c>
      <c r="AR136" s="262">
        <v>7080</v>
      </c>
      <c r="AS136" s="262">
        <v>8419</v>
      </c>
      <c r="AT136" s="262">
        <v>12114</v>
      </c>
      <c r="AU136" s="262">
        <v>12394</v>
      </c>
      <c r="AV136" s="262">
        <v>8940</v>
      </c>
      <c r="AW136" s="262">
        <v>12819</v>
      </c>
      <c r="AX136" s="262">
        <v>4695</v>
      </c>
      <c r="AY136" s="262">
        <v>1872</v>
      </c>
      <c r="AZ136" s="262">
        <v>12419</v>
      </c>
      <c r="BA136" s="262">
        <v>62702</v>
      </c>
      <c r="BB136" s="262">
        <v>1413</v>
      </c>
      <c r="BC136" s="262">
        <v>488</v>
      </c>
      <c r="BD136" s="262">
        <v>998</v>
      </c>
      <c r="BE136" s="262">
        <v>299</v>
      </c>
      <c r="BF136" s="262">
        <v>470</v>
      </c>
      <c r="BG136" s="262">
        <v>915</v>
      </c>
      <c r="BH136" s="262">
        <v>1349</v>
      </c>
      <c r="BI136" s="262">
        <v>5095</v>
      </c>
      <c r="BJ136" s="262">
        <v>481</v>
      </c>
      <c r="BK136" s="262">
        <v>66952</v>
      </c>
      <c r="BL136" s="262">
        <v>5358</v>
      </c>
      <c r="BM136" s="262">
        <v>469</v>
      </c>
      <c r="BN136" s="262">
        <v>45525</v>
      </c>
      <c r="BO136" s="262">
        <v>29855</v>
      </c>
      <c r="BP136" s="262">
        <v>360</v>
      </c>
      <c r="BQ136" s="262">
        <v>3964</v>
      </c>
      <c r="BR136" s="262">
        <v>1142</v>
      </c>
      <c r="BS136" s="262">
        <v>7605</v>
      </c>
      <c r="BT136" s="262">
        <v>13363</v>
      </c>
      <c r="BU136" s="262">
        <v>14452</v>
      </c>
      <c r="BV136" s="262">
        <v>11965</v>
      </c>
      <c r="BW136" s="262">
        <v>12405</v>
      </c>
      <c r="BX136" s="262">
        <v>7854</v>
      </c>
      <c r="BY136" s="262">
        <v>3870</v>
      </c>
      <c r="BZ136" s="262">
        <v>2775</v>
      </c>
      <c r="CA136" s="262">
        <v>4273</v>
      </c>
      <c r="CB136" s="262">
        <v>1378</v>
      </c>
      <c r="CC136" s="262">
        <v>3545</v>
      </c>
      <c r="CD136" s="262">
        <v>11927</v>
      </c>
      <c r="CE136" s="262">
        <v>16941</v>
      </c>
      <c r="CF136" s="262">
        <v>14711</v>
      </c>
      <c r="CG136" s="262">
        <v>12799</v>
      </c>
      <c r="CH136" s="262">
        <v>18403</v>
      </c>
      <c r="CI136" s="262">
        <v>64749</v>
      </c>
      <c r="CJ136" s="262">
        <v>6486</v>
      </c>
      <c r="CK136" s="262">
        <v>5387</v>
      </c>
      <c r="CL136" s="262">
        <v>3082</v>
      </c>
      <c r="CM136" s="262">
        <v>73012</v>
      </c>
      <c r="CN136" s="262">
        <v>22195</v>
      </c>
      <c r="CO136" s="262">
        <v>20570</v>
      </c>
      <c r="CP136" s="262">
        <v>22476</v>
      </c>
      <c r="CQ136" s="262">
        <v>6195</v>
      </c>
      <c r="CR136" s="262">
        <v>1576</v>
      </c>
      <c r="CS136" s="262">
        <v>22195</v>
      </c>
      <c r="CT136" s="262">
        <v>24334</v>
      </c>
      <c r="CU136" s="262">
        <v>12166</v>
      </c>
      <c r="CV136" s="262">
        <v>9702</v>
      </c>
      <c r="CW136" s="262">
        <v>3141</v>
      </c>
      <c r="CX136" s="262">
        <v>1474</v>
      </c>
      <c r="CY136" s="262">
        <v>170696</v>
      </c>
      <c r="CZ136" s="262">
        <v>83913</v>
      </c>
      <c r="DA136" s="262">
        <v>86783</v>
      </c>
      <c r="DB136" s="262">
        <v>15043</v>
      </c>
      <c r="DC136" s="262">
        <v>19347</v>
      </c>
      <c r="DD136" s="262">
        <v>18631</v>
      </c>
      <c r="DE136" s="262">
        <v>25648</v>
      </c>
      <c r="DF136" s="262">
        <v>18173</v>
      </c>
      <c r="DG136" s="262">
        <v>16355</v>
      </c>
      <c r="DH136" s="262">
        <v>9049</v>
      </c>
      <c r="DI136" s="262">
        <v>4112</v>
      </c>
      <c r="DJ136" s="262">
        <v>4414</v>
      </c>
      <c r="DK136" s="262">
        <v>16003</v>
      </c>
      <c r="DL136" s="262">
        <v>5751</v>
      </c>
      <c r="DM136" s="262">
        <v>13684</v>
      </c>
      <c r="DN136" s="262">
        <v>9057</v>
      </c>
      <c r="DO136" s="262">
        <v>19060</v>
      </c>
      <c r="DP136" s="262">
        <v>29390</v>
      </c>
      <c r="DQ136" s="262">
        <v>35860</v>
      </c>
      <c r="DR136" s="262">
        <v>17801</v>
      </c>
      <c r="DS136" s="262">
        <v>15564</v>
      </c>
      <c r="DT136" s="262">
        <v>88590</v>
      </c>
      <c r="DU136" s="262">
        <v>85530</v>
      </c>
      <c r="DV136" s="262">
        <v>3060</v>
      </c>
      <c r="DW136" s="262">
        <v>81570</v>
      </c>
      <c r="DX136" s="262">
        <v>85530</v>
      </c>
      <c r="DY136" s="262">
        <v>71250</v>
      </c>
      <c r="DZ136" s="262">
        <v>5850</v>
      </c>
      <c r="EA136" s="262">
        <v>3570</v>
      </c>
      <c r="EB136" s="262">
        <v>4190</v>
      </c>
      <c r="EC136" s="262">
        <v>670</v>
      </c>
      <c r="ED136" s="262">
        <v>82740</v>
      </c>
      <c r="EE136" s="262">
        <v>4290</v>
      </c>
      <c r="EF136" s="262">
        <v>12970</v>
      </c>
      <c r="EG136" s="262">
        <v>16040</v>
      </c>
      <c r="EH136" s="262">
        <v>12580</v>
      </c>
      <c r="EI136" s="262">
        <v>12870</v>
      </c>
      <c r="EJ136" s="262">
        <v>750</v>
      </c>
      <c r="EK136" s="262">
        <v>10810</v>
      </c>
      <c r="EL136" s="262">
        <v>4770</v>
      </c>
      <c r="EM136" s="262">
        <v>7410</v>
      </c>
      <c r="EN136" s="262">
        <v>0.42420000000000002</v>
      </c>
      <c r="EO136" s="262">
        <v>85530</v>
      </c>
      <c r="EP136" s="262">
        <v>790</v>
      </c>
      <c r="EQ136" s="262">
        <v>22040</v>
      </c>
      <c r="ER136" s="262">
        <v>15250</v>
      </c>
      <c r="ES136" s="262">
        <v>730</v>
      </c>
      <c r="ET136" s="262">
        <v>6050</v>
      </c>
      <c r="EU136" s="262">
        <v>21780</v>
      </c>
      <c r="EV136" s="262">
        <v>14710</v>
      </c>
      <c r="EW136" s="262">
        <v>7070</v>
      </c>
      <c r="EX136" s="262">
        <v>40920</v>
      </c>
      <c r="EY136" s="262">
        <v>3620</v>
      </c>
      <c r="EZ136" s="262">
        <v>10220</v>
      </c>
      <c r="FA136" s="262">
        <v>9000</v>
      </c>
      <c r="FB136" s="262">
        <v>18080</v>
      </c>
      <c r="FC136" s="262">
        <v>0.42420000000000002</v>
      </c>
      <c r="FD136" s="262">
        <v>22900</v>
      </c>
      <c r="FE136" s="262">
        <v>6850</v>
      </c>
      <c r="FF136" s="262">
        <v>12060</v>
      </c>
      <c r="FG136" s="262">
        <v>3990</v>
      </c>
      <c r="FH136" s="262">
        <v>6750</v>
      </c>
      <c r="FI136" s="262">
        <v>1590</v>
      </c>
      <c r="FJ136" s="262">
        <v>4510</v>
      </c>
      <c r="FK136" s="262">
        <v>6790</v>
      </c>
      <c r="FL136" s="262">
        <v>1590</v>
      </c>
      <c r="FM136" s="262">
        <v>1670</v>
      </c>
      <c r="FN136" s="262">
        <v>145790</v>
      </c>
      <c r="FO136" s="262">
        <v>10260</v>
      </c>
      <c r="FP136" s="262">
        <v>6300</v>
      </c>
      <c r="FQ136" s="262">
        <v>3960</v>
      </c>
      <c r="FR136" s="262">
        <v>59710</v>
      </c>
      <c r="FS136" s="262">
        <v>42100</v>
      </c>
      <c r="FT136" s="262">
        <v>38100</v>
      </c>
      <c r="FU136" s="262">
        <v>3990</v>
      </c>
      <c r="FV136" s="262">
        <v>10740</v>
      </c>
      <c r="FW136" s="262">
        <v>22980</v>
      </c>
      <c r="FX136" s="262">
        <v>145790</v>
      </c>
      <c r="FY136" s="262">
        <v>42460</v>
      </c>
      <c r="FZ136" s="262">
        <v>71000</v>
      </c>
      <c r="GA136" s="262">
        <v>13200</v>
      </c>
      <c r="GB136" s="262">
        <v>1590</v>
      </c>
      <c r="GC136" s="262">
        <v>8500</v>
      </c>
      <c r="GD136" s="262">
        <v>8170</v>
      </c>
      <c r="GE136" s="262">
        <v>860</v>
      </c>
      <c r="GF136">
        <v>8528</v>
      </c>
      <c r="GG136">
        <v>4727</v>
      </c>
      <c r="GH136">
        <v>20916</v>
      </c>
      <c r="GI136">
        <v>4993</v>
      </c>
      <c r="GJ136">
        <v>1902</v>
      </c>
      <c r="GK136">
        <v>2976</v>
      </c>
      <c r="GL136">
        <v>3562</v>
      </c>
      <c r="GM136">
        <v>1856</v>
      </c>
      <c r="GN136">
        <v>1406</v>
      </c>
      <c r="GO136">
        <v>458</v>
      </c>
      <c r="GP136">
        <v>11371</v>
      </c>
      <c r="GQ136">
        <v>6732</v>
      </c>
      <c r="GR136">
        <v>32427</v>
      </c>
      <c r="GS136">
        <v>7986</v>
      </c>
      <c r="GT136">
        <v>3030</v>
      </c>
      <c r="GU136">
        <v>7076</v>
      </c>
      <c r="GV136">
        <v>5775</v>
      </c>
      <c r="GW136">
        <v>2816</v>
      </c>
      <c r="GX136">
        <v>1904</v>
      </c>
      <c r="GY136">
        <v>587</v>
      </c>
    </row>
    <row r="137" spans="1:207">
      <c r="A137" s="262">
        <v>6534</v>
      </c>
      <c r="B137" s="262">
        <v>6</v>
      </c>
      <c r="C137" s="262">
        <v>5</v>
      </c>
      <c r="D137" s="262">
        <v>34</v>
      </c>
      <c r="E137" s="262" t="s">
        <v>191</v>
      </c>
      <c r="F137" s="262" t="s">
        <v>2469</v>
      </c>
      <c r="G137" s="262" t="s">
        <v>2470</v>
      </c>
      <c r="H137" s="262" t="s">
        <v>2202</v>
      </c>
      <c r="I137" s="262">
        <v>61900</v>
      </c>
      <c r="J137" s="262">
        <v>10244</v>
      </c>
      <c r="K137" s="262">
        <v>6331</v>
      </c>
      <c r="L137" s="262">
        <v>6597</v>
      </c>
      <c r="M137" s="262">
        <v>10380</v>
      </c>
      <c r="N137" s="262">
        <v>9842</v>
      </c>
      <c r="O137" s="262">
        <v>6311</v>
      </c>
      <c r="P137" s="262">
        <v>6782</v>
      </c>
      <c r="Q137" s="262">
        <v>3795</v>
      </c>
      <c r="R137" s="262">
        <v>1618</v>
      </c>
      <c r="S137" s="262">
        <v>5624</v>
      </c>
      <c r="T137" s="262">
        <v>53995</v>
      </c>
      <c r="U137" s="262">
        <v>358</v>
      </c>
      <c r="V137" s="262">
        <v>510</v>
      </c>
      <c r="W137" s="262">
        <v>200</v>
      </c>
      <c r="X137" s="262">
        <v>254</v>
      </c>
      <c r="Y137" s="262">
        <v>647</v>
      </c>
      <c r="Z137" s="262">
        <v>312</v>
      </c>
      <c r="AA137" s="262">
        <v>942</v>
      </c>
      <c r="AB137" s="262">
        <v>2246</v>
      </c>
      <c r="AC137" s="262">
        <v>674</v>
      </c>
      <c r="AD137" s="262">
        <v>53076</v>
      </c>
      <c r="AE137" s="262">
        <v>4556</v>
      </c>
      <c r="AF137" s="262">
        <v>406</v>
      </c>
      <c r="AG137" s="262">
        <v>38736</v>
      </c>
      <c r="AH137" s="262">
        <v>14962</v>
      </c>
      <c r="AI137" s="262">
        <v>6616</v>
      </c>
      <c r="AJ137" s="262">
        <v>1242</v>
      </c>
      <c r="AK137" s="262">
        <v>344</v>
      </c>
      <c r="AL137" s="262">
        <v>51584</v>
      </c>
      <c r="AM137" s="262">
        <v>4507</v>
      </c>
      <c r="AN137" s="262">
        <v>3564</v>
      </c>
      <c r="AO137" s="262">
        <v>2245</v>
      </c>
      <c r="AP137" s="262">
        <v>113951</v>
      </c>
      <c r="AQ137" s="262">
        <v>17079</v>
      </c>
      <c r="AR137" s="262">
        <v>9702</v>
      </c>
      <c r="AS137" s="262">
        <v>12215</v>
      </c>
      <c r="AT137" s="262">
        <v>21404</v>
      </c>
      <c r="AU137" s="262">
        <v>19887</v>
      </c>
      <c r="AV137" s="262">
        <v>10709</v>
      </c>
      <c r="AW137" s="262">
        <v>14379</v>
      </c>
      <c r="AX137" s="262">
        <v>6205</v>
      </c>
      <c r="AY137" s="262">
        <v>2368</v>
      </c>
      <c r="AZ137" s="262">
        <v>22926</v>
      </c>
      <c r="BA137" s="262">
        <v>79360</v>
      </c>
      <c r="BB137" s="262">
        <v>2270</v>
      </c>
      <c r="BC137" s="262">
        <v>3070</v>
      </c>
      <c r="BD137" s="262">
        <v>967</v>
      </c>
      <c r="BE137" s="262">
        <v>995</v>
      </c>
      <c r="BF137" s="262">
        <v>3344</v>
      </c>
      <c r="BG137" s="262">
        <v>1016</v>
      </c>
      <c r="BH137" s="262">
        <v>2558</v>
      </c>
      <c r="BI137" s="262">
        <v>9204</v>
      </c>
      <c r="BJ137" s="262">
        <v>3050</v>
      </c>
      <c r="BK137" s="262">
        <v>91740</v>
      </c>
      <c r="BL137" s="262">
        <v>6881</v>
      </c>
      <c r="BM137" s="262">
        <v>515</v>
      </c>
      <c r="BN137" s="262">
        <v>57762</v>
      </c>
      <c r="BO137" s="262">
        <v>51689</v>
      </c>
      <c r="BP137" s="262">
        <v>453</v>
      </c>
      <c r="BQ137" s="262">
        <v>4044</v>
      </c>
      <c r="BR137" s="262">
        <v>7865</v>
      </c>
      <c r="BS137" s="262">
        <v>13691</v>
      </c>
      <c r="BT137" s="262">
        <v>19605</v>
      </c>
      <c r="BU137" s="262">
        <v>18370</v>
      </c>
      <c r="BV137" s="262">
        <v>15334</v>
      </c>
      <c r="BW137" s="262">
        <v>15019</v>
      </c>
      <c r="BX137" s="262">
        <v>9684</v>
      </c>
      <c r="BY137" s="262">
        <v>5150</v>
      </c>
      <c r="BZ137" s="262">
        <v>3460</v>
      </c>
      <c r="CA137" s="262">
        <v>5770</v>
      </c>
      <c r="CB137" s="262">
        <v>5168</v>
      </c>
      <c r="CC137" s="262">
        <v>8482</v>
      </c>
      <c r="CD137" s="262">
        <v>19003</v>
      </c>
      <c r="CE137" s="262">
        <v>21750</v>
      </c>
      <c r="CF137" s="262">
        <v>19465</v>
      </c>
      <c r="CG137" s="262">
        <v>15620</v>
      </c>
      <c r="CH137" s="262">
        <v>24460</v>
      </c>
      <c r="CI137" s="262">
        <v>86229</v>
      </c>
      <c r="CJ137" s="262">
        <v>10572</v>
      </c>
      <c r="CK137" s="262">
        <v>10765</v>
      </c>
      <c r="CL137" s="262">
        <v>6382</v>
      </c>
      <c r="CM137" s="262">
        <v>107557</v>
      </c>
      <c r="CN137" s="262">
        <v>36734</v>
      </c>
      <c r="CO137" s="262">
        <v>26779</v>
      </c>
      <c r="CP137" s="262">
        <v>30517</v>
      </c>
      <c r="CQ137" s="262">
        <v>9076</v>
      </c>
      <c r="CR137" s="262">
        <v>4451</v>
      </c>
      <c r="CS137" s="262">
        <v>36734</v>
      </c>
      <c r="CT137" s="262">
        <v>33227</v>
      </c>
      <c r="CU137" s="262">
        <v>17465</v>
      </c>
      <c r="CV137" s="262">
        <v>13181</v>
      </c>
      <c r="CW137" s="262">
        <v>4571</v>
      </c>
      <c r="CX137" s="262">
        <v>2379</v>
      </c>
      <c r="CY137" s="262">
        <v>241226</v>
      </c>
      <c r="CZ137" s="262">
        <v>117523</v>
      </c>
      <c r="DA137" s="262">
        <v>123703</v>
      </c>
      <c r="DB137" s="262">
        <v>20515</v>
      </c>
      <c r="DC137" s="262">
        <v>25541</v>
      </c>
      <c r="DD137" s="262">
        <v>37505</v>
      </c>
      <c r="DE137" s="262">
        <v>33413</v>
      </c>
      <c r="DF137" s="262">
        <v>23594</v>
      </c>
      <c r="DG137" s="262">
        <v>22241</v>
      </c>
      <c r="DH137" s="262">
        <v>11989</v>
      </c>
      <c r="DI137" s="262">
        <v>5805</v>
      </c>
      <c r="DJ137" s="262">
        <v>6072</v>
      </c>
      <c r="DK137" s="262">
        <v>20948</v>
      </c>
      <c r="DL137" s="262">
        <v>7575</v>
      </c>
      <c r="DM137" s="262">
        <v>25685</v>
      </c>
      <c r="DN137" s="262">
        <v>17476</v>
      </c>
      <c r="DO137" s="262">
        <v>28277</v>
      </c>
      <c r="DP137" s="262">
        <v>38151</v>
      </c>
      <c r="DQ137" s="262">
        <v>46735</v>
      </c>
      <c r="DR137" s="262">
        <v>23503</v>
      </c>
      <c r="DS137" s="262">
        <v>20999</v>
      </c>
      <c r="DT137" s="262">
        <v>129250</v>
      </c>
      <c r="DU137" s="262">
        <v>123860</v>
      </c>
      <c r="DV137" s="262">
        <v>5400</v>
      </c>
      <c r="DW137" s="262">
        <v>110750</v>
      </c>
      <c r="DX137" s="262">
        <v>123860</v>
      </c>
      <c r="DY137" s="262">
        <v>105250</v>
      </c>
      <c r="DZ137" s="262">
        <v>7290</v>
      </c>
      <c r="EA137" s="262">
        <v>4830</v>
      </c>
      <c r="EB137" s="262">
        <v>5470</v>
      </c>
      <c r="EC137" s="262">
        <v>1010</v>
      </c>
      <c r="ED137" s="262">
        <v>121530</v>
      </c>
      <c r="EE137" s="262">
        <v>5830</v>
      </c>
      <c r="EF137" s="262">
        <v>23250</v>
      </c>
      <c r="EG137" s="262">
        <v>23080</v>
      </c>
      <c r="EH137" s="262">
        <v>14960</v>
      </c>
      <c r="EI137" s="262">
        <v>17360</v>
      </c>
      <c r="EJ137" s="262">
        <v>1210</v>
      </c>
      <c r="EK137" s="262">
        <v>16290</v>
      </c>
      <c r="EL137" s="262">
        <v>7700</v>
      </c>
      <c r="EM137" s="262">
        <v>11270</v>
      </c>
      <c r="EN137" s="262">
        <v>580</v>
      </c>
      <c r="EO137" s="262">
        <v>123860</v>
      </c>
      <c r="EP137" s="262">
        <v>1190</v>
      </c>
      <c r="EQ137" s="262">
        <v>36470</v>
      </c>
      <c r="ER137" s="262">
        <v>29880</v>
      </c>
      <c r="ES137" s="262">
        <v>1350</v>
      </c>
      <c r="ET137" s="262">
        <v>5240</v>
      </c>
      <c r="EU137" s="262">
        <v>24080</v>
      </c>
      <c r="EV137" s="262">
        <v>17640</v>
      </c>
      <c r="EW137" s="262">
        <v>6440</v>
      </c>
      <c r="EX137" s="262">
        <v>62080</v>
      </c>
      <c r="EY137" s="262">
        <v>3250</v>
      </c>
      <c r="EZ137" s="262">
        <v>12120</v>
      </c>
      <c r="FA137" s="262">
        <v>10860</v>
      </c>
      <c r="FB137" s="262">
        <v>35840</v>
      </c>
      <c r="FC137" s="262">
        <v>30</v>
      </c>
      <c r="FD137" s="262">
        <v>29680</v>
      </c>
      <c r="FE137" s="262">
        <v>8480</v>
      </c>
      <c r="FF137" s="262">
        <v>15810</v>
      </c>
      <c r="FG137" s="262">
        <v>5390</v>
      </c>
      <c r="FH137" s="262">
        <v>8300</v>
      </c>
      <c r="FI137" s="262">
        <v>1550</v>
      </c>
      <c r="FJ137" s="262">
        <v>3920</v>
      </c>
      <c r="FK137" s="262">
        <v>9310</v>
      </c>
      <c r="FL137" s="262">
        <v>3680</v>
      </c>
      <c r="FM137" s="262">
        <v>2930</v>
      </c>
      <c r="FN137" s="262">
        <v>207290</v>
      </c>
      <c r="FO137" s="262">
        <v>12870</v>
      </c>
      <c r="FP137" s="262">
        <v>7880</v>
      </c>
      <c r="FQ137" s="262">
        <v>5000</v>
      </c>
      <c r="FR137" s="262">
        <v>73000</v>
      </c>
      <c r="FS137" s="262">
        <v>55890</v>
      </c>
      <c r="FT137" s="262">
        <v>50500</v>
      </c>
      <c r="FU137" s="262">
        <v>5390</v>
      </c>
      <c r="FV137" s="262">
        <v>14850</v>
      </c>
      <c r="FW137" s="262">
        <v>50680</v>
      </c>
      <c r="FX137" s="262">
        <v>207290</v>
      </c>
      <c r="FY137" s="262">
        <v>67550</v>
      </c>
      <c r="FZ137" s="262">
        <v>85040</v>
      </c>
      <c r="GA137" s="262">
        <v>21050</v>
      </c>
      <c r="GB137" s="262">
        <v>1860</v>
      </c>
      <c r="GC137" s="262">
        <v>8210</v>
      </c>
      <c r="GD137" s="262">
        <v>18860</v>
      </c>
      <c r="GE137" s="262">
        <v>4730</v>
      </c>
      <c r="GF137">
        <v>10244</v>
      </c>
      <c r="GG137">
        <v>6054</v>
      </c>
      <c r="GH137">
        <v>26384</v>
      </c>
      <c r="GI137">
        <v>5724</v>
      </c>
      <c r="GJ137">
        <v>2003</v>
      </c>
      <c r="GK137">
        <v>3281</v>
      </c>
      <c r="GL137">
        <v>3663</v>
      </c>
      <c r="GM137">
        <v>2360</v>
      </c>
      <c r="GN137">
        <v>1676</v>
      </c>
      <c r="GO137">
        <v>511</v>
      </c>
      <c r="GP137">
        <v>17079</v>
      </c>
      <c r="GQ137">
        <v>9297</v>
      </c>
      <c r="GR137">
        <v>52623</v>
      </c>
      <c r="GS137">
        <v>9992</v>
      </c>
      <c r="GT137">
        <v>3319</v>
      </c>
      <c r="GU137">
        <v>7383</v>
      </c>
      <c r="GV137">
        <v>7099</v>
      </c>
      <c r="GW137">
        <v>3716</v>
      </c>
      <c r="GX137">
        <v>2638</v>
      </c>
      <c r="GY137">
        <v>802</v>
      </c>
    </row>
    <row r="138" spans="1:207">
      <c r="A138" s="262">
        <v>6535</v>
      </c>
      <c r="B138" s="262">
        <v>6</v>
      </c>
      <c r="C138" s="262">
        <v>5</v>
      </c>
      <c r="D138" s="262">
        <v>35</v>
      </c>
      <c r="E138" s="262" t="s">
        <v>191</v>
      </c>
      <c r="F138" s="262" t="s">
        <v>2471</v>
      </c>
      <c r="G138" s="262" t="s">
        <v>2472</v>
      </c>
      <c r="H138" s="262" t="s">
        <v>2202</v>
      </c>
      <c r="I138" s="262">
        <v>34922</v>
      </c>
      <c r="J138" s="262">
        <v>7365</v>
      </c>
      <c r="K138" s="262">
        <v>3298</v>
      </c>
      <c r="L138" s="262">
        <v>3249</v>
      </c>
      <c r="M138" s="262">
        <v>4722</v>
      </c>
      <c r="N138" s="262">
        <v>5974</v>
      </c>
      <c r="O138" s="262">
        <v>3832</v>
      </c>
      <c r="P138" s="262">
        <v>3922</v>
      </c>
      <c r="Q138" s="262">
        <v>1908</v>
      </c>
      <c r="R138" s="262">
        <v>652</v>
      </c>
      <c r="S138" s="262">
        <v>2295</v>
      </c>
      <c r="T138" s="262">
        <v>31772</v>
      </c>
      <c r="U138" s="262">
        <v>136</v>
      </c>
      <c r="V138" s="262">
        <v>311</v>
      </c>
      <c r="W138" s="262">
        <v>101</v>
      </c>
      <c r="X138" s="262">
        <v>112</v>
      </c>
      <c r="Y138" s="262">
        <v>63</v>
      </c>
      <c r="Z138" s="262">
        <v>132</v>
      </c>
      <c r="AA138" s="262">
        <v>297</v>
      </c>
      <c r="AB138" s="262">
        <v>794</v>
      </c>
      <c r="AC138" s="262">
        <v>85</v>
      </c>
      <c r="AD138" s="262">
        <v>29134</v>
      </c>
      <c r="AE138" s="262">
        <v>4127</v>
      </c>
      <c r="AF138" s="262">
        <v>485</v>
      </c>
      <c r="AG138" s="262">
        <v>24324</v>
      </c>
      <c r="AH138" s="262">
        <v>7724</v>
      </c>
      <c r="AI138" s="262">
        <v>2681</v>
      </c>
      <c r="AJ138" s="262">
        <v>166</v>
      </c>
      <c r="AK138" s="262">
        <v>27</v>
      </c>
      <c r="AL138" s="262">
        <v>29511</v>
      </c>
      <c r="AM138" s="262">
        <v>2038</v>
      </c>
      <c r="AN138" s="262">
        <v>1512</v>
      </c>
      <c r="AO138" s="262">
        <v>1861</v>
      </c>
      <c r="AP138" s="262">
        <v>50987</v>
      </c>
      <c r="AQ138" s="262">
        <v>9867</v>
      </c>
      <c r="AR138" s="262">
        <v>4567</v>
      </c>
      <c r="AS138" s="262">
        <v>4780</v>
      </c>
      <c r="AT138" s="262">
        <v>7278</v>
      </c>
      <c r="AU138" s="262">
        <v>8732</v>
      </c>
      <c r="AV138" s="262">
        <v>5515</v>
      </c>
      <c r="AW138" s="262">
        <v>6771</v>
      </c>
      <c r="AX138" s="262">
        <v>2644</v>
      </c>
      <c r="AY138" s="262">
        <v>833</v>
      </c>
      <c r="AZ138" s="262">
        <v>6252</v>
      </c>
      <c r="BA138" s="262">
        <v>42050</v>
      </c>
      <c r="BB138" s="262">
        <v>716</v>
      </c>
      <c r="BC138" s="262">
        <v>1137</v>
      </c>
      <c r="BD138" s="262">
        <v>273</v>
      </c>
      <c r="BE138" s="262">
        <v>250</v>
      </c>
      <c r="BF138" s="262">
        <v>110</v>
      </c>
      <c r="BG138" s="262">
        <v>199</v>
      </c>
      <c r="BH138" s="262">
        <v>422</v>
      </c>
      <c r="BI138" s="262">
        <v>2067</v>
      </c>
      <c r="BJ138" s="262">
        <v>155</v>
      </c>
      <c r="BK138" s="262">
        <v>42733</v>
      </c>
      <c r="BL138" s="262">
        <v>5024</v>
      </c>
      <c r="BM138" s="262">
        <v>586</v>
      </c>
      <c r="BN138" s="262">
        <v>31642</v>
      </c>
      <c r="BO138" s="262">
        <v>15689</v>
      </c>
      <c r="BP138" s="262">
        <v>860</v>
      </c>
      <c r="BQ138" s="262">
        <v>2796</v>
      </c>
      <c r="BR138" s="262">
        <v>865</v>
      </c>
      <c r="BS138" s="262">
        <v>4158</v>
      </c>
      <c r="BT138" s="262">
        <v>7530</v>
      </c>
      <c r="BU138" s="262">
        <v>8803</v>
      </c>
      <c r="BV138" s="262">
        <v>8007</v>
      </c>
      <c r="BW138" s="262">
        <v>8058</v>
      </c>
      <c r="BX138" s="262">
        <v>5067</v>
      </c>
      <c r="BY138" s="262">
        <v>2797</v>
      </c>
      <c r="BZ138" s="262">
        <v>2077</v>
      </c>
      <c r="CA138" s="262">
        <v>3625</v>
      </c>
      <c r="CB138" s="262">
        <v>486</v>
      </c>
      <c r="CC138" s="262">
        <v>2178</v>
      </c>
      <c r="CD138" s="262">
        <v>6630</v>
      </c>
      <c r="CE138" s="262">
        <v>9852</v>
      </c>
      <c r="CF138" s="262">
        <v>9413</v>
      </c>
      <c r="CG138" s="262">
        <v>8308</v>
      </c>
      <c r="CH138" s="262">
        <v>14120</v>
      </c>
      <c r="CI138" s="262">
        <v>42127</v>
      </c>
      <c r="CJ138" s="262">
        <v>3921</v>
      </c>
      <c r="CK138" s="262">
        <v>2344</v>
      </c>
      <c r="CL138" s="262">
        <v>2595</v>
      </c>
      <c r="CM138" s="262">
        <v>45987</v>
      </c>
      <c r="CN138" s="262">
        <v>13405</v>
      </c>
      <c r="CO138" s="262">
        <v>13706</v>
      </c>
      <c r="CP138" s="262">
        <v>14041</v>
      </c>
      <c r="CQ138" s="262">
        <v>4028</v>
      </c>
      <c r="CR138" s="262">
        <v>807</v>
      </c>
      <c r="CS138" s="262">
        <v>13405</v>
      </c>
      <c r="CT138" s="262">
        <v>15794</v>
      </c>
      <c r="CU138" s="262">
        <v>7758</v>
      </c>
      <c r="CV138" s="262">
        <v>5951</v>
      </c>
      <c r="CW138" s="262">
        <v>2025</v>
      </c>
      <c r="CX138" s="262">
        <v>1054</v>
      </c>
      <c r="CY138" s="262">
        <v>108509</v>
      </c>
      <c r="CZ138" s="262">
        <v>53687</v>
      </c>
      <c r="DA138" s="262">
        <v>54823</v>
      </c>
      <c r="DB138" s="262">
        <v>8201</v>
      </c>
      <c r="DC138" s="262">
        <v>11672</v>
      </c>
      <c r="DD138" s="262">
        <v>10847</v>
      </c>
      <c r="DE138" s="262">
        <v>17526</v>
      </c>
      <c r="DF138" s="262">
        <v>11914</v>
      </c>
      <c r="DG138" s="262">
        <v>12211</v>
      </c>
      <c r="DH138" s="262">
        <v>7030</v>
      </c>
      <c r="DI138" s="262">
        <v>2209</v>
      </c>
      <c r="DJ138" s="262">
        <v>2401</v>
      </c>
      <c r="DK138" s="262">
        <v>9144</v>
      </c>
      <c r="DL138" s="262">
        <v>3598</v>
      </c>
      <c r="DM138" s="262">
        <v>8238</v>
      </c>
      <c r="DN138" s="262">
        <v>5130</v>
      </c>
      <c r="DO138" s="262">
        <v>11449</v>
      </c>
      <c r="DP138" s="262">
        <v>17660</v>
      </c>
      <c r="DQ138" s="262">
        <v>24646</v>
      </c>
      <c r="DR138" s="262">
        <v>11770</v>
      </c>
      <c r="DS138" s="262">
        <v>12265</v>
      </c>
      <c r="DT138" s="262">
        <v>57070</v>
      </c>
      <c r="DU138" s="262">
        <v>55160</v>
      </c>
      <c r="DV138" s="262">
        <v>1910</v>
      </c>
      <c r="DW138" s="262">
        <v>50240</v>
      </c>
      <c r="DX138" s="262">
        <v>55160</v>
      </c>
      <c r="DY138" s="262">
        <v>45820</v>
      </c>
      <c r="DZ138" s="262">
        <v>3000</v>
      </c>
      <c r="EA138" s="262">
        <v>2830</v>
      </c>
      <c r="EB138" s="262">
        <v>2770</v>
      </c>
      <c r="EC138" s="262">
        <v>730</v>
      </c>
      <c r="ED138" s="262">
        <v>54020</v>
      </c>
      <c r="EE138" s="262">
        <v>2580</v>
      </c>
      <c r="EF138" s="262">
        <v>6260</v>
      </c>
      <c r="EG138" s="262">
        <v>10770</v>
      </c>
      <c r="EH138" s="262">
        <v>6460</v>
      </c>
      <c r="EI138" s="262">
        <v>8630</v>
      </c>
      <c r="EJ138" s="262">
        <v>1010</v>
      </c>
      <c r="EK138" s="262">
        <v>8730</v>
      </c>
      <c r="EL138" s="262">
        <v>3790</v>
      </c>
      <c r="EM138" s="262">
        <v>5530</v>
      </c>
      <c r="EN138" s="262">
        <v>0.42420000000000002</v>
      </c>
      <c r="EO138" s="262">
        <v>55160</v>
      </c>
      <c r="EP138" s="262">
        <v>1420</v>
      </c>
      <c r="EQ138" s="262">
        <v>17300</v>
      </c>
      <c r="ER138" s="262">
        <v>12970</v>
      </c>
      <c r="ES138" s="262">
        <v>590</v>
      </c>
      <c r="ET138" s="262">
        <v>3740</v>
      </c>
      <c r="EU138" s="262">
        <v>12970</v>
      </c>
      <c r="EV138" s="262">
        <v>9340</v>
      </c>
      <c r="EW138" s="262">
        <v>3630</v>
      </c>
      <c r="EX138" s="262">
        <v>23480</v>
      </c>
      <c r="EY138" s="262">
        <v>1710</v>
      </c>
      <c r="EZ138" s="262">
        <v>4290</v>
      </c>
      <c r="FA138" s="262">
        <v>5400</v>
      </c>
      <c r="FB138" s="262">
        <v>12070</v>
      </c>
      <c r="FC138" s="262">
        <v>0.42420000000000002</v>
      </c>
      <c r="FD138" s="262">
        <v>12670</v>
      </c>
      <c r="FE138" s="262">
        <v>3760</v>
      </c>
      <c r="FF138" s="262">
        <v>6340</v>
      </c>
      <c r="FG138" s="262">
        <v>2570</v>
      </c>
      <c r="FH138" s="262">
        <v>3650</v>
      </c>
      <c r="FI138" s="262">
        <v>590</v>
      </c>
      <c r="FJ138" s="262">
        <v>2250</v>
      </c>
      <c r="FK138" s="262">
        <v>3560</v>
      </c>
      <c r="FL138" s="262">
        <v>1270</v>
      </c>
      <c r="FM138" s="262">
        <v>1340</v>
      </c>
      <c r="FN138" s="262">
        <v>93470</v>
      </c>
      <c r="FO138" s="262">
        <v>4620</v>
      </c>
      <c r="FP138" s="262">
        <v>2580</v>
      </c>
      <c r="FQ138" s="262">
        <v>2030</v>
      </c>
      <c r="FR138" s="262">
        <v>42680</v>
      </c>
      <c r="FS138" s="262">
        <v>27860</v>
      </c>
      <c r="FT138" s="262">
        <v>25290</v>
      </c>
      <c r="FU138" s="262">
        <v>2570</v>
      </c>
      <c r="FV138" s="262">
        <v>6340</v>
      </c>
      <c r="FW138" s="262">
        <v>11970</v>
      </c>
      <c r="FX138" s="262">
        <v>93470</v>
      </c>
      <c r="FY138" s="262">
        <v>29660</v>
      </c>
      <c r="FZ138" s="262">
        <v>45310</v>
      </c>
      <c r="GA138" s="262">
        <v>9760</v>
      </c>
      <c r="GB138" s="262">
        <v>620</v>
      </c>
      <c r="GC138" s="262">
        <v>4060</v>
      </c>
      <c r="GD138" s="262">
        <v>3620</v>
      </c>
      <c r="GE138" s="262">
        <v>430</v>
      </c>
      <c r="GF138">
        <v>7365</v>
      </c>
      <c r="GG138">
        <v>3169</v>
      </c>
      <c r="GH138">
        <v>13654</v>
      </c>
      <c r="GI138">
        <v>3492</v>
      </c>
      <c r="GJ138">
        <v>1157</v>
      </c>
      <c r="GK138">
        <v>1918</v>
      </c>
      <c r="GL138">
        <v>2139</v>
      </c>
      <c r="GM138">
        <v>1111</v>
      </c>
      <c r="GN138">
        <v>700</v>
      </c>
      <c r="GO138">
        <v>217</v>
      </c>
      <c r="GP138">
        <v>9867</v>
      </c>
      <c r="GQ138">
        <v>4390</v>
      </c>
      <c r="GR138">
        <v>20363</v>
      </c>
      <c r="GS138">
        <v>5050</v>
      </c>
      <c r="GT138">
        <v>1700</v>
      </c>
      <c r="GU138">
        <v>3518</v>
      </c>
      <c r="GV138">
        <v>3434</v>
      </c>
      <c r="GW138">
        <v>1495</v>
      </c>
      <c r="GX138">
        <v>872</v>
      </c>
      <c r="GY138">
        <v>298</v>
      </c>
    </row>
    <row r="139" spans="1:207">
      <c r="A139" s="262">
        <v>6611</v>
      </c>
      <c r="B139" s="262">
        <v>6</v>
      </c>
      <c r="C139" s="262">
        <v>6</v>
      </c>
      <c r="D139" s="262">
        <v>11</v>
      </c>
      <c r="E139" s="262" t="s">
        <v>191</v>
      </c>
      <c r="F139" s="262" t="s">
        <v>2473</v>
      </c>
      <c r="G139" s="262" t="s">
        <v>2474</v>
      </c>
      <c r="H139" s="262" t="s">
        <v>2202</v>
      </c>
      <c r="I139" s="262">
        <v>31701</v>
      </c>
      <c r="J139" s="262">
        <v>2567</v>
      </c>
      <c r="K139" s="262">
        <v>6773</v>
      </c>
      <c r="L139" s="262">
        <v>6045</v>
      </c>
      <c r="M139" s="262">
        <v>5826</v>
      </c>
      <c r="N139" s="262">
        <v>3753</v>
      </c>
      <c r="O139" s="262">
        <v>2408</v>
      </c>
      <c r="P139" s="262">
        <v>2641</v>
      </c>
      <c r="Q139" s="262">
        <v>1211</v>
      </c>
      <c r="R139" s="262">
        <v>477</v>
      </c>
      <c r="S139" s="262">
        <v>4360</v>
      </c>
      <c r="T139" s="262">
        <v>22673</v>
      </c>
      <c r="U139" s="262">
        <v>1099</v>
      </c>
      <c r="V139" s="262">
        <v>1393</v>
      </c>
      <c r="W139" s="262">
        <v>556</v>
      </c>
      <c r="X139" s="262">
        <v>327</v>
      </c>
      <c r="Y139" s="262">
        <v>1082</v>
      </c>
      <c r="Z139" s="262">
        <v>211</v>
      </c>
      <c r="AA139" s="262">
        <v>2207</v>
      </c>
      <c r="AB139" s="262">
        <v>4763</v>
      </c>
      <c r="AC139" s="262">
        <v>486</v>
      </c>
      <c r="AD139" s="262">
        <v>23169</v>
      </c>
      <c r="AE139" s="262">
        <v>1018</v>
      </c>
      <c r="AF139" s="262">
        <v>58</v>
      </c>
      <c r="AG139" s="262">
        <v>15187</v>
      </c>
      <c r="AH139" s="262">
        <v>4952</v>
      </c>
      <c r="AI139" s="262">
        <v>7327</v>
      </c>
      <c r="AJ139" s="262">
        <v>3535</v>
      </c>
      <c r="AK139" s="262">
        <v>700</v>
      </c>
      <c r="AL139" s="262">
        <v>14311</v>
      </c>
      <c r="AM139" s="262">
        <v>6450</v>
      </c>
      <c r="AN139" s="262">
        <v>9887</v>
      </c>
      <c r="AO139" s="262">
        <v>1053</v>
      </c>
      <c r="AP139" s="262">
        <v>103563</v>
      </c>
      <c r="AQ139" s="262">
        <v>10613</v>
      </c>
      <c r="AR139" s="262">
        <v>17256</v>
      </c>
      <c r="AS139" s="262">
        <v>23154</v>
      </c>
      <c r="AT139" s="262">
        <v>22324</v>
      </c>
      <c r="AU139" s="262">
        <v>12091</v>
      </c>
      <c r="AV139" s="262">
        <v>5587</v>
      </c>
      <c r="AW139" s="262">
        <v>9449</v>
      </c>
      <c r="AX139" s="262">
        <v>2184</v>
      </c>
      <c r="AY139" s="262">
        <v>905</v>
      </c>
      <c r="AZ139" s="262">
        <v>29191</v>
      </c>
      <c r="BA139" s="262">
        <v>46225</v>
      </c>
      <c r="BB139" s="262">
        <v>6211</v>
      </c>
      <c r="BC139" s="262">
        <v>9241</v>
      </c>
      <c r="BD139" s="262">
        <v>4367</v>
      </c>
      <c r="BE139" s="262">
        <v>2035</v>
      </c>
      <c r="BF139" s="262">
        <v>5595</v>
      </c>
      <c r="BG139" s="262">
        <v>698</v>
      </c>
      <c r="BH139" s="262">
        <v>14115</v>
      </c>
      <c r="BI139" s="262">
        <v>23275</v>
      </c>
      <c r="BJ139" s="262">
        <v>2209</v>
      </c>
      <c r="BK139" s="262">
        <v>61114</v>
      </c>
      <c r="BL139" s="262">
        <v>2633</v>
      </c>
      <c r="BM139" s="262">
        <v>217</v>
      </c>
      <c r="BN139" s="262">
        <v>26804</v>
      </c>
      <c r="BO139" s="262">
        <v>73298</v>
      </c>
      <c r="BP139" s="262">
        <v>152</v>
      </c>
      <c r="BQ139" s="262">
        <v>3309</v>
      </c>
      <c r="BR139" s="262">
        <v>7619</v>
      </c>
      <c r="BS139" s="262">
        <v>25506</v>
      </c>
      <c r="BT139" s="262">
        <v>30085</v>
      </c>
      <c r="BU139" s="262">
        <v>17640</v>
      </c>
      <c r="BV139" s="262">
        <v>8937</v>
      </c>
      <c r="BW139" s="262">
        <v>5964</v>
      </c>
      <c r="BX139" s="262">
        <v>3451</v>
      </c>
      <c r="BY139" s="262">
        <v>1705</v>
      </c>
      <c r="BZ139" s="262">
        <v>1021</v>
      </c>
      <c r="CA139" s="262">
        <v>1635</v>
      </c>
      <c r="CB139" s="262">
        <v>4972</v>
      </c>
      <c r="CC139" s="262">
        <v>14434</v>
      </c>
      <c r="CD139" s="262">
        <v>29364</v>
      </c>
      <c r="CE139" s="262">
        <v>28467</v>
      </c>
      <c r="CF139" s="262">
        <v>13089</v>
      </c>
      <c r="CG139" s="262">
        <v>6535</v>
      </c>
      <c r="CH139" s="262">
        <v>6702</v>
      </c>
      <c r="CI139" s="262">
        <v>41089</v>
      </c>
      <c r="CJ139" s="262">
        <v>16836</v>
      </c>
      <c r="CK139" s="262">
        <v>40172</v>
      </c>
      <c r="CL139" s="262">
        <v>5466</v>
      </c>
      <c r="CM139" s="262">
        <v>99530</v>
      </c>
      <c r="CN139" s="262">
        <v>46477</v>
      </c>
      <c r="CO139" s="262">
        <v>24158</v>
      </c>
      <c r="CP139" s="262">
        <v>17555</v>
      </c>
      <c r="CQ139" s="262">
        <v>7488</v>
      </c>
      <c r="CR139" s="262">
        <v>3852</v>
      </c>
      <c r="CS139" s="262">
        <v>46477</v>
      </c>
      <c r="CT139" s="262">
        <v>31262</v>
      </c>
      <c r="CU139" s="262">
        <v>11190</v>
      </c>
      <c r="CV139" s="262">
        <v>7057</v>
      </c>
      <c r="CW139" s="262">
        <v>2357</v>
      </c>
      <c r="CX139" s="262">
        <v>1187</v>
      </c>
      <c r="CY139" s="262">
        <v>190765</v>
      </c>
      <c r="CZ139" s="262">
        <v>91488</v>
      </c>
      <c r="DA139" s="262">
        <v>99277</v>
      </c>
      <c r="DB139" s="262">
        <v>16079</v>
      </c>
      <c r="DC139" s="262">
        <v>17451</v>
      </c>
      <c r="DD139" s="262">
        <v>30624</v>
      </c>
      <c r="DE139" s="262">
        <v>25293</v>
      </c>
      <c r="DF139" s="262">
        <v>19946</v>
      </c>
      <c r="DG139" s="262">
        <v>17163</v>
      </c>
      <c r="DH139" s="262">
        <v>11388</v>
      </c>
      <c r="DI139" s="262">
        <v>4902</v>
      </c>
      <c r="DJ139" s="262">
        <v>4810</v>
      </c>
      <c r="DK139" s="262">
        <v>14853</v>
      </c>
      <c r="DL139" s="262">
        <v>4915</v>
      </c>
      <c r="DM139" s="262">
        <v>19258</v>
      </c>
      <c r="DN139" s="262">
        <v>15416</v>
      </c>
      <c r="DO139" s="262">
        <v>23889</v>
      </c>
      <c r="DP139" s="262">
        <v>28932</v>
      </c>
      <c r="DQ139" s="262">
        <v>35867</v>
      </c>
      <c r="DR139" s="262">
        <v>19624</v>
      </c>
      <c r="DS139" s="262">
        <v>18299</v>
      </c>
      <c r="DT139" s="262">
        <v>99160</v>
      </c>
      <c r="DU139" s="262">
        <v>93090</v>
      </c>
      <c r="DV139" s="262">
        <v>6070</v>
      </c>
      <c r="DW139" s="262">
        <v>90620</v>
      </c>
      <c r="DX139" s="262">
        <v>93090</v>
      </c>
      <c r="DY139" s="262">
        <v>76500</v>
      </c>
      <c r="DZ139" s="262">
        <v>5950</v>
      </c>
      <c r="EA139" s="262">
        <v>3850</v>
      </c>
      <c r="EB139" s="262">
        <v>5810</v>
      </c>
      <c r="EC139" s="262">
        <v>0.42420000000000002</v>
      </c>
      <c r="ED139" s="262">
        <v>90060</v>
      </c>
      <c r="EE139" s="262">
        <v>4510</v>
      </c>
      <c r="EF139" s="262">
        <v>22010</v>
      </c>
      <c r="EG139" s="262">
        <v>13870</v>
      </c>
      <c r="EH139" s="262">
        <v>13200</v>
      </c>
      <c r="EI139" s="262">
        <v>14300</v>
      </c>
      <c r="EJ139" s="262">
        <v>0.42420000000000002</v>
      </c>
      <c r="EK139" s="262">
        <v>8500</v>
      </c>
      <c r="EL139" s="262">
        <v>3800</v>
      </c>
      <c r="EM139" s="262">
        <v>8780</v>
      </c>
      <c r="EN139" s="262">
        <v>0.42420000000000002</v>
      </c>
      <c r="EO139" s="262">
        <v>93090</v>
      </c>
      <c r="EP139" s="262">
        <v>0.42420000000000002</v>
      </c>
      <c r="EQ139" s="262">
        <v>17800</v>
      </c>
      <c r="ER139" s="262">
        <v>13340</v>
      </c>
      <c r="ES139" s="262">
        <v>1310</v>
      </c>
      <c r="ET139" s="262">
        <v>3150</v>
      </c>
      <c r="EU139" s="262">
        <v>22190</v>
      </c>
      <c r="EV139" s="262">
        <v>15220</v>
      </c>
      <c r="EW139" s="262">
        <v>6970</v>
      </c>
      <c r="EX139" s="262">
        <v>52230</v>
      </c>
      <c r="EY139" s="262">
        <v>2180</v>
      </c>
      <c r="EZ139" s="262">
        <v>12680</v>
      </c>
      <c r="FA139" s="262">
        <v>8610</v>
      </c>
      <c r="FB139" s="262">
        <v>28760</v>
      </c>
      <c r="FC139" s="262">
        <v>10</v>
      </c>
      <c r="FD139" s="262">
        <v>21840</v>
      </c>
      <c r="FE139" s="262">
        <v>6680</v>
      </c>
      <c r="FF139" s="262">
        <v>10860</v>
      </c>
      <c r="FG139" s="262">
        <v>4300</v>
      </c>
      <c r="FH139" s="262">
        <v>6320</v>
      </c>
      <c r="FI139" s="262">
        <v>1010</v>
      </c>
      <c r="FJ139" s="262">
        <v>2010</v>
      </c>
      <c r="FK139" s="262">
        <v>5990</v>
      </c>
      <c r="FL139" s="262">
        <v>4450</v>
      </c>
      <c r="FM139" s="262">
        <v>2060</v>
      </c>
      <c r="FN139" s="262">
        <v>165910</v>
      </c>
      <c r="FO139" s="262">
        <v>13740</v>
      </c>
      <c r="FP139" s="262">
        <v>9630</v>
      </c>
      <c r="FQ139" s="262">
        <v>4120</v>
      </c>
      <c r="FR139" s="262">
        <v>44350</v>
      </c>
      <c r="FS139" s="262">
        <v>42690</v>
      </c>
      <c r="FT139" s="262">
        <v>38400</v>
      </c>
      <c r="FU139" s="262">
        <v>4300</v>
      </c>
      <c r="FV139" s="262">
        <v>16600</v>
      </c>
      <c r="FW139" s="262">
        <v>48530</v>
      </c>
      <c r="FX139" s="262">
        <v>165910</v>
      </c>
      <c r="FY139" s="262">
        <v>49540</v>
      </c>
      <c r="FZ139" s="262">
        <v>66530</v>
      </c>
      <c r="GA139" s="262">
        <v>12900</v>
      </c>
      <c r="GB139" s="262">
        <v>2340</v>
      </c>
      <c r="GC139" s="262">
        <v>8540</v>
      </c>
      <c r="GD139" s="262">
        <v>22910</v>
      </c>
      <c r="GE139" s="262">
        <v>3160</v>
      </c>
      <c r="GF139">
        <v>2567</v>
      </c>
      <c r="GG139">
        <v>6567</v>
      </c>
      <c r="GH139">
        <v>15498</v>
      </c>
      <c r="GI139">
        <v>2237</v>
      </c>
      <c r="GJ139">
        <v>780</v>
      </c>
      <c r="GK139">
        <v>1343</v>
      </c>
      <c r="GL139">
        <v>1349</v>
      </c>
      <c r="GM139">
        <v>702</v>
      </c>
      <c r="GN139">
        <v>511</v>
      </c>
      <c r="GO139">
        <v>147</v>
      </c>
      <c r="GP139">
        <v>10613</v>
      </c>
      <c r="GQ139">
        <v>16769</v>
      </c>
      <c r="GR139">
        <v>57542</v>
      </c>
      <c r="GS139">
        <v>4917</v>
      </c>
      <c r="GT139">
        <v>1919</v>
      </c>
      <c r="GU139">
        <v>5647</v>
      </c>
      <c r="GV139">
        <v>3732</v>
      </c>
      <c r="GW139">
        <v>1216</v>
      </c>
      <c r="GX139">
        <v>868</v>
      </c>
      <c r="GY139">
        <v>340</v>
      </c>
    </row>
    <row r="140" spans="1:207">
      <c r="A140" s="262">
        <v>6631</v>
      </c>
      <c r="B140" s="262">
        <v>6</v>
      </c>
      <c r="C140" s="262">
        <v>6</v>
      </c>
      <c r="D140" s="262">
        <v>31</v>
      </c>
      <c r="E140" s="262" t="s">
        <v>191</v>
      </c>
      <c r="F140" s="262" t="s">
        <v>2475</v>
      </c>
      <c r="G140" s="262" t="s">
        <v>2476</v>
      </c>
      <c r="H140" s="262" t="s">
        <v>2202</v>
      </c>
      <c r="I140" s="262">
        <v>55014</v>
      </c>
      <c r="J140" s="262">
        <v>5483</v>
      </c>
      <c r="K140" s="262">
        <v>4758</v>
      </c>
      <c r="L140" s="262">
        <v>5668</v>
      </c>
      <c r="M140" s="262">
        <v>8911</v>
      </c>
      <c r="N140" s="262">
        <v>9166</v>
      </c>
      <c r="O140" s="262">
        <v>6919</v>
      </c>
      <c r="P140" s="262">
        <v>7977</v>
      </c>
      <c r="Q140" s="262">
        <v>4180</v>
      </c>
      <c r="R140" s="262">
        <v>1952</v>
      </c>
      <c r="S140" s="262">
        <v>5229</v>
      </c>
      <c r="T140" s="262">
        <v>48087</v>
      </c>
      <c r="U140" s="262">
        <v>374</v>
      </c>
      <c r="V140" s="262">
        <v>111</v>
      </c>
      <c r="W140" s="262">
        <v>233</v>
      </c>
      <c r="X140" s="262">
        <v>288</v>
      </c>
      <c r="Y140" s="262">
        <v>504</v>
      </c>
      <c r="Z140" s="262">
        <v>188</v>
      </c>
      <c r="AA140" s="262">
        <v>1010</v>
      </c>
      <c r="AB140" s="262">
        <v>2355</v>
      </c>
      <c r="AC140" s="262">
        <v>598</v>
      </c>
      <c r="AD140" s="262">
        <v>46810</v>
      </c>
      <c r="AE140" s="262">
        <v>3777</v>
      </c>
      <c r="AF140" s="262">
        <v>464</v>
      </c>
      <c r="AG140" s="262">
        <v>28852</v>
      </c>
      <c r="AH140" s="262">
        <v>17481</v>
      </c>
      <c r="AI140" s="262">
        <v>7680</v>
      </c>
      <c r="AJ140" s="262">
        <v>839</v>
      </c>
      <c r="AK140" s="262">
        <v>162</v>
      </c>
      <c r="AL140" s="262">
        <v>44933</v>
      </c>
      <c r="AM140" s="262">
        <v>4722</v>
      </c>
      <c r="AN140" s="262">
        <v>3684</v>
      </c>
      <c r="AO140" s="262">
        <v>1675</v>
      </c>
      <c r="AP140" s="262">
        <v>102137</v>
      </c>
      <c r="AQ140" s="262">
        <v>9311</v>
      </c>
      <c r="AR140" s="262">
        <v>8327</v>
      </c>
      <c r="AS140" s="262">
        <v>11458</v>
      </c>
      <c r="AT140" s="262">
        <v>18406</v>
      </c>
      <c r="AU140" s="262">
        <v>18184</v>
      </c>
      <c r="AV140" s="262">
        <v>11942</v>
      </c>
      <c r="AW140" s="262">
        <v>15204</v>
      </c>
      <c r="AX140" s="262">
        <v>6367</v>
      </c>
      <c r="AY140" s="262">
        <v>2938</v>
      </c>
      <c r="AZ140" s="262">
        <v>16746</v>
      </c>
      <c r="BA140" s="262">
        <v>76821</v>
      </c>
      <c r="BB140" s="262">
        <v>2366</v>
      </c>
      <c r="BC140" s="262">
        <v>208</v>
      </c>
      <c r="BD140" s="262">
        <v>1465</v>
      </c>
      <c r="BE140" s="262">
        <v>826</v>
      </c>
      <c r="BF140" s="262">
        <v>3221</v>
      </c>
      <c r="BG140" s="262">
        <v>484</v>
      </c>
      <c r="BH140" s="262">
        <v>2375</v>
      </c>
      <c r="BI140" s="262">
        <v>8330</v>
      </c>
      <c r="BJ140" s="262">
        <v>2568</v>
      </c>
      <c r="BK140" s="262">
        <v>82774</v>
      </c>
      <c r="BL140" s="262">
        <v>5514</v>
      </c>
      <c r="BM140" s="262">
        <v>576</v>
      </c>
      <c r="BN140" s="262">
        <v>52346</v>
      </c>
      <c r="BO140" s="262">
        <v>44092</v>
      </c>
      <c r="BP140" s="262">
        <v>683</v>
      </c>
      <c r="BQ140" s="262">
        <v>5016</v>
      </c>
      <c r="BR140" s="262">
        <v>2538</v>
      </c>
      <c r="BS140" s="262">
        <v>9778</v>
      </c>
      <c r="BT140" s="262">
        <v>18961</v>
      </c>
      <c r="BU140" s="262">
        <v>21076</v>
      </c>
      <c r="BV140" s="262">
        <v>16235</v>
      </c>
      <c r="BW140" s="262">
        <v>14238</v>
      </c>
      <c r="BX140" s="262">
        <v>7902</v>
      </c>
      <c r="BY140" s="262">
        <v>4242</v>
      </c>
      <c r="BZ140" s="262">
        <v>2785</v>
      </c>
      <c r="CA140" s="262">
        <v>4382</v>
      </c>
      <c r="CB140" s="262">
        <v>1875</v>
      </c>
      <c r="CC140" s="262">
        <v>5969</v>
      </c>
      <c r="CD140" s="262">
        <v>15029</v>
      </c>
      <c r="CE140" s="262">
        <v>24006</v>
      </c>
      <c r="CF140" s="262">
        <v>21691</v>
      </c>
      <c r="CG140" s="262">
        <v>14614</v>
      </c>
      <c r="CH140" s="262">
        <v>18953</v>
      </c>
      <c r="CI140" s="262">
        <v>79335</v>
      </c>
      <c r="CJ140" s="262">
        <v>9041</v>
      </c>
      <c r="CK140" s="262">
        <v>10079</v>
      </c>
      <c r="CL140" s="262">
        <v>3682</v>
      </c>
      <c r="CM140" s="262">
        <v>94150</v>
      </c>
      <c r="CN140" s="262">
        <v>30773</v>
      </c>
      <c r="CO140" s="262">
        <v>24533</v>
      </c>
      <c r="CP140" s="262">
        <v>29129</v>
      </c>
      <c r="CQ140" s="262">
        <v>7476</v>
      </c>
      <c r="CR140" s="262">
        <v>2239</v>
      </c>
      <c r="CS140" s="262">
        <v>30773</v>
      </c>
      <c r="CT140" s="262">
        <v>29716</v>
      </c>
      <c r="CU140" s="262">
        <v>14491</v>
      </c>
      <c r="CV140" s="262">
        <v>13038</v>
      </c>
      <c r="CW140" s="262">
        <v>4310</v>
      </c>
      <c r="CX140" s="262">
        <v>1822</v>
      </c>
      <c r="CY140" s="262">
        <v>216179</v>
      </c>
      <c r="CZ140" s="262">
        <v>105791</v>
      </c>
      <c r="DA140" s="262">
        <v>110388</v>
      </c>
      <c r="DB140" s="262">
        <v>19342</v>
      </c>
      <c r="DC140" s="262">
        <v>25435</v>
      </c>
      <c r="DD140" s="262">
        <v>25565</v>
      </c>
      <c r="DE140" s="262">
        <v>30303</v>
      </c>
      <c r="DF140" s="262">
        <v>21519</v>
      </c>
      <c r="DG140" s="262">
        <v>21009</v>
      </c>
      <c r="DH140" s="262">
        <v>12364</v>
      </c>
      <c r="DI140" s="262">
        <v>5314</v>
      </c>
      <c r="DJ140" s="262">
        <v>5591</v>
      </c>
      <c r="DK140" s="262">
        <v>20757</v>
      </c>
      <c r="DL140" s="262">
        <v>7704</v>
      </c>
      <c r="DM140" s="262">
        <v>18544</v>
      </c>
      <c r="DN140" s="262">
        <v>12432</v>
      </c>
      <c r="DO140" s="262">
        <v>24722</v>
      </c>
      <c r="DP140" s="262">
        <v>35920</v>
      </c>
      <c r="DQ140" s="262">
        <v>42191</v>
      </c>
      <c r="DR140" s="262">
        <v>22167</v>
      </c>
      <c r="DS140" s="262">
        <v>20837</v>
      </c>
      <c r="DT140" s="262">
        <v>113140</v>
      </c>
      <c r="DU140" s="262">
        <v>110120</v>
      </c>
      <c r="DV140" s="262">
        <v>3030</v>
      </c>
      <c r="DW140" s="262">
        <v>102020</v>
      </c>
      <c r="DX140" s="262">
        <v>110120</v>
      </c>
      <c r="DY140" s="262">
        <v>91850</v>
      </c>
      <c r="DZ140" s="262">
        <v>6770</v>
      </c>
      <c r="EA140" s="262">
        <v>4910</v>
      </c>
      <c r="EB140" s="262">
        <v>5320</v>
      </c>
      <c r="EC140" s="262">
        <v>1280</v>
      </c>
      <c r="ED140" s="262">
        <v>108310</v>
      </c>
      <c r="EE140" s="262">
        <v>4770</v>
      </c>
      <c r="EF140" s="262">
        <v>16040</v>
      </c>
      <c r="EG140" s="262">
        <v>19550</v>
      </c>
      <c r="EH140" s="262">
        <v>16290</v>
      </c>
      <c r="EI140" s="262">
        <v>17010</v>
      </c>
      <c r="EJ140" s="262">
        <v>1550</v>
      </c>
      <c r="EK140" s="262">
        <v>14290</v>
      </c>
      <c r="EL140" s="262">
        <v>8000</v>
      </c>
      <c r="EM140" s="262">
        <v>10400</v>
      </c>
      <c r="EN140" s="262">
        <v>0.42420000000000002</v>
      </c>
      <c r="EO140" s="262">
        <v>110120</v>
      </c>
      <c r="EP140" s="262">
        <v>2210</v>
      </c>
      <c r="EQ140" s="262">
        <v>30820</v>
      </c>
      <c r="ER140" s="262">
        <v>22730</v>
      </c>
      <c r="ES140" s="262">
        <v>1140</v>
      </c>
      <c r="ET140" s="262">
        <v>6960</v>
      </c>
      <c r="EU140" s="262">
        <v>28630</v>
      </c>
      <c r="EV140" s="262">
        <v>18960</v>
      </c>
      <c r="EW140" s="262">
        <v>9670</v>
      </c>
      <c r="EX140" s="262">
        <v>48430</v>
      </c>
      <c r="EY140" s="262">
        <v>2940</v>
      </c>
      <c r="EZ140" s="262">
        <v>12130</v>
      </c>
      <c r="FA140" s="262">
        <v>10340</v>
      </c>
      <c r="FB140" s="262">
        <v>23020</v>
      </c>
      <c r="FC140" s="262">
        <v>20</v>
      </c>
      <c r="FD140" s="262">
        <v>28790</v>
      </c>
      <c r="FE140" s="262">
        <v>8640</v>
      </c>
      <c r="FF140" s="262">
        <v>15390</v>
      </c>
      <c r="FG140" s="262">
        <v>4760</v>
      </c>
      <c r="FH140" s="262">
        <v>8360</v>
      </c>
      <c r="FI140" s="262">
        <v>2160</v>
      </c>
      <c r="FJ140" s="262">
        <v>6830</v>
      </c>
      <c r="FK140" s="262">
        <v>7650</v>
      </c>
      <c r="FL140" s="262">
        <v>930</v>
      </c>
      <c r="FM140" s="262">
        <v>2860</v>
      </c>
      <c r="FN140" s="262">
        <v>183260</v>
      </c>
      <c r="FO140" s="262">
        <v>11600</v>
      </c>
      <c r="FP140" s="262">
        <v>6560</v>
      </c>
      <c r="FQ140" s="262">
        <v>5030</v>
      </c>
      <c r="FR140" s="262">
        <v>75260</v>
      </c>
      <c r="FS140" s="262">
        <v>54780</v>
      </c>
      <c r="FT140" s="262">
        <v>50020</v>
      </c>
      <c r="FU140" s="262">
        <v>4760</v>
      </c>
      <c r="FV140" s="262">
        <v>15190</v>
      </c>
      <c r="FW140" s="262">
        <v>26420</v>
      </c>
      <c r="FX140" s="262">
        <v>183260</v>
      </c>
      <c r="FY140" s="262">
        <v>51300</v>
      </c>
      <c r="FZ140" s="262">
        <v>92430</v>
      </c>
      <c r="GA140" s="262">
        <v>17330</v>
      </c>
      <c r="GB140" s="262">
        <v>1780</v>
      </c>
      <c r="GC140" s="262">
        <v>9580</v>
      </c>
      <c r="GD140" s="262">
        <v>9530</v>
      </c>
      <c r="GE140" s="262">
        <v>1310</v>
      </c>
      <c r="GF140">
        <v>5483</v>
      </c>
      <c r="GG140">
        <v>4576</v>
      </c>
      <c r="GH140">
        <v>23154</v>
      </c>
      <c r="GI140">
        <v>6017</v>
      </c>
      <c r="GJ140">
        <v>2523</v>
      </c>
      <c r="GK140">
        <v>4133</v>
      </c>
      <c r="GL140">
        <v>3969</v>
      </c>
      <c r="GM140">
        <v>2551</v>
      </c>
      <c r="GN140">
        <v>1980</v>
      </c>
      <c r="GO140">
        <v>628</v>
      </c>
      <c r="GP140">
        <v>9311</v>
      </c>
      <c r="GQ140">
        <v>8025</v>
      </c>
      <c r="GR140">
        <v>46999</v>
      </c>
      <c r="GS140">
        <v>10423</v>
      </c>
      <c r="GT140">
        <v>4345</v>
      </c>
      <c r="GU140">
        <v>8276</v>
      </c>
      <c r="GV140">
        <v>7026</v>
      </c>
      <c r="GW140">
        <v>3842</v>
      </c>
      <c r="GX140">
        <v>2992</v>
      </c>
      <c r="GY140">
        <v>898</v>
      </c>
    </row>
    <row r="141" spans="1:207">
      <c r="A141" s="262">
        <v>6632</v>
      </c>
      <c r="B141" s="262">
        <v>6</v>
      </c>
      <c r="C141" s="262">
        <v>6</v>
      </c>
      <c r="D141" s="262">
        <v>32</v>
      </c>
      <c r="E141" s="262" t="s">
        <v>191</v>
      </c>
      <c r="F141" s="262" t="s">
        <v>2477</v>
      </c>
      <c r="G141" s="262" t="s">
        <v>2478</v>
      </c>
      <c r="H141" s="262" t="s">
        <v>2202</v>
      </c>
      <c r="I141" s="262">
        <v>37375</v>
      </c>
      <c r="J141" s="262">
        <v>5168</v>
      </c>
      <c r="K141" s="262">
        <v>5517</v>
      </c>
      <c r="L141" s="262">
        <v>5017</v>
      </c>
      <c r="M141" s="262">
        <v>6352</v>
      </c>
      <c r="N141" s="262">
        <v>6319</v>
      </c>
      <c r="O141" s="262">
        <v>3383</v>
      </c>
      <c r="P141" s="262">
        <v>3578</v>
      </c>
      <c r="Q141" s="262">
        <v>1520</v>
      </c>
      <c r="R141" s="262">
        <v>521</v>
      </c>
      <c r="S141" s="262">
        <v>2563</v>
      </c>
      <c r="T141" s="262">
        <v>33761</v>
      </c>
      <c r="U141" s="262">
        <v>87</v>
      </c>
      <c r="V141" s="262">
        <v>187</v>
      </c>
      <c r="W141" s="262">
        <v>133</v>
      </c>
      <c r="X141" s="262">
        <v>160</v>
      </c>
      <c r="Y141" s="262">
        <v>389</v>
      </c>
      <c r="Z141" s="262">
        <v>95</v>
      </c>
      <c r="AA141" s="262">
        <v>528</v>
      </c>
      <c r="AB141" s="262">
        <v>1066</v>
      </c>
      <c r="AC141" s="262">
        <v>334</v>
      </c>
      <c r="AD141" s="262">
        <v>31608</v>
      </c>
      <c r="AE141" s="262">
        <v>3523</v>
      </c>
      <c r="AF141" s="262">
        <v>316</v>
      </c>
      <c r="AG141" s="262">
        <v>24742</v>
      </c>
      <c r="AH141" s="262">
        <v>9065</v>
      </c>
      <c r="AI141" s="262">
        <v>3212</v>
      </c>
      <c r="AJ141" s="262">
        <v>328</v>
      </c>
      <c r="AK141" s="262">
        <v>28</v>
      </c>
      <c r="AL141" s="262">
        <v>30815</v>
      </c>
      <c r="AM141" s="262">
        <v>2941</v>
      </c>
      <c r="AN141" s="262">
        <v>2251</v>
      </c>
      <c r="AO141" s="262">
        <v>1368</v>
      </c>
      <c r="AP141" s="262">
        <v>58308</v>
      </c>
      <c r="AQ141" s="262">
        <v>7444</v>
      </c>
      <c r="AR141" s="262">
        <v>7718</v>
      </c>
      <c r="AS141" s="262">
        <v>8423</v>
      </c>
      <c r="AT141" s="262">
        <v>10531</v>
      </c>
      <c r="AU141" s="262">
        <v>9828</v>
      </c>
      <c r="AV141" s="262">
        <v>5377</v>
      </c>
      <c r="AW141" s="262">
        <v>6153</v>
      </c>
      <c r="AX141" s="262">
        <v>2123</v>
      </c>
      <c r="AY141" s="262">
        <v>708</v>
      </c>
      <c r="AZ141" s="262">
        <v>7993</v>
      </c>
      <c r="BA141" s="262">
        <v>46437</v>
      </c>
      <c r="BB141" s="262">
        <v>550</v>
      </c>
      <c r="BC141" s="262">
        <v>458</v>
      </c>
      <c r="BD141" s="262">
        <v>581</v>
      </c>
      <c r="BE141" s="262">
        <v>381</v>
      </c>
      <c r="BF141" s="262">
        <v>1715</v>
      </c>
      <c r="BG141" s="262">
        <v>190</v>
      </c>
      <c r="BH141" s="262">
        <v>1019</v>
      </c>
      <c r="BI141" s="262">
        <v>3007</v>
      </c>
      <c r="BJ141" s="262">
        <v>1360</v>
      </c>
      <c r="BK141" s="262">
        <v>48039</v>
      </c>
      <c r="BL141" s="262">
        <v>4487</v>
      </c>
      <c r="BM141" s="262">
        <v>393</v>
      </c>
      <c r="BN141" s="262">
        <v>34255</v>
      </c>
      <c r="BO141" s="262">
        <v>20343</v>
      </c>
      <c r="BP141" s="262">
        <v>595</v>
      </c>
      <c r="BQ141" s="262">
        <v>3112</v>
      </c>
      <c r="BR141" s="262">
        <v>884</v>
      </c>
      <c r="BS141" s="262">
        <v>5616</v>
      </c>
      <c r="BT141" s="262">
        <v>10238</v>
      </c>
      <c r="BU141" s="262">
        <v>11685</v>
      </c>
      <c r="BV141" s="262">
        <v>9128</v>
      </c>
      <c r="BW141" s="262">
        <v>8648</v>
      </c>
      <c r="BX141" s="262">
        <v>5037</v>
      </c>
      <c r="BY141" s="262">
        <v>2555</v>
      </c>
      <c r="BZ141" s="262">
        <v>1738</v>
      </c>
      <c r="CA141" s="262">
        <v>2776</v>
      </c>
      <c r="CB141" s="262">
        <v>490</v>
      </c>
      <c r="CC141" s="262">
        <v>3082</v>
      </c>
      <c r="CD141" s="262">
        <v>8302</v>
      </c>
      <c r="CE141" s="262">
        <v>12550</v>
      </c>
      <c r="CF141" s="262">
        <v>11075</v>
      </c>
      <c r="CG141" s="262">
        <v>8864</v>
      </c>
      <c r="CH141" s="262">
        <v>13942</v>
      </c>
      <c r="CI141" s="262">
        <v>46502</v>
      </c>
      <c r="CJ141" s="262">
        <v>5093</v>
      </c>
      <c r="CK141" s="262">
        <v>4192</v>
      </c>
      <c r="CL141" s="262">
        <v>2518</v>
      </c>
      <c r="CM141" s="262">
        <v>52993</v>
      </c>
      <c r="CN141" s="262">
        <v>16151</v>
      </c>
      <c r="CO141" s="262">
        <v>14689</v>
      </c>
      <c r="CP141" s="262">
        <v>16531</v>
      </c>
      <c r="CQ141" s="262">
        <v>4731</v>
      </c>
      <c r="CR141" s="262">
        <v>891</v>
      </c>
      <c r="CS141" s="262">
        <v>16151</v>
      </c>
      <c r="CT141" s="262">
        <v>17329</v>
      </c>
      <c r="CU141" s="262">
        <v>9446</v>
      </c>
      <c r="CV141" s="262">
        <v>6810</v>
      </c>
      <c r="CW141" s="262">
        <v>2153</v>
      </c>
      <c r="CX141" s="262">
        <v>1104</v>
      </c>
      <c r="CY141" s="262">
        <v>120694</v>
      </c>
      <c r="CZ141" s="262">
        <v>59300</v>
      </c>
      <c r="DA141" s="262">
        <v>61394</v>
      </c>
      <c r="DB141" s="262">
        <v>9794</v>
      </c>
      <c r="DC141" s="262">
        <v>12521</v>
      </c>
      <c r="DD141" s="262">
        <v>12402</v>
      </c>
      <c r="DE141" s="262">
        <v>18347</v>
      </c>
      <c r="DF141" s="262">
        <v>13964</v>
      </c>
      <c r="DG141" s="262">
        <v>13452</v>
      </c>
      <c r="DH141" s="262">
        <v>7936</v>
      </c>
      <c r="DI141" s="262">
        <v>2666</v>
      </c>
      <c r="DJ141" s="262">
        <v>3000</v>
      </c>
      <c r="DK141" s="262">
        <v>10170</v>
      </c>
      <c r="DL141" s="262">
        <v>3758</v>
      </c>
      <c r="DM141" s="262">
        <v>9119</v>
      </c>
      <c r="DN141" s="262">
        <v>6004</v>
      </c>
      <c r="DO141" s="262">
        <v>12744</v>
      </c>
      <c r="DP141" s="262">
        <v>19534</v>
      </c>
      <c r="DQ141" s="262">
        <v>26151</v>
      </c>
      <c r="DR141" s="262">
        <v>14124</v>
      </c>
      <c r="DS141" s="262">
        <v>13424</v>
      </c>
      <c r="DT141" s="262">
        <v>60060</v>
      </c>
      <c r="DU141" s="262">
        <v>58300</v>
      </c>
      <c r="DV141" s="262">
        <v>1760</v>
      </c>
      <c r="DW141" s="262">
        <v>60210</v>
      </c>
      <c r="DX141" s="262">
        <v>58300</v>
      </c>
      <c r="DY141" s="262">
        <v>49280</v>
      </c>
      <c r="DZ141" s="262">
        <v>3850</v>
      </c>
      <c r="EA141" s="262">
        <v>2420</v>
      </c>
      <c r="EB141" s="262">
        <v>2030</v>
      </c>
      <c r="EC141" s="262">
        <v>720</v>
      </c>
      <c r="ED141" s="262">
        <v>57150</v>
      </c>
      <c r="EE141" s="262">
        <v>2570</v>
      </c>
      <c r="EF141" s="262">
        <v>6680</v>
      </c>
      <c r="EG141" s="262">
        <v>10430</v>
      </c>
      <c r="EH141" s="262">
        <v>8930</v>
      </c>
      <c r="EI141" s="262">
        <v>9310</v>
      </c>
      <c r="EJ141" s="262">
        <v>770</v>
      </c>
      <c r="EK141" s="262">
        <v>6840</v>
      </c>
      <c r="EL141" s="262">
        <v>4330</v>
      </c>
      <c r="EM141" s="262">
        <v>6900</v>
      </c>
      <c r="EN141" s="262">
        <v>390</v>
      </c>
      <c r="EO141" s="262">
        <v>58300</v>
      </c>
      <c r="EP141" s="262">
        <v>1490</v>
      </c>
      <c r="EQ141" s="262">
        <v>16040</v>
      </c>
      <c r="ER141" s="262">
        <v>12520</v>
      </c>
      <c r="ES141" s="262">
        <v>460</v>
      </c>
      <c r="ET141" s="262">
        <v>3050</v>
      </c>
      <c r="EU141" s="262">
        <v>16560</v>
      </c>
      <c r="EV141" s="262">
        <v>11390</v>
      </c>
      <c r="EW141" s="262">
        <v>5170</v>
      </c>
      <c r="EX141" s="262">
        <v>24210</v>
      </c>
      <c r="EY141" s="262">
        <v>1460</v>
      </c>
      <c r="EZ141" s="262">
        <v>5250</v>
      </c>
      <c r="FA141" s="262">
        <v>5870</v>
      </c>
      <c r="FB141" s="262">
        <v>11640</v>
      </c>
      <c r="FC141" s="262">
        <v>0</v>
      </c>
      <c r="FD141" s="262">
        <v>14020</v>
      </c>
      <c r="FE141" s="262">
        <v>4650</v>
      </c>
      <c r="FF141" s="262">
        <v>7180</v>
      </c>
      <c r="FG141" s="262">
        <v>2190</v>
      </c>
      <c r="FH141" s="262">
        <v>4520</v>
      </c>
      <c r="FI141" s="262">
        <v>570</v>
      </c>
      <c r="FJ141" s="262">
        <v>1610</v>
      </c>
      <c r="FK141" s="262">
        <v>3130</v>
      </c>
      <c r="FL141" s="262">
        <v>3070</v>
      </c>
      <c r="FM141" s="262">
        <v>1130</v>
      </c>
      <c r="FN141" s="262">
        <v>104440</v>
      </c>
      <c r="FO141" s="262">
        <v>6660</v>
      </c>
      <c r="FP141" s="262">
        <v>4060</v>
      </c>
      <c r="FQ141" s="262">
        <v>2600</v>
      </c>
      <c r="FR141" s="262">
        <v>45870</v>
      </c>
      <c r="FS141" s="262">
        <v>32150</v>
      </c>
      <c r="FT141" s="262">
        <v>29960</v>
      </c>
      <c r="FU141" s="262">
        <v>2190</v>
      </c>
      <c r="FV141" s="262">
        <v>7010</v>
      </c>
      <c r="FW141" s="262">
        <v>12750</v>
      </c>
      <c r="FX141" s="262">
        <v>104440</v>
      </c>
      <c r="FY141" s="262">
        <v>30700</v>
      </c>
      <c r="FZ141" s="262">
        <v>53110</v>
      </c>
      <c r="GA141" s="262">
        <v>10230</v>
      </c>
      <c r="GB141" s="262">
        <v>980</v>
      </c>
      <c r="GC141" s="262">
        <v>4160</v>
      </c>
      <c r="GD141" s="262">
        <v>4770</v>
      </c>
      <c r="GE141" s="262">
        <v>490</v>
      </c>
      <c r="GF141">
        <v>5168</v>
      </c>
      <c r="GG141">
        <v>5338</v>
      </c>
      <c r="GH141">
        <v>17389</v>
      </c>
      <c r="GI141">
        <v>3279</v>
      </c>
      <c r="GJ141">
        <v>982</v>
      </c>
      <c r="GK141">
        <v>1719</v>
      </c>
      <c r="GL141">
        <v>1882</v>
      </c>
      <c r="GM141">
        <v>889</v>
      </c>
      <c r="GN141">
        <v>554</v>
      </c>
      <c r="GO141">
        <v>175</v>
      </c>
      <c r="GP141">
        <v>7444</v>
      </c>
      <c r="GQ141">
        <v>7478</v>
      </c>
      <c r="GR141">
        <v>28318</v>
      </c>
      <c r="GS141">
        <v>5238</v>
      </c>
      <c r="GT141">
        <v>1482</v>
      </c>
      <c r="GU141">
        <v>3288</v>
      </c>
      <c r="GV141">
        <v>2803</v>
      </c>
      <c r="GW141">
        <v>1285</v>
      </c>
      <c r="GX141">
        <v>734</v>
      </c>
      <c r="GY141">
        <v>235</v>
      </c>
    </row>
    <row r="142" spans="1:207">
      <c r="A142" s="262">
        <v>6633</v>
      </c>
      <c r="B142" s="262">
        <v>6</v>
      </c>
      <c r="C142" s="262">
        <v>6</v>
      </c>
      <c r="D142" s="262">
        <v>33</v>
      </c>
      <c r="E142" s="262" t="s">
        <v>191</v>
      </c>
      <c r="F142" s="262" t="s">
        <v>2479</v>
      </c>
      <c r="G142" s="262" t="s">
        <v>2480</v>
      </c>
      <c r="H142" s="262" t="s">
        <v>2202</v>
      </c>
      <c r="I142" s="262">
        <v>69486</v>
      </c>
      <c r="J142" s="262">
        <v>10052</v>
      </c>
      <c r="K142" s="262">
        <v>6752</v>
      </c>
      <c r="L142" s="262">
        <v>5861</v>
      </c>
      <c r="M142" s="262">
        <v>10862</v>
      </c>
      <c r="N142" s="262">
        <v>14423</v>
      </c>
      <c r="O142" s="262">
        <v>7879</v>
      </c>
      <c r="P142" s="262">
        <v>8226</v>
      </c>
      <c r="Q142" s="262">
        <v>4093</v>
      </c>
      <c r="R142" s="262">
        <v>1338</v>
      </c>
      <c r="S142" s="262">
        <v>5171</v>
      </c>
      <c r="T142" s="262">
        <v>62683</v>
      </c>
      <c r="U142" s="262">
        <v>242</v>
      </c>
      <c r="V142" s="262">
        <v>236</v>
      </c>
      <c r="W142" s="262">
        <v>195</v>
      </c>
      <c r="X142" s="262">
        <v>306</v>
      </c>
      <c r="Y142" s="262">
        <v>492</v>
      </c>
      <c r="Z142" s="262">
        <v>161</v>
      </c>
      <c r="AA142" s="262">
        <v>1824</v>
      </c>
      <c r="AB142" s="262">
        <v>2610</v>
      </c>
      <c r="AC142" s="262">
        <v>536</v>
      </c>
      <c r="AD142" s="262">
        <v>59504</v>
      </c>
      <c r="AE142" s="262">
        <v>4606</v>
      </c>
      <c r="AF142" s="262">
        <v>406</v>
      </c>
      <c r="AG142" s="262">
        <v>44402</v>
      </c>
      <c r="AH142" s="262">
        <v>17640</v>
      </c>
      <c r="AI142" s="262">
        <v>6435</v>
      </c>
      <c r="AJ142" s="262">
        <v>859</v>
      </c>
      <c r="AK142" s="262">
        <v>150</v>
      </c>
      <c r="AL142" s="262">
        <v>51150</v>
      </c>
      <c r="AM142" s="262">
        <v>8784</v>
      </c>
      <c r="AN142" s="262">
        <v>7517</v>
      </c>
      <c r="AO142" s="262">
        <v>2035</v>
      </c>
      <c r="AP142" s="262">
        <v>113651</v>
      </c>
      <c r="AQ142" s="262">
        <v>15690</v>
      </c>
      <c r="AR142" s="262">
        <v>9975</v>
      </c>
      <c r="AS142" s="262">
        <v>9843</v>
      </c>
      <c r="AT142" s="262">
        <v>19393</v>
      </c>
      <c r="AU142" s="262">
        <v>24052</v>
      </c>
      <c r="AV142" s="262">
        <v>11704</v>
      </c>
      <c r="AW142" s="262">
        <v>15228</v>
      </c>
      <c r="AX142" s="262">
        <v>5921</v>
      </c>
      <c r="AY142" s="262">
        <v>1845</v>
      </c>
      <c r="AZ142" s="262">
        <v>17759</v>
      </c>
      <c r="BA142" s="262">
        <v>88983</v>
      </c>
      <c r="BB142" s="262">
        <v>1274</v>
      </c>
      <c r="BC142" s="262">
        <v>886</v>
      </c>
      <c r="BD142" s="262">
        <v>927</v>
      </c>
      <c r="BE142" s="262">
        <v>1360</v>
      </c>
      <c r="BF142" s="262">
        <v>2018</v>
      </c>
      <c r="BG142" s="262">
        <v>444</v>
      </c>
      <c r="BH142" s="262">
        <v>4302</v>
      </c>
      <c r="BI142" s="262">
        <v>6548</v>
      </c>
      <c r="BJ142" s="262">
        <v>1988</v>
      </c>
      <c r="BK142" s="262">
        <v>93838</v>
      </c>
      <c r="BL142" s="262">
        <v>6472</v>
      </c>
      <c r="BM142" s="262">
        <v>503</v>
      </c>
      <c r="BN142" s="262">
        <v>66507</v>
      </c>
      <c r="BO142" s="262">
        <v>41689</v>
      </c>
      <c r="BP142" s="262">
        <v>443</v>
      </c>
      <c r="BQ142" s="262">
        <v>5012</v>
      </c>
      <c r="BR142" s="262">
        <v>1462</v>
      </c>
      <c r="BS142" s="262">
        <v>9374</v>
      </c>
      <c r="BT142" s="262">
        <v>22403</v>
      </c>
      <c r="BU142" s="262">
        <v>23346</v>
      </c>
      <c r="BV142" s="262">
        <v>19487</v>
      </c>
      <c r="BW142" s="262">
        <v>16690</v>
      </c>
      <c r="BX142" s="262">
        <v>9183</v>
      </c>
      <c r="BY142" s="262">
        <v>4682</v>
      </c>
      <c r="BZ142" s="262">
        <v>2739</v>
      </c>
      <c r="CA142" s="262">
        <v>4285</v>
      </c>
      <c r="CB142" s="262">
        <v>996</v>
      </c>
      <c r="CC142" s="262">
        <v>5030</v>
      </c>
      <c r="CD142" s="262">
        <v>17052</v>
      </c>
      <c r="CE142" s="262">
        <v>29088</v>
      </c>
      <c r="CF142" s="262">
        <v>24762</v>
      </c>
      <c r="CG142" s="262">
        <v>15772</v>
      </c>
      <c r="CH142" s="262">
        <v>20951</v>
      </c>
      <c r="CI142" s="262">
        <v>83354</v>
      </c>
      <c r="CJ142" s="262">
        <v>14053</v>
      </c>
      <c r="CK142" s="262">
        <v>12263</v>
      </c>
      <c r="CL142" s="262">
        <v>3981</v>
      </c>
      <c r="CM142" s="262">
        <v>105370</v>
      </c>
      <c r="CN142" s="262">
        <v>31484</v>
      </c>
      <c r="CO142" s="262">
        <v>33405</v>
      </c>
      <c r="CP142" s="262">
        <v>30147</v>
      </c>
      <c r="CQ142" s="262">
        <v>8628</v>
      </c>
      <c r="CR142" s="262">
        <v>1706</v>
      </c>
      <c r="CS142" s="262">
        <v>31484</v>
      </c>
      <c r="CT142" s="262">
        <v>38161</v>
      </c>
      <c r="CU142" s="262">
        <v>18315</v>
      </c>
      <c r="CV142" s="262">
        <v>12435</v>
      </c>
      <c r="CW142" s="262">
        <v>3482</v>
      </c>
      <c r="CX142" s="262">
        <v>1493</v>
      </c>
      <c r="CY142" s="262">
        <v>234933</v>
      </c>
      <c r="CZ142" s="262">
        <v>114155</v>
      </c>
      <c r="DA142" s="262">
        <v>120778</v>
      </c>
      <c r="DB142" s="262">
        <v>18253</v>
      </c>
      <c r="DC142" s="262">
        <v>25037</v>
      </c>
      <c r="DD142" s="262">
        <v>21994</v>
      </c>
      <c r="DE142" s="262">
        <v>35607</v>
      </c>
      <c r="DF142" s="262">
        <v>29707</v>
      </c>
      <c r="DG142" s="262">
        <v>26346</v>
      </c>
      <c r="DH142" s="262">
        <v>13634</v>
      </c>
      <c r="DI142" s="262">
        <v>4945</v>
      </c>
      <c r="DJ142" s="262">
        <v>5260</v>
      </c>
      <c r="DK142" s="262">
        <v>20137</v>
      </c>
      <c r="DL142" s="262">
        <v>7720</v>
      </c>
      <c r="DM142" s="262">
        <v>16702</v>
      </c>
      <c r="DN142" s="262">
        <v>10520</v>
      </c>
      <c r="DO142" s="262">
        <v>24160</v>
      </c>
      <c r="DP142" s="262">
        <v>40195</v>
      </c>
      <c r="DQ142" s="262">
        <v>51865</v>
      </c>
      <c r="DR142" s="262">
        <v>29544</v>
      </c>
      <c r="DS142" s="262">
        <v>23885</v>
      </c>
      <c r="DT142" s="262">
        <v>122880</v>
      </c>
      <c r="DU142" s="262">
        <v>119280</v>
      </c>
      <c r="DV142" s="262">
        <v>3600</v>
      </c>
      <c r="DW142" s="262">
        <v>111420</v>
      </c>
      <c r="DX142" s="262">
        <v>119280</v>
      </c>
      <c r="DY142" s="262">
        <v>100140</v>
      </c>
      <c r="DZ142" s="262">
        <v>6990</v>
      </c>
      <c r="EA142" s="262">
        <v>5040</v>
      </c>
      <c r="EB142" s="262">
        <v>5370</v>
      </c>
      <c r="EC142" s="262">
        <v>1730</v>
      </c>
      <c r="ED142" s="262">
        <v>116800</v>
      </c>
      <c r="EE142" s="262">
        <v>5990</v>
      </c>
      <c r="EF142" s="262">
        <v>16330</v>
      </c>
      <c r="EG142" s="262">
        <v>24230</v>
      </c>
      <c r="EH142" s="262">
        <v>18230</v>
      </c>
      <c r="EI142" s="262">
        <v>17800</v>
      </c>
      <c r="EJ142" s="262">
        <v>1340</v>
      </c>
      <c r="EK142" s="262">
        <v>15040</v>
      </c>
      <c r="EL142" s="262">
        <v>7370</v>
      </c>
      <c r="EM142" s="262">
        <v>10000</v>
      </c>
      <c r="EN142" s="262">
        <v>470</v>
      </c>
      <c r="EO142" s="262">
        <v>119280</v>
      </c>
      <c r="EP142" s="262">
        <v>1780</v>
      </c>
      <c r="EQ142" s="262">
        <v>32330</v>
      </c>
      <c r="ER142" s="262">
        <v>25730</v>
      </c>
      <c r="ES142" s="262">
        <v>1570</v>
      </c>
      <c r="ET142" s="262">
        <v>5030</v>
      </c>
      <c r="EU142" s="262">
        <v>29540</v>
      </c>
      <c r="EV142" s="262">
        <v>20260</v>
      </c>
      <c r="EW142" s="262">
        <v>9280</v>
      </c>
      <c r="EX142" s="262">
        <v>55610</v>
      </c>
      <c r="EY142" s="262">
        <v>3620</v>
      </c>
      <c r="EZ142" s="262">
        <v>12570</v>
      </c>
      <c r="FA142" s="262">
        <v>12880</v>
      </c>
      <c r="FB142" s="262">
        <v>26550</v>
      </c>
      <c r="FC142" s="262">
        <v>0.42420000000000002</v>
      </c>
      <c r="FD142" s="262">
        <v>29450</v>
      </c>
      <c r="FE142" s="262">
        <v>8400</v>
      </c>
      <c r="FF142" s="262">
        <v>15610</v>
      </c>
      <c r="FG142" s="262">
        <v>5450</v>
      </c>
      <c r="FH142" s="262">
        <v>8160</v>
      </c>
      <c r="FI142" s="262">
        <v>780</v>
      </c>
      <c r="FJ142" s="262">
        <v>2090</v>
      </c>
      <c r="FK142" s="262">
        <v>7840</v>
      </c>
      <c r="FL142" s="262">
        <v>7890</v>
      </c>
      <c r="FM142" s="262">
        <v>2680</v>
      </c>
      <c r="FN142" s="262">
        <v>204380</v>
      </c>
      <c r="FO142" s="262">
        <v>11070</v>
      </c>
      <c r="FP142" s="262">
        <v>5550</v>
      </c>
      <c r="FQ142" s="262">
        <v>5510</v>
      </c>
      <c r="FR142" s="262">
        <v>81970</v>
      </c>
      <c r="FS142" s="262">
        <v>62440</v>
      </c>
      <c r="FT142" s="262">
        <v>56990</v>
      </c>
      <c r="FU142" s="262">
        <v>5450</v>
      </c>
      <c r="FV142" s="262">
        <v>17070</v>
      </c>
      <c r="FW142" s="262">
        <v>31840</v>
      </c>
      <c r="FX142" s="262">
        <v>204380</v>
      </c>
      <c r="FY142" s="262">
        <v>52780</v>
      </c>
      <c r="FZ142" s="262">
        <v>104530</v>
      </c>
      <c r="GA142" s="262">
        <v>20880</v>
      </c>
      <c r="GB142" s="262">
        <v>2580</v>
      </c>
      <c r="GC142" s="262">
        <v>9140</v>
      </c>
      <c r="GD142" s="262">
        <v>13140</v>
      </c>
      <c r="GE142" s="262">
        <v>1330</v>
      </c>
      <c r="GF142">
        <v>10052</v>
      </c>
      <c r="GG142">
        <v>6510</v>
      </c>
      <c r="GH142">
        <v>29936</v>
      </c>
      <c r="GI142">
        <v>7735</v>
      </c>
      <c r="GJ142">
        <v>2472</v>
      </c>
      <c r="GK142">
        <v>3664</v>
      </c>
      <c r="GL142">
        <v>4806</v>
      </c>
      <c r="GM142">
        <v>2494</v>
      </c>
      <c r="GN142">
        <v>1471</v>
      </c>
      <c r="GO142">
        <v>346</v>
      </c>
      <c r="GP142">
        <v>15690</v>
      </c>
      <c r="GQ142">
        <v>9614</v>
      </c>
      <c r="GR142">
        <v>51674</v>
      </c>
      <c r="GS142">
        <v>11417</v>
      </c>
      <c r="GT142">
        <v>3659</v>
      </c>
      <c r="GU142">
        <v>7213</v>
      </c>
      <c r="GV142">
        <v>8293</v>
      </c>
      <c r="GW142">
        <v>3606</v>
      </c>
      <c r="GX142">
        <v>1932</v>
      </c>
      <c r="GY142">
        <v>553</v>
      </c>
    </row>
    <row r="143" spans="1:207">
      <c r="A143" s="262">
        <v>6634</v>
      </c>
      <c r="B143" s="262">
        <v>6</v>
      </c>
      <c r="C143" s="262">
        <v>6</v>
      </c>
      <c r="D143" s="262">
        <v>34</v>
      </c>
      <c r="E143" s="262" t="s">
        <v>191</v>
      </c>
      <c r="F143" s="262" t="s">
        <v>2481</v>
      </c>
      <c r="G143" s="262" t="s">
        <v>2482</v>
      </c>
      <c r="H143" s="262" t="s">
        <v>2202</v>
      </c>
      <c r="I143" s="262">
        <v>55502</v>
      </c>
      <c r="J143" s="262">
        <v>10953</v>
      </c>
      <c r="K143" s="262">
        <v>6078</v>
      </c>
      <c r="L143" s="262">
        <v>5477</v>
      </c>
      <c r="M143" s="262">
        <v>8974</v>
      </c>
      <c r="N143" s="262">
        <v>9049</v>
      </c>
      <c r="O143" s="262">
        <v>4900</v>
      </c>
      <c r="P143" s="262">
        <v>5870</v>
      </c>
      <c r="Q143" s="262">
        <v>3114</v>
      </c>
      <c r="R143" s="262">
        <v>1087</v>
      </c>
      <c r="S143" s="262">
        <v>3887</v>
      </c>
      <c r="T143" s="262">
        <v>50481</v>
      </c>
      <c r="U143" s="262">
        <v>133</v>
      </c>
      <c r="V143" s="262">
        <v>244</v>
      </c>
      <c r="W143" s="262">
        <v>86</v>
      </c>
      <c r="X143" s="262">
        <v>138</v>
      </c>
      <c r="Y143" s="262">
        <v>358</v>
      </c>
      <c r="Z143" s="262">
        <v>175</v>
      </c>
      <c r="AA143" s="262">
        <v>1004</v>
      </c>
      <c r="AB143" s="262">
        <v>1196</v>
      </c>
      <c r="AC143" s="262">
        <v>382</v>
      </c>
      <c r="AD143" s="262">
        <v>47179</v>
      </c>
      <c r="AE143" s="262">
        <v>5344</v>
      </c>
      <c r="AF143" s="262">
        <v>397</v>
      </c>
      <c r="AG143" s="262">
        <v>35786</v>
      </c>
      <c r="AH143" s="262">
        <v>14678</v>
      </c>
      <c r="AI143" s="262">
        <v>4635</v>
      </c>
      <c r="AJ143" s="262">
        <v>354</v>
      </c>
      <c r="AK143" s="262">
        <v>49</v>
      </c>
      <c r="AL143" s="262">
        <v>46709</v>
      </c>
      <c r="AM143" s="262">
        <v>3894</v>
      </c>
      <c r="AN143" s="262">
        <v>2664</v>
      </c>
      <c r="AO143" s="262">
        <v>2235</v>
      </c>
      <c r="AP143" s="262">
        <v>86123</v>
      </c>
      <c r="AQ143" s="262">
        <v>16070</v>
      </c>
      <c r="AR143" s="262">
        <v>8695</v>
      </c>
      <c r="AS143" s="262">
        <v>8750</v>
      </c>
      <c r="AT143" s="262">
        <v>14964</v>
      </c>
      <c r="AU143" s="262">
        <v>14071</v>
      </c>
      <c r="AV143" s="262">
        <v>7418</v>
      </c>
      <c r="AW143" s="262">
        <v>10481</v>
      </c>
      <c r="AX143" s="262">
        <v>4262</v>
      </c>
      <c r="AY143" s="262">
        <v>1412</v>
      </c>
      <c r="AZ143" s="262">
        <v>11435</v>
      </c>
      <c r="BA143" s="262">
        <v>70826</v>
      </c>
      <c r="BB143" s="262">
        <v>695</v>
      </c>
      <c r="BC143" s="262">
        <v>578</v>
      </c>
      <c r="BD143" s="262">
        <v>290</v>
      </c>
      <c r="BE143" s="262">
        <v>288</v>
      </c>
      <c r="BF143" s="262">
        <v>1623</v>
      </c>
      <c r="BG143" s="262">
        <v>388</v>
      </c>
      <c r="BH143" s="262">
        <v>1854</v>
      </c>
      <c r="BI143" s="262">
        <v>2958</v>
      </c>
      <c r="BJ143" s="262">
        <v>1225</v>
      </c>
      <c r="BK143" s="262">
        <v>72472</v>
      </c>
      <c r="BL143" s="262">
        <v>7114</v>
      </c>
      <c r="BM143" s="262">
        <v>500</v>
      </c>
      <c r="BN143" s="262">
        <v>52283</v>
      </c>
      <c r="BO143" s="262">
        <v>28867</v>
      </c>
      <c r="BP143" s="262">
        <v>488</v>
      </c>
      <c r="BQ143" s="262">
        <v>4485</v>
      </c>
      <c r="BR143" s="262">
        <v>1035</v>
      </c>
      <c r="BS143" s="262">
        <v>6734</v>
      </c>
      <c r="BT143" s="262">
        <v>14262</v>
      </c>
      <c r="BU143" s="262">
        <v>16744</v>
      </c>
      <c r="BV143" s="262">
        <v>14552</v>
      </c>
      <c r="BW143" s="262">
        <v>13645</v>
      </c>
      <c r="BX143" s="262">
        <v>7900</v>
      </c>
      <c r="BY143" s="262">
        <v>4082</v>
      </c>
      <c r="BZ143" s="262">
        <v>2739</v>
      </c>
      <c r="CA143" s="262">
        <v>4430</v>
      </c>
      <c r="CB143" s="262">
        <v>668</v>
      </c>
      <c r="CC143" s="262">
        <v>3405</v>
      </c>
      <c r="CD143" s="262">
        <v>11108</v>
      </c>
      <c r="CE143" s="262">
        <v>18757</v>
      </c>
      <c r="CF143" s="262">
        <v>18534</v>
      </c>
      <c r="CG143" s="262">
        <v>13177</v>
      </c>
      <c r="CH143" s="262">
        <v>20474</v>
      </c>
      <c r="CI143" s="262">
        <v>71496</v>
      </c>
      <c r="CJ143" s="262">
        <v>6644</v>
      </c>
      <c r="CK143" s="262">
        <v>4384</v>
      </c>
      <c r="CL143" s="262">
        <v>3599</v>
      </c>
      <c r="CM143" s="262">
        <v>79012</v>
      </c>
      <c r="CN143" s="262">
        <v>23210</v>
      </c>
      <c r="CO143" s="262">
        <v>22418</v>
      </c>
      <c r="CP143" s="262">
        <v>24949</v>
      </c>
      <c r="CQ143" s="262">
        <v>7031</v>
      </c>
      <c r="CR143" s="262">
        <v>1404</v>
      </c>
      <c r="CS143" s="262">
        <v>23210</v>
      </c>
      <c r="CT143" s="262">
        <v>26244</v>
      </c>
      <c r="CU143" s="262">
        <v>14298</v>
      </c>
      <c r="CV143" s="262">
        <v>10539</v>
      </c>
      <c r="CW143" s="262">
        <v>3267</v>
      </c>
      <c r="CX143" s="262">
        <v>1454</v>
      </c>
      <c r="CY143" s="262">
        <v>181851</v>
      </c>
      <c r="CZ143" s="262">
        <v>90065</v>
      </c>
      <c r="DA143" s="262">
        <v>91785</v>
      </c>
      <c r="DB143" s="262">
        <v>14434</v>
      </c>
      <c r="DC143" s="262">
        <v>19709</v>
      </c>
      <c r="DD143" s="262">
        <v>18960</v>
      </c>
      <c r="DE143" s="262">
        <v>27731</v>
      </c>
      <c r="DF143" s="262">
        <v>20625</v>
      </c>
      <c r="DG143" s="262">
        <v>19451</v>
      </c>
      <c r="DH143" s="262">
        <v>10576</v>
      </c>
      <c r="DI143" s="262">
        <v>3939</v>
      </c>
      <c r="DJ143" s="262">
        <v>4201</v>
      </c>
      <c r="DK143" s="262">
        <v>15699</v>
      </c>
      <c r="DL143" s="262">
        <v>6024</v>
      </c>
      <c r="DM143" s="262">
        <v>14303</v>
      </c>
      <c r="DN143" s="262">
        <v>8937</v>
      </c>
      <c r="DO143" s="262">
        <v>19509</v>
      </c>
      <c r="DP143" s="262">
        <v>30855</v>
      </c>
      <c r="DQ143" s="262">
        <v>39487</v>
      </c>
      <c r="DR143" s="262">
        <v>20437</v>
      </c>
      <c r="DS143" s="262">
        <v>18459</v>
      </c>
      <c r="DT143" s="262">
        <v>95080</v>
      </c>
      <c r="DU143" s="262">
        <v>91250</v>
      </c>
      <c r="DV143" s="262">
        <v>3830</v>
      </c>
      <c r="DW143" s="262">
        <v>85080</v>
      </c>
      <c r="DX143" s="262">
        <v>91250</v>
      </c>
      <c r="DY143" s="262">
        <v>77000</v>
      </c>
      <c r="DZ143" s="262">
        <v>5320</v>
      </c>
      <c r="EA143" s="262">
        <v>3800</v>
      </c>
      <c r="EB143" s="262">
        <v>4010</v>
      </c>
      <c r="EC143" s="262">
        <v>1120</v>
      </c>
      <c r="ED143" s="262">
        <v>89440</v>
      </c>
      <c r="EE143" s="262">
        <v>3480</v>
      </c>
      <c r="EF143" s="262">
        <v>11660</v>
      </c>
      <c r="EG143" s="262">
        <v>17370</v>
      </c>
      <c r="EH143" s="262">
        <v>12610</v>
      </c>
      <c r="EI143" s="262">
        <v>13430</v>
      </c>
      <c r="EJ143" s="262">
        <v>1600</v>
      </c>
      <c r="EK143" s="262">
        <v>11960</v>
      </c>
      <c r="EL143" s="262">
        <v>6940</v>
      </c>
      <c r="EM143" s="262">
        <v>9340</v>
      </c>
      <c r="EN143" s="262">
        <v>1040</v>
      </c>
      <c r="EO143" s="262">
        <v>91250</v>
      </c>
      <c r="EP143" s="262">
        <v>2010</v>
      </c>
      <c r="EQ143" s="262">
        <v>28180</v>
      </c>
      <c r="ER143" s="262">
        <v>22980</v>
      </c>
      <c r="ES143" s="262">
        <v>940</v>
      </c>
      <c r="ET143" s="262">
        <v>4260</v>
      </c>
      <c r="EU143" s="262">
        <v>22140</v>
      </c>
      <c r="EV143" s="262">
        <v>15420</v>
      </c>
      <c r="EW143" s="262">
        <v>6720</v>
      </c>
      <c r="EX143" s="262">
        <v>38910</v>
      </c>
      <c r="EY143" s="262">
        <v>2400</v>
      </c>
      <c r="EZ143" s="262">
        <v>7530</v>
      </c>
      <c r="FA143" s="262">
        <v>9190</v>
      </c>
      <c r="FB143" s="262">
        <v>19790</v>
      </c>
      <c r="FC143" s="262">
        <v>10</v>
      </c>
      <c r="FD143" s="262">
        <v>21910</v>
      </c>
      <c r="FE143" s="262">
        <v>6780</v>
      </c>
      <c r="FF143" s="262">
        <v>11510</v>
      </c>
      <c r="FG143" s="262">
        <v>3630</v>
      </c>
      <c r="FH143" s="262">
        <v>6520</v>
      </c>
      <c r="FI143" s="262">
        <v>880</v>
      </c>
      <c r="FJ143" s="262">
        <v>2890</v>
      </c>
      <c r="FK143" s="262">
        <v>6280</v>
      </c>
      <c r="FL143" s="262">
        <v>3340</v>
      </c>
      <c r="FM143" s="262">
        <v>2010</v>
      </c>
      <c r="FN143" s="262">
        <v>155710</v>
      </c>
      <c r="FO143" s="262">
        <v>8340</v>
      </c>
      <c r="FP143" s="262">
        <v>4440</v>
      </c>
      <c r="FQ143" s="262">
        <v>3900</v>
      </c>
      <c r="FR143" s="262">
        <v>67750</v>
      </c>
      <c r="FS143" s="262">
        <v>47280</v>
      </c>
      <c r="FT143" s="262">
        <v>43650</v>
      </c>
      <c r="FU143" s="262">
        <v>3630</v>
      </c>
      <c r="FV143" s="262">
        <v>11950</v>
      </c>
      <c r="FW143" s="262">
        <v>20390</v>
      </c>
      <c r="FX143" s="262">
        <v>155710</v>
      </c>
      <c r="FY143" s="262">
        <v>44230</v>
      </c>
      <c r="FZ143" s="262">
        <v>78340</v>
      </c>
      <c r="GA143" s="262">
        <v>16140</v>
      </c>
      <c r="GB143" s="262">
        <v>1690</v>
      </c>
      <c r="GC143" s="262">
        <v>6510</v>
      </c>
      <c r="GD143" s="262">
        <v>7940</v>
      </c>
      <c r="GE143" s="262">
        <v>870</v>
      </c>
      <c r="GF143">
        <v>10953</v>
      </c>
      <c r="GG143">
        <v>5832</v>
      </c>
      <c r="GH143">
        <v>22958</v>
      </c>
      <c r="GI143">
        <v>4714</v>
      </c>
      <c r="GJ143">
        <v>1432</v>
      </c>
      <c r="GK143">
        <v>2874</v>
      </c>
      <c r="GL143">
        <v>3320</v>
      </c>
      <c r="GM143">
        <v>1885</v>
      </c>
      <c r="GN143">
        <v>1214</v>
      </c>
      <c r="GO143">
        <v>320</v>
      </c>
      <c r="GP143">
        <v>16070</v>
      </c>
      <c r="GQ143">
        <v>8368</v>
      </c>
      <c r="GR143">
        <v>36939</v>
      </c>
      <c r="GS143">
        <v>7142</v>
      </c>
      <c r="GT143">
        <v>2200</v>
      </c>
      <c r="GU143">
        <v>5361</v>
      </c>
      <c r="GV143">
        <v>5525</v>
      </c>
      <c r="GW143">
        <v>2529</v>
      </c>
      <c r="GX143">
        <v>1516</v>
      </c>
      <c r="GY143">
        <v>473</v>
      </c>
    </row>
    <row r="144" spans="1:207">
      <c r="A144" s="262">
        <v>6635</v>
      </c>
      <c r="B144" s="262">
        <v>6</v>
      </c>
      <c r="C144" s="262">
        <v>6</v>
      </c>
      <c r="D144" s="262">
        <v>35</v>
      </c>
      <c r="E144" s="262" t="s">
        <v>191</v>
      </c>
      <c r="F144" s="262" t="s">
        <v>2483</v>
      </c>
      <c r="G144" s="262" t="s">
        <v>2484</v>
      </c>
      <c r="H144" s="262" t="s">
        <v>2202</v>
      </c>
      <c r="I144" s="262">
        <v>48633</v>
      </c>
      <c r="J144" s="262">
        <v>8280</v>
      </c>
      <c r="K144" s="262">
        <v>5311</v>
      </c>
      <c r="L144" s="262">
        <v>5092</v>
      </c>
      <c r="M144" s="262">
        <v>7518</v>
      </c>
      <c r="N144" s="262">
        <v>8302</v>
      </c>
      <c r="O144" s="262">
        <v>4706</v>
      </c>
      <c r="P144" s="262">
        <v>5780</v>
      </c>
      <c r="Q144" s="262">
        <v>2767</v>
      </c>
      <c r="R144" s="262">
        <v>877</v>
      </c>
      <c r="S144" s="262">
        <v>3555</v>
      </c>
      <c r="T144" s="262">
        <v>43527</v>
      </c>
      <c r="U144" s="262">
        <v>453</v>
      </c>
      <c r="V144" s="262">
        <v>225</v>
      </c>
      <c r="W144" s="262">
        <v>73</v>
      </c>
      <c r="X144" s="262">
        <v>217</v>
      </c>
      <c r="Y144" s="262">
        <v>327</v>
      </c>
      <c r="Z144" s="262">
        <v>256</v>
      </c>
      <c r="AA144" s="262">
        <v>728</v>
      </c>
      <c r="AB144" s="262">
        <v>1547</v>
      </c>
      <c r="AC144" s="262">
        <v>516</v>
      </c>
      <c r="AD144" s="262">
        <v>41980</v>
      </c>
      <c r="AE144" s="262">
        <v>3460</v>
      </c>
      <c r="AF144" s="262">
        <v>402</v>
      </c>
      <c r="AG144" s="262">
        <v>32085</v>
      </c>
      <c r="AH144" s="262">
        <v>10987</v>
      </c>
      <c r="AI144" s="262">
        <v>5014</v>
      </c>
      <c r="AJ144" s="262">
        <v>500</v>
      </c>
      <c r="AK144" s="262">
        <v>47</v>
      </c>
      <c r="AL144" s="262">
        <v>40637</v>
      </c>
      <c r="AM144" s="262">
        <v>3310</v>
      </c>
      <c r="AN144" s="262">
        <v>2476</v>
      </c>
      <c r="AO144" s="262">
        <v>2210</v>
      </c>
      <c r="AP144" s="262">
        <v>77660</v>
      </c>
      <c r="AQ144" s="262">
        <v>12478</v>
      </c>
      <c r="AR144" s="262">
        <v>7881</v>
      </c>
      <c r="AS144" s="262">
        <v>8352</v>
      </c>
      <c r="AT144" s="262">
        <v>12524</v>
      </c>
      <c r="AU144" s="262">
        <v>13899</v>
      </c>
      <c r="AV144" s="262">
        <v>7472</v>
      </c>
      <c r="AW144" s="262">
        <v>10257</v>
      </c>
      <c r="AX144" s="262">
        <v>3699</v>
      </c>
      <c r="AY144" s="262">
        <v>1095</v>
      </c>
      <c r="AZ144" s="262">
        <v>11259</v>
      </c>
      <c r="BA144" s="262">
        <v>61010</v>
      </c>
      <c r="BB144" s="262">
        <v>2452</v>
      </c>
      <c r="BC144" s="262">
        <v>445</v>
      </c>
      <c r="BD144" s="262">
        <v>269</v>
      </c>
      <c r="BE144" s="262">
        <v>525</v>
      </c>
      <c r="BF144" s="262">
        <v>1308</v>
      </c>
      <c r="BG144" s="262">
        <v>389</v>
      </c>
      <c r="BH144" s="262">
        <v>1349</v>
      </c>
      <c r="BI144" s="262">
        <v>4010</v>
      </c>
      <c r="BJ144" s="262">
        <v>1763</v>
      </c>
      <c r="BK144" s="262">
        <v>65674</v>
      </c>
      <c r="BL144" s="262">
        <v>4359</v>
      </c>
      <c r="BM144" s="262">
        <v>502</v>
      </c>
      <c r="BN144" s="262">
        <v>43146</v>
      </c>
      <c r="BO144" s="262">
        <v>28436</v>
      </c>
      <c r="BP144" s="262">
        <v>2328</v>
      </c>
      <c r="BQ144" s="262">
        <v>3747</v>
      </c>
      <c r="BR144" s="262">
        <v>1926</v>
      </c>
      <c r="BS144" s="262">
        <v>7988</v>
      </c>
      <c r="BT144" s="262">
        <v>13563</v>
      </c>
      <c r="BU144" s="262">
        <v>14465</v>
      </c>
      <c r="BV144" s="262">
        <v>11130</v>
      </c>
      <c r="BW144" s="262">
        <v>11059</v>
      </c>
      <c r="BX144" s="262">
        <v>6724</v>
      </c>
      <c r="BY144" s="262">
        <v>3765</v>
      </c>
      <c r="BZ144" s="262">
        <v>2587</v>
      </c>
      <c r="CA144" s="262">
        <v>4450</v>
      </c>
      <c r="CB144" s="262">
        <v>1113</v>
      </c>
      <c r="CC144" s="262">
        <v>4564</v>
      </c>
      <c r="CD144" s="262">
        <v>11886</v>
      </c>
      <c r="CE144" s="262">
        <v>16582</v>
      </c>
      <c r="CF144" s="262">
        <v>13996</v>
      </c>
      <c r="CG144" s="262">
        <v>11347</v>
      </c>
      <c r="CH144" s="262">
        <v>18169</v>
      </c>
      <c r="CI144" s="262">
        <v>62598</v>
      </c>
      <c r="CJ144" s="262">
        <v>5859</v>
      </c>
      <c r="CK144" s="262">
        <v>5509</v>
      </c>
      <c r="CL144" s="262">
        <v>3691</v>
      </c>
      <c r="CM144" s="262">
        <v>69582</v>
      </c>
      <c r="CN144" s="262">
        <v>22477</v>
      </c>
      <c r="CO144" s="262">
        <v>19372</v>
      </c>
      <c r="CP144" s="262">
        <v>20806</v>
      </c>
      <c r="CQ144" s="262">
        <v>5761</v>
      </c>
      <c r="CR144" s="262">
        <v>1166</v>
      </c>
      <c r="CS144" s="262">
        <v>22477</v>
      </c>
      <c r="CT144" s="262">
        <v>22627</v>
      </c>
      <c r="CU144" s="262">
        <v>11303</v>
      </c>
      <c r="CV144" s="262">
        <v>8825</v>
      </c>
      <c r="CW144" s="262">
        <v>2917</v>
      </c>
      <c r="CX144" s="262">
        <v>1433</v>
      </c>
      <c r="CY144" s="262">
        <v>158990</v>
      </c>
      <c r="CZ144" s="262">
        <v>78194</v>
      </c>
      <c r="DA144" s="262">
        <v>80796</v>
      </c>
      <c r="DB144" s="262">
        <v>13308</v>
      </c>
      <c r="DC144" s="262">
        <v>17863</v>
      </c>
      <c r="DD144" s="262">
        <v>16477</v>
      </c>
      <c r="DE144" s="262">
        <v>23796</v>
      </c>
      <c r="DF144" s="262">
        <v>17321</v>
      </c>
      <c r="DG144" s="262">
        <v>17098</v>
      </c>
      <c r="DH144" s="262">
        <v>9708</v>
      </c>
      <c r="DI144" s="262">
        <v>3549</v>
      </c>
      <c r="DJ144" s="262">
        <v>3941</v>
      </c>
      <c r="DK144" s="262">
        <v>14391</v>
      </c>
      <c r="DL144" s="262">
        <v>5430</v>
      </c>
      <c r="DM144" s="262">
        <v>12355</v>
      </c>
      <c r="DN144" s="262">
        <v>7982</v>
      </c>
      <c r="DO144" s="262">
        <v>16716</v>
      </c>
      <c r="DP144" s="262">
        <v>26703</v>
      </c>
      <c r="DQ144" s="262">
        <v>33639</v>
      </c>
      <c r="DR144" s="262">
        <v>17633</v>
      </c>
      <c r="DS144" s="262">
        <v>16651</v>
      </c>
      <c r="DT144" s="262">
        <v>83460</v>
      </c>
      <c r="DU144" s="262">
        <v>80880</v>
      </c>
      <c r="DV144" s="262">
        <v>2580</v>
      </c>
      <c r="DW144" s="262">
        <v>74560</v>
      </c>
      <c r="DX144" s="262">
        <v>80880</v>
      </c>
      <c r="DY144" s="262">
        <v>69310</v>
      </c>
      <c r="DZ144" s="262">
        <v>3730</v>
      </c>
      <c r="EA144" s="262">
        <v>3390</v>
      </c>
      <c r="EB144" s="262">
        <v>3350</v>
      </c>
      <c r="EC144" s="262">
        <v>1100</v>
      </c>
      <c r="ED144" s="262">
        <v>79470</v>
      </c>
      <c r="EE144" s="262">
        <v>3590</v>
      </c>
      <c r="EF144" s="262">
        <v>9630</v>
      </c>
      <c r="EG144" s="262">
        <v>15490</v>
      </c>
      <c r="EH144" s="262">
        <v>9710</v>
      </c>
      <c r="EI144" s="262">
        <v>12290</v>
      </c>
      <c r="EJ144" s="262">
        <v>1430</v>
      </c>
      <c r="EK144" s="262">
        <v>12190</v>
      </c>
      <c r="EL144" s="262">
        <v>7200</v>
      </c>
      <c r="EM144" s="262">
        <v>7310</v>
      </c>
      <c r="EN144" s="262">
        <v>630</v>
      </c>
      <c r="EO144" s="262">
        <v>80880</v>
      </c>
      <c r="EP144" s="262">
        <v>1800</v>
      </c>
      <c r="EQ144" s="262">
        <v>26100</v>
      </c>
      <c r="ER144" s="262">
        <v>20990</v>
      </c>
      <c r="ES144" s="262">
        <v>710</v>
      </c>
      <c r="ET144" s="262">
        <v>4400</v>
      </c>
      <c r="EU144" s="262">
        <v>17540</v>
      </c>
      <c r="EV144" s="262">
        <v>13440</v>
      </c>
      <c r="EW144" s="262">
        <v>4100</v>
      </c>
      <c r="EX144" s="262">
        <v>35430</v>
      </c>
      <c r="EY144" s="262">
        <v>1940</v>
      </c>
      <c r="EZ144" s="262">
        <v>7130</v>
      </c>
      <c r="FA144" s="262">
        <v>6530</v>
      </c>
      <c r="FB144" s="262">
        <v>19830</v>
      </c>
      <c r="FC144" s="262">
        <v>0</v>
      </c>
      <c r="FD144" s="262">
        <v>20780</v>
      </c>
      <c r="FE144" s="262">
        <v>6110</v>
      </c>
      <c r="FF144" s="262">
        <v>11180</v>
      </c>
      <c r="FG144" s="262">
        <v>3480</v>
      </c>
      <c r="FH144" s="262">
        <v>5800</v>
      </c>
      <c r="FI144" s="262">
        <v>1120</v>
      </c>
      <c r="FJ144" s="262">
        <v>4620</v>
      </c>
      <c r="FK144" s="262">
        <v>6330</v>
      </c>
      <c r="FL144" s="262">
        <v>730</v>
      </c>
      <c r="FM144" s="262">
        <v>2180</v>
      </c>
      <c r="FN144" s="262">
        <v>136770</v>
      </c>
      <c r="FO144" s="262">
        <v>8500</v>
      </c>
      <c r="FP144" s="262">
        <v>4590</v>
      </c>
      <c r="FQ144" s="262">
        <v>3920</v>
      </c>
      <c r="FR144" s="262">
        <v>58020</v>
      </c>
      <c r="FS144" s="262">
        <v>44390</v>
      </c>
      <c r="FT144" s="262">
        <v>40900</v>
      </c>
      <c r="FU144" s="262">
        <v>3480</v>
      </c>
      <c r="FV144" s="262">
        <v>10200</v>
      </c>
      <c r="FW144" s="262">
        <v>15660</v>
      </c>
      <c r="FX144" s="262">
        <v>136770</v>
      </c>
      <c r="FY144" s="262">
        <v>38470</v>
      </c>
      <c r="FZ144" s="262">
        <v>68320</v>
      </c>
      <c r="GA144" s="262">
        <v>16520</v>
      </c>
      <c r="GB144" s="262">
        <v>1450</v>
      </c>
      <c r="GC144" s="262">
        <v>5290</v>
      </c>
      <c r="GD144" s="262">
        <v>5970</v>
      </c>
      <c r="GE144" s="262">
        <v>740</v>
      </c>
      <c r="GF144">
        <v>8280</v>
      </c>
      <c r="GG144">
        <v>5096</v>
      </c>
      <c r="GH144">
        <v>20457</v>
      </c>
      <c r="GI144">
        <v>4531</v>
      </c>
      <c r="GJ144">
        <v>1412</v>
      </c>
      <c r="GK144">
        <v>2654</v>
      </c>
      <c r="GL144">
        <v>3275</v>
      </c>
      <c r="GM144">
        <v>1699</v>
      </c>
      <c r="GN144">
        <v>975</v>
      </c>
      <c r="GO144">
        <v>254</v>
      </c>
      <c r="GP144">
        <v>12478</v>
      </c>
      <c r="GQ144">
        <v>7575</v>
      </c>
      <c r="GR144">
        <v>34085</v>
      </c>
      <c r="GS144">
        <v>7183</v>
      </c>
      <c r="GT144">
        <v>2195</v>
      </c>
      <c r="GU144">
        <v>5277</v>
      </c>
      <c r="GV144">
        <v>5102</v>
      </c>
      <c r="GW144">
        <v>2234</v>
      </c>
      <c r="GX144">
        <v>1209</v>
      </c>
      <c r="GY144">
        <v>319</v>
      </c>
    </row>
    <row r="145" spans="1:207">
      <c r="A145" s="262">
        <v>6636</v>
      </c>
      <c r="B145" s="262">
        <v>6</v>
      </c>
      <c r="C145" s="262">
        <v>6</v>
      </c>
      <c r="D145" s="262">
        <v>36</v>
      </c>
      <c r="E145" s="262" t="s">
        <v>191</v>
      </c>
      <c r="F145" s="262" t="s">
        <v>2485</v>
      </c>
      <c r="G145" s="262" t="s">
        <v>2486</v>
      </c>
      <c r="H145" s="262" t="s">
        <v>2202</v>
      </c>
      <c r="I145" s="262">
        <v>32871</v>
      </c>
      <c r="J145" s="262">
        <v>7654</v>
      </c>
      <c r="K145" s="262">
        <v>4183</v>
      </c>
      <c r="L145" s="262">
        <v>3683</v>
      </c>
      <c r="M145" s="262">
        <v>5282</v>
      </c>
      <c r="N145" s="262">
        <v>5319</v>
      </c>
      <c r="O145" s="262">
        <v>2660</v>
      </c>
      <c r="P145" s="262">
        <v>2599</v>
      </c>
      <c r="Q145" s="262">
        <v>1160</v>
      </c>
      <c r="R145" s="262">
        <v>331</v>
      </c>
      <c r="S145" s="262">
        <v>2099</v>
      </c>
      <c r="T145" s="262">
        <v>29614</v>
      </c>
      <c r="U145" s="262">
        <v>153</v>
      </c>
      <c r="V145" s="262">
        <v>164</v>
      </c>
      <c r="W145" s="262">
        <v>70</v>
      </c>
      <c r="X145" s="262">
        <v>179</v>
      </c>
      <c r="Y145" s="262">
        <v>509</v>
      </c>
      <c r="Z145" s="262">
        <v>83</v>
      </c>
      <c r="AA145" s="262">
        <v>446</v>
      </c>
      <c r="AB145" s="262">
        <v>1752</v>
      </c>
      <c r="AC145" s="262">
        <v>401</v>
      </c>
      <c r="AD145" s="262">
        <v>26218</v>
      </c>
      <c r="AE145" s="262">
        <v>3707</v>
      </c>
      <c r="AF145" s="262">
        <v>347</v>
      </c>
      <c r="AG145" s="262">
        <v>22099</v>
      </c>
      <c r="AH145" s="262">
        <v>7281</v>
      </c>
      <c r="AI145" s="262">
        <v>3193</v>
      </c>
      <c r="AJ145" s="262">
        <v>270</v>
      </c>
      <c r="AK145" s="262">
        <v>28</v>
      </c>
      <c r="AL145" s="262">
        <v>24408</v>
      </c>
      <c r="AM145" s="262">
        <v>3047</v>
      </c>
      <c r="AN145" s="262">
        <v>4108</v>
      </c>
      <c r="AO145" s="262">
        <v>1308</v>
      </c>
      <c r="AP145" s="262">
        <v>51719</v>
      </c>
      <c r="AQ145" s="262">
        <v>11266</v>
      </c>
      <c r="AR145" s="262">
        <v>6258</v>
      </c>
      <c r="AS145" s="262">
        <v>6463</v>
      </c>
      <c r="AT145" s="262">
        <v>9079</v>
      </c>
      <c r="AU145" s="262">
        <v>8400</v>
      </c>
      <c r="AV145" s="262">
        <v>4070</v>
      </c>
      <c r="AW145" s="262">
        <v>4328</v>
      </c>
      <c r="AX145" s="262">
        <v>1459</v>
      </c>
      <c r="AY145" s="262">
        <v>393</v>
      </c>
      <c r="AZ145" s="262">
        <v>6528</v>
      </c>
      <c r="BA145" s="262">
        <v>40728</v>
      </c>
      <c r="BB145" s="262">
        <v>653</v>
      </c>
      <c r="BC145" s="262">
        <v>382</v>
      </c>
      <c r="BD145" s="262">
        <v>332</v>
      </c>
      <c r="BE145" s="262">
        <v>513</v>
      </c>
      <c r="BF145" s="262">
        <v>2332</v>
      </c>
      <c r="BG145" s="262">
        <v>248</v>
      </c>
      <c r="BH145" s="262">
        <v>651</v>
      </c>
      <c r="BI145" s="262">
        <v>4883</v>
      </c>
      <c r="BJ145" s="262">
        <v>1663</v>
      </c>
      <c r="BK145" s="262">
        <v>38934</v>
      </c>
      <c r="BL145" s="262">
        <v>5142</v>
      </c>
      <c r="BM145" s="262">
        <v>443</v>
      </c>
      <c r="BN145" s="262">
        <v>28895</v>
      </c>
      <c r="BO145" s="262">
        <v>18893</v>
      </c>
      <c r="BP145" s="262">
        <v>433</v>
      </c>
      <c r="BQ145" s="262">
        <v>3495</v>
      </c>
      <c r="BR145" s="262">
        <v>943</v>
      </c>
      <c r="BS145" s="262">
        <v>5396</v>
      </c>
      <c r="BT145" s="262">
        <v>9763</v>
      </c>
      <c r="BU145" s="262">
        <v>10433</v>
      </c>
      <c r="BV145" s="262">
        <v>7924</v>
      </c>
      <c r="BW145" s="262">
        <v>7354</v>
      </c>
      <c r="BX145" s="262">
        <v>4442</v>
      </c>
      <c r="BY145" s="262">
        <v>2031</v>
      </c>
      <c r="BZ145" s="262">
        <v>1332</v>
      </c>
      <c r="CA145" s="262">
        <v>2098</v>
      </c>
      <c r="CB145" s="262">
        <v>553</v>
      </c>
      <c r="CC145" s="262">
        <v>2658</v>
      </c>
      <c r="CD145" s="262">
        <v>7903</v>
      </c>
      <c r="CE145" s="262">
        <v>11883</v>
      </c>
      <c r="CF145" s="262">
        <v>9923</v>
      </c>
      <c r="CG145" s="262">
        <v>7857</v>
      </c>
      <c r="CH145" s="262">
        <v>10939</v>
      </c>
      <c r="CI145" s="262">
        <v>36202</v>
      </c>
      <c r="CJ145" s="262">
        <v>5794</v>
      </c>
      <c r="CK145" s="262">
        <v>7456</v>
      </c>
      <c r="CL145" s="262">
        <v>2264</v>
      </c>
      <c r="CM145" s="262">
        <v>46222</v>
      </c>
      <c r="CN145" s="262">
        <v>14983</v>
      </c>
      <c r="CO145" s="262">
        <v>13512</v>
      </c>
      <c r="CP145" s="262">
        <v>12966</v>
      </c>
      <c r="CQ145" s="262">
        <v>3863</v>
      </c>
      <c r="CR145" s="262">
        <v>898</v>
      </c>
      <c r="CS145" s="262">
        <v>14983</v>
      </c>
      <c r="CT145" s="262">
        <v>15841</v>
      </c>
      <c r="CU145" s="262">
        <v>7716</v>
      </c>
      <c r="CV145" s="262">
        <v>5347</v>
      </c>
      <c r="CW145" s="262">
        <v>1635</v>
      </c>
      <c r="CX145" s="262">
        <v>700</v>
      </c>
      <c r="CY145" s="262">
        <v>102124</v>
      </c>
      <c r="CZ145" s="262">
        <v>49658</v>
      </c>
      <c r="DA145" s="262">
        <v>52466</v>
      </c>
      <c r="DB145" s="262">
        <v>7572</v>
      </c>
      <c r="DC145" s="262">
        <v>10426</v>
      </c>
      <c r="DD145" s="262">
        <v>9942</v>
      </c>
      <c r="DE145" s="262">
        <v>15943</v>
      </c>
      <c r="DF145" s="262">
        <v>12631</v>
      </c>
      <c r="DG145" s="262">
        <v>12045</v>
      </c>
      <c r="DH145" s="262">
        <v>6935</v>
      </c>
      <c r="DI145" s="262">
        <v>2038</v>
      </c>
      <c r="DJ145" s="262">
        <v>2193</v>
      </c>
      <c r="DK145" s="262">
        <v>8273</v>
      </c>
      <c r="DL145" s="262">
        <v>3226</v>
      </c>
      <c r="DM145" s="262">
        <v>7375</v>
      </c>
      <c r="DN145" s="262">
        <v>4835</v>
      </c>
      <c r="DO145" s="262">
        <v>9874</v>
      </c>
      <c r="DP145" s="262">
        <v>16756</v>
      </c>
      <c r="DQ145" s="262">
        <v>22915</v>
      </c>
      <c r="DR145" s="262">
        <v>12761</v>
      </c>
      <c r="DS145" s="262">
        <v>11878</v>
      </c>
      <c r="DT145" s="262">
        <v>51230</v>
      </c>
      <c r="DU145" s="262">
        <v>49040</v>
      </c>
      <c r="DV145" s="262">
        <v>2180</v>
      </c>
      <c r="DW145" s="262">
        <v>50490</v>
      </c>
      <c r="DX145" s="262">
        <v>49040</v>
      </c>
      <c r="DY145" s="262">
        <v>40750</v>
      </c>
      <c r="DZ145" s="262">
        <v>2780</v>
      </c>
      <c r="EA145" s="262">
        <v>2160</v>
      </c>
      <c r="EB145" s="262">
        <v>2620</v>
      </c>
      <c r="EC145" s="262">
        <v>730</v>
      </c>
      <c r="ED145" s="262">
        <v>47940</v>
      </c>
      <c r="EE145" s="262">
        <v>2000</v>
      </c>
      <c r="EF145" s="262">
        <v>5990</v>
      </c>
      <c r="EG145" s="262">
        <v>8580</v>
      </c>
      <c r="EH145" s="262">
        <v>6780</v>
      </c>
      <c r="EI145" s="262">
        <v>8140</v>
      </c>
      <c r="EJ145" s="262">
        <v>990</v>
      </c>
      <c r="EK145" s="262">
        <v>7060</v>
      </c>
      <c r="EL145" s="262">
        <v>3220</v>
      </c>
      <c r="EM145" s="262">
        <v>4730</v>
      </c>
      <c r="EN145" s="262">
        <v>0.42420000000000002</v>
      </c>
      <c r="EO145" s="262">
        <v>49040</v>
      </c>
      <c r="EP145" s="262">
        <v>1520</v>
      </c>
      <c r="EQ145" s="262">
        <v>13040</v>
      </c>
      <c r="ER145" s="262">
        <v>9730</v>
      </c>
      <c r="ES145" s="262">
        <v>360</v>
      </c>
      <c r="ET145" s="262">
        <v>2950</v>
      </c>
      <c r="EU145" s="262">
        <v>11690</v>
      </c>
      <c r="EV145" s="262">
        <v>8680</v>
      </c>
      <c r="EW145" s="262">
        <v>3000</v>
      </c>
      <c r="EX145" s="262">
        <v>22800</v>
      </c>
      <c r="EY145" s="262">
        <v>1460</v>
      </c>
      <c r="EZ145" s="262">
        <v>4540</v>
      </c>
      <c r="FA145" s="262">
        <v>5020</v>
      </c>
      <c r="FB145" s="262">
        <v>11770</v>
      </c>
      <c r="FC145" s="262">
        <v>0</v>
      </c>
      <c r="FD145" s="262">
        <v>11990</v>
      </c>
      <c r="FE145" s="262">
        <v>3360</v>
      </c>
      <c r="FF145" s="262">
        <v>6340</v>
      </c>
      <c r="FG145" s="262">
        <v>2290</v>
      </c>
      <c r="FH145" s="262">
        <v>3260</v>
      </c>
      <c r="FI145" s="262">
        <v>440</v>
      </c>
      <c r="FJ145" s="262">
        <v>1760</v>
      </c>
      <c r="FK145" s="262">
        <v>3750</v>
      </c>
      <c r="FL145" s="262">
        <v>1740</v>
      </c>
      <c r="FM145" s="262">
        <v>1040</v>
      </c>
      <c r="FN145" s="262">
        <v>89290</v>
      </c>
      <c r="FO145" s="262">
        <v>4460</v>
      </c>
      <c r="FP145" s="262">
        <v>2100</v>
      </c>
      <c r="FQ145" s="262">
        <v>2360</v>
      </c>
      <c r="FR145" s="262">
        <v>40470</v>
      </c>
      <c r="FS145" s="262">
        <v>27300</v>
      </c>
      <c r="FT145" s="262">
        <v>25010</v>
      </c>
      <c r="FU145" s="262">
        <v>2290</v>
      </c>
      <c r="FV145" s="262">
        <v>6220</v>
      </c>
      <c r="FW145" s="262">
        <v>10840</v>
      </c>
      <c r="FX145" s="262">
        <v>89290</v>
      </c>
      <c r="FY145" s="262">
        <v>23400</v>
      </c>
      <c r="FZ145" s="262">
        <v>48450</v>
      </c>
      <c r="GA145" s="262">
        <v>8710</v>
      </c>
      <c r="GB145" s="262">
        <v>900</v>
      </c>
      <c r="GC145" s="262">
        <v>3140</v>
      </c>
      <c r="GD145" s="262">
        <v>4100</v>
      </c>
      <c r="GE145" s="262">
        <v>590</v>
      </c>
      <c r="GF145">
        <v>7654</v>
      </c>
      <c r="GG145">
        <v>4077</v>
      </c>
      <c r="GH145">
        <v>13948</v>
      </c>
      <c r="GI145">
        <v>2677</v>
      </c>
      <c r="GJ145">
        <v>704</v>
      </c>
      <c r="GK145">
        <v>1203</v>
      </c>
      <c r="GL145">
        <v>1446</v>
      </c>
      <c r="GM145">
        <v>672</v>
      </c>
      <c r="GN145">
        <v>382</v>
      </c>
      <c r="GO145">
        <v>108</v>
      </c>
      <c r="GP145">
        <v>11266</v>
      </c>
      <c r="GQ145">
        <v>6098</v>
      </c>
      <c r="GR145">
        <v>23458</v>
      </c>
      <c r="GS145">
        <v>4078</v>
      </c>
      <c r="GT145">
        <v>1078</v>
      </c>
      <c r="GU145">
        <v>2148</v>
      </c>
      <c r="GV145">
        <v>2163</v>
      </c>
      <c r="GW145">
        <v>853</v>
      </c>
      <c r="GX145">
        <v>442</v>
      </c>
      <c r="GY145">
        <v>132</v>
      </c>
    </row>
    <row r="146" spans="1:207">
      <c r="A146" s="262">
        <v>7111</v>
      </c>
      <c r="B146" s="262">
        <v>7</v>
      </c>
      <c r="C146" s="262">
        <v>1</v>
      </c>
      <c r="D146" s="262">
        <v>11</v>
      </c>
      <c r="E146" s="262" t="s">
        <v>190</v>
      </c>
      <c r="F146" s="262" t="s">
        <v>2487</v>
      </c>
      <c r="G146" s="262" t="s">
        <v>2488</v>
      </c>
      <c r="H146" s="262" t="s">
        <v>2202</v>
      </c>
      <c r="I146" s="262">
        <v>21316</v>
      </c>
      <c r="J146" s="262">
        <v>3000</v>
      </c>
      <c r="K146" s="262">
        <v>2464</v>
      </c>
      <c r="L146" s="262">
        <v>3608</v>
      </c>
      <c r="M146" s="262">
        <v>4018</v>
      </c>
      <c r="N146" s="262">
        <v>2811</v>
      </c>
      <c r="O146" s="262">
        <v>2073</v>
      </c>
      <c r="P146" s="262">
        <v>1785</v>
      </c>
      <c r="Q146" s="262">
        <v>989</v>
      </c>
      <c r="R146" s="262">
        <v>568</v>
      </c>
      <c r="S146" s="262">
        <v>2926</v>
      </c>
      <c r="T146" s="262">
        <v>16528</v>
      </c>
      <c r="U146" s="262">
        <v>183</v>
      </c>
      <c r="V146" s="262">
        <v>564</v>
      </c>
      <c r="W146" s="262">
        <v>517</v>
      </c>
      <c r="X146" s="262">
        <v>155</v>
      </c>
      <c r="Y146" s="262">
        <v>262</v>
      </c>
      <c r="Z146" s="262">
        <v>181</v>
      </c>
      <c r="AA146" s="262">
        <v>626</v>
      </c>
      <c r="AB146" s="262">
        <v>4425</v>
      </c>
      <c r="AC146" s="262">
        <v>160</v>
      </c>
      <c r="AD146" s="262">
        <v>14888</v>
      </c>
      <c r="AE146" s="262">
        <v>1153</v>
      </c>
      <c r="AF146" s="262">
        <v>64</v>
      </c>
      <c r="AG146" s="262">
        <v>10578</v>
      </c>
      <c r="AH146" s="262">
        <v>3431</v>
      </c>
      <c r="AI146" s="262">
        <v>5369</v>
      </c>
      <c r="AJ146" s="262">
        <v>1619</v>
      </c>
      <c r="AK146" s="262">
        <v>319</v>
      </c>
      <c r="AL146" s="262">
        <v>8720</v>
      </c>
      <c r="AM146" s="262">
        <v>3316</v>
      </c>
      <c r="AN146" s="262">
        <v>8243</v>
      </c>
      <c r="AO146" s="262">
        <v>1037</v>
      </c>
      <c r="AP146" s="262">
        <v>60034</v>
      </c>
      <c r="AQ146" s="262">
        <v>7354</v>
      </c>
      <c r="AR146" s="262">
        <v>5814</v>
      </c>
      <c r="AS146" s="262">
        <v>11875</v>
      </c>
      <c r="AT146" s="262">
        <v>12012</v>
      </c>
      <c r="AU146" s="262">
        <v>8728</v>
      </c>
      <c r="AV146" s="262">
        <v>5241</v>
      </c>
      <c r="AW146" s="262">
        <v>5700</v>
      </c>
      <c r="AX146" s="262">
        <v>2183</v>
      </c>
      <c r="AY146" s="262">
        <v>1124</v>
      </c>
      <c r="AZ146" s="262">
        <v>15583</v>
      </c>
      <c r="BA146" s="262">
        <v>32742</v>
      </c>
      <c r="BB146" s="262">
        <v>1257</v>
      </c>
      <c r="BC146" s="262">
        <v>3314</v>
      </c>
      <c r="BD146" s="262">
        <v>3501</v>
      </c>
      <c r="BE146" s="262">
        <v>923</v>
      </c>
      <c r="BF146" s="262">
        <v>1565</v>
      </c>
      <c r="BG146" s="262">
        <v>1146</v>
      </c>
      <c r="BH146" s="262">
        <v>2572</v>
      </c>
      <c r="BI146" s="262">
        <v>17968</v>
      </c>
      <c r="BJ146" s="262">
        <v>719</v>
      </c>
      <c r="BK146" s="262">
        <v>35859</v>
      </c>
      <c r="BL146" s="262">
        <v>2815</v>
      </c>
      <c r="BM146" s="262">
        <v>98</v>
      </c>
      <c r="BN146" s="262">
        <v>18568</v>
      </c>
      <c r="BO146" s="262">
        <v>38920</v>
      </c>
      <c r="BP146" s="262">
        <v>186</v>
      </c>
      <c r="BQ146" s="262">
        <v>2357</v>
      </c>
      <c r="BR146" s="262">
        <v>3952</v>
      </c>
      <c r="BS146" s="262">
        <v>10237</v>
      </c>
      <c r="BT146" s="262">
        <v>16109</v>
      </c>
      <c r="BU146" s="262">
        <v>12673</v>
      </c>
      <c r="BV146" s="262">
        <v>6547</v>
      </c>
      <c r="BW146" s="262">
        <v>4410</v>
      </c>
      <c r="BX146" s="262">
        <v>2878</v>
      </c>
      <c r="BY146" s="262">
        <v>1284</v>
      </c>
      <c r="BZ146" s="262">
        <v>761</v>
      </c>
      <c r="CA146" s="262">
        <v>1180</v>
      </c>
      <c r="CB146" s="262">
        <v>1951</v>
      </c>
      <c r="CC146" s="262">
        <v>5923</v>
      </c>
      <c r="CD146" s="262">
        <v>15296</v>
      </c>
      <c r="CE146" s="262">
        <v>17246</v>
      </c>
      <c r="CF146" s="262">
        <v>9455</v>
      </c>
      <c r="CG146" s="262">
        <v>4676</v>
      </c>
      <c r="CH146" s="262">
        <v>5484</v>
      </c>
      <c r="CI146" s="262">
        <v>20073</v>
      </c>
      <c r="CJ146" s="262">
        <v>7965</v>
      </c>
      <c r="CK146" s="262">
        <v>27627</v>
      </c>
      <c r="CL146" s="262">
        <v>4366</v>
      </c>
      <c r="CM146" s="262">
        <v>55506</v>
      </c>
      <c r="CN146" s="262">
        <v>23892</v>
      </c>
      <c r="CO146" s="262">
        <v>14813</v>
      </c>
      <c r="CP146" s="262">
        <v>10520</v>
      </c>
      <c r="CQ146" s="262">
        <v>4276</v>
      </c>
      <c r="CR146" s="262">
        <v>2005</v>
      </c>
      <c r="CS146" s="262">
        <v>23892</v>
      </c>
      <c r="CT146" s="262">
        <v>18650</v>
      </c>
      <c r="CU146" s="262">
        <v>6672</v>
      </c>
      <c r="CV146" s="262">
        <v>4337</v>
      </c>
      <c r="CW146" s="262">
        <v>1316</v>
      </c>
      <c r="CX146" s="262">
        <v>639</v>
      </c>
      <c r="CY146" s="262">
        <v>107825</v>
      </c>
      <c r="CZ146" s="262">
        <v>51652</v>
      </c>
      <c r="DA146" s="262">
        <v>56173</v>
      </c>
      <c r="DB146" s="262">
        <v>8609</v>
      </c>
      <c r="DC146" s="262">
        <v>9572</v>
      </c>
      <c r="DD146" s="262">
        <v>15395</v>
      </c>
      <c r="DE146" s="262">
        <v>14736</v>
      </c>
      <c r="DF146" s="262">
        <v>11733</v>
      </c>
      <c r="DG146" s="262">
        <v>11216</v>
      </c>
      <c r="DH146" s="262">
        <v>6879</v>
      </c>
      <c r="DI146" s="262">
        <v>2721</v>
      </c>
      <c r="DJ146" s="262">
        <v>2536</v>
      </c>
      <c r="DK146" s="262">
        <v>7978</v>
      </c>
      <c r="DL146" s="262">
        <v>2849</v>
      </c>
      <c r="DM146" s="262">
        <v>9189</v>
      </c>
      <c r="DN146" s="262">
        <v>8303</v>
      </c>
      <c r="DO146" s="262">
        <v>13457</v>
      </c>
      <c r="DP146" s="262">
        <v>16228</v>
      </c>
      <c r="DQ146" s="262">
        <v>21029</v>
      </c>
      <c r="DR146" s="262">
        <v>12042</v>
      </c>
      <c r="DS146" s="262">
        <v>11493</v>
      </c>
      <c r="DT146" s="262">
        <v>58250</v>
      </c>
      <c r="DU146" s="262">
        <v>56340</v>
      </c>
      <c r="DV146" s="262">
        <v>1910</v>
      </c>
      <c r="DW146" s="262">
        <v>48810</v>
      </c>
      <c r="DX146" s="262">
        <v>56340</v>
      </c>
      <c r="DY146" s="262">
        <v>44180</v>
      </c>
      <c r="DZ146" s="262">
        <v>6010</v>
      </c>
      <c r="EA146" s="262">
        <v>2640</v>
      </c>
      <c r="EB146" s="262">
        <v>2730</v>
      </c>
      <c r="EC146" s="262">
        <v>0.42420000000000002</v>
      </c>
      <c r="ED146" s="262">
        <v>55090</v>
      </c>
      <c r="EE146" s="262">
        <v>1610</v>
      </c>
      <c r="EF146" s="262">
        <v>10270</v>
      </c>
      <c r="EG146" s="262">
        <v>11100</v>
      </c>
      <c r="EH146" s="262">
        <v>7390</v>
      </c>
      <c r="EI146" s="262">
        <v>10010</v>
      </c>
      <c r="EJ146" s="262">
        <v>0.42420000000000002</v>
      </c>
      <c r="EK146" s="262">
        <v>5070</v>
      </c>
      <c r="EL146" s="262">
        <v>3270</v>
      </c>
      <c r="EM146" s="262">
        <v>5260</v>
      </c>
      <c r="EN146" s="262">
        <v>0.42420000000000002</v>
      </c>
      <c r="EO146" s="262">
        <v>56340</v>
      </c>
      <c r="EP146" s="262">
        <v>0.42420000000000002</v>
      </c>
      <c r="EQ146" s="262">
        <v>8980</v>
      </c>
      <c r="ER146" s="262">
        <v>6150</v>
      </c>
      <c r="ES146" s="262">
        <v>620</v>
      </c>
      <c r="ET146" s="262">
        <v>2210</v>
      </c>
      <c r="EU146" s="262">
        <v>15390</v>
      </c>
      <c r="EV146" s="262">
        <v>10480</v>
      </c>
      <c r="EW146" s="262">
        <v>4910</v>
      </c>
      <c r="EX146" s="262">
        <v>31670</v>
      </c>
      <c r="EY146" s="262">
        <v>2160</v>
      </c>
      <c r="EZ146" s="262">
        <v>6720</v>
      </c>
      <c r="FA146" s="262">
        <v>7780</v>
      </c>
      <c r="FB146" s="262">
        <v>15010</v>
      </c>
      <c r="FC146" s="262">
        <v>0.42420000000000002</v>
      </c>
      <c r="FD146" s="262">
        <v>11710</v>
      </c>
      <c r="FE146" s="262">
        <v>3680</v>
      </c>
      <c r="FF146" s="262">
        <v>6560</v>
      </c>
      <c r="FG146" s="262">
        <v>1480</v>
      </c>
      <c r="FH146" s="262">
        <v>3670</v>
      </c>
      <c r="FI146" s="262">
        <v>0.42420000000000002</v>
      </c>
      <c r="FJ146" s="262">
        <v>2890</v>
      </c>
      <c r="FK146" s="262">
        <v>3690</v>
      </c>
      <c r="FL146" s="262">
        <v>0.42420000000000002</v>
      </c>
      <c r="FM146" s="262">
        <v>840</v>
      </c>
      <c r="FN146" s="262">
        <v>94120</v>
      </c>
      <c r="FO146" s="262">
        <v>7610</v>
      </c>
      <c r="FP146" s="262">
        <v>5370</v>
      </c>
      <c r="FQ146" s="262">
        <v>2240</v>
      </c>
      <c r="FR146" s="262">
        <v>32920</v>
      </c>
      <c r="FS146" s="262">
        <v>22290</v>
      </c>
      <c r="FT146" s="262">
        <v>20810</v>
      </c>
      <c r="FU146" s="262">
        <v>1480</v>
      </c>
      <c r="FV146" s="262">
        <v>7700</v>
      </c>
      <c r="FW146" s="262">
        <v>23600</v>
      </c>
      <c r="FX146" s="262">
        <v>94120</v>
      </c>
      <c r="FY146" s="262">
        <v>26150</v>
      </c>
      <c r="FZ146" s="262">
        <v>39770</v>
      </c>
      <c r="GA146" s="262">
        <v>9160</v>
      </c>
      <c r="GB146" s="262">
        <v>1430</v>
      </c>
      <c r="GC146" s="262">
        <v>6830</v>
      </c>
      <c r="GD146" s="262">
        <v>8980</v>
      </c>
      <c r="GE146" s="262">
        <v>1800</v>
      </c>
      <c r="GF146">
        <v>3000</v>
      </c>
      <c r="GG146">
        <v>2398</v>
      </c>
      <c r="GH146">
        <v>10294</v>
      </c>
      <c r="GI146">
        <v>1833</v>
      </c>
      <c r="GJ146">
        <v>604</v>
      </c>
      <c r="GK146">
        <v>878</v>
      </c>
      <c r="GL146">
        <v>934</v>
      </c>
      <c r="GM146">
        <v>560</v>
      </c>
      <c r="GN146">
        <v>599</v>
      </c>
      <c r="GO146">
        <v>216</v>
      </c>
      <c r="GP146">
        <v>7354</v>
      </c>
      <c r="GQ146">
        <v>5602</v>
      </c>
      <c r="GR146">
        <v>32293</v>
      </c>
      <c r="GS146">
        <v>4856</v>
      </c>
      <c r="GT146">
        <v>1250</v>
      </c>
      <c r="GU146">
        <v>2931</v>
      </c>
      <c r="GV146">
        <v>2840</v>
      </c>
      <c r="GW146">
        <v>1117</v>
      </c>
      <c r="GX146">
        <v>1385</v>
      </c>
      <c r="GY146">
        <v>403</v>
      </c>
    </row>
    <row r="147" spans="1:207">
      <c r="A147" s="262">
        <v>7131</v>
      </c>
      <c r="B147" s="262">
        <v>7</v>
      </c>
      <c r="C147" s="262">
        <v>1</v>
      </c>
      <c r="D147" s="262">
        <v>31</v>
      </c>
      <c r="E147" s="262" t="s">
        <v>190</v>
      </c>
      <c r="F147" s="262" t="s">
        <v>2489</v>
      </c>
      <c r="G147" s="262" t="s">
        <v>2490</v>
      </c>
      <c r="H147" s="262" t="s">
        <v>2202</v>
      </c>
      <c r="I147" s="262">
        <v>40779</v>
      </c>
      <c r="J147" s="262">
        <v>5148</v>
      </c>
      <c r="K147" s="262">
        <v>3866</v>
      </c>
      <c r="L147" s="262">
        <v>4365</v>
      </c>
      <c r="M147" s="262">
        <v>6661</v>
      </c>
      <c r="N147" s="262">
        <v>6360</v>
      </c>
      <c r="O147" s="262">
        <v>4757</v>
      </c>
      <c r="P147" s="262">
        <v>5654</v>
      </c>
      <c r="Q147" s="262">
        <v>2690</v>
      </c>
      <c r="R147" s="262">
        <v>1278</v>
      </c>
      <c r="S147" s="262">
        <v>2708</v>
      </c>
      <c r="T147" s="262">
        <v>37491</v>
      </c>
      <c r="U147" s="262">
        <v>18</v>
      </c>
      <c r="V147" s="262">
        <v>142</v>
      </c>
      <c r="W147" s="262">
        <v>165</v>
      </c>
      <c r="X147" s="262">
        <v>153</v>
      </c>
      <c r="Y147" s="262">
        <v>12</v>
      </c>
      <c r="Z147" s="262">
        <v>90</v>
      </c>
      <c r="AA147" s="262">
        <v>655</v>
      </c>
      <c r="AB147" s="262">
        <v>2416</v>
      </c>
      <c r="AC147" s="262">
        <v>204</v>
      </c>
      <c r="AD147" s="262">
        <v>34049</v>
      </c>
      <c r="AE147" s="262">
        <v>3064</v>
      </c>
      <c r="AF147" s="262">
        <v>391</v>
      </c>
      <c r="AG147" s="262">
        <v>29788</v>
      </c>
      <c r="AH147" s="262">
        <v>6122</v>
      </c>
      <c r="AI147" s="262">
        <v>4171</v>
      </c>
      <c r="AJ147" s="262">
        <v>583</v>
      </c>
      <c r="AK147" s="262">
        <v>115</v>
      </c>
      <c r="AL147" s="262">
        <v>28646</v>
      </c>
      <c r="AM147" s="262">
        <v>4449</v>
      </c>
      <c r="AN147" s="262">
        <v>5865</v>
      </c>
      <c r="AO147" s="262">
        <v>1819</v>
      </c>
      <c r="AP147" s="262">
        <v>64938</v>
      </c>
      <c r="AQ147" s="262">
        <v>7042</v>
      </c>
      <c r="AR147" s="262">
        <v>5458</v>
      </c>
      <c r="AS147" s="262">
        <v>5965</v>
      </c>
      <c r="AT147" s="262">
        <v>11243</v>
      </c>
      <c r="AU147" s="262">
        <v>11445</v>
      </c>
      <c r="AV147" s="262">
        <v>7997</v>
      </c>
      <c r="AW147" s="262">
        <v>9762</v>
      </c>
      <c r="AX147" s="262">
        <v>4092</v>
      </c>
      <c r="AY147" s="262">
        <v>1934</v>
      </c>
      <c r="AZ147" s="262">
        <v>11600</v>
      </c>
      <c r="BA147" s="262">
        <v>51212</v>
      </c>
      <c r="BB147" s="262">
        <v>49</v>
      </c>
      <c r="BC147" s="262">
        <v>267</v>
      </c>
      <c r="BD147" s="262">
        <v>923</v>
      </c>
      <c r="BE147" s="262">
        <v>405</v>
      </c>
      <c r="BF147" s="262">
        <v>26</v>
      </c>
      <c r="BG147" s="262">
        <v>456</v>
      </c>
      <c r="BH147" s="262">
        <v>1154</v>
      </c>
      <c r="BI147" s="262">
        <v>7071</v>
      </c>
      <c r="BJ147" s="262">
        <v>373</v>
      </c>
      <c r="BK147" s="262">
        <v>51742</v>
      </c>
      <c r="BL147" s="262">
        <v>4146</v>
      </c>
      <c r="BM147" s="262">
        <v>452</v>
      </c>
      <c r="BN147" s="262">
        <v>34506</v>
      </c>
      <c r="BO147" s="262">
        <v>26304</v>
      </c>
      <c r="BP147" s="262">
        <v>968</v>
      </c>
      <c r="BQ147" s="262">
        <v>3160</v>
      </c>
      <c r="BR147" s="262">
        <v>1944</v>
      </c>
      <c r="BS147" s="262">
        <v>6592</v>
      </c>
      <c r="BT147" s="262">
        <v>12187</v>
      </c>
      <c r="BU147" s="262">
        <v>12423</v>
      </c>
      <c r="BV147" s="262">
        <v>9243</v>
      </c>
      <c r="BW147" s="262">
        <v>9677</v>
      </c>
      <c r="BX147" s="262">
        <v>5829</v>
      </c>
      <c r="BY147" s="262">
        <v>2791</v>
      </c>
      <c r="BZ147" s="262">
        <v>1689</v>
      </c>
      <c r="CA147" s="262">
        <v>2563</v>
      </c>
      <c r="CB147" s="262">
        <v>1220</v>
      </c>
      <c r="CC147" s="262">
        <v>4506</v>
      </c>
      <c r="CD147" s="262">
        <v>11310</v>
      </c>
      <c r="CE147" s="262">
        <v>14477</v>
      </c>
      <c r="CF147" s="262">
        <v>12080</v>
      </c>
      <c r="CG147" s="262">
        <v>9828</v>
      </c>
      <c r="CH147" s="262">
        <v>11517</v>
      </c>
      <c r="CI147" s="262">
        <v>42916</v>
      </c>
      <c r="CJ147" s="262">
        <v>7112</v>
      </c>
      <c r="CK147" s="262">
        <v>11638</v>
      </c>
      <c r="CL147" s="262">
        <v>3272</v>
      </c>
      <c r="CM147" s="262">
        <v>57222</v>
      </c>
      <c r="CN147" s="262">
        <v>19266</v>
      </c>
      <c r="CO147" s="262">
        <v>17599</v>
      </c>
      <c r="CP147" s="262">
        <v>15318</v>
      </c>
      <c r="CQ147" s="262">
        <v>3937</v>
      </c>
      <c r="CR147" s="262">
        <v>1102</v>
      </c>
      <c r="CS147" s="262">
        <v>19266</v>
      </c>
      <c r="CT147" s="262">
        <v>20212</v>
      </c>
      <c r="CU147" s="262">
        <v>8291</v>
      </c>
      <c r="CV147" s="262">
        <v>6478</v>
      </c>
      <c r="CW147" s="262">
        <v>2118</v>
      </c>
      <c r="CX147" s="262">
        <v>857</v>
      </c>
      <c r="CY147" s="262">
        <v>125883</v>
      </c>
      <c r="CZ147" s="262">
        <v>61297</v>
      </c>
      <c r="DA147" s="262">
        <v>64588</v>
      </c>
      <c r="DB147" s="262">
        <v>9583</v>
      </c>
      <c r="DC147" s="262">
        <v>13834</v>
      </c>
      <c r="DD147" s="262">
        <v>12673</v>
      </c>
      <c r="DE147" s="262">
        <v>19224</v>
      </c>
      <c r="DF147" s="262">
        <v>14574</v>
      </c>
      <c r="DG147" s="262">
        <v>14075</v>
      </c>
      <c r="DH147" s="262">
        <v>7996</v>
      </c>
      <c r="DI147" s="262">
        <v>2586</v>
      </c>
      <c r="DJ147" s="262">
        <v>2773</v>
      </c>
      <c r="DK147" s="262">
        <v>10896</v>
      </c>
      <c r="DL147" s="262">
        <v>4225</v>
      </c>
      <c r="DM147" s="262">
        <v>9690</v>
      </c>
      <c r="DN147" s="262">
        <v>5920</v>
      </c>
      <c r="DO147" s="262">
        <v>12388</v>
      </c>
      <c r="DP147" s="262">
        <v>21538</v>
      </c>
      <c r="DQ147" s="262">
        <v>27027</v>
      </c>
      <c r="DR147" s="262">
        <v>15198</v>
      </c>
      <c r="DS147" s="262">
        <v>13644</v>
      </c>
      <c r="DT147" s="262">
        <v>67130</v>
      </c>
      <c r="DU147" s="262">
        <v>64900</v>
      </c>
      <c r="DV147" s="262">
        <v>2230</v>
      </c>
      <c r="DW147" s="262">
        <v>58470</v>
      </c>
      <c r="DX147" s="262">
        <v>64900</v>
      </c>
      <c r="DY147" s="262">
        <v>51910</v>
      </c>
      <c r="DZ147" s="262">
        <v>4890</v>
      </c>
      <c r="EA147" s="262">
        <v>3570</v>
      </c>
      <c r="EB147" s="262">
        <v>3580</v>
      </c>
      <c r="EC147" s="262">
        <v>940</v>
      </c>
      <c r="ED147" s="262">
        <v>63810</v>
      </c>
      <c r="EE147" s="262">
        <v>2960</v>
      </c>
      <c r="EF147" s="262">
        <v>8910</v>
      </c>
      <c r="EG147" s="262">
        <v>13450</v>
      </c>
      <c r="EH147" s="262">
        <v>9510</v>
      </c>
      <c r="EI147" s="262">
        <v>11390</v>
      </c>
      <c r="EJ147" s="262">
        <v>1000</v>
      </c>
      <c r="EK147" s="262">
        <v>7000</v>
      </c>
      <c r="EL147" s="262">
        <v>3200</v>
      </c>
      <c r="EM147" s="262">
        <v>5590</v>
      </c>
      <c r="EN147" s="262">
        <v>790</v>
      </c>
      <c r="EO147" s="262">
        <v>64900</v>
      </c>
      <c r="EP147" s="262">
        <v>1100</v>
      </c>
      <c r="EQ147" s="262">
        <v>14400</v>
      </c>
      <c r="ER147" s="262">
        <v>9850</v>
      </c>
      <c r="ES147" s="262">
        <v>590</v>
      </c>
      <c r="ET147" s="262">
        <v>3960</v>
      </c>
      <c r="EU147" s="262">
        <v>17250</v>
      </c>
      <c r="EV147" s="262">
        <v>12460</v>
      </c>
      <c r="EW147" s="262">
        <v>4790</v>
      </c>
      <c r="EX147" s="262">
        <v>32150</v>
      </c>
      <c r="EY147" s="262">
        <v>2300</v>
      </c>
      <c r="EZ147" s="262">
        <v>6150</v>
      </c>
      <c r="FA147" s="262">
        <v>7630</v>
      </c>
      <c r="FB147" s="262">
        <v>16070</v>
      </c>
      <c r="FC147" s="262">
        <v>0.42420000000000002</v>
      </c>
      <c r="FD147" s="262">
        <v>15550</v>
      </c>
      <c r="FE147" s="262">
        <v>4720</v>
      </c>
      <c r="FF147" s="262">
        <v>8780</v>
      </c>
      <c r="FG147" s="262">
        <v>2040</v>
      </c>
      <c r="FH147" s="262">
        <v>4620</v>
      </c>
      <c r="FI147" s="262">
        <v>550</v>
      </c>
      <c r="FJ147" s="262">
        <v>4020</v>
      </c>
      <c r="FK147" s="262">
        <v>4890</v>
      </c>
      <c r="FL147" s="262">
        <v>160</v>
      </c>
      <c r="FM147" s="262">
        <v>1310</v>
      </c>
      <c r="FN147" s="262">
        <v>109100</v>
      </c>
      <c r="FO147" s="262">
        <v>6760</v>
      </c>
      <c r="FP147" s="262">
        <v>3770</v>
      </c>
      <c r="FQ147" s="262">
        <v>2980</v>
      </c>
      <c r="FR147" s="262">
        <v>45650</v>
      </c>
      <c r="FS147" s="262">
        <v>27110</v>
      </c>
      <c r="FT147" s="262">
        <v>25070</v>
      </c>
      <c r="FU147" s="262">
        <v>2040</v>
      </c>
      <c r="FV147" s="262">
        <v>10090</v>
      </c>
      <c r="FW147" s="262">
        <v>19490</v>
      </c>
      <c r="FX147" s="262">
        <v>109100</v>
      </c>
      <c r="FY147" s="262">
        <v>29470</v>
      </c>
      <c r="FZ147" s="262">
        <v>52000</v>
      </c>
      <c r="GA147" s="262">
        <v>11990</v>
      </c>
      <c r="GB147" s="262">
        <v>1600</v>
      </c>
      <c r="GC147" s="262">
        <v>6190</v>
      </c>
      <c r="GD147" s="262">
        <v>6620</v>
      </c>
      <c r="GE147" s="262">
        <v>1220</v>
      </c>
      <c r="GF147">
        <v>5148</v>
      </c>
      <c r="GG147">
        <v>3754</v>
      </c>
      <c r="GH147">
        <v>16960</v>
      </c>
      <c r="GI147">
        <v>4329</v>
      </c>
      <c r="GJ147">
        <v>1534</v>
      </c>
      <c r="GK147">
        <v>2711</v>
      </c>
      <c r="GL147">
        <v>3073</v>
      </c>
      <c r="GM147">
        <v>1609</v>
      </c>
      <c r="GN147">
        <v>1162</v>
      </c>
      <c r="GO147">
        <v>499</v>
      </c>
      <c r="GP147">
        <v>7042</v>
      </c>
      <c r="GQ147">
        <v>5310</v>
      </c>
      <c r="GR147">
        <v>28066</v>
      </c>
      <c r="GS147">
        <v>7485</v>
      </c>
      <c r="GT147">
        <v>2066</v>
      </c>
      <c r="GU147">
        <v>4588</v>
      </c>
      <c r="GV147">
        <v>5486</v>
      </c>
      <c r="GW147">
        <v>2428</v>
      </c>
      <c r="GX147">
        <v>1660</v>
      </c>
      <c r="GY147">
        <v>807</v>
      </c>
    </row>
    <row r="148" spans="1:207">
      <c r="A148" s="262">
        <v>7132</v>
      </c>
      <c r="B148" s="262">
        <v>7</v>
      </c>
      <c r="C148" s="262">
        <v>1</v>
      </c>
      <c r="D148" s="262">
        <v>32</v>
      </c>
      <c r="E148" s="262" t="s">
        <v>190</v>
      </c>
      <c r="F148" s="262" t="s">
        <v>2491</v>
      </c>
      <c r="G148" s="262" t="s">
        <v>2492</v>
      </c>
      <c r="H148" s="262" t="s">
        <v>2202</v>
      </c>
      <c r="I148" s="262">
        <v>43662</v>
      </c>
      <c r="J148" s="262">
        <v>6383</v>
      </c>
      <c r="K148" s="262">
        <v>5348</v>
      </c>
      <c r="L148" s="262">
        <v>5045</v>
      </c>
      <c r="M148" s="262">
        <v>6586</v>
      </c>
      <c r="N148" s="262">
        <v>6325</v>
      </c>
      <c r="O148" s="262">
        <v>4599</v>
      </c>
      <c r="P148" s="262">
        <v>5640</v>
      </c>
      <c r="Q148" s="262">
        <v>2792</v>
      </c>
      <c r="R148" s="262">
        <v>944</v>
      </c>
      <c r="S148" s="262">
        <v>2226</v>
      </c>
      <c r="T148" s="262">
        <v>40879</v>
      </c>
      <c r="U148" s="262">
        <v>13</v>
      </c>
      <c r="V148" s="262">
        <v>129</v>
      </c>
      <c r="W148" s="262">
        <v>121</v>
      </c>
      <c r="X148" s="262">
        <v>141</v>
      </c>
      <c r="Y148" s="262">
        <v>9</v>
      </c>
      <c r="Z148" s="262">
        <v>144</v>
      </c>
      <c r="AA148" s="262">
        <v>605</v>
      </c>
      <c r="AB148" s="262">
        <v>1067</v>
      </c>
      <c r="AC148" s="262">
        <v>185</v>
      </c>
      <c r="AD148" s="262">
        <v>37072</v>
      </c>
      <c r="AE148" s="262">
        <v>4404</v>
      </c>
      <c r="AF148" s="262">
        <v>329</v>
      </c>
      <c r="AG148" s="262">
        <v>32319</v>
      </c>
      <c r="AH148" s="262">
        <v>8154</v>
      </c>
      <c r="AI148" s="262">
        <v>2920</v>
      </c>
      <c r="AJ148" s="262">
        <v>235</v>
      </c>
      <c r="AK148" s="262">
        <v>34</v>
      </c>
      <c r="AL148" s="262">
        <v>36874</v>
      </c>
      <c r="AM148" s="262">
        <v>4145</v>
      </c>
      <c r="AN148" s="262">
        <v>1443</v>
      </c>
      <c r="AO148" s="262">
        <v>1200</v>
      </c>
      <c r="AP148" s="262">
        <v>61433</v>
      </c>
      <c r="AQ148" s="262">
        <v>8285</v>
      </c>
      <c r="AR148" s="262">
        <v>7083</v>
      </c>
      <c r="AS148" s="262">
        <v>6846</v>
      </c>
      <c r="AT148" s="262">
        <v>9271</v>
      </c>
      <c r="AU148" s="262">
        <v>9551</v>
      </c>
      <c r="AV148" s="262">
        <v>6543</v>
      </c>
      <c r="AW148" s="262">
        <v>9064</v>
      </c>
      <c r="AX148" s="262">
        <v>3593</v>
      </c>
      <c r="AY148" s="262">
        <v>1197</v>
      </c>
      <c r="AZ148" s="262">
        <v>6737</v>
      </c>
      <c r="BA148" s="262">
        <v>53484</v>
      </c>
      <c r="BB148" s="262">
        <v>55</v>
      </c>
      <c r="BC148" s="262">
        <v>272</v>
      </c>
      <c r="BD148" s="262">
        <v>275</v>
      </c>
      <c r="BE148" s="262">
        <v>257</v>
      </c>
      <c r="BF148" s="262">
        <v>83</v>
      </c>
      <c r="BG148" s="262">
        <v>270</v>
      </c>
      <c r="BH148" s="262">
        <v>880</v>
      </c>
      <c r="BI148" s="262">
        <v>2295</v>
      </c>
      <c r="BJ148" s="262">
        <v>256</v>
      </c>
      <c r="BK148" s="262">
        <v>52128</v>
      </c>
      <c r="BL148" s="262">
        <v>5462</v>
      </c>
      <c r="BM148" s="262">
        <v>412</v>
      </c>
      <c r="BN148" s="262">
        <v>37981</v>
      </c>
      <c r="BO148" s="262">
        <v>19964</v>
      </c>
      <c r="BP148" s="262">
        <v>468</v>
      </c>
      <c r="BQ148" s="262">
        <v>3020</v>
      </c>
      <c r="BR148" s="262">
        <v>935</v>
      </c>
      <c r="BS148" s="262">
        <v>5109</v>
      </c>
      <c r="BT148" s="262">
        <v>10196</v>
      </c>
      <c r="BU148" s="262">
        <v>11444</v>
      </c>
      <c r="BV148" s="262">
        <v>9673</v>
      </c>
      <c r="BW148" s="262">
        <v>10118</v>
      </c>
      <c r="BX148" s="262">
        <v>6276</v>
      </c>
      <c r="BY148" s="262">
        <v>3062</v>
      </c>
      <c r="BZ148" s="262">
        <v>1863</v>
      </c>
      <c r="CA148" s="262">
        <v>2757</v>
      </c>
      <c r="CB148" s="262">
        <v>460</v>
      </c>
      <c r="CC148" s="262">
        <v>2554</v>
      </c>
      <c r="CD148" s="262">
        <v>8415</v>
      </c>
      <c r="CE148" s="262">
        <v>12019</v>
      </c>
      <c r="CF148" s="262">
        <v>11634</v>
      </c>
      <c r="CG148" s="262">
        <v>10738</v>
      </c>
      <c r="CH148" s="262">
        <v>15613</v>
      </c>
      <c r="CI148" s="262">
        <v>50902</v>
      </c>
      <c r="CJ148" s="262">
        <v>5874</v>
      </c>
      <c r="CK148" s="262">
        <v>2640</v>
      </c>
      <c r="CL148" s="262">
        <v>2017</v>
      </c>
      <c r="CM148" s="262">
        <v>54937</v>
      </c>
      <c r="CN148" s="262">
        <v>15518</v>
      </c>
      <c r="CO148" s="262">
        <v>16300</v>
      </c>
      <c r="CP148" s="262">
        <v>17403</v>
      </c>
      <c r="CQ148" s="262">
        <v>4713</v>
      </c>
      <c r="CR148" s="262">
        <v>1003</v>
      </c>
      <c r="CS148" s="262">
        <v>15518</v>
      </c>
      <c r="CT148" s="262">
        <v>18905</v>
      </c>
      <c r="CU148" s="262">
        <v>9469</v>
      </c>
      <c r="CV148" s="262">
        <v>7270</v>
      </c>
      <c r="CW148" s="262">
        <v>2454</v>
      </c>
      <c r="CX148" s="262">
        <v>1321</v>
      </c>
      <c r="CY148" s="262">
        <v>130570</v>
      </c>
      <c r="CZ148" s="262">
        <v>64263</v>
      </c>
      <c r="DA148" s="262">
        <v>66307</v>
      </c>
      <c r="DB148" s="262">
        <v>11043</v>
      </c>
      <c r="DC148" s="262">
        <v>15265</v>
      </c>
      <c r="DD148" s="262">
        <v>14275</v>
      </c>
      <c r="DE148" s="262">
        <v>19621</v>
      </c>
      <c r="DF148" s="262">
        <v>14186</v>
      </c>
      <c r="DG148" s="262">
        <v>13426</v>
      </c>
      <c r="DH148" s="262">
        <v>7141</v>
      </c>
      <c r="DI148" s="262">
        <v>3050</v>
      </c>
      <c r="DJ148" s="262">
        <v>3327</v>
      </c>
      <c r="DK148" s="262">
        <v>11870</v>
      </c>
      <c r="DL148" s="262">
        <v>4637</v>
      </c>
      <c r="DM148" s="262">
        <v>10997</v>
      </c>
      <c r="DN148" s="262">
        <v>6702</v>
      </c>
      <c r="DO148" s="262">
        <v>13670</v>
      </c>
      <c r="DP148" s="262">
        <v>21943</v>
      </c>
      <c r="DQ148" s="262">
        <v>27385</v>
      </c>
      <c r="DR148" s="262">
        <v>14259</v>
      </c>
      <c r="DS148" s="262">
        <v>12730</v>
      </c>
      <c r="DT148" s="262">
        <v>68900</v>
      </c>
      <c r="DU148" s="262">
        <v>66470</v>
      </c>
      <c r="DV148" s="262">
        <v>2430</v>
      </c>
      <c r="DW148" s="262">
        <v>61360</v>
      </c>
      <c r="DX148" s="262">
        <v>66470</v>
      </c>
      <c r="DY148" s="262">
        <v>56780</v>
      </c>
      <c r="DZ148" s="262">
        <v>3240</v>
      </c>
      <c r="EA148" s="262">
        <v>2830</v>
      </c>
      <c r="EB148" s="262">
        <v>3030</v>
      </c>
      <c r="EC148" s="262">
        <v>590</v>
      </c>
      <c r="ED148" s="262">
        <v>65240</v>
      </c>
      <c r="EE148" s="262">
        <v>3000</v>
      </c>
      <c r="EF148" s="262">
        <v>7610</v>
      </c>
      <c r="EG148" s="262">
        <v>12780</v>
      </c>
      <c r="EH148" s="262">
        <v>8360</v>
      </c>
      <c r="EI148" s="262">
        <v>9620</v>
      </c>
      <c r="EJ148" s="262">
        <v>460</v>
      </c>
      <c r="EK148" s="262">
        <v>10520</v>
      </c>
      <c r="EL148" s="262">
        <v>5490</v>
      </c>
      <c r="EM148" s="262">
        <v>7120</v>
      </c>
      <c r="EN148" s="262">
        <v>300</v>
      </c>
      <c r="EO148" s="262">
        <v>66470</v>
      </c>
      <c r="EP148" s="262">
        <v>560</v>
      </c>
      <c r="EQ148" s="262">
        <v>23840</v>
      </c>
      <c r="ER148" s="262">
        <v>19050</v>
      </c>
      <c r="ES148" s="262">
        <v>640</v>
      </c>
      <c r="ET148" s="262">
        <v>4150</v>
      </c>
      <c r="EU148" s="262">
        <v>15630</v>
      </c>
      <c r="EV148" s="262">
        <v>11190</v>
      </c>
      <c r="EW148" s="262">
        <v>4440</v>
      </c>
      <c r="EX148" s="262">
        <v>26440</v>
      </c>
      <c r="EY148" s="262">
        <v>1440</v>
      </c>
      <c r="EZ148" s="262">
        <v>5810</v>
      </c>
      <c r="FA148" s="262">
        <v>4240</v>
      </c>
      <c r="FB148" s="262">
        <v>14950</v>
      </c>
      <c r="FC148" s="262">
        <v>0.42420000000000002</v>
      </c>
      <c r="FD148" s="262">
        <v>17000</v>
      </c>
      <c r="FE148" s="262">
        <v>5260</v>
      </c>
      <c r="FF148" s="262">
        <v>9400</v>
      </c>
      <c r="FG148" s="262">
        <v>2340</v>
      </c>
      <c r="FH148" s="262">
        <v>5210</v>
      </c>
      <c r="FI148" s="262">
        <v>1080</v>
      </c>
      <c r="FJ148" s="262">
        <v>3840</v>
      </c>
      <c r="FK148" s="262">
        <v>4150</v>
      </c>
      <c r="FL148" s="262">
        <v>1310</v>
      </c>
      <c r="FM148" s="262">
        <v>1410</v>
      </c>
      <c r="FN148" s="262">
        <v>112140</v>
      </c>
      <c r="FO148" s="262">
        <v>7500</v>
      </c>
      <c r="FP148" s="262">
        <v>4050</v>
      </c>
      <c r="FQ148" s="262">
        <v>3450</v>
      </c>
      <c r="FR148" s="262">
        <v>55050</v>
      </c>
      <c r="FS148" s="262">
        <v>28570</v>
      </c>
      <c r="FT148" s="262">
        <v>26220</v>
      </c>
      <c r="FU148" s="262">
        <v>2340</v>
      </c>
      <c r="FV148" s="262">
        <v>7690</v>
      </c>
      <c r="FW148" s="262">
        <v>13330</v>
      </c>
      <c r="FX148" s="262">
        <v>112140</v>
      </c>
      <c r="FY148" s="262">
        <v>32510</v>
      </c>
      <c r="FZ148" s="262">
        <v>57750</v>
      </c>
      <c r="GA148" s="262">
        <v>11370</v>
      </c>
      <c r="GB148" s="262">
        <v>850</v>
      </c>
      <c r="GC148" s="262">
        <v>3740</v>
      </c>
      <c r="GD148" s="262">
        <v>5450</v>
      </c>
      <c r="GE148" s="262">
        <v>470</v>
      </c>
      <c r="GF148">
        <v>6383</v>
      </c>
      <c r="GG148">
        <v>5208</v>
      </c>
      <c r="GH148">
        <v>17573</v>
      </c>
      <c r="GI148">
        <v>4203</v>
      </c>
      <c r="GJ148">
        <v>1470</v>
      </c>
      <c r="GK148">
        <v>2757</v>
      </c>
      <c r="GL148">
        <v>3049</v>
      </c>
      <c r="GM148">
        <v>1706</v>
      </c>
      <c r="GN148">
        <v>974</v>
      </c>
      <c r="GO148">
        <v>339</v>
      </c>
      <c r="GP148">
        <v>8285</v>
      </c>
      <c r="GQ148">
        <v>6908</v>
      </c>
      <c r="GR148">
        <v>25143</v>
      </c>
      <c r="GS148">
        <v>6070</v>
      </c>
      <c r="GT148">
        <v>2053</v>
      </c>
      <c r="GU148">
        <v>4504</v>
      </c>
      <c r="GV148">
        <v>4631</v>
      </c>
      <c r="GW148">
        <v>2200</v>
      </c>
      <c r="GX148">
        <v>1230</v>
      </c>
      <c r="GY148">
        <v>409</v>
      </c>
    </row>
    <row r="149" spans="1:207">
      <c r="A149" s="262">
        <v>7133</v>
      </c>
      <c r="B149" s="262">
        <v>7</v>
      </c>
      <c r="C149" s="262">
        <v>1</v>
      </c>
      <c r="D149" s="262">
        <v>33</v>
      </c>
      <c r="E149" s="262" t="s">
        <v>190</v>
      </c>
      <c r="F149" s="262" t="s">
        <v>2493</v>
      </c>
      <c r="G149" s="262" t="s">
        <v>2494</v>
      </c>
      <c r="H149" s="262" t="s">
        <v>2202</v>
      </c>
      <c r="I149" s="262">
        <v>48171</v>
      </c>
      <c r="J149" s="262">
        <v>9192</v>
      </c>
      <c r="K149" s="262">
        <v>4759</v>
      </c>
      <c r="L149" s="262">
        <v>4435</v>
      </c>
      <c r="M149" s="262">
        <v>7041</v>
      </c>
      <c r="N149" s="262">
        <v>7286</v>
      </c>
      <c r="O149" s="262">
        <v>5565</v>
      </c>
      <c r="P149" s="262">
        <v>5583</v>
      </c>
      <c r="Q149" s="262">
        <v>2915</v>
      </c>
      <c r="R149" s="262">
        <v>1395</v>
      </c>
      <c r="S149" s="262">
        <v>2882</v>
      </c>
      <c r="T149" s="262">
        <v>43676</v>
      </c>
      <c r="U149" s="262">
        <v>271</v>
      </c>
      <c r="V149" s="262">
        <v>588</v>
      </c>
      <c r="W149" s="262">
        <v>327</v>
      </c>
      <c r="X149" s="262">
        <v>188</v>
      </c>
      <c r="Y149" s="262">
        <v>22</v>
      </c>
      <c r="Z149" s="262">
        <v>217</v>
      </c>
      <c r="AA149" s="262">
        <v>1056</v>
      </c>
      <c r="AB149" s="262">
        <v>2196</v>
      </c>
      <c r="AC149" s="262">
        <v>102</v>
      </c>
      <c r="AD149" s="262">
        <v>39614</v>
      </c>
      <c r="AE149" s="262">
        <v>4597</v>
      </c>
      <c r="AF149" s="262">
        <v>606</v>
      </c>
      <c r="AG149" s="262">
        <v>36047</v>
      </c>
      <c r="AH149" s="262">
        <v>7156</v>
      </c>
      <c r="AI149" s="262">
        <v>3987</v>
      </c>
      <c r="AJ149" s="262">
        <v>799</v>
      </c>
      <c r="AK149" s="262">
        <v>182</v>
      </c>
      <c r="AL149" s="262">
        <v>34656</v>
      </c>
      <c r="AM149" s="262">
        <v>4256</v>
      </c>
      <c r="AN149" s="262">
        <v>6922</v>
      </c>
      <c r="AO149" s="262">
        <v>2337</v>
      </c>
      <c r="AP149" s="262">
        <v>76371</v>
      </c>
      <c r="AQ149" s="262">
        <v>12433</v>
      </c>
      <c r="AR149" s="262">
        <v>6765</v>
      </c>
      <c r="AS149" s="262">
        <v>7417</v>
      </c>
      <c r="AT149" s="262">
        <v>12189</v>
      </c>
      <c r="AU149" s="262">
        <v>12426</v>
      </c>
      <c r="AV149" s="262">
        <v>8667</v>
      </c>
      <c r="AW149" s="262">
        <v>10664</v>
      </c>
      <c r="AX149" s="262">
        <v>3912</v>
      </c>
      <c r="AY149" s="262">
        <v>1895</v>
      </c>
      <c r="AZ149" s="262">
        <v>12759</v>
      </c>
      <c r="BA149" s="262">
        <v>57013</v>
      </c>
      <c r="BB149" s="262">
        <v>1447</v>
      </c>
      <c r="BC149" s="262">
        <v>2558</v>
      </c>
      <c r="BD149" s="262">
        <v>1599</v>
      </c>
      <c r="BE149" s="262">
        <v>439</v>
      </c>
      <c r="BF149" s="262">
        <v>28</v>
      </c>
      <c r="BG149" s="262">
        <v>525</v>
      </c>
      <c r="BH149" s="262">
        <v>1822</v>
      </c>
      <c r="BI149" s="262">
        <v>7089</v>
      </c>
      <c r="BJ149" s="262">
        <v>193</v>
      </c>
      <c r="BK149" s="262">
        <v>60778</v>
      </c>
      <c r="BL149" s="262">
        <v>5802</v>
      </c>
      <c r="BM149" s="262">
        <v>684</v>
      </c>
      <c r="BN149" s="262">
        <v>41779</v>
      </c>
      <c r="BO149" s="262">
        <v>30566</v>
      </c>
      <c r="BP149" s="262">
        <v>535</v>
      </c>
      <c r="BQ149" s="262">
        <v>3488</v>
      </c>
      <c r="BR149" s="262">
        <v>2279</v>
      </c>
      <c r="BS149" s="262">
        <v>8410</v>
      </c>
      <c r="BT149" s="262">
        <v>13829</v>
      </c>
      <c r="BU149" s="262">
        <v>13072</v>
      </c>
      <c r="BV149" s="262">
        <v>11078</v>
      </c>
      <c r="BW149" s="262">
        <v>11215</v>
      </c>
      <c r="BX149" s="262">
        <v>6970</v>
      </c>
      <c r="BY149" s="262">
        <v>3462</v>
      </c>
      <c r="BZ149" s="262">
        <v>2195</v>
      </c>
      <c r="CA149" s="262">
        <v>3858</v>
      </c>
      <c r="CB149" s="262">
        <v>1535</v>
      </c>
      <c r="CC149" s="262">
        <v>4629</v>
      </c>
      <c r="CD149" s="262">
        <v>12305</v>
      </c>
      <c r="CE149" s="262">
        <v>15578</v>
      </c>
      <c r="CF149" s="262">
        <v>13986</v>
      </c>
      <c r="CG149" s="262">
        <v>11570</v>
      </c>
      <c r="CH149" s="262">
        <v>16765</v>
      </c>
      <c r="CI149" s="262">
        <v>51136</v>
      </c>
      <c r="CJ149" s="262">
        <v>7196</v>
      </c>
      <c r="CK149" s="262">
        <v>13860</v>
      </c>
      <c r="CL149" s="262">
        <v>4176</v>
      </c>
      <c r="CM149" s="262">
        <v>68478</v>
      </c>
      <c r="CN149" s="262">
        <v>21538</v>
      </c>
      <c r="CO149" s="262">
        <v>19155</v>
      </c>
      <c r="CP149" s="262">
        <v>20617</v>
      </c>
      <c r="CQ149" s="262">
        <v>5972</v>
      </c>
      <c r="CR149" s="262">
        <v>1196</v>
      </c>
      <c r="CS149" s="262">
        <v>21538</v>
      </c>
      <c r="CT149" s="262">
        <v>22540</v>
      </c>
      <c r="CU149" s="262">
        <v>11612</v>
      </c>
      <c r="CV149" s="262">
        <v>8495</v>
      </c>
      <c r="CW149" s="262">
        <v>2845</v>
      </c>
      <c r="CX149" s="262">
        <v>1448</v>
      </c>
      <c r="CY149" s="262">
        <v>155599</v>
      </c>
      <c r="CZ149" s="262">
        <v>75262</v>
      </c>
      <c r="DA149" s="262">
        <v>80337</v>
      </c>
      <c r="DB149" s="262">
        <v>12977</v>
      </c>
      <c r="DC149" s="262">
        <v>16740</v>
      </c>
      <c r="DD149" s="262">
        <v>16370</v>
      </c>
      <c r="DE149" s="262">
        <v>23888</v>
      </c>
      <c r="DF149" s="262">
        <v>17991</v>
      </c>
      <c r="DG149" s="262">
        <v>15873</v>
      </c>
      <c r="DH149" s="262">
        <v>9038</v>
      </c>
      <c r="DI149" s="262">
        <v>3708</v>
      </c>
      <c r="DJ149" s="262">
        <v>3795</v>
      </c>
      <c r="DK149" s="262">
        <v>13559</v>
      </c>
      <c r="DL149" s="262">
        <v>5038</v>
      </c>
      <c r="DM149" s="262">
        <v>12103</v>
      </c>
      <c r="DN149" s="262">
        <v>7884</v>
      </c>
      <c r="DO149" s="262">
        <v>16600</v>
      </c>
      <c r="DP149" s="262">
        <v>26122</v>
      </c>
      <c r="DQ149" s="262">
        <v>33918</v>
      </c>
      <c r="DR149" s="262">
        <v>17492</v>
      </c>
      <c r="DS149" s="262">
        <v>15380</v>
      </c>
      <c r="DT149" s="262">
        <v>82060</v>
      </c>
      <c r="DU149" s="262">
        <v>78820</v>
      </c>
      <c r="DV149" s="262">
        <v>3240</v>
      </c>
      <c r="DW149" s="262">
        <v>72570</v>
      </c>
      <c r="DX149" s="262">
        <v>78820</v>
      </c>
      <c r="DY149" s="262">
        <v>65210</v>
      </c>
      <c r="DZ149" s="262">
        <v>4490</v>
      </c>
      <c r="EA149" s="262">
        <v>3710</v>
      </c>
      <c r="EB149" s="262">
        <v>4290</v>
      </c>
      <c r="EC149" s="262">
        <v>1120</v>
      </c>
      <c r="ED149" s="262">
        <v>77080</v>
      </c>
      <c r="EE149" s="262">
        <v>3480</v>
      </c>
      <c r="EF149" s="262">
        <v>10820</v>
      </c>
      <c r="EG149" s="262">
        <v>14680</v>
      </c>
      <c r="EH149" s="262">
        <v>11040</v>
      </c>
      <c r="EI149" s="262">
        <v>11980</v>
      </c>
      <c r="EJ149" s="262">
        <v>1330</v>
      </c>
      <c r="EK149" s="262">
        <v>9450</v>
      </c>
      <c r="EL149" s="262">
        <v>6020</v>
      </c>
      <c r="EM149" s="262">
        <v>7910</v>
      </c>
      <c r="EN149" s="262">
        <v>0.42420000000000002</v>
      </c>
      <c r="EO149" s="262">
        <v>78820</v>
      </c>
      <c r="EP149" s="262">
        <v>1700</v>
      </c>
      <c r="EQ149" s="262">
        <v>21310</v>
      </c>
      <c r="ER149" s="262">
        <v>15830</v>
      </c>
      <c r="ES149" s="262">
        <v>800</v>
      </c>
      <c r="ET149" s="262">
        <v>4680</v>
      </c>
      <c r="EU149" s="262">
        <v>19810</v>
      </c>
      <c r="EV149" s="262">
        <v>14420</v>
      </c>
      <c r="EW149" s="262">
        <v>5390</v>
      </c>
      <c r="EX149" s="262">
        <v>36000</v>
      </c>
      <c r="EY149" s="262">
        <v>2390</v>
      </c>
      <c r="EZ149" s="262">
        <v>8370</v>
      </c>
      <c r="FA149" s="262">
        <v>5920</v>
      </c>
      <c r="FB149" s="262">
        <v>19320</v>
      </c>
      <c r="FC149" s="262">
        <v>0</v>
      </c>
      <c r="FD149" s="262">
        <v>18490</v>
      </c>
      <c r="FE149" s="262">
        <v>5960</v>
      </c>
      <c r="FF149" s="262">
        <v>10090</v>
      </c>
      <c r="FG149" s="262">
        <v>2430</v>
      </c>
      <c r="FH149" s="262">
        <v>5870</v>
      </c>
      <c r="FI149" s="262">
        <v>920</v>
      </c>
      <c r="FJ149" s="262">
        <v>3290</v>
      </c>
      <c r="FK149" s="262">
        <v>5060</v>
      </c>
      <c r="FL149" s="262">
        <v>1950</v>
      </c>
      <c r="FM149" s="262">
        <v>1400</v>
      </c>
      <c r="FN149" s="262">
        <v>133720</v>
      </c>
      <c r="FO149" s="262">
        <v>9560</v>
      </c>
      <c r="FP149" s="262">
        <v>6020</v>
      </c>
      <c r="FQ149" s="262">
        <v>3540</v>
      </c>
      <c r="FR149" s="262">
        <v>61960</v>
      </c>
      <c r="FS149" s="262">
        <v>31490</v>
      </c>
      <c r="FT149" s="262">
        <v>29060</v>
      </c>
      <c r="FU149" s="262">
        <v>2430</v>
      </c>
      <c r="FV149" s="262">
        <v>10560</v>
      </c>
      <c r="FW149" s="262">
        <v>20150</v>
      </c>
      <c r="FX149" s="262">
        <v>133720</v>
      </c>
      <c r="FY149" s="262">
        <v>39860</v>
      </c>
      <c r="FZ149" s="262">
        <v>64670</v>
      </c>
      <c r="GA149" s="262">
        <v>12620</v>
      </c>
      <c r="GB149" s="262">
        <v>1630</v>
      </c>
      <c r="GC149" s="262">
        <v>6970</v>
      </c>
      <c r="GD149" s="262">
        <v>7060</v>
      </c>
      <c r="GE149" s="262">
        <v>910</v>
      </c>
      <c r="GF149">
        <v>9192</v>
      </c>
      <c r="GG149">
        <v>4667</v>
      </c>
      <c r="GH149">
        <v>18203</v>
      </c>
      <c r="GI149">
        <v>5071</v>
      </c>
      <c r="GJ149">
        <v>1780</v>
      </c>
      <c r="GK149">
        <v>2821</v>
      </c>
      <c r="GL149">
        <v>2819</v>
      </c>
      <c r="GM149">
        <v>1808</v>
      </c>
      <c r="GN149">
        <v>1346</v>
      </c>
      <c r="GO149">
        <v>464</v>
      </c>
      <c r="GP149">
        <v>12433</v>
      </c>
      <c r="GQ149">
        <v>6636</v>
      </c>
      <c r="GR149">
        <v>31284</v>
      </c>
      <c r="GS149">
        <v>7822</v>
      </c>
      <c r="GT149">
        <v>2848</v>
      </c>
      <c r="GU149">
        <v>5888</v>
      </c>
      <c r="GV149">
        <v>4641</v>
      </c>
      <c r="GW149">
        <v>2397</v>
      </c>
      <c r="GX149">
        <v>1722</v>
      </c>
      <c r="GY149">
        <v>697</v>
      </c>
    </row>
    <row r="150" spans="1:207">
      <c r="A150" s="262">
        <v>7134</v>
      </c>
      <c r="B150" s="262">
        <v>7</v>
      </c>
      <c r="C150" s="262">
        <v>1</v>
      </c>
      <c r="D150" s="262">
        <v>34</v>
      </c>
      <c r="E150" s="262" t="s">
        <v>190</v>
      </c>
      <c r="F150" s="262" t="s">
        <v>2495</v>
      </c>
      <c r="G150" s="262" t="s">
        <v>2496</v>
      </c>
      <c r="H150" s="262" t="s">
        <v>2202</v>
      </c>
      <c r="I150" s="262">
        <v>28567</v>
      </c>
      <c r="J150" s="262">
        <v>5055</v>
      </c>
      <c r="K150" s="262">
        <v>3497</v>
      </c>
      <c r="L150" s="262">
        <v>3625</v>
      </c>
      <c r="M150" s="262">
        <v>4696</v>
      </c>
      <c r="N150" s="262">
        <v>3894</v>
      </c>
      <c r="O150" s="262">
        <v>3102</v>
      </c>
      <c r="P150" s="262">
        <v>2657</v>
      </c>
      <c r="Q150" s="262">
        <v>1582</v>
      </c>
      <c r="R150" s="262">
        <v>459</v>
      </c>
      <c r="S150" s="262">
        <v>1714</v>
      </c>
      <c r="T150" s="262">
        <v>25666</v>
      </c>
      <c r="U150" s="262">
        <v>354</v>
      </c>
      <c r="V150" s="262">
        <v>471</v>
      </c>
      <c r="W150" s="262">
        <v>99</v>
      </c>
      <c r="X150" s="262">
        <v>113</v>
      </c>
      <c r="Y150" s="262">
        <v>57</v>
      </c>
      <c r="Z150" s="262">
        <v>93</v>
      </c>
      <c r="AA150" s="262">
        <v>274</v>
      </c>
      <c r="AB150" s="262">
        <v>563</v>
      </c>
      <c r="AC150" s="262">
        <v>90</v>
      </c>
      <c r="AD150" s="262">
        <v>24482</v>
      </c>
      <c r="AE150" s="262">
        <v>2830</v>
      </c>
      <c r="AF150" s="262">
        <v>328</v>
      </c>
      <c r="AG150" s="262">
        <v>20922</v>
      </c>
      <c r="AH150" s="262">
        <v>4854</v>
      </c>
      <c r="AI150" s="262">
        <v>2415</v>
      </c>
      <c r="AJ150" s="262">
        <v>264</v>
      </c>
      <c r="AK150" s="262">
        <v>112</v>
      </c>
      <c r="AL150" s="262">
        <v>21871</v>
      </c>
      <c r="AM150" s="262">
        <v>3105</v>
      </c>
      <c r="AN150" s="262">
        <v>2643</v>
      </c>
      <c r="AO150" s="262">
        <v>948</v>
      </c>
      <c r="AP150" s="262">
        <v>43933</v>
      </c>
      <c r="AQ150" s="262">
        <v>7879</v>
      </c>
      <c r="AR150" s="262">
        <v>5155</v>
      </c>
      <c r="AS150" s="262">
        <v>5695</v>
      </c>
      <c r="AT150" s="262">
        <v>7251</v>
      </c>
      <c r="AU150" s="262">
        <v>5869</v>
      </c>
      <c r="AV150" s="262">
        <v>4841</v>
      </c>
      <c r="AW150" s="262">
        <v>4480</v>
      </c>
      <c r="AX150" s="262">
        <v>2005</v>
      </c>
      <c r="AY150" s="262">
        <v>538</v>
      </c>
      <c r="AZ150" s="262">
        <v>5662</v>
      </c>
      <c r="BA150" s="262">
        <v>33742</v>
      </c>
      <c r="BB150" s="262">
        <v>1681</v>
      </c>
      <c r="BC150" s="262">
        <v>1456</v>
      </c>
      <c r="BD150" s="262">
        <v>564</v>
      </c>
      <c r="BE150" s="262">
        <v>297</v>
      </c>
      <c r="BF150" s="262">
        <v>194</v>
      </c>
      <c r="BG150" s="262">
        <v>117</v>
      </c>
      <c r="BH150" s="262">
        <v>615</v>
      </c>
      <c r="BI150" s="262">
        <v>1361</v>
      </c>
      <c r="BJ150" s="262">
        <v>124</v>
      </c>
      <c r="BK150" s="262">
        <v>37520</v>
      </c>
      <c r="BL150" s="262">
        <v>3705</v>
      </c>
      <c r="BM150" s="262">
        <v>388</v>
      </c>
      <c r="BN150" s="262">
        <v>24092</v>
      </c>
      <c r="BO150" s="262">
        <v>16529</v>
      </c>
      <c r="BP150" s="262">
        <v>258</v>
      </c>
      <c r="BQ150" s="262">
        <v>2834</v>
      </c>
      <c r="BR150" s="262">
        <v>1861</v>
      </c>
      <c r="BS150" s="262">
        <v>4097</v>
      </c>
      <c r="BT150" s="262">
        <v>6932</v>
      </c>
      <c r="BU150" s="262">
        <v>8143</v>
      </c>
      <c r="BV150" s="262">
        <v>6683</v>
      </c>
      <c r="BW150" s="262">
        <v>6663</v>
      </c>
      <c r="BX150" s="262">
        <v>4196</v>
      </c>
      <c r="BY150" s="262">
        <v>1892</v>
      </c>
      <c r="BZ150" s="262">
        <v>1194</v>
      </c>
      <c r="CA150" s="262">
        <v>2052</v>
      </c>
      <c r="CB150" s="262">
        <v>1342</v>
      </c>
      <c r="CC150" s="262">
        <v>1815</v>
      </c>
      <c r="CD150" s="262">
        <v>5744</v>
      </c>
      <c r="CE150" s="262">
        <v>8653</v>
      </c>
      <c r="CF150" s="262">
        <v>7600</v>
      </c>
      <c r="CG150" s="262">
        <v>7423</v>
      </c>
      <c r="CH150" s="262">
        <v>11136</v>
      </c>
      <c r="CI150" s="262">
        <v>31319</v>
      </c>
      <c r="CJ150" s="262">
        <v>4940</v>
      </c>
      <c r="CK150" s="262">
        <v>5964</v>
      </c>
      <c r="CL150" s="262">
        <v>1490</v>
      </c>
      <c r="CM150" s="262">
        <v>37086</v>
      </c>
      <c r="CN150" s="262">
        <v>12091</v>
      </c>
      <c r="CO150" s="262">
        <v>10638</v>
      </c>
      <c r="CP150" s="262">
        <v>10364</v>
      </c>
      <c r="CQ150" s="262">
        <v>3407</v>
      </c>
      <c r="CR150" s="262">
        <v>586</v>
      </c>
      <c r="CS150" s="262">
        <v>12091</v>
      </c>
      <c r="CT150" s="262">
        <v>12607</v>
      </c>
      <c r="CU150" s="262">
        <v>6263</v>
      </c>
      <c r="CV150" s="262">
        <v>4241</v>
      </c>
      <c r="CW150" s="262">
        <v>1246</v>
      </c>
      <c r="CX150" s="262">
        <v>638</v>
      </c>
      <c r="CY150" s="262">
        <v>82778</v>
      </c>
      <c r="CZ150" s="262">
        <v>40614</v>
      </c>
      <c r="DA150" s="262">
        <v>42164</v>
      </c>
      <c r="DB150" s="262">
        <v>6386</v>
      </c>
      <c r="DC150" s="262">
        <v>8552</v>
      </c>
      <c r="DD150" s="262">
        <v>9154</v>
      </c>
      <c r="DE150" s="262">
        <v>13377</v>
      </c>
      <c r="DF150" s="262">
        <v>9097</v>
      </c>
      <c r="DG150" s="262">
        <v>9583</v>
      </c>
      <c r="DH150" s="262">
        <v>5265</v>
      </c>
      <c r="DI150" s="262">
        <v>1758</v>
      </c>
      <c r="DJ150" s="262">
        <v>1852</v>
      </c>
      <c r="DK150" s="262">
        <v>6873</v>
      </c>
      <c r="DL150" s="262">
        <v>2638</v>
      </c>
      <c r="DM150" s="262">
        <v>6575</v>
      </c>
      <c r="DN150" s="262">
        <v>4396</v>
      </c>
      <c r="DO150" s="262">
        <v>8078</v>
      </c>
      <c r="DP150" s="262">
        <v>13286</v>
      </c>
      <c r="DQ150" s="262">
        <v>18690</v>
      </c>
      <c r="DR150" s="262">
        <v>9405</v>
      </c>
      <c r="DS150" s="262">
        <v>9227</v>
      </c>
      <c r="DT150" s="262">
        <v>43910</v>
      </c>
      <c r="DU150" s="262">
        <v>41690</v>
      </c>
      <c r="DV150" s="262">
        <v>2220</v>
      </c>
      <c r="DW150" s="262">
        <v>38340</v>
      </c>
      <c r="DX150" s="262">
        <v>41690</v>
      </c>
      <c r="DY150" s="262">
        <v>34910</v>
      </c>
      <c r="DZ150" s="262">
        <v>2530</v>
      </c>
      <c r="EA150" s="262">
        <v>1890</v>
      </c>
      <c r="EB150" s="262">
        <v>1810</v>
      </c>
      <c r="EC150" s="262">
        <v>550</v>
      </c>
      <c r="ED150" s="262">
        <v>40840</v>
      </c>
      <c r="EE150" s="262">
        <v>1120</v>
      </c>
      <c r="EF150" s="262">
        <v>4270</v>
      </c>
      <c r="EG150" s="262">
        <v>6200</v>
      </c>
      <c r="EH150" s="262">
        <v>5510</v>
      </c>
      <c r="EI150" s="262">
        <v>7200</v>
      </c>
      <c r="EJ150" s="262">
        <v>470</v>
      </c>
      <c r="EK150" s="262">
        <v>7020</v>
      </c>
      <c r="EL150" s="262">
        <v>3410</v>
      </c>
      <c r="EM150" s="262">
        <v>4930</v>
      </c>
      <c r="EN150" s="262">
        <v>710</v>
      </c>
      <c r="EO150" s="262">
        <v>41690</v>
      </c>
      <c r="EP150" s="262">
        <v>600</v>
      </c>
      <c r="EQ150" s="262">
        <v>13040</v>
      </c>
      <c r="ER150" s="262">
        <v>9530</v>
      </c>
      <c r="ES150" s="262">
        <v>680</v>
      </c>
      <c r="ET150" s="262">
        <v>2830</v>
      </c>
      <c r="EU150" s="262">
        <v>9070</v>
      </c>
      <c r="EV150" s="262">
        <v>7020</v>
      </c>
      <c r="EW150" s="262">
        <v>2050</v>
      </c>
      <c r="EX150" s="262">
        <v>18980</v>
      </c>
      <c r="EY150" s="262">
        <v>1000</v>
      </c>
      <c r="EZ150" s="262">
        <v>3380</v>
      </c>
      <c r="FA150" s="262">
        <v>4330</v>
      </c>
      <c r="FB150" s="262">
        <v>10280</v>
      </c>
      <c r="FC150" s="262">
        <v>0.42420000000000002</v>
      </c>
      <c r="FD150" s="262">
        <v>9530</v>
      </c>
      <c r="FE150" s="262">
        <v>3210</v>
      </c>
      <c r="FF150" s="262">
        <v>5200</v>
      </c>
      <c r="FG150" s="262">
        <v>1110</v>
      </c>
      <c r="FH150" s="262">
        <v>3080</v>
      </c>
      <c r="FI150" s="262">
        <v>0.42420000000000002</v>
      </c>
      <c r="FJ150" s="262">
        <v>2580</v>
      </c>
      <c r="FK150" s="262">
        <v>2100</v>
      </c>
      <c r="FL150" s="262">
        <v>370</v>
      </c>
      <c r="FM150" s="262">
        <v>1120</v>
      </c>
      <c r="FN150" s="262">
        <v>71770</v>
      </c>
      <c r="FO150" s="262">
        <v>4130</v>
      </c>
      <c r="FP150" s="262">
        <v>2270</v>
      </c>
      <c r="FQ150" s="262">
        <v>1860</v>
      </c>
      <c r="FR150" s="262">
        <v>38240</v>
      </c>
      <c r="FS150" s="262">
        <v>16660</v>
      </c>
      <c r="FT150" s="262">
        <v>15550</v>
      </c>
      <c r="FU150" s="262">
        <v>1110</v>
      </c>
      <c r="FV150" s="262">
        <v>5040</v>
      </c>
      <c r="FW150" s="262">
        <v>7700</v>
      </c>
      <c r="FX150" s="262">
        <v>71770</v>
      </c>
      <c r="FY150" s="262">
        <v>24190</v>
      </c>
      <c r="FZ150" s="262">
        <v>34250</v>
      </c>
      <c r="GA150" s="262">
        <v>7180</v>
      </c>
      <c r="GB150" s="262">
        <v>570</v>
      </c>
      <c r="GC150" s="262">
        <v>2420</v>
      </c>
      <c r="GD150" s="262">
        <v>2930</v>
      </c>
      <c r="GE150" s="262">
        <v>0.42420000000000002</v>
      </c>
      <c r="GF150">
        <v>5055</v>
      </c>
      <c r="GG150">
        <v>3456</v>
      </c>
      <c r="GH150">
        <v>11952</v>
      </c>
      <c r="GI150">
        <v>2679</v>
      </c>
      <c r="GJ150">
        <v>1031</v>
      </c>
      <c r="GK150">
        <v>1169</v>
      </c>
      <c r="GL150">
        <v>1602</v>
      </c>
      <c r="GM150">
        <v>944</v>
      </c>
      <c r="GN150">
        <v>541</v>
      </c>
      <c r="GO150">
        <v>138</v>
      </c>
      <c r="GP150">
        <v>7879</v>
      </c>
      <c r="GQ150">
        <v>5104</v>
      </c>
      <c r="GR150">
        <v>18440</v>
      </c>
      <c r="GS150">
        <v>4132</v>
      </c>
      <c r="GT150">
        <v>1605</v>
      </c>
      <c r="GU150">
        <v>2104</v>
      </c>
      <c r="GV150">
        <v>2460</v>
      </c>
      <c r="GW150">
        <v>1178</v>
      </c>
      <c r="GX150">
        <v>634</v>
      </c>
      <c r="GY150">
        <v>177</v>
      </c>
    </row>
    <row r="151" spans="1:207">
      <c r="A151" s="262">
        <v>7135</v>
      </c>
      <c r="B151" s="262">
        <v>7</v>
      </c>
      <c r="C151" s="262">
        <v>1</v>
      </c>
      <c r="D151" s="262">
        <v>35</v>
      </c>
      <c r="E151" s="262" t="s">
        <v>190</v>
      </c>
      <c r="F151" s="262" t="s">
        <v>2497</v>
      </c>
      <c r="G151" s="262" t="s">
        <v>2498</v>
      </c>
      <c r="H151" s="262" t="s">
        <v>2202</v>
      </c>
      <c r="I151" s="262">
        <v>24206</v>
      </c>
      <c r="J151" s="262">
        <v>5059</v>
      </c>
      <c r="K151" s="262">
        <v>2406</v>
      </c>
      <c r="L151" s="262">
        <v>2195</v>
      </c>
      <c r="M151" s="262">
        <v>3188</v>
      </c>
      <c r="N151" s="262">
        <v>3425</v>
      </c>
      <c r="O151" s="262">
        <v>2527</v>
      </c>
      <c r="P151" s="262">
        <v>2878</v>
      </c>
      <c r="Q151" s="262">
        <v>1750</v>
      </c>
      <c r="R151" s="262">
        <v>778</v>
      </c>
      <c r="S151" s="262">
        <v>1065</v>
      </c>
      <c r="T151" s="262">
        <v>22779</v>
      </c>
      <c r="U151" s="262">
        <v>0.42420000000000002</v>
      </c>
      <c r="V151" s="262">
        <v>69</v>
      </c>
      <c r="W151" s="262">
        <v>159</v>
      </c>
      <c r="X151" s="262">
        <v>63</v>
      </c>
      <c r="Y151" s="262">
        <v>22</v>
      </c>
      <c r="Z151" s="262">
        <v>49</v>
      </c>
      <c r="AA151" s="262">
        <v>206</v>
      </c>
      <c r="AB151" s="262">
        <v>420</v>
      </c>
      <c r="AC151" s="262">
        <v>114</v>
      </c>
      <c r="AD151" s="262">
        <v>19407</v>
      </c>
      <c r="AE151" s="262">
        <v>3625</v>
      </c>
      <c r="AF151" s="262">
        <v>434</v>
      </c>
      <c r="AG151" s="262">
        <v>18801</v>
      </c>
      <c r="AH151" s="262">
        <v>3499</v>
      </c>
      <c r="AI151" s="262">
        <v>1786</v>
      </c>
      <c r="AJ151" s="262">
        <v>105</v>
      </c>
      <c r="AK151" s="262">
        <v>15</v>
      </c>
      <c r="AL151" s="262">
        <v>17846</v>
      </c>
      <c r="AM151" s="262">
        <v>1489</v>
      </c>
      <c r="AN151" s="262">
        <v>3646</v>
      </c>
      <c r="AO151" s="262">
        <v>1225</v>
      </c>
      <c r="AP151" s="262">
        <v>32447</v>
      </c>
      <c r="AQ151" s="262">
        <v>6193</v>
      </c>
      <c r="AR151" s="262">
        <v>3101</v>
      </c>
      <c r="AS151" s="262">
        <v>2901</v>
      </c>
      <c r="AT151" s="262">
        <v>4524</v>
      </c>
      <c r="AU151" s="262">
        <v>4790</v>
      </c>
      <c r="AV151" s="262">
        <v>3438</v>
      </c>
      <c r="AW151" s="262">
        <v>4202</v>
      </c>
      <c r="AX151" s="262">
        <v>2266</v>
      </c>
      <c r="AY151" s="262">
        <v>1000</v>
      </c>
      <c r="AZ151" s="262">
        <v>3103</v>
      </c>
      <c r="BA151" s="262">
        <v>28359</v>
      </c>
      <c r="BB151" s="262">
        <v>0.42420000000000002</v>
      </c>
      <c r="BC151" s="262">
        <v>115</v>
      </c>
      <c r="BD151" s="262">
        <v>562</v>
      </c>
      <c r="BE151" s="262">
        <v>176</v>
      </c>
      <c r="BF151" s="262">
        <v>31</v>
      </c>
      <c r="BG151" s="262">
        <v>69</v>
      </c>
      <c r="BH151" s="262">
        <v>363</v>
      </c>
      <c r="BI151" s="262">
        <v>893</v>
      </c>
      <c r="BJ151" s="262">
        <v>140</v>
      </c>
      <c r="BK151" s="262">
        <v>26268</v>
      </c>
      <c r="BL151" s="262">
        <v>4280</v>
      </c>
      <c r="BM151" s="262">
        <v>471</v>
      </c>
      <c r="BN151" s="262">
        <v>20413</v>
      </c>
      <c r="BO151" s="262">
        <v>9226</v>
      </c>
      <c r="BP151" s="262">
        <v>899</v>
      </c>
      <c r="BQ151" s="262">
        <v>1877</v>
      </c>
      <c r="BR151" s="262">
        <v>591</v>
      </c>
      <c r="BS151" s="262">
        <v>2108</v>
      </c>
      <c r="BT151" s="262">
        <v>4547</v>
      </c>
      <c r="BU151" s="262">
        <v>5852</v>
      </c>
      <c r="BV151" s="262">
        <v>5203</v>
      </c>
      <c r="BW151" s="262">
        <v>5625</v>
      </c>
      <c r="BX151" s="262">
        <v>3812</v>
      </c>
      <c r="BY151" s="262">
        <v>1649</v>
      </c>
      <c r="BZ151" s="262">
        <v>1170</v>
      </c>
      <c r="CA151" s="262">
        <v>1858</v>
      </c>
      <c r="CB151" s="262">
        <v>413</v>
      </c>
      <c r="CC151" s="262">
        <v>1285</v>
      </c>
      <c r="CD151" s="262">
        <v>3476</v>
      </c>
      <c r="CE151" s="262">
        <v>5763</v>
      </c>
      <c r="CF151" s="262">
        <v>6165</v>
      </c>
      <c r="CG151" s="262">
        <v>6154</v>
      </c>
      <c r="CH151" s="262">
        <v>9159</v>
      </c>
      <c r="CI151" s="262">
        <v>23356</v>
      </c>
      <c r="CJ151" s="262">
        <v>2154</v>
      </c>
      <c r="CK151" s="262">
        <v>5159</v>
      </c>
      <c r="CL151" s="262">
        <v>1746</v>
      </c>
      <c r="CM151" s="262">
        <v>27554</v>
      </c>
      <c r="CN151" s="262">
        <v>7953</v>
      </c>
      <c r="CO151" s="262">
        <v>8038</v>
      </c>
      <c r="CP151" s="262">
        <v>8949</v>
      </c>
      <c r="CQ151" s="262">
        <v>2202</v>
      </c>
      <c r="CR151" s="262">
        <v>412</v>
      </c>
      <c r="CS151" s="262">
        <v>7953</v>
      </c>
      <c r="CT151" s="262">
        <v>9256</v>
      </c>
      <c r="CU151" s="262">
        <v>4792</v>
      </c>
      <c r="CV151" s="262">
        <v>3864</v>
      </c>
      <c r="CW151" s="262">
        <v>1145</v>
      </c>
      <c r="CX151" s="262">
        <v>544</v>
      </c>
      <c r="CY151" s="262">
        <v>64188</v>
      </c>
      <c r="CZ151" s="262">
        <v>31923</v>
      </c>
      <c r="DA151" s="262">
        <v>32264</v>
      </c>
      <c r="DB151" s="262">
        <v>5134</v>
      </c>
      <c r="DC151" s="262">
        <v>6998</v>
      </c>
      <c r="DD151" s="262">
        <v>6731</v>
      </c>
      <c r="DE151" s="262">
        <v>9712</v>
      </c>
      <c r="DF151" s="262">
        <v>7071</v>
      </c>
      <c r="DG151" s="262">
        <v>7231</v>
      </c>
      <c r="DH151" s="262">
        <v>4101</v>
      </c>
      <c r="DI151" s="262">
        <v>1367</v>
      </c>
      <c r="DJ151" s="262">
        <v>1479</v>
      </c>
      <c r="DK151" s="262">
        <v>5674</v>
      </c>
      <c r="DL151" s="262">
        <v>2097</v>
      </c>
      <c r="DM151" s="262">
        <v>5063</v>
      </c>
      <c r="DN151" s="262">
        <v>3183</v>
      </c>
      <c r="DO151" s="262">
        <v>6381</v>
      </c>
      <c r="DP151" s="262">
        <v>10828</v>
      </c>
      <c r="DQ151" s="262">
        <v>13665</v>
      </c>
      <c r="DR151" s="262">
        <v>7357</v>
      </c>
      <c r="DS151" s="262">
        <v>7093</v>
      </c>
      <c r="DT151" s="262">
        <v>34270</v>
      </c>
      <c r="DU151" s="262">
        <v>33450</v>
      </c>
      <c r="DV151" s="262">
        <v>820</v>
      </c>
      <c r="DW151" s="262">
        <v>28840</v>
      </c>
      <c r="DX151" s="262">
        <v>33450</v>
      </c>
      <c r="DY151" s="262">
        <v>26700</v>
      </c>
      <c r="DZ151" s="262">
        <v>2730</v>
      </c>
      <c r="EA151" s="262">
        <v>2040</v>
      </c>
      <c r="EB151" s="262">
        <v>1470</v>
      </c>
      <c r="EC151" s="262">
        <v>510</v>
      </c>
      <c r="ED151" s="262">
        <v>32670</v>
      </c>
      <c r="EE151" s="262">
        <v>1080</v>
      </c>
      <c r="EF151" s="262">
        <v>3750</v>
      </c>
      <c r="EG151" s="262">
        <v>6430</v>
      </c>
      <c r="EH151" s="262">
        <v>4130</v>
      </c>
      <c r="EI151" s="262">
        <v>6130</v>
      </c>
      <c r="EJ151" s="262">
        <v>720</v>
      </c>
      <c r="EK151" s="262">
        <v>4020</v>
      </c>
      <c r="EL151" s="262">
        <v>2700</v>
      </c>
      <c r="EM151" s="262">
        <v>3200</v>
      </c>
      <c r="EN151" s="262">
        <v>530</v>
      </c>
      <c r="EO151" s="262">
        <v>33450</v>
      </c>
      <c r="EP151" s="262">
        <v>930</v>
      </c>
      <c r="EQ151" s="262">
        <v>7970</v>
      </c>
      <c r="ER151" s="262">
        <v>5380</v>
      </c>
      <c r="ES151" s="262">
        <v>330</v>
      </c>
      <c r="ET151" s="262">
        <v>2260</v>
      </c>
      <c r="EU151" s="262">
        <v>9010</v>
      </c>
      <c r="EV151" s="262">
        <v>6930</v>
      </c>
      <c r="EW151" s="262">
        <v>2080</v>
      </c>
      <c r="EX151" s="262">
        <v>15540</v>
      </c>
      <c r="EY151" s="262">
        <v>890</v>
      </c>
      <c r="EZ151" s="262">
        <v>2580</v>
      </c>
      <c r="FA151" s="262">
        <v>4370</v>
      </c>
      <c r="FB151" s="262">
        <v>7710</v>
      </c>
      <c r="FC151" s="262">
        <v>0.42420000000000002</v>
      </c>
      <c r="FD151" s="262">
        <v>7570</v>
      </c>
      <c r="FE151" s="262">
        <v>2540</v>
      </c>
      <c r="FF151" s="262">
        <v>4120</v>
      </c>
      <c r="FG151" s="262">
        <v>910</v>
      </c>
      <c r="FH151" s="262">
        <v>2430</v>
      </c>
      <c r="FI151" s="262">
        <v>170</v>
      </c>
      <c r="FJ151" s="262">
        <v>1800</v>
      </c>
      <c r="FK151" s="262">
        <v>1870</v>
      </c>
      <c r="FL151" s="262">
        <v>500</v>
      </c>
      <c r="FM151" s="262">
        <v>810</v>
      </c>
      <c r="FN151" s="262">
        <v>54240</v>
      </c>
      <c r="FO151" s="262">
        <v>2630</v>
      </c>
      <c r="FP151" s="262">
        <v>1470</v>
      </c>
      <c r="FQ151" s="262">
        <v>1160</v>
      </c>
      <c r="FR151" s="262">
        <v>28240</v>
      </c>
      <c r="FS151" s="262">
        <v>12700</v>
      </c>
      <c r="FT151" s="262">
        <v>11780</v>
      </c>
      <c r="FU151" s="262">
        <v>910</v>
      </c>
      <c r="FV151" s="262">
        <v>4640</v>
      </c>
      <c r="FW151" s="262">
        <v>6040</v>
      </c>
      <c r="FX151" s="262">
        <v>54240</v>
      </c>
      <c r="FY151" s="262">
        <v>16140</v>
      </c>
      <c r="FZ151" s="262">
        <v>26740</v>
      </c>
      <c r="GA151" s="262">
        <v>5640</v>
      </c>
      <c r="GB151" s="262">
        <v>500</v>
      </c>
      <c r="GC151" s="262">
        <v>2610</v>
      </c>
      <c r="GD151" s="262">
        <v>2410</v>
      </c>
      <c r="GE151" s="262">
        <v>200</v>
      </c>
      <c r="GF151">
        <v>5059</v>
      </c>
      <c r="GG151">
        <v>2323</v>
      </c>
      <c r="GH151">
        <v>8625</v>
      </c>
      <c r="GI151">
        <v>2235</v>
      </c>
      <c r="GJ151">
        <v>837</v>
      </c>
      <c r="GK151">
        <v>1282</v>
      </c>
      <c r="GL151">
        <v>1754</v>
      </c>
      <c r="GM151">
        <v>1088</v>
      </c>
      <c r="GN151">
        <v>748</v>
      </c>
      <c r="GO151">
        <v>255</v>
      </c>
      <c r="GP151">
        <v>6193</v>
      </c>
      <c r="GQ151">
        <v>2991</v>
      </c>
      <c r="GR151">
        <v>11975</v>
      </c>
      <c r="GS151">
        <v>3087</v>
      </c>
      <c r="GT151">
        <v>1078</v>
      </c>
      <c r="GU151">
        <v>1871</v>
      </c>
      <c r="GV151">
        <v>2555</v>
      </c>
      <c r="GW151">
        <v>1366</v>
      </c>
      <c r="GX151">
        <v>892</v>
      </c>
      <c r="GY151">
        <v>407</v>
      </c>
    </row>
    <row r="152" spans="1:207">
      <c r="A152" s="262">
        <v>7137</v>
      </c>
      <c r="B152" s="262">
        <v>7</v>
      </c>
      <c r="C152" s="262">
        <v>1</v>
      </c>
      <c r="D152" s="262">
        <v>37</v>
      </c>
      <c r="E152" s="262" t="s">
        <v>190</v>
      </c>
      <c r="F152" s="262" t="s">
        <v>2499</v>
      </c>
      <c r="G152" s="262" t="s">
        <v>2500</v>
      </c>
      <c r="H152" s="262" t="s">
        <v>2202</v>
      </c>
      <c r="I152" s="262">
        <v>64926</v>
      </c>
      <c r="J152" s="262">
        <v>9963</v>
      </c>
      <c r="K152" s="262">
        <v>6466</v>
      </c>
      <c r="L152" s="262">
        <v>7106</v>
      </c>
      <c r="M152" s="262">
        <v>9404</v>
      </c>
      <c r="N152" s="262">
        <v>8973</v>
      </c>
      <c r="O152" s="262">
        <v>6791</v>
      </c>
      <c r="P152" s="262">
        <v>8503</v>
      </c>
      <c r="Q152" s="262">
        <v>5327</v>
      </c>
      <c r="R152" s="262">
        <v>2393</v>
      </c>
      <c r="S152" s="262">
        <v>4598</v>
      </c>
      <c r="T152" s="262">
        <v>58831</v>
      </c>
      <c r="U152" s="262">
        <v>188</v>
      </c>
      <c r="V152" s="262">
        <v>394</v>
      </c>
      <c r="W152" s="262">
        <v>377</v>
      </c>
      <c r="X152" s="262">
        <v>294</v>
      </c>
      <c r="Y152" s="262">
        <v>70</v>
      </c>
      <c r="Z152" s="262">
        <v>174</v>
      </c>
      <c r="AA152" s="262">
        <v>1065</v>
      </c>
      <c r="AB152" s="262">
        <v>5884</v>
      </c>
      <c r="AC152" s="262">
        <v>264</v>
      </c>
      <c r="AD152" s="262">
        <v>51477</v>
      </c>
      <c r="AE152" s="262">
        <v>5669</v>
      </c>
      <c r="AF152" s="262">
        <v>567</v>
      </c>
      <c r="AG152" s="262">
        <v>45517</v>
      </c>
      <c r="AH152" s="262">
        <v>11158</v>
      </c>
      <c r="AI152" s="262">
        <v>7356</v>
      </c>
      <c r="AJ152" s="262">
        <v>765</v>
      </c>
      <c r="AK152" s="262">
        <v>130</v>
      </c>
      <c r="AL152" s="262">
        <v>43272</v>
      </c>
      <c r="AM152" s="262">
        <v>8497</v>
      </c>
      <c r="AN152" s="262">
        <v>10573</v>
      </c>
      <c r="AO152" s="262">
        <v>2584</v>
      </c>
      <c r="AP152" s="262">
        <v>102806</v>
      </c>
      <c r="AQ152" s="262">
        <v>13822</v>
      </c>
      <c r="AR152" s="262">
        <v>9272</v>
      </c>
      <c r="AS152" s="262">
        <v>10527</v>
      </c>
      <c r="AT152" s="262">
        <v>15814</v>
      </c>
      <c r="AU152" s="262">
        <v>16391</v>
      </c>
      <c r="AV152" s="262">
        <v>10929</v>
      </c>
      <c r="AW152" s="262">
        <v>15923</v>
      </c>
      <c r="AX152" s="262">
        <v>7150</v>
      </c>
      <c r="AY152" s="262">
        <v>2978</v>
      </c>
      <c r="AZ152" s="262">
        <v>16141</v>
      </c>
      <c r="BA152" s="262">
        <v>81297</v>
      </c>
      <c r="BB152" s="262">
        <v>776</v>
      </c>
      <c r="BC152" s="262">
        <v>1044</v>
      </c>
      <c r="BD152" s="262">
        <v>2144</v>
      </c>
      <c r="BE152" s="262">
        <v>736</v>
      </c>
      <c r="BF152" s="262">
        <v>184</v>
      </c>
      <c r="BG152" s="262">
        <v>484</v>
      </c>
      <c r="BH152" s="262">
        <v>1930</v>
      </c>
      <c r="BI152" s="262">
        <v>17164</v>
      </c>
      <c r="BJ152" s="262">
        <v>410</v>
      </c>
      <c r="BK152" s="262">
        <v>74886</v>
      </c>
      <c r="BL152" s="262">
        <v>7744</v>
      </c>
      <c r="BM152" s="262">
        <v>672</v>
      </c>
      <c r="BN152" s="262">
        <v>55842</v>
      </c>
      <c r="BO152" s="262">
        <v>41748</v>
      </c>
      <c r="BP152" s="262">
        <v>461</v>
      </c>
      <c r="BQ152" s="262">
        <v>4755</v>
      </c>
      <c r="BR152" s="262">
        <v>2461</v>
      </c>
      <c r="BS152" s="262">
        <v>9872</v>
      </c>
      <c r="BT152" s="262">
        <v>18135</v>
      </c>
      <c r="BU152" s="262">
        <v>20538</v>
      </c>
      <c r="BV152" s="262">
        <v>15198</v>
      </c>
      <c r="BW152" s="262">
        <v>15062</v>
      </c>
      <c r="BX152" s="262">
        <v>9959</v>
      </c>
      <c r="BY152" s="262">
        <v>4515</v>
      </c>
      <c r="BZ152" s="262">
        <v>2657</v>
      </c>
      <c r="CA152" s="262">
        <v>4409</v>
      </c>
      <c r="CB152" s="262">
        <v>1483</v>
      </c>
      <c r="CC152" s="262">
        <v>5588</v>
      </c>
      <c r="CD152" s="262">
        <v>16156</v>
      </c>
      <c r="CE152" s="262">
        <v>22932</v>
      </c>
      <c r="CF152" s="262">
        <v>20238</v>
      </c>
      <c r="CG152" s="262">
        <v>16002</v>
      </c>
      <c r="CH152" s="262">
        <v>20407</v>
      </c>
      <c r="CI152" s="262">
        <v>64808</v>
      </c>
      <c r="CJ152" s="262">
        <v>13187</v>
      </c>
      <c r="CK152" s="262">
        <v>20679</v>
      </c>
      <c r="CL152" s="262">
        <v>4132</v>
      </c>
      <c r="CM152" s="262">
        <v>92666</v>
      </c>
      <c r="CN152" s="262">
        <v>29240</v>
      </c>
      <c r="CO152" s="262">
        <v>27808</v>
      </c>
      <c r="CP152" s="262">
        <v>26867</v>
      </c>
      <c r="CQ152" s="262">
        <v>7287</v>
      </c>
      <c r="CR152" s="262">
        <v>1464</v>
      </c>
      <c r="CS152" s="262">
        <v>29240</v>
      </c>
      <c r="CT152" s="262">
        <v>32372</v>
      </c>
      <c r="CU152" s="262">
        <v>15137</v>
      </c>
      <c r="CV152" s="262">
        <v>11195</v>
      </c>
      <c r="CW152" s="262">
        <v>3256</v>
      </c>
      <c r="CX152" s="262">
        <v>1466</v>
      </c>
      <c r="CY152" s="262">
        <v>210307</v>
      </c>
      <c r="CZ152" s="262">
        <v>102955</v>
      </c>
      <c r="DA152" s="262">
        <v>107353</v>
      </c>
      <c r="DB152" s="262">
        <v>17638</v>
      </c>
      <c r="DC152" s="262">
        <v>22895</v>
      </c>
      <c r="DD152" s="262">
        <v>22421</v>
      </c>
      <c r="DE152" s="262">
        <v>32665</v>
      </c>
      <c r="DF152" s="262">
        <v>22843</v>
      </c>
      <c r="DG152" s="262">
        <v>21233</v>
      </c>
      <c r="DH152" s="262">
        <v>11279</v>
      </c>
      <c r="DI152" s="262">
        <v>4877</v>
      </c>
      <c r="DJ152" s="262">
        <v>5101</v>
      </c>
      <c r="DK152" s="262">
        <v>18667</v>
      </c>
      <c r="DL152" s="262">
        <v>6946</v>
      </c>
      <c r="DM152" s="262">
        <v>16473</v>
      </c>
      <c r="DN152" s="262">
        <v>10890</v>
      </c>
      <c r="DO152" s="262">
        <v>23026</v>
      </c>
      <c r="DP152" s="262">
        <v>36308</v>
      </c>
      <c r="DQ152" s="262">
        <v>45464</v>
      </c>
      <c r="DR152" s="262">
        <v>22728</v>
      </c>
      <c r="DS152" s="262">
        <v>19828</v>
      </c>
      <c r="DT152" s="262">
        <v>113780</v>
      </c>
      <c r="DU152" s="262">
        <v>110180</v>
      </c>
      <c r="DV152" s="262">
        <v>3590</v>
      </c>
      <c r="DW152" s="262">
        <v>94760</v>
      </c>
      <c r="DX152" s="262">
        <v>110180</v>
      </c>
      <c r="DY152" s="262">
        <v>90170</v>
      </c>
      <c r="DZ152" s="262">
        <v>8820</v>
      </c>
      <c r="EA152" s="262">
        <v>5110</v>
      </c>
      <c r="EB152" s="262">
        <v>5070</v>
      </c>
      <c r="EC152" s="262">
        <v>1020</v>
      </c>
      <c r="ED152" s="262">
        <v>107470</v>
      </c>
      <c r="EE152" s="262">
        <v>4310</v>
      </c>
      <c r="EF152" s="262">
        <v>13860</v>
      </c>
      <c r="EG152" s="262">
        <v>23600</v>
      </c>
      <c r="EH152" s="262">
        <v>14920</v>
      </c>
      <c r="EI152" s="262">
        <v>16360</v>
      </c>
      <c r="EJ152" s="262">
        <v>1290</v>
      </c>
      <c r="EK152" s="262">
        <v>12780</v>
      </c>
      <c r="EL152" s="262">
        <v>8440</v>
      </c>
      <c r="EM152" s="262">
        <v>10380</v>
      </c>
      <c r="EN152" s="262">
        <v>1530</v>
      </c>
      <c r="EO152" s="262">
        <v>110180</v>
      </c>
      <c r="EP152" s="262">
        <v>1220</v>
      </c>
      <c r="EQ152" s="262">
        <v>27700</v>
      </c>
      <c r="ER152" s="262">
        <v>19830</v>
      </c>
      <c r="ES152" s="262">
        <v>1520</v>
      </c>
      <c r="ET152" s="262">
        <v>6350</v>
      </c>
      <c r="EU152" s="262">
        <v>28710</v>
      </c>
      <c r="EV152" s="262">
        <v>20150</v>
      </c>
      <c r="EW152" s="262">
        <v>8560</v>
      </c>
      <c r="EX152" s="262">
        <v>52550</v>
      </c>
      <c r="EY152" s="262">
        <v>3860</v>
      </c>
      <c r="EZ152" s="262">
        <v>10260</v>
      </c>
      <c r="FA152" s="262">
        <v>12430</v>
      </c>
      <c r="FB152" s="262">
        <v>26000</v>
      </c>
      <c r="FC152" s="262">
        <v>0</v>
      </c>
      <c r="FD152" s="262">
        <v>25670</v>
      </c>
      <c r="FE152" s="262">
        <v>8330</v>
      </c>
      <c r="FF152" s="262">
        <v>14020</v>
      </c>
      <c r="FG152" s="262">
        <v>3330</v>
      </c>
      <c r="FH152" s="262">
        <v>8200</v>
      </c>
      <c r="FI152" s="262">
        <v>1130</v>
      </c>
      <c r="FJ152" s="262">
        <v>5830</v>
      </c>
      <c r="FK152" s="262">
        <v>7720</v>
      </c>
      <c r="FL152" s="262">
        <v>860</v>
      </c>
      <c r="FM152" s="262">
        <v>1940</v>
      </c>
      <c r="FN152" s="262">
        <v>180150</v>
      </c>
      <c r="FO152" s="262">
        <v>11950</v>
      </c>
      <c r="FP152" s="262">
        <v>6930</v>
      </c>
      <c r="FQ152" s="262">
        <v>5020</v>
      </c>
      <c r="FR152" s="262">
        <v>82340</v>
      </c>
      <c r="FS152" s="262">
        <v>46710</v>
      </c>
      <c r="FT152" s="262">
        <v>43380</v>
      </c>
      <c r="FU152" s="262">
        <v>3330</v>
      </c>
      <c r="FV152" s="262">
        <v>13710</v>
      </c>
      <c r="FW152" s="262">
        <v>25450</v>
      </c>
      <c r="FX152" s="262">
        <v>180150</v>
      </c>
      <c r="FY152" s="262">
        <v>49460</v>
      </c>
      <c r="FZ152" s="262">
        <v>90110</v>
      </c>
      <c r="GA152" s="262">
        <v>18620</v>
      </c>
      <c r="GB152" s="262">
        <v>2340</v>
      </c>
      <c r="GC152" s="262">
        <v>9520</v>
      </c>
      <c r="GD152" s="262">
        <v>8790</v>
      </c>
      <c r="GE152" s="262">
        <v>1310</v>
      </c>
      <c r="GF152">
        <v>9963</v>
      </c>
      <c r="GG152">
        <v>6276</v>
      </c>
      <c r="GH152">
        <v>24896</v>
      </c>
      <c r="GI152">
        <v>5939</v>
      </c>
      <c r="GJ152">
        <v>2437</v>
      </c>
      <c r="GK152">
        <v>3971</v>
      </c>
      <c r="GL152">
        <v>5108</v>
      </c>
      <c r="GM152">
        <v>3214</v>
      </c>
      <c r="GN152">
        <v>2264</v>
      </c>
      <c r="GO152">
        <v>858</v>
      </c>
      <c r="GP152">
        <v>13822</v>
      </c>
      <c r="GQ152">
        <v>9014</v>
      </c>
      <c r="GR152">
        <v>41754</v>
      </c>
      <c r="GS152">
        <v>9747</v>
      </c>
      <c r="GT152">
        <v>3848</v>
      </c>
      <c r="GU152">
        <v>7725</v>
      </c>
      <c r="GV152">
        <v>8723</v>
      </c>
      <c r="GW152">
        <v>4218</v>
      </c>
      <c r="GX152">
        <v>2890</v>
      </c>
      <c r="GY152">
        <v>1065</v>
      </c>
    </row>
    <row r="153" spans="1:207">
      <c r="A153" s="262">
        <v>7138</v>
      </c>
      <c r="B153" s="262">
        <v>7</v>
      </c>
      <c r="C153" s="262">
        <v>1</v>
      </c>
      <c r="D153" s="262">
        <v>38</v>
      </c>
      <c r="E153" s="262" t="s">
        <v>190</v>
      </c>
      <c r="F153" s="262" t="s">
        <v>2501</v>
      </c>
      <c r="G153" s="262" t="s">
        <v>2502</v>
      </c>
      <c r="H153" s="262" t="s">
        <v>2202</v>
      </c>
      <c r="I153" s="262">
        <v>55790</v>
      </c>
      <c r="J153" s="262">
        <v>6643</v>
      </c>
      <c r="K153" s="262">
        <v>5911</v>
      </c>
      <c r="L153" s="262">
        <v>5658</v>
      </c>
      <c r="M153" s="262">
        <v>8979</v>
      </c>
      <c r="N153" s="262">
        <v>9465</v>
      </c>
      <c r="O153" s="262">
        <v>6236</v>
      </c>
      <c r="P153" s="262">
        <v>7712</v>
      </c>
      <c r="Q153" s="262">
        <v>3731</v>
      </c>
      <c r="R153" s="262">
        <v>1455</v>
      </c>
      <c r="S153" s="262">
        <v>3589</v>
      </c>
      <c r="T153" s="262">
        <v>50746</v>
      </c>
      <c r="U153" s="262">
        <v>55</v>
      </c>
      <c r="V153" s="262">
        <v>610</v>
      </c>
      <c r="W153" s="262">
        <v>256</v>
      </c>
      <c r="X153" s="262">
        <v>306</v>
      </c>
      <c r="Y153" s="262">
        <v>9</v>
      </c>
      <c r="Z153" s="262">
        <v>219</v>
      </c>
      <c r="AA153" s="262">
        <v>1084</v>
      </c>
      <c r="AB153" s="262">
        <v>5222</v>
      </c>
      <c r="AC153" s="262">
        <v>220</v>
      </c>
      <c r="AD153" s="262">
        <v>45459</v>
      </c>
      <c r="AE153" s="262">
        <v>3522</v>
      </c>
      <c r="AF153" s="262">
        <v>283</v>
      </c>
      <c r="AG153" s="262">
        <v>39585</v>
      </c>
      <c r="AH153" s="262">
        <v>9823</v>
      </c>
      <c r="AI153" s="262">
        <v>5496</v>
      </c>
      <c r="AJ153" s="262">
        <v>773</v>
      </c>
      <c r="AK153" s="262">
        <v>113</v>
      </c>
      <c r="AL153" s="262">
        <v>40313</v>
      </c>
      <c r="AM153" s="262">
        <v>6717</v>
      </c>
      <c r="AN153" s="262">
        <v>6740</v>
      </c>
      <c r="AO153" s="262">
        <v>2020</v>
      </c>
      <c r="AP153" s="262">
        <v>88031</v>
      </c>
      <c r="AQ153" s="262">
        <v>10185</v>
      </c>
      <c r="AR153" s="262">
        <v>8779</v>
      </c>
      <c r="AS153" s="262">
        <v>8276</v>
      </c>
      <c r="AT153" s="262">
        <v>14349</v>
      </c>
      <c r="AU153" s="262">
        <v>15879</v>
      </c>
      <c r="AV153" s="262">
        <v>9705</v>
      </c>
      <c r="AW153" s="262">
        <v>14020</v>
      </c>
      <c r="AX153" s="262">
        <v>4956</v>
      </c>
      <c r="AY153" s="262">
        <v>1879</v>
      </c>
      <c r="AZ153" s="262">
        <v>13222</v>
      </c>
      <c r="BA153" s="262">
        <v>68971</v>
      </c>
      <c r="BB153" s="262">
        <v>218</v>
      </c>
      <c r="BC153" s="262">
        <v>3445</v>
      </c>
      <c r="BD153" s="262">
        <v>904</v>
      </c>
      <c r="BE153" s="262">
        <v>742</v>
      </c>
      <c r="BF153" s="262">
        <v>16</v>
      </c>
      <c r="BG153" s="262">
        <v>510</v>
      </c>
      <c r="BH153" s="262">
        <v>1802</v>
      </c>
      <c r="BI153" s="262">
        <v>14862</v>
      </c>
      <c r="BJ153" s="262">
        <v>385</v>
      </c>
      <c r="BK153" s="262">
        <v>65707</v>
      </c>
      <c r="BL153" s="262">
        <v>4932</v>
      </c>
      <c r="BM153" s="262">
        <v>340</v>
      </c>
      <c r="BN153" s="262">
        <v>47943</v>
      </c>
      <c r="BO153" s="262">
        <v>35365</v>
      </c>
      <c r="BP153" s="262">
        <v>644</v>
      </c>
      <c r="BQ153" s="262">
        <v>4076</v>
      </c>
      <c r="BR153" s="262">
        <v>1887</v>
      </c>
      <c r="BS153" s="262">
        <v>9290</v>
      </c>
      <c r="BT153" s="262">
        <v>16130</v>
      </c>
      <c r="BU153" s="262">
        <v>16560</v>
      </c>
      <c r="BV153" s="262">
        <v>12756</v>
      </c>
      <c r="BW153" s="262">
        <v>12882</v>
      </c>
      <c r="BX153" s="262">
        <v>8276</v>
      </c>
      <c r="BY153" s="262">
        <v>3921</v>
      </c>
      <c r="BZ153" s="262">
        <v>2382</v>
      </c>
      <c r="CA153" s="262">
        <v>3944</v>
      </c>
      <c r="CB153" s="262">
        <v>1305</v>
      </c>
      <c r="CC153" s="262">
        <v>5920</v>
      </c>
      <c r="CD153" s="262">
        <v>15380</v>
      </c>
      <c r="CE153" s="262">
        <v>19183</v>
      </c>
      <c r="CF153" s="262">
        <v>16191</v>
      </c>
      <c r="CG153" s="262">
        <v>13098</v>
      </c>
      <c r="CH153" s="262">
        <v>16951</v>
      </c>
      <c r="CI153" s="262">
        <v>61094</v>
      </c>
      <c r="CJ153" s="262">
        <v>9855</v>
      </c>
      <c r="CK153" s="262">
        <v>13420</v>
      </c>
      <c r="CL153" s="262">
        <v>3659</v>
      </c>
      <c r="CM153" s="262">
        <v>78565</v>
      </c>
      <c r="CN153" s="262">
        <v>24453</v>
      </c>
      <c r="CO153" s="262">
        <v>24067</v>
      </c>
      <c r="CP153" s="262">
        <v>22557</v>
      </c>
      <c r="CQ153" s="262">
        <v>5963</v>
      </c>
      <c r="CR153" s="262">
        <v>1525</v>
      </c>
      <c r="CS153" s="262">
        <v>24453</v>
      </c>
      <c r="CT153" s="262">
        <v>27951</v>
      </c>
      <c r="CU153" s="262">
        <v>12249</v>
      </c>
      <c r="CV153" s="262">
        <v>9184</v>
      </c>
      <c r="CW153" s="262">
        <v>3078</v>
      </c>
      <c r="CX153" s="262">
        <v>1650</v>
      </c>
      <c r="CY153" s="262">
        <v>180674</v>
      </c>
      <c r="CZ153" s="262">
        <v>88216</v>
      </c>
      <c r="DA153" s="262">
        <v>92456</v>
      </c>
      <c r="DB153" s="262">
        <v>15377</v>
      </c>
      <c r="DC153" s="262">
        <v>20928</v>
      </c>
      <c r="DD153" s="262">
        <v>19045</v>
      </c>
      <c r="DE153" s="262">
        <v>27603</v>
      </c>
      <c r="DF153" s="262">
        <v>19691</v>
      </c>
      <c r="DG153" s="262">
        <v>18705</v>
      </c>
      <c r="DH153" s="262">
        <v>10451</v>
      </c>
      <c r="DI153" s="262">
        <v>4162</v>
      </c>
      <c r="DJ153" s="262">
        <v>4490</v>
      </c>
      <c r="DK153" s="262">
        <v>16819</v>
      </c>
      <c r="DL153" s="262">
        <v>6355</v>
      </c>
      <c r="DM153" s="262">
        <v>14784</v>
      </c>
      <c r="DN153" s="262">
        <v>8740</v>
      </c>
      <c r="DO153" s="262">
        <v>18618</v>
      </c>
      <c r="DP153" s="262">
        <v>30254</v>
      </c>
      <c r="DQ153" s="262">
        <v>38519</v>
      </c>
      <c r="DR153" s="262">
        <v>19758</v>
      </c>
      <c r="DS153" s="262">
        <v>18173</v>
      </c>
      <c r="DT153" s="262">
        <v>94770</v>
      </c>
      <c r="DU153" s="262">
        <v>90690</v>
      </c>
      <c r="DV153" s="262">
        <v>4080</v>
      </c>
      <c r="DW153" s="262">
        <v>84920</v>
      </c>
      <c r="DX153" s="262">
        <v>90690</v>
      </c>
      <c r="DY153" s="262">
        <v>75730</v>
      </c>
      <c r="DZ153" s="262">
        <v>5220</v>
      </c>
      <c r="EA153" s="262">
        <v>4030</v>
      </c>
      <c r="EB153" s="262">
        <v>4960</v>
      </c>
      <c r="EC153" s="262">
        <v>750</v>
      </c>
      <c r="ED153" s="262">
        <v>88860</v>
      </c>
      <c r="EE153" s="262">
        <v>4120</v>
      </c>
      <c r="EF153" s="262">
        <v>11920</v>
      </c>
      <c r="EG153" s="262">
        <v>17250</v>
      </c>
      <c r="EH153" s="262">
        <v>13310</v>
      </c>
      <c r="EI153" s="262">
        <v>14120</v>
      </c>
      <c r="EJ153" s="262">
        <v>980</v>
      </c>
      <c r="EK153" s="262">
        <v>12440</v>
      </c>
      <c r="EL153" s="262">
        <v>6540</v>
      </c>
      <c r="EM153" s="262">
        <v>7750</v>
      </c>
      <c r="EN153" s="262">
        <v>420</v>
      </c>
      <c r="EO153" s="262">
        <v>90690</v>
      </c>
      <c r="EP153" s="262">
        <v>900</v>
      </c>
      <c r="EQ153" s="262">
        <v>27730</v>
      </c>
      <c r="ER153" s="262">
        <v>20680</v>
      </c>
      <c r="ES153" s="262">
        <v>1180</v>
      </c>
      <c r="ET153" s="262">
        <v>5870</v>
      </c>
      <c r="EU153" s="262">
        <v>20940</v>
      </c>
      <c r="EV153" s="262">
        <v>14070</v>
      </c>
      <c r="EW153" s="262">
        <v>6870</v>
      </c>
      <c r="EX153" s="262">
        <v>41110</v>
      </c>
      <c r="EY153" s="262">
        <v>2570</v>
      </c>
      <c r="EZ153" s="262">
        <v>9510</v>
      </c>
      <c r="FA153" s="262">
        <v>7110</v>
      </c>
      <c r="FB153" s="262">
        <v>21930</v>
      </c>
      <c r="FC153" s="262">
        <v>0.42420000000000002</v>
      </c>
      <c r="FD153" s="262">
        <v>23180</v>
      </c>
      <c r="FE153" s="262">
        <v>7060</v>
      </c>
      <c r="FF153" s="262">
        <v>13310</v>
      </c>
      <c r="FG153" s="262">
        <v>2810</v>
      </c>
      <c r="FH153" s="262">
        <v>6920</v>
      </c>
      <c r="FI153" s="262">
        <v>910</v>
      </c>
      <c r="FJ153" s="262">
        <v>6430</v>
      </c>
      <c r="FK153" s="262">
        <v>6360</v>
      </c>
      <c r="FL153" s="262">
        <v>850</v>
      </c>
      <c r="FM153" s="262">
        <v>1700</v>
      </c>
      <c r="FN153" s="262">
        <v>154060</v>
      </c>
      <c r="FO153" s="262">
        <v>11970</v>
      </c>
      <c r="FP153" s="262">
        <v>7290</v>
      </c>
      <c r="FQ153" s="262">
        <v>4670</v>
      </c>
      <c r="FR153" s="262">
        <v>67390</v>
      </c>
      <c r="FS153" s="262">
        <v>39250</v>
      </c>
      <c r="FT153" s="262">
        <v>36440</v>
      </c>
      <c r="FU153" s="262">
        <v>2810</v>
      </c>
      <c r="FV153" s="262">
        <v>12350</v>
      </c>
      <c r="FW153" s="262">
        <v>23120</v>
      </c>
      <c r="FX153" s="262">
        <v>154060</v>
      </c>
      <c r="FY153" s="262">
        <v>45040</v>
      </c>
      <c r="FZ153" s="262">
        <v>74090</v>
      </c>
      <c r="GA153" s="262">
        <v>16530</v>
      </c>
      <c r="GB153" s="262">
        <v>1520</v>
      </c>
      <c r="GC153" s="262">
        <v>7680</v>
      </c>
      <c r="GD153" s="262">
        <v>7950</v>
      </c>
      <c r="GE153" s="262">
        <v>1250</v>
      </c>
      <c r="GF153">
        <v>6643</v>
      </c>
      <c r="GG153">
        <v>5796</v>
      </c>
      <c r="GH153">
        <v>23391</v>
      </c>
      <c r="GI153">
        <v>5875</v>
      </c>
      <c r="GJ153">
        <v>1832</v>
      </c>
      <c r="GK153">
        <v>3759</v>
      </c>
      <c r="GL153">
        <v>4352</v>
      </c>
      <c r="GM153">
        <v>2137</v>
      </c>
      <c r="GN153">
        <v>1499</v>
      </c>
      <c r="GO153">
        <v>506</v>
      </c>
      <c r="GP153">
        <v>10185</v>
      </c>
      <c r="GQ153">
        <v>8619</v>
      </c>
      <c r="GR153">
        <v>37390</v>
      </c>
      <c r="GS153">
        <v>9359</v>
      </c>
      <c r="GT153">
        <v>2690</v>
      </c>
      <c r="GU153">
        <v>7296</v>
      </c>
      <c r="GV153">
        <v>7041</v>
      </c>
      <c r="GW153">
        <v>2825</v>
      </c>
      <c r="GX153">
        <v>1937</v>
      </c>
      <c r="GY153">
        <v>686</v>
      </c>
    </row>
    <row r="154" spans="1:207">
      <c r="A154" s="262">
        <v>7140</v>
      </c>
      <c r="B154" s="262">
        <v>7</v>
      </c>
      <c r="C154" s="262">
        <v>1</v>
      </c>
      <c r="D154" s="262">
        <v>40</v>
      </c>
      <c r="E154" s="262" t="s">
        <v>190</v>
      </c>
      <c r="F154" s="262" t="s">
        <v>2503</v>
      </c>
      <c r="G154" s="262" t="s">
        <v>2504</v>
      </c>
      <c r="H154" s="262" t="s">
        <v>2202</v>
      </c>
      <c r="I154" s="262">
        <v>34032</v>
      </c>
      <c r="J154" s="262">
        <v>5321</v>
      </c>
      <c r="K154" s="262">
        <v>2870</v>
      </c>
      <c r="L154" s="262">
        <v>2608</v>
      </c>
      <c r="M154" s="262">
        <v>4672</v>
      </c>
      <c r="N154" s="262">
        <v>5865</v>
      </c>
      <c r="O154" s="262">
        <v>4237</v>
      </c>
      <c r="P154" s="262">
        <v>4829</v>
      </c>
      <c r="Q154" s="262">
        <v>2554</v>
      </c>
      <c r="R154" s="262">
        <v>1076</v>
      </c>
      <c r="S154" s="262">
        <v>2007</v>
      </c>
      <c r="T154" s="262">
        <v>31593</v>
      </c>
      <c r="U154" s="262">
        <v>15</v>
      </c>
      <c r="V154" s="262">
        <v>106</v>
      </c>
      <c r="W154" s="262">
        <v>65</v>
      </c>
      <c r="X154" s="262">
        <v>107</v>
      </c>
      <c r="Y154" s="262">
        <v>31</v>
      </c>
      <c r="Z154" s="262">
        <v>108</v>
      </c>
      <c r="AA154" s="262">
        <v>474</v>
      </c>
      <c r="AB154" s="262">
        <v>867</v>
      </c>
      <c r="AC154" s="262">
        <v>139</v>
      </c>
      <c r="AD154" s="262">
        <v>29162</v>
      </c>
      <c r="AE154" s="262">
        <v>3106</v>
      </c>
      <c r="AF154" s="262">
        <v>284</v>
      </c>
      <c r="AG154" s="262">
        <v>24595</v>
      </c>
      <c r="AH154" s="262">
        <v>6153</v>
      </c>
      <c r="AI154" s="262">
        <v>2982</v>
      </c>
      <c r="AJ154" s="262">
        <v>258</v>
      </c>
      <c r="AK154" s="262">
        <v>44</v>
      </c>
      <c r="AL154" s="262">
        <v>27535</v>
      </c>
      <c r="AM154" s="262">
        <v>2691</v>
      </c>
      <c r="AN154" s="262">
        <v>2572</v>
      </c>
      <c r="AO154" s="262">
        <v>1234</v>
      </c>
      <c r="AP154" s="262">
        <v>50222</v>
      </c>
      <c r="AQ154" s="262">
        <v>6966</v>
      </c>
      <c r="AR154" s="262">
        <v>3953</v>
      </c>
      <c r="AS154" s="262">
        <v>3807</v>
      </c>
      <c r="AT154" s="262">
        <v>7398</v>
      </c>
      <c r="AU154" s="262">
        <v>9317</v>
      </c>
      <c r="AV154" s="262">
        <v>6039</v>
      </c>
      <c r="AW154" s="262">
        <v>7935</v>
      </c>
      <c r="AX154" s="262">
        <v>3323</v>
      </c>
      <c r="AY154" s="262">
        <v>1484</v>
      </c>
      <c r="AZ154" s="262">
        <v>6412</v>
      </c>
      <c r="BA154" s="262">
        <v>42661</v>
      </c>
      <c r="BB154" s="262">
        <v>108</v>
      </c>
      <c r="BC154" s="262">
        <v>155</v>
      </c>
      <c r="BD154" s="262">
        <v>306</v>
      </c>
      <c r="BE154" s="262">
        <v>216</v>
      </c>
      <c r="BF154" s="262">
        <v>47</v>
      </c>
      <c r="BG154" s="262">
        <v>317</v>
      </c>
      <c r="BH154" s="262">
        <v>780</v>
      </c>
      <c r="BI154" s="262">
        <v>2114</v>
      </c>
      <c r="BJ154" s="262">
        <v>195</v>
      </c>
      <c r="BK154" s="262">
        <v>43059</v>
      </c>
      <c r="BL154" s="262">
        <v>3756</v>
      </c>
      <c r="BM154" s="262">
        <v>318</v>
      </c>
      <c r="BN154" s="262">
        <v>29543</v>
      </c>
      <c r="BO154" s="262">
        <v>17301</v>
      </c>
      <c r="BP154" s="262">
        <v>700</v>
      </c>
      <c r="BQ154" s="262">
        <v>2678</v>
      </c>
      <c r="BR154" s="262">
        <v>1003</v>
      </c>
      <c r="BS154" s="262">
        <v>3765</v>
      </c>
      <c r="BT154" s="262">
        <v>7590</v>
      </c>
      <c r="BU154" s="262">
        <v>8648</v>
      </c>
      <c r="BV154" s="262">
        <v>7799</v>
      </c>
      <c r="BW154" s="262">
        <v>8504</v>
      </c>
      <c r="BX154" s="262">
        <v>5733</v>
      </c>
      <c r="BY154" s="262">
        <v>2796</v>
      </c>
      <c r="BZ154" s="262">
        <v>1670</v>
      </c>
      <c r="CA154" s="262">
        <v>2714</v>
      </c>
      <c r="CB154" s="262">
        <v>635</v>
      </c>
      <c r="CC154" s="262">
        <v>2188</v>
      </c>
      <c r="CD154" s="262">
        <v>6346</v>
      </c>
      <c r="CE154" s="262">
        <v>9958</v>
      </c>
      <c r="CF154" s="262">
        <v>9219</v>
      </c>
      <c r="CG154" s="262">
        <v>8544</v>
      </c>
      <c r="CH154" s="262">
        <v>13332</v>
      </c>
      <c r="CI154" s="262">
        <v>39278</v>
      </c>
      <c r="CJ154" s="262">
        <v>4126</v>
      </c>
      <c r="CK154" s="262">
        <v>4708</v>
      </c>
      <c r="CL154" s="262">
        <v>2110</v>
      </c>
      <c r="CM154" s="262">
        <v>43868</v>
      </c>
      <c r="CN154" s="262">
        <v>12979</v>
      </c>
      <c r="CO154" s="262">
        <v>13353</v>
      </c>
      <c r="CP154" s="262">
        <v>13513</v>
      </c>
      <c r="CQ154" s="262">
        <v>3320</v>
      </c>
      <c r="CR154" s="262">
        <v>703</v>
      </c>
      <c r="CS154" s="262">
        <v>12979</v>
      </c>
      <c r="CT154" s="262">
        <v>15196</v>
      </c>
      <c r="CU154" s="262">
        <v>7131</v>
      </c>
      <c r="CV154" s="262">
        <v>5892</v>
      </c>
      <c r="CW154" s="262">
        <v>1872</v>
      </c>
      <c r="CX154" s="262">
        <v>798</v>
      </c>
      <c r="CY154" s="262">
        <v>102323</v>
      </c>
      <c r="CZ154" s="262">
        <v>50388</v>
      </c>
      <c r="DA154" s="262">
        <v>51934</v>
      </c>
      <c r="DB154" s="262">
        <v>8404</v>
      </c>
      <c r="DC154" s="262">
        <v>11660</v>
      </c>
      <c r="DD154" s="262">
        <v>10799</v>
      </c>
      <c r="DE154" s="262">
        <v>16025</v>
      </c>
      <c r="DF154" s="262">
        <v>10996</v>
      </c>
      <c r="DG154" s="262">
        <v>10273</v>
      </c>
      <c r="DH154" s="262">
        <v>5976</v>
      </c>
      <c r="DI154" s="262">
        <v>2297</v>
      </c>
      <c r="DJ154" s="262">
        <v>2393</v>
      </c>
      <c r="DK154" s="262">
        <v>9299</v>
      </c>
      <c r="DL154" s="262">
        <v>3514</v>
      </c>
      <c r="DM154" s="262">
        <v>8126</v>
      </c>
      <c r="DN154" s="262">
        <v>5234</v>
      </c>
      <c r="DO154" s="262">
        <v>10968</v>
      </c>
      <c r="DP154" s="262">
        <v>17221</v>
      </c>
      <c r="DQ154" s="262">
        <v>22376</v>
      </c>
      <c r="DR154" s="262">
        <v>10745</v>
      </c>
      <c r="DS154" s="262">
        <v>10149</v>
      </c>
      <c r="DT154" s="262">
        <v>56090</v>
      </c>
      <c r="DU154" s="262">
        <v>54680</v>
      </c>
      <c r="DV154" s="262">
        <v>1410</v>
      </c>
      <c r="DW154" s="262">
        <v>45810</v>
      </c>
      <c r="DX154" s="262">
        <v>54680</v>
      </c>
      <c r="DY154" s="262">
        <v>45330</v>
      </c>
      <c r="DZ154" s="262">
        <v>3670</v>
      </c>
      <c r="EA154" s="262">
        <v>2540</v>
      </c>
      <c r="EB154" s="262">
        <v>2420</v>
      </c>
      <c r="EC154" s="262">
        <v>720</v>
      </c>
      <c r="ED154" s="262">
        <v>53530</v>
      </c>
      <c r="EE154" s="262">
        <v>2030</v>
      </c>
      <c r="EF154" s="262">
        <v>6770</v>
      </c>
      <c r="EG154" s="262">
        <v>9970</v>
      </c>
      <c r="EH154" s="262">
        <v>7750</v>
      </c>
      <c r="EI154" s="262">
        <v>9200</v>
      </c>
      <c r="EJ154" s="262">
        <v>730</v>
      </c>
      <c r="EK154" s="262">
        <v>7410</v>
      </c>
      <c r="EL154" s="262">
        <v>3770</v>
      </c>
      <c r="EM154" s="262">
        <v>5520</v>
      </c>
      <c r="EN154" s="262">
        <v>380</v>
      </c>
      <c r="EO154" s="262">
        <v>54680</v>
      </c>
      <c r="EP154" s="262">
        <v>1030</v>
      </c>
      <c r="EQ154" s="262">
        <v>15260</v>
      </c>
      <c r="ER154" s="262">
        <v>10520</v>
      </c>
      <c r="ES154" s="262">
        <v>440</v>
      </c>
      <c r="ET154" s="262">
        <v>4300</v>
      </c>
      <c r="EU154" s="262">
        <v>14600</v>
      </c>
      <c r="EV154" s="262">
        <v>10030</v>
      </c>
      <c r="EW154" s="262">
        <v>4570</v>
      </c>
      <c r="EX154" s="262">
        <v>23800</v>
      </c>
      <c r="EY154" s="262">
        <v>1910</v>
      </c>
      <c r="EZ154" s="262">
        <v>4650</v>
      </c>
      <c r="FA154" s="262">
        <v>5080</v>
      </c>
      <c r="FB154" s="262">
        <v>12160</v>
      </c>
      <c r="FC154" s="262">
        <v>0.42420000000000002</v>
      </c>
      <c r="FD154" s="262">
        <v>12630</v>
      </c>
      <c r="FE154" s="262">
        <v>3950</v>
      </c>
      <c r="FF154" s="262">
        <v>6950</v>
      </c>
      <c r="FG154" s="262">
        <v>1740</v>
      </c>
      <c r="FH154" s="262">
        <v>3870</v>
      </c>
      <c r="FI154" s="262">
        <v>510</v>
      </c>
      <c r="FJ154" s="262">
        <v>2440</v>
      </c>
      <c r="FK154" s="262">
        <v>2880</v>
      </c>
      <c r="FL154" s="262">
        <v>1940</v>
      </c>
      <c r="FM154" s="262">
        <v>1000</v>
      </c>
      <c r="FN154" s="262">
        <v>88010</v>
      </c>
      <c r="FO154" s="262">
        <v>5440</v>
      </c>
      <c r="FP154" s="262">
        <v>3050</v>
      </c>
      <c r="FQ154" s="262">
        <v>2390</v>
      </c>
      <c r="FR154" s="262">
        <v>40000</v>
      </c>
      <c r="FS154" s="262">
        <v>23260</v>
      </c>
      <c r="FT154" s="262">
        <v>21520</v>
      </c>
      <c r="FU154" s="262">
        <v>1740</v>
      </c>
      <c r="FV154" s="262">
        <v>7270</v>
      </c>
      <c r="FW154" s="262">
        <v>12030</v>
      </c>
      <c r="FX154" s="262">
        <v>88010</v>
      </c>
      <c r="FY154" s="262">
        <v>26030</v>
      </c>
      <c r="FZ154" s="262">
        <v>43400</v>
      </c>
      <c r="GA154" s="262">
        <v>8510</v>
      </c>
      <c r="GB154" s="262">
        <v>950</v>
      </c>
      <c r="GC154" s="262">
        <v>4550</v>
      </c>
      <c r="GD154" s="262">
        <v>4090</v>
      </c>
      <c r="GE154" s="262">
        <v>480</v>
      </c>
      <c r="GF154">
        <v>5321</v>
      </c>
      <c r="GG154">
        <v>2805</v>
      </c>
      <c r="GH154">
        <v>12742</v>
      </c>
      <c r="GI154">
        <v>3857</v>
      </c>
      <c r="GJ154">
        <v>1420</v>
      </c>
      <c r="GK154">
        <v>2124</v>
      </c>
      <c r="GL154">
        <v>2774</v>
      </c>
      <c r="GM154">
        <v>1561</v>
      </c>
      <c r="GN154">
        <v>1076</v>
      </c>
      <c r="GO154">
        <v>352</v>
      </c>
      <c r="GP154">
        <v>6966</v>
      </c>
      <c r="GQ154">
        <v>3885</v>
      </c>
      <c r="GR154">
        <v>19957</v>
      </c>
      <c r="GS154">
        <v>5534</v>
      </c>
      <c r="GT154">
        <v>2054</v>
      </c>
      <c r="GU154">
        <v>3661</v>
      </c>
      <c r="GV154">
        <v>4242</v>
      </c>
      <c r="GW154">
        <v>1999</v>
      </c>
      <c r="GX154">
        <v>1342</v>
      </c>
      <c r="GY154">
        <v>582</v>
      </c>
    </row>
    <row r="155" spans="1:207">
      <c r="A155" s="262">
        <v>7141</v>
      </c>
      <c r="B155" s="262">
        <v>7</v>
      </c>
      <c r="C155" s="262">
        <v>1</v>
      </c>
      <c r="D155" s="262">
        <v>41</v>
      </c>
      <c r="E155" s="262" t="s">
        <v>190</v>
      </c>
      <c r="F155" s="262" t="s">
        <v>2505</v>
      </c>
      <c r="G155" s="262" t="s">
        <v>2506</v>
      </c>
      <c r="H155" s="262" t="s">
        <v>2202</v>
      </c>
      <c r="I155" s="262">
        <v>38139</v>
      </c>
      <c r="J155" s="262">
        <v>8186</v>
      </c>
      <c r="K155" s="262">
        <v>3785</v>
      </c>
      <c r="L155" s="262">
        <v>3162</v>
      </c>
      <c r="M155" s="262">
        <v>5356</v>
      </c>
      <c r="N155" s="262">
        <v>5316</v>
      </c>
      <c r="O155" s="262">
        <v>4239</v>
      </c>
      <c r="P155" s="262">
        <v>4914</v>
      </c>
      <c r="Q155" s="262">
        <v>2329</v>
      </c>
      <c r="R155" s="262">
        <v>852</v>
      </c>
      <c r="S155" s="262">
        <v>2929</v>
      </c>
      <c r="T155" s="262">
        <v>34342</v>
      </c>
      <c r="U155" s="262">
        <v>263</v>
      </c>
      <c r="V155" s="262">
        <v>205</v>
      </c>
      <c r="W155" s="262">
        <v>119</v>
      </c>
      <c r="X155" s="262">
        <v>149</v>
      </c>
      <c r="Y155" s="262">
        <v>21</v>
      </c>
      <c r="Z155" s="262">
        <v>111</v>
      </c>
      <c r="AA155" s="262">
        <v>546</v>
      </c>
      <c r="AB155" s="262">
        <v>2926</v>
      </c>
      <c r="AC155" s="262">
        <v>125</v>
      </c>
      <c r="AD155" s="262">
        <v>30008</v>
      </c>
      <c r="AE155" s="262">
        <v>4210</v>
      </c>
      <c r="AF155" s="262">
        <v>324</v>
      </c>
      <c r="AG155" s="262">
        <v>25497</v>
      </c>
      <c r="AH155" s="262">
        <v>7687</v>
      </c>
      <c r="AI155" s="262">
        <v>4392</v>
      </c>
      <c r="AJ155" s="262">
        <v>491</v>
      </c>
      <c r="AK155" s="262">
        <v>72</v>
      </c>
      <c r="AL155" s="262">
        <v>28327</v>
      </c>
      <c r="AM155" s="262">
        <v>3698</v>
      </c>
      <c r="AN155" s="262">
        <v>4472</v>
      </c>
      <c r="AO155" s="262">
        <v>1642</v>
      </c>
      <c r="AP155" s="262">
        <v>62012</v>
      </c>
      <c r="AQ155" s="262">
        <v>12454</v>
      </c>
      <c r="AR155" s="262">
        <v>6007</v>
      </c>
      <c r="AS155" s="262">
        <v>5754</v>
      </c>
      <c r="AT155" s="262">
        <v>9230</v>
      </c>
      <c r="AU155" s="262">
        <v>8961</v>
      </c>
      <c r="AV155" s="262">
        <v>6550</v>
      </c>
      <c r="AW155" s="262">
        <v>8730</v>
      </c>
      <c r="AX155" s="262">
        <v>3275</v>
      </c>
      <c r="AY155" s="262">
        <v>1051</v>
      </c>
      <c r="AZ155" s="262">
        <v>10515</v>
      </c>
      <c r="BA155" s="262">
        <v>48363</v>
      </c>
      <c r="BB155" s="262">
        <v>1438</v>
      </c>
      <c r="BC155" s="262">
        <v>388</v>
      </c>
      <c r="BD155" s="262">
        <v>632</v>
      </c>
      <c r="BE155" s="262">
        <v>358</v>
      </c>
      <c r="BF155" s="262">
        <v>104</v>
      </c>
      <c r="BG155" s="262">
        <v>214</v>
      </c>
      <c r="BH155" s="262">
        <v>901</v>
      </c>
      <c r="BI155" s="262">
        <v>8509</v>
      </c>
      <c r="BJ155" s="262">
        <v>638</v>
      </c>
      <c r="BK155" s="262">
        <v>45919</v>
      </c>
      <c r="BL155" s="262">
        <v>5664</v>
      </c>
      <c r="BM155" s="262">
        <v>381</v>
      </c>
      <c r="BN155" s="262">
        <v>34046</v>
      </c>
      <c r="BO155" s="262">
        <v>23970</v>
      </c>
      <c r="BP155" s="262">
        <v>518</v>
      </c>
      <c r="BQ155" s="262">
        <v>3478</v>
      </c>
      <c r="BR155" s="262">
        <v>1176</v>
      </c>
      <c r="BS155" s="262">
        <v>6265</v>
      </c>
      <c r="BT155" s="262">
        <v>11960</v>
      </c>
      <c r="BU155" s="262">
        <v>11621</v>
      </c>
      <c r="BV155" s="262">
        <v>9054</v>
      </c>
      <c r="BW155" s="262">
        <v>8988</v>
      </c>
      <c r="BX155" s="262">
        <v>5746</v>
      </c>
      <c r="BY155" s="262">
        <v>2764</v>
      </c>
      <c r="BZ155" s="262">
        <v>1703</v>
      </c>
      <c r="CA155" s="262">
        <v>2735</v>
      </c>
      <c r="CB155" s="262">
        <v>665</v>
      </c>
      <c r="CC155" s="262">
        <v>3083</v>
      </c>
      <c r="CD155" s="262">
        <v>9867</v>
      </c>
      <c r="CE155" s="262">
        <v>14427</v>
      </c>
      <c r="CF155" s="262">
        <v>11768</v>
      </c>
      <c r="CG155" s="262">
        <v>9038</v>
      </c>
      <c r="CH155" s="262">
        <v>13164</v>
      </c>
      <c r="CI155" s="262">
        <v>42965</v>
      </c>
      <c r="CJ155" s="262">
        <v>6568</v>
      </c>
      <c r="CK155" s="262">
        <v>9357</v>
      </c>
      <c r="CL155" s="262">
        <v>3122</v>
      </c>
      <c r="CM155" s="262">
        <v>54951</v>
      </c>
      <c r="CN155" s="262">
        <v>17734</v>
      </c>
      <c r="CO155" s="262">
        <v>16631</v>
      </c>
      <c r="CP155" s="262">
        <v>15279</v>
      </c>
      <c r="CQ155" s="262">
        <v>4422</v>
      </c>
      <c r="CR155" s="262">
        <v>885</v>
      </c>
      <c r="CS155" s="262">
        <v>17734</v>
      </c>
      <c r="CT155" s="262">
        <v>19198</v>
      </c>
      <c r="CU155" s="262">
        <v>8689</v>
      </c>
      <c r="CV155" s="262">
        <v>6471</v>
      </c>
      <c r="CW155" s="262">
        <v>1974</v>
      </c>
      <c r="CX155" s="262">
        <v>885</v>
      </c>
      <c r="CY155" s="262">
        <v>123203</v>
      </c>
      <c r="CZ155" s="262">
        <v>60524</v>
      </c>
      <c r="DA155" s="262">
        <v>62679</v>
      </c>
      <c r="DB155" s="262">
        <v>9806</v>
      </c>
      <c r="DC155" s="262">
        <v>13215</v>
      </c>
      <c r="DD155" s="262">
        <v>12724</v>
      </c>
      <c r="DE155" s="262">
        <v>18963</v>
      </c>
      <c r="DF155" s="262">
        <v>14582</v>
      </c>
      <c r="DG155" s="262">
        <v>13161</v>
      </c>
      <c r="DH155" s="262">
        <v>7165</v>
      </c>
      <c r="DI155" s="262">
        <v>2688</v>
      </c>
      <c r="DJ155" s="262">
        <v>2874</v>
      </c>
      <c r="DK155" s="262">
        <v>10635</v>
      </c>
      <c r="DL155" s="262">
        <v>3955</v>
      </c>
      <c r="DM155" s="262">
        <v>9507</v>
      </c>
      <c r="DN155" s="262">
        <v>6086</v>
      </c>
      <c r="DO155" s="262">
        <v>12903</v>
      </c>
      <c r="DP155" s="262">
        <v>20684</v>
      </c>
      <c r="DQ155" s="262">
        <v>27255</v>
      </c>
      <c r="DR155" s="262">
        <v>14197</v>
      </c>
      <c r="DS155" s="262">
        <v>12419</v>
      </c>
      <c r="DT155" s="262">
        <v>65950</v>
      </c>
      <c r="DU155" s="262">
        <v>63800</v>
      </c>
      <c r="DV155" s="262">
        <v>2160</v>
      </c>
      <c r="DW155" s="262">
        <v>55840</v>
      </c>
      <c r="DX155" s="262">
        <v>63800</v>
      </c>
      <c r="DY155" s="262">
        <v>51700</v>
      </c>
      <c r="DZ155" s="262">
        <v>4470</v>
      </c>
      <c r="EA155" s="262">
        <v>2810</v>
      </c>
      <c r="EB155" s="262">
        <v>4040</v>
      </c>
      <c r="EC155" s="262">
        <v>760</v>
      </c>
      <c r="ED155" s="262">
        <v>62440</v>
      </c>
      <c r="EE155" s="262">
        <v>2970</v>
      </c>
      <c r="EF155" s="262">
        <v>8000</v>
      </c>
      <c r="EG155" s="262">
        <v>13230</v>
      </c>
      <c r="EH155" s="262">
        <v>9000</v>
      </c>
      <c r="EI155" s="262">
        <v>10940</v>
      </c>
      <c r="EJ155" s="262">
        <v>980</v>
      </c>
      <c r="EK155" s="262">
        <v>7290</v>
      </c>
      <c r="EL155" s="262">
        <v>4170</v>
      </c>
      <c r="EM155" s="262">
        <v>5300</v>
      </c>
      <c r="EN155" s="262">
        <v>550</v>
      </c>
      <c r="EO155" s="262">
        <v>63800</v>
      </c>
      <c r="EP155" s="262">
        <v>1070</v>
      </c>
      <c r="EQ155" s="262">
        <v>16480</v>
      </c>
      <c r="ER155" s="262">
        <v>11830</v>
      </c>
      <c r="ES155" s="262">
        <v>820</v>
      </c>
      <c r="ET155" s="262">
        <v>3830</v>
      </c>
      <c r="EU155" s="262">
        <v>15460</v>
      </c>
      <c r="EV155" s="262">
        <v>10710</v>
      </c>
      <c r="EW155" s="262">
        <v>4750</v>
      </c>
      <c r="EX155" s="262">
        <v>30790</v>
      </c>
      <c r="EY155" s="262">
        <v>1940</v>
      </c>
      <c r="EZ155" s="262">
        <v>6520</v>
      </c>
      <c r="FA155" s="262">
        <v>7240</v>
      </c>
      <c r="FB155" s="262">
        <v>15090</v>
      </c>
      <c r="FC155" s="262">
        <v>0.42420000000000002</v>
      </c>
      <c r="FD155" s="262">
        <v>14900</v>
      </c>
      <c r="FE155" s="262">
        <v>4210</v>
      </c>
      <c r="FF155" s="262">
        <v>8270</v>
      </c>
      <c r="FG155" s="262">
        <v>2410</v>
      </c>
      <c r="FH155" s="262">
        <v>4120</v>
      </c>
      <c r="FI155" s="262">
        <v>750</v>
      </c>
      <c r="FJ155" s="262">
        <v>3430</v>
      </c>
      <c r="FK155" s="262">
        <v>4780</v>
      </c>
      <c r="FL155" s="262">
        <v>420</v>
      </c>
      <c r="FM155" s="262">
        <v>1390</v>
      </c>
      <c r="FN155" s="262">
        <v>106030</v>
      </c>
      <c r="FO155" s="262">
        <v>5500</v>
      </c>
      <c r="FP155" s="262">
        <v>2680</v>
      </c>
      <c r="FQ155" s="262">
        <v>2820</v>
      </c>
      <c r="FR155" s="262">
        <v>48490</v>
      </c>
      <c r="FS155" s="262">
        <v>28710</v>
      </c>
      <c r="FT155" s="262">
        <v>26300</v>
      </c>
      <c r="FU155" s="262">
        <v>2410</v>
      </c>
      <c r="FV155" s="262">
        <v>8430</v>
      </c>
      <c r="FW155" s="262">
        <v>14900</v>
      </c>
      <c r="FX155" s="262">
        <v>106030</v>
      </c>
      <c r="FY155" s="262">
        <v>28600</v>
      </c>
      <c r="FZ155" s="262">
        <v>52200</v>
      </c>
      <c r="GA155" s="262">
        <v>12200</v>
      </c>
      <c r="GB155" s="262">
        <v>1160</v>
      </c>
      <c r="GC155" s="262">
        <v>6070</v>
      </c>
      <c r="GD155" s="262">
        <v>5160</v>
      </c>
      <c r="GE155" s="262">
        <v>650</v>
      </c>
      <c r="GF155">
        <v>8186</v>
      </c>
      <c r="GG155">
        <v>3698</v>
      </c>
      <c r="GH155">
        <v>13470</v>
      </c>
      <c r="GI155">
        <v>3665</v>
      </c>
      <c r="GJ155">
        <v>1542</v>
      </c>
      <c r="GK155">
        <v>2397</v>
      </c>
      <c r="GL155">
        <v>2630</v>
      </c>
      <c r="GM155">
        <v>1374</v>
      </c>
      <c r="GN155">
        <v>896</v>
      </c>
      <c r="GO155">
        <v>281</v>
      </c>
      <c r="GP155">
        <v>12454</v>
      </c>
      <c r="GQ155">
        <v>5873</v>
      </c>
      <c r="GR155">
        <v>23430</v>
      </c>
      <c r="GS155">
        <v>5762</v>
      </c>
      <c r="GT155">
        <v>2297</v>
      </c>
      <c r="GU155">
        <v>4625</v>
      </c>
      <c r="GV155">
        <v>4216</v>
      </c>
      <c r="GW155">
        <v>1906</v>
      </c>
      <c r="GX155">
        <v>1097</v>
      </c>
      <c r="GY155">
        <v>352</v>
      </c>
    </row>
    <row r="156" spans="1:207">
      <c r="A156" s="262">
        <v>7143</v>
      </c>
      <c r="B156" s="262">
        <v>7</v>
      </c>
      <c r="C156" s="262">
        <v>1</v>
      </c>
      <c r="D156" s="262">
        <v>43</v>
      </c>
      <c r="E156" s="262" t="s">
        <v>190</v>
      </c>
      <c r="F156" s="262" t="s">
        <v>2507</v>
      </c>
      <c r="G156" s="262" t="s">
        <v>2508</v>
      </c>
      <c r="H156" s="262" t="s">
        <v>2202</v>
      </c>
      <c r="I156" s="262">
        <v>65633</v>
      </c>
      <c r="J156" s="262">
        <v>8277</v>
      </c>
      <c r="K156" s="262">
        <v>6618</v>
      </c>
      <c r="L156" s="262">
        <v>5851</v>
      </c>
      <c r="M156" s="262">
        <v>10004</v>
      </c>
      <c r="N156" s="262">
        <v>10168</v>
      </c>
      <c r="O156" s="262">
        <v>7953</v>
      </c>
      <c r="P156" s="262">
        <v>9805</v>
      </c>
      <c r="Q156" s="262">
        <v>5037</v>
      </c>
      <c r="R156" s="262">
        <v>1920</v>
      </c>
      <c r="S156" s="262">
        <v>3948</v>
      </c>
      <c r="T156" s="262">
        <v>60830</v>
      </c>
      <c r="U156" s="262">
        <v>13</v>
      </c>
      <c r="V156" s="262">
        <v>163</v>
      </c>
      <c r="W156" s="262">
        <v>224</v>
      </c>
      <c r="X156" s="262">
        <v>297</v>
      </c>
      <c r="Y156" s="262">
        <v>21</v>
      </c>
      <c r="Z156" s="262">
        <v>137</v>
      </c>
      <c r="AA156" s="262">
        <v>1043</v>
      </c>
      <c r="AB156" s="262">
        <v>2035</v>
      </c>
      <c r="AC156" s="262">
        <v>284</v>
      </c>
      <c r="AD156" s="262">
        <v>56169</v>
      </c>
      <c r="AE156" s="262">
        <v>5570</v>
      </c>
      <c r="AF156" s="262">
        <v>532</v>
      </c>
      <c r="AG156" s="262">
        <v>48715</v>
      </c>
      <c r="AH156" s="262">
        <v>11951</v>
      </c>
      <c r="AI156" s="262">
        <v>4470</v>
      </c>
      <c r="AJ156" s="262">
        <v>424</v>
      </c>
      <c r="AK156" s="262">
        <v>73</v>
      </c>
      <c r="AL156" s="262">
        <v>55539</v>
      </c>
      <c r="AM156" s="262">
        <v>5257</v>
      </c>
      <c r="AN156" s="262">
        <v>3031</v>
      </c>
      <c r="AO156" s="262">
        <v>1806</v>
      </c>
      <c r="AP156" s="262">
        <v>93836</v>
      </c>
      <c r="AQ156" s="262">
        <v>10871</v>
      </c>
      <c r="AR156" s="262">
        <v>8876</v>
      </c>
      <c r="AS156" s="262">
        <v>7812</v>
      </c>
      <c r="AT156" s="262">
        <v>14459</v>
      </c>
      <c r="AU156" s="262">
        <v>15238</v>
      </c>
      <c r="AV156" s="262">
        <v>11248</v>
      </c>
      <c r="AW156" s="262">
        <v>16401</v>
      </c>
      <c r="AX156" s="262">
        <v>6666</v>
      </c>
      <c r="AY156" s="262">
        <v>2262</v>
      </c>
      <c r="AZ156" s="262">
        <v>12394</v>
      </c>
      <c r="BA156" s="262">
        <v>78678</v>
      </c>
      <c r="BB156" s="262">
        <v>35</v>
      </c>
      <c r="BC156" s="262">
        <v>256</v>
      </c>
      <c r="BD156" s="262">
        <v>1061</v>
      </c>
      <c r="BE156" s="262">
        <v>739</v>
      </c>
      <c r="BF156" s="262">
        <v>489</v>
      </c>
      <c r="BG156" s="262">
        <v>181</v>
      </c>
      <c r="BH156" s="262">
        <v>1482</v>
      </c>
      <c r="BI156" s="262">
        <v>5179</v>
      </c>
      <c r="BJ156" s="262">
        <v>357</v>
      </c>
      <c r="BK156" s="262">
        <v>78631</v>
      </c>
      <c r="BL156" s="262">
        <v>7564</v>
      </c>
      <c r="BM156" s="262">
        <v>620</v>
      </c>
      <c r="BN156" s="262">
        <v>59213</v>
      </c>
      <c r="BO156" s="262">
        <v>29740</v>
      </c>
      <c r="BP156" s="262">
        <v>739</v>
      </c>
      <c r="BQ156" s="262">
        <v>4141</v>
      </c>
      <c r="BR156" s="262">
        <v>1691</v>
      </c>
      <c r="BS156" s="262">
        <v>6758</v>
      </c>
      <c r="BT156" s="262">
        <v>13138</v>
      </c>
      <c r="BU156" s="262">
        <v>16215</v>
      </c>
      <c r="BV156" s="262">
        <v>14570</v>
      </c>
      <c r="BW156" s="262">
        <v>16476</v>
      </c>
      <c r="BX156" s="262">
        <v>11042</v>
      </c>
      <c r="BY156" s="262">
        <v>5232</v>
      </c>
      <c r="BZ156" s="262">
        <v>3311</v>
      </c>
      <c r="CA156" s="262">
        <v>5400</v>
      </c>
      <c r="CB156" s="262">
        <v>1277</v>
      </c>
      <c r="CC156" s="262">
        <v>4013</v>
      </c>
      <c r="CD156" s="262">
        <v>12063</v>
      </c>
      <c r="CE156" s="262">
        <v>17396</v>
      </c>
      <c r="CF156" s="262">
        <v>17663</v>
      </c>
      <c r="CG156" s="262">
        <v>17101</v>
      </c>
      <c r="CH156" s="262">
        <v>24320</v>
      </c>
      <c r="CI156" s="262">
        <v>77327</v>
      </c>
      <c r="CJ156" s="262">
        <v>7885</v>
      </c>
      <c r="CK156" s="262">
        <v>5299</v>
      </c>
      <c r="CL156" s="262">
        <v>3322</v>
      </c>
      <c r="CM156" s="262">
        <v>83404</v>
      </c>
      <c r="CN156" s="262">
        <v>22716</v>
      </c>
      <c r="CO156" s="262">
        <v>23912</v>
      </c>
      <c r="CP156" s="262">
        <v>28317</v>
      </c>
      <c r="CQ156" s="262">
        <v>7052</v>
      </c>
      <c r="CR156" s="262">
        <v>1407</v>
      </c>
      <c r="CS156" s="262">
        <v>22716</v>
      </c>
      <c r="CT156" s="262">
        <v>27900</v>
      </c>
      <c r="CU156" s="262">
        <v>15210</v>
      </c>
      <c r="CV156" s="262">
        <v>12161</v>
      </c>
      <c r="CW156" s="262">
        <v>3630</v>
      </c>
      <c r="CX156" s="262">
        <v>1787</v>
      </c>
      <c r="CY156" s="262">
        <v>200058</v>
      </c>
      <c r="CZ156" s="262">
        <v>98763</v>
      </c>
      <c r="DA156" s="262">
        <v>101296</v>
      </c>
      <c r="DB156" s="262">
        <v>17629</v>
      </c>
      <c r="DC156" s="262">
        <v>23034</v>
      </c>
      <c r="DD156" s="262">
        <v>21618</v>
      </c>
      <c r="DE156" s="262">
        <v>29879</v>
      </c>
      <c r="DF156" s="262">
        <v>21024</v>
      </c>
      <c r="DG156" s="262">
        <v>19212</v>
      </c>
      <c r="DH156" s="262">
        <v>10221</v>
      </c>
      <c r="DI156" s="262">
        <v>4793</v>
      </c>
      <c r="DJ156" s="262">
        <v>5120</v>
      </c>
      <c r="DK156" s="262">
        <v>18807</v>
      </c>
      <c r="DL156" s="262">
        <v>7016</v>
      </c>
      <c r="DM156" s="262">
        <v>16273</v>
      </c>
      <c r="DN156" s="262">
        <v>10272</v>
      </c>
      <c r="DO156" s="262">
        <v>22275</v>
      </c>
      <c r="DP156" s="262">
        <v>35167</v>
      </c>
      <c r="DQ156" s="262">
        <v>41785</v>
      </c>
      <c r="DR156" s="262">
        <v>20537</v>
      </c>
      <c r="DS156" s="262">
        <v>18014</v>
      </c>
      <c r="DT156" s="262">
        <v>109210</v>
      </c>
      <c r="DU156" s="262">
        <v>105790</v>
      </c>
      <c r="DV156" s="262">
        <v>3430</v>
      </c>
      <c r="DW156" s="262">
        <v>90420</v>
      </c>
      <c r="DX156" s="262">
        <v>105790</v>
      </c>
      <c r="DY156" s="262">
        <v>88230</v>
      </c>
      <c r="DZ156" s="262">
        <v>6840</v>
      </c>
      <c r="EA156" s="262">
        <v>5060</v>
      </c>
      <c r="EB156" s="262">
        <v>4710</v>
      </c>
      <c r="EC156" s="262">
        <v>950</v>
      </c>
      <c r="ED156" s="262">
        <v>103490</v>
      </c>
      <c r="EE156" s="262">
        <v>4870</v>
      </c>
      <c r="EF156" s="262">
        <v>13170</v>
      </c>
      <c r="EG156" s="262">
        <v>19970</v>
      </c>
      <c r="EH156" s="262">
        <v>14180</v>
      </c>
      <c r="EI156" s="262">
        <v>16040</v>
      </c>
      <c r="EJ156" s="262">
        <v>1240</v>
      </c>
      <c r="EK156" s="262">
        <v>16570</v>
      </c>
      <c r="EL156" s="262">
        <v>7570</v>
      </c>
      <c r="EM156" s="262">
        <v>9100</v>
      </c>
      <c r="EN156" s="262">
        <v>790</v>
      </c>
      <c r="EO156" s="262">
        <v>105790</v>
      </c>
      <c r="EP156" s="262">
        <v>1010</v>
      </c>
      <c r="EQ156" s="262">
        <v>34350</v>
      </c>
      <c r="ER156" s="262">
        <v>25640</v>
      </c>
      <c r="ES156" s="262">
        <v>1060</v>
      </c>
      <c r="ET156" s="262">
        <v>7650</v>
      </c>
      <c r="EU156" s="262">
        <v>26530</v>
      </c>
      <c r="EV156" s="262">
        <v>18530</v>
      </c>
      <c r="EW156" s="262">
        <v>8000</v>
      </c>
      <c r="EX156" s="262">
        <v>43890</v>
      </c>
      <c r="EY156" s="262">
        <v>2840</v>
      </c>
      <c r="EZ156" s="262">
        <v>9530</v>
      </c>
      <c r="FA156" s="262">
        <v>9020</v>
      </c>
      <c r="FB156" s="262">
        <v>22500</v>
      </c>
      <c r="FC156" s="262">
        <v>0</v>
      </c>
      <c r="FD156" s="262">
        <v>25830</v>
      </c>
      <c r="FE156" s="262">
        <v>8400</v>
      </c>
      <c r="FF156" s="262">
        <v>14100</v>
      </c>
      <c r="FG156" s="262">
        <v>3330</v>
      </c>
      <c r="FH156" s="262">
        <v>8310</v>
      </c>
      <c r="FI156" s="262">
        <v>1210</v>
      </c>
      <c r="FJ156" s="262">
        <v>6990</v>
      </c>
      <c r="FK156" s="262">
        <v>6880</v>
      </c>
      <c r="FL156" s="262">
        <v>420</v>
      </c>
      <c r="FM156" s="262">
        <v>2030</v>
      </c>
      <c r="FN156" s="262">
        <v>171430</v>
      </c>
      <c r="FO156" s="262">
        <v>11170</v>
      </c>
      <c r="FP156" s="262">
        <v>6340</v>
      </c>
      <c r="FQ156" s="262">
        <v>4820</v>
      </c>
      <c r="FR156" s="262">
        <v>79940</v>
      </c>
      <c r="FS156" s="262">
        <v>44890</v>
      </c>
      <c r="FT156" s="262">
        <v>41570</v>
      </c>
      <c r="FU156" s="262">
        <v>3330</v>
      </c>
      <c r="FV156" s="262">
        <v>12460</v>
      </c>
      <c r="FW156" s="262">
        <v>22970</v>
      </c>
      <c r="FX156" s="262">
        <v>171430</v>
      </c>
      <c r="FY156" s="262">
        <v>49680</v>
      </c>
      <c r="FZ156" s="262">
        <v>85920</v>
      </c>
      <c r="GA156" s="262">
        <v>17120</v>
      </c>
      <c r="GB156" s="262">
        <v>1540</v>
      </c>
      <c r="GC156" s="262">
        <v>8480</v>
      </c>
      <c r="GD156" s="262">
        <v>7900</v>
      </c>
      <c r="GE156" s="262">
        <v>800</v>
      </c>
      <c r="GF156">
        <v>8277</v>
      </c>
      <c r="GG156">
        <v>6458</v>
      </c>
      <c r="GH156">
        <v>25322</v>
      </c>
      <c r="GI156">
        <v>7103</v>
      </c>
      <c r="GJ156">
        <v>2686</v>
      </c>
      <c r="GK156">
        <v>4770</v>
      </c>
      <c r="GL156">
        <v>5264</v>
      </c>
      <c r="GM156">
        <v>3141</v>
      </c>
      <c r="GN156">
        <v>1968</v>
      </c>
      <c r="GO156">
        <v>644</v>
      </c>
      <c r="GP156">
        <v>10871</v>
      </c>
      <c r="GQ156">
        <v>8665</v>
      </c>
      <c r="GR156">
        <v>36546</v>
      </c>
      <c r="GS156">
        <v>10203</v>
      </c>
      <c r="GT156">
        <v>3798</v>
      </c>
      <c r="GU156">
        <v>8445</v>
      </c>
      <c r="GV156">
        <v>8255</v>
      </c>
      <c r="GW156">
        <v>3965</v>
      </c>
      <c r="GX156">
        <v>2339</v>
      </c>
      <c r="GY156">
        <v>746</v>
      </c>
    </row>
    <row r="157" spans="1:207">
      <c r="A157" s="262">
        <v>7211</v>
      </c>
      <c r="B157" s="262">
        <v>7</v>
      </c>
      <c r="C157" s="262">
        <v>2</v>
      </c>
      <c r="D157" s="262">
        <v>11</v>
      </c>
      <c r="E157" s="262" t="s">
        <v>190</v>
      </c>
      <c r="F157" s="262" t="s">
        <v>2509</v>
      </c>
      <c r="G157" s="262" t="s">
        <v>2510</v>
      </c>
      <c r="H157" s="262" t="s">
        <v>2202</v>
      </c>
      <c r="I157" s="262">
        <v>20704</v>
      </c>
      <c r="J157" s="262">
        <v>3302</v>
      </c>
      <c r="K157" s="262">
        <v>3324</v>
      </c>
      <c r="L157" s="262">
        <v>2910</v>
      </c>
      <c r="M157" s="262">
        <v>3535</v>
      </c>
      <c r="N157" s="262">
        <v>2240</v>
      </c>
      <c r="O157" s="262">
        <v>2022</v>
      </c>
      <c r="P157" s="262">
        <v>1684</v>
      </c>
      <c r="Q157" s="262">
        <v>916</v>
      </c>
      <c r="R157" s="262">
        <v>771</v>
      </c>
      <c r="S157" s="262">
        <v>2764</v>
      </c>
      <c r="T157" s="262">
        <v>15914</v>
      </c>
      <c r="U157" s="262">
        <v>537</v>
      </c>
      <c r="V157" s="262">
        <v>185</v>
      </c>
      <c r="W157" s="262">
        <v>861</v>
      </c>
      <c r="X157" s="262">
        <v>147</v>
      </c>
      <c r="Y157" s="262">
        <v>92</v>
      </c>
      <c r="Z157" s="262">
        <v>204</v>
      </c>
      <c r="AA157" s="262">
        <v>1075</v>
      </c>
      <c r="AB157" s="262">
        <v>2209</v>
      </c>
      <c r="AC157" s="262">
        <v>185</v>
      </c>
      <c r="AD157" s="262">
        <v>14970</v>
      </c>
      <c r="AE157" s="262">
        <v>2045</v>
      </c>
      <c r="AF157" s="262">
        <v>220</v>
      </c>
      <c r="AG157" s="262">
        <v>10676</v>
      </c>
      <c r="AH157" s="262">
        <v>3206</v>
      </c>
      <c r="AI157" s="262">
        <v>5137</v>
      </c>
      <c r="AJ157" s="262">
        <v>1328</v>
      </c>
      <c r="AK157" s="262">
        <v>357</v>
      </c>
      <c r="AL157" s="262">
        <v>6345</v>
      </c>
      <c r="AM157" s="262">
        <v>2911</v>
      </c>
      <c r="AN157" s="262">
        <v>10744</v>
      </c>
      <c r="AO157" s="262">
        <v>704</v>
      </c>
      <c r="AP157" s="262">
        <v>59173</v>
      </c>
      <c r="AQ157" s="262">
        <v>8232</v>
      </c>
      <c r="AR157" s="262">
        <v>7564</v>
      </c>
      <c r="AS157" s="262">
        <v>8575</v>
      </c>
      <c r="AT157" s="262">
        <v>8929</v>
      </c>
      <c r="AU157" s="262">
        <v>7702</v>
      </c>
      <c r="AV157" s="262">
        <v>7355</v>
      </c>
      <c r="AW157" s="262">
        <v>6549</v>
      </c>
      <c r="AX157" s="262">
        <v>2316</v>
      </c>
      <c r="AY157" s="262">
        <v>1947</v>
      </c>
      <c r="AZ157" s="262">
        <v>17413</v>
      </c>
      <c r="BA157" s="262">
        <v>29046</v>
      </c>
      <c r="BB157" s="262">
        <v>2911</v>
      </c>
      <c r="BC157" s="262">
        <v>674</v>
      </c>
      <c r="BD157" s="262">
        <v>6307</v>
      </c>
      <c r="BE157" s="262">
        <v>657</v>
      </c>
      <c r="BF157" s="262">
        <v>402</v>
      </c>
      <c r="BG157" s="262">
        <v>1759</v>
      </c>
      <c r="BH157" s="262">
        <v>3332</v>
      </c>
      <c r="BI157" s="262">
        <v>8820</v>
      </c>
      <c r="BJ157" s="262">
        <v>1058</v>
      </c>
      <c r="BK157" s="262">
        <v>40752</v>
      </c>
      <c r="BL157" s="262">
        <v>4560</v>
      </c>
      <c r="BM157" s="262">
        <v>647</v>
      </c>
      <c r="BN157" s="262">
        <v>17457</v>
      </c>
      <c r="BO157" s="262">
        <v>39622</v>
      </c>
      <c r="BP157" s="262">
        <v>94</v>
      </c>
      <c r="BQ157" s="262">
        <v>1996</v>
      </c>
      <c r="BR157" s="262">
        <v>8040</v>
      </c>
      <c r="BS157" s="262">
        <v>10404</v>
      </c>
      <c r="BT157" s="262">
        <v>13710</v>
      </c>
      <c r="BU157" s="262">
        <v>11003</v>
      </c>
      <c r="BV157" s="262">
        <v>5824</v>
      </c>
      <c r="BW157" s="262">
        <v>4415</v>
      </c>
      <c r="BX157" s="262">
        <v>2477</v>
      </c>
      <c r="BY157" s="262">
        <v>1218</v>
      </c>
      <c r="BZ157" s="262">
        <v>746</v>
      </c>
      <c r="CA157" s="262">
        <v>1332</v>
      </c>
      <c r="CB157" s="262">
        <v>6261</v>
      </c>
      <c r="CC157" s="262">
        <v>5713</v>
      </c>
      <c r="CD157" s="262">
        <v>12524</v>
      </c>
      <c r="CE157" s="262">
        <v>15397</v>
      </c>
      <c r="CF157" s="262">
        <v>8829</v>
      </c>
      <c r="CG157" s="262">
        <v>5098</v>
      </c>
      <c r="CH157" s="262">
        <v>5347</v>
      </c>
      <c r="CI157" s="262">
        <v>15371</v>
      </c>
      <c r="CJ157" s="262">
        <v>7131</v>
      </c>
      <c r="CK157" s="262">
        <v>31738</v>
      </c>
      <c r="CL157" s="262">
        <v>4929</v>
      </c>
      <c r="CM157" s="262">
        <v>55711</v>
      </c>
      <c r="CN157" s="262">
        <v>27273</v>
      </c>
      <c r="CO157" s="262">
        <v>12548</v>
      </c>
      <c r="CP157" s="262">
        <v>9274</v>
      </c>
      <c r="CQ157" s="262">
        <v>3682</v>
      </c>
      <c r="CR157" s="262">
        <v>2934</v>
      </c>
      <c r="CS157" s="262">
        <v>27273</v>
      </c>
      <c r="CT157" s="262">
        <v>16106</v>
      </c>
      <c r="CU157" s="262">
        <v>6459</v>
      </c>
      <c r="CV157" s="262">
        <v>3954</v>
      </c>
      <c r="CW157" s="262">
        <v>1303</v>
      </c>
      <c r="CX157" s="262">
        <v>616</v>
      </c>
      <c r="CY157" s="262">
        <v>105671</v>
      </c>
      <c r="CZ157" s="262">
        <v>50379</v>
      </c>
      <c r="DA157" s="262">
        <v>55292</v>
      </c>
      <c r="DB157" s="262">
        <v>8220</v>
      </c>
      <c r="DC157" s="262">
        <v>8872</v>
      </c>
      <c r="DD157" s="262">
        <v>22395</v>
      </c>
      <c r="DE157" s="262">
        <v>13144</v>
      </c>
      <c r="DF157" s="262">
        <v>9157</v>
      </c>
      <c r="DG157" s="262">
        <v>9080</v>
      </c>
      <c r="DH157" s="262">
        <v>5888</v>
      </c>
      <c r="DI157" s="262">
        <v>2655</v>
      </c>
      <c r="DJ157" s="262">
        <v>2412</v>
      </c>
      <c r="DK157" s="262">
        <v>7221</v>
      </c>
      <c r="DL157" s="262">
        <v>2512</v>
      </c>
      <c r="DM157" s="262">
        <v>14081</v>
      </c>
      <c r="DN157" s="262">
        <v>10606</v>
      </c>
      <c r="DO157" s="262">
        <v>13718</v>
      </c>
      <c r="DP157" s="262">
        <v>15197</v>
      </c>
      <c r="DQ157" s="262">
        <v>18158</v>
      </c>
      <c r="DR157" s="262">
        <v>9434</v>
      </c>
      <c r="DS157" s="262">
        <v>9677</v>
      </c>
      <c r="DT157" s="262">
        <v>60400</v>
      </c>
      <c r="DU157" s="262">
        <v>57880</v>
      </c>
      <c r="DV157" s="262">
        <v>2520</v>
      </c>
      <c r="DW157" s="262">
        <v>44450</v>
      </c>
      <c r="DX157" s="262">
        <v>57880</v>
      </c>
      <c r="DY157" s="262">
        <v>48020</v>
      </c>
      <c r="DZ157" s="262">
        <v>3690</v>
      </c>
      <c r="EA157" s="262">
        <v>2650</v>
      </c>
      <c r="EB157" s="262">
        <v>2980</v>
      </c>
      <c r="EC157" s="262">
        <v>0.42420000000000002</v>
      </c>
      <c r="ED157" s="262">
        <v>56540</v>
      </c>
      <c r="EE157" s="262">
        <v>2320</v>
      </c>
      <c r="EF157" s="262">
        <v>13340</v>
      </c>
      <c r="EG157" s="262">
        <v>9470</v>
      </c>
      <c r="EH157" s="262">
        <v>6230</v>
      </c>
      <c r="EI157" s="262">
        <v>11490</v>
      </c>
      <c r="EJ157" s="262">
        <v>0.42420000000000002</v>
      </c>
      <c r="EK157" s="262">
        <v>4840</v>
      </c>
      <c r="EL157" s="262">
        <v>2510</v>
      </c>
      <c r="EM157" s="262">
        <v>5780</v>
      </c>
      <c r="EN157" s="262">
        <v>0.42420000000000002</v>
      </c>
      <c r="EO157" s="262">
        <v>57880</v>
      </c>
      <c r="EP157" s="262">
        <v>0.42420000000000002</v>
      </c>
      <c r="EQ157" s="262">
        <v>10400</v>
      </c>
      <c r="ER157" s="262">
        <v>6710</v>
      </c>
      <c r="ES157" s="262">
        <v>800</v>
      </c>
      <c r="ET157" s="262">
        <v>2880</v>
      </c>
      <c r="EU157" s="262">
        <v>16220</v>
      </c>
      <c r="EV157" s="262">
        <v>12460</v>
      </c>
      <c r="EW157" s="262">
        <v>3760</v>
      </c>
      <c r="EX157" s="262">
        <v>30970</v>
      </c>
      <c r="EY157" s="262">
        <v>3110</v>
      </c>
      <c r="EZ157" s="262">
        <v>6430</v>
      </c>
      <c r="FA157" s="262">
        <v>4100</v>
      </c>
      <c r="FB157" s="262">
        <v>17320</v>
      </c>
      <c r="FC157" s="262">
        <v>0.42420000000000002</v>
      </c>
      <c r="FD157" s="262">
        <v>10200</v>
      </c>
      <c r="FE157" s="262">
        <v>3390</v>
      </c>
      <c r="FF157" s="262">
        <v>5070</v>
      </c>
      <c r="FG157" s="262">
        <v>1740</v>
      </c>
      <c r="FH157" s="262">
        <v>3260</v>
      </c>
      <c r="FI157" s="262">
        <v>1180</v>
      </c>
      <c r="FJ157" s="262">
        <v>1260</v>
      </c>
      <c r="FK157" s="262">
        <v>3450</v>
      </c>
      <c r="FL157" s="262">
        <v>0.42420000000000002</v>
      </c>
      <c r="FM157" s="262">
        <v>730</v>
      </c>
      <c r="FN157" s="262">
        <v>92920</v>
      </c>
      <c r="FO157" s="262">
        <v>3980</v>
      </c>
      <c r="FP157" s="262">
        <v>2410</v>
      </c>
      <c r="FQ157" s="262">
        <v>1570</v>
      </c>
      <c r="FR157" s="262">
        <v>31510</v>
      </c>
      <c r="FS157" s="262">
        <v>16490</v>
      </c>
      <c r="FT157" s="262">
        <v>14750</v>
      </c>
      <c r="FU157" s="262">
        <v>1740</v>
      </c>
      <c r="FV157" s="262">
        <v>8370</v>
      </c>
      <c r="FW157" s="262">
        <v>32570</v>
      </c>
      <c r="FX157" s="262">
        <v>92920</v>
      </c>
      <c r="FY157" s="262">
        <v>31360</v>
      </c>
      <c r="FZ157" s="262">
        <v>32060</v>
      </c>
      <c r="GA157" s="262">
        <v>8980</v>
      </c>
      <c r="GB157" s="262">
        <v>1710</v>
      </c>
      <c r="GC157" s="262">
        <v>5840</v>
      </c>
      <c r="GD157" s="262">
        <v>11440</v>
      </c>
      <c r="GE157" s="262">
        <v>1530</v>
      </c>
      <c r="GF157">
        <v>3302</v>
      </c>
      <c r="GG157">
        <v>3262</v>
      </c>
      <c r="GH157">
        <v>8602</v>
      </c>
      <c r="GI157">
        <v>1724</v>
      </c>
      <c r="GJ157">
        <v>666</v>
      </c>
      <c r="GK157">
        <v>856</v>
      </c>
      <c r="GL157">
        <v>837</v>
      </c>
      <c r="GM157">
        <v>531</v>
      </c>
      <c r="GN157">
        <v>599</v>
      </c>
      <c r="GO157">
        <v>325</v>
      </c>
      <c r="GP157">
        <v>8232</v>
      </c>
      <c r="GQ157">
        <v>7413</v>
      </c>
      <c r="GR157">
        <v>24966</v>
      </c>
      <c r="GS157">
        <v>6618</v>
      </c>
      <c r="GT157">
        <v>1966</v>
      </c>
      <c r="GU157">
        <v>3675</v>
      </c>
      <c r="GV157">
        <v>2519</v>
      </c>
      <c r="GW157">
        <v>1451</v>
      </c>
      <c r="GX157">
        <v>1284</v>
      </c>
      <c r="GY157">
        <v>1045</v>
      </c>
    </row>
    <row r="158" spans="1:207">
      <c r="A158" s="262">
        <v>7231</v>
      </c>
      <c r="B158" s="262">
        <v>7</v>
      </c>
      <c r="C158" s="262">
        <v>2</v>
      </c>
      <c r="D158" s="262">
        <v>31</v>
      </c>
      <c r="E158" s="262" t="s">
        <v>190</v>
      </c>
      <c r="F158" s="262" t="s">
        <v>2511</v>
      </c>
      <c r="G158" s="262" t="s">
        <v>2512</v>
      </c>
      <c r="H158" s="262" t="s">
        <v>2202</v>
      </c>
      <c r="I158" s="262">
        <v>40701</v>
      </c>
      <c r="J158" s="262">
        <v>8857</v>
      </c>
      <c r="K158" s="262">
        <v>4088</v>
      </c>
      <c r="L158" s="262">
        <v>3483</v>
      </c>
      <c r="M158" s="262">
        <v>5267</v>
      </c>
      <c r="N158" s="262">
        <v>5472</v>
      </c>
      <c r="O158" s="262">
        <v>4524</v>
      </c>
      <c r="P158" s="262">
        <v>4784</v>
      </c>
      <c r="Q158" s="262">
        <v>2795</v>
      </c>
      <c r="R158" s="262">
        <v>1431</v>
      </c>
      <c r="S158" s="262">
        <v>2116</v>
      </c>
      <c r="T158" s="262">
        <v>37869</v>
      </c>
      <c r="U158" s="262">
        <v>167</v>
      </c>
      <c r="V158" s="262">
        <v>178</v>
      </c>
      <c r="W158" s="262">
        <v>100</v>
      </c>
      <c r="X158" s="262">
        <v>124</v>
      </c>
      <c r="Y158" s="262">
        <v>54</v>
      </c>
      <c r="Z158" s="262">
        <v>93</v>
      </c>
      <c r="AA158" s="262">
        <v>423</v>
      </c>
      <c r="AB158" s="262">
        <v>531</v>
      </c>
      <c r="AC158" s="262">
        <v>182</v>
      </c>
      <c r="AD158" s="262">
        <v>32937</v>
      </c>
      <c r="AE158" s="262">
        <v>5891</v>
      </c>
      <c r="AF158" s="262">
        <v>737</v>
      </c>
      <c r="AG158" s="262">
        <v>30822</v>
      </c>
      <c r="AH158" s="262">
        <v>6577</v>
      </c>
      <c r="AI158" s="262">
        <v>2995</v>
      </c>
      <c r="AJ158" s="262">
        <v>253</v>
      </c>
      <c r="AK158" s="262">
        <v>54</v>
      </c>
      <c r="AL158" s="262">
        <v>27462</v>
      </c>
      <c r="AM158" s="262">
        <v>3569</v>
      </c>
      <c r="AN158" s="262">
        <v>7485</v>
      </c>
      <c r="AO158" s="262">
        <v>2185</v>
      </c>
      <c r="AP158" s="262">
        <v>56913</v>
      </c>
      <c r="AQ158" s="262">
        <v>11115</v>
      </c>
      <c r="AR158" s="262">
        <v>5312</v>
      </c>
      <c r="AS158" s="262">
        <v>4803</v>
      </c>
      <c r="AT158" s="262">
        <v>7339</v>
      </c>
      <c r="AU158" s="262">
        <v>8478</v>
      </c>
      <c r="AV158" s="262">
        <v>6521</v>
      </c>
      <c r="AW158" s="262">
        <v>7496</v>
      </c>
      <c r="AX158" s="262">
        <v>3680</v>
      </c>
      <c r="AY158" s="262">
        <v>1799</v>
      </c>
      <c r="AZ158" s="262">
        <v>6740</v>
      </c>
      <c r="BA158" s="262">
        <v>48020</v>
      </c>
      <c r="BB158" s="262">
        <v>528</v>
      </c>
      <c r="BC158" s="262">
        <v>282</v>
      </c>
      <c r="BD158" s="262">
        <v>477</v>
      </c>
      <c r="BE158" s="262">
        <v>252</v>
      </c>
      <c r="BF158" s="262">
        <v>126</v>
      </c>
      <c r="BG158" s="262">
        <v>118</v>
      </c>
      <c r="BH158" s="262">
        <v>604</v>
      </c>
      <c r="BI158" s="262">
        <v>983</v>
      </c>
      <c r="BJ158" s="262">
        <v>271</v>
      </c>
      <c r="BK158" s="262">
        <v>46754</v>
      </c>
      <c r="BL158" s="262">
        <v>7095</v>
      </c>
      <c r="BM158" s="262">
        <v>836</v>
      </c>
      <c r="BN158" s="262">
        <v>33743</v>
      </c>
      <c r="BO158" s="262">
        <v>18679</v>
      </c>
      <c r="BP158" s="262">
        <v>1276</v>
      </c>
      <c r="BQ158" s="262">
        <v>2845</v>
      </c>
      <c r="BR158" s="262">
        <v>1091</v>
      </c>
      <c r="BS158" s="262">
        <v>4527</v>
      </c>
      <c r="BT158" s="262">
        <v>8155</v>
      </c>
      <c r="BU158" s="262">
        <v>10130</v>
      </c>
      <c r="BV158" s="262">
        <v>8660</v>
      </c>
      <c r="BW158" s="262">
        <v>9837</v>
      </c>
      <c r="BX158" s="262">
        <v>6402</v>
      </c>
      <c r="BY158" s="262">
        <v>2977</v>
      </c>
      <c r="BZ158" s="262">
        <v>1736</v>
      </c>
      <c r="CA158" s="262">
        <v>3028</v>
      </c>
      <c r="CB158" s="262">
        <v>643</v>
      </c>
      <c r="CC158" s="262">
        <v>2567</v>
      </c>
      <c r="CD158" s="262">
        <v>6846</v>
      </c>
      <c r="CE158" s="262">
        <v>10045</v>
      </c>
      <c r="CF158" s="262">
        <v>10862</v>
      </c>
      <c r="CG158" s="262">
        <v>10217</v>
      </c>
      <c r="CH158" s="262">
        <v>15363</v>
      </c>
      <c r="CI158" s="262">
        <v>37192</v>
      </c>
      <c r="CJ158" s="262">
        <v>5511</v>
      </c>
      <c r="CK158" s="262">
        <v>10373</v>
      </c>
      <c r="CL158" s="262">
        <v>3467</v>
      </c>
      <c r="CM158" s="262">
        <v>48968</v>
      </c>
      <c r="CN158" s="262">
        <v>14636</v>
      </c>
      <c r="CO158" s="262">
        <v>13860</v>
      </c>
      <c r="CP158" s="262">
        <v>15434</v>
      </c>
      <c r="CQ158" s="262">
        <v>4178</v>
      </c>
      <c r="CR158" s="262">
        <v>860</v>
      </c>
      <c r="CS158" s="262">
        <v>14636</v>
      </c>
      <c r="CT158" s="262">
        <v>16277</v>
      </c>
      <c r="CU158" s="262">
        <v>8618</v>
      </c>
      <c r="CV158" s="262">
        <v>6468</v>
      </c>
      <c r="CW158" s="262">
        <v>2109</v>
      </c>
      <c r="CX158" s="262">
        <v>860</v>
      </c>
      <c r="CY158" s="262">
        <v>112319</v>
      </c>
      <c r="CZ158" s="262">
        <v>55537</v>
      </c>
      <c r="DA158" s="262">
        <v>56783</v>
      </c>
      <c r="DB158" s="262">
        <v>9196</v>
      </c>
      <c r="DC158" s="262">
        <v>12251</v>
      </c>
      <c r="DD158" s="262">
        <v>12007</v>
      </c>
      <c r="DE158" s="262">
        <v>17455</v>
      </c>
      <c r="DF158" s="262">
        <v>11963</v>
      </c>
      <c r="DG158" s="262">
        <v>11749</v>
      </c>
      <c r="DH158" s="262">
        <v>6643</v>
      </c>
      <c r="DI158" s="262">
        <v>2539</v>
      </c>
      <c r="DJ158" s="262">
        <v>2683</v>
      </c>
      <c r="DK158" s="262">
        <v>9810</v>
      </c>
      <c r="DL158" s="262">
        <v>3747</v>
      </c>
      <c r="DM158" s="262">
        <v>8871</v>
      </c>
      <c r="DN158" s="262">
        <v>5804</v>
      </c>
      <c r="DO158" s="262">
        <v>12186</v>
      </c>
      <c r="DP158" s="262">
        <v>18870</v>
      </c>
      <c r="DQ158" s="262">
        <v>24319</v>
      </c>
      <c r="DR158" s="262">
        <v>11955</v>
      </c>
      <c r="DS158" s="262">
        <v>11536</v>
      </c>
      <c r="DT158" s="262">
        <v>62340</v>
      </c>
      <c r="DU158" s="262">
        <v>60850</v>
      </c>
      <c r="DV158" s="262">
        <v>1490</v>
      </c>
      <c r="DW158" s="262">
        <v>48820</v>
      </c>
      <c r="DX158" s="262">
        <v>60850</v>
      </c>
      <c r="DY158" s="262">
        <v>49910</v>
      </c>
      <c r="DZ158" s="262">
        <v>3630</v>
      </c>
      <c r="EA158" s="262">
        <v>3320</v>
      </c>
      <c r="EB158" s="262">
        <v>2820</v>
      </c>
      <c r="EC158" s="262">
        <v>1160</v>
      </c>
      <c r="ED158" s="262">
        <v>60000</v>
      </c>
      <c r="EE158" s="262">
        <v>2260</v>
      </c>
      <c r="EF158" s="262">
        <v>6220</v>
      </c>
      <c r="EG158" s="262">
        <v>10190</v>
      </c>
      <c r="EH158" s="262">
        <v>7300</v>
      </c>
      <c r="EI158" s="262">
        <v>10400</v>
      </c>
      <c r="EJ158" s="262">
        <v>2300</v>
      </c>
      <c r="EK158" s="262">
        <v>8990</v>
      </c>
      <c r="EL158" s="262">
        <v>4970</v>
      </c>
      <c r="EM158" s="262">
        <v>7070</v>
      </c>
      <c r="EN158" s="262">
        <v>0.42420000000000002</v>
      </c>
      <c r="EO158" s="262">
        <v>60850</v>
      </c>
      <c r="EP158" s="262">
        <v>3020</v>
      </c>
      <c r="EQ158" s="262">
        <v>19610</v>
      </c>
      <c r="ER158" s="262">
        <v>14110</v>
      </c>
      <c r="ES158" s="262">
        <v>660</v>
      </c>
      <c r="ET158" s="262">
        <v>4830</v>
      </c>
      <c r="EU158" s="262">
        <v>14550</v>
      </c>
      <c r="EV158" s="262">
        <v>11010</v>
      </c>
      <c r="EW158" s="262">
        <v>3550</v>
      </c>
      <c r="EX158" s="262">
        <v>23660</v>
      </c>
      <c r="EY158" s="262">
        <v>1500</v>
      </c>
      <c r="EZ158" s="262">
        <v>4260</v>
      </c>
      <c r="FA158" s="262">
        <v>5190</v>
      </c>
      <c r="FB158" s="262">
        <v>12720</v>
      </c>
      <c r="FC158" s="262">
        <v>0.42420000000000002</v>
      </c>
      <c r="FD158" s="262">
        <v>13210</v>
      </c>
      <c r="FE158" s="262">
        <v>4030</v>
      </c>
      <c r="FF158" s="262">
        <v>7570</v>
      </c>
      <c r="FG158" s="262">
        <v>1610</v>
      </c>
      <c r="FH158" s="262">
        <v>3950</v>
      </c>
      <c r="FI158" s="262">
        <v>560</v>
      </c>
      <c r="FJ158" s="262">
        <v>3530</v>
      </c>
      <c r="FK158" s="262">
        <v>3790</v>
      </c>
      <c r="FL158" s="262">
        <v>450</v>
      </c>
      <c r="FM158" s="262">
        <v>930</v>
      </c>
      <c r="FN158" s="262">
        <v>96740</v>
      </c>
      <c r="FO158" s="262">
        <v>5110</v>
      </c>
      <c r="FP158" s="262">
        <v>2450</v>
      </c>
      <c r="FQ158" s="262">
        <v>2660</v>
      </c>
      <c r="FR158" s="262">
        <v>49360</v>
      </c>
      <c r="FS158" s="262">
        <v>23940</v>
      </c>
      <c r="FT158" s="262">
        <v>22330</v>
      </c>
      <c r="FU158" s="262">
        <v>1610</v>
      </c>
      <c r="FV158" s="262">
        <v>6860</v>
      </c>
      <c r="FW158" s="262">
        <v>11460</v>
      </c>
      <c r="FX158" s="262">
        <v>96740</v>
      </c>
      <c r="FY158" s="262">
        <v>29510</v>
      </c>
      <c r="FZ158" s="262">
        <v>47510</v>
      </c>
      <c r="GA158" s="262">
        <v>10260</v>
      </c>
      <c r="GB158" s="262">
        <v>1080</v>
      </c>
      <c r="GC158" s="262">
        <v>3530</v>
      </c>
      <c r="GD158" s="262">
        <v>4260</v>
      </c>
      <c r="GE158" s="262">
        <v>600</v>
      </c>
      <c r="GF158">
        <v>8857</v>
      </c>
      <c r="GG158">
        <v>3956</v>
      </c>
      <c r="GH158">
        <v>13867</v>
      </c>
      <c r="GI158">
        <v>4032</v>
      </c>
      <c r="GJ158">
        <v>1410</v>
      </c>
      <c r="GK158">
        <v>2182</v>
      </c>
      <c r="GL158">
        <v>2922</v>
      </c>
      <c r="GM158">
        <v>1644</v>
      </c>
      <c r="GN158">
        <v>1267</v>
      </c>
      <c r="GO158">
        <v>564</v>
      </c>
      <c r="GP158">
        <v>11115</v>
      </c>
      <c r="GQ158">
        <v>5154</v>
      </c>
      <c r="GR158">
        <v>19967</v>
      </c>
      <c r="GS158">
        <v>6028</v>
      </c>
      <c r="GT158">
        <v>1937</v>
      </c>
      <c r="GU158">
        <v>3545</v>
      </c>
      <c r="GV158">
        <v>4396</v>
      </c>
      <c r="GW158">
        <v>2142</v>
      </c>
      <c r="GX158">
        <v>1525</v>
      </c>
      <c r="GY158">
        <v>734</v>
      </c>
    </row>
    <row r="159" spans="1:207">
      <c r="A159" s="262">
        <v>7232</v>
      </c>
      <c r="B159" s="262">
        <v>7</v>
      </c>
      <c r="C159" s="262">
        <v>2</v>
      </c>
      <c r="D159" s="262">
        <v>32</v>
      </c>
      <c r="E159" s="262" t="s">
        <v>190</v>
      </c>
      <c r="F159" s="262" t="s">
        <v>2513</v>
      </c>
      <c r="G159" s="262" t="s">
        <v>2514</v>
      </c>
      <c r="H159" s="262" t="s">
        <v>2202</v>
      </c>
      <c r="I159" s="262">
        <v>35445</v>
      </c>
      <c r="J159" s="262">
        <v>6243</v>
      </c>
      <c r="K159" s="262">
        <v>3659</v>
      </c>
      <c r="L159" s="262">
        <v>3729</v>
      </c>
      <c r="M159" s="262">
        <v>4671</v>
      </c>
      <c r="N159" s="262">
        <v>5017</v>
      </c>
      <c r="O159" s="262">
        <v>4108</v>
      </c>
      <c r="P159" s="262">
        <v>3706</v>
      </c>
      <c r="Q159" s="262">
        <v>2558</v>
      </c>
      <c r="R159" s="262">
        <v>1754</v>
      </c>
      <c r="S159" s="262">
        <v>1699</v>
      </c>
      <c r="T159" s="262">
        <v>33214</v>
      </c>
      <c r="U159" s="262">
        <v>6</v>
      </c>
      <c r="V159" s="262">
        <v>132</v>
      </c>
      <c r="W159" s="262">
        <v>88</v>
      </c>
      <c r="X159" s="262">
        <v>186</v>
      </c>
      <c r="Y159" s="262">
        <v>20</v>
      </c>
      <c r="Z159" s="262">
        <v>100</v>
      </c>
      <c r="AA159" s="262">
        <v>566</v>
      </c>
      <c r="AB159" s="262">
        <v>372</v>
      </c>
      <c r="AC159" s="262">
        <v>202</v>
      </c>
      <c r="AD159" s="262">
        <v>29427</v>
      </c>
      <c r="AE159" s="262">
        <v>4348</v>
      </c>
      <c r="AF159" s="262">
        <v>530</v>
      </c>
      <c r="AG159" s="262">
        <v>27128</v>
      </c>
      <c r="AH159" s="262">
        <v>5841</v>
      </c>
      <c r="AI159" s="262">
        <v>2301</v>
      </c>
      <c r="AJ159" s="262">
        <v>135</v>
      </c>
      <c r="AK159" s="262">
        <v>40</v>
      </c>
      <c r="AL159" s="262">
        <v>26303</v>
      </c>
      <c r="AM159" s="262">
        <v>2563</v>
      </c>
      <c r="AN159" s="262">
        <v>4794</v>
      </c>
      <c r="AO159" s="262">
        <v>1785</v>
      </c>
      <c r="AP159" s="262">
        <v>48520</v>
      </c>
      <c r="AQ159" s="262">
        <v>7384</v>
      </c>
      <c r="AR159" s="262">
        <v>4474</v>
      </c>
      <c r="AS159" s="262">
        <v>5250</v>
      </c>
      <c r="AT159" s="262">
        <v>6610</v>
      </c>
      <c r="AU159" s="262">
        <v>7277</v>
      </c>
      <c r="AV159" s="262">
        <v>5977</v>
      </c>
      <c r="AW159" s="262">
        <v>5210</v>
      </c>
      <c r="AX159" s="262">
        <v>3280</v>
      </c>
      <c r="AY159" s="262">
        <v>2180</v>
      </c>
      <c r="AZ159" s="262">
        <v>5077</v>
      </c>
      <c r="BA159" s="262">
        <v>41263</v>
      </c>
      <c r="BB159" s="262">
        <v>6</v>
      </c>
      <c r="BC159" s="262">
        <v>223</v>
      </c>
      <c r="BD159" s="262">
        <v>529</v>
      </c>
      <c r="BE159" s="262">
        <v>253</v>
      </c>
      <c r="BF159" s="262">
        <v>38</v>
      </c>
      <c r="BG159" s="262">
        <v>253</v>
      </c>
      <c r="BH159" s="262">
        <v>829</v>
      </c>
      <c r="BI159" s="262">
        <v>821</v>
      </c>
      <c r="BJ159" s="262">
        <v>250</v>
      </c>
      <c r="BK159" s="262">
        <v>40049</v>
      </c>
      <c r="BL159" s="262">
        <v>5120</v>
      </c>
      <c r="BM159" s="262">
        <v>573</v>
      </c>
      <c r="BN159" s="262">
        <v>28814</v>
      </c>
      <c r="BO159" s="262">
        <v>15601</v>
      </c>
      <c r="BP159" s="262">
        <v>1068</v>
      </c>
      <c r="BQ159" s="262">
        <v>2159</v>
      </c>
      <c r="BR159" s="262">
        <v>804</v>
      </c>
      <c r="BS159" s="262">
        <v>3110</v>
      </c>
      <c r="BT159" s="262">
        <v>6257</v>
      </c>
      <c r="BU159" s="262">
        <v>8501</v>
      </c>
      <c r="BV159" s="262">
        <v>7656</v>
      </c>
      <c r="BW159" s="262">
        <v>8207</v>
      </c>
      <c r="BX159" s="262">
        <v>5475</v>
      </c>
      <c r="BY159" s="262">
        <v>2783</v>
      </c>
      <c r="BZ159" s="262">
        <v>1799</v>
      </c>
      <c r="CA159" s="262">
        <v>3050</v>
      </c>
      <c r="CB159" s="262">
        <v>506</v>
      </c>
      <c r="CC159" s="262">
        <v>1787</v>
      </c>
      <c r="CD159" s="262">
        <v>5050</v>
      </c>
      <c r="CE159" s="262">
        <v>8200</v>
      </c>
      <c r="CF159" s="262">
        <v>8557</v>
      </c>
      <c r="CG159" s="262">
        <v>8527</v>
      </c>
      <c r="CH159" s="262">
        <v>15015</v>
      </c>
      <c r="CI159" s="262">
        <v>34692</v>
      </c>
      <c r="CJ159" s="262">
        <v>3706</v>
      </c>
      <c r="CK159" s="262">
        <v>6701</v>
      </c>
      <c r="CL159" s="262">
        <v>2543</v>
      </c>
      <c r="CM159" s="262">
        <v>40928</v>
      </c>
      <c r="CN159" s="262">
        <v>12219</v>
      </c>
      <c r="CO159" s="262">
        <v>10694</v>
      </c>
      <c r="CP159" s="262">
        <v>13627</v>
      </c>
      <c r="CQ159" s="262">
        <v>3621</v>
      </c>
      <c r="CR159" s="262">
        <v>767</v>
      </c>
      <c r="CS159" s="262">
        <v>12219</v>
      </c>
      <c r="CT159" s="262">
        <v>12691</v>
      </c>
      <c r="CU159" s="262">
        <v>6998</v>
      </c>
      <c r="CV159" s="262">
        <v>5801</v>
      </c>
      <c r="CW159" s="262">
        <v>2156</v>
      </c>
      <c r="CX159" s="262">
        <v>1063</v>
      </c>
      <c r="CY159" s="262">
        <v>95775</v>
      </c>
      <c r="CZ159" s="262">
        <v>47499</v>
      </c>
      <c r="DA159" s="262">
        <v>48275</v>
      </c>
      <c r="DB159" s="262">
        <v>8248</v>
      </c>
      <c r="DC159" s="262">
        <v>11312</v>
      </c>
      <c r="DD159" s="262">
        <v>10783</v>
      </c>
      <c r="DE159" s="262">
        <v>14630</v>
      </c>
      <c r="DF159" s="262">
        <v>9478</v>
      </c>
      <c r="DG159" s="262">
        <v>9465</v>
      </c>
      <c r="DH159" s="262">
        <v>5510</v>
      </c>
      <c r="DI159" s="262">
        <v>2359</v>
      </c>
      <c r="DJ159" s="262">
        <v>2414</v>
      </c>
      <c r="DK159" s="262">
        <v>8746</v>
      </c>
      <c r="DL159" s="262">
        <v>3501</v>
      </c>
      <c r="DM159" s="262">
        <v>8095</v>
      </c>
      <c r="DN159" s="262">
        <v>5228</v>
      </c>
      <c r="DO159" s="262">
        <v>10097</v>
      </c>
      <c r="DP159" s="262">
        <v>16251</v>
      </c>
      <c r="DQ159" s="262">
        <v>20176</v>
      </c>
      <c r="DR159" s="262">
        <v>9436</v>
      </c>
      <c r="DS159" s="262">
        <v>9471</v>
      </c>
      <c r="DT159" s="262">
        <v>53230</v>
      </c>
      <c r="DU159" s="262">
        <v>52030</v>
      </c>
      <c r="DV159" s="262">
        <v>1190</v>
      </c>
      <c r="DW159" s="262">
        <v>41840</v>
      </c>
      <c r="DX159" s="262">
        <v>52030</v>
      </c>
      <c r="DY159" s="262">
        <v>42800</v>
      </c>
      <c r="DZ159" s="262">
        <v>2620</v>
      </c>
      <c r="EA159" s="262">
        <v>2720</v>
      </c>
      <c r="EB159" s="262">
        <v>2650</v>
      </c>
      <c r="EC159" s="262">
        <v>1240</v>
      </c>
      <c r="ED159" s="262">
        <v>51290</v>
      </c>
      <c r="EE159" s="262">
        <v>1900</v>
      </c>
      <c r="EF159" s="262">
        <v>5590</v>
      </c>
      <c r="EG159" s="262">
        <v>10000</v>
      </c>
      <c r="EH159" s="262">
        <v>5960</v>
      </c>
      <c r="EI159" s="262">
        <v>8230</v>
      </c>
      <c r="EJ159" s="262">
        <v>2420</v>
      </c>
      <c r="EK159" s="262">
        <v>7710</v>
      </c>
      <c r="EL159" s="262">
        <v>3950</v>
      </c>
      <c r="EM159" s="262">
        <v>5290</v>
      </c>
      <c r="EN159" s="262">
        <v>0.42420000000000002</v>
      </c>
      <c r="EO159" s="262">
        <v>52030</v>
      </c>
      <c r="EP159" s="262">
        <v>2890</v>
      </c>
      <c r="EQ159" s="262">
        <v>16220</v>
      </c>
      <c r="ER159" s="262">
        <v>10970</v>
      </c>
      <c r="ES159" s="262">
        <v>760</v>
      </c>
      <c r="ET159" s="262">
        <v>4480</v>
      </c>
      <c r="EU159" s="262">
        <v>12040</v>
      </c>
      <c r="EV159" s="262">
        <v>9200</v>
      </c>
      <c r="EW159" s="262">
        <v>2840</v>
      </c>
      <c r="EX159" s="262">
        <v>20880</v>
      </c>
      <c r="EY159" s="262">
        <v>1850</v>
      </c>
      <c r="EZ159" s="262">
        <v>3640</v>
      </c>
      <c r="FA159" s="262">
        <v>3590</v>
      </c>
      <c r="FB159" s="262">
        <v>11800</v>
      </c>
      <c r="FC159" s="262">
        <v>0.42420000000000002</v>
      </c>
      <c r="FD159" s="262">
        <v>12040</v>
      </c>
      <c r="FE159" s="262">
        <v>3700</v>
      </c>
      <c r="FF159" s="262">
        <v>6640</v>
      </c>
      <c r="FG159" s="262">
        <v>1700</v>
      </c>
      <c r="FH159" s="262">
        <v>3620</v>
      </c>
      <c r="FI159" s="262">
        <v>850</v>
      </c>
      <c r="FJ159" s="262">
        <v>3080</v>
      </c>
      <c r="FK159" s="262">
        <v>3460</v>
      </c>
      <c r="FL159" s="262">
        <v>0.42420000000000002</v>
      </c>
      <c r="FM159" s="262">
        <v>950</v>
      </c>
      <c r="FN159" s="262">
        <v>81270</v>
      </c>
      <c r="FO159" s="262">
        <v>4320</v>
      </c>
      <c r="FP159" s="262">
        <v>2140</v>
      </c>
      <c r="FQ159" s="262">
        <v>2180</v>
      </c>
      <c r="FR159" s="262">
        <v>40760</v>
      </c>
      <c r="FS159" s="262">
        <v>20450</v>
      </c>
      <c r="FT159" s="262">
        <v>18750</v>
      </c>
      <c r="FU159" s="262">
        <v>1700</v>
      </c>
      <c r="FV159" s="262">
        <v>5770</v>
      </c>
      <c r="FW159" s="262">
        <v>9980</v>
      </c>
      <c r="FX159" s="262">
        <v>81270</v>
      </c>
      <c r="FY159" s="262">
        <v>23990</v>
      </c>
      <c r="FZ159" s="262">
        <v>39090</v>
      </c>
      <c r="GA159" s="262">
        <v>10020</v>
      </c>
      <c r="GB159" s="262">
        <v>810</v>
      </c>
      <c r="GC159" s="262">
        <v>3170</v>
      </c>
      <c r="GD159" s="262">
        <v>3770</v>
      </c>
      <c r="GE159" s="262">
        <v>430</v>
      </c>
      <c r="GF159">
        <v>6243</v>
      </c>
      <c r="GG159">
        <v>3441</v>
      </c>
      <c r="GH159">
        <v>13210</v>
      </c>
      <c r="GI159">
        <v>3714</v>
      </c>
      <c r="GJ159">
        <v>1245</v>
      </c>
      <c r="GK159">
        <v>1685</v>
      </c>
      <c r="GL159">
        <v>2236</v>
      </c>
      <c r="GM159">
        <v>1519</v>
      </c>
      <c r="GN159">
        <v>1519</v>
      </c>
      <c r="GO159">
        <v>633</v>
      </c>
      <c r="GP159">
        <v>7384</v>
      </c>
      <c r="GQ159">
        <v>4195</v>
      </c>
      <c r="GR159">
        <v>18806</v>
      </c>
      <c r="GS159">
        <v>5389</v>
      </c>
      <c r="GT159">
        <v>1846</v>
      </c>
      <c r="GU159">
        <v>2374</v>
      </c>
      <c r="GV159">
        <v>3098</v>
      </c>
      <c r="GW159">
        <v>1884</v>
      </c>
      <c r="GX159">
        <v>1884</v>
      </c>
      <c r="GY159">
        <v>782</v>
      </c>
    </row>
    <row r="160" spans="1:207">
      <c r="A160" s="262">
        <v>7233</v>
      </c>
      <c r="B160" s="262">
        <v>7</v>
      </c>
      <c r="C160" s="262">
        <v>2</v>
      </c>
      <c r="D160" s="262">
        <v>33</v>
      </c>
      <c r="E160" s="262" t="s">
        <v>190</v>
      </c>
      <c r="F160" s="262" t="s">
        <v>2515</v>
      </c>
      <c r="G160" s="262" t="s">
        <v>2516</v>
      </c>
      <c r="H160" s="262" t="s">
        <v>2202</v>
      </c>
      <c r="I160" s="262">
        <v>23720</v>
      </c>
      <c r="J160" s="262">
        <v>3744</v>
      </c>
      <c r="K160" s="262">
        <v>2330</v>
      </c>
      <c r="L160" s="262">
        <v>2343</v>
      </c>
      <c r="M160" s="262">
        <v>3254</v>
      </c>
      <c r="N160" s="262">
        <v>3901</v>
      </c>
      <c r="O160" s="262">
        <v>2804</v>
      </c>
      <c r="P160" s="262">
        <v>3072</v>
      </c>
      <c r="Q160" s="262">
        <v>1568</v>
      </c>
      <c r="R160" s="262">
        <v>704</v>
      </c>
      <c r="S160" s="262">
        <v>1132</v>
      </c>
      <c r="T160" s="262">
        <v>22381</v>
      </c>
      <c r="U160" s="262">
        <v>0.42420000000000002</v>
      </c>
      <c r="V160" s="262">
        <v>48</v>
      </c>
      <c r="W160" s="262">
        <v>47</v>
      </c>
      <c r="X160" s="262">
        <v>59</v>
      </c>
      <c r="Y160" s="262">
        <v>3</v>
      </c>
      <c r="Z160" s="262">
        <v>50</v>
      </c>
      <c r="AA160" s="262">
        <v>317</v>
      </c>
      <c r="AB160" s="262">
        <v>447</v>
      </c>
      <c r="AC160" s="262">
        <v>89</v>
      </c>
      <c r="AD160" s="262">
        <v>18994</v>
      </c>
      <c r="AE160" s="262">
        <v>3512</v>
      </c>
      <c r="AF160" s="262">
        <v>361</v>
      </c>
      <c r="AG160" s="262">
        <v>18497</v>
      </c>
      <c r="AH160" s="262">
        <v>3676</v>
      </c>
      <c r="AI160" s="262">
        <v>1418</v>
      </c>
      <c r="AJ160" s="262">
        <v>97</v>
      </c>
      <c r="AK160" s="262">
        <v>32</v>
      </c>
      <c r="AL160" s="262">
        <v>18981</v>
      </c>
      <c r="AM160" s="262">
        <v>1714</v>
      </c>
      <c r="AN160" s="262">
        <v>1896</v>
      </c>
      <c r="AO160" s="262">
        <v>1129</v>
      </c>
      <c r="AP160" s="262">
        <v>31880</v>
      </c>
      <c r="AQ160" s="262">
        <v>4362</v>
      </c>
      <c r="AR160" s="262">
        <v>2879</v>
      </c>
      <c r="AS160" s="262">
        <v>3173</v>
      </c>
      <c r="AT160" s="262">
        <v>4499</v>
      </c>
      <c r="AU160" s="262">
        <v>5538</v>
      </c>
      <c r="AV160" s="262">
        <v>3902</v>
      </c>
      <c r="AW160" s="262">
        <v>4735</v>
      </c>
      <c r="AX160" s="262">
        <v>1986</v>
      </c>
      <c r="AY160" s="262">
        <v>802</v>
      </c>
      <c r="AZ160" s="262">
        <v>3331</v>
      </c>
      <c r="BA160" s="262">
        <v>27979</v>
      </c>
      <c r="BB160" s="262">
        <v>0.42420000000000002</v>
      </c>
      <c r="BC160" s="262">
        <v>73</v>
      </c>
      <c r="BD160" s="262">
        <v>262</v>
      </c>
      <c r="BE160" s="262">
        <v>111</v>
      </c>
      <c r="BF160" s="262">
        <v>6</v>
      </c>
      <c r="BG160" s="262">
        <v>114</v>
      </c>
      <c r="BH160" s="262">
        <v>510</v>
      </c>
      <c r="BI160" s="262">
        <v>890</v>
      </c>
      <c r="BJ160" s="262">
        <v>125</v>
      </c>
      <c r="BK160" s="262">
        <v>25789</v>
      </c>
      <c r="BL160" s="262">
        <v>4156</v>
      </c>
      <c r="BM160" s="262">
        <v>406</v>
      </c>
      <c r="BN160" s="262">
        <v>19431</v>
      </c>
      <c r="BO160" s="262">
        <v>9426</v>
      </c>
      <c r="BP160" s="262">
        <v>1486</v>
      </c>
      <c r="BQ160" s="262">
        <v>1533</v>
      </c>
      <c r="BR160" s="262">
        <v>471</v>
      </c>
      <c r="BS160" s="262">
        <v>2492</v>
      </c>
      <c r="BT160" s="262">
        <v>4570</v>
      </c>
      <c r="BU160" s="262">
        <v>5625</v>
      </c>
      <c r="BV160" s="262">
        <v>5122</v>
      </c>
      <c r="BW160" s="262">
        <v>5754</v>
      </c>
      <c r="BX160" s="262">
        <v>3526</v>
      </c>
      <c r="BY160" s="262">
        <v>1782</v>
      </c>
      <c r="BZ160" s="262">
        <v>953</v>
      </c>
      <c r="CA160" s="262">
        <v>1581</v>
      </c>
      <c r="CB160" s="262">
        <v>290</v>
      </c>
      <c r="CC160" s="262">
        <v>1524</v>
      </c>
      <c r="CD160" s="262">
        <v>3899</v>
      </c>
      <c r="CE160" s="262">
        <v>5534</v>
      </c>
      <c r="CF160" s="262">
        <v>5864</v>
      </c>
      <c r="CG160" s="262">
        <v>6002</v>
      </c>
      <c r="CH160" s="262">
        <v>8763</v>
      </c>
      <c r="CI160" s="262">
        <v>24943</v>
      </c>
      <c r="CJ160" s="262">
        <v>2389</v>
      </c>
      <c r="CK160" s="262">
        <v>2934</v>
      </c>
      <c r="CL160" s="262">
        <v>1610</v>
      </c>
      <c r="CM160" s="262">
        <v>27490</v>
      </c>
      <c r="CN160" s="262">
        <v>8121</v>
      </c>
      <c r="CO160" s="262">
        <v>8282</v>
      </c>
      <c r="CP160" s="262">
        <v>8487</v>
      </c>
      <c r="CQ160" s="262">
        <v>2103</v>
      </c>
      <c r="CR160" s="262">
        <v>497</v>
      </c>
      <c r="CS160" s="262">
        <v>8121</v>
      </c>
      <c r="CT160" s="262">
        <v>9537</v>
      </c>
      <c r="CU160" s="262">
        <v>4371</v>
      </c>
      <c r="CV160" s="262">
        <v>3721</v>
      </c>
      <c r="CW160" s="262">
        <v>1241</v>
      </c>
      <c r="CX160" s="262">
        <v>499</v>
      </c>
      <c r="CY160" s="262">
        <v>61947</v>
      </c>
      <c r="CZ160" s="262">
        <v>30650</v>
      </c>
      <c r="DA160" s="262">
        <v>31297</v>
      </c>
      <c r="DB160" s="262">
        <v>4940</v>
      </c>
      <c r="DC160" s="262">
        <v>7249</v>
      </c>
      <c r="DD160" s="262">
        <v>6396</v>
      </c>
      <c r="DE160" s="262">
        <v>9630</v>
      </c>
      <c r="DF160" s="262">
        <v>6905</v>
      </c>
      <c r="DG160" s="262">
        <v>6832</v>
      </c>
      <c r="DH160" s="262">
        <v>3867</v>
      </c>
      <c r="DI160" s="262">
        <v>1323</v>
      </c>
      <c r="DJ160" s="262">
        <v>1476</v>
      </c>
      <c r="DK160" s="262">
        <v>5614</v>
      </c>
      <c r="DL160" s="262">
        <v>2177</v>
      </c>
      <c r="DM160" s="262">
        <v>5044</v>
      </c>
      <c r="DN160" s="262">
        <v>2951</v>
      </c>
      <c r="DO160" s="262">
        <v>6174</v>
      </c>
      <c r="DP160" s="262">
        <v>9954</v>
      </c>
      <c r="DQ160" s="262">
        <v>13447</v>
      </c>
      <c r="DR160" s="262">
        <v>7143</v>
      </c>
      <c r="DS160" s="262">
        <v>6644</v>
      </c>
      <c r="DT160" s="262">
        <v>32830</v>
      </c>
      <c r="DU160" s="262">
        <v>31940</v>
      </c>
      <c r="DV160" s="262">
        <v>890</v>
      </c>
      <c r="DW160" s="262">
        <v>28970</v>
      </c>
      <c r="DX160" s="262">
        <v>31940</v>
      </c>
      <c r="DY160" s="262">
        <v>26150</v>
      </c>
      <c r="DZ160" s="262">
        <v>2520</v>
      </c>
      <c r="EA160" s="262">
        <v>1390</v>
      </c>
      <c r="EB160" s="262">
        <v>1400</v>
      </c>
      <c r="EC160" s="262">
        <v>480</v>
      </c>
      <c r="ED160" s="262">
        <v>31560</v>
      </c>
      <c r="EE160" s="262">
        <v>1010</v>
      </c>
      <c r="EF160" s="262">
        <v>3760</v>
      </c>
      <c r="EG160" s="262">
        <v>5360</v>
      </c>
      <c r="EH160" s="262">
        <v>3740</v>
      </c>
      <c r="EI160" s="262">
        <v>5130</v>
      </c>
      <c r="EJ160" s="262">
        <v>620</v>
      </c>
      <c r="EK160" s="262">
        <v>4940</v>
      </c>
      <c r="EL160" s="262">
        <v>2760</v>
      </c>
      <c r="EM160" s="262">
        <v>3580</v>
      </c>
      <c r="EN160" s="262">
        <v>660</v>
      </c>
      <c r="EO160" s="262">
        <v>31940</v>
      </c>
      <c r="EP160" s="262">
        <v>870</v>
      </c>
      <c r="EQ160" s="262">
        <v>10000</v>
      </c>
      <c r="ER160" s="262">
        <v>7290</v>
      </c>
      <c r="ES160" s="262">
        <v>330</v>
      </c>
      <c r="ET160" s="262">
        <v>2390</v>
      </c>
      <c r="EU160" s="262">
        <v>7490</v>
      </c>
      <c r="EV160" s="262">
        <v>5600</v>
      </c>
      <c r="EW160" s="262">
        <v>1890</v>
      </c>
      <c r="EX160" s="262">
        <v>13580</v>
      </c>
      <c r="EY160" s="262">
        <v>780</v>
      </c>
      <c r="EZ160" s="262">
        <v>2370</v>
      </c>
      <c r="FA160" s="262">
        <v>3210</v>
      </c>
      <c r="FB160" s="262">
        <v>7210</v>
      </c>
      <c r="FC160" s="262">
        <v>0.42420000000000002</v>
      </c>
      <c r="FD160" s="262">
        <v>7630</v>
      </c>
      <c r="FE160" s="262">
        <v>2180</v>
      </c>
      <c r="FF160" s="262">
        <v>4470</v>
      </c>
      <c r="FG160" s="262">
        <v>980</v>
      </c>
      <c r="FH160" s="262">
        <v>2100</v>
      </c>
      <c r="FI160" s="262">
        <v>540</v>
      </c>
      <c r="FJ160" s="262">
        <v>1790</v>
      </c>
      <c r="FK160" s="262">
        <v>2310</v>
      </c>
      <c r="FL160" s="262">
        <v>0.42420000000000002</v>
      </c>
      <c r="FM160" s="262">
        <v>770</v>
      </c>
      <c r="FN160" s="262">
        <v>53440</v>
      </c>
      <c r="FO160" s="262">
        <v>3180</v>
      </c>
      <c r="FP160" s="262">
        <v>1630</v>
      </c>
      <c r="FQ160" s="262">
        <v>1550</v>
      </c>
      <c r="FR160" s="262">
        <v>26510</v>
      </c>
      <c r="FS160" s="262">
        <v>13420</v>
      </c>
      <c r="FT160" s="262">
        <v>12430</v>
      </c>
      <c r="FU160" s="262">
        <v>980</v>
      </c>
      <c r="FV160" s="262">
        <v>4150</v>
      </c>
      <c r="FW160" s="262">
        <v>6180</v>
      </c>
      <c r="FX160" s="262">
        <v>53440</v>
      </c>
      <c r="FY160" s="262">
        <v>16890</v>
      </c>
      <c r="FZ160" s="262">
        <v>25630</v>
      </c>
      <c r="GA160" s="262">
        <v>5710</v>
      </c>
      <c r="GB160" s="262">
        <v>370</v>
      </c>
      <c r="GC160" s="262">
        <v>1900</v>
      </c>
      <c r="GD160" s="262">
        <v>2620</v>
      </c>
      <c r="GE160" s="262">
        <v>0.42420000000000002</v>
      </c>
      <c r="GF160">
        <v>3744</v>
      </c>
      <c r="GG160">
        <v>2215</v>
      </c>
      <c r="GH160">
        <v>9290</v>
      </c>
      <c r="GI160">
        <v>2600</v>
      </c>
      <c r="GJ160">
        <v>817</v>
      </c>
      <c r="GK160">
        <v>1365</v>
      </c>
      <c r="GL160">
        <v>1782</v>
      </c>
      <c r="GM160">
        <v>982</v>
      </c>
      <c r="GN160">
        <v>669</v>
      </c>
      <c r="GO160">
        <v>256</v>
      </c>
      <c r="GP160">
        <v>4362</v>
      </c>
      <c r="GQ160">
        <v>2734</v>
      </c>
      <c r="GR160">
        <v>12894</v>
      </c>
      <c r="GS160">
        <v>3677</v>
      </c>
      <c r="GT160">
        <v>1104</v>
      </c>
      <c r="GU160">
        <v>2145</v>
      </c>
      <c r="GV160">
        <v>2660</v>
      </c>
      <c r="GW160">
        <v>1250</v>
      </c>
      <c r="GX160">
        <v>769</v>
      </c>
      <c r="GY160">
        <v>281</v>
      </c>
    </row>
    <row r="161" spans="1:207">
      <c r="A161" s="262">
        <v>7235</v>
      </c>
      <c r="B161" s="262">
        <v>7</v>
      </c>
      <c r="C161" s="262">
        <v>2</v>
      </c>
      <c r="D161" s="262">
        <v>35</v>
      </c>
      <c r="E161" s="262" t="s">
        <v>190</v>
      </c>
      <c r="F161" s="262" t="s">
        <v>2517</v>
      </c>
      <c r="G161" s="262" t="s">
        <v>2518</v>
      </c>
      <c r="H161" s="262" t="s">
        <v>2202</v>
      </c>
      <c r="I161" s="262">
        <v>47426</v>
      </c>
      <c r="J161" s="262">
        <v>6585</v>
      </c>
      <c r="K161" s="262">
        <v>4132</v>
      </c>
      <c r="L161" s="262">
        <v>4588</v>
      </c>
      <c r="M161" s="262">
        <v>5781</v>
      </c>
      <c r="N161" s="262">
        <v>7717</v>
      </c>
      <c r="O161" s="262">
        <v>5357</v>
      </c>
      <c r="P161" s="262">
        <v>6349</v>
      </c>
      <c r="Q161" s="262">
        <v>4130</v>
      </c>
      <c r="R161" s="262">
        <v>2787</v>
      </c>
      <c r="S161" s="262">
        <v>2758</v>
      </c>
      <c r="T161" s="262">
        <v>44097</v>
      </c>
      <c r="U161" s="262">
        <v>21</v>
      </c>
      <c r="V161" s="262">
        <v>123</v>
      </c>
      <c r="W161" s="262">
        <v>143</v>
      </c>
      <c r="X161" s="262">
        <v>116</v>
      </c>
      <c r="Y161" s="262">
        <v>48</v>
      </c>
      <c r="Z161" s="262">
        <v>120</v>
      </c>
      <c r="AA161" s="262">
        <v>525</v>
      </c>
      <c r="AB161" s="262">
        <v>555</v>
      </c>
      <c r="AC161" s="262">
        <v>208</v>
      </c>
      <c r="AD161" s="262">
        <v>40586</v>
      </c>
      <c r="AE161" s="262">
        <v>4953</v>
      </c>
      <c r="AF161" s="262">
        <v>599</v>
      </c>
      <c r="AG161" s="262">
        <v>35394</v>
      </c>
      <c r="AH161" s="262">
        <v>8131</v>
      </c>
      <c r="AI161" s="262">
        <v>3558</v>
      </c>
      <c r="AJ161" s="262">
        <v>310</v>
      </c>
      <c r="AK161" s="262">
        <v>33</v>
      </c>
      <c r="AL161" s="262">
        <v>32111</v>
      </c>
      <c r="AM161" s="262">
        <v>4450</v>
      </c>
      <c r="AN161" s="262">
        <v>8864</v>
      </c>
      <c r="AO161" s="262">
        <v>2001</v>
      </c>
      <c r="AP161" s="262">
        <v>67340</v>
      </c>
      <c r="AQ161" s="262">
        <v>8430</v>
      </c>
      <c r="AR161" s="262">
        <v>5480</v>
      </c>
      <c r="AS161" s="262">
        <v>6133</v>
      </c>
      <c r="AT161" s="262">
        <v>8636</v>
      </c>
      <c r="AU161" s="262">
        <v>11433</v>
      </c>
      <c r="AV161" s="262">
        <v>7756</v>
      </c>
      <c r="AW161" s="262">
        <v>10148</v>
      </c>
      <c r="AX161" s="262">
        <v>5491</v>
      </c>
      <c r="AY161" s="262">
        <v>3781</v>
      </c>
      <c r="AZ161" s="262">
        <v>8843</v>
      </c>
      <c r="BA161" s="262">
        <v>56687</v>
      </c>
      <c r="BB161" s="262">
        <v>104</v>
      </c>
      <c r="BC161" s="262">
        <v>236</v>
      </c>
      <c r="BD161" s="262">
        <v>836</v>
      </c>
      <c r="BE161" s="262">
        <v>251</v>
      </c>
      <c r="BF161" s="262">
        <v>146</v>
      </c>
      <c r="BG161" s="262">
        <v>185</v>
      </c>
      <c r="BH161" s="262">
        <v>715</v>
      </c>
      <c r="BI161" s="262">
        <v>1159</v>
      </c>
      <c r="BJ161" s="262">
        <v>391</v>
      </c>
      <c r="BK161" s="262">
        <v>58130</v>
      </c>
      <c r="BL161" s="262">
        <v>6213</v>
      </c>
      <c r="BM161" s="262">
        <v>680</v>
      </c>
      <c r="BN161" s="262">
        <v>43450</v>
      </c>
      <c r="BO161" s="262">
        <v>20854</v>
      </c>
      <c r="BP161" s="262">
        <v>442</v>
      </c>
      <c r="BQ161" s="262">
        <v>2542</v>
      </c>
      <c r="BR161" s="262">
        <v>1181</v>
      </c>
      <c r="BS161" s="262">
        <v>4459</v>
      </c>
      <c r="BT161" s="262">
        <v>8850</v>
      </c>
      <c r="BU161" s="262">
        <v>10989</v>
      </c>
      <c r="BV161" s="262">
        <v>10304</v>
      </c>
      <c r="BW161" s="262">
        <v>12093</v>
      </c>
      <c r="BX161" s="262">
        <v>8588</v>
      </c>
      <c r="BY161" s="262">
        <v>4212</v>
      </c>
      <c r="BZ161" s="262">
        <v>2566</v>
      </c>
      <c r="CA161" s="262">
        <v>4046</v>
      </c>
      <c r="CB161" s="262">
        <v>704</v>
      </c>
      <c r="CC161" s="262">
        <v>3051</v>
      </c>
      <c r="CD161" s="262">
        <v>7916</v>
      </c>
      <c r="CE161" s="262">
        <v>11816</v>
      </c>
      <c r="CF161" s="262">
        <v>12770</v>
      </c>
      <c r="CG161" s="262">
        <v>12446</v>
      </c>
      <c r="CH161" s="262">
        <v>18585</v>
      </c>
      <c r="CI161" s="262">
        <v>44743</v>
      </c>
      <c r="CJ161" s="262">
        <v>6541</v>
      </c>
      <c r="CK161" s="262">
        <v>13119</v>
      </c>
      <c r="CL161" s="262">
        <v>2885</v>
      </c>
      <c r="CM161" s="262">
        <v>60271</v>
      </c>
      <c r="CN161" s="262">
        <v>16850</v>
      </c>
      <c r="CO161" s="262">
        <v>16953</v>
      </c>
      <c r="CP161" s="262">
        <v>20452</v>
      </c>
      <c r="CQ161" s="262">
        <v>4987</v>
      </c>
      <c r="CR161" s="262">
        <v>1029</v>
      </c>
      <c r="CS161" s="262">
        <v>16850</v>
      </c>
      <c r="CT161" s="262">
        <v>19624</v>
      </c>
      <c r="CU161" s="262">
        <v>11184</v>
      </c>
      <c r="CV161" s="262">
        <v>8927</v>
      </c>
      <c r="CW161" s="262">
        <v>2613</v>
      </c>
      <c r="CX161" s="262">
        <v>1073</v>
      </c>
      <c r="CY161" s="262">
        <v>142228</v>
      </c>
      <c r="CZ161" s="262">
        <v>69881</v>
      </c>
      <c r="DA161" s="262">
        <v>72347</v>
      </c>
      <c r="DB161" s="262">
        <v>12565</v>
      </c>
      <c r="DC161" s="262">
        <v>15897</v>
      </c>
      <c r="DD161" s="262">
        <v>14935</v>
      </c>
      <c r="DE161" s="262">
        <v>22026</v>
      </c>
      <c r="DF161" s="262">
        <v>14243</v>
      </c>
      <c r="DG161" s="262">
        <v>13495</v>
      </c>
      <c r="DH161" s="262">
        <v>7352</v>
      </c>
      <c r="DI161" s="262">
        <v>3700</v>
      </c>
      <c r="DJ161" s="262">
        <v>3705</v>
      </c>
      <c r="DK161" s="262">
        <v>12882</v>
      </c>
      <c r="DL161" s="262">
        <v>4868</v>
      </c>
      <c r="DM161" s="262">
        <v>10877</v>
      </c>
      <c r="DN161" s="262">
        <v>7365</v>
      </c>
      <c r="DO161" s="262">
        <v>16185</v>
      </c>
      <c r="DP161" s="262">
        <v>25530</v>
      </c>
      <c r="DQ161" s="262">
        <v>30083</v>
      </c>
      <c r="DR161" s="262">
        <v>14148</v>
      </c>
      <c r="DS161" s="262">
        <v>12885</v>
      </c>
      <c r="DT161" s="262">
        <v>79720</v>
      </c>
      <c r="DU161" s="262">
        <v>77850</v>
      </c>
      <c r="DV161" s="262">
        <v>1880</v>
      </c>
      <c r="DW161" s="262">
        <v>61980</v>
      </c>
      <c r="DX161" s="262">
        <v>77850</v>
      </c>
      <c r="DY161" s="262">
        <v>65220</v>
      </c>
      <c r="DZ161" s="262">
        <v>5530</v>
      </c>
      <c r="EA161" s="262">
        <v>2950</v>
      </c>
      <c r="EB161" s="262">
        <v>3190</v>
      </c>
      <c r="EC161" s="262">
        <v>960</v>
      </c>
      <c r="ED161" s="262">
        <v>76310</v>
      </c>
      <c r="EE161" s="262">
        <v>2950</v>
      </c>
      <c r="EF161" s="262">
        <v>10700</v>
      </c>
      <c r="EG161" s="262">
        <v>15320</v>
      </c>
      <c r="EH161" s="262">
        <v>11060</v>
      </c>
      <c r="EI161" s="262">
        <v>12420</v>
      </c>
      <c r="EJ161" s="262">
        <v>1650</v>
      </c>
      <c r="EK161" s="262">
        <v>10560</v>
      </c>
      <c r="EL161" s="262">
        <v>4300</v>
      </c>
      <c r="EM161" s="262">
        <v>6930</v>
      </c>
      <c r="EN161" s="262">
        <v>420</v>
      </c>
      <c r="EO161" s="262">
        <v>77850</v>
      </c>
      <c r="EP161" s="262">
        <v>2220</v>
      </c>
      <c r="EQ161" s="262">
        <v>21190</v>
      </c>
      <c r="ER161" s="262">
        <v>13840</v>
      </c>
      <c r="ES161" s="262">
        <v>1250</v>
      </c>
      <c r="ET161" s="262">
        <v>6100</v>
      </c>
      <c r="EU161" s="262">
        <v>19000</v>
      </c>
      <c r="EV161" s="262">
        <v>13770</v>
      </c>
      <c r="EW161" s="262">
        <v>5230</v>
      </c>
      <c r="EX161" s="262">
        <v>35450</v>
      </c>
      <c r="EY161" s="262">
        <v>4310</v>
      </c>
      <c r="EZ161" s="262">
        <v>5610</v>
      </c>
      <c r="FA161" s="262">
        <v>6740</v>
      </c>
      <c r="FB161" s="262">
        <v>18780</v>
      </c>
      <c r="FC161" s="262">
        <v>0.42420000000000002</v>
      </c>
      <c r="FD161" s="262">
        <v>17330</v>
      </c>
      <c r="FE161" s="262">
        <v>5480</v>
      </c>
      <c r="FF161" s="262">
        <v>9690</v>
      </c>
      <c r="FG161" s="262">
        <v>2170</v>
      </c>
      <c r="FH161" s="262">
        <v>5340</v>
      </c>
      <c r="FI161" s="262">
        <v>1080</v>
      </c>
      <c r="FJ161" s="262">
        <v>3610</v>
      </c>
      <c r="FK161" s="262">
        <v>5390</v>
      </c>
      <c r="FL161" s="262">
        <v>470</v>
      </c>
      <c r="FM161" s="262">
        <v>1430</v>
      </c>
      <c r="FN161" s="262">
        <v>121300</v>
      </c>
      <c r="FO161" s="262">
        <v>5430</v>
      </c>
      <c r="FP161" s="262">
        <v>2600</v>
      </c>
      <c r="FQ161" s="262">
        <v>2830</v>
      </c>
      <c r="FR161" s="262">
        <v>56520</v>
      </c>
      <c r="FS161" s="262">
        <v>29770</v>
      </c>
      <c r="FT161" s="262">
        <v>27600</v>
      </c>
      <c r="FU161" s="262">
        <v>2170</v>
      </c>
      <c r="FV161" s="262">
        <v>9760</v>
      </c>
      <c r="FW161" s="262">
        <v>19810</v>
      </c>
      <c r="FX161" s="262">
        <v>121300</v>
      </c>
      <c r="FY161" s="262">
        <v>33830</v>
      </c>
      <c r="FZ161" s="262">
        <v>58180</v>
      </c>
      <c r="GA161" s="262">
        <v>13180</v>
      </c>
      <c r="GB161" s="262">
        <v>1590</v>
      </c>
      <c r="GC161" s="262">
        <v>6130</v>
      </c>
      <c r="GD161" s="262">
        <v>7440</v>
      </c>
      <c r="GE161" s="262">
        <v>950</v>
      </c>
      <c r="GF161">
        <v>6585</v>
      </c>
      <c r="GG161">
        <v>3977</v>
      </c>
      <c r="GH161">
        <v>17515</v>
      </c>
      <c r="GI161">
        <v>4987</v>
      </c>
      <c r="GJ161">
        <v>1716</v>
      </c>
      <c r="GK161">
        <v>2855</v>
      </c>
      <c r="GL161">
        <v>3821</v>
      </c>
      <c r="GM161">
        <v>2435</v>
      </c>
      <c r="GN161">
        <v>2413</v>
      </c>
      <c r="GO161">
        <v>1122</v>
      </c>
      <c r="GP161">
        <v>8430</v>
      </c>
      <c r="GQ161">
        <v>5275</v>
      </c>
      <c r="GR161">
        <v>25479</v>
      </c>
      <c r="GS161">
        <v>7222</v>
      </c>
      <c r="GT161">
        <v>2333</v>
      </c>
      <c r="GU161">
        <v>4611</v>
      </c>
      <c r="GV161">
        <v>5964</v>
      </c>
      <c r="GW161">
        <v>3257</v>
      </c>
      <c r="GX161">
        <v>3137</v>
      </c>
      <c r="GY161">
        <v>1580</v>
      </c>
    </row>
    <row r="162" spans="1:207">
      <c r="A162" s="262">
        <v>7311</v>
      </c>
      <c r="B162" s="262">
        <v>7</v>
      </c>
      <c r="C162" s="262">
        <v>3</v>
      </c>
      <c r="D162" s="262">
        <v>11</v>
      </c>
      <c r="E162" s="262" t="s">
        <v>190</v>
      </c>
      <c r="F162" s="262" t="s">
        <v>2519</v>
      </c>
      <c r="G162" s="262" t="s">
        <v>2520</v>
      </c>
      <c r="H162" s="262" t="s">
        <v>2202</v>
      </c>
      <c r="I162" s="262">
        <v>8906</v>
      </c>
      <c r="J162" s="262">
        <v>885</v>
      </c>
      <c r="K162" s="262">
        <v>1438</v>
      </c>
      <c r="L162" s="262">
        <v>1227</v>
      </c>
      <c r="M162" s="262">
        <v>1441</v>
      </c>
      <c r="N162" s="262">
        <v>1409</v>
      </c>
      <c r="O162" s="262">
        <v>927</v>
      </c>
      <c r="P162" s="262">
        <v>792</v>
      </c>
      <c r="Q162" s="262">
        <v>443</v>
      </c>
      <c r="R162" s="262">
        <v>344</v>
      </c>
      <c r="S162" s="262">
        <v>1050</v>
      </c>
      <c r="T162" s="262">
        <v>7283</v>
      </c>
      <c r="U162" s="262">
        <v>0.42420000000000002</v>
      </c>
      <c r="V162" s="262">
        <v>14</v>
      </c>
      <c r="W162" s="262">
        <v>455</v>
      </c>
      <c r="X162" s="262">
        <v>53</v>
      </c>
      <c r="Y162" s="262">
        <v>12</v>
      </c>
      <c r="Z162" s="262">
        <v>39</v>
      </c>
      <c r="AA162" s="262">
        <v>176</v>
      </c>
      <c r="AB162" s="262">
        <v>1097</v>
      </c>
      <c r="AC162" s="262">
        <v>22</v>
      </c>
      <c r="AD162" s="262">
        <v>7091</v>
      </c>
      <c r="AE162" s="262">
        <v>489</v>
      </c>
      <c r="AF162" s="262">
        <v>31</v>
      </c>
      <c r="AG162" s="262">
        <v>5857</v>
      </c>
      <c r="AH162" s="262">
        <v>1150</v>
      </c>
      <c r="AI162" s="262">
        <v>1228</v>
      </c>
      <c r="AJ162" s="262">
        <v>429</v>
      </c>
      <c r="AK162" s="262">
        <v>242</v>
      </c>
      <c r="AL162" s="262">
        <v>3590</v>
      </c>
      <c r="AM162" s="262">
        <v>1578</v>
      </c>
      <c r="AN162" s="262">
        <v>3383</v>
      </c>
      <c r="AO162" s="262">
        <v>355</v>
      </c>
      <c r="AP162" s="262">
        <v>23781</v>
      </c>
      <c r="AQ162" s="262">
        <v>1714</v>
      </c>
      <c r="AR162" s="262">
        <v>2679</v>
      </c>
      <c r="AS162" s="262">
        <v>2753</v>
      </c>
      <c r="AT162" s="262">
        <v>4491</v>
      </c>
      <c r="AU162" s="262">
        <v>5137</v>
      </c>
      <c r="AV162" s="262">
        <v>3128</v>
      </c>
      <c r="AW162" s="262">
        <v>2852</v>
      </c>
      <c r="AX162" s="262">
        <v>580</v>
      </c>
      <c r="AY162" s="262">
        <v>444</v>
      </c>
      <c r="AZ162" s="262">
        <v>9440</v>
      </c>
      <c r="BA162" s="262">
        <v>10782</v>
      </c>
      <c r="BB162" s="262">
        <v>3</v>
      </c>
      <c r="BC162" s="262">
        <v>14</v>
      </c>
      <c r="BD162" s="262">
        <v>3145</v>
      </c>
      <c r="BE162" s="262">
        <v>301</v>
      </c>
      <c r="BF162" s="262">
        <v>22</v>
      </c>
      <c r="BG162" s="262">
        <v>71</v>
      </c>
      <c r="BH162" s="262">
        <v>700</v>
      </c>
      <c r="BI162" s="262">
        <v>4101</v>
      </c>
      <c r="BJ162" s="262">
        <v>110</v>
      </c>
      <c r="BK162" s="262">
        <v>17908</v>
      </c>
      <c r="BL162" s="262">
        <v>921</v>
      </c>
      <c r="BM162" s="262">
        <v>38</v>
      </c>
      <c r="BN162" s="262">
        <v>10923</v>
      </c>
      <c r="BO162" s="262">
        <v>12056</v>
      </c>
      <c r="BP162" s="262">
        <v>15</v>
      </c>
      <c r="BQ162" s="262">
        <v>784</v>
      </c>
      <c r="BR162" s="262">
        <v>765</v>
      </c>
      <c r="BS162" s="262">
        <v>4212</v>
      </c>
      <c r="BT162" s="262">
        <v>6085</v>
      </c>
      <c r="BU162" s="262">
        <v>5232</v>
      </c>
      <c r="BV162" s="262">
        <v>2611</v>
      </c>
      <c r="BW162" s="262">
        <v>2157</v>
      </c>
      <c r="BX162" s="262">
        <v>1288</v>
      </c>
      <c r="BY162" s="262">
        <v>554</v>
      </c>
      <c r="BZ162" s="262">
        <v>363</v>
      </c>
      <c r="CA162" s="262">
        <v>511</v>
      </c>
      <c r="CB162" s="262">
        <v>772</v>
      </c>
      <c r="CC162" s="262">
        <v>2030</v>
      </c>
      <c r="CD162" s="262">
        <v>5832</v>
      </c>
      <c r="CE162" s="262">
        <v>6896</v>
      </c>
      <c r="CF162" s="262">
        <v>4199</v>
      </c>
      <c r="CG162" s="262">
        <v>2003</v>
      </c>
      <c r="CH162" s="262">
        <v>2046</v>
      </c>
      <c r="CI162" s="262">
        <v>8549</v>
      </c>
      <c r="CJ162" s="262">
        <v>3106</v>
      </c>
      <c r="CK162" s="262">
        <v>10520</v>
      </c>
      <c r="CL162" s="262">
        <v>1603</v>
      </c>
      <c r="CM162" s="262">
        <v>21517</v>
      </c>
      <c r="CN162" s="262">
        <v>7996</v>
      </c>
      <c r="CO162" s="262">
        <v>6252</v>
      </c>
      <c r="CP162" s="262">
        <v>5309</v>
      </c>
      <c r="CQ162" s="262">
        <v>1593</v>
      </c>
      <c r="CR162" s="262">
        <v>367</v>
      </c>
      <c r="CS162" s="262">
        <v>7996</v>
      </c>
      <c r="CT162" s="262">
        <v>7303</v>
      </c>
      <c r="CU162" s="262">
        <v>3100</v>
      </c>
      <c r="CV162" s="262">
        <v>2035</v>
      </c>
      <c r="CW162" s="262">
        <v>686</v>
      </c>
      <c r="CX162" s="262">
        <v>397</v>
      </c>
      <c r="CY162" s="262">
        <v>46415</v>
      </c>
      <c r="CZ162" s="262">
        <v>22369</v>
      </c>
      <c r="DA162" s="262">
        <v>24046</v>
      </c>
      <c r="DB162" s="262">
        <v>3895</v>
      </c>
      <c r="DC162" s="262">
        <v>4713</v>
      </c>
      <c r="DD162" s="262">
        <v>5394</v>
      </c>
      <c r="DE162" s="262">
        <v>6743</v>
      </c>
      <c r="DF162" s="262">
        <v>5165</v>
      </c>
      <c r="DG162" s="262">
        <v>5194</v>
      </c>
      <c r="DH162" s="262">
        <v>2760</v>
      </c>
      <c r="DI162" s="262">
        <v>1181</v>
      </c>
      <c r="DJ162" s="262">
        <v>1140</v>
      </c>
      <c r="DK162" s="262">
        <v>3840</v>
      </c>
      <c r="DL162" s="262">
        <v>1446</v>
      </c>
      <c r="DM162" s="262">
        <v>3703</v>
      </c>
      <c r="DN162" s="262">
        <v>2692</v>
      </c>
      <c r="DO162" s="262">
        <v>5368</v>
      </c>
      <c r="DP162" s="262">
        <v>7183</v>
      </c>
      <c r="DQ162" s="262">
        <v>9364</v>
      </c>
      <c r="DR162" s="262">
        <v>5662</v>
      </c>
      <c r="DS162" s="262">
        <v>4836</v>
      </c>
      <c r="DT162" s="262">
        <v>23200</v>
      </c>
      <c r="DU162" s="262">
        <v>21930</v>
      </c>
      <c r="DV162" s="262">
        <v>1270</v>
      </c>
      <c r="DW162" s="262">
        <v>22890</v>
      </c>
      <c r="DX162" s="262">
        <v>21930</v>
      </c>
      <c r="DY162" s="262">
        <v>19310</v>
      </c>
      <c r="DZ162" s="262">
        <v>790</v>
      </c>
      <c r="EA162" s="262">
        <v>950</v>
      </c>
      <c r="EB162" s="262">
        <v>770</v>
      </c>
      <c r="EC162" s="262">
        <v>0.42420000000000002</v>
      </c>
      <c r="ED162" s="262">
        <v>21230</v>
      </c>
      <c r="EE162" s="262">
        <v>710</v>
      </c>
      <c r="EF162" s="262">
        <v>3110</v>
      </c>
      <c r="EG162" s="262">
        <v>4290</v>
      </c>
      <c r="EH162" s="262">
        <v>2740</v>
      </c>
      <c r="EI162" s="262">
        <v>3080</v>
      </c>
      <c r="EJ162" s="262">
        <v>0.42420000000000002</v>
      </c>
      <c r="EK162" s="262">
        <v>2820</v>
      </c>
      <c r="EL162" s="262">
        <v>2070</v>
      </c>
      <c r="EM162" s="262">
        <v>2250</v>
      </c>
      <c r="EN162" s="262">
        <v>0.42420000000000002</v>
      </c>
      <c r="EO162" s="262">
        <v>21930</v>
      </c>
      <c r="EP162" s="262">
        <v>0.42420000000000002</v>
      </c>
      <c r="EQ162" s="262">
        <v>7310</v>
      </c>
      <c r="ER162" s="262">
        <v>5730</v>
      </c>
      <c r="ES162" s="262">
        <v>330</v>
      </c>
      <c r="ET162" s="262">
        <v>1250</v>
      </c>
      <c r="EU162" s="262">
        <v>5330</v>
      </c>
      <c r="EV162" s="262">
        <v>3650</v>
      </c>
      <c r="EW162" s="262">
        <v>1680</v>
      </c>
      <c r="EX162" s="262">
        <v>9110</v>
      </c>
      <c r="EY162" s="262">
        <v>540</v>
      </c>
      <c r="EZ162" s="262">
        <v>2670</v>
      </c>
      <c r="FA162" s="262">
        <v>1350</v>
      </c>
      <c r="FB162" s="262">
        <v>4560</v>
      </c>
      <c r="FC162" s="262">
        <v>0.42420000000000002</v>
      </c>
      <c r="FD162" s="262">
        <v>5250</v>
      </c>
      <c r="FE162" s="262">
        <v>1610</v>
      </c>
      <c r="FF162" s="262">
        <v>2990</v>
      </c>
      <c r="FG162" s="262">
        <v>650</v>
      </c>
      <c r="FH162" s="262">
        <v>1600</v>
      </c>
      <c r="FI162" s="262">
        <v>320</v>
      </c>
      <c r="FJ162" s="262">
        <v>1000</v>
      </c>
      <c r="FK162" s="262">
        <v>1560</v>
      </c>
      <c r="FL162" s="262">
        <v>0.42420000000000002</v>
      </c>
      <c r="FM162" s="262">
        <v>490</v>
      </c>
      <c r="FN162" s="262">
        <v>39800</v>
      </c>
      <c r="FO162" s="262">
        <v>3870</v>
      </c>
      <c r="FP162" s="262">
        <v>2980</v>
      </c>
      <c r="FQ162" s="262">
        <v>890</v>
      </c>
      <c r="FR162" s="262">
        <v>16820</v>
      </c>
      <c r="FS162" s="262">
        <v>10130</v>
      </c>
      <c r="FT162" s="262">
        <v>9490</v>
      </c>
      <c r="FU162" s="262">
        <v>650</v>
      </c>
      <c r="FV162" s="262">
        <v>2470</v>
      </c>
      <c r="FW162" s="262">
        <v>6500</v>
      </c>
      <c r="FX162" s="262">
        <v>39800</v>
      </c>
      <c r="FY162" s="262">
        <v>12440</v>
      </c>
      <c r="FZ162" s="262">
        <v>18800</v>
      </c>
      <c r="GA162" s="262">
        <v>3390</v>
      </c>
      <c r="GB162" s="262">
        <v>370</v>
      </c>
      <c r="GC162" s="262">
        <v>2130</v>
      </c>
      <c r="GD162" s="262">
        <v>2180</v>
      </c>
      <c r="GE162" s="262">
        <v>0.42420000000000002</v>
      </c>
      <c r="GF162">
        <v>885</v>
      </c>
      <c r="GG162">
        <v>1410</v>
      </c>
      <c r="GH162">
        <v>4051</v>
      </c>
      <c r="GI162">
        <v>701</v>
      </c>
      <c r="GJ162">
        <v>381</v>
      </c>
      <c r="GK162">
        <v>458</v>
      </c>
      <c r="GL162">
        <v>311</v>
      </c>
      <c r="GM162">
        <v>291</v>
      </c>
      <c r="GN162">
        <v>273</v>
      </c>
      <c r="GO162">
        <v>145</v>
      </c>
      <c r="GP162">
        <v>1714</v>
      </c>
      <c r="GQ162">
        <v>2601</v>
      </c>
      <c r="GR162">
        <v>12326</v>
      </c>
      <c r="GS162">
        <v>2635</v>
      </c>
      <c r="GT162">
        <v>903</v>
      </c>
      <c r="GU162">
        <v>1861</v>
      </c>
      <c r="GV162">
        <v>820</v>
      </c>
      <c r="GW162">
        <v>397</v>
      </c>
      <c r="GX162">
        <v>341</v>
      </c>
      <c r="GY162">
        <v>180</v>
      </c>
    </row>
    <row r="163" spans="1:207">
      <c r="A163" s="262">
        <v>7312</v>
      </c>
      <c r="B163" s="262">
        <v>7</v>
      </c>
      <c r="C163" s="262">
        <v>3</v>
      </c>
      <c r="D163" s="262">
        <v>12</v>
      </c>
      <c r="E163" s="262" t="s">
        <v>190</v>
      </c>
      <c r="F163" s="262" t="s">
        <v>2521</v>
      </c>
      <c r="G163" s="262" t="s">
        <v>2522</v>
      </c>
      <c r="H163" s="262" t="s">
        <v>2202</v>
      </c>
      <c r="I163" s="262">
        <v>20302</v>
      </c>
      <c r="J163" s="262">
        <v>2410</v>
      </c>
      <c r="K163" s="262">
        <v>2899</v>
      </c>
      <c r="L163" s="262">
        <v>3483</v>
      </c>
      <c r="M163" s="262">
        <v>3382</v>
      </c>
      <c r="N163" s="262">
        <v>2591</v>
      </c>
      <c r="O163" s="262">
        <v>2034</v>
      </c>
      <c r="P163" s="262">
        <v>1483</v>
      </c>
      <c r="Q163" s="262">
        <v>1301</v>
      </c>
      <c r="R163" s="262">
        <v>719</v>
      </c>
      <c r="S163" s="262">
        <v>2399</v>
      </c>
      <c r="T163" s="262">
        <v>16135</v>
      </c>
      <c r="U163" s="262">
        <v>187</v>
      </c>
      <c r="V163" s="262">
        <v>980</v>
      </c>
      <c r="W163" s="262">
        <v>291</v>
      </c>
      <c r="X163" s="262">
        <v>169</v>
      </c>
      <c r="Y163" s="262">
        <v>10</v>
      </c>
      <c r="Z163" s="262">
        <v>131</v>
      </c>
      <c r="AA163" s="262">
        <v>1577</v>
      </c>
      <c r="AB163" s="262">
        <v>3518</v>
      </c>
      <c r="AC163" s="262">
        <v>300</v>
      </c>
      <c r="AD163" s="262">
        <v>13093</v>
      </c>
      <c r="AE163" s="262">
        <v>1749</v>
      </c>
      <c r="AF163" s="262">
        <v>65</v>
      </c>
      <c r="AG163" s="262">
        <v>11115</v>
      </c>
      <c r="AH163" s="262">
        <v>3456</v>
      </c>
      <c r="AI163" s="262">
        <v>3983</v>
      </c>
      <c r="AJ163" s="262">
        <v>1336</v>
      </c>
      <c r="AK163" s="262">
        <v>412</v>
      </c>
      <c r="AL163" s="262">
        <v>9212</v>
      </c>
      <c r="AM163" s="262">
        <v>2703</v>
      </c>
      <c r="AN163" s="262">
        <v>7644</v>
      </c>
      <c r="AO163" s="262">
        <v>743</v>
      </c>
      <c r="AP163" s="262">
        <v>56918</v>
      </c>
      <c r="AQ163" s="262">
        <v>4928</v>
      </c>
      <c r="AR163" s="262">
        <v>6352</v>
      </c>
      <c r="AS163" s="262">
        <v>10176</v>
      </c>
      <c r="AT163" s="262">
        <v>10141</v>
      </c>
      <c r="AU163" s="262">
        <v>9651</v>
      </c>
      <c r="AV163" s="262">
        <v>6586</v>
      </c>
      <c r="AW163" s="262">
        <v>5166</v>
      </c>
      <c r="AX163" s="262">
        <v>1934</v>
      </c>
      <c r="AY163" s="262">
        <v>1323</v>
      </c>
      <c r="AZ163" s="262">
        <v>16273</v>
      </c>
      <c r="BA163" s="262">
        <v>27787</v>
      </c>
      <c r="BB163" s="262">
        <v>1172</v>
      </c>
      <c r="BC163" s="262">
        <v>5950</v>
      </c>
      <c r="BD163" s="262">
        <v>3023</v>
      </c>
      <c r="BE163" s="262">
        <v>1002</v>
      </c>
      <c r="BF163" s="262">
        <v>41</v>
      </c>
      <c r="BG163" s="262">
        <v>1009</v>
      </c>
      <c r="BH163" s="262">
        <v>6724</v>
      </c>
      <c r="BI163" s="262">
        <v>12675</v>
      </c>
      <c r="BJ163" s="262">
        <v>1693</v>
      </c>
      <c r="BK163" s="262">
        <v>29360</v>
      </c>
      <c r="BL163" s="262">
        <v>5715</v>
      </c>
      <c r="BM163" s="262">
        <v>90</v>
      </c>
      <c r="BN163" s="262">
        <v>17534</v>
      </c>
      <c r="BO163" s="262">
        <v>35742</v>
      </c>
      <c r="BP163" s="262">
        <v>140</v>
      </c>
      <c r="BQ163" s="262">
        <v>2841</v>
      </c>
      <c r="BR163" s="262">
        <v>6317</v>
      </c>
      <c r="BS163" s="262">
        <v>10446</v>
      </c>
      <c r="BT163" s="262">
        <v>13808</v>
      </c>
      <c r="BU163" s="262">
        <v>10003</v>
      </c>
      <c r="BV163" s="262">
        <v>5291</v>
      </c>
      <c r="BW163" s="262">
        <v>4337</v>
      </c>
      <c r="BX163" s="262">
        <v>2665</v>
      </c>
      <c r="BY163" s="262">
        <v>1274</v>
      </c>
      <c r="BZ163" s="262">
        <v>794</v>
      </c>
      <c r="CA163" s="262">
        <v>1322</v>
      </c>
      <c r="CB163" s="262">
        <v>4531</v>
      </c>
      <c r="CC163" s="262">
        <v>5481</v>
      </c>
      <c r="CD163" s="262">
        <v>13466</v>
      </c>
      <c r="CE163" s="262">
        <v>14875</v>
      </c>
      <c r="CF163" s="262">
        <v>8494</v>
      </c>
      <c r="CG163" s="262">
        <v>4339</v>
      </c>
      <c r="CH163" s="262">
        <v>5071</v>
      </c>
      <c r="CI163" s="262">
        <v>19975</v>
      </c>
      <c r="CJ163" s="262">
        <v>5125</v>
      </c>
      <c r="CK163" s="262">
        <v>26461</v>
      </c>
      <c r="CL163" s="262">
        <v>4696</v>
      </c>
      <c r="CM163" s="262">
        <v>50816</v>
      </c>
      <c r="CN163" s="262">
        <v>23910</v>
      </c>
      <c r="CO163" s="262">
        <v>12187</v>
      </c>
      <c r="CP163" s="262">
        <v>8828</v>
      </c>
      <c r="CQ163" s="262">
        <v>4040</v>
      </c>
      <c r="CR163" s="262">
        <v>1851</v>
      </c>
      <c r="CS163" s="262">
        <v>23910</v>
      </c>
      <c r="CT163" s="262">
        <v>15722</v>
      </c>
      <c r="CU163" s="262">
        <v>5947</v>
      </c>
      <c r="CV163" s="262">
        <v>3691</v>
      </c>
      <c r="CW163" s="262">
        <v>1073</v>
      </c>
      <c r="CX163" s="262">
        <v>473</v>
      </c>
      <c r="CY163" s="262">
        <v>96340</v>
      </c>
      <c r="CZ163" s="262">
        <v>47703</v>
      </c>
      <c r="DA163" s="262">
        <v>48638</v>
      </c>
      <c r="DB163" s="262">
        <v>7306</v>
      </c>
      <c r="DC163" s="262">
        <v>8943</v>
      </c>
      <c r="DD163" s="262">
        <v>16791</v>
      </c>
      <c r="DE163" s="262">
        <v>13443</v>
      </c>
      <c r="DF163" s="262">
        <v>10059</v>
      </c>
      <c r="DG163" s="262">
        <v>9277</v>
      </c>
      <c r="DH163" s="262">
        <v>5287</v>
      </c>
      <c r="DI163" s="262">
        <v>2301</v>
      </c>
      <c r="DJ163" s="262">
        <v>2214</v>
      </c>
      <c r="DK163" s="262">
        <v>6982</v>
      </c>
      <c r="DL163" s="262">
        <v>2580</v>
      </c>
      <c r="DM163" s="262">
        <v>11269</v>
      </c>
      <c r="DN163" s="262">
        <v>7694</v>
      </c>
      <c r="DO163" s="262">
        <v>11085</v>
      </c>
      <c r="DP163" s="262">
        <v>14150</v>
      </c>
      <c r="DQ163" s="262">
        <v>18771</v>
      </c>
      <c r="DR163" s="262">
        <v>10190</v>
      </c>
      <c r="DS163" s="262">
        <v>9105</v>
      </c>
      <c r="DT163" s="262">
        <v>50170</v>
      </c>
      <c r="DU163" s="262">
        <v>46260</v>
      </c>
      <c r="DV163" s="262">
        <v>3920</v>
      </c>
      <c r="DW163" s="262">
        <v>45860</v>
      </c>
      <c r="DX163" s="262">
        <v>46260</v>
      </c>
      <c r="DY163" s="262">
        <v>38910</v>
      </c>
      <c r="DZ163" s="262">
        <v>2630</v>
      </c>
      <c r="EA163" s="262">
        <v>2270</v>
      </c>
      <c r="EB163" s="262">
        <v>2150</v>
      </c>
      <c r="EC163" s="262">
        <v>0.42420000000000002</v>
      </c>
      <c r="ED163" s="262">
        <v>45020</v>
      </c>
      <c r="EE163" s="262">
        <v>2000</v>
      </c>
      <c r="EF163" s="262">
        <v>8770</v>
      </c>
      <c r="EG163" s="262">
        <v>7530</v>
      </c>
      <c r="EH163" s="262">
        <v>5310</v>
      </c>
      <c r="EI163" s="262">
        <v>8160</v>
      </c>
      <c r="EJ163" s="262">
        <v>0.42420000000000002</v>
      </c>
      <c r="EK163" s="262">
        <v>4360</v>
      </c>
      <c r="EL163" s="262">
        <v>2870</v>
      </c>
      <c r="EM163" s="262">
        <v>5470</v>
      </c>
      <c r="EN163" s="262">
        <v>0.42420000000000002</v>
      </c>
      <c r="EO163" s="262">
        <v>46260</v>
      </c>
      <c r="EP163" s="262">
        <v>0.42420000000000002</v>
      </c>
      <c r="EQ163" s="262">
        <v>9020</v>
      </c>
      <c r="ER163" s="262">
        <v>6100</v>
      </c>
      <c r="ES163" s="262">
        <v>700</v>
      </c>
      <c r="ET163" s="262">
        <v>2220</v>
      </c>
      <c r="EU163" s="262">
        <v>11670</v>
      </c>
      <c r="EV163" s="262">
        <v>8370</v>
      </c>
      <c r="EW163" s="262">
        <v>3300</v>
      </c>
      <c r="EX163" s="262">
        <v>25450</v>
      </c>
      <c r="EY163" s="262">
        <v>1020</v>
      </c>
      <c r="EZ163" s="262">
        <v>7180</v>
      </c>
      <c r="FA163" s="262">
        <v>3360</v>
      </c>
      <c r="FB163" s="262">
        <v>13880</v>
      </c>
      <c r="FC163" s="262">
        <v>0.42420000000000002</v>
      </c>
      <c r="FD163" s="262">
        <v>9710</v>
      </c>
      <c r="FE163" s="262">
        <v>2750</v>
      </c>
      <c r="FF163" s="262">
        <v>5390</v>
      </c>
      <c r="FG163" s="262">
        <v>1570</v>
      </c>
      <c r="FH163" s="262">
        <v>2710</v>
      </c>
      <c r="FI163" s="262">
        <v>570</v>
      </c>
      <c r="FJ163" s="262">
        <v>1200</v>
      </c>
      <c r="FK163" s="262">
        <v>2980</v>
      </c>
      <c r="FL163" s="262">
        <v>1380</v>
      </c>
      <c r="FM163" s="262">
        <v>880</v>
      </c>
      <c r="FN163" s="262">
        <v>85140</v>
      </c>
      <c r="FO163" s="262">
        <v>7370</v>
      </c>
      <c r="FP163" s="262">
        <v>5100</v>
      </c>
      <c r="FQ163" s="262">
        <v>2280</v>
      </c>
      <c r="FR163" s="262">
        <v>31030</v>
      </c>
      <c r="FS163" s="262">
        <v>18320</v>
      </c>
      <c r="FT163" s="262">
        <v>16750</v>
      </c>
      <c r="FU163" s="262">
        <v>1570</v>
      </c>
      <c r="FV163" s="262">
        <v>5920</v>
      </c>
      <c r="FW163" s="262">
        <v>22500</v>
      </c>
      <c r="FX163" s="262">
        <v>85140</v>
      </c>
      <c r="FY163" s="262">
        <v>30710</v>
      </c>
      <c r="FZ163" s="262">
        <v>34280</v>
      </c>
      <c r="GA163" s="262">
        <v>6360</v>
      </c>
      <c r="GB163" s="262">
        <v>940</v>
      </c>
      <c r="GC163" s="262">
        <v>4160</v>
      </c>
      <c r="GD163" s="262">
        <v>7560</v>
      </c>
      <c r="GE163" s="262">
        <v>1140</v>
      </c>
      <c r="GF163">
        <v>2410</v>
      </c>
      <c r="GG163">
        <v>2831</v>
      </c>
      <c r="GH163">
        <v>9303</v>
      </c>
      <c r="GI163">
        <v>1851</v>
      </c>
      <c r="GJ163">
        <v>573</v>
      </c>
      <c r="GK163">
        <v>694</v>
      </c>
      <c r="GL163">
        <v>975</v>
      </c>
      <c r="GM163">
        <v>674</v>
      </c>
      <c r="GN163">
        <v>713</v>
      </c>
      <c r="GO163">
        <v>278</v>
      </c>
      <c r="GP163">
        <v>4928</v>
      </c>
      <c r="GQ163">
        <v>6218</v>
      </c>
      <c r="GR163">
        <v>29665</v>
      </c>
      <c r="GS163">
        <v>6059</v>
      </c>
      <c r="GT163">
        <v>1637</v>
      </c>
      <c r="GU163">
        <v>3507</v>
      </c>
      <c r="GV163">
        <v>1587</v>
      </c>
      <c r="GW163">
        <v>976</v>
      </c>
      <c r="GX163">
        <v>1234</v>
      </c>
      <c r="GY163">
        <v>446</v>
      </c>
    </row>
    <row r="164" spans="1:207">
      <c r="A164" s="262">
        <v>7313</v>
      </c>
      <c r="B164" s="262">
        <v>7</v>
      </c>
      <c r="C164" s="262">
        <v>3</v>
      </c>
      <c r="D164" s="262">
        <v>13</v>
      </c>
      <c r="E164" s="262" t="s">
        <v>190</v>
      </c>
      <c r="F164" s="262" t="s">
        <v>2523</v>
      </c>
      <c r="G164" s="262" t="s">
        <v>2524</v>
      </c>
      <c r="H164" s="262" t="s">
        <v>2202</v>
      </c>
      <c r="I164" s="262">
        <v>10502</v>
      </c>
      <c r="J164" s="262">
        <v>1444</v>
      </c>
      <c r="K164" s="262">
        <v>1328</v>
      </c>
      <c r="L164" s="262">
        <v>1530</v>
      </c>
      <c r="M164" s="262">
        <v>1706</v>
      </c>
      <c r="N164" s="262">
        <v>1415</v>
      </c>
      <c r="O164" s="262">
        <v>979</v>
      </c>
      <c r="P164" s="262">
        <v>1215</v>
      </c>
      <c r="Q164" s="262">
        <v>537</v>
      </c>
      <c r="R164" s="262">
        <v>348</v>
      </c>
      <c r="S164" s="262">
        <v>1387</v>
      </c>
      <c r="T164" s="262">
        <v>8594</v>
      </c>
      <c r="U164" s="262">
        <v>0.42420000000000002</v>
      </c>
      <c r="V164" s="262">
        <v>114</v>
      </c>
      <c r="W164" s="262">
        <v>296</v>
      </c>
      <c r="X164" s="262">
        <v>34</v>
      </c>
      <c r="Y164" s="262">
        <v>12</v>
      </c>
      <c r="Z164" s="262">
        <v>65</v>
      </c>
      <c r="AA164" s="262">
        <v>424</v>
      </c>
      <c r="AB164" s="262">
        <v>1582</v>
      </c>
      <c r="AC164" s="262">
        <v>67</v>
      </c>
      <c r="AD164" s="262">
        <v>7699</v>
      </c>
      <c r="AE164" s="262">
        <v>665</v>
      </c>
      <c r="AF164" s="262">
        <v>65</v>
      </c>
      <c r="AG164" s="262">
        <v>7138</v>
      </c>
      <c r="AH164" s="262">
        <v>1206</v>
      </c>
      <c r="AI164" s="262">
        <v>1544</v>
      </c>
      <c r="AJ164" s="262">
        <v>490</v>
      </c>
      <c r="AK164" s="262">
        <v>124</v>
      </c>
      <c r="AL164" s="262">
        <v>5490</v>
      </c>
      <c r="AM164" s="262">
        <v>1617</v>
      </c>
      <c r="AN164" s="262">
        <v>2896</v>
      </c>
      <c r="AO164" s="262">
        <v>499</v>
      </c>
      <c r="AP164" s="262">
        <v>22549</v>
      </c>
      <c r="AQ164" s="262">
        <v>3145</v>
      </c>
      <c r="AR164" s="262">
        <v>2348</v>
      </c>
      <c r="AS164" s="262">
        <v>3318</v>
      </c>
      <c r="AT164" s="262">
        <v>3781</v>
      </c>
      <c r="AU164" s="262">
        <v>2673</v>
      </c>
      <c r="AV164" s="262">
        <v>2179</v>
      </c>
      <c r="AW164" s="262">
        <v>3554</v>
      </c>
      <c r="AX164" s="262">
        <v>885</v>
      </c>
      <c r="AY164" s="262">
        <v>666</v>
      </c>
      <c r="AZ164" s="262">
        <v>8538</v>
      </c>
      <c r="BA164" s="262">
        <v>12010</v>
      </c>
      <c r="BB164" s="262">
        <v>11</v>
      </c>
      <c r="BC164" s="262">
        <v>314</v>
      </c>
      <c r="BD164" s="262">
        <v>1182</v>
      </c>
      <c r="BE164" s="262">
        <v>164</v>
      </c>
      <c r="BF164" s="262">
        <v>60</v>
      </c>
      <c r="BG164" s="262">
        <v>270</v>
      </c>
      <c r="BH164" s="262">
        <v>847</v>
      </c>
      <c r="BI164" s="262">
        <v>6246</v>
      </c>
      <c r="BJ164" s="262">
        <v>159</v>
      </c>
      <c r="BK164" s="262">
        <v>13912</v>
      </c>
      <c r="BL164" s="262">
        <v>1294</v>
      </c>
      <c r="BM164" s="262">
        <v>91</v>
      </c>
      <c r="BN164" s="262">
        <v>10271</v>
      </c>
      <c r="BO164" s="262">
        <v>11588</v>
      </c>
      <c r="BP164" s="262">
        <v>38</v>
      </c>
      <c r="BQ164" s="262">
        <v>652</v>
      </c>
      <c r="BR164" s="262">
        <v>1335</v>
      </c>
      <c r="BS164" s="262">
        <v>2957</v>
      </c>
      <c r="BT164" s="262">
        <v>4848</v>
      </c>
      <c r="BU164" s="262">
        <v>4212</v>
      </c>
      <c r="BV164" s="262">
        <v>2968</v>
      </c>
      <c r="BW164" s="262">
        <v>2684</v>
      </c>
      <c r="BX164" s="262">
        <v>1564</v>
      </c>
      <c r="BY164" s="262">
        <v>774</v>
      </c>
      <c r="BZ164" s="262">
        <v>548</v>
      </c>
      <c r="CA164" s="262">
        <v>659</v>
      </c>
      <c r="CB164" s="262">
        <v>1102</v>
      </c>
      <c r="CC164" s="262">
        <v>2028</v>
      </c>
      <c r="CD164" s="262">
        <v>4355</v>
      </c>
      <c r="CE164" s="262">
        <v>5401</v>
      </c>
      <c r="CF164" s="262">
        <v>4012</v>
      </c>
      <c r="CG164" s="262">
        <v>2727</v>
      </c>
      <c r="CH164" s="262">
        <v>2924</v>
      </c>
      <c r="CI164" s="262">
        <v>9601</v>
      </c>
      <c r="CJ164" s="262">
        <v>3259</v>
      </c>
      <c r="CK164" s="262">
        <v>7915</v>
      </c>
      <c r="CL164" s="262">
        <v>1774</v>
      </c>
      <c r="CM164" s="262">
        <v>20716</v>
      </c>
      <c r="CN164" s="262">
        <v>8183</v>
      </c>
      <c r="CO164" s="262">
        <v>5584</v>
      </c>
      <c r="CP164" s="262">
        <v>4515</v>
      </c>
      <c r="CQ164" s="262">
        <v>1563</v>
      </c>
      <c r="CR164" s="262">
        <v>871</v>
      </c>
      <c r="CS164" s="262">
        <v>8183</v>
      </c>
      <c r="CT164" s="262">
        <v>6820</v>
      </c>
      <c r="CU164" s="262">
        <v>2849</v>
      </c>
      <c r="CV164" s="262">
        <v>2001</v>
      </c>
      <c r="CW164" s="262">
        <v>592</v>
      </c>
      <c r="CX164" s="262">
        <v>271</v>
      </c>
      <c r="CY164" s="262">
        <v>43361</v>
      </c>
      <c r="CZ164" s="262">
        <v>20453</v>
      </c>
      <c r="DA164" s="262">
        <v>22908</v>
      </c>
      <c r="DB164" s="262">
        <v>3494</v>
      </c>
      <c r="DC164" s="262">
        <v>4154</v>
      </c>
      <c r="DD164" s="262">
        <v>6846</v>
      </c>
      <c r="DE164" s="262">
        <v>5946</v>
      </c>
      <c r="DF164" s="262">
        <v>4298</v>
      </c>
      <c r="DG164" s="262">
        <v>3972</v>
      </c>
      <c r="DH164" s="262">
        <v>2353</v>
      </c>
      <c r="DI164" s="262">
        <v>1023</v>
      </c>
      <c r="DJ164" s="262">
        <v>1053</v>
      </c>
      <c r="DK164" s="262">
        <v>3419</v>
      </c>
      <c r="DL164" s="262">
        <v>1170</v>
      </c>
      <c r="DM164" s="262">
        <v>4689</v>
      </c>
      <c r="DN164" s="262">
        <v>3140</v>
      </c>
      <c r="DO164" s="262">
        <v>5141</v>
      </c>
      <c r="DP164" s="262">
        <v>7157</v>
      </c>
      <c r="DQ164" s="262">
        <v>8274</v>
      </c>
      <c r="DR164" s="262">
        <v>4321</v>
      </c>
      <c r="DS164" s="262">
        <v>3974</v>
      </c>
      <c r="DT164" s="262">
        <v>24050</v>
      </c>
      <c r="DU164" s="262">
        <v>23290</v>
      </c>
      <c r="DV164" s="262">
        <v>770</v>
      </c>
      <c r="DW164" s="262">
        <v>18740</v>
      </c>
      <c r="DX164" s="262">
        <v>23290</v>
      </c>
      <c r="DY164" s="262">
        <v>18690</v>
      </c>
      <c r="DZ164" s="262">
        <v>1870</v>
      </c>
      <c r="EA164" s="262">
        <v>1260</v>
      </c>
      <c r="EB164" s="262">
        <v>1280</v>
      </c>
      <c r="EC164" s="262">
        <v>0.42420000000000002</v>
      </c>
      <c r="ED164" s="262">
        <v>22850</v>
      </c>
      <c r="EE164" s="262">
        <v>770</v>
      </c>
      <c r="EF164" s="262">
        <v>5150</v>
      </c>
      <c r="EG164" s="262">
        <v>3850</v>
      </c>
      <c r="EH164" s="262">
        <v>2460</v>
      </c>
      <c r="EI164" s="262">
        <v>4390</v>
      </c>
      <c r="EJ164" s="262">
        <v>0.42420000000000002</v>
      </c>
      <c r="EK164" s="262">
        <v>2610</v>
      </c>
      <c r="EL164" s="262">
        <v>1280</v>
      </c>
      <c r="EM164" s="262">
        <v>2080</v>
      </c>
      <c r="EN164" s="262">
        <v>0.42420000000000002</v>
      </c>
      <c r="EO164" s="262">
        <v>23290</v>
      </c>
      <c r="EP164" s="262">
        <v>0.42420000000000002</v>
      </c>
      <c r="EQ164" s="262">
        <v>4850</v>
      </c>
      <c r="ER164" s="262">
        <v>3520</v>
      </c>
      <c r="ES164" s="262">
        <v>310</v>
      </c>
      <c r="ET164" s="262">
        <v>1030</v>
      </c>
      <c r="EU164" s="262">
        <v>5910</v>
      </c>
      <c r="EV164" s="262">
        <v>4510</v>
      </c>
      <c r="EW164" s="262">
        <v>1400</v>
      </c>
      <c r="EX164" s="262">
        <v>12180</v>
      </c>
      <c r="EY164" s="262">
        <v>540</v>
      </c>
      <c r="EZ164" s="262">
        <v>2690</v>
      </c>
      <c r="FA164" s="262">
        <v>1540</v>
      </c>
      <c r="FB164" s="262">
        <v>7410</v>
      </c>
      <c r="FC164" s="262">
        <v>0.42420000000000002</v>
      </c>
      <c r="FD164" s="262">
        <v>4750</v>
      </c>
      <c r="FE164" s="262">
        <v>1600</v>
      </c>
      <c r="FF164" s="262">
        <v>2420</v>
      </c>
      <c r="FG164" s="262">
        <v>730</v>
      </c>
      <c r="FH164" s="262">
        <v>1600</v>
      </c>
      <c r="FI164" s="262">
        <v>0.42420000000000002</v>
      </c>
      <c r="FJ164" s="262">
        <v>870</v>
      </c>
      <c r="FK164" s="262">
        <v>1620</v>
      </c>
      <c r="FL164" s="262">
        <v>0.42420000000000002</v>
      </c>
      <c r="FM164" s="262">
        <v>390</v>
      </c>
      <c r="FN164" s="262">
        <v>37350</v>
      </c>
      <c r="FO164" s="262">
        <v>2200</v>
      </c>
      <c r="FP164" s="262">
        <v>1380</v>
      </c>
      <c r="FQ164" s="262">
        <v>820</v>
      </c>
      <c r="FR164" s="262">
        <v>13460</v>
      </c>
      <c r="FS164" s="262">
        <v>9310</v>
      </c>
      <c r="FT164" s="262">
        <v>8580</v>
      </c>
      <c r="FU164" s="262">
        <v>730</v>
      </c>
      <c r="FV164" s="262">
        <v>2200</v>
      </c>
      <c r="FW164" s="262">
        <v>10160</v>
      </c>
      <c r="FX164" s="262">
        <v>37350</v>
      </c>
      <c r="FY164" s="262">
        <v>10700</v>
      </c>
      <c r="FZ164" s="262">
        <v>16020</v>
      </c>
      <c r="GA164" s="262">
        <v>3870</v>
      </c>
      <c r="GB164" s="262">
        <v>370</v>
      </c>
      <c r="GC164" s="262">
        <v>1720</v>
      </c>
      <c r="GD164" s="262">
        <v>4050</v>
      </c>
      <c r="GE164" s="262">
        <v>620</v>
      </c>
      <c r="GF164">
        <v>1444</v>
      </c>
      <c r="GG164">
        <v>1310</v>
      </c>
      <c r="GH164">
        <v>4561</v>
      </c>
      <c r="GI164">
        <v>837</v>
      </c>
      <c r="GJ164">
        <v>403</v>
      </c>
      <c r="GK164">
        <v>606</v>
      </c>
      <c r="GL164">
        <v>589</v>
      </c>
      <c r="GM164">
        <v>319</v>
      </c>
      <c r="GN164">
        <v>301</v>
      </c>
      <c r="GO164">
        <v>132</v>
      </c>
      <c r="GP164">
        <v>3145</v>
      </c>
      <c r="GQ164">
        <v>2299</v>
      </c>
      <c r="GR164">
        <v>9669</v>
      </c>
      <c r="GS164">
        <v>1837</v>
      </c>
      <c r="GT164">
        <v>976</v>
      </c>
      <c r="GU164">
        <v>1879</v>
      </c>
      <c r="GV164">
        <v>1491</v>
      </c>
      <c r="GW164">
        <v>453</v>
      </c>
      <c r="GX164">
        <v>588</v>
      </c>
      <c r="GY164">
        <v>212</v>
      </c>
    </row>
    <row r="165" spans="1:207">
      <c r="A165" s="262">
        <v>7314</v>
      </c>
      <c r="B165" s="262">
        <v>7</v>
      </c>
      <c r="C165" s="262">
        <v>3</v>
      </c>
      <c r="D165" s="262">
        <v>14</v>
      </c>
      <c r="E165" s="262" t="s">
        <v>190</v>
      </c>
      <c r="F165" s="262" t="s">
        <v>2525</v>
      </c>
      <c r="G165" s="262" t="s">
        <v>2526</v>
      </c>
      <c r="H165" s="262" t="s">
        <v>2202</v>
      </c>
      <c r="I165" s="262">
        <v>27425</v>
      </c>
      <c r="J165" s="262">
        <v>3393</v>
      </c>
      <c r="K165" s="262">
        <v>6322</v>
      </c>
      <c r="L165" s="262">
        <v>4261</v>
      </c>
      <c r="M165" s="262">
        <v>4052</v>
      </c>
      <c r="N165" s="262">
        <v>2778</v>
      </c>
      <c r="O165" s="262">
        <v>2373</v>
      </c>
      <c r="P165" s="262">
        <v>2388</v>
      </c>
      <c r="Q165" s="262">
        <v>1138</v>
      </c>
      <c r="R165" s="262">
        <v>720</v>
      </c>
      <c r="S165" s="262">
        <v>3698</v>
      </c>
      <c r="T165" s="262">
        <v>20365</v>
      </c>
      <c r="U165" s="262">
        <v>183</v>
      </c>
      <c r="V165" s="262">
        <v>1743</v>
      </c>
      <c r="W165" s="262">
        <v>1115</v>
      </c>
      <c r="X165" s="262">
        <v>127</v>
      </c>
      <c r="Y165" s="262">
        <v>15</v>
      </c>
      <c r="Z165" s="262">
        <v>179</v>
      </c>
      <c r="AA165" s="262">
        <v>2083</v>
      </c>
      <c r="AB165" s="262">
        <v>3693</v>
      </c>
      <c r="AC165" s="262">
        <v>510</v>
      </c>
      <c r="AD165" s="262">
        <v>19446</v>
      </c>
      <c r="AE165" s="262">
        <v>1612</v>
      </c>
      <c r="AF165" s="262">
        <v>81</v>
      </c>
      <c r="AG165" s="262">
        <v>16117</v>
      </c>
      <c r="AH165" s="262">
        <v>3628</v>
      </c>
      <c r="AI165" s="262">
        <v>4445</v>
      </c>
      <c r="AJ165" s="262">
        <v>2528</v>
      </c>
      <c r="AK165" s="262">
        <v>707</v>
      </c>
      <c r="AL165" s="262">
        <v>8444</v>
      </c>
      <c r="AM165" s="262">
        <v>5087</v>
      </c>
      <c r="AN165" s="262">
        <v>10669</v>
      </c>
      <c r="AO165" s="262">
        <v>3225</v>
      </c>
      <c r="AP165" s="262">
        <v>82568</v>
      </c>
      <c r="AQ165" s="262">
        <v>7321</v>
      </c>
      <c r="AR165" s="262">
        <v>13185</v>
      </c>
      <c r="AS165" s="262">
        <v>15135</v>
      </c>
      <c r="AT165" s="262">
        <v>16289</v>
      </c>
      <c r="AU165" s="262">
        <v>11443</v>
      </c>
      <c r="AV165" s="262">
        <v>6877</v>
      </c>
      <c r="AW165" s="262">
        <v>8321</v>
      </c>
      <c r="AX165" s="262">
        <v>2671</v>
      </c>
      <c r="AY165" s="262">
        <v>1319</v>
      </c>
      <c r="AZ165" s="262">
        <v>25711</v>
      </c>
      <c r="BA165" s="262">
        <v>33382</v>
      </c>
      <c r="BB165" s="262">
        <v>951</v>
      </c>
      <c r="BC165" s="262">
        <v>13509</v>
      </c>
      <c r="BD165" s="262">
        <v>7140</v>
      </c>
      <c r="BE165" s="262">
        <v>1256</v>
      </c>
      <c r="BF165" s="262">
        <v>43</v>
      </c>
      <c r="BG165" s="262">
        <v>569</v>
      </c>
      <c r="BH165" s="262">
        <v>9405</v>
      </c>
      <c r="BI165" s="262">
        <v>17113</v>
      </c>
      <c r="BJ165" s="262">
        <v>5002</v>
      </c>
      <c r="BK165" s="262">
        <v>47335</v>
      </c>
      <c r="BL165" s="262">
        <v>3497</v>
      </c>
      <c r="BM165" s="262">
        <v>209</v>
      </c>
      <c r="BN165" s="262">
        <v>28619</v>
      </c>
      <c r="BO165" s="262">
        <v>50124</v>
      </c>
      <c r="BP165" s="262">
        <v>57</v>
      </c>
      <c r="BQ165" s="262">
        <v>3761</v>
      </c>
      <c r="BR165" s="262">
        <v>4835</v>
      </c>
      <c r="BS165" s="262">
        <v>17757</v>
      </c>
      <c r="BT165" s="262">
        <v>23774</v>
      </c>
      <c r="BU165" s="262">
        <v>14777</v>
      </c>
      <c r="BV165" s="262">
        <v>8427</v>
      </c>
      <c r="BW165" s="262">
        <v>6248</v>
      </c>
      <c r="BX165" s="262">
        <v>3423</v>
      </c>
      <c r="BY165" s="262">
        <v>1446</v>
      </c>
      <c r="BZ165" s="262">
        <v>773</v>
      </c>
      <c r="CA165" s="262">
        <v>1101</v>
      </c>
      <c r="CB165" s="262">
        <v>4087</v>
      </c>
      <c r="CC165" s="262">
        <v>11547</v>
      </c>
      <c r="CD165" s="262">
        <v>22961</v>
      </c>
      <c r="CE165" s="262">
        <v>21399</v>
      </c>
      <c r="CF165" s="262">
        <v>10785</v>
      </c>
      <c r="CG165" s="262">
        <v>6107</v>
      </c>
      <c r="CH165" s="262">
        <v>5675</v>
      </c>
      <c r="CI165" s="262">
        <v>18331</v>
      </c>
      <c r="CJ165" s="262">
        <v>8716</v>
      </c>
      <c r="CK165" s="262">
        <v>31430</v>
      </c>
      <c r="CL165" s="262">
        <v>24084</v>
      </c>
      <c r="CM165" s="262">
        <v>74310</v>
      </c>
      <c r="CN165" s="262">
        <v>29369</v>
      </c>
      <c r="CO165" s="262">
        <v>19425</v>
      </c>
      <c r="CP165" s="262">
        <v>17408</v>
      </c>
      <c r="CQ165" s="262">
        <v>6058</v>
      </c>
      <c r="CR165" s="262">
        <v>2050</v>
      </c>
      <c r="CS165" s="262">
        <v>29369</v>
      </c>
      <c r="CT165" s="262">
        <v>23928</v>
      </c>
      <c r="CU165" s="262">
        <v>10008</v>
      </c>
      <c r="CV165" s="262">
        <v>6853</v>
      </c>
      <c r="CW165" s="262">
        <v>2603</v>
      </c>
      <c r="CX165" s="262">
        <v>1549</v>
      </c>
      <c r="CY165" s="262">
        <v>157584</v>
      </c>
      <c r="CZ165" s="262">
        <v>77275</v>
      </c>
      <c r="DA165" s="262">
        <v>80309</v>
      </c>
      <c r="DB165" s="262">
        <v>14982</v>
      </c>
      <c r="DC165" s="262">
        <v>15928</v>
      </c>
      <c r="DD165" s="262">
        <v>20566</v>
      </c>
      <c r="DE165" s="262">
        <v>20814</v>
      </c>
      <c r="DF165" s="262">
        <v>16369</v>
      </c>
      <c r="DG165" s="262">
        <v>15375</v>
      </c>
      <c r="DH165" s="262">
        <v>8230</v>
      </c>
      <c r="DI165" s="262">
        <v>4575</v>
      </c>
      <c r="DJ165" s="262">
        <v>4484</v>
      </c>
      <c r="DK165" s="262">
        <v>13653</v>
      </c>
      <c r="DL165" s="262">
        <v>4710</v>
      </c>
      <c r="DM165" s="262">
        <v>13605</v>
      </c>
      <c r="DN165" s="262">
        <v>10449</v>
      </c>
      <c r="DO165" s="262">
        <v>19935</v>
      </c>
      <c r="DP165" s="262">
        <v>25385</v>
      </c>
      <c r="DQ165" s="262">
        <v>29390</v>
      </c>
      <c r="DR165" s="262">
        <v>16712</v>
      </c>
      <c r="DS165" s="262">
        <v>14686</v>
      </c>
      <c r="DT165" s="262">
        <v>78700</v>
      </c>
      <c r="DU165" s="262">
        <v>73260</v>
      </c>
      <c r="DV165" s="262">
        <v>5440</v>
      </c>
      <c r="DW165" s="262">
        <v>78500</v>
      </c>
      <c r="DX165" s="262">
        <v>73260</v>
      </c>
      <c r="DY165" s="262">
        <v>64860</v>
      </c>
      <c r="DZ165" s="262">
        <v>2120</v>
      </c>
      <c r="EA165" s="262">
        <v>2450</v>
      </c>
      <c r="EB165" s="262">
        <v>3500</v>
      </c>
      <c r="EC165" s="262">
        <v>0.42420000000000002</v>
      </c>
      <c r="ED165" s="262">
        <v>71080</v>
      </c>
      <c r="EE165" s="262">
        <v>2120</v>
      </c>
      <c r="EF165" s="262">
        <v>9350</v>
      </c>
      <c r="EG165" s="262">
        <v>13650</v>
      </c>
      <c r="EH165" s="262">
        <v>10180</v>
      </c>
      <c r="EI165" s="262">
        <v>11920</v>
      </c>
      <c r="EJ165" s="262">
        <v>0.42420000000000002</v>
      </c>
      <c r="EK165" s="262">
        <v>9620</v>
      </c>
      <c r="EL165" s="262">
        <v>7310</v>
      </c>
      <c r="EM165" s="262">
        <v>6050</v>
      </c>
      <c r="EN165" s="262">
        <v>0.42420000000000002</v>
      </c>
      <c r="EO165" s="262">
        <v>73260</v>
      </c>
      <c r="EP165" s="262">
        <v>390</v>
      </c>
      <c r="EQ165" s="262">
        <v>23880</v>
      </c>
      <c r="ER165" s="262">
        <v>17240</v>
      </c>
      <c r="ES165" s="262">
        <v>1450</v>
      </c>
      <c r="ET165" s="262">
        <v>5190</v>
      </c>
      <c r="EU165" s="262">
        <v>17860</v>
      </c>
      <c r="EV165" s="262">
        <v>11060</v>
      </c>
      <c r="EW165" s="262">
        <v>6800</v>
      </c>
      <c r="EX165" s="262">
        <v>31120</v>
      </c>
      <c r="EY165" s="262">
        <v>1760</v>
      </c>
      <c r="EZ165" s="262">
        <v>11090</v>
      </c>
      <c r="FA165" s="262">
        <v>3160</v>
      </c>
      <c r="FB165" s="262">
        <v>15110</v>
      </c>
      <c r="FC165" s="262">
        <v>0</v>
      </c>
      <c r="FD165" s="262">
        <v>18790</v>
      </c>
      <c r="FE165" s="262">
        <v>6300</v>
      </c>
      <c r="FF165" s="262">
        <v>10410</v>
      </c>
      <c r="FG165" s="262">
        <v>2080</v>
      </c>
      <c r="FH165" s="262">
        <v>6080</v>
      </c>
      <c r="FI165" s="262">
        <v>1590</v>
      </c>
      <c r="FJ165" s="262">
        <v>3610</v>
      </c>
      <c r="FK165" s="262">
        <v>4090</v>
      </c>
      <c r="FL165" s="262">
        <v>1550</v>
      </c>
      <c r="FM165" s="262">
        <v>1860</v>
      </c>
      <c r="FN165" s="262">
        <v>134860</v>
      </c>
      <c r="FO165" s="262">
        <v>16100</v>
      </c>
      <c r="FP165" s="262">
        <v>12220</v>
      </c>
      <c r="FQ165" s="262">
        <v>3890</v>
      </c>
      <c r="FR165" s="262">
        <v>54980</v>
      </c>
      <c r="FS165" s="262">
        <v>31990</v>
      </c>
      <c r="FT165" s="262">
        <v>29910</v>
      </c>
      <c r="FU165" s="262">
        <v>2080</v>
      </c>
      <c r="FV165" s="262">
        <v>7900</v>
      </c>
      <c r="FW165" s="262">
        <v>23900</v>
      </c>
      <c r="FX165" s="262">
        <v>134860</v>
      </c>
      <c r="FY165" s="262">
        <v>47100</v>
      </c>
      <c r="FZ165" s="262">
        <v>58630</v>
      </c>
      <c r="GA165" s="262">
        <v>13170</v>
      </c>
      <c r="GB165" s="262">
        <v>1660</v>
      </c>
      <c r="GC165" s="262">
        <v>5250</v>
      </c>
      <c r="GD165" s="262">
        <v>7530</v>
      </c>
      <c r="GE165" s="262">
        <v>1510</v>
      </c>
      <c r="GF165">
        <v>3393</v>
      </c>
      <c r="GG165">
        <v>6177</v>
      </c>
      <c r="GH165">
        <v>11079</v>
      </c>
      <c r="GI165">
        <v>1739</v>
      </c>
      <c r="GJ165">
        <v>1122</v>
      </c>
      <c r="GK165">
        <v>1283</v>
      </c>
      <c r="GL165">
        <v>965</v>
      </c>
      <c r="GM165">
        <v>739</v>
      </c>
      <c r="GN165">
        <v>622</v>
      </c>
      <c r="GO165">
        <v>306</v>
      </c>
      <c r="GP165">
        <v>7321</v>
      </c>
      <c r="GQ165">
        <v>12850</v>
      </c>
      <c r="GR165">
        <v>42811</v>
      </c>
      <c r="GS165">
        <v>5511</v>
      </c>
      <c r="GT165">
        <v>2485</v>
      </c>
      <c r="GU165">
        <v>5200</v>
      </c>
      <c r="GV165">
        <v>2799</v>
      </c>
      <c r="GW165">
        <v>1917</v>
      </c>
      <c r="GX165">
        <v>1008</v>
      </c>
      <c r="GY165">
        <v>659</v>
      </c>
    </row>
    <row r="166" spans="1:207">
      <c r="A166" s="262">
        <v>7315</v>
      </c>
      <c r="B166" s="262">
        <v>7</v>
      </c>
      <c r="C166" s="262">
        <v>3</v>
      </c>
      <c r="D166" s="262">
        <v>15</v>
      </c>
      <c r="E166" s="262" t="s">
        <v>190</v>
      </c>
      <c r="F166" s="262" t="s">
        <v>2527</v>
      </c>
      <c r="G166" s="262" t="s">
        <v>2528</v>
      </c>
      <c r="H166" s="262" t="s">
        <v>2202</v>
      </c>
      <c r="I166" s="262">
        <v>31492</v>
      </c>
      <c r="J166" s="262">
        <v>3762</v>
      </c>
      <c r="K166" s="262">
        <v>3262</v>
      </c>
      <c r="L166" s="262">
        <v>4126</v>
      </c>
      <c r="M166" s="262">
        <v>5374</v>
      </c>
      <c r="N166" s="262">
        <v>5071</v>
      </c>
      <c r="O166" s="262">
        <v>4085</v>
      </c>
      <c r="P166" s="262">
        <v>2811</v>
      </c>
      <c r="Q166" s="262">
        <v>1676</v>
      </c>
      <c r="R166" s="262">
        <v>1325</v>
      </c>
      <c r="S166" s="262">
        <v>4675</v>
      </c>
      <c r="T166" s="262">
        <v>24429</v>
      </c>
      <c r="U166" s="262">
        <v>95</v>
      </c>
      <c r="V166" s="262">
        <v>1130</v>
      </c>
      <c r="W166" s="262">
        <v>537</v>
      </c>
      <c r="X166" s="262">
        <v>267</v>
      </c>
      <c r="Y166" s="262">
        <v>81</v>
      </c>
      <c r="Z166" s="262">
        <v>278</v>
      </c>
      <c r="AA166" s="262">
        <v>2680</v>
      </c>
      <c r="AB166" s="262">
        <v>2474</v>
      </c>
      <c r="AC166" s="262">
        <v>154</v>
      </c>
      <c r="AD166" s="262">
        <v>25213</v>
      </c>
      <c r="AE166" s="262">
        <v>750</v>
      </c>
      <c r="AF166" s="262">
        <v>221</v>
      </c>
      <c r="AG166" s="262">
        <v>17624</v>
      </c>
      <c r="AH166" s="262">
        <v>4512</v>
      </c>
      <c r="AI166" s="262">
        <v>5086</v>
      </c>
      <c r="AJ166" s="262">
        <v>3011</v>
      </c>
      <c r="AK166" s="262">
        <v>1259</v>
      </c>
      <c r="AL166" s="262">
        <v>13107</v>
      </c>
      <c r="AM166" s="262">
        <v>4527</v>
      </c>
      <c r="AN166" s="262">
        <v>12280</v>
      </c>
      <c r="AO166" s="262">
        <v>1578</v>
      </c>
      <c r="AP166" s="262">
        <v>110005</v>
      </c>
      <c r="AQ166" s="262">
        <v>9560</v>
      </c>
      <c r="AR166" s="262">
        <v>8639</v>
      </c>
      <c r="AS166" s="262">
        <v>16335</v>
      </c>
      <c r="AT166" s="262">
        <v>21099</v>
      </c>
      <c r="AU166" s="262">
        <v>20816</v>
      </c>
      <c r="AV166" s="262">
        <v>13931</v>
      </c>
      <c r="AW166" s="262">
        <v>9689</v>
      </c>
      <c r="AX166" s="262">
        <v>5861</v>
      </c>
      <c r="AY166" s="262">
        <v>4039</v>
      </c>
      <c r="AZ166" s="262">
        <v>40134</v>
      </c>
      <c r="BA166" s="262">
        <v>46750</v>
      </c>
      <c r="BB166" s="262">
        <v>613</v>
      </c>
      <c r="BC166" s="262">
        <v>10592</v>
      </c>
      <c r="BD166" s="262">
        <v>5471</v>
      </c>
      <c r="BE166" s="262">
        <v>2930</v>
      </c>
      <c r="BF166" s="262">
        <v>547</v>
      </c>
      <c r="BG166" s="262">
        <v>2932</v>
      </c>
      <c r="BH166" s="262">
        <v>12100</v>
      </c>
      <c r="BI166" s="262">
        <v>12035</v>
      </c>
      <c r="BJ166" s="262">
        <v>996</v>
      </c>
      <c r="BK166" s="262">
        <v>81410</v>
      </c>
      <c r="BL166" s="262">
        <v>2193</v>
      </c>
      <c r="BM166" s="262">
        <v>1235</v>
      </c>
      <c r="BN166" s="262">
        <v>35171</v>
      </c>
      <c r="BO166" s="262">
        <v>72236</v>
      </c>
      <c r="BP166" s="262">
        <v>202</v>
      </c>
      <c r="BQ166" s="262">
        <v>2360</v>
      </c>
      <c r="BR166" s="262">
        <v>16199</v>
      </c>
      <c r="BS166" s="262">
        <v>21664</v>
      </c>
      <c r="BT166" s="262">
        <v>27496</v>
      </c>
      <c r="BU166" s="262">
        <v>18347</v>
      </c>
      <c r="BV166" s="262">
        <v>9682</v>
      </c>
      <c r="BW166" s="262">
        <v>7239</v>
      </c>
      <c r="BX166" s="262">
        <v>4360</v>
      </c>
      <c r="BY166" s="262">
        <v>1949</v>
      </c>
      <c r="BZ166" s="262">
        <v>1262</v>
      </c>
      <c r="CA166" s="262">
        <v>1771</v>
      </c>
      <c r="CB166" s="262">
        <v>11946</v>
      </c>
      <c r="CC166" s="262">
        <v>13402</v>
      </c>
      <c r="CD166" s="262">
        <v>28577</v>
      </c>
      <c r="CE166" s="262">
        <v>26290</v>
      </c>
      <c r="CF166" s="262">
        <v>13934</v>
      </c>
      <c r="CG166" s="262">
        <v>7602</v>
      </c>
      <c r="CH166" s="262">
        <v>8218</v>
      </c>
      <c r="CI166" s="262">
        <v>36490</v>
      </c>
      <c r="CJ166" s="262">
        <v>9080</v>
      </c>
      <c r="CK166" s="262">
        <v>50474</v>
      </c>
      <c r="CL166" s="262">
        <v>13925</v>
      </c>
      <c r="CM166" s="262">
        <v>102528</v>
      </c>
      <c r="CN166" s="262">
        <v>47263</v>
      </c>
      <c r="CO166" s="262">
        <v>24407</v>
      </c>
      <c r="CP166" s="262">
        <v>18970</v>
      </c>
      <c r="CQ166" s="262">
        <v>5805</v>
      </c>
      <c r="CR166" s="262">
        <v>6083</v>
      </c>
      <c r="CS166" s="262">
        <v>47263</v>
      </c>
      <c r="CT166" s="262">
        <v>30875</v>
      </c>
      <c r="CU166" s="262">
        <v>12069</v>
      </c>
      <c r="CV166" s="262">
        <v>8137</v>
      </c>
      <c r="CW166" s="262">
        <v>2785</v>
      </c>
      <c r="CX166" s="262">
        <v>1399</v>
      </c>
      <c r="CY166" s="262">
        <v>200344</v>
      </c>
      <c r="CZ166" s="262">
        <v>96250</v>
      </c>
      <c r="DA166" s="262">
        <v>104094</v>
      </c>
      <c r="DB166" s="262">
        <v>16229</v>
      </c>
      <c r="DC166" s="262">
        <v>16208</v>
      </c>
      <c r="DD166" s="262">
        <v>40174</v>
      </c>
      <c r="DE166" s="262">
        <v>24310</v>
      </c>
      <c r="DF166" s="262">
        <v>19171</v>
      </c>
      <c r="DG166" s="262">
        <v>16754</v>
      </c>
      <c r="DH166" s="262">
        <v>9699</v>
      </c>
      <c r="DI166" s="262">
        <v>5234</v>
      </c>
      <c r="DJ166" s="262">
        <v>4866</v>
      </c>
      <c r="DK166" s="262">
        <v>13877</v>
      </c>
      <c r="DL166" s="262">
        <v>4649</v>
      </c>
      <c r="DM166" s="262">
        <v>23218</v>
      </c>
      <c r="DN166" s="262">
        <v>20767</v>
      </c>
      <c r="DO166" s="262">
        <v>28751</v>
      </c>
      <c r="DP166" s="262">
        <v>29048</v>
      </c>
      <c r="DQ166" s="262">
        <v>34425</v>
      </c>
      <c r="DR166" s="262">
        <v>19013</v>
      </c>
      <c r="DS166" s="262">
        <v>16496</v>
      </c>
      <c r="DT166" s="262">
        <v>114240</v>
      </c>
      <c r="DU166" s="262">
        <v>108590</v>
      </c>
      <c r="DV166" s="262">
        <v>5650</v>
      </c>
      <c r="DW166" s="262">
        <v>85600</v>
      </c>
      <c r="DX166" s="262">
        <v>108590</v>
      </c>
      <c r="DY166" s="262">
        <v>89510</v>
      </c>
      <c r="DZ166" s="262">
        <v>6890</v>
      </c>
      <c r="EA166" s="262">
        <v>5070</v>
      </c>
      <c r="EB166" s="262">
        <v>6420</v>
      </c>
      <c r="EC166" s="262">
        <v>0.42420000000000002</v>
      </c>
      <c r="ED166" s="262">
        <v>105610</v>
      </c>
      <c r="EE166" s="262">
        <v>3780</v>
      </c>
      <c r="EF166" s="262">
        <v>31810</v>
      </c>
      <c r="EG166" s="262">
        <v>19100</v>
      </c>
      <c r="EH166" s="262">
        <v>14190</v>
      </c>
      <c r="EI166" s="262">
        <v>17070</v>
      </c>
      <c r="EJ166" s="262">
        <v>0.42420000000000002</v>
      </c>
      <c r="EK166" s="262">
        <v>6940</v>
      </c>
      <c r="EL166" s="262">
        <v>3790</v>
      </c>
      <c r="EM166" s="262">
        <v>7980</v>
      </c>
      <c r="EN166" s="262">
        <v>0.42420000000000002</v>
      </c>
      <c r="EO166" s="262">
        <v>108590</v>
      </c>
      <c r="EP166" s="262">
        <v>0.42420000000000002</v>
      </c>
      <c r="EQ166" s="262">
        <v>14890</v>
      </c>
      <c r="ER166" s="262">
        <v>10510</v>
      </c>
      <c r="ES166" s="262">
        <v>1150</v>
      </c>
      <c r="ET166" s="262">
        <v>3230</v>
      </c>
      <c r="EU166" s="262">
        <v>29800</v>
      </c>
      <c r="EV166" s="262">
        <v>15610</v>
      </c>
      <c r="EW166" s="262">
        <v>14190</v>
      </c>
      <c r="EX166" s="262">
        <v>63280</v>
      </c>
      <c r="EY166" s="262">
        <v>4430</v>
      </c>
      <c r="EZ166" s="262">
        <v>16990</v>
      </c>
      <c r="FA166" s="262">
        <v>8650</v>
      </c>
      <c r="FB166" s="262">
        <v>33200</v>
      </c>
      <c r="FC166" s="262">
        <v>0.42420000000000002</v>
      </c>
      <c r="FD166" s="262">
        <v>19290</v>
      </c>
      <c r="FE166" s="262">
        <v>6050</v>
      </c>
      <c r="FF166" s="262">
        <v>10880</v>
      </c>
      <c r="FG166" s="262">
        <v>2370</v>
      </c>
      <c r="FH166" s="262">
        <v>6020</v>
      </c>
      <c r="FI166" s="262">
        <v>1100</v>
      </c>
      <c r="FJ166" s="262">
        <v>2720</v>
      </c>
      <c r="FK166" s="262">
        <v>6610</v>
      </c>
      <c r="FL166" s="262">
        <v>1600</v>
      </c>
      <c r="FM166" s="262">
        <v>1240</v>
      </c>
      <c r="FN166" s="262">
        <v>175740</v>
      </c>
      <c r="FO166" s="262">
        <v>12430</v>
      </c>
      <c r="FP166" s="262">
        <v>8760</v>
      </c>
      <c r="FQ166" s="262">
        <v>3670</v>
      </c>
      <c r="FR166" s="262">
        <v>44010</v>
      </c>
      <c r="FS166" s="262">
        <v>32140</v>
      </c>
      <c r="FT166" s="262">
        <v>29770</v>
      </c>
      <c r="FU166" s="262">
        <v>2370</v>
      </c>
      <c r="FV166" s="262">
        <v>13250</v>
      </c>
      <c r="FW166" s="262">
        <v>73910</v>
      </c>
      <c r="FX166" s="262">
        <v>175740</v>
      </c>
      <c r="FY166" s="262">
        <v>55920</v>
      </c>
      <c r="FZ166" s="262">
        <v>55040</v>
      </c>
      <c r="GA166" s="262">
        <v>14520</v>
      </c>
      <c r="GB166" s="262">
        <v>2500</v>
      </c>
      <c r="GC166" s="262">
        <v>14060</v>
      </c>
      <c r="GD166" s="262">
        <v>27060</v>
      </c>
      <c r="GE166" s="262">
        <v>6640</v>
      </c>
      <c r="GF166">
        <v>3762</v>
      </c>
      <c r="GG166">
        <v>3128</v>
      </c>
      <c r="GH166">
        <v>14269</v>
      </c>
      <c r="GI166">
        <v>3509</v>
      </c>
      <c r="GJ166">
        <v>1382</v>
      </c>
      <c r="GK166">
        <v>1206</v>
      </c>
      <c r="GL166">
        <v>1842</v>
      </c>
      <c r="GM166">
        <v>813</v>
      </c>
      <c r="GN166">
        <v>1070</v>
      </c>
      <c r="GO166">
        <v>511</v>
      </c>
      <c r="GP166">
        <v>9560</v>
      </c>
      <c r="GQ166">
        <v>8373</v>
      </c>
      <c r="GR166">
        <v>57711</v>
      </c>
      <c r="GS166">
        <v>12289</v>
      </c>
      <c r="GT166">
        <v>3536</v>
      </c>
      <c r="GU166">
        <v>4760</v>
      </c>
      <c r="GV166">
        <v>6274</v>
      </c>
      <c r="GW166">
        <v>2655</v>
      </c>
      <c r="GX166">
        <v>3072</v>
      </c>
      <c r="GY166">
        <v>1739</v>
      </c>
    </row>
    <row r="167" spans="1:207">
      <c r="A167" s="262">
        <v>7316</v>
      </c>
      <c r="B167" s="262">
        <v>7</v>
      </c>
      <c r="C167" s="262">
        <v>3</v>
      </c>
      <c r="D167" s="262">
        <v>16</v>
      </c>
      <c r="E167" s="262" t="s">
        <v>190</v>
      </c>
      <c r="F167" s="262" t="s">
        <v>2529</v>
      </c>
      <c r="G167" s="262" t="s">
        <v>2530</v>
      </c>
      <c r="H167" s="262" t="s">
        <v>2202</v>
      </c>
      <c r="I167" s="262">
        <v>13844</v>
      </c>
      <c r="J167" s="262">
        <v>2569</v>
      </c>
      <c r="K167" s="262">
        <v>1784</v>
      </c>
      <c r="L167" s="262">
        <v>1678</v>
      </c>
      <c r="M167" s="262">
        <v>2172</v>
      </c>
      <c r="N167" s="262">
        <v>1902</v>
      </c>
      <c r="O167" s="262">
        <v>1296</v>
      </c>
      <c r="P167" s="262">
        <v>1595</v>
      </c>
      <c r="Q167" s="262">
        <v>571</v>
      </c>
      <c r="R167" s="262">
        <v>277</v>
      </c>
      <c r="S167" s="262">
        <v>1466</v>
      </c>
      <c r="T167" s="262">
        <v>11694</v>
      </c>
      <c r="U167" s="262">
        <v>0.42420000000000002</v>
      </c>
      <c r="V167" s="262">
        <v>383</v>
      </c>
      <c r="W167" s="262">
        <v>111</v>
      </c>
      <c r="X167" s="262">
        <v>96</v>
      </c>
      <c r="Y167" s="262">
        <v>4</v>
      </c>
      <c r="Z167" s="262">
        <v>90</v>
      </c>
      <c r="AA167" s="262">
        <v>378</v>
      </c>
      <c r="AB167" s="262">
        <v>1672</v>
      </c>
      <c r="AC167" s="262">
        <v>55</v>
      </c>
      <c r="AD167" s="262">
        <v>10693</v>
      </c>
      <c r="AE167" s="262">
        <v>974</v>
      </c>
      <c r="AF167" s="262">
        <v>72</v>
      </c>
      <c r="AG167" s="262">
        <v>9173</v>
      </c>
      <c r="AH167" s="262">
        <v>2144</v>
      </c>
      <c r="AI167" s="262">
        <v>1904</v>
      </c>
      <c r="AJ167" s="262">
        <v>515</v>
      </c>
      <c r="AK167" s="262">
        <v>108</v>
      </c>
      <c r="AL167" s="262">
        <v>7559</v>
      </c>
      <c r="AM167" s="262">
        <v>2043</v>
      </c>
      <c r="AN167" s="262">
        <v>3416</v>
      </c>
      <c r="AO167" s="262">
        <v>826</v>
      </c>
      <c r="AP167" s="262">
        <v>27823</v>
      </c>
      <c r="AQ167" s="262">
        <v>4730</v>
      </c>
      <c r="AR167" s="262">
        <v>2986</v>
      </c>
      <c r="AS167" s="262">
        <v>3643</v>
      </c>
      <c r="AT167" s="262">
        <v>4324</v>
      </c>
      <c r="AU167" s="262">
        <v>4664</v>
      </c>
      <c r="AV167" s="262">
        <v>2594</v>
      </c>
      <c r="AW167" s="262">
        <v>3549</v>
      </c>
      <c r="AX167" s="262">
        <v>893</v>
      </c>
      <c r="AY167" s="262">
        <v>420</v>
      </c>
      <c r="AZ167" s="262">
        <v>7599</v>
      </c>
      <c r="BA167" s="262">
        <v>16642</v>
      </c>
      <c r="BB167" s="262">
        <v>16</v>
      </c>
      <c r="BC167" s="262">
        <v>2119</v>
      </c>
      <c r="BD167" s="262">
        <v>759</v>
      </c>
      <c r="BE167" s="262">
        <v>503</v>
      </c>
      <c r="BF167" s="262">
        <v>21</v>
      </c>
      <c r="BG167" s="262">
        <v>144</v>
      </c>
      <c r="BH167" s="262">
        <v>1644</v>
      </c>
      <c r="BI167" s="262">
        <v>5738</v>
      </c>
      <c r="BJ167" s="262">
        <v>315</v>
      </c>
      <c r="BK167" s="262">
        <v>18090</v>
      </c>
      <c r="BL167" s="262">
        <v>1916</v>
      </c>
      <c r="BM167" s="262">
        <v>100</v>
      </c>
      <c r="BN167" s="262">
        <v>12736</v>
      </c>
      <c r="BO167" s="262">
        <v>13739</v>
      </c>
      <c r="BP167" s="262">
        <v>158</v>
      </c>
      <c r="BQ167" s="262">
        <v>1170</v>
      </c>
      <c r="BR167" s="262">
        <v>1014</v>
      </c>
      <c r="BS167" s="262">
        <v>3670</v>
      </c>
      <c r="BT167" s="262">
        <v>6297</v>
      </c>
      <c r="BU167" s="262">
        <v>5039</v>
      </c>
      <c r="BV167" s="262">
        <v>3583</v>
      </c>
      <c r="BW167" s="262">
        <v>3483</v>
      </c>
      <c r="BX167" s="262">
        <v>1949</v>
      </c>
      <c r="BY167" s="262">
        <v>995</v>
      </c>
      <c r="BZ167" s="262">
        <v>680</v>
      </c>
      <c r="CA167" s="262">
        <v>1093</v>
      </c>
      <c r="CB167" s="262">
        <v>599</v>
      </c>
      <c r="CC167" s="262">
        <v>2115</v>
      </c>
      <c r="CD167" s="262">
        <v>5595</v>
      </c>
      <c r="CE167" s="262">
        <v>6948</v>
      </c>
      <c r="CF167" s="262">
        <v>4874</v>
      </c>
      <c r="CG167" s="262">
        <v>3433</v>
      </c>
      <c r="CH167" s="262">
        <v>4239</v>
      </c>
      <c r="CI167" s="262">
        <v>12757</v>
      </c>
      <c r="CJ167" s="262">
        <v>3747</v>
      </c>
      <c r="CK167" s="262">
        <v>9206</v>
      </c>
      <c r="CL167" s="262">
        <v>2093</v>
      </c>
      <c r="CM167" s="262">
        <v>24621</v>
      </c>
      <c r="CN167" s="262">
        <v>9145</v>
      </c>
      <c r="CO167" s="262">
        <v>7183</v>
      </c>
      <c r="CP167" s="262">
        <v>5828</v>
      </c>
      <c r="CQ167" s="262">
        <v>1898</v>
      </c>
      <c r="CR167" s="262">
        <v>567</v>
      </c>
      <c r="CS167" s="262">
        <v>9145</v>
      </c>
      <c r="CT167" s="262">
        <v>8494</v>
      </c>
      <c r="CU167" s="262">
        <v>3394</v>
      </c>
      <c r="CV167" s="262">
        <v>2520</v>
      </c>
      <c r="CW167" s="262">
        <v>765</v>
      </c>
      <c r="CX167" s="262">
        <v>303</v>
      </c>
      <c r="CY167" s="262">
        <v>52164</v>
      </c>
      <c r="CZ167" s="262">
        <v>25087</v>
      </c>
      <c r="DA167" s="262">
        <v>27077</v>
      </c>
      <c r="DB167" s="262">
        <v>4333</v>
      </c>
      <c r="DC167" s="262">
        <v>5031</v>
      </c>
      <c r="DD167" s="262">
        <v>5770</v>
      </c>
      <c r="DE167" s="262">
        <v>8176</v>
      </c>
      <c r="DF167" s="262">
        <v>5876</v>
      </c>
      <c r="DG167" s="262">
        <v>5720</v>
      </c>
      <c r="DH167" s="262">
        <v>3566</v>
      </c>
      <c r="DI167" s="262">
        <v>1252</v>
      </c>
      <c r="DJ167" s="262">
        <v>1291</v>
      </c>
      <c r="DK167" s="262">
        <v>4212</v>
      </c>
      <c r="DL167" s="262">
        <v>1420</v>
      </c>
      <c r="DM167" s="262">
        <v>4085</v>
      </c>
      <c r="DN167" s="262">
        <v>2874</v>
      </c>
      <c r="DO167" s="262">
        <v>5198</v>
      </c>
      <c r="DP167" s="262">
        <v>8494</v>
      </c>
      <c r="DQ167" s="262">
        <v>11322</v>
      </c>
      <c r="DR167" s="262">
        <v>6138</v>
      </c>
      <c r="DS167" s="262">
        <v>5878</v>
      </c>
      <c r="DT167" s="262">
        <v>27270</v>
      </c>
      <c r="DU167" s="262">
        <v>26000</v>
      </c>
      <c r="DV167" s="262">
        <v>1270</v>
      </c>
      <c r="DW167" s="262">
        <v>24750</v>
      </c>
      <c r="DX167" s="262">
        <v>26000</v>
      </c>
      <c r="DY167" s="262">
        <v>20670</v>
      </c>
      <c r="DZ167" s="262">
        <v>1660</v>
      </c>
      <c r="EA167" s="262">
        <v>1780</v>
      </c>
      <c r="EB167" s="262">
        <v>1630</v>
      </c>
      <c r="EC167" s="262">
        <v>0.42420000000000002</v>
      </c>
      <c r="ED167" s="262">
        <v>25190</v>
      </c>
      <c r="EE167" s="262">
        <v>1090</v>
      </c>
      <c r="EF167" s="262">
        <v>5010</v>
      </c>
      <c r="EG167" s="262">
        <v>4400</v>
      </c>
      <c r="EH167" s="262">
        <v>2580</v>
      </c>
      <c r="EI167" s="262">
        <v>4430</v>
      </c>
      <c r="EJ167" s="262">
        <v>0.42420000000000002</v>
      </c>
      <c r="EK167" s="262">
        <v>2790</v>
      </c>
      <c r="EL167" s="262">
        <v>1840</v>
      </c>
      <c r="EM167" s="262">
        <v>2520</v>
      </c>
      <c r="EN167" s="262">
        <v>0.42420000000000002</v>
      </c>
      <c r="EO167" s="262">
        <v>26000</v>
      </c>
      <c r="EP167" s="262">
        <v>660</v>
      </c>
      <c r="EQ167" s="262">
        <v>6220</v>
      </c>
      <c r="ER167" s="262">
        <v>4420</v>
      </c>
      <c r="ES167" s="262">
        <v>340</v>
      </c>
      <c r="ET167" s="262">
        <v>1460</v>
      </c>
      <c r="EU167" s="262">
        <v>6160</v>
      </c>
      <c r="EV167" s="262">
        <v>4350</v>
      </c>
      <c r="EW167" s="262">
        <v>1810</v>
      </c>
      <c r="EX167" s="262">
        <v>12960</v>
      </c>
      <c r="EY167" s="262">
        <v>760</v>
      </c>
      <c r="EZ167" s="262">
        <v>3380</v>
      </c>
      <c r="FA167" s="262">
        <v>1920</v>
      </c>
      <c r="FB167" s="262">
        <v>6910</v>
      </c>
      <c r="FC167" s="262">
        <v>0.42420000000000002</v>
      </c>
      <c r="FD167" s="262">
        <v>5830</v>
      </c>
      <c r="FE167" s="262">
        <v>1880</v>
      </c>
      <c r="FF167" s="262">
        <v>3140</v>
      </c>
      <c r="FG167" s="262">
        <v>810</v>
      </c>
      <c r="FH167" s="262">
        <v>1790</v>
      </c>
      <c r="FI167" s="262">
        <v>270</v>
      </c>
      <c r="FJ167" s="262">
        <v>1320</v>
      </c>
      <c r="FK167" s="262">
        <v>1790</v>
      </c>
      <c r="FL167" s="262">
        <v>0.42420000000000002</v>
      </c>
      <c r="FM167" s="262">
        <v>600</v>
      </c>
      <c r="FN167" s="262">
        <v>45270</v>
      </c>
      <c r="FO167" s="262">
        <v>3630</v>
      </c>
      <c r="FP167" s="262">
        <v>2630</v>
      </c>
      <c r="FQ167" s="262">
        <v>1000</v>
      </c>
      <c r="FR167" s="262">
        <v>17560</v>
      </c>
      <c r="FS167" s="262">
        <v>11490</v>
      </c>
      <c r="FT167" s="262">
        <v>10690</v>
      </c>
      <c r="FU167" s="262">
        <v>810</v>
      </c>
      <c r="FV167" s="262">
        <v>2940</v>
      </c>
      <c r="FW167" s="262">
        <v>9650</v>
      </c>
      <c r="FX167" s="262">
        <v>45270</v>
      </c>
      <c r="FY167" s="262">
        <v>12310</v>
      </c>
      <c r="FZ167" s="262">
        <v>20390</v>
      </c>
      <c r="GA167" s="262">
        <v>4810</v>
      </c>
      <c r="GB167" s="262">
        <v>520</v>
      </c>
      <c r="GC167" s="262">
        <v>2690</v>
      </c>
      <c r="GD167" s="262">
        <v>3710</v>
      </c>
      <c r="GE167" s="262">
        <v>840</v>
      </c>
      <c r="GF167">
        <v>2569</v>
      </c>
      <c r="GG167">
        <v>1745</v>
      </c>
      <c r="GH167">
        <v>5671</v>
      </c>
      <c r="GI167">
        <v>1062</v>
      </c>
      <c r="GJ167">
        <v>527</v>
      </c>
      <c r="GK167">
        <v>908</v>
      </c>
      <c r="GL167">
        <v>642</v>
      </c>
      <c r="GM167">
        <v>350</v>
      </c>
      <c r="GN167">
        <v>253</v>
      </c>
      <c r="GO167">
        <v>117</v>
      </c>
      <c r="GP167">
        <v>4730</v>
      </c>
      <c r="GQ167">
        <v>2929</v>
      </c>
      <c r="GR167">
        <v>12490</v>
      </c>
      <c r="GS167">
        <v>2207</v>
      </c>
      <c r="GT167">
        <v>943</v>
      </c>
      <c r="GU167">
        <v>2099</v>
      </c>
      <c r="GV167">
        <v>1284</v>
      </c>
      <c r="GW167">
        <v>542</v>
      </c>
      <c r="GX167">
        <v>395</v>
      </c>
      <c r="GY167">
        <v>184</v>
      </c>
    </row>
    <row r="168" spans="1:207">
      <c r="A168" s="262">
        <v>7317</v>
      </c>
      <c r="B168" s="262">
        <v>7</v>
      </c>
      <c r="C168" s="262">
        <v>3</v>
      </c>
      <c r="D168" s="262">
        <v>17</v>
      </c>
      <c r="E168" s="262" t="s">
        <v>190</v>
      </c>
      <c r="F168" s="262" t="s">
        <v>2531</v>
      </c>
      <c r="G168" s="262" t="s">
        <v>2532</v>
      </c>
      <c r="H168" s="262" t="s">
        <v>2202</v>
      </c>
      <c r="I168" s="262">
        <v>10564</v>
      </c>
      <c r="J168" s="262">
        <v>1154</v>
      </c>
      <c r="K168" s="262">
        <v>2200</v>
      </c>
      <c r="L168" s="262">
        <v>2398</v>
      </c>
      <c r="M168" s="262">
        <v>1774</v>
      </c>
      <c r="N168" s="262">
        <v>1376</v>
      </c>
      <c r="O168" s="262">
        <v>720</v>
      </c>
      <c r="P168" s="262">
        <v>484</v>
      </c>
      <c r="Q168" s="262">
        <v>342</v>
      </c>
      <c r="R168" s="262">
        <v>116</v>
      </c>
      <c r="S168" s="262">
        <v>1076</v>
      </c>
      <c r="T168" s="262">
        <v>8902</v>
      </c>
      <c r="U168" s="262">
        <v>62</v>
      </c>
      <c r="V168" s="262">
        <v>283</v>
      </c>
      <c r="W168" s="262">
        <v>97</v>
      </c>
      <c r="X168" s="262">
        <v>93</v>
      </c>
      <c r="Y168" s="262">
        <v>7</v>
      </c>
      <c r="Z168" s="262">
        <v>44</v>
      </c>
      <c r="AA168" s="262">
        <v>451</v>
      </c>
      <c r="AB168" s="262">
        <v>1904</v>
      </c>
      <c r="AC168" s="262">
        <v>29</v>
      </c>
      <c r="AD168" s="262">
        <v>6966</v>
      </c>
      <c r="AE168" s="262">
        <v>1061</v>
      </c>
      <c r="AF168" s="262">
        <v>153</v>
      </c>
      <c r="AG168" s="262">
        <v>5488</v>
      </c>
      <c r="AH168" s="262">
        <v>2109</v>
      </c>
      <c r="AI168" s="262">
        <v>2393</v>
      </c>
      <c r="AJ168" s="262">
        <v>506</v>
      </c>
      <c r="AK168" s="262">
        <v>68</v>
      </c>
      <c r="AL168" s="262">
        <v>4959</v>
      </c>
      <c r="AM168" s="262">
        <v>1724</v>
      </c>
      <c r="AN168" s="262">
        <v>3555</v>
      </c>
      <c r="AO168" s="262">
        <v>326</v>
      </c>
      <c r="AP168" s="262">
        <v>24541</v>
      </c>
      <c r="AQ168" s="262">
        <v>2600</v>
      </c>
      <c r="AR168" s="262">
        <v>4365</v>
      </c>
      <c r="AS168" s="262">
        <v>6457</v>
      </c>
      <c r="AT168" s="262">
        <v>4662</v>
      </c>
      <c r="AU168" s="262">
        <v>3204</v>
      </c>
      <c r="AV168" s="262">
        <v>1383</v>
      </c>
      <c r="AW168" s="262">
        <v>1083</v>
      </c>
      <c r="AX168" s="262">
        <v>519</v>
      </c>
      <c r="AY168" s="262">
        <v>261</v>
      </c>
      <c r="AZ168" s="262">
        <v>4680</v>
      </c>
      <c r="BA168" s="262">
        <v>16350</v>
      </c>
      <c r="BB168" s="262">
        <v>296</v>
      </c>
      <c r="BC168" s="262">
        <v>2053</v>
      </c>
      <c r="BD168" s="262">
        <v>602</v>
      </c>
      <c r="BE168" s="262">
        <v>344</v>
      </c>
      <c r="BF168" s="262">
        <v>7</v>
      </c>
      <c r="BG168" s="262">
        <v>202</v>
      </c>
      <c r="BH168" s="262">
        <v>1616</v>
      </c>
      <c r="BI168" s="262">
        <v>6638</v>
      </c>
      <c r="BJ168" s="262">
        <v>61</v>
      </c>
      <c r="BK168" s="262">
        <v>12986</v>
      </c>
      <c r="BL168" s="262">
        <v>2838</v>
      </c>
      <c r="BM168" s="262">
        <v>395</v>
      </c>
      <c r="BN168" s="262">
        <v>8695</v>
      </c>
      <c r="BO168" s="262">
        <v>13217</v>
      </c>
      <c r="BP168" s="262">
        <v>67</v>
      </c>
      <c r="BQ168" s="262">
        <v>2555</v>
      </c>
      <c r="BR168" s="262">
        <v>1118</v>
      </c>
      <c r="BS168" s="262">
        <v>4595</v>
      </c>
      <c r="BT168" s="262">
        <v>6472</v>
      </c>
      <c r="BU168" s="262">
        <v>4809</v>
      </c>
      <c r="BV168" s="262">
        <v>2755</v>
      </c>
      <c r="BW168" s="262">
        <v>2156</v>
      </c>
      <c r="BX168" s="262">
        <v>1154</v>
      </c>
      <c r="BY168" s="262">
        <v>525</v>
      </c>
      <c r="BZ168" s="262">
        <v>334</v>
      </c>
      <c r="CA168" s="262">
        <v>616</v>
      </c>
      <c r="CB168" s="262">
        <v>499</v>
      </c>
      <c r="CC168" s="262">
        <v>1803</v>
      </c>
      <c r="CD168" s="262">
        <v>6434</v>
      </c>
      <c r="CE168" s="262">
        <v>7049</v>
      </c>
      <c r="CF168" s="262">
        <v>3906</v>
      </c>
      <c r="CG168" s="262">
        <v>2320</v>
      </c>
      <c r="CH168" s="262">
        <v>2523</v>
      </c>
      <c r="CI168" s="262">
        <v>8919</v>
      </c>
      <c r="CJ168" s="262">
        <v>3856</v>
      </c>
      <c r="CK168" s="262">
        <v>10859</v>
      </c>
      <c r="CL168" s="262">
        <v>900</v>
      </c>
      <c r="CM168" s="262">
        <v>20494</v>
      </c>
      <c r="CN168" s="262">
        <v>8683</v>
      </c>
      <c r="CO168" s="262">
        <v>5469</v>
      </c>
      <c r="CP168" s="262">
        <v>3975</v>
      </c>
      <c r="CQ168" s="262">
        <v>1925</v>
      </c>
      <c r="CR168" s="262">
        <v>442</v>
      </c>
      <c r="CS168" s="262">
        <v>8683</v>
      </c>
      <c r="CT168" s="262">
        <v>6851</v>
      </c>
      <c r="CU168" s="262">
        <v>2750</v>
      </c>
      <c r="CV168" s="262">
        <v>1534</v>
      </c>
      <c r="CW168" s="262">
        <v>459</v>
      </c>
      <c r="CX168" s="262">
        <v>217</v>
      </c>
      <c r="CY168" s="262">
        <v>40887</v>
      </c>
      <c r="CZ168" s="262">
        <v>19591</v>
      </c>
      <c r="DA168" s="262">
        <v>21296</v>
      </c>
      <c r="DB168" s="262">
        <v>3042</v>
      </c>
      <c r="DC168" s="262">
        <v>3945</v>
      </c>
      <c r="DD168" s="262">
        <v>4347</v>
      </c>
      <c r="DE168" s="262">
        <v>6409</v>
      </c>
      <c r="DF168" s="262">
        <v>4650</v>
      </c>
      <c r="DG168" s="262">
        <v>5146</v>
      </c>
      <c r="DH168" s="262">
        <v>2984</v>
      </c>
      <c r="DI168" s="262">
        <v>866</v>
      </c>
      <c r="DJ168" s="262">
        <v>926</v>
      </c>
      <c r="DK168" s="262">
        <v>3111</v>
      </c>
      <c r="DL168" s="262">
        <v>1183</v>
      </c>
      <c r="DM168" s="262">
        <v>3214</v>
      </c>
      <c r="DN168" s="262">
        <v>2034</v>
      </c>
      <c r="DO168" s="262">
        <v>4022</v>
      </c>
      <c r="DP168" s="262">
        <v>6342</v>
      </c>
      <c r="DQ168" s="262">
        <v>8953</v>
      </c>
      <c r="DR168" s="262">
        <v>4985</v>
      </c>
      <c r="DS168" s="262">
        <v>5251</v>
      </c>
      <c r="DT168" s="262">
        <v>19200</v>
      </c>
      <c r="DU168" s="262">
        <v>17400</v>
      </c>
      <c r="DV168" s="262">
        <v>1800</v>
      </c>
      <c r="DW168" s="262">
        <v>21040</v>
      </c>
      <c r="DX168" s="262">
        <v>17400</v>
      </c>
      <c r="DY168" s="262">
        <v>15140</v>
      </c>
      <c r="DZ168" s="262">
        <v>760</v>
      </c>
      <c r="EA168" s="262">
        <v>750</v>
      </c>
      <c r="EB168" s="262">
        <v>670</v>
      </c>
      <c r="EC168" s="262">
        <v>0.42420000000000002</v>
      </c>
      <c r="ED168" s="262">
        <v>17030</v>
      </c>
      <c r="EE168" s="262">
        <v>670</v>
      </c>
      <c r="EF168" s="262">
        <v>2130</v>
      </c>
      <c r="EG168" s="262">
        <v>2780</v>
      </c>
      <c r="EH168" s="262">
        <v>2210</v>
      </c>
      <c r="EI168" s="262">
        <v>2920</v>
      </c>
      <c r="EJ168" s="262">
        <v>0.42420000000000002</v>
      </c>
      <c r="EK168" s="262">
        <v>1980</v>
      </c>
      <c r="EL168" s="262">
        <v>1840</v>
      </c>
      <c r="EM168" s="262">
        <v>2240</v>
      </c>
      <c r="EN168" s="262">
        <v>0.42420000000000002</v>
      </c>
      <c r="EO168" s="262">
        <v>17400</v>
      </c>
      <c r="EP168" s="262">
        <v>0.42420000000000002</v>
      </c>
      <c r="EQ168" s="262">
        <v>5010</v>
      </c>
      <c r="ER168" s="262">
        <v>3900</v>
      </c>
      <c r="ES168" s="262">
        <v>240</v>
      </c>
      <c r="ET168" s="262">
        <v>860</v>
      </c>
      <c r="EU168" s="262">
        <v>4580</v>
      </c>
      <c r="EV168" s="262">
        <v>3540</v>
      </c>
      <c r="EW168" s="262">
        <v>1030</v>
      </c>
      <c r="EX168" s="262">
        <v>7730</v>
      </c>
      <c r="EY168" s="262">
        <v>280</v>
      </c>
      <c r="EZ168" s="262">
        <v>1700</v>
      </c>
      <c r="FA168" s="262">
        <v>1350</v>
      </c>
      <c r="FB168" s="262">
        <v>4400</v>
      </c>
      <c r="FC168" s="262">
        <v>0.42420000000000002</v>
      </c>
      <c r="FD168" s="262">
        <v>3890</v>
      </c>
      <c r="FE168" s="262">
        <v>1140</v>
      </c>
      <c r="FF168" s="262">
        <v>2220</v>
      </c>
      <c r="FG168" s="262">
        <v>520</v>
      </c>
      <c r="FH168" s="262">
        <v>1080</v>
      </c>
      <c r="FI168" s="262">
        <v>340</v>
      </c>
      <c r="FJ168" s="262">
        <v>550</v>
      </c>
      <c r="FK168" s="262">
        <v>1140</v>
      </c>
      <c r="FL168" s="262">
        <v>0.42420000000000002</v>
      </c>
      <c r="FM168" s="262">
        <v>590</v>
      </c>
      <c r="FN168" s="262">
        <v>35470</v>
      </c>
      <c r="FO168" s="262">
        <v>3200</v>
      </c>
      <c r="FP168" s="262">
        <v>2280</v>
      </c>
      <c r="FQ168" s="262">
        <v>910</v>
      </c>
      <c r="FR168" s="262">
        <v>19220</v>
      </c>
      <c r="FS168" s="262">
        <v>6640</v>
      </c>
      <c r="FT168" s="262">
        <v>6110</v>
      </c>
      <c r="FU168" s="262">
        <v>520</v>
      </c>
      <c r="FV168" s="262">
        <v>1850</v>
      </c>
      <c r="FW168" s="262">
        <v>4570</v>
      </c>
      <c r="FX168" s="262">
        <v>35470</v>
      </c>
      <c r="FY168" s="262">
        <v>13750</v>
      </c>
      <c r="FZ168" s="262">
        <v>15570</v>
      </c>
      <c r="GA168" s="262">
        <v>2820</v>
      </c>
      <c r="GB168" s="262">
        <v>0.42420000000000002</v>
      </c>
      <c r="GC168" s="262">
        <v>1180</v>
      </c>
      <c r="GD168" s="262">
        <v>1550</v>
      </c>
      <c r="GE168" s="262">
        <v>0.42420000000000002</v>
      </c>
      <c r="GF168">
        <v>1154</v>
      </c>
      <c r="GG168">
        <v>2141</v>
      </c>
      <c r="GH168">
        <v>5515</v>
      </c>
      <c r="GI168">
        <v>683</v>
      </c>
      <c r="GJ168">
        <v>169</v>
      </c>
      <c r="GK168">
        <v>265</v>
      </c>
      <c r="GL168">
        <v>276</v>
      </c>
      <c r="GM168">
        <v>189</v>
      </c>
      <c r="GN168">
        <v>124</v>
      </c>
      <c r="GO168">
        <v>48</v>
      </c>
      <c r="GP168">
        <v>2600</v>
      </c>
      <c r="GQ168">
        <v>4221</v>
      </c>
      <c r="GR168">
        <v>14305</v>
      </c>
      <c r="GS168">
        <v>1334</v>
      </c>
      <c r="GT168">
        <v>284</v>
      </c>
      <c r="GU168">
        <v>593</v>
      </c>
      <c r="GV168">
        <v>604</v>
      </c>
      <c r="GW168">
        <v>264</v>
      </c>
      <c r="GX168">
        <v>176</v>
      </c>
      <c r="GY168">
        <v>153</v>
      </c>
    </row>
    <row r="169" spans="1:207">
      <c r="A169" s="262">
        <v>7318</v>
      </c>
      <c r="B169" s="262">
        <v>7</v>
      </c>
      <c r="C169" s="262">
        <v>3</v>
      </c>
      <c r="D169" s="262">
        <v>18</v>
      </c>
      <c r="E169" s="262" t="s">
        <v>190</v>
      </c>
      <c r="F169" s="262" t="s">
        <v>2533</v>
      </c>
      <c r="G169" s="262" t="s">
        <v>2534</v>
      </c>
      <c r="H169" s="262" t="s">
        <v>2202</v>
      </c>
      <c r="I169" s="262">
        <v>10190</v>
      </c>
      <c r="J169" s="262">
        <v>1571</v>
      </c>
      <c r="K169" s="262">
        <v>1256</v>
      </c>
      <c r="L169" s="262">
        <v>1086</v>
      </c>
      <c r="M169" s="262">
        <v>1748</v>
      </c>
      <c r="N169" s="262">
        <v>1514</v>
      </c>
      <c r="O169" s="262">
        <v>1102</v>
      </c>
      <c r="P169" s="262">
        <v>1068</v>
      </c>
      <c r="Q169" s="262">
        <v>551</v>
      </c>
      <c r="R169" s="262">
        <v>294</v>
      </c>
      <c r="S169" s="262">
        <v>1340</v>
      </c>
      <c r="T169" s="262">
        <v>7642</v>
      </c>
      <c r="U169" s="262">
        <v>619</v>
      </c>
      <c r="V169" s="262">
        <v>398</v>
      </c>
      <c r="W169" s="262">
        <v>31</v>
      </c>
      <c r="X169" s="262">
        <v>55</v>
      </c>
      <c r="Y169" s="262">
        <v>6</v>
      </c>
      <c r="Z169" s="262">
        <v>99</v>
      </c>
      <c r="AA169" s="262">
        <v>529</v>
      </c>
      <c r="AB169" s="262">
        <v>1936</v>
      </c>
      <c r="AC169" s="262">
        <v>94</v>
      </c>
      <c r="AD169" s="262">
        <v>6926</v>
      </c>
      <c r="AE169" s="262">
        <v>552</v>
      </c>
      <c r="AF169" s="262">
        <v>153</v>
      </c>
      <c r="AG169" s="262">
        <v>6090</v>
      </c>
      <c r="AH169" s="262">
        <v>1453</v>
      </c>
      <c r="AI169" s="262">
        <v>1903</v>
      </c>
      <c r="AJ169" s="262">
        <v>572</v>
      </c>
      <c r="AK169" s="262">
        <v>172</v>
      </c>
      <c r="AL169" s="262">
        <v>3298</v>
      </c>
      <c r="AM169" s="262">
        <v>2145</v>
      </c>
      <c r="AN169" s="262">
        <v>4358</v>
      </c>
      <c r="AO169" s="262">
        <v>389</v>
      </c>
      <c r="AP169" s="262">
        <v>25051</v>
      </c>
      <c r="AQ169" s="262">
        <v>3403</v>
      </c>
      <c r="AR169" s="262">
        <v>2263</v>
      </c>
      <c r="AS169" s="262">
        <v>2846</v>
      </c>
      <c r="AT169" s="262">
        <v>4372</v>
      </c>
      <c r="AU169" s="262">
        <v>4569</v>
      </c>
      <c r="AV169" s="262">
        <v>2823</v>
      </c>
      <c r="AW169" s="262">
        <v>3125</v>
      </c>
      <c r="AX169" s="262">
        <v>1144</v>
      </c>
      <c r="AY169" s="262">
        <v>503</v>
      </c>
      <c r="AZ169" s="262">
        <v>8357</v>
      </c>
      <c r="BA169" s="262">
        <v>11410</v>
      </c>
      <c r="BB169" s="262">
        <v>1633</v>
      </c>
      <c r="BC169" s="262">
        <v>2974</v>
      </c>
      <c r="BD169" s="262">
        <v>230</v>
      </c>
      <c r="BE169" s="262">
        <v>137</v>
      </c>
      <c r="BF169" s="262">
        <v>27</v>
      </c>
      <c r="BG169" s="262">
        <v>280</v>
      </c>
      <c r="BH169" s="262">
        <v>2455</v>
      </c>
      <c r="BI169" s="262">
        <v>5798</v>
      </c>
      <c r="BJ169" s="262">
        <v>332</v>
      </c>
      <c r="BK169" s="262">
        <v>14778</v>
      </c>
      <c r="BL169" s="262">
        <v>1051</v>
      </c>
      <c r="BM169" s="262">
        <v>634</v>
      </c>
      <c r="BN169" s="262">
        <v>10258</v>
      </c>
      <c r="BO169" s="262">
        <v>14125</v>
      </c>
      <c r="BP169" s="262">
        <v>85</v>
      </c>
      <c r="BQ169" s="262">
        <v>580</v>
      </c>
      <c r="BR169" s="262">
        <v>1127</v>
      </c>
      <c r="BS169" s="262">
        <v>3444</v>
      </c>
      <c r="BT169" s="262">
        <v>7076</v>
      </c>
      <c r="BU169" s="262">
        <v>5157</v>
      </c>
      <c r="BV169" s="262">
        <v>2958</v>
      </c>
      <c r="BW169" s="262">
        <v>2190</v>
      </c>
      <c r="BX169" s="262">
        <v>1523</v>
      </c>
      <c r="BY169" s="262">
        <v>607</v>
      </c>
      <c r="BZ169" s="262">
        <v>334</v>
      </c>
      <c r="CA169" s="262">
        <v>632</v>
      </c>
      <c r="CB169" s="262">
        <v>942</v>
      </c>
      <c r="CC169" s="262">
        <v>1823</v>
      </c>
      <c r="CD169" s="262">
        <v>5975</v>
      </c>
      <c r="CE169" s="262">
        <v>7567</v>
      </c>
      <c r="CF169" s="262">
        <v>4160</v>
      </c>
      <c r="CG169" s="262">
        <v>2299</v>
      </c>
      <c r="CH169" s="262">
        <v>2282</v>
      </c>
      <c r="CI169" s="262">
        <v>8099</v>
      </c>
      <c r="CJ169" s="262">
        <v>5625</v>
      </c>
      <c r="CK169" s="262">
        <v>9914</v>
      </c>
      <c r="CL169" s="262">
        <v>1410</v>
      </c>
      <c r="CM169" s="262">
        <v>23234</v>
      </c>
      <c r="CN169" s="262">
        <v>8771</v>
      </c>
      <c r="CO169" s="262">
        <v>6472</v>
      </c>
      <c r="CP169" s="262">
        <v>5249</v>
      </c>
      <c r="CQ169" s="262">
        <v>2149</v>
      </c>
      <c r="CR169" s="262">
        <v>593</v>
      </c>
      <c r="CS169" s="262">
        <v>8771</v>
      </c>
      <c r="CT169" s="262">
        <v>8030</v>
      </c>
      <c r="CU169" s="262">
        <v>3210</v>
      </c>
      <c r="CV169" s="262">
        <v>2170</v>
      </c>
      <c r="CW169" s="262">
        <v>685</v>
      </c>
      <c r="CX169" s="262">
        <v>368</v>
      </c>
      <c r="CY169" s="262">
        <v>49540</v>
      </c>
      <c r="CZ169" s="262">
        <v>23742</v>
      </c>
      <c r="DA169" s="262">
        <v>25798</v>
      </c>
      <c r="DB169" s="262">
        <v>4410</v>
      </c>
      <c r="DC169" s="262">
        <v>4929</v>
      </c>
      <c r="DD169" s="262">
        <v>5494</v>
      </c>
      <c r="DE169" s="262">
        <v>7462</v>
      </c>
      <c r="DF169" s="262">
        <v>5590</v>
      </c>
      <c r="DG169" s="262">
        <v>4962</v>
      </c>
      <c r="DH169" s="262">
        <v>2814</v>
      </c>
      <c r="DI169" s="262">
        <v>1308</v>
      </c>
      <c r="DJ169" s="262">
        <v>1275</v>
      </c>
      <c r="DK169" s="262">
        <v>4246</v>
      </c>
      <c r="DL169" s="262">
        <v>1491</v>
      </c>
      <c r="DM169" s="262">
        <v>3696</v>
      </c>
      <c r="DN169" s="262">
        <v>2817</v>
      </c>
      <c r="DO169" s="262">
        <v>5670</v>
      </c>
      <c r="DP169" s="262">
        <v>8209</v>
      </c>
      <c r="DQ169" s="262">
        <v>10531</v>
      </c>
      <c r="DR169" s="262">
        <v>5444</v>
      </c>
      <c r="DS169" s="262">
        <v>4853</v>
      </c>
      <c r="DT169" s="262">
        <v>26400</v>
      </c>
      <c r="DU169" s="262">
        <v>25300</v>
      </c>
      <c r="DV169" s="262">
        <v>1100</v>
      </c>
      <c r="DW169" s="262">
        <v>22980</v>
      </c>
      <c r="DX169" s="262">
        <v>25300</v>
      </c>
      <c r="DY169" s="262">
        <v>21210</v>
      </c>
      <c r="DZ169" s="262">
        <v>1490</v>
      </c>
      <c r="EA169" s="262">
        <v>1160</v>
      </c>
      <c r="EB169" s="262">
        <v>1270</v>
      </c>
      <c r="EC169" s="262">
        <v>0.42420000000000002</v>
      </c>
      <c r="ED169" s="262">
        <v>24620</v>
      </c>
      <c r="EE169" s="262">
        <v>1070</v>
      </c>
      <c r="EF169" s="262">
        <v>5450</v>
      </c>
      <c r="EG169" s="262">
        <v>4650</v>
      </c>
      <c r="EH169" s="262">
        <v>3230</v>
      </c>
      <c r="EI169" s="262">
        <v>3910</v>
      </c>
      <c r="EJ169" s="262">
        <v>0.42420000000000002</v>
      </c>
      <c r="EK169" s="262">
        <v>2660</v>
      </c>
      <c r="EL169" s="262">
        <v>1240</v>
      </c>
      <c r="EM169" s="262">
        <v>2240</v>
      </c>
      <c r="EN169" s="262">
        <v>0.42420000000000002</v>
      </c>
      <c r="EO169" s="262">
        <v>25300</v>
      </c>
      <c r="EP169" s="262">
        <v>0.42420000000000002</v>
      </c>
      <c r="EQ169" s="262">
        <v>6370</v>
      </c>
      <c r="ER169" s="262">
        <v>4740</v>
      </c>
      <c r="ES169" s="262">
        <v>350</v>
      </c>
      <c r="ET169" s="262">
        <v>1280</v>
      </c>
      <c r="EU169" s="262">
        <v>6330</v>
      </c>
      <c r="EV169" s="262">
        <v>4250</v>
      </c>
      <c r="EW169" s="262">
        <v>2080</v>
      </c>
      <c r="EX169" s="262">
        <v>12430</v>
      </c>
      <c r="EY169" s="262">
        <v>690</v>
      </c>
      <c r="EZ169" s="262">
        <v>3040</v>
      </c>
      <c r="FA169" s="262">
        <v>2090</v>
      </c>
      <c r="FB169" s="262">
        <v>6610</v>
      </c>
      <c r="FC169" s="262">
        <v>0.42420000000000002</v>
      </c>
      <c r="FD169" s="262">
        <v>5660</v>
      </c>
      <c r="FE169" s="262">
        <v>1850</v>
      </c>
      <c r="FF169" s="262">
        <v>3040</v>
      </c>
      <c r="FG169" s="262">
        <v>770</v>
      </c>
      <c r="FH169" s="262">
        <v>1810</v>
      </c>
      <c r="FI169" s="262">
        <v>370</v>
      </c>
      <c r="FJ169" s="262">
        <v>1000</v>
      </c>
      <c r="FK169" s="262">
        <v>1970</v>
      </c>
      <c r="FL169" s="262">
        <v>0.42420000000000002</v>
      </c>
      <c r="FM169" s="262">
        <v>360</v>
      </c>
      <c r="FN169" s="262">
        <v>42540</v>
      </c>
      <c r="FO169" s="262">
        <v>3370</v>
      </c>
      <c r="FP169" s="262">
        <v>2330</v>
      </c>
      <c r="FQ169" s="262">
        <v>1040</v>
      </c>
      <c r="FR169" s="262">
        <v>16120</v>
      </c>
      <c r="FS169" s="262">
        <v>10030</v>
      </c>
      <c r="FT169" s="262">
        <v>9260</v>
      </c>
      <c r="FU169" s="262">
        <v>770</v>
      </c>
      <c r="FV169" s="262">
        <v>3160</v>
      </c>
      <c r="FW169" s="262">
        <v>9860</v>
      </c>
      <c r="FX169" s="262">
        <v>42540</v>
      </c>
      <c r="FY169" s="262">
        <v>12610</v>
      </c>
      <c r="FZ169" s="262">
        <v>17570</v>
      </c>
      <c r="GA169" s="262">
        <v>4190</v>
      </c>
      <c r="GB169" s="262">
        <v>520</v>
      </c>
      <c r="GC169" s="262">
        <v>2480</v>
      </c>
      <c r="GD169" s="262">
        <v>4220</v>
      </c>
      <c r="GE169" s="262">
        <v>960</v>
      </c>
      <c r="GF169">
        <v>1571</v>
      </c>
      <c r="GG169">
        <v>1237</v>
      </c>
      <c r="GH169">
        <v>4253</v>
      </c>
      <c r="GI169">
        <v>948</v>
      </c>
      <c r="GJ169">
        <v>450</v>
      </c>
      <c r="GK169">
        <v>601</v>
      </c>
      <c r="GL169">
        <v>412</v>
      </c>
      <c r="GM169">
        <v>325</v>
      </c>
      <c r="GN169">
        <v>295</v>
      </c>
      <c r="GO169">
        <v>98</v>
      </c>
      <c r="GP169">
        <v>3403</v>
      </c>
      <c r="GQ169">
        <v>2229</v>
      </c>
      <c r="GR169">
        <v>11590</v>
      </c>
      <c r="GS169">
        <v>2468</v>
      </c>
      <c r="GT169">
        <v>998</v>
      </c>
      <c r="GU169">
        <v>1965</v>
      </c>
      <c r="GV169">
        <v>1077</v>
      </c>
      <c r="GW169">
        <v>662</v>
      </c>
      <c r="GX169">
        <v>468</v>
      </c>
      <c r="GY169">
        <v>188</v>
      </c>
    </row>
    <row r="170" spans="1:207">
      <c r="A170" s="262">
        <v>7319</v>
      </c>
      <c r="B170" s="262">
        <v>7</v>
      </c>
      <c r="C170" s="262">
        <v>3</v>
      </c>
      <c r="D170" s="262">
        <v>19</v>
      </c>
      <c r="E170" s="262" t="s">
        <v>190</v>
      </c>
      <c r="F170" s="262" t="s">
        <v>2535</v>
      </c>
      <c r="G170" s="262" t="s">
        <v>2536</v>
      </c>
      <c r="H170" s="262" t="s">
        <v>2202</v>
      </c>
      <c r="I170" s="262">
        <v>19050</v>
      </c>
      <c r="J170" s="262">
        <v>3612</v>
      </c>
      <c r="K170" s="262">
        <v>2789</v>
      </c>
      <c r="L170" s="262">
        <v>2234</v>
      </c>
      <c r="M170" s="262">
        <v>2753</v>
      </c>
      <c r="N170" s="262">
        <v>2304</v>
      </c>
      <c r="O170" s="262">
        <v>2062</v>
      </c>
      <c r="P170" s="262">
        <v>1947</v>
      </c>
      <c r="Q170" s="262">
        <v>893</v>
      </c>
      <c r="R170" s="262">
        <v>456</v>
      </c>
      <c r="S170" s="262">
        <v>2109</v>
      </c>
      <c r="T170" s="262">
        <v>15833</v>
      </c>
      <c r="U170" s="262">
        <v>0.42420000000000002</v>
      </c>
      <c r="V170" s="262">
        <v>669</v>
      </c>
      <c r="W170" s="262">
        <v>177</v>
      </c>
      <c r="X170" s="262">
        <v>164</v>
      </c>
      <c r="Y170" s="262">
        <v>3</v>
      </c>
      <c r="Z170" s="262">
        <v>95</v>
      </c>
      <c r="AA170" s="262">
        <v>288</v>
      </c>
      <c r="AB170" s="262">
        <v>2132</v>
      </c>
      <c r="AC170" s="262">
        <v>38</v>
      </c>
      <c r="AD170" s="262">
        <v>14999</v>
      </c>
      <c r="AE170" s="262">
        <v>1239</v>
      </c>
      <c r="AF170" s="262">
        <v>354</v>
      </c>
      <c r="AG170" s="262">
        <v>12516</v>
      </c>
      <c r="AH170" s="262">
        <v>2636</v>
      </c>
      <c r="AI170" s="262">
        <v>2798</v>
      </c>
      <c r="AJ170" s="262">
        <v>871</v>
      </c>
      <c r="AK170" s="262">
        <v>229</v>
      </c>
      <c r="AL170" s="262">
        <v>10470</v>
      </c>
      <c r="AM170" s="262">
        <v>2982</v>
      </c>
      <c r="AN170" s="262">
        <v>4858</v>
      </c>
      <c r="AO170" s="262">
        <v>740</v>
      </c>
      <c r="AP170" s="262">
        <v>41682</v>
      </c>
      <c r="AQ170" s="262">
        <v>6537</v>
      </c>
      <c r="AR170" s="262">
        <v>5286</v>
      </c>
      <c r="AS170" s="262">
        <v>5274</v>
      </c>
      <c r="AT170" s="262">
        <v>6423</v>
      </c>
      <c r="AU170" s="262">
        <v>5557</v>
      </c>
      <c r="AV170" s="262">
        <v>4111</v>
      </c>
      <c r="AW170" s="262">
        <v>6246</v>
      </c>
      <c r="AX170" s="262">
        <v>1416</v>
      </c>
      <c r="AY170" s="262">
        <v>828</v>
      </c>
      <c r="AZ170" s="262">
        <v>11992</v>
      </c>
      <c r="BA170" s="262">
        <v>23634</v>
      </c>
      <c r="BB170" s="262">
        <v>26</v>
      </c>
      <c r="BC170" s="262">
        <v>3973</v>
      </c>
      <c r="BD170" s="262">
        <v>1255</v>
      </c>
      <c r="BE170" s="262">
        <v>630</v>
      </c>
      <c r="BF170" s="262">
        <v>3</v>
      </c>
      <c r="BG170" s="262">
        <v>165</v>
      </c>
      <c r="BH170" s="262">
        <v>958</v>
      </c>
      <c r="BI170" s="262">
        <v>7091</v>
      </c>
      <c r="BJ170" s="262">
        <v>239</v>
      </c>
      <c r="BK170" s="262">
        <v>29600</v>
      </c>
      <c r="BL170" s="262">
        <v>2610</v>
      </c>
      <c r="BM170" s="262">
        <v>1180</v>
      </c>
      <c r="BN170" s="262">
        <v>17999</v>
      </c>
      <c r="BO170" s="262">
        <v>21998</v>
      </c>
      <c r="BP170" s="262">
        <v>34</v>
      </c>
      <c r="BQ170" s="262">
        <v>1647</v>
      </c>
      <c r="BR170" s="262">
        <v>2422</v>
      </c>
      <c r="BS170" s="262">
        <v>6827</v>
      </c>
      <c r="BT170" s="262">
        <v>10309</v>
      </c>
      <c r="BU170" s="262">
        <v>7690</v>
      </c>
      <c r="BV170" s="262">
        <v>5187</v>
      </c>
      <c r="BW170" s="262">
        <v>4123</v>
      </c>
      <c r="BX170" s="262">
        <v>2293</v>
      </c>
      <c r="BY170" s="262">
        <v>1067</v>
      </c>
      <c r="BZ170" s="262">
        <v>712</v>
      </c>
      <c r="CA170" s="262">
        <v>1048</v>
      </c>
      <c r="CB170" s="262">
        <v>1803</v>
      </c>
      <c r="CC170" s="262">
        <v>3540</v>
      </c>
      <c r="CD170" s="262">
        <v>8891</v>
      </c>
      <c r="CE170" s="262">
        <v>11367</v>
      </c>
      <c r="CF170" s="262">
        <v>7231</v>
      </c>
      <c r="CG170" s="262">
        <v>4213</v>
      </c>
      <c r="CH170" s="262">
        <v>4633</v>
      </c>
      <c r="CI170" s="262">
        <v>18683</v>
      </c>
      <c r="CJ170" s="262">
        <v>5774</v>
      </c>
      <c r="CK170" s="262">
        <v>15033</v>
      </c>
      <c r="CL170" s="262">
        <v>2188</v>
      </c>
      <c r="CM170" s="262">
        <v>37125</v>
      </c>
      <c r="CN170" s="262">
        <v>14071</v>
      </c>
      <c r="CO170" s="262">
        <v>10312</v>
      </c>
      <c r="CP170" s="262">
        <v>8886</v>
      </c>
      <c r="CQ170" s="262">
        <v>2987</v>
      </c>
      <c r="CR170" s="262">
        <v>869</v>
      </c>
      <c r="CS170" s="262">
        <v>14071</v>
      </c>
      <c r="CT170" s="262">
        <v>12509</v>
      </c>
      <c r="CU170" s="262">
        <v>5192</v>
      </c>
      <c r="CV170" s="262">
        <v>3618</v>
      </c>
      <c r="CW170" s="262">
        <v>1121</v>
      </c>
      <c r="CX170" s="262">
        <v>614</v>
      </c>
      <c r="CY170" s="262">
        <v>79207</v>
      </c>
      <c r="CZ170" s="262">
        <v>38090</v>
      </c>
      <c r="DA170" s="262">
        <v>41117</v>
      </c>
      <c r="DB170" s="262">
        <v>7156</v>
      </c>
      <c r="DC170" s="262">
        <v>8230</v>
      </c>
      <c r="DD170" s="262">
        <v>9858</v>
      </c>
      <c r="DE170" s="262">
        <v>11645</v>
      </c>
      <c r="DF170" s="262">
        <v>8345</v>
      </c>
      <c r="DG170" s="262">
        <v>7603</v>
      </c>
      <c r="DH170" s="262">
        <v>4269</v>
      </c>
      <c r="DI170" s="262">
        <v>2032</v>
      </c>
      <c r="DJ170" s="262">
        <v>2160</v>
      </c>
      <c r="DK170" s="262">
        <v>6981</v>
      </c>
      <c r="DL170" s="262">
        <v>2449</v>
      </c>
      <c r="DM170" s="262">
        <v>6803</v>
      </c>
      <c r="DN170" s="262">
        <v>4819</v>
      </c>
      <c r="DO170" s="262">
        <v>9296</v>
      </c>
      <c r="DP170" s="262">
        <v>12805</v>
      </c>
      <c r="DQ170" s="262">
        <v>16179</v>
      </c>
      <c r="DR170" s="262">
        <v>8300</v>
      </c>
      <c r="DS170" s="262">
        <v>7383</v>
      </c>
      <c r="DT170" s="262">
        <v>41260</v>
      </c>
      <c r="DU170" s="262">
        <v>39500</v>
      </c>
      <c r="DV170" s="262">
        <v>1760</v>
      </c>
      <c r="DW170" s="262">
        <v>37610</v>
      </c>
      <c r="DX170" s="262">
        <v>39500</v>
      </c>
      <c r="DY170" s="262">
        <v>34480</v>
      </c>
      <c r="DZ170" s="262">
        <v>1370</v>
      </c>
      <c r="EA170" s="262">
        <v>1660</v>
      </c>
      <c r="EB170" s="262">
        <v>1690</v>
      </c>
      <c r="EC170" s="262">
        <v>310</v>
      </c>
      <c r="ED170" s="262">
        <v>38410</v>
      </c>
      <c r="EE170" s="262">
        <v>1620</v>
      </c>
      <c r="EF170" s="262">
        <v>5440</v>
      </c>
      <c r="EG170" s="262">
        <v>6450</v>
      </c>
      <c r="EH170" s="262">
        <v>5500</v>
      </c>
      <c r="EI170" s="262">
        <v>6040</v>
      </c>
      <c r="EJ170" s="262">
        <v>0.42420000000000002</v>
      </c>
      <c r="EK170" s="262">
        <v>5050</v>
      </c>
      <c r="EL170" s="262">
        <v>3690</v>
      </c>
      <c r="EM170" s="262">
        <v>4280</v>
      </c>
      <c r="EN170" s="262">
        <v>0.42420000000000002</v>
      </c>
      <c r="EO170" s="262">
        <v>39500</v>
      </c>
      <c r="EP170" s="262">
        <v>0.42420000000000002</v>
      </c>
      <c r="EQ170" s="262">
        <v>11770</v>
      </c>
      <c r="ER170" s="262">
        <v>8440</v>
      </c>
      <c r="ES170" s="262">
        <v>1060</v>
      </c>
      <c r="ET170" s="262">
        <v>2270</v>
      </c>
      <c r="EU170" s="262">
        <v>10470</v>
      </c>
      <c r="EV170" s="262">
        <v>6690</v>
      </c>
      <c r="EW170" s="262">
        <v>3780</v>
      </c>
      <c r="EX170" s="262">
        <v>16830</v>
      </c>
      <c r="EY170" s="262">
        <v>750</v>
      </c>
      <c r="EZ170" s="262">
        <v>4840</v>
      </c>
      <c r="FA170" s="262">
        <v>2240</v>
      </c>
      <c r="FB170" s="262">
        <v>9000</v>
      </c>
      <c r="FC170" s="262">
        <v>0.42420000000000002</v>
      </c>
      <c r="FD170" s="262">
        <v>9030</v>
      </c>
      <c r="FE170" s="262">
        <v>2670</v>
      </c>
      <c r="FF170" s="262">
        <v>5210</v>
      </c>
      <c r="FG170" s="262">
        <v>1150</v>
      </c>
      <c r="FH170" s="262">
        <v>2580</v>
      </c>
      <c r="FI170" s="262">
        <v>980</v>
      </c>
      <c r="FJ170" s="262">
        <v>1820</v>
      </c>
      <c r="FK170" s="262">
        <v>2200</v>
      </c>
      <c r="FL170" s="262">
        <v>0.42420000000000002</v>
      </c>
      <c r="FM170" s="262">
        <v>970</v>
      </c>
      <c r="FN170" s="262">
        <v>68140</v>
      </c>
      <c r="FO170" s="262">
        <v>7120</v>
      </c>
      <c r="FP170" s="262">
        <v>5140</v>
      </c>
      <c r="FQ170" s="262">
        <v>1990</v>
      </c>
      <c r="FR170" s="262">
        <v>28420</v>
      </c>
      <c r="FS170" s="262">
        <v>16360</v>
      </c>
      <c r="FT170" s="262">
        <v>15210</v>
      </c>
      <c r="FU170" s="262">
        <v>1150</v>
      </c>
      <c r="FV170" s="262">
        <v>5230</v>
      </c>
      <c r="FW170" s="262">
        <v>11010</v>
      </c>
      <c r="FX170" s="262">
        <v>68140</v>
      </c>
      <c r="FY170" s="262">
        <v>22520</v>
      </c>
      <c r="FZ170" s="262">
        <v>30550</v>
      </c>
      <c r="GA170" s="262">
        <v>5610</v>
      </c>
      <c r="GB170" s="262">
        <v>710</v>
      </c>
      <c r="GC170" s="262">
        <v>4280</v>
      </c>
      <c r="GD170" s="262">
        <v>3620</v>
      </c>
      <c r="GE170" s="262">
        <v>840</v>
      </c>
      <c r="GF170">
        <v>3612</v>
      </c>
      <c r="GG170">
        <v>2746</v>
      </c>
      <c r="GH170">
        <v>7170</v>
      </c>
      <c r="GI170">
        <v>1743</v>
      </c>
      <c r="GJ170">
        <v>750</v>
      </c>
      <c r="GK170">
        <v>1062</v>
      </c>
      <c r="GL170">
        <v>896</v>
      </c>
      <c r="GM170">
        <v>490</v>
      </c>
      <c r="GN170">
        <v>406</v>
      </c>
      <c r="GO170">
        <v>175</v>
      </c>
      <c r="GP170">
        <v>6537</v>
      </c>
      <c r="GQ170">
        <v>5208</v>
      </c>
      <c r="GR170">
        <v>17050</v>
      </c>
      <c r="GS170">
        <v>3436</v>
      </c>
      <c r="GT170">
        <v>1510</v>
      </c>
      <c r="GU170">
        <v>4230</v>
      </c>
      <c r="GV170">
        <v>1965</v>
      </c>
      <c r="GW170">
        <v>714</v>
      </c>
      <c r="GX170">
        <v>720</v>
      </c>
      <c r="GY170">
        <v>308</v>
      </c>
    </row>
    <row r="171" spans="1:207">
      <c r="A171" s="262">
        <v>7320</v>
      </c>
      <c r="B171" s="262">
        <v>7</v>
      </c>
      <c r="C171" s="262">
        <v>3</v>
      </c>
      <c r="D171" s="262">
        <v>20</v>
      </c>
      <c r="E171" s="262" t="s">
        <v>190</v>
      </c>
      <c r="F171" s="262" t="s">
        <v>2537</v>
      </c>
      <c r="G171" s="262" t="s">
        <v>2538</v>
      </c>
      <c r="H171" s="262" t="s">
        <v>2202</v>
      </c>
      <c r="I171" s="262">
        <v>9428</v>
      </c>
      <c r="J171" s="262">
        <v>1320</v>
      </c>
      <c r="K171" s="262">
        <v>1557</v>
      </c>
      <c r="L171" s="262">
        <v>1837</v>
      </c>
      <c r="M171" s="262">
        <v>1596</v>
      </c>
      <c r="N171" s="262">
        <v>1102</v>
      </c>
      <c r="O171" s="262">
        <v>735</v>
      </c>
      <c r="P171" s="262">
        <v>741</v>
      </c>
      <c r="Q171" s="262">
        <v>386</v>
      </c>
      <c r="R171" s="262">
        <v>154</v>
      </c>
      <c r="S171" s="262">
        <v>840</v>
      </c>
      <c r="T171" s="262">
        <v>7950</v>
      </c>
      <c r="U171" s="262">
        <v>9</v>
      </c>
      <c r="V171" s="262">
        <v>480</v>
      </c>
      <c r="W171" s="262">
        <v>25</v>
      </c>
      <c r="X171" s="262">
        <v>34</v>
      </c>
      <c r="Y171" s="262">
        <v>25</v>
      </c>
      <c r="Z171" s="262">
        <v>65</v>
      </c>
      <c r="AA171" s="262">
        <v>521</v>
      </c>
      <c r="AB171" s="262">
        <v>1247</v>
      </c>
      <c r="AC171" s="262">
        <v>25</v>
      </c>
      <c r="AD171" s="262">
        <v>6837</v>
      </c>
      <c r="AE171" s="262">
        <v>619</v>
      </c>
      <c r="AF171" s="262">
        <v>179</v>
      </c>
      <c r="AG171" s="262">
        <v>5765</v>
      </c>
      <c r="AH171" s="262">
        <v>2013</v>
      </c>
      <c r="AI171" s="262">
        <v>1325</v>
      </c>
      <c r="AJ171" s="262">
        <v>293</v>
      </c>
      <c r="AK171" s="262">
        <v>32</v>
      </c>
      <c r="AL171" s="262">
        <v>5379</v>
      </c>
      <c r="AM171" s="262">
        <v>1890</v>
      </c>
      <c r="AN171" s="262">
        <v>1918</v>
      </c>
      <c r="AO171" s="262">
        <v>241</v>
      </c>
      <c r="AP171" s="262">
        <v>18145</v>
      </c>
      <c r="AQ171" s="262">
        <v>2117</v>
      </c>
      <c r="AR171" s="262">
        <v>2581</v>
      </c>
      <c r="AS171" s="262">
        <v>4615</v>
      </c>
      <c r="AT171" s="262">
        <v>3482</v>
      </c>
      <c r="AU171" s="262">
        <v>2161</v>
      </c>
      <c r="AV171" s="262">
        <v>1204</v>
      </c>
      <c r="AW171" s="262">
        <v>1208</v>
      </c>
      <c r="AX171" s="262">
        <v>552</v>
      </c>
      <c r="AY171" s="262">
        <v>219</v>
      </c>
      <c r="AZ171" s="262">
        <v>2906</v>
      </c>
      <c r="BA171" s="262">
        <v>11537</v>
      </c>
      <c r="BB171" s="262">
        <v>67</v>
      </c>
      <c r="BC171" s="262">
        <v>2973</v>
      </c>
      <c r="BD171" s="262">
        <v>183</v>
      </c>
      <c r="BE171" s="262">
        <v>137</v>
      </c>
      <c r="BF171" s="262">
        <v>89</v>
      </c>
      <c r="BG171" s="262">
        <v>247</v>
      </c>
      <c r="BH171" s="262">
        <v>1703</v>
      </c>
      <c r="BI171" s="262">
        <v>3413</v>
      </c>
      <c r="BJ171" s="262">
        <v>37</v>
      </c>
      <c r="BK171" s="262">
        <v>11076</v>
      </c>
      <c r="BL171" s="262">
        <v>942</v>
      </c>
      <c r="BM171" s="262">
        <v>968</v>
      </c>
      <c r="BN171" s="262">
        <v>8308</v>
      </c>
      <c r="BO171" s="262">
        <v>8631</v>
      </c>
      <c r="BP171" s="262">
        <v>25</v>
      </c>
      <c r="BQ171" s="262">
        <v>1175</v>
      </c>
      <c r="BR171" s="262">
        <v>647</v>
      </c>
      <c r="BS171" s="262">
        <v>2093</v>
      </c>
      <c r="BT171" s="262">
        <v>4023</v>
      </c>
      <c r="BU171" s="262">
        <v>3907</v>
      </c>
      <c r="BV171" s="262">
        <v>2490</v>
      </c>
      <c r="BW171" s="262">
        <v>2026</v>
      </c>
      <c r="BX171" s="262">
        <v>1253</v>
      </c>
      <c r="BY171" s="262">
        <v>641</v>
      </c>
      <c r="BZ171" s="262">
        <v>437</v>
      </c>
      <c r="CA171" s="262">
        <v>622</v>
      </c>
      <c r="CB171" s="262">
        <v>364</v>
      </c>
      <c r="CC171" s="262">
        <v>830</v>
      </c>
      <c r="CD171" s="262">
        <v>3192</v>
      </c>
      <c r="CE171" s="262">
        <v>4968</v>
      </c>
      <c r="CF171" s="262">
        <v>3587</v>
      </c>
      <c r="CG171" s="262">
        <v>2230</v>
      </c>
      <c r="CH171" s="262">
        <v>2968</v>
      </c>
      <c r="CI171" s="262">
        <v>8804</v>
      </c>
      <c r="CJ171" s="262">
        <v>3801</v>
      </c>
      <c r="CK171" s="262">
        <v>4959</v>
      </c>
      <c r="CL171" s="262">
        <v>575</v>
      </c>
      <c r="CM171" s="262">
        <v>15960</v>
      </c>
      <c r="CN171" s="262">
        <v>5748</v>
      </c>
      <c r="CO171" s="262">
        <v>4506</v>
      </c>
      <c r="CP171" s="262">
        <v>3721</v>
      </c>
      <c r="CQ171" s="262">
        <v>1572</v>
      </c>
      <c r="CR171" s="262">
        <v>413</v>
      </c>
      <c r="CS171" s="262">
        <v>5748</v>
      </c>
      <c r="CT171" s="262">
        <v>5542</v>
      </c>
      <c r="CU171" s="262">
        <v>2464</v>
      </c>
      <c r="CV171" s="262">
        <v>1539</v>
      </c>
      <c r="CW171" s="262">
        <v>466</v>
      </c>
      <c r="CX171" s="262">
        <v>201</v>
      </c>
      <c r="CY171" s="262">
        <v>34200</v>
      </c>
      <c r="CZ171" s="262">
        <v>16767</v>
      </c>
      <c r="DA171" s="262">
        <v>17433</v>
      </c>
      <c r="DB171" s="262">
        <v>2634</v>
      </c>
      <c r="DC171" s="262">
        <v>3415</v>
      </c>
      <c r="DD171" s="262">
        <v>4410</v>
      </c>
      <c r="DE171" s="262">
        <v>5297</v>
      </c>
      <c r="DF171" s="262">
        <v>3747</v>
      </c>
      <c r="DG171" s="262">
        <v>3724</v>
      </c>
      <c r="DH171" s="262">
        <v>2159</v>
      </c>
      <c r="DI171" s="262">
        <v>732</v>
      </c>
      <c r="DJ171" s="262">
        <v>748</v>
      </c>
      <c r="DK171" s="262">
        <v>2830</v>
      </c>
      <c r="DL171" s="262">
        <v>987</v>
      </c>
      <c r="DM171" s="262">
        <v>2976</v>
      </c>
      <c r="DN171" s="262">
        <v>2186</v>
      </c>
      <c r="DO171" s="262">
        <v>3681</v>
      </c>
      <c r="DP171" s="262">
        <v>5133</v>
      </c>
      <c r="DQ171" s="262">
        <v>7349</v>
      </c>
      <c r="DR171" s="262">
        <v>3874</v>
      </c>
      <c r="DS171" s="262">
        <v>3704</v>
      </c>
      <c r="DT171" s="262">
        <v>17150</v>
      </c>
      <c r="DU171" s="262">
        <v>16140</v>
      </c>
      <c r="DV171" s="262">
        <v>1010</v>
      </c>
      <c r="DW171" s="262">
        <v>16680</v>
      </c>
      <c r="DX171" s="262">
        <v>16140</v>
      </c>
      <c r="DY171" s="262">
        <v>13690</v>
      </c>
      <c r="DZ171" s="262">
        <v>1020</v>
      </c>
      <c r="EA171" s="262">
        <v>590</v>
      </c>
      <c r="EB171" s="262">
        <v>780</v>
      </c>
      <c r="EC171" s="262">
        <v>0.42420000000000002</v>
      </c>
      <c r="ED171" s="262">
        <v>15840</v>
      </c>
      <c r="EE171" s="262">
        <v>610</v>
      </c>
      <c r="EF171" s="262">
        <v>1830</v>
      </c>
      <c r="EG171" s="262">
        <v>2780</v>
      </c>
      <c r="EH171" s="262">
        <v>2250</v>
      </c>
      <c r="EI171" s="262">
        <v>2970</v>
      </c>
      <c r="EJ171" s="262">
        <v>0.42420000000000002</v>
      </c>
      <c r="EK171" s="262">
        <v>2390</v>
      </c>
      <c r="EL171" s="262">
        <v>1140</v>
      </c>
      <c r="EM171" s="262">
        <v>1560</v>
      </c>
      <c r="EN171" s="262">
        <v>0.42420000000000002</v>
      </c>
      <c r="EO171" s="262">
        <v>16140</v>
      </c>
      <c r="EP171" s="262">
        <v>0.42420000000000002</v>
      </c>
      <c r="EQ171" s="262">
        <v>4610</v>
      </c>
      <c r="ER171" s="262">
        <v>3500</v>
      </c>
      <c r="ES171" s="262">
        <v>280</v>
      </c>
      <c r="ET171" s="262">
        <v>830</v>
      </c>
      <c r="EU171" s="262">
        <v>4220</v>
      </c>
      <c r="EV171" s="262">
        <v>3200</v>
      </c>
      <c r="EW171" s="262">
        <v>1020</v>
      </c>
      <c r="EX171" s="262">
        <v>7130</v>
      </c>
      <c r="EY171" s="262">
        <v>460</v>
      </c>
      <c r="EZ171" s="262">
        <v>1830</v>
      </c>
      <c r="FA171" s="262">
        <v>1110</v>
      </c>
      <c r="FB171" s="262">
        <v>3730</v>
      </c>
      <c r="FC171" s="262">
        <v>0.42420000000000002</v>
      </c>
      <c r="FD171" s="262">
        <v>4080</v>
      </c>
      <c r="FE171" s="262">
        <v>1170</v>
      </c>
      <c r="FF171" s="262">
        <v>2290</v>
      </c>
      <c r="FG171" s="262">
        <v>610</v>
      </c>
      <c r="FH171" s="262">
        <v>1120</v>
      </c>
      <c r="FI171" s="262">
        <v>610</v>
      </c>
      <c r="FJ171" s="262">
        <v>0.42420000000000002</v>
      </c>
      <c r="FK171" s="262">
        <v>1100</v>
      </c>
      <c r="FL171" s="262">
        <v>0.42420000000000002</v>
      </c>
      <c r="FM171" s="262">
        <v>590</v>
      </c>
      <c r="FN171" s="262">
        <v>29600</v>
      </c>
      <c r="FO171" s="262">
        <v>1970</v>
      </c>
      <c r="FP171" s="262">
        <v>1170</v>
      </c>
      <c r="FQ171" s="262">
        <v>800</v>
      </c>
      <c r="FR171" s="262">
        <v>13990</v>
      </c>
      <c r="FS171" s="262">
        <v>7050</v>
      </c>
      <c r="FT171" s="262">
        <v>6430</v>
      </c>
      <c r="FU171" s="262">
        <v>610</v>
      </c>
      <c r="FV171" s="262">
        <v>2390</v>
      </c>
      <c r="FW171" s="262">
        <v>4200</v>
      </c>
      <c r="FX171" s="262">
        <v>29600</v>
      </c>
      <c r="FY171" s="262">
        <v>8660</v>
      </c>
      <c r="FZ171" s="262">
        <v>15050</v>
      </c>
      <c r="GA171" s="262">
        <v>2720</v>
      </c>
      <c r="GB171" s="262">
        <v>0.42420000000000002</v>
      </c>
      <c r="GC171" s="262">
        <v>1190</v>
      </c>
      <c r="GD171" s="262">
        <v>1530</v>
      </c>
      <c r="GE171" s="262">
        <v>0.42420000000000002</v>
      </c>
      <c r="GF171">
        <v>1320</v>
      </c>
      <c r="GG171">
        <v>1532</v>
      </c>
      <c r="GH171">
        <v>4485</v>
      </c>
      <c r="GI171">
        <v>587</v>
      </c>
      <c r="GJ171">
        <v>304</v>
      </c>
      <c r="GK171">
        <v>315</v>
      </c>
      <c r="GL171">
        <v>462</v>
      </c>
      <c r="GM171">
        <v>207</v>
      </c>
      <c r="GN171">
        <v>131</v>
      </c>
      <c r="GO171">
        <v>85</v>
      </c>
      <c r="GP171">
        <v>2117</v>
      </c>
      <c r="GQ171">
        <v>2532</v>
      </c>
      <c r="GR171">
        <v>10207</v>
      </c>
      <c r="GS171">
        <v>1023</v>
      </c>
      <c r="GT171">
        <v>394</v>
      </c>
      <c r="GU171">
        <v>615</v>
      </c>
      <c r="GV171">
        <v>679</v>
      </c>
      <c r="GW171">
        <v>276</v>
      </c>
      <c r="GX171">
        <v>175</v>
      </c>
      <c r="GY171">
        <v>121</v>
      </c>
    </row>
    <row r="172" spans="1:207">
      <c r="A172" s="262">
        <v>7331</v>
      </c>
      <c r="B172" s="262">
        <v>7</v>
      </c>
      <c r="C172" s="262">
        <v>3</v>
      </c>
      <c r="D172" s="262">
        <v>31</v>
      </c>
      <c r="E172" s="262" t="s">
        <v>190</v>
      </c>
      <c r="F172" s="262" t="s">
        <v>2539</v>
      </c>
      <c r="G172" s="262" t="s">
        <v>2540</v>
      </c>
      <c r="H172" s="262" t="s">
        <v>2202</v>
      </c>
      <c r="I172" s="262">
        <v>40632</v>
      </c>
      <c r="J172" s="262">
        <v>7835</v>
      </c>
      <c r="K172" s="262">
        <v>3036</v>
      </c>
      <c r="L172" s="262">
        <v>2840</v>
      </c>
      <c r="M172" s="262">
        <v>4954</v>
      </c>
      <c r="N172" s="262">
        <v>5642</v>
      </c>
      <c r="O172" s="262">
        <v>5127</v>
      </c>
      <c r="P172" s="262">
        <v>6840</v>
      </c>
      <c r="Q172" s="262">
        <v>3063</v>
      </c>
      <c r="R172" s="262">
        <v>1295</v>
      </c>
      <c r="S172" s="262">
        <v>2412</v>
      </c>
      <c r="T172" s="262">
        <v>37678</v>
      </c>
      <c r="U172" s="262">
        <v>12</v>
      </c>
      <c r="V172" s="262">
        <v>281</v>
      </c>
      <c r="W172" s="262">
        <v>91</v>
      </c>
      <c r="X172" s="262">
        <v>64</v>
      </c>
      <c r="Y172" s="262">
        <v>18</v>
      </c>
      <c r="Z172" s="262">
        <v>76</v>
      </c>
      <c r="AA172" s="262">
        <v>659</v>
      </c>
      <c r="AB172" s="262">
        <v>1456</v>
      </c>
      <c r="AC172" s="262">
        <v>133</v>
      </c>
      <c r="AD172" s="262">
        <v>34540</v>
      </c>
      <c r="AE172" s="262">
        <v>3339</v>
      </c>
      <c r="AF172" s="262">
        <v>505</v>
      </c>
      <c r="AG172" s="262">
        <v>32265</v>
      </c>
      <c r="AH172" s="262">
        <v>5585</v>
      </c>
      <c r="AI172" s="262">
        <v>2293</v>
      </c>
      <c r="AJ172" s="262">
        <v>410</v>
      </c>
      <c r="AK172" s="262">
        <v>79</v>
      </c>
      <c r="AL172" s="262">
        <v>30444</v>
      </c>
      <c r="AM172" s="262">
        <v>3797</v>
      </c>
      <c r="AN172" s="262">
        <v>4111</v>
      </c>
      <c r="AO172" s="262">
        <v>2280</v>
      </c>
      <c r="AP172" s="262">
        <v>57126</v>
      </c>
      <c r="AQ172" s="262">
        <v>9608</v>
      </c>
      <c r="AR172" s="262">
        <v>3775</v>
      </c>
      <c r="AS172" s="262">
        <v>3598</v>
      </c>
      <c r="AT172" s="262">
        <v>6658</v>
      </c>
      <c r="AU172" s="262">
        <v>8230</v>
      </c>
      <c r="AV172" s="262">
        <v>7420</v>
      </c>
      <c r="AW172" s="262">
        <v>12148</v>
      </c>
      <c r="AX172" s="262">
        <v>3974</v>
      </c>
      <c r="AY172" s="262">
        <v>1708</v>
      </c>
      <c r="AZ172" s="262">
        <v>9604</v>
      </c>
      <c r="BA172" s="262">
        <v>45824</v>
      </c>
      <c r="BB172" s="262">
        <v>54</v>
      </c>
      <c r="BC172" s="262">
        <v>938</v>
      </c>
      <c r="BD172" s="262">
        <v>399</v>
      </c>
      <c r="BE172" s="262">
        <v>163</v>
      </c>
      <c r="BF172" s="262">
        <v>39</v>
      </c>
      <c r="BG172" s="262">
        <v>98</v>
      </c>
      <c r="BH172" s="262">
        <v>1005</v>
      </c>
      <c r="BI172" s="262">
        <v>3463</v>
      </c>
      <c r="BJ172" s="262">
        <v>175</v>
      </c>
      <c r="BK172" s="262">
        <v>47728</v>
      </c>
      <c r="BL172" s="262">
        <v>4160</v>
      </c>
      <c r="BM172" s="262">
        <v>588</v>
      </c>
      <c r="BN172" s="262">
        <v>35995</v>
      </c>
      <c r="BO172" s="262">
        <v>18516</v>
      </c>
      <c r="BP172" s="262">
        <v>242</v>
      </c>
      <c r="BQ172" s="262">
        <v>2366</v>
      </c>
      <c r="BR172" s="262">
        <v>1182</v>
      </c>
      <c r="BS172" s="262">
        <v>4090</v>
      </c>
      <c r="BT172" s="262">
        <v>8403</v>
      </c>
      <c r="BU172" s="262">
        <v>9573</v>
      </c>
      <c r="BV172" s="262">
        <v>9058</v>
      </c>
      <c r="BW172" s="262">
        <v>10101</v>
      </c>
      <c r="BX172" s="262">
        <v>6351</v>
      </c>
      <c r="BY172" s="262">
        <v>3006</v>
      </c>
      <c r="BZ172" s="262">
        <v>1980</v>
      </c>
      <c r="CA172" s="262">
        <v>3375</v>
      </c>
      <c r="CB172" s="262">
        <v>836</v>
      </c>
      <c r="CC172" s="262">
        <v>2807</v>
      </c>
      <c r="CD172" s="262">
        <v>7330</v>
      </c>
      <c r="CE172" s="262">
        <v>10855</v>
      </c>
      <c r="CF172" s="262">
        <v>12099</v>
      </c>
      <c r="CG172" s="262">
        <v>10020</v>
      </c>
      <c r="CH172" s="262">
        <v>13172</v>
      </c>
      <c r="CI172" s="262">
        <v>41871</v>
      </c>
      <c r="CJ172" s="262">
        <v>5194</v>
      </c>
      <c r="CK172" s="262">
        <v>6712</v>
      </c>
      <c r="CL172" s="262">
        <v>3342</v>
      </c>
      <c r="CM172" s="262">
        <v>51075</v>
      </c>
      <c r="CN172" s="262">
        <v>13312</v>
      </c>
      <c r="CO172" s="262">
        <v>15162</v>
      </c>
      <c r="CP172" s="262">
        <v>17502</v>
      </c>
      <c r="CQ172" s="262">
        <v>4020</v>
      </c>
      <c r="CR172" s="262">
        <v>1079</v>
      </c>
      <c r="CS172" s="262">
        <v>13312</v>
      </c>
      <c r="CT172" s="262">
        <v>17586</v>
      </c>
      <c r="CU172" s="262">
        <v>9463</v>
      </c>
      <c r="CV172" s="262">
        <v>7390</v>
      </c>
      <c r="CW172" s="262">
        <v>2136</v>
      </c>
      <c r="CX172" s="262">
        <v>1188</v>
      </c>
      <c r="CY172" s="262">
        <v>125112</v>
      </c>
      <c r="CZ172" s="262">
        <v>61947</v>
      </c>
      <c r="DA172" s="262">
        <v>63166</v>
      </c>
      <c r="DB172" s="262">
        <v>11001</v>
      </c>
      <c r="DC172" s="262">
        <v>14447</v>
      </c>
      <c r="DD172" s="262">
        <v>13389</v>
      </c>
      <c r="DE172" s="262">
        <v>20480</v>
      </c>
      <c r="DF172" s="262">
        <v>13118</v>
      </c>
      <c r="DG172" s="262">
        <v>10681</v>
      </c>
      <c r="DH172" s="262">
        <v>5871</v>
      </c>
      <c r="DI172" s="262">
        <v>3022</v>
      </c>
      <c r="DJ172" s="262">
        <v>3141</v>
      </c>
      <c r="DK172" s="262">
        <v>12002</v>
      </c>
      <c r="DL172" s="262">
        <v>4268</v>
      </c>
      <c r="DM172" s="262">
        <v>10038</v>
      </c>
      <c r="DN172" s="262">
        <v>6366</v>
      </c>
      <c r="DO172" s="262">
        <v>13917</v>
      </c>
      <c r="DP172" s="262">
        <v>22209</v>
      </c>
      <c r="DQ172" s="262">
        <v>28135</v>
      </c>
      <c r="DR172" s="262">
        <v>11733</v>
      </c>
      <c r="DS172" s="262">
        <v>10282</v>
      </c>
      <c r="DT172" s="262">
        <v>70400</v>
      </c>
      <c r="DU172" s="262">
        <v>67840</v>
      </c>
      <c r="DV172" s="262">
        <v>2560</v>
      </c>
      <c r="DW172" s="262">
        <v>54140</v>
      </c>
      <c r="DX172" s="262">
        <v>67840</v>
      </c>
      <c r="DY172" s="262">
        <v>56210</v>
      </c>
      <c r="DZ172" s="262">
        <v>3420</v>
      </c>
      <c r="EA172" s="262">
        <v>2920</v>
      </c>
      <c r="EB172" s="262">
        <v>3750</v>
      </c>
      <c r="EC172" s="262">
        <v>1540</v>
      </c>
      <c r="ED172" s="262">
        <v>65930</v>
      </c>
      <c r="EE172" s="262">
        <v>2620</v>
      </c>
      <c r="EF172" s="262">
        <v>9470</v>
      </c>
      <c r="EG172" s="262">
        <v>12930</v>
      </c>
      <c r="EH172" s="262">
        <v>10910</v>
      </c>
      <c r="EI172" s="262">
        <v>9010</v>
      </c>
      <c r="EJ172" s="262">
        <v>1880</v>
      </c>
      <c r="EK172" s="262">
        <v>7850</v>
      </c>
      <c r="EL172" s="262">
        <v>4470</v>
      </c>
      <c r="EM172" s="262">
        <v>6670</v>
      </c>
      <c r="EN172" s="262">
        <v>0.42420000000000002</v>
      </c>
      <c r="EO172" s="262">
        <v>67840</v>
      </c>
      <c r="EP172" s="262">
        <v>3050</v>
      </c>
      <c r="EQ172" s="262">
        <v>17900</v>
      </c>
      <c r="ER172" s="262">
        <v>12960</v>
      </c>
      <c r="ES172" s="262">
        <v>1010</v>
      </c>
      <c r="ET172" s="262">
        <v>3920</v>
      </c>
      <c r="EU172" s="262">
        <v>17680</v>
      </c>
      <c r="EV172" s="262">
        <v>11000</v>
      </c>
      <c r="EW172" s="262">
        <v>6680</v>
      </c>
      <c r="EX172" s="262">
        <v>29210</v>
      </c>
      <c r="EY172" s="262">
        <v>2450</v>
      </c>
      <c r="EZ172" s="262">
        <v>7530</v>
      </c>
      <c r="FA172" s="262">
        <v>4930</v>
      </c>
      <c r="FB172" s="262">
        <v>14290</v>
      </c>
      <c r="FC172" s="262">
        <v>0.42420000000000002</v>
      </c>
      <c r="FD172" s="262">
        <v>15760</v>
      </c>
      <c r="FE172" s="262">
        <v>5470</v>
      </c>
      <c r="FF172" s="262">
        <v>8420</v>
      </c>
      <c r="FG172" s="262">
        <v>1870</v>
      </c>
      <c r="FH172" s="262">
        <v>5390</v>
      </c>
      <c r="FI172" s="262">
        <v>500</v>
      </c>
      <c r="FJ172" s="262">
        <v>3330</v>
      </c>
      <c r="FK172" s="262">
        <v>4400</v>
      </c>
      <c r="FL172" s="262">
        <v>1030</v>
      </c>
      <c r="FM172" s="262">
        <v>1110</v>
      </c>
      <c r="FN172" s="262">
        <v>106370</v>
      </c>
      <c r="FO172" s="262">
        <v>7120</v>
      </c>
      <c r="FP172" s="262">
        <v>4310</v>
      </c>
      <c r="FQ172" s="262">
        <v>2810</v>
      </c>
      <c r="FR172" s="262">
        <v>47440</v>
      </c>
      <c r="FS172" s="262">
        <v>26920</v>
      </c>
      <c r="FT172" s="262">
        <v>25060</v>
      </c>
      <c r="FU172" s="262">
        <v>1870</v>
      </c>
      <c r="FV172" s="262">
        <v>8020</v>
      </c>
      <c r="FW172" s="262">
        <v>16870</v>
      </c>
      <c r="FX172" s="262">
        <v>106370</v>
      </c>
      <c r="FY172" s="262">
        <v>30010</v>
      </c>
      <c r="FZ172" s="262">
        <v>52330</v>
      </c>
      <c r="GA172" s="262">
        <v>10770</v>
      </c>
      <c r="GB172" s="262">
        <v>1080</v>
      </c>
      <c r="GC172" s="262">
        <v>5790</v>
      </c>
      <c r="GD172" s="262">
        <v>5540</v>
      </c>
      <c r="GE172" s="262">
        <v>860</v>
      </c>
      <c r="GF172">
        <v>7835</v>
      </c>
      <c r="GG172">
        <v>2974</v>
      </c>
      <c r="GH172">
        <v>12853</v>
      </c>
      <c r="GI172">
        <v>4452</v>
      </c>
      <c r="GJ172">
        <v>2200</v>
      </c>
      <c r="GK172">
        <v>3274</v>
      </c>
      <c r="GL172">
        <v>3512</v>
      </c>
      <c r="GM172">
        <v>1834</v>
      </c>
      <c r="GN172">
        <v>1225</v>
      </c>
      <c r="GO172">
        <v>473</v>
      </c>
      <c r="GP172">
        <v>9608</v>
      </c>
      <c r="GQ172">
        <v>3698</v>
      </c>
      <c r="GR172">
        <v>17713</v>
      </c>
      <c r="GS172">
        <v>6413</v>
      </c>
      <c r="GT172">
        <v>3298</v>
      </c>
      <c r="GU172">
        <v>6421</v>
      </c>
      <c r="GV172">
        <v>5401</v>
      </c>
      <c r="GW172">
        <v>2355</v>
      </c>
      <c r="GX172">
        <v>1609</v>
      </c>
      <c r="GY172">
        <v>603</v>
      </c>
    </row>
    <row r="173" spans="1:207">
      <c r="A173" s="262">
        <v>7332</v>
      </c>
      <c r="B173" s="262">
        <v>7</v>
      </c>
      <c r="C173" s="262">
        <v>3</v>
      </c>
      <c r="D173" s="262">
        <v>32</v>
      </c>
      <c r="E173" s="262" t="s">
        <v>190</v>
      </c>
      <c r="F173" s="262" t="s">
        <v>2541</v>
      </c>
      <c r="G173" s="262" t="s">
        <v>2542</v>
      </c>
      <c r="H173" s="262" t="s">
        <v>2202</v>
      </c>
      <c r="I173" s="262">
        <v>43583</v>
      </c>
      <c r="J173" s="262">
        <v>6464</v>
      </c>
      <c r="K173" s="262">
        <v>4553</v>
      </c>
      <c r="L173" s="262">
        <v>4685</v>
      </c>
      <c r="M173" s="262">
        <v>6239</v>
      </c>
      <c r="N173" s="262">
        <v>7116</v>
      </c>
      <c r="O173" s="262">
        <v>5272</v>
      </c>
      <c r="P173" s="262">
        <v>5281</v>
      </c>
      <c r="Q173" s="262">
        <v>2651</v>
      </c>
      <c r="R173" s="262">
        <v>1322</v>
      </c>
      <c r="S173" s="262">
        <v>2901</v>
      </c>
      <c r="T173" s="262">
        <v>39852</v>
      </c>
      <c r="U173" s="262">
        <v>34</v>
      </c>
      <c r="V173" s="262">
        <v>328</v>
      </c>
      <c r="W173" s="262">
        <v>153</v>
      </c>
      <c r="X173" s="262">
        <v>133</v>
      </c>
      <c r="Y173" s="262">
        <v>6</v>
      </c>
      <c r="Z173" s="262">
        <v>176</v>
      </c>
      <c r="AA173" s="262">
        <v>766</v>
      </c>
      <c r="AB173" s="262">
        <v>2314</v>
      </c>
      <c r="AC173" s="262">
        <v>164</v>
      </c>
      <c r="AD173" s="262">
        <v>36646</v>
      </c>
      <c r="AE173" s="262">
        <v>3262</v>
      </c>
      <c r="AF173" s="262">
        <v>431</v>
      </c>
      <c r="AG173" s="262">
        <v>33913</v>
      </c>
      <c r="AH173" s="262">
        <v>5909</v>
      </c>
      <c r="AI173" s="262">
        <v>3100</v>
      </c>
      <c r="AJ173" s="262">
        <v>541</v>
      </c>
      <c r="AK173" s="262">
        <v>120</v>
      </c>
      <c r="AL173" s="262">
        <v>30542</v>
      </c>
      <c r="AM173" s="262">
        <v>5405</v>
      </c>
      <c r="AN173" s="262">
        <v>5588</v>
      </c>
      <c r="AO173" s="262">
        <v>2048</v>
      </c>
      <c r="AP173" s="262">
        <v>64143</v>
      </c>
      <c r="AQ173" s="262">
        <v>8657</v>
      </c>
      <c r="AR173" s="262">
        <v>5895</v>
      </c>
      <c r="AS173" s="262">
        <v>6251</v>
      </c>
      <c r="AT173" s="262">
        <v>9317</v>
      </c>
      <c r="AU173" s="262">
        <v>10614</v>
      </c>
      <c r="AV173" s="262">
        <v>7968</v>
      </c>
      <c r="AW173" s="262">
        <v>10116</v>
      </c>
      <c r="AX173" s="262">
        <v>3528</v>
      </c>
      <c r="AY173" s="262">
        <v>1782</v>
      </c>
      <c r="AZ173" s="262">
        <v>12019</v>
      </c>
      <c r="BA173" s="262">
        <v>49172</v>
      </c>
      <c r="BB173" s="262">
        <v>166</v>
      </c>
      <c r="BC173" s="262">
        <v>1065</v>
      </c>
      <c r="BD173" s="262">
        <v>890</v>
      </c>
      <c r="BE173" s="262">
        <v>318</v>
      </c>
      <c r="BF173" s="262">
        <v>28</v>
      </c>
      <c r="BG173" s="262">
        <v>470</v>
      </c>
      <c r="BH173" s="262">
        <v>985</v>
      </c>
      <c r="BI173" s="262">
        <v>6324</v>
      </c>
      <c r="BJ173" s="262">
        <v>491</v>
      </c>
      <c r="BK173" s="262">
        <v>51300</v>
      </c>
      <c r="BL173" s="262">
        <v>4534</v>
      </c>
      <c r="BM173" s="262">
        <v>494</v>
      </c>
      <c r="BN173" s="262">
        <v>38749</v>
      </c>
      <c r="BO173" s="262">
        <v>22061</v>
      </c>
      <c r="BP173" s="262">
        <v>458</v>
      </c>
      <c r="BQ173" s="262">
        <v>2860</v>
      </c>
      <c r="BR173" s="262">
        <v>1216</v>
      </c>
      <c r="BS173" s="262">
        <v>5664</v>
      </c>
      <c r="BT173" s="262">
        <v>9856</v>
      </c>
      <c r="BU173" s="262">
        <v>11433</v>
      </c>
      <c r="BV173" s="262">
        <v>9946</v>
      </c>
      <c r="BW173" s="262">
        <v>10221</v>
      </c>
      <c r="BX173" s="262">
        <v>7005</v>
      </c>
      <c r="BY173" s="262">
        <v>3201</v>
      </c>
      <c r="BZ173" s="262">
        <v>2064</v>
      </c>
      <c r="CA173" s="262">
        <v>3522</v>
      </c>
      <c r="CB173" s="262">
        <v>941</v>
      </c>
      <c r="CC173" s="262">
        <v>3430</v>
      </c>
      <c r="CD173" s="262">
        <v>8827</v>
      </c>
      <c r="CE173" s="262">
        <v>13549</v>
      </c>
      <c r="CF173" s="262">
        <v>13161</v>
      </c>
      <c r="CG173" s="262">
        <v>10952</v>
      </c>
      <c r="CH173" s="262">
        <v>13268</v>
      </c>
      <c r="CI173" s="262">
        <v>43972</v>
      </c>
      <c r="CJ173" s="262">
        <v>7415</v>
      </c>
      <c r="CK173" s="262">
        <v>9439</v>
      </c>
      <c r="CL173" s="262">
        <v>3302</v>
      </c>
      <c r="CM173" s="262">
        <v>57473</v>
      </c>
      <c r="CN173" s="262">
        <v>16625</v>
      </c>
      <c r="CO173" s="262">
        <v>18288</v>
      </c>
      <c r="CP173" s="262">
        <v>17251</v>
      </c>
      <c r="CQ173" s="262">
        <v>4416</v>
      </c>
      <c r="CR173" s="262">
        <v>893</v>
      </c>
      <c r="CS173" s="262">
        <v>16625</v>
      </c>
      <c r="CT173" s="262">
        <v>20801</v>
      </c>
      <c r="CU173" s="262">
        <v>9860</v>
      </c>
      <c r="CV173" s="262">
        <v>7176</v>
      </c>
      <c r="CW173" s="262">
        <v>2074</v>
      </c>
      <c r="CX173" s="262">
        <v>937</v>
      </c>
      <c r="CY173" s="262">
        <v>131085</v>
      </c>
      <c r="CZ173" s="262">
        <v>63784</v>
      </c>
      <c r="DA173" s="262">
        <v>67301</v>
      </c>
      <c r="DB173" s="262">
        <v>10206</v>
      </c>
      <c r="DC173" s="262">
        <v>14103</v>
      </c>
      <c r="DD173" s="262">
        <v>11952</v>
      </c>
      <c r="DE173" s="262">
        <v>21104</v>
      </c>
      <c r="DF173" s="262">
        <v>16185</v>
      </c>
      <c r="DG173" s="262">
        <v>14107</v>
      </c>
      <c r="DH173" s="262">
        <v>7307</v>
      </c>
      <c r="DI173" s="262">
        <v>2731</v>
      </c>
      <c r="DJ173" s="262">
        <v>2907</v>
      </c>
      <c r="DK173" s="262">
        <v>11457</v>
      </c>
      <c r="DL173" s="262">
        <v>4221</v>
      </c>
      <c r="DM173" s="262">
        <v>9305</v>
      </c>
      <c r="DN173" s="262">
        <v>5640</v>
      </c>
      <c r="DO173" s="262">
        <v>12981</v>
      </c>
      <c r="DP173" s="262">
        <v>23140</v>
      </c>
      <c r="DQ173" s="262">
        <v>29915</v>
      </c>
      <c r="DR173" s="262">
        <v>15716</v>
      </c>
      <c r="DS173" s="262">
        <v>13072</v>
      </c>
      <c r="DT173" s="262">
        <v>69150</v>
      </c>
      <c r="DU173" s="262">
        <v>66740</v>
      </c>
      <c r="DV173" s="262">
        <v>2410</v>
      </c>
      <c r="DW173" s="262">
        <v>61280</v>
      </c>
      <c r="DX173" s="262">
        <v>66740</v>
      </c>
      <c r="DY173" s="262">
        <v>54490</v>
      </c>
      <c r="DZ173" s="262">
        <v>3360</v>
      </c>
      <c r="EA173" s="262">
        <v>4040</v>
      </c>
      <c r="EB173" s="262">
        <v>3880</v>
      </c>
      <c r="EC173" s="262">
        <v>970</v>
      </c>
      <c r="ED173" s="262">
        <v>65310</v>
      </c>
      <c r="EE173" s="262">
        <v>3070</v>
      </c>
      <c r="EF173" s="262">
        <v>11120</v>
      </c>
      <c r="EG173" s="262">
        <v>13520</v>
      </c>
      <c r="EH173" s="262">
        <v>9200</v>
      </c>
      <c r="EI173" s="262">
        <v>9580</v>
      </c>
      <c r="EJ173" s="262">
        <v>1400</v>
      </c>
      <c r="EK173" s="262">
        <v>7150</v>
      </c>
      <c r="EL173" s="262">
        <v>4360</v>
      </c>
      <c r="EM173" s="262">
        <v>5750</v>
      </c>
      <c r="EN173" s="262">
        <v>0.42420000000000002</v>
      </c>
      <c r="EO173" s="262">
        <v>66740</v>
      </c>
      <c r="EP173" s="262">
        <v>2410</v>
      </c>
      <c r="EQ173" s="262">
        <v>20360</v>
      </c>
      <c r="ER173" s="262">
        <v>15580</v>
      </c>
      <c r="ES173" s="262">
        <v>1050</v>
      </c>
      <c r="ET173" s="262">
        <v>3730</v>
      </c>
      <c r="EU173" s="262">
        <v>15390</v>
      </c>
      <c r="EV173" s="262">
        <v>11000</v>
      </c>
      <c r="EW173" s="262">
        <v>4390</v>
      </c>
      <c r="EX173" s="262">
        <v>28570</v>
      </c>
      <c r="EY173" s="262">
        <v>2060</v>
      </c>
      <c r="EZ173" s="262">
        <v>7340</v>
      </c>
      <c r="FA173" s="262">
        <v>4630</v>
      </c>
      <c r="FB173" s="262">
        <v>14550</v>
      </c>
      <c r="FC173" s="262">
        <v>0.42420000000000002</v>
      </c>
      <c r="FD173" s="262">
        <v>15400</v>
      </c>
      <c r="FE173" s="262">
        <v>5260</v>
      </c>
      <c r="FF173" s="262">
        <v>8250</v>
      </c>
      <c r="FG173" s="262">
        <v>1890</v>
      </c>
      <c r="FH173" s="262">
        <v>5170</v>
      </c>
      <c r="FI173" s="262">
        <v>410</v>
      </c>
      <c r="FJ173" s="262">
        <v>3250</v>
      </c>
      <c r="FK173" s="262">
        <v>4180</v>
      </c>
      <c r="FL173" s="262">
        <v>1150</v>
      </c>
      <c r="FM173" s="262">
        <v>1240</v>
      </c>
      <c r="FN173" s="262">
        <v>113200</v>
      </c>
      <c r="FO173" s="262">
        <v>6920</v>
      </c>
      <c r="FP173" s="262">
        <v>4280</v>
      </c>
      <c r="FQ173" s="262">
        <v>2640</v>
      </c>
      <c r="FR173" s="262">
        <v>48410</v>
      </c>
      <c r="FS173" s="262">
        <v>28320</v>
      </c>
      <c r="FT173" s="262">
        <v>26430</v>
      </c>
      <c r="FU173" s="262">
        <v>1890</v>
      </c>
      <c r="FV173" s="262">
        <v>8260</v>
      </c>
      <c r="FW173" s="262">
        <v>21290</v>
      </c>
      <c r="FX173" s="262">
        <v>113200</v>
      </c>
      <c r="FY173" s="262">
        <v>30560</v>
      </c>
      <c r="FZ173" s="262">
        <v>51680</v>
      </c>
      <c r="GA173" s="262">
        <v>13200</v>
      </c>
      <c r="GB173" s="262">
        <v>1380</v>
      </c>
      <c r="GC173" s="262">
        <v>6450</v>
      </c>
      <c r="GD173" s="262">
        <v>8020</v>
      </c>
      <c r="GE173" s="262">
        <v>1900</v>
      </c>
      <c r="GF173">
        <v>6464</v>
      </c>
      <c r="GG173">
        <v>4468</v>
      </c>
      <c r="GH173">
        <v>17447</v>
      </c>
      <c r="GI173">
        <v>4765</v>
      </c>
      <c r="GJ173">
        <v>1778</v>
      </c>
      <c r="GK173">
        <v>2618</v>
      </c>
      <c r="GL173">
        <v>2853</v>
      </c>
      <c r="GM173">
        <v>1475</v>
      </c>
      <c r="GN173">
        <v>1243</v>
      </c>
      <c r="GO173">
        <v>472</v>
      </c>
      <c r="GP173">
        <v>8657</v>
      </c>
      <c r="GQ173">
        <v>5782</v>
      </c>
      <c r="GR173">
        <v>25408</v>
      </c>
      <c r="GS173">
        <v>7193</v>
      </c>
      <c r="GT173">
        <v>2592</v>
      </c>
      <c r="GU173">
        <v>5506</v>
      </c>
      <c r="GV173">
        <v>4811</v>
      </c>
      <c r="GW173">
        <v>1895</v>
      </c>
      <c r="GX173">
        <v>1630</v>
      </c>
      <c r="GY173">
        <v>654</v>
      </c>
    </row>
    <row r="174" spans="1:207">
      <c r="A174" s="262">
        <v>7333</v>
      </c>
      <c r="B174" s="262">
        <v>7</v>
      </c>
      <c r="C174" s="262">
        <v>3</v>
      </c>
      <c r="D174" s="262">
        <v>33</v>
      </c>
      <c r="E174" s="262" t="s">
        <v>190</v>
      </c>
      <c r="F174" s="262" t="s">
        <v>2543</v>
      </c>
      <c r="G174" s="262" t="s">
        <v>2544</v>
      </c>
      <c r="H174" s="262" t="s">
        <v>2202</v>
      </c>
      <c r="I174" s="262">
        <v>25233</v>
      </c>
      <c r="J174" s="262">
        <v>5816</v>
      </c>
      <c r="K174" s="262">
        <v>2004</v>
      </c>
      <c r="L174" s="262">
        <v>1992</v>
      </c>
      <c r="M174" s="262">
        <v>3187</v>
      </c>
      <c r="N174" s="262">
        <v>3580</v>
      </c>
      <c r="O174" s="262">
        <v>3098</v>
      </c>
      <c r="P174" s="262">
        <v>3085</v>
      </c>
      <c r="Q174" s="262">
        <v>1790</v>
      </c>
      <c r="R174" s="262">
        <v>681</v>
      </c>
      <c r="S174" s="262">
        <v>1510</v>
      </c>
      <c r="T174" s="262">
        <v>23266</v>
      </c>
      <c r="U174" s="262">
        <v>6</v>
      </c>
      <c r="V174" s="262">
        <v>109</v>
      </c>
      <c r="W174" s="262">
        <v>149</v>
      </c>
      <c r="X174" s="262">
        <v>71</v>
      </c>
      <c r="Y174" s="262">
        <v>12</v>
      </c>
      <c r="Z174" s="262">
        <v>110</v>
      </c>
      <c r="AA174" s="262">
        <v>463</v>
      </c>
      <c r="AB174" s="262">
        <v>796</v>
      </c>
      <c r="AC174" s="262">
        <v>78</v>
      </c>
      <c r="AD174" s="262">
        <v>20123</v>
      </c>
      <c r="AE174" s="262">
        <v>3361</v>
      </c>
      <c r="AF174" s="262">
        <v>412</v>
      </c>
      <c r="AG174" s="262">
        <v>19601</v>
      </c>
      <c r="AH174" s="262">
        <v>3758</v>
      </c>
      <c r="AI174" s="262">
        <v>1588</v>
      </c>
      <c r="AJ174" s="262">
        <v>242</v>
      </c>
      <c r="AK174" s="262">
        <v>44</v>
      </c>
      <c r="AL174" s="262">
        <v>19969</v>
      </c>
      <c r="AM174" s="262">
        <v>1810</v>
      </c>
      <c r="AN174" s="262">
        <v>2363</v>
      </c>
      <c r="AO174" s="262">
        <v>1091</v>
      </c>
      <c r="AP174" s="262">
        <v>36058</v>
      </c>
      <c r="AQ174" s="262">
        <v>7307</v>
      </c>
      <c r="AR174" s="262">
        <v>2499</v>
      </c>
      <c r="AS174" s="262">
        <v>2692</v>
      </c>
      <c r="AT174" s="262">
        <v>4629</v>
      </c>
      <c r="AU174" s="262">
        <v>5557</v>
      </c>
      <c r="AV174" s="262">
        <v>4612</v>
      </c>
      <c r="AW174" s="262">
        <v>5553</v>
      </c>
      <c r="AX174" s="262">
        <v>2301</v>
      </c>
      <c r="AY174" s="262">
        <v>798</v>
      </c>
      <c r="AZ174" s="262">
        <v>5606</v>
      </c>
      <c r="BA174" s="262">
        <v>28913</v>
      </c>
      <c r="BB174" s="262">
        <v>18</v>
      </c>
      <c r="BC174" s="262">
        <v>244</v>
      </c>
      <c r="BD174" s="262">
        <v>838</v>
      </c>
      <c r="BE174" s="262">
        <v>166</v>
      </c>
      <c r="BF174" s="262">
        <v>12</v>
      </c>
      <c r="BG174" s="262">
        <v>151</v>
      </c>
      <c r="BH174" s="262">
        <v>628</v>
      </c>
      <c r="BI174" s="262">
        <v>1945</v>
      </c>
      <c r="BJ174" s="262">
        <v>158</v>
      </c>
      <c r="BK174" s="262">
        <v>28625</v>
      </c>
      <c r="BL174" s="262">
        <v>4108</v>
      </c>
      <c r="BM174" s="262">
        <v>484</v>
      </c>
      <c r="BN174" s="262">
        <v>22297</v>
      </c>
      <c r="BO174" s="262">
        <v>11460</v>
      </c>
      <c r="BP174" s="262">
        <v>266</v>
      </c>
      <c r="BQ174" s="262">
        <v>1925</v>
      </c>
      <c r="BR174" s="262">
        <v>589</v>
      </c>
      <c r="BS174" s="262">
        <v>2884</v>
      </c>
      <c r="BT174" s="262">
        <v>5516</v>
      </c>
      <c r="BU174" s="262">
        <v>6186</v>
      </c>
      <c r="BV174" s="262">
        <v>5772</v>
      </c>
      <c r="BW174" s="262">
        <v>6159</v>
      </c>
      <c r="BX174" s="262">
        <v>3591</v>
      </c>
      <c r="BY174" s="262">
        <v>1833</v>
      </c>
      <c r="BZ174" s="262">
        <v>1236</v>
      </c>
      <c r="CA174" s="262">
        <v>2182</v>
      </c>
      <c r="CB174" s="262">
        <v>441</v>
      </c>
      <c r="CC174" s="262">
        <v>1922</v>
      </c>
      <c r="CD174" s="262">
        <v>4674</v>
      </c>
      <c r="CE174" s="262">
        <v>6908</v>
      </c>
      <c r="CF174" s="262">
        <v>6938</v>
      </c>
      <c r="CG174" s="262">
        <v>6129</v>
      </c>
      <c r="CH174" s="262">
        <v>8936</v>
      </c>
      <c r="CI174" s="262">
        <v>27299</v>
      </c>
      <c r="CJ174" s="262">
        <v>2673</v>
      </c>
      <c r="CK174" s="262">
        <v>4267</v>
      </c>
      <c r="CL174" s="262">
        <v>1709</v>
      </c>
      <c r="CM174" s="262">
        <v>31829</v>
      </c>
      <c r="CN174" s="262">
        <v>8764</v>
      </c>
      <c r="CO174" s="262">
        <v>9274</v>
      </c>
      <c r="CP174" s="262">
        <v>10325</v>
      </c>
      <c r="CQ174" s="262">
        <v>2922</v>
      </c>
      <c r="CR174" s="262">
        <v>544</v>
      </c>
      <c r="CS174" s="262">
        <v>8764</v>
      </c>
      <c r="CT174" s="262">
        <v>10910</v>
      </c>
      <c r="CU174" s="262">
        <v>5753</v>
      </c>
      <c r="CV174" s="262">
        <v>4294</v>
      </c>
      <c r="CW174" s="262">
        <v>1364</v>
      </c>
      <c r="CX174" s="262">
        <v>744</v>
      </c>
      <c r="CY174" s="262">
        <v>76032</v>
      </c>
      <c r="CZ174" s="262">
        <v>37461</v>
      </c>
      <c r="DA174" s="262">
        <v>38569</v>
      </c>
      <c r="DB174" s="262">
        <v>6625</v>
      </c>
      <c r="DC174" s="262">
        <v>8751</v>
      </c>
      <c r="DD174" s="262">
        <v>7898</v>
      </c>
      <c r="DE174" s="262">
        <v>12333</v>
      </c>
      <c r="DF174" s="262">
        <v>8061</v>
      </c>
      <c r="DG174" s="262">
        <v>7133</v>
      </c>
      <c r="DH174" s="262">
        <v>4035</v>
      </c>
      <c r="DI174" s="262">
        <v>1779</v>
      </c>
      <c r="DJ174" s="262">
        <v>1931</v>
      </c>
      <c r="DK174" s="262">
        <v>7219</v>
      </c>
      <c r="DL174" s="262">
        <v>2596</v>
      </c>
      <c r="DM174" s="262">
        <v>6058</v>
      </c>
      <c r="DN174" s="262">
        <v>3691</v>
      </c>
      <c r="DO174" s="262">
        <v>8161</v>
      </c>
      <c r="DP174" s="262">
        <v>13033</v>
      </c>
      <c r="DQ174" s="262">
        <v>16979</v>
      </c>
      <c r="DR174" s="262">
        <v>7535</v>
      </c>
      <c r="DS174" s="262">
        <v>7048</v>
      </c>
      <c r="DT174" s="262">
        <v>40290</v>
      </c>
      <c r="DU174" s="262">
        <v>38710</v>
      </c>
      <c r="DV174" s="262">
        <v>1580</v>
      </c>
      <c r="DW174" s="262">
        <v>35200</v>
      </c>
      <c r="DX174" s="262">
        <v>38710</v>
      </c>
      <c r="DY174" s="262">
        <v>32900</v>
      </c>
      <c r="DZ174" s="262">
        <v>1980</v>
      </c>
      <c r="EA174" s="262">
        <v>1430</v>
      </c>
      <c r="EB174" s="262">
        <v>1830</v>
      </c>
      <c r="EC174" s="262">
        <v>570</v>
      </c>
      <c r="ED174" s="262">
        <v>37820</v>
      </c>
      <c r="EE174" s="262">
        <v>1500</v>
      </c>
      <c r="EF174" s="262">
        <v>4730</v>
      </c>
      <c r="EG174" s="262">
        <v>7420</v>
      </c>
      <c r="EH174" s="262">
        <v>4430</v>
      </c>
      <c r="EI174" s="262">
        <v>6010</v>
      </c>
      <c r="EJ174" s="262">
        <v>600</v>
      </c>
      <c r="EK174" s="262">
        <v>5800</v>
      </c>
      <c r="EL174" s="262">
        <v>3550</v>
      </c>
      <c r="EM174" s="262">
        <v>3700</v>
      </c>
      <c r="EN174" s="262">
        <v>0.42420000000000002</v>
      </c>
      <c r="EO174" s="262">
        <v>38710</v>
      </c>
      <c r="EP174" s="262">
        <v>840</v>
      </c>
      <c r="EQ174" s="262">
        <v>12690</v>
      </c>
      <c r="ER174" s="262">
        <v>9890</v>
      </c>
      <c r="ES174" s="262">
        <v>440</v>
      </c>
      <c r="ET174" s="262">
        <v>2360</v>
      </c>
      <c r="EU174" s="262">
        <v>7860</v>
      </c>
      <c r="EV174" s="262">
        <v>5660</v>
      </c>
      <c r="EW174" s="262">
        <v>2190</v>
      </c>
      <c r="EX174" s="262">
        <v>17320</v>
      </c>
      <c r="EY174" s="262">
        <v>960</v>
      </c>
      <c r="EZ174" s="262">
        <v>4150</v>
      </c>
      <c r="FA174" s="262">
        <v>3030</v>
      </c>
      <c r="FB174" s="262">
        <v>9180</v>
      </c>
      <c r="FC174" s="262">
        <v>0.42420000000000002</v>
      </c>
      <c r="FD174" s="262">
        <v>9750</v>
      </c>
      <c r="FE174" s="262">
        <v>3170</v>
      </c>
      <c r="FF174" s="262">
        <v>5350</v>
      </c>
      <c r="FG174" s="262">
        <v>1230</v>
      </c>
      <c r="FH174" s="262">
        <v>3140</v>
      </c>
      <c r="FI174" s="262">
        <v>370</v>
      </c>
      <c r="FJ174" s="262">
        <v>1780</v>
      </c>
      <c r="FK174" s="262">
        <v>2760</v>
      </c>
      <c r="FL174" s="262">
        <v>1050</v>
      </c>
      <c r="FM174" s="262">
        <v>650</v>
      </c>
      <c r="FN174" s="262">
        <v>64520</v>
      </c>
      <c r="FO174" s="262">
        <v>4640</v>
      </c>
      <c r="FP174" s="262">
        <v>2890</v>
      </c>
      <c r="FQ174" s="262">
        <v>1750</v>
      </c>
      <c r="FR174" s="262">
        <v>30820</v>
      </c>
      <c r="FS174" s="262">
        <v>15860</v>
      </c>
      <c r="FT174" s="262">
        <v>14630</v>
      </c>
      <c r="FU174" s="262">
        <v>1230</v>
      </c>
      <c r="FV174" s="262">
        <v>4730</v>
      </c>
      <c r="FW174" s="262">
        <v>8470</v>
      </c>
      <c r="FX174" s="262">
        <v>64520</v>
      </c>
      <c r="FY174" s="262">
        <v>19540</v>
      </c>
      <c r="FZ174" s="262">
        <v>30780</v>
      </c>
      <c r="GA174" s="262">
        <v>7340</v>
      </c>
      <c r="GB174" s="262">
        <v>690</v>
      </c>
      <c r="GC174" s="262">
        <v>3100</v>
      </c>
      <c r="GD174" s="262">
        <v>2650</v>
      </c>
      <c r="GE174" s="262">
        <v>420</v>
      </c>
      <c r="GF174">
        <v>5816</v>
      </c>
      <c r="GG174">
        <v>1989</v>
      </c>
      <c r="GH174">
        <v>8439</v>
      </c>
      <c r="GI174">
        <v>2809</v>
      </c>
      <c r="GJ174">
        <v>1010</v>
      </c>
      <c r="GK174">
        <v>1334</v>
      </c>
      <c r="GL174">
        <v>1815</v>
      </c>
      <c r="GM174">
        <v>1075</v>
      </c>
      <c r="GN174">
        <v>704</v>
      </c>
      <c r="GO174">
        <v>242</v>
      </c>
      <c r="GP174">
        <v>7307</v>
      </c>
      <c r="GQ174">
        <v>2481</v>
      </c>
      <c r="GR174">
        <v>12433</v>
      </c>
      <c r="GS174">
        <v>4193</v>
      </c>
      <c r="GT174">
        <v>1547</v>
      </c>
      <c r="GU174">
        <v>2580</v>
      </c>
      <c r="GV174">
        <v>2980</v>
      </c>
      <c r="GW174">
        <v>1306</v>
      </c>
      <c r="GX174">
        <v>843</v>
      </c>
      <c r="GY174">
        <v>278</v>
      </c>
    </row>
    <row r="175" spans="1:207">
      <c r="A175" s="262">
        <v>7334</v>
      </c>
      <c r="B175" s="262">
        <v>7</v>
      </c>
      <c r="C175" s="262">
        <v>3</v>
      </c>
      <c r="D175" s="262">
        <v>34</v>
      </c>
      <c r="E175" s="262" t="s">
        <v>190</v>
      </c>
      <c r="F175" s="262" t="s">
        <v>2545</v>
      </c>
      <c r="G175" s="262" t="s">
        <v>2546</v>
      </c>
      <c r="H175" s="262" t="s">
        <v>2202</v>
      </c>
      <c r="I175" s="262">
        <v>34960</v>
      </c>
      <c r="J175" s="262">
        <v>3424</v>
      </c>
      <c r="K175" s="262">
        <v>2875</v>
      </c>
      <c r="L175" s="262">
        <v>3288</v>
      </c>
      <c r="M175" s="262">
        <v>5730</v>
      </c>
      <c r="N175" s="262">
        <v>6044</v>
      </c>
      <c r="O175" s="262">
        <v>4919</v>
      </c>
      <c r="P175" s="262">
        <v>4822</v>
      </c>
      <c r="Q175" s="262">
        <v>2407</v>
      </c>
      <c r="R175" s="262">
        <v>1451</v>
      </c>
      <c r="S175" s="262">
        <v>2921</v>
      </c>
      <c r="T175" s="262">
        <v>31433</v>
      </c>
      <c r="U175" s="262">
        <v>6</v>
      </c>
      <c r="V175" s="262">
        <v>245</v>
      </c>
      <c r="W175" s="262">
        <v>172</v>
      </c>
      <c r="X175" s="262">
        <v>79</v>
      </c>
      <c r="Y175" s="262">
        <v>36</v>
      </c>
      <c r="Z175" s="262">
        <v>68</v>
      </c>
      <c r="AA175" s="262">
        <v>998</v>
      </c>
      <c r="AB175" s="262">
        <v>1191</v>
      </c>
      <c r="AC175" s="262">
        <v>141</v>
      </c>
      <c r="AD175" s="262">
        <v>29801</v>
      </c>
      <c r="AE175" s="262">
        <v>2541</v>
      </c>
      <c r="AF175" s="262">
        <v>288</v>
      </c>
      <c r="AG175" s="262">
        <v>26228</v>
      </c>
      <c r="AH175" s="262">
        <v>5235</v>
      </c>
      <c r="AI175" s="262">
        <v>2667</v>
      </c>
      <c r="AJ175" s="262">
        <v>651</v>
      </c>
      <c r="AK175" s="262">
        <v>179</v>
      </c>
      <c r="AL175" s="262">
        <v>27663</v>
      </c>
      <c r="AM175" s="262">
        <v>3283</v>
      </c>
      <c r="AN175" s="262">
        <v>3049</v>
      </c>
      <c r="AO175" s="262">
        <v>965</v>
      </c>
      <c r="AP175" s="262">
        <v>57227</v>
      </c>
      <c r="AQ175" s="262">
        <v>4577</v>
      </c>
      <c r="AR175" s="262">
        <v>3706</v>
      </c>
      <c r="AS175" s="262">
        <v>4426</v>
      </c>
      <c r="AT175" s="262">
        <v>9375</v>
      </c>
      <c r="AU175" s="262">
        <v>11210</v>
      </c>
      <c r="AV175" s="262">
        <v>7701</v>
      </c>
      <c r="AW175" s="262">
        <v>10447</v>
      </c>
      <c r="AX175" s="262">
        <v>3769</v>
      </c>
      <c r="AY175" s="262">
        <v>2010</v>
      </c>
      <c r="AZ175" s="262">
        <v>14268</v>
      </c>
      <c r="BA175" s="262">
        <v>39744</v>
      </c>
      <c r="BB175" s="262">
        <v>38</v>
      </c>
      <c r="BC175" s="262">
        <v>1629</v>
      </c>
      <c r="BD175" s="262">
        <v>1108</v>
      </c>
      <c r="BE175" s="262">
        <v>200</v>
      </c>
      <c r="BF175" s="262">
        <v>108</v>
      </c>
      <c r="BG175" s="262">
        <v>126</v>
      </c>
      <c r="BH175" s="262">
        <v>1921</v>
      </c>
      <c r="BI175" s="262">
        <v>3861</v>
      </c>
      <c r="BJ175" s="262">
        <v>304</v>
      </c>
      <c r="BK175" s="262">
        <v>47403</v>
      </c>
      <c r="BL175" s="262">
        <v>3213</v>
      </c>
      <c r="BM175" s="262">
        <v>519</v>
      </c>
      <c r="BN175" s="262">
        <v>34449</v>
      </c>
      <c r="BO175" s="262">
        <v>20927</v>
      </c>
      <c r="BP175" s="262">
        <v>108</v>
      </c>
      <c r="BQ175" s="262">
        <v>1737</v>
      </c>
      <c r="BR175" s="262">
        <v>1701</v>
      </c>
      <c r="BS175" s="262">
        <v>5103</v>
      </c>
      <c r="BT175" s="262">
        <v>8720</v>
      </c>
      <c r="BU175" s="262">
        <v>9848</v>
      </c>
      <c r="BV175" s="262">
        <v>8706</v>
      </c>
      <c r="BW175" s="262">
        <v>9618</v>
      </c>
      <c r="BX175" s="262">
        <v>6428</v>
      </c>
      <c r="BY175" s="262">
        <v>2895</v>
      </c>
      <c r="BZ175" s="262">
        <v>1687</v>
      </c>
      <c r="CA175" s="262">
        <v>2515</v>
      </c>
      <c r="CB175" s="262">
        <v>1317</v>
      </c>
      <c r="CC175" s="262">
        <v>3715</v>
      </c>
      <c r="CD175" s="262">
        <v>8237</v>
      </c>
      <c r="CE175" s="262">
        <v>11687</v>
      </c>
      <c r="CF175" s="262">
        <v>11570</v>
      </c>
      <c r="CG175" s="262">
        <v>9558</v>
      </c>
      <c r="CH175" s="262">
        <v>11137</v>
      </c>
      <c r="CI175" s="262">
        <v>42108</v>
      </c>
      <c r="CJ175" s="262">
        <v>5168</v>
      </c>
      <c r="CK175" s="262">
        <v>7834</v>
      </c>
      <c r="CL175" s="262">
        <v>2111</v>
      </c>
      <c r="CM175" s="262">
        <v>52250</v>
      </c>
      <c r="CN175" s="262">
        <v>15029</v>
      </c>
      <c r="CO175" s="262">
        <v>14543</v>
      </c>
      <c r="CP175" s="262">
        <v>17330</v>
      </c>
      <c r="CQ175" s="262">
        <v>4329</v>
      </c>
      <c r="CR175" s="262">
        <v>1019</v>
      </c>
      <c r="CS175" s="262">
        <v>15029</v>
      </c>
      <c r="CT175" s="262">
        <v>16938</v>
      </c>
      <c r="CU175" s="262">
        <v>9336</v>
      </c>
      <c r="CV175" s="262">
        <v>7410</v>
      </c>
      <c r="CW175" s="262">
        <v>2359</v>
      </c>
      <c r="CX175" s="262">
        <v>1178</v>
      </c>
      <c r="CY175" s="262">
        <v>123913</v>
      </c>
      <c r="CZ175" s="262">
        <v>61234</v>
      </c>
      <c r="DA175" s="262">
        <v>62679</v>
      </c>
      <c r="DB175" s="262">
        <v>10961</v>
      </c>
      <c r="DC175" s="262">
        <v>14050</v>
      </c>
      <c r="DD175" s="262">
        <v>14513</v>
      </c>
      <c r="DE175" s="262">
        <v>19093</v>
      </c>
      <c r="DF175" s="262">
        <v>12735</v>
      </c>
      <c r="DG175" s="262">
        <v>11426</v>
      </c>
      <c r="DH175" s="262">
        <v>5099</v>
      </c>
      <c r="DI175" s="262">
        <v>3054</v>
      </c>
      <c r="DJ175" s="262">
        <v>3300</v>
      </c>
      <c r="DK175" s="262">
        <v>11377</v>
      </c>
      <c r="DL175" s="262">
        <v>4265</v>
      </c>
      <c r="DM175" s="262">
        <v>10504</v>
      </c>
      <c r="DN175" s="262">
        <v>7024</v>
      </c>
      <c r="DO175" s="262">
        <v>14474</v>
      </c>
      <c r="DP175" s="262">
        <v>21562</v>
      </c>
      <c r="DQ175" s="262">
        <v>26177</v>
      </c>
      <c r="DR175" s="262">
        <v>12404</v>
      </c>
      <c r="DS175" s="262">
        <v>9772</v>
      </c>
      <c r="DT175" s="262">
        <v>68670</v>
      </c>
      <c r="DU175" s="262">
        <v>66530</v>
      </c>
      <c r="DV175" s="262">
        <v>2140</v>
      </c>
      <c r="DW175" s="262">
        <v>54850</v>
      </c>
      <c r="DX175" s="262">
        <v>66530</v>
      </c>
      <c r="DY175" s="262">
        <v>57190</v>
      </c>
      <c r="DZ175" s="262">
        <v>3240</v>
      </c>
      <c r="EA175" s="262">
        <v>2570</v>
      </c>
      <c r="EB175" s="262">
        <v>2840</v>
      </c>
      <c r="EC175" s="262">
        <v>680</v>
      </c>
      <c r="ED175" s="262">
        <v>64730</v>
      </c>
      <c r="EE175" s="262">
        <v>2610</v>
      </c>
      <c r="EF175" s="262">
        <v>9150</v>
      </c>
      <c r="EG175" s="262">
        <v>12070</v>
      </c>
      <c r="EH175" s="262">
        <v>10010</v>
      </c>
      <c r="EI175" s="262">
        <v>9020</v>
      </c>
      <c r="EJ175" s="262">
        <v>900</v>
      </c>
      <c r="EK175" s="262">
        <v>8670</v>
      </c>
      <c r="EL175" s="262">
        <v>5660</v>
      </c>
      <c r="EM175" s="262">
        <v>6350</v>
      </c>
      <c r="EN175" s="262">
        <v>300</v>
      </c>
      <c r="EO175" s="262">
        <v>66530</v>
      </c>
      <c r="EP175" s="262">
        <v>950</v>
      </c>
      <c r="EQ175" s="262">
        <v>21330</v>
      </c>
      <c r="ER175" s="262">
        <v>16650</v>
      </c>
      <c r="ES175" s="262">
        <v>1260</v>
      </c>
      <c r="ET175" s="262">
        <v>3420</v>
      </c>
      <c r="EU175" s="262">
        <v>16270</v>
      </c>
      <c r="EV175" s="262">
        <v>11140</v>
      </c>
      <c r="EW175" s="262">
        <v>5130</v>
      </c>
      <c r="EX175" s="262">
        <v>27980</v>
      </c>
      <c r="EY175" s="262">
        <v>2080</v>
      </c>
      <c r="EZ175" s="262">
        <v>7810</v>
      </c>
      <c r="FA175" s="262">
        <v>4660</v>
      </c>
      <c r="FB175" s="262">
        <v>13430</v>
      </c>
      <c r="FC175" s="262">
        <v>0.42420000000000002</v>
      </c>
      <c r="FD175" s="262">
        <v>15470</v>
      </c>
      <c r="FE175" s="262">
        <v>5150</v>
      </c>
      <c r="FF175" s="262">
        <v>8320</v>
      </c>
      <c r="FG175" s="262">
        <v>2000</v>
      </c>
      <c r="FH175" s="262">
        <v>5080</v>
      </c>
      <c r="FI175" s="262">
        <v>660</v>
      </c>
      <c r="FJ175" s="262">
        <v>3010</v>
      </c>
      <c r="FK175" s="262">
        <v>3940</v>
      </c>
      <c r="FL175" s="262">
        <v>1460</v>
      </c>
      <c r="FM175" s="262">
        <v>1320</v>
      </c>
      <c r="FN175" s="262">
        <v>105610</v>
      </c>
      <c r="FO175" s="262">
        <v>7830</v>
      </c>
      <c r="FP175" s="262">
        <v>4790</v>
      </c>
      <c r="FQ175" s="262">
        <v>3040</v>
      </c>
      <c r="FR175" s="262">
        <v>48050</v>
      </c>
      <c r="FS175" s="262">
        <v>26780</v>
      </c>
      <c r="FT175" s="262">
        <v>24770</v>
      </c>
      <c r="FU175" s="262">
        <v>2000</v>
      </c>
      <c r="FV175" s="262">
        <v>6770</v>
      </c>
      <c r="FW175" s="262">
        <v>16180</v>
      </c>
      <c r="FX175" s="262">
        <v>105610</v>
      </c>
      <c r="FY175" s="262">
        <v>32440</v>
      </c>
      <c r="FZ175" s="262">
        <v>49510</v>
      </c>
      <c r="GA175" s="262">
        <v>10730</v>
      </c>
      <c r="GB175" s="262">
        <v>1560</v>
      </c>
      <c r="GC175" s="262">
        <v>4610</v>
      </c>
      <c r="GD175" s="262">
        <v>5940</v>
      </c>
      <c r="GE175" s="262">
        <v>820</v>
      </c>
      <c r="GF175">
        <v>3424</v>
      </c>
      <c r="GG175">
        <v>2807</v>
      </c>
      <c r="GH175">
        <v>14703</v>
      </c>
      <c r="GI175">
        <v>4116</v>
      </c>
      <c r="GJ175">
        <v>1815</v>
      </c>
      <c r="GK175">
        <v>2355</v>
      </c>
      <c r="GL175">
        <v>2560</v>
      </c>
      <c r="GM175">
        <v>1386</v>
      </c>
      <c r="GN175">
        <v>1232</v>
      </c>
      <c r="GO175">
        <v>562</v>
      </c>
      <c r="GP175">
        <v>4577</v>
      </c>
      <c r="GQ175">
        <v>3617</v>
      </c>
      <c r="GR175">
        <v>24463</v>
      </c>
      <c r="GS175">
        <v>6509</v>
      </c>
      <c r="GT175">
        <v>2901</v>
      </c>
      <c r="GU175">
        <v>5630</v>
      </c>
      <c r="GV175">
        <v>4834</v>
      </c>
      <c r="GW175">
        <v>2153</v>
      </c>
      <c r="GX175">
        <v>1756</v>
      </c>
      <c r="GY175">
        <v>781</v>
      </c>
    </row>
    <row r="176" spans="1:207">
      <c r="A176" s="262">
        <v>7335</v>
      </c>
      <c r="B176" s="262">
        <v>7</v>
      </c>
      <c r="C176" s="262">
        <v>3</v>
      </c>
      <c r="D176" s="262">
        <v>35</v>
      </c>
      <c r="E176" s="262" t="s">
        <v>190</v>
      </c>
      <c r="F176" s="262" t="s">
        <v>2547</v>
      </c>
      <c r="G176" s="262" t="s">
        <v>2548</v>
      </c>
      <c r="H176" s="262" t="s">
        <v>2202</v>
      </c>
      <c r="I176" s="262">
        <v>39330</v>
      </c>
      <c r="J176" s="262">
        <v>4617</v>
      </c>
      <c r="K176" s="262">
        <v>3564</v>
      </c>
      <c r="L176" s="262">
        <v>4519</v>
      </c>
      <c r="M176" s="262">
        <v>5416</v>
      </c>
      <c r="N176" s="262">
        <v>5129</v>
      </c>
      <c r="O176" s="262">
        <v>5316</v>
      </c>
      <c r="P176" s="262">
        <v>5177</v>
      </c>
      <c r="Q176" s="262">
        <v>4034</v>
      </c>
      <c r="R176" s="262">
        <v>1558</v>
      </c>
      <c r="S176" s="262">
        <v>2590</v>
      </c>
      <c r="T176" s="262">
        <v>36113</v>
      </c>
      <c r="U176" s="262">
        <v>18</v>
      </c>
      <c r="V176" s="262">
        <v>179</v>
      </c>
      <c r="W176" s="262">
        <v>179</v>
      </c>
      <c r="X176" s="262">
        <v>95</v>
      </c>
      <c r="Y176" s="262">
        <v>26</v>
      </c>
      <c r="Z176" s="262">
        <v>130</v>
      </c>
      <c r="AA176" s="262">
        <v>1334</v>
      </c>
      <c r="AB176" s="262">
        <v>2291</v>
      </c>
      <c r="AC176" s="262">
        <v>211</v>
      </c>
      <c r="AD176" s="262">
        <v>32636</v>
      </c>
      <c r="AE176" s="262">
        <v>2581</v>
      </c>
      <c r="AF176" s="262">
        <v>277</v>
      </c>
      <c r="AG176" s="262">
        <v>28000</v>
      </c>
      <c r="AH176" s="262">
        <v>8108</v>
      </c>
      <c r="AI176" s="262">
        <v>2944</v>
      </c>
      <c r="AJ176" s="262">
        <v>237</v>
      </c>
      <c r="AK176" s="262">
        <v>41</v>
      </c>
      <c r="AL176" s="262">
        <v>29591</v>
      </c>
      <c r="AM176" s="262">
        <v>5107</v>
      </c>
      <c r="AN176" s="262">
        <v>3530</v>
      </c>
      <c r="AO176" s="262">
        <v>1102</v>
      </c>
      <c r="AP176" s="262">
        <v>57442</v>
      </c>
      <c r="AQ176" s="262">
        <v>5856</v>
      </c>
      <c r="AR176" s="262">
        <v>4524</v>
      </c>
      <c r="AS176" s="262">
        <v>6169</v>
      </c>
      <c r="AT176" s="262">
        <v>8177</v>
      </c>
      <c r="AU176" s="262">
        <v>8555</v>
      </c>
      <c r="AV176" s="262">
        <v>7679</v>
      </c>
      <c r="AW176" s="262">
        <v>6937</v>
      </c>
      <c r="AX176" s="262">
        <v>3822</v>
      </c>
      <c r="AY176" s="262">
        <v>1606</v>
      </c>
      <c r="AZ176" s="262">
        <v>7708</v>
      </c>
      <c r="BA176" s="262">
        <v>43827</v>
      </c>
      <c r="BB176" s="262">
        <v>103</v>
      </c>
      <c r="BC176" s="262">
        <v>401</v>
      </c>
      <c r="BD176" s="262">
        <v>643</v>
      </c>
      <c r="BE176" s="262">
        <v>213</v>
      </c>
      <c r="BF176" s="262">
        <v>77</v>
      </c>
      <c r="BG176" s="262">
        <v>353</v>
      </c>
      <c r="BH176" s="262">
        <v>1638</v>
      </c>
      <c r="BI176" s="262">
        <v>5066</v>
      </c>
      <c r="BJ176" s="262">
        <v>213</v>
      </c>
      <c r="BK176" s="262">
        <v>42576</v>
      </c>
      <c r="BL176" s="262">
        <v>3484</v>
      </c>
      <c r="BM176" s="262">
        <v>348</v>
      </c>
      <c r="BN176" s="262">
        <v>30190</v>
      </c>
      <c r="BO176" s="262">
        <v>20380</v>
      </c>
      <c r="BP176" s="262">
        <v>146</v>
      </c>
      <c r="BQ176" s="262">
        <v>2609</v>
      </c>
      <c r="BR176" s="262">
        <v>856</v>
      </c>
      <c r="BS176" s="262">
        <v>3241</v>
      </c>
      <c r="BT176" s="262">
        <v>7169</v>
      </c>
      <c r="BU176" s="262">
        <v>9286</v>
      </c>
      <c r="BV176" s="262">
        <v>8649</v>
      </c>
      <c r="BW176" s="262">
        <v>8591</v>
      </c>
      <c r="BX176" s="262">
        <v>6147</v>
      </c>
      <c r="BY176" s="262">
        <v>3292</v>
      </c>
      <c r="BZ176" s="262">
        <v>2087</v>
      </c>
      <c r="CA176" s="262">
        <v>4007</v>
      </c>
      <c r="CB176" s="262">
        <v>659</v>
      </c>
      <c r="CC176" s="262">
        <v>1928</v>
      </c>
      <c r="CD176" s="262">
        <v>6104</v>
      </c>
      <c r="CE176" s="262">
        <v>10555</v>
      </c>
      <c r="CF176" s="262">
        <v>11342</v>
      </c>
      <c r="CG176" s="262">
        <v>9518</v>
      </c>
      <c r="CH176" s="262">
        <v>13219</v>
      </c>
      <c r="CI176" s="262">
        <v>40868</v>
      </c>
      <c r="CJ176" s="262">
        <v>5847</v>
      </c>
      <c r="CK176" s="262">
        <v>4773</v>
      </c>
      <c r="CL176" s="262">
        <v>1837</v>
      </c>
      <c r="CM176" s="262">
        <v>45227</v>
      </c>
      <c r="CN176" s="262">
        <v>13324</v>
      </c>
      <c r="CO176" s="262">
        <v>12742</v>
      </c>
      <c r="CP176" s="262">
        <v>14182</v>
      </c>
      <c r="CQ176" s="262">
        <v>4264</v>
      </c>
      <c r="CR176" s="262">
        <v>715</v>
      </c>
      <c r="CS176" s="262">
        <v>13324</v>
      </c>
      <c r="CT176" s="262">
        <v>15299</v>
      </c>
      <c r="CU176" s="262">
        <v>8101</v>
      </c>
      <c r="CV176" s="262">
        <v>5932</v>
      </c>
      <c r="CW176" s="262">
        <v>1688</v>
      </c>
      <c r="CX176" s="262">
        <v>883</v>
      </c>
      <c r="CY176" s="262">
        <v>105283</v>
      </c>
      <c r="CZ176" s="262">
        <v>51460</v>
      </c>
      <c r="DA176" s="262">
        <v>53823</v>
      </c>
      <c r="DB176" s="262">
        <v>8886</v>
      </c>
      <c r="DC176" s="262">
        <v>12083</v>
      </c>
      <c r="DD176" s="262">
        <v>11261</v>
      </c>
      <c r="DE176" s="262">
        <v>17154</v>
      </c>
      <c r="DF176" s="262">
        <v>11083</v>
      </c>
      <c r="DG176" s="262">
        <v>10528</v>
      </c>
      <c r="DH176" s="262">
        <v>5617</v>
      </c>
      <c r="DI176" s="262">
        <v>2431</v>
      </c>
      <c r="DJ176" s="262">
        <v>2588</v>
      </c>
      <c r="DK176" s="262">
        <v>9681</v>
      </c>
      <c r="DL176" s="262">
        <v>3617</v>
      </c>
      <c r="DM176" s="262">
        <v>8524</v>
      </c>
      <c r="DN176" s="262">
        <v>5389</v>
      </c>
      <c r="DO176" s="262">
        <v>11150</v>
      </c>
      <c r="DP176" s="262">
        <v>17521</v>
      </c>
      <c r="DQ176" s="262">
        <v>23380</v>
      </c>
      <c r="DR176" s="262">
        <v>11082</v>
      </c>
      <c r="DS176" s="262">
        <v>9920</v>
      </c>
      <c r="DT176" s="262">
        <v>55720</v>
      </c>
      <c r="DU176" s="262">
        <v>53360</v>
      </c>
      <c r="DV176" s="262">
        <v>2350</v>
      </c>
      <c r="DW176" s="262">
        <v>49290</v>
      </c>
      <c r="DX176" s="262">
        <v>53360</v>
      </c>
      <c r="DY176" s="262">
        <v>44510</v>
      </c>
      <c r="DZ176" s="262">
        <v>3380</v>
      </c>
      <c r="EA176" s="262">
        <v>2490</v>
      </c>
      <c r="EB176" s="262">
        <v>2290</v>
      </c>
      <c r="EC176" s="262">
        <v>690</v>
      </c>
      <c r="ED176" s="262">
        <v>51830</v>
      </c>
      <c r="EE176" s="262">
        <v>1810</v>
      </c>
      <c r="EF176" s="262">
        <v>7310</v>
      </c>
      <c r="EG176" s="262">
        <v>10140</v>
      </c>
      <c r="EH176" s="262">
        <v>6990</v>
      </c>
      <c r="EI176" s="262">
        <v>8440</v>
      </c>
      <c r="EJ176" s="262">
        <v>610</v>
      </c>
      <c r="EK176" s="262">
        <v>7640</v>
      </c>
      <c r="EL176" s="262">
        <v>3790</v>
      </c>
      <c r="EM176" s="262">
        <v>4810</v>
      </c>
      <c r="EN176" s="262">
        <v>290</v>
      </c>
      <c r="EO176" s="262">
        <v>53360</v>
      </c>
      <c r="EP176" s="262">
        <v>940</v>
      </c>
      <c r="EQ176" s="262">
        <v>14010</v>
      </c>
      <c r="ER176" s="262">
        <v>10280</v>
      </c>
      <c r="ES176" s="262">
        <v>830</v>
      </c>
      <c r="ET176" s="262">
        <v>2910</v>
      </c>
      <c r="EU176" s="262">
        <v>11760</v>
      </c>
      <c r="EV176" s="262">
        <v>8250</v>
      </c>
      <c r="EW176" s="262">
        <v>3510</v>
      </c>
      <c r="EX176" s="262">
        <v>26660</v>
      </c>
      <c r="EY176" s="262">
        <v>1460</v>
      </c>
      <c r="EZ176" s="262">
        <v>5660</v>
      </c>
      <c r="FA176" s="262">
        <v>4760</v>
      </c>
      <c r="FB176" s="262">
        <v>14770</v>
      </c>
      <c r="FC176" s="262">
        <v>0</v>
      </c>
      <c r="FD176" s="262">
        <v>13670</v>
      </c>
      <c r="FE176" s="262">
        <v>4480</v>
      </c>
      <c r="FF176" s="262">
        <v>7460</v>
      </c>
      <c r="FG176" s="262">
        <v>1740</v>
      </c>
      <c r="FH176" s="262">
        <v>4400</v>
      </c>
      <c r="FI176" s="262">
        <v>180</v>
      </c>
      <c r="FJ176" s="262">
        <v>2220</v>
      </c>
      <c r="FK176" s="262">
        <v>3990</v>
      </c>
      <c r="FL176" s="262">
        <v>1810</v>
      </c>
      <c r="FM176" s="262">
        <v>1080</v>
      </c>
      <c r="FN176" s="262">
        <v>90370</v>
      </c>
      <c r="FO176" s="262">
        <v>5610</v>
      </c>
      <c r="FP176" s="262">
        <v>2910</v>
      </c>
      <c r="FQ176" s="262">
        <v>2690</v>
      </c>
      <c r="FR176" s="262">
        <v>41470</v>
      </c>
      <c r="FS176" s="262">
        <v>22340</v>
      </c>
      <c r="FT176" s="262">
        <v>20610</v>
      </c>
      <c r="FU176" s="262">
        <v>1740</v>
      </c>
      <c r="FV176" s="262">
        <v>6440</v>
      </c>
      <c r="FW176" s="262">
        <v>14510</v>
      </c>
      <c r="FX176" s="262">
        <v>90370</v>
      </c>
      <c r="FY176" s="262">
        <v>27570</v>
      </c>
      <c r="FZ176" s="262">
        <v>43300</v>
      </c>
      <c r="GA176" s="262">
        <v>8910</v>
      </c>
      <c r="GB176" s="262">
        <v>940</v>
      </c>
      <c r="GC176" s="262">
        <v>3760</v>
      </c>
      <c r="GD176" s="262">
        <v>5210</v>
      </c>
      <c r="GE176" s="262">
        <v>670</v>
      </c>
      <c r="GF176">
        <v>4617</v>
      </c>
      <c r="GG176">
        <v>3506</v>
      </c>
      <c r="GH176">
        <v>14675</v>
      </c>
      <c r="GI176">
        <v>4433</v>
      </c>
      <c r="GJ176">
        <v>1954</v>
      </c>
      <c r="GK176">
        <v>2143</v>
      </c>
      <c r="GL176">
        <v>3431</v>
      </c>
      <c r="GM176">
        <v>2430</v>
      </c>
      <c r="GN176">
        <v>1710</v>
      </c>
      <c r="GO176">
        <v>431</v>
      </c>
      <c r="GP176">
        <v>5856</v>
      </c>
      <c r="GQ176">
        <v>4425</v>
      </c>
      <c r="GR176">
        <v>22350</v>
      </c>
      <c r="GS176">
        <v>6587</v>
      </c>
      <c r="GT176">
        <v>2587</v>
      </c>
      <c r="GU176">
        <v>3095</v>
      </c>
      <c r="GV176">
        <v>4057</v>
      </c>
      <c r="GW176">
        <v>2213</v>
      </c>
      <c r="GX176">
        <v>1659</v>
      </c>
      <c r="GY176">
        <v>496</v>
      </c>
    </row>
    <row r="177" spans="1:207">
      <c r="A177" s="262">
        <v>7336</v>
      </c>
      <c r="B177" s="262">
        <v>7</v>
      </c>
      <c r="C177" s="262">
        <v>3</v>
      </c>
      <c r="D177" s="262">
        <v>36</v>
      </c>
      <c r="E177" s="262" t="s">
        <v>190</v>
      </c>
      <c r="F177" s="262" t="s">
        <v>2549</v>
      </c>
      <c r="G177" s="262" t="s">
        <v>2550</v>
      </c>
      <c r="H177" s="262" t="s">
        <v>2202</v>
      </c>
      <c r="I177" s="262">
        <v>27208</v>
      </c>
      <c r="J177" s="262">
        <v>6168</v>
      </c>
      <c r="K177" s="262">
        <v>3084</v>
      </c>
      <c r="L177" s="262">
        <v>3070</v>
      </c>
      <c r="M177" s="262">
        <v>3269</v>
      </c>
      <c r="N177" s="262">
        <v>3386</v>
      </c>
      <c r="O177" s="262">
        <v>2891</v>
      </c>
      <c r="P177" s="262">
        <v>2703</v>
      </c>
      <c r="Q177" s="262">
        <v>1863</v>
      </c>
      <c r="R177" s="262">
        <v>774</v>
      </c>
      <c r="S177" s="262">
        <v>1425</v>
      </c>
      <c r="T177" s="262">
        <v>25424</v>
      </c>
      <c r="U177" s="262">
        <v>7</v>
      </c>
      <c r="V177" s="262">
        <v>98</v>
      </c>
      <c r="W177" s="262">
        <v>83</v>
      </c>
      <c r="X177" s="262">
        <v>98</v>
      </c>
      <c r="Y177" s="262">
        <v>6</v>
      </c>
      <c r="Z177" s="262">
        <v>67</v>
      </c>
      <c r="AA177" s="262">
        <v>583</v>
      </c>
      <c r="AB177" s="262">
        <v>634</v>
      </c>
      <c r="AC177" s="262">
        <v>82</v>
      </c>
      <c r="AD177" s="262">
        <v>22262</v>
      </c>
      <c r="AE177" s="262">
        <v>3216</v>
      </c>
      <c r="AF177" s="262">
        <v>431</v>
      </c>
      <c r="AG177" s="262">
        <v>20687</v>
      </c>
      <c r="AH177" s="262">
        <v>5070</v>
      </c>
      <c r="AI177" s="262">
        <v>1338</v>
      </c>
      <c r="AJ177" s="262">
        <v>91</v>
      </c>
      <c r="AK177" s="262">
        <v>22</v>
      </c>
      <c r="AL177" s="262">
        <v>21012</v>
      </c>
      <c r="AM177" s="262">
        <v>2676</v>
      </c>
      <c r="AN177" s="262">
        <v>2511</v>
      </c>
      <c r="AO177" s="262">
        <v>1009</v>
      </c>
      <c r="AP177" s="262">
        <v>36596</v>
      </c>
      <c r="AQ177" s="262">
        <v>7684</v>
      </c>
      <c r="AR177" s="262">
        <v>3881</v>
      </c>
      <c r="AS177" s="262">
        <v>3844</v>
      </c>
      <c r="AT177" s="262">
        <v>4533</v>
      </c>
      <c r="AU177" s="262">
        <v>4962</v>
      </c>
      <c r="AV177" s="262">
        <v>3915</v>
      </c>
      <c r="AW177" s="262">
        <v>4116</v>
      </c>
      <c r="AX177" s="262">
        <v>2093</v>
      </c>
      <c r="AY177" s="262">
        <v>834</v>
      </c>
      <c r="AZ177" s="262">
        <v>4012</v>
      </c>
      <c r="BA177" s="262">
        <v>30818</v>
      </c>
      <c r="BB177" s="262">
        <v>20</v>
      </c>
      <c r="BC177" s="262">
        <v>210</v>
      </c>
      <c r="BD177" s="262">
        <v>501</v>
      </c>
      <c r="BE177" s="262">
        <v>200</v>
      </c>
      <c r="BF177" s="262">
        <v>15</v>
      </c>
      <c r="BG177" s="262">
        <v>86</v>
      </c>
      <c r="BH177" s="262">
        <v>725</v>
      </c>
      <c r="BI177" s="262">
        <v>1391</v>
      </c>
      <c r="BJ177" s="262">
        <v>106</v>
      </c>
      <c r="BK177" s="262">
        <v>28803</v>
      </c>
      <c r="BL177" s="262">
        <v>4322</v>
      </c>
      <c r="BM177" s="262">
        <v>515</v>
      </c>
      <c r="BN177" s="262">
        <v>23570</v>
      </c>
      <c r="BO177" s="262">
        <v>9870</v>
      </c>
      <c r="BP177" s="262">
        <v>200</v>
      </c>
      <c r="BQ177" s="262">
        <v>2222</v>
      </c>
      <c r="BR177" s="262">
        <v>348</v>
      </c>
      <c r="BS177" s="262">
        <v>2137</v>
      </c>
      <c r="BT177" s="262">
        <v>4755</v>
      </c>
      <c r="BU177" s="262">
        <v>6018</v>
      </c>
      <c r="BV177" s="262">
        <v>5926</v>
      </c>
      <c r="BW177" s="262">
        <v>6427</v>
      </c>
      <c r="BX177" s="262">
        <v>4191</v>
      </c>
      <c r="BY177" s="262">
        <v>2183</v>
      </c>
      <c r="BZ177" s="262">
        <v>1500</v>
      </c>
      <c r="CA177" s="262">
        <v>2377</v>
      </c>
      <c r="CB177" s="262">
        <v>218</v>
      </c>
      <c r="CC177" s="262">
        <v>1107</v>
      </c>
      <c r="CD177" s="262">
        <v>3837</v>
      </c>
      <c r="CE177" s="262">
        <v>6029</v>
      </c>
      <c r="CF177" s="262">
        <v>7060</v>
      </c>
      <c r="CG177" s="262">
        <v>6891</v>
      </c>
      <c r="CH177" s="262">
        <v>10720</v>
      </c>
      <c r="CI177" s="262">
        <v>27427</v>
      </c>
      <c r="CJ177" s="262">
        <v>3483</v>
      </c>
      <c r="CK177" s="262">
        <v>3606</v>
      </c>
      <c r="CL177" s="262">
        <v>1346</v>
      </c>
      <c r="CM177" s="262">
        <v>31243</v>
      </c>
      <c r="CN177" s="262">
        <v>8550</v>
      </c>
      <c r="CO177" s="262">
        <v>8783</v>
      </c>
      <c r="CP177" s="262">
        <v>10573</v>
      </c>
      <c r="CQ177" s="262">
        <v>2883</v>
      </c>
      <c r="CR177" s="262">
        <v>454</v>
      </c>
      <c r="CS177" s="262">
        <v>8550</v>
      </c>
      <c r="CT177" s="262">
        <v>10347</v>
      </c>
      <c r="CU177" s="262">
        <v>6251</v>
      </c>
      <c r="CV177" s="262">
        <v>4201</v>
      </c>
      <c r="CW177" s="262">
        <v>1297</v>
      </c>
      <c r="CX177" s="262">
        <v>597</v>
      </c>
      <c r="CY177" s="262">
        <v>72781</v>
      </c>
      <c r="CZ177" s="262">
        <v>35908</v>
      </c>
      <c r="DA177" s="262">
        <v>36875</v>
      </c>
      <c r="DB177" s="262">
        <v>5568</v>
      </c>
      <c r="DC177" s="262">
        <v>7771</v>
      </c>
      <c r="DD177" s="262">
        <v>7580</v>
      </c>
      <c r="DE177" s="262">
        <v>12236</v>
      </c>
      <c r="DF177" s="262">
        <v>7963</v>
      </c>
      <c r="DG177" s="262">
        <v>7911</v>
      </c>
      <c r="DH177" s="262">
        <v>4481</v>
      </c>
      <c r="DI177" s="262">
        <v>1548</v>
      </c>
      <c r="DJ177" s="262">
        <v>1671</v>
      </c>
      <c r="DK177" s="262">
        <v>5957</v>
      </c>
      <c r="DL177" s="262">
        <v>2465</v>
      </c>
      <c r="DM177" s="262">
        <v>5700</v>
      </c>
      <c r="DN177" s="262">
        <v>3578</v>
      </c>
      <c r="DO177" s="262">
        <v>7309</v>
      </c>
      <c r="DP177" s="262">
        <v>11964</v>
      </c>
      <c r="DQ177" s="262">
        <v>16905</v>
      </c>
      <c r="DR177" s="262">
        <v>7880</v>
      </c>
      <c r="DS177" s="262">
        <v>7806</v>
      </c>
      <c r="DT177" s="262">
        <v>38050</v>
      </c>
      <c r="DU177" s="262">
        <v>36480</v>
      </c>
      <c r="DV177" s="262">
        <v>1570</v>
      </c>
      <c r="DW177" s="262">
        <v>34560</v>
      </c>
      <c r="DX177" s="262">
        <v>36480</v>
      </c>
      <c r="DY177" s="262">
        <v>31110</v>
      </c>
      <c r="DZ177" s="262">
        <v>2100</v>
      </c>
      <c r="EA177" s="262">
        <v>1440</v>
      </c>
      <c r="EB177" s="262">
        <v>1490</v>
      </c>
      <c r="EC177" s="262">
        <v>330</v>
      </c>
      <c r="ED177" s="262">
        <v>35600</v>
      </c>
      <c r="EE177" s="262">
        <v>1350</v>
      </c>
      <c r="EF177" s="262">
        <v>3790</v>
      </c>
      <c r="EG177" s="262">
        <v>7010</v>
      </c>
      <c r="EH177" s="262">
        <v>4640</v>
      </c>
      <c r="EI177" s="262">
        <v>5520</v>
      </c>
      <c r="EJ177" s="262">
        <v>550</v>
      </c>
      <c r="EK177" s="262">
        <v>5760</v>
      </c>
      <c r="EL177" s="262">
        <v>3020</v>
      </c>
      <c r="EM177" s="262">
        <v>3690</v>
      </c>
      <c r="EN177" s="262">
        <v>270</v>
      </c>
      <c r="EO177" s="262">
        <v>36480</v>
      </c>
      <c r="EP177" s="262">
        <v>450</v>
      </c>
      <c r="EQ177" s="262">
        <v>12440</v>
      </c>
      <c r="ER177" s="262">
        <v>9910</v>
      </c>
      <c r="ES177" s="262">
        <v>410</v>
      </c>
      <c r="ET177" s="262">
        <v>2110</v>
      </c>
      <c r="EU177" s="262">
        <v>7470</v>
      </c>
      <c r="EV177" s="262">
        <v>5470</v>
      </c>
      <c r="EW177" s="262">
        <v>2000</v>
      </c>
      <c r="EX177" s="262">
        <v>16120</v>
      </c>
      <c r="EY177" s="262">
        <v>830</v>
      </c>
      <c r="EZ177" s="262">
        <v>3150</v>
      </c>
      <c r="FA177" s="262">
        <v>3150</v>
      </c>
      <c r="FB177" s="262">
        <v>8980</v>
      </c>
      <c r="FC177" s="262">
        <v>0.42420000000000002</v>
      </c>
      <c r="FD177" s="262">
        <v>8320</v>
      </c>
      <c r="FE177" s="262">
        <v>2600</v>
      </c>
      <c r="FF177" s="262">
        <v>4520</v>
      </c>
      <c r="FG177" s="262">
        <v>1200</v>
      </c>
      <c r="FH177" s="262">
        <v>2550</v>
      </c>
      <c r="FI177" s="262">
        <v>340</v>
      </c>
      <c r="FJ177" s="262">
        <v>1900</v>
      </c>
      <c r="FK177" s="262">
        <v>2460</v>
      </c>
      <c r="FL177" s="262">
        <v>370</v>
      </c>
      <c r="FM177" s="262">
        <v>710</v>
      </c>
      <c r="FN177" s="262">
        <v>63410</v>
      </c>
      <c r="FO177" s="262">
        <v>3710</v>
      </c>
      <c r="FP177" s="262">
        <v>2170</v>
      </c>
      <c r="FQ177" s="262">
        <v>1530</v>
      </c>
      <c r="FR177" s="262">
        <v>34580</v>
      </c>
      <c r="FS177" s="262">
        <v>15050</v>
      </c>
      <c r="FT177" s="262">
        <v>13850</v>
      </c>
      <c r="FU177" s="262">
        <v>1200</v>
      </c>
      <c r="FV177" s="262">
        <v>3480</v>
      </c>
      <c r="FW177" s="262">
        <v>6600</v>
      </c>
      <c r="FX177" s="262">
        <v>63410</v>
      </c>
      <c r="FY177" s="262">
        <v>19370</v>
      </c>
      <c r="FZ177" s="262">
        <v>32910</v>
      </c>
      <c r="GA177" s="262">
        <v>6270</v>
      </c>
      <c r="GB177" s="262">
        <v>520</v>
      </c>
      <c r="GC177" s="262">
        <v>1710</v>
      </c>
      <c r="GD177" s="262">
        <v>2380</v>
      </c>
      <c r="GE177" s="262">
        <v>0.42420000000000002</v>
      </c>
      <c r="GF177">
        <v>6168</v>
      </c>
      <c r="GG177">
        <v>3040</v>
      </c>
      <c r="GH177">
        <v>9471</v>
      </c>
      <c r="GI177">
        <v>2473</v>
      </c>
      <c r="GJ177">
        <v>1009</v>
      </c>
      <c r="GK177">
        <v>1216</v>
      </c>
      <c r="GL177">
        <v>1654</v>
      </c>
      <c r="GM177">
        <v>1144</v>
      </c>
      <c r="GN177">
        <v>794</v>
      </c>
      <c r="GO177">
        <v>239</v>
      </c>
      <c r="GP177">
        <v>7684</v>
      </c>
      <c r="GQ177">
        <v>3816</v>
      </c>
      <c r="GR177">
        <v>12980</v>
      </c>
      <c r="GS177">
        <v>3454</v>
      </c>
      <c r="GT177">
        <v>1299</v>
      </c>
      <c r="GU177">
        <v>1936</v>
      </c>
      <c r="GV177">
        <v>2340</v>
      </c>
      <c r="GW177">
        <v>1246</v>
      </c>
      <c r="GX177">
        <v>811</v>
      </c>
      <c r="GY177">
        <v>296</v>
      </c>
    </row>
    <row r="178" spans="1:207">
      <c r="A178" s="262">
        <v>7337</v>
      </c>
      <c r="B178" s="262">
        <v>7</v>
      </c>
      <c r="C178" s="262">
        <v>3</v>
      </c>
      <c r="D178" s="262">
        <v>37</v>
      </c>
      <c r="E178" s="262" t="s">
        <v>190</v>
      </c>
      <c r="F178" s="262" t="s">
        <v>2551</v>
      </c>
      <c r="G178" s="262" t="s">
        <v>2552</v>
      </c>
      <c r="H178" s="262" t="s">
        <v>2202</v>
      </c>
      <c r="I178" s="262">
        <v>36675</v>
      </c>
      <c r="J178" s="262">
        <v>6496</v>
      </c>
      <c r="K178" s="262">
        <v>3150</v>
      </c>
      <c r="L178" s="262">
        <v>3738</v>
      </c>
      <c r="M178" s="262">
        <v>4745</v>
      </c>
      <c r="N178" s="262">
        <v>5401</v>
      </c>
      <c r="O178" s="262">
        <v>4498</v>
      </c>
      <c r="P178" s="262">
        <v>4780</v>
      </c>
      <c r="Q178" s="262">
        <v>2362</v>
      </c>
      <c r="R178" s="262">
        <v>1505</v>
      </c>
      <c r="S178" s="262">
        <v>2507</v>
      </c>
      <c r="T178" s="262">
        <v>33584</v>
      </c>
      <c r="U178" s="262">
        <v>43</v>
      </c>
      <c r="V178" s="262">
        <v>166</v>
      </c>
      <c r="W178" s="262">
        <v>116</v>
      </c>
      <c r="X178" s="262">
        <v>75</v>
      </c>
      <c r="Y178" s="262">
        <v>46</v>
      </c>
      <c r="Z178" s="262">
        <v>138</v>
      </c>
      <c r="AA178" s="262">
        <v>671</v>
      </c>
      <c r="AB178" s="262">
        <v>1275</v>
      </c>
      <c r="AC178" s="262">
        <v>96</v>
      </c>
      <c r="AD178" s="262">
        <v>31025</v>
      </c>
      <c r="AE178" s="262">
        <v>3121</v>
      </c>
      <c r="AF178" s="262">
        <v>487</v>
      </c>
      <c r="AG178" s="262">
        <v>28179</v>
      </c>
      <c r="AH178" s="262">
        <v>5601</v>
      </c>
      <c r="AI178" s="262">
        <v>2420</v>
      </c>
      <c r="AJ178" s="262">
        <v>371</v>
      </c>
      <c r="AK178" s="262">
        <v>104</v>
      </c>
      <c r="AL178" s="262">
        <v>28687</v>
      </c>
      <c r="AM178" s="262">
        <v>2949</v>
      </c>
      <c r="AN178" s="262">
        <v>2986</v>
      </c>
      <c r="AO178" s="262">
        <v>2053</v>
      </c>
      <c r="AP178" s="262">
        <v>52994</v>
      </c>
      <c r="AQ178" s="262">
        <v>8538</v>
      </c>
      <c r="AR178" s="262">
        <v>4055</v>
      </c>
      <c r="AS178" s="262">
        <v>4957</v>
      </c>
      <c r="AT178" s="262">
        <v>6473</v>
      </c>
      <c r="AU178" s="262">
        <v>8380</v>
      </c>
      <c r="AV178" s="262">
        <v>6964</v>
      </c>
      <c r="AW178" s="262">
        <v>8260</v>
      </c>
      <c r="AX178" s="262">
        <v>3370</v>
      </c>
      <c r="AY178" s="262">
        <v>1994</v>
      </c>
      <c r="AZ178" s="262">
        <v>9840</v>
      </c>
      <c r="BA178" s="262">
        <v>41430</v>
      </c>
      <c r="BB178" s="262">
        <v>166</v>
      </c>
      <c r="BC178" s="262">
        <v>405</v>
      </c>
      <c r="BD178" s="262">
        <v>494</v>
      </c>
      <c r="BE178" s="262">
        <v>189</v>
      </c>
      <c r="BF178" s="262">
        <v>251</v>
      </c>
      <c r="BG178" s="262">
        <v>216</v>
      </c>
      <c r="BH178" s="262">
        <v>975</v>
      </c>
      <c r="BI178" s="262">
        <v>3413</v>
      </c>
      <c r="BJ178" s="262">
        <v>195</v>
      </c>
      <c r="BK178" s="262">
        <v>44033</v>
      </c>
      <c r="BL178" s="262">
        <v>3823</v>
      </c>
      <c r="BM178" s="262">
        <v>552</v>
      </c>
      <c r="BN178" s="262">
        <v>32607</v>
      </c>
      <c r="BO178" s="262">
        <v>17099</v>
      </c>
      <c r="BP178" s="262">
        <v>846</v>
      </c>
      <c r="BQ178" s="262">
        <v>2439</v>
      </c>
      <c r="BR178" s="262">
        <v>1070</v>
      </c>
      <c r="BS178" s="262">
        <v>4114</v>
      </c>
      <c r="BT178" s="262">
        <v>7764</v>
      </c>
      <c r="BU178" s="262">
        <v>9203</v>
      </c>
      <c r="BV178" s="262">
        <v>8090</v>
      </c>
      <c r="BW178" s="262">
        <v>8947</v>
      </c>
      <c r="BX178" s="262">
        <v>6119</v>
      </c>
      <c r="BY178" s="262">
        <v>2986</v>
      </c>
      <c r="BZ178" s="262">
        <v>1820</v>
      </c>
      <c r="CA178" s="262">
        <v>2878</v>
      </c>
      <c r="CB178" s="262">
        <v>778</v>
      </c>
      <c r="CC178" s="262">
        <v>2878</v>
      </c>
      <c r="CD178" s="262">
        <v>7066</v>
      </c>
      <c r="CE178" s="262">
        <v>10100</v>
      </c>
      <c r="CF178" s="262">
        <v>10615</v>
      </c>
      <c r="CG178" s="262">
        <v>9399</v>
      </c>
      <c r="CH178" s="262">
        <v>12155</v>
      </c>
      <c r="CI178" s="262">
        <v>39757</v>
      </c>
      <c r="CJ178" s="262">
        <v>4467</v>
      </c>
      <c r="CK178" s="262">
        <v>5327</v>
      </c>
      <c r="CL178" s="262">
        <v>3440</v>
      </c>
      <c r="CM178" s="262">
        <v>46542</v>
      </c>
      <c r="CN178" s="262">
        <v>13227</v>
      </c>
      <c r="CO178" s="262">
        <v>13646</v>
      </c>
      <c r="CP178" s="262">
        <v>15113</v>
      </c>
      <c r="CQ178" s="262">
        <v>3786</v>
      </c>
      <c r="CR178" s="262">
        <v>770</v>
      </c>
      <c r="CS178" s="262">
        <v>13227</v>
      </c>
      <c r="CT178" s="262">
        <v>15856</v>
      </c>
      <c r="CU178" s="262">
        <v>8254</v>
      </c>
      <c r="CV178" s="262">
        <v>6401</v>
      </c>
      <c r="CW178" s="262">
        <v>1920</v>
      </c>
      <c r="CX178" s="262">
        <v>884</v>
      </c>
      <c r="CY178" s="262">
        <v>108244</v>
      </c>
      <c r="CZ178" s="262">
        <v>53041</v>
      </c>
      <c r="DA178" s="262">
        <v>55203</v>
      </c>
      <c r="DB178" s="262">
        <v>8712</v>
      </c>
      <c r="DC178" s="262">
        <v>11883</v>
      </c>
      <c r="DD178" s="262">
        <v>10853</v>
      </c>
      <c r="DE178" s="262">
        <v>17238</v>
      </c>
      <c r="DF178" s="262">
        <v>12212</v>
      </c>
      <c r="DG178" s="262">
        <v>11383</v>
      </c>
      <c r="DH178" s="262">
        <v>5811</v>
      </c>
      <c r="DI178" s="262">
        <v>2348</v>
      </c>
      <c r="DJ178" s="262">
        <v>2543</v>
      </c>
      <c r="DK178" s="262">
        <v>9513</v>
      </c>
      <c r="DL178" s="262">
        <v>3675</v>
      </c>
      <c r="DM178" s="262">
        <v>8228</v>
      </c>
      <c r="DN178" s="262">
        <v>5141</v>
      </c>
      <c r="DO178" s="262">
        <v>11128</v>
      </c>
      <c r="DP178" s="262">
        <v>19024</v>
      </c>
      <c r="DQ178" s="262">
        <v>24176</v>
      </c>
      <c r="DR178" s="262">
        <v>12025</v>
      </c>
      <c r="DS178" s="262">
        <v>10443</v>
      </c>
      <c r="DT178" s="262">
        <v>59900</v>
      </c>
      <c r="DU178" s="262">
        <v>58330</v>
      </c>
      <c r="DV178" s="262">
        <v>1570</v>
      </c>
      <c r="DW178" s="262">
        <v>47690</v>
      </c>
      <c r="DX178" s="262">
        <v>58330</v>
      </c>
      <c r="DY178" s="262">
        <v>46710</v>
      </c>
      <c r="DZ178" s="262">
        <v>3950</v>
      </c>
      <c r="EA178" s="262">
        <v>2960</v>
      </c>
      <c r="EB178" s="262">
        <v>3470</v>
      </c>
      <c r="EC178" s="262">
        <v>1240</v>
      </c>
      <c r="ED178" s="262">
        <v>56780</v>
      </c>
      <c r="EE178" s="262">
        <v>2130</v>
      </c>
      <c r="EF178" s="262">
        <v>8280</v>
      </c>
      <c r="EG178" s="262">
        <v>12080</v>
      </c>
      <c r="EH178" s="262">
        <v>7300</v>
      </c>
      <c r="EI178" s="262">
        <v>8880</v>
      </c>
      <c r="EJ178" s="262">
        <v>1850</v>
      </c>
      <c r="EK178" s="262">
        <v>7380</v>
      </c>
      <c r="EL178" s="262">
        <v>3450</v>
      </c>
      <c r="EM178" s="262">
        <v>5300</v>
      </c>
      <c r="EN178" s="262">
        <v>0.42420000000000002</v>
      </c>
      <c r="EO178" s="262">
        <v>58330</v>
      </c>
      <c r="EP178" s="262">
        <v>2730</v>
      </c>
      <c r="EQ178" s="262">
        <v>15760</v>
      </c>
      <c r="ER178" s="262">
        <v>11830</v>
      </c>
      <c r="ES178" s="262">
        <v>700</v>
      </c>
      <c r="ET178" s="262">
        <v>3240</v>
      </c>
      <c r="EU178" s="262">
        <v>13580</v>
      </c>
      <c r="EV178" s="262">
        <v>10160</v>
      </c>
      <c r="EW178" s="262">
        <v>3420</v>
      </c>
      <c r="EX178" s="262">
        <v>26260</v>
      </c>
      <c r="EY178" s="262">
        <v>1740</v>
      </c>
      <c r="EZ178" s="262">
        <v>5750</v>
      </c>
      <c r="FA178" s="262">
        <v>4600</v>
      </c>
      <c r="FB178" s="262">
        <v>14170</v>
      </c>
      <c r="FC178" s="262">
        <v>0.42420000000000002</v>
      </c>
      <c r="FD178" s="262">
        <v>12980</v>
      </c>
      <c r="FE178" s="262">
        <v>4140</v>
      </c>
      <c r="FF178" s="262">
        <v>6980</v>
      </c>
      <c r="FG178" s="262">
        <v>1850</v>
      </c>
      <c r="FH178" s="262">
        <v>4090</v>
      </c>
      <c r="FI178" s="262">
        <v>500</v>
      </c>
      <c r="FJ178" s="262">
        <v>3000</v>
      </c>
      <c r="FK178" s="262">
        <v>4040</v>
      </c>
      <c r="FL178" s="262">
        <v>450</v>
      </c>
      <c r="FM178" s="262">
        <v>900</v>
      </c>
      <c r="FN178" s="262">
        <v>93350</v>
      </c>
      <c r="FO178" s="262">
        <v>4650</v>
      </c>
      <c r="FP178" s="262">
        <v>2380</v>
      </c>
      <c r="FQ178" s="262">
        <v>2270</v>
      </c>
      <c r="FR178" s="262">
        <v>43700</v>
      </c>
      <c r="FS178" s="262">
        <v>24030</v>
      </c>
      <c r="FT178" s="262">
        <v>22180</v>
      </c>
      <c r="FU178" s="262">
        <v>1850</v>
      </c>
      <c r="FV178" s="262">
        <v>6750</v>
      </c>
      <c r="FW178" s="262">
        <v>14230</v>
      </c>
      <c r="FX178" s="262">
        <v>93350</v>
      </c>
      <c r="FY178" s="262">
        <v>26430</v>
      </c>
      <c r="FZ178" s="262">
        <v>42790</v>
      </c>
      <c r="GA178" s="262">
        <v>12320</v>
      </c>
      <c r="GB178" s="262">
        <v>1030</v>
      </c>
      <c r="GC178" s="262">
        <v>4810</v>
      </c>
      <c r="GD178" s="262">
        <v>5270</v>
      </c>
      <c r="GE178" s="262">
        <v>690</v>
      </c>
      <c r="GF178">
        <v>6496</v>
      </c>
      <c r="GG178">
        <v>3041</v>
      </c>
      <c r="GH178">
        <v>13530</v>
      </c>
      <c r="GI178">
        <v>3886</v>
      </c>
      <c r="GJ178">
        <v>1635</v>
      </c>
      <c r="GK178">
        <v>2362</v>
      </c>
      <c r="GL178">
        <v>2464</v>
      </c>
      <c r="GM178">
        <v>1390</v>
      </c>
      <c r="GN178">
        <v>1224</v>
      </c>
      <c r="GO178">
        <v>647</v>
      </c>
      <c r="GP178">
        <v>8538</v>
      </c>
      <c r="GQ178">
        <v>3922</v>
      </c>
      <c r="GR178">
        <v>19308</v>
      </c>
      <c r="GS178">
        <v>6113</v>
      </c>
      <c r="GT178">
        <v>2378</v>
      </c>
      <c r="GU178">
        <v>4250</v>
      </c>
      <c r="GV178">
        <v>4084</v>
      </c>
      <c r="GW178">
        <v>1892</v>
      </c>
      <c r="GX178">
        <v>1642</v>
      </c>
      <c r="GY178">
        <v>864</v>
      </c>
    </row>
    <row r="179" spans="1:207">
      <c r="A179" s="262">
        <v>7338</v>
      </c>
      <c r="B179" s="262">
        <v>7</v>
      </c>
      <c r="C179" s="262">
        <v>3</v>
      </c>
      <c r="D179" s="262">
        <v>38</v>
      </c>
      <c r="E179" s="262" t="s">
        <v>190</v>
      </c>
      <c r="F179" s="262" t="s">
        <v>2553</v>
      </c>
      <c r="G179" s="262" t="s">
        <v>2554</v>
      </c>
      <c r="H179" s="262" t="s">
        <v>2202</v>
      </c>
      <c r="I179" s="262">
        <v>45601</v>
      </c>
      <c r="J179" s="262">
        <v>4061</v>
      </c>
      <c r="K179" s="262">
        <v>5217</v>
      </c>
      <c r="L179" s="262">
        <v>4961</v>
      </c>
      <c r="M179" s="262">
        <v>7243</v>
      </c>
      <c r="N179" s="262">
        <v>7853</v>
      </c>
      <c r="O179" s="262">
        <v>6255</v>
      </c>
      <c r="P179" s="262">
        <v>5398</v>
      </c>
      <c r="Q179" s="262">
        <v>2765</v>
      </c>
      <c r="R179" s="262">
        <v>1848</v>
      </c>
      <c r="S179" s="262">
        <v>3835</v>
      </c>
      <c r="T179" s="262">
        <v>40842</v>
      </c>
      <c r="U179" s="262">
        <v>0.42420000000000002</v>
      </c>
      <c r="V179" s="262">
        <v>507</v>
      </c>
      <c r="W179" s="262">
        <v>223</v>
      </c>
      <c r="X179" s="262">
        <v>82</v>
      </c>
      <c r="Y179" s="262">
        <v>3</v>
      </c>
      <c r="Z179" s="262">
        <v>109</v>
      </c>
      <c r="AA179" s="262">
        <v>855</v>
      </c>
      <c r="AB179" s="262">
        <v>2567</v>
      </c>
      <c r="AC179" s="262">
        <v>164</v>
      </c>
      <c r="AD179" s="262">
        <v>38741</v>
      </c>
      <c r="AE179" s="262">
        <v>3005</v>
      </c>
      <c r="AF179" s="262">
        <v>269</v>
      </c>
      <c r="AG179" s="262">
        <v>35005</v>
      </c>
      <c r="AH179" s="262">
        <v>6615</v>
      </c>
      <c r="AI179" s="262">
        <v>3297</v>
      </c>
      <c r="AJ179" s="262">
        <v>531</v>
      </c>
      <c r="AK179" s="262">
        <v>153</v>
      </c>
      <c r="AL179" s="262">
        <v>31045</v>
      </c>
      <c r="AM179" s="262">
        <v>6665</v>
      </c>
      <c r="AN179" s="262">
        <v>6431</v>
      </c>
      <c r="AO179" s="262">
        <v>1460</v>
      </c>
      <c r="AP179" s="262">
        <v>69279</v>
      </c>
      <c r="AQ179" s="262">
        <v>5059</v>
      </c>
      <c r="AR179" s="262">
        <v>6539</v>
      </c>
      <c r="AS179" s="262">
        <v>6775</v>
      </c>
      <c r="AT179" s="262">
        <v>11230</v>
      </c>
      <c r="AU179" s="262">
        <v>12563</v>
      </c>
      <c r="AV179" s="262">
        <v>10061</v>
      </c>
      <c r="AW179" s="262">
        <v>10580</v>
      </c>
      <c r="AX179" s="262">
        <v>3959</v>
      </c>
      <c r="AY179" s="262">
        <v>2510</v>
      </c>
      <c r="AZ179" s="262">
        <v>16315</v>
      </c>
      <c r="BA179" s="262">
        <v>49809</v>
      </c>
      <c r="BB179" s="262">
        <v>14</v>
      </c>
      <c r="BC179" s="262">
        <v>1908</v>
      </c>
      <c r="BD179" s="262">
        <v>675</v>
      </c>
      <c r="BE179" s="262">
        <v>383</v>
      </c>
      <c r="BF179" s="262">
        <v>3</v>
      </c>
      <c r="BG179" s="262">
        <v>169</v>
      </c>
      <c r="BH179" s="262">
        <v>1306</v>
      </c>
      <c r="BI179" s="262">
        <v>6849</v>
      </c>
      <c r="BJ179" s="262">
        <v>471</v>
      </c>
      <c r="BK179" s="262">
        <v>55620</v>
      </c>
      <c r="BL179" s="262">
        <v>4602</v>
      </c>
      <c r="BM179" s="262">
        <v>428</v>
      </c>
      <c r="BN179" s="262">
        <v>44028</v>
      </c>
      <c r="BO179" s="262">
        <v>22824</v>
      </c>
      <c r="BP179" s="262">
        <v>205</v>
      </c>
      <c r="BQ179" s="262">
        <v>2219</v>
      </c>
      <c r="BR179" s="262">
        <v>1136</v>
      </c>
      <c r="BS179" s="262">
        <v>4883</v>
      </c>
      <c r="BT179" s="262">
        <v>10934</v>
      </c>
      <c r="BU179" s="262">
        <v>12832</v>
      </c>
      <c r="BV179" s="262">
        <v>11382</v>
      </c>
      <c r="BW179" s="262">
        <v>12041</v>
      </c>
      <c r="BX179" s="262">
        <v>7780</v>
      </c>
      <c r="BY179" s="262">
        <v>3297</v>
      </c>
      <c r="BZ179" s="262">
        <v>2024</v>
      </c>
      <c r="CA179" s="262">
        <v>2967</v>
      </c>
      <c r="CB179" s="262">
        <v>909</v>
      </c>
      <c r="CC179" s="262">
        <v>3693</v>
      </c>
      <c r="CD179" s="262">
        <v>10508</v>
      </c>
      <c r="CE179" s="262">
        <v>15411</v>
      </c>
      <c r="CF179" s="262">
        <v>14715</v>
      </c>
      <c r="CG179" s="262">
        <v>11693</v>
      </c>
      <c r="CH179" s="262">
        <v>12347</v>
      </c>
      <c r="CI179" s="262">
        <v>45008</v>
      </c>
      <c r="CJ179" s="262">
        <v>10081</v>
      </c>
      <c r="CK179" s="262">
        <v>10293</v>
      </c>
      <c r="CL179" s="262">
        <v>3894</v>
      </c>
      <c r="CM179" s="262">
        <v>63428</v>
      </c>
      <c r="CN179" s="262">
        <v>17524</v>
      </c>
      <c r="CO179" s="262">
        <v>19881</v>
      </c>
      <c r="CP179" s="262">
        <v>20062</v>
      </c>
      <c r="CQ179" s="262">
        <v>4814</v>
      </c>
      <c r="CR179" s="262">
        <v>1147</v>
      </c>
      <c r="CS179" s="262">
        <v>17524</v>
      </c>
      <c r="CT179" s="262">
        <v>22756</v>
      </c>
      <c r="CU179" s="262">
        <v>11413</v>
      </c>
      <c r="CV179" s="262">
        <v>8250</v>
      </c>
      <c r="CW179" s="262">
        <v>2304</v>
      </c>
      <c r="CX179" s="262">
        <v>1181</v>
      </c>
      <c r="CY179" s="262">
        <v>146870</v>
      </c>
      <c r="CZ179" s="262">
        <v>71749</v>
      </c>
      <c r="DA179" s="262">
        <v>75119</v>
      </c>
      <c r="DB179" s="262">
        <v>11813</v>
      </c>
      <c r="DC179" s="262">
        <v>15623</v>
      </c>
      <c r="DD179" s="262">
        <v>14374</v>
      </c>
      <c r="DE179" s="262">
        <v>23039</v>
      </c>
      <c r="DF179" s="262">
        <v>17258</v>
      </c>
      <c r="DG179" s="262">
        <v>15765</v>
      </c>
      <c r="DH179" s="262">
        <v>7593</v>
      </c>
      <c r="DI179" s="262">
        <v>3290</v>
      </c>
      <c r="DJ179" s="262">
        <v>3486</v>
      </c>
      <c r="DK179" s="262">
        <v>12712</v>
      </c>
      <c r="DL179" s="262">
        <v>4627</v>
      </c>
      <c r="DM179" s="262">
        <v>10780</v>
      </c>
      <c r="DN179" s="262">
        <v>6915</v>
      </c>
      <c r="DO179" s="262">
        <v>15465</v>
      </c>
      <c r="DP179" s="262">
        <v>25938</v>
      </c>
      <c r="DQ179" s="262">
        <v>32425</v>
      </c>
      <c r="DR179" s="262">
        <v>17075</v>
      </c>
      <c r="DS179" s="262">
        <v>14155</v>
      </c>
      <c r="DT179" s="262">
        <v>77740</v>
      </c>
      <c r="DU179" s="262">
        <v>75740</v>
      </c>
      <c r="DV179" s="262">
        <v>2000</v>
      </c>
      <c r="DW179" s="262">
        <v>68760</v>
      </c>
      <c r="DX179" s="262">
        <v>75740</v>
      </c>
      <c r="DY179" s="262">
        <v>63080</v>
      </c>
      <c r="DZ179" s="262">
        <v>4110</v>
      </c>
      <c r="EA179" s="262">
        <v>3750</v>
      </c>
      <c r="EB179" s="262">
        <v>4010</v>
      </c>
      <c r="EC179" s="262">
        <v>790</v>
      </c>
      <c r="ED179" s="262">
        <v>73440</v>
      </c>
      <c r="EE179" s="262">
        <v>3380</v>
      </c>
      <c r="EF179" s="262">
        <v>12220</v>
      </c>
      <c r="EG179" s="262">
        <v>16400</v>
      </c>
      <c r="EH179" s="262">
        <v>11790</v>
      </c>
      <c r="EI179" s="262">
        <v>10260</v>
      </c>
      <c r="EJ179" s="262">
        <v>870</v>
      </c>
      <c r="EK179" s="262">
        <v>8550</v>
      </c>
      <c r="EL179" s="262">
        <v>4790</v>
      </c>
      <c r="EM179" s="262">
        <v>4980</v>
      </c>
      <c r="EN179" s="262">
        <v>0.42420000000000002</v>
      </c>
      <c r="EO179" s="262">
        <v>75740</v>
      </c>
      <c r="EP179" s="262">
        <v>1690</v>
      </c>
      <c r="EQ179" s="262">
        <v>24080</v>
      </c>
      <c r="ER179" s="262">
        <v>18560</v>
      </c>
      <c r="ES179" s="262">
        <v>1410</v>
      </c>
      <c r="ET179" s="262">
        <v>4110</v>
      </c>
      <c r="EU179" s="262">
        <v>17430</v>
      </c>
      <c r="EV179" s="262">
        <v>11600</v>
      </c>
      <c r="EW179" s="262">
        <v>5830</v>
      </c>
      <c r="EX179" s="262">
        <v>32540</v>
      </c>
      <c r="EY179" s="262">
        <v>2540</v>
      </c>
      <c r="EZ179" s="262">
        <v>8230</v>
      </c>
      <c r="FA179" s="262">
        <v>5480</v>
      </c>
      <c r="FB179" s="262">
        <v>16280</v>
      </c>
      <c r="FC179" s="262">
        <v>0</v>
      </c>
      <c r="FD179" s="262">
        <v>17370</v>
      </c>
      <c r="FE179" s="262">
        <v>5910</v>
      </c>
      <c r="FF179" s="262">
        <v>9280</v>
      </c>
      <c r="FG179" s="262">
        <v>2180</v>
      </c>
      <c r="FH179" s="262">
        <v>5760</v>
      </c>
      <c r="FI179" s="262">
        <v>640</v>
      </c>
      <c r="FJ179" s="262">
        <v>3350</v>
      </c>
      <c r="FK179" s="262">
        <v>5360</v>
      </c>
      <c r="FL179" s="262">
        <v>890</v>
      </c>
      <c r="FM179" s="262">
        <v>1380</v>
      </c>
      <c r="FN179" s="262">
        <v>126570</v>
      </c>
      <c r="FO179" s="262">
        <v>7690</v>
      </c>
      <c r="FP179" s="262">
        <v>4650</v>
      </c>
      <c r="FQ179" s="262">
        <v>3040</v>
      </c>
      <c r="FR179" s="262">
        <v>52950</v>
      </c>
      <c r="FS179" s="262">
        <v>32930</v>
      </c>
      <c r="FT179" s="262">
        <v>30750</v>
      </c>
      <c r="FU179" s="262">
        <v>2180</v>
      </c>
      <c r="FV179" s="262">
        <v>9160</v>
      </c>
      <c r="FW179" s="262">
        <v>23840</v>
      </c>
      <c r="FX179" s="262">
        <v>126570</v>
      </c>
      <c r="FY179" s="262">
        <v>33740</v>
      </c>
      <c r="FZ179" s="262">
        <v>59550</v>
      </c>
      <c r="GA179" s="262">
        <v>14610</v>
      </c>
      <c r="GB179" s="262">
        <v>2230</v>
      </c>
      <c r="GC179" s="262">
        <v>6700</v>
      </c>
      <c r="GD179" s="262">
        <v>8160</v>
      </c>
      <c r="GE179" s="262">
        <v>1590</v>
      </c>
      <c r="GF179">
        <v>4061</v>
      </c>
      <c r="GG179">
        <v>5120</v>
      </c>
      <c r="GH179">
        <v>19411</v>
      </c>
      <c r="GI179">
        <v>5389</v>
      </c>
      <c r="GJ179">
        <v>2372</v>
      </c>
      <c r="GK179">
        <v>2926</v>
      </c>
      <c r="GL179">
        <v>2405</v>
      </c>
      <c r="GM179">
        <v>1586</v>
      </c>
      <c r="GN179">
        <v>1651</v>
      </c>
      <c r="GO179">
        <v>680</v>
      </c>
      <c r="GP179">
        <v>5059</v>
      </c>
      <c r="GQ179">
        <v>6418</v>
      </c>
      <c r="GR179">
        <v>29636</v>
      </c>
      <c r="GS179">
        <v>8659</v>
      </c>
      <c r="GT179">
        <v>3716</v>
      </c>
      <c r="GU179">
        <v>6012</v>
      </c>
      <c r="GV179">
        <v>4489</v>
      </c>
      <c r="GW179">
        <v>2158</v>
      </c>
      <c r="GX179">
        <v>2257</v>
      </c>
      <c r="GY179">
        <v>872</v>
      </c>
    </row>
    <row r="180" spans="1:207">
      <c r="A180" s="262">
        <v>7339</v>
      </c>
      <c r="B180" s="262">
        <v>7</v>
      </c>
      <c r="C180" s="262">
        <v>3</v>
      </c>
      <c r="D180" s="262">
        <v>39</v>
      </c>
      <c r="E180" s="262" t="s">
        <v>190</v>
      </c>
      <c r="F180" s="262" t="s">
        <v>2555</v>
      </c>
      <c r="G180" s="262" t="s">
        <v>2556</v>
      </c>
      <c r="H180" s="262" t="s">
        <v>2202</v>
      </c>
      <c r="I180" s="262">
        <v>59941</v>
      </c>
      <c r="J180" s="262">
        <v>9838</v>
      </c>
      <c r="K180" s="262">
        <v>4823</v>
      </c>
      <c r="L180" s="262">
        <v>4088</v>
      </c>
      <c r="M180" s="262">
        <v>7475</v>
      </c>
      <c r="N180" s="262">
        <v>9089</v>
      </c>
      <c r="O180" s="262">
        <v>8402</v>
      </c>
      <c r="P180" s="262">
        <v>8468</v>
      </c>
      <c r="Q180" s="262">
        <v>4876</v>
      </c>
      <c r="R180" s="262">
        <v>2882</v>
      </c>
      <c r="S180" s="262">
        <v>5275</v>
      </c>
      <c r="T180" s="262">
        <v>53350</v>
      </c>
      <c r="U180" s="262">
        <v>37</v>
      </c>
      <c r="V180" s="262">
        <v>365</v>
      </c>
      <c r="W180" s="262">
        <v>425</v>
      </c>
      <c r="X180" s="262">
        <v>314</v>
      </c>
      <c r="Y180" s="262">
        <v>12</v>
      </c>
      <c r="Z180" s="262">
        <v>163</v>
      </c>
      <c r="AA180" s="262">
        <v>1866</v>
      </c>
      <c r="AB180" s="262">
        <v>3054</v>
      </c>
      <c r="AC180" s="262">
        <v>277</v>
      </c>
      <c r="AD180" s="262">
        <v>50645</v>
      </c>
      <c r="AE180" s="262">
        <v>3705</v>
      </c>
      <c r="AF180" s="262">
        <v>394</v>
      </c>
      <c r="AG180" s="262">
        <v>42686</v>
      </c>
      <c r="AH180" s="262">
        <v>10112</v>
      </c>
      <c r="AI180" s="262">
        <v>5891</v>
      </c>
      <c r="AJ180" s="262">
        <v>1062</v>
      </c>
      <c r="AK180" s="262">
        <v>190</v>
      </c>
      <c r="AL180" s="262">
        <v>38842</v>
      </c>
      <c r="AM180" s="262">
        <v>8018</v>
      </c>
      <c r="AN180" s="262">
        <v>9876</v>
      </c>
      <c r="AO180" s="262">
        <v>3205</v>
      </c>
      <c r="AP180" s="262">
        <v>98001</v>
      </c>
      <c r="AQ180" s="262">
        <v>13675</v>
      </c>
      <c r="AR180" s="262">
        <v>6822</v>
      </c>
      <c r="AS180" s="262">
        <v>6505</v>
      </c>
      <c r="AT180" s="262">
        <v>13385</v>
      </c>
      <c r="AU180" s="262">
        <v>15571</v>
      </c>
      <c r="AV180" s="262">
        <v>13116</v>
      </c>
      <c r="AW180" s="262">
        <v>18385</v>
      </c>
      <c r="AX180" s="262">
        <v>6839</v>
      </c>
      <c r="AY180" s="262">
        <v>3681</v>
      </c>
      <c r="AZ180" s="262">
        <v>22011</v>
      </c>
      <c r="BA180" s="262">
        <v>71103</v>
      </c>
      <c r="BB180" s="262">
        <v>238</v>
      </c>
      <c r="BC180" s="262">
        <v>1330</v>
      </c>
      <c r="BD180" s="262">
        <v>2283</v>
      </c>
      <c r="BE180" s="262">
        <v>637</v>
      </c>
      <c r="BF180" s="262">
        <v>24</v>
      </c>
      <c r="BG180" s="262">
        <v>353</v>
      </c>
      <c r="BH180" s="262">
        <v>2765</v>
      </c>
      <c r="BI180" s="262">
        <v>8185</v>
      </c>
      <c r="BJ180" s="262">
        <v>506</v>
      </c>
      <c r="BK180" s="262">
        <v>80937</v>
      </c>
      <c r="BL180" s="262">
        <v>5083</v>
      </c>
      <c r="BM180" s="262">
        <v>503</v>
      </c>
      <c r="BN180" s="262">
        <v>55439</v>
      </c>
      <c r="BO180" s="262">
        <v>38599</v>
      </c>
      <c r="BP180" s="262">
        <v>407</v>
      </c>
      <c r="BQ180" s="262">
        <v>3534</v>
      </c>
      <c r="BR180" s="262">
        <v>3324</v>
      </c>
      <c r="BS180" s="262">
        <v>9612</v>
      </c>
      <c r="BT180" s="262">
        <v>16797</v>
      </c>
      <c r="BU180" s="262">
        <v>16962</v>
      </c>
      <c r="BV180" s="262">
        <v>14399</v>
      </c>
      <c r="BW180" s="262">
        <v>14793</v>
      </c>
      <c r="BX180" s="262">
        <v>9713</v>
      </c>
      <c r="BY180" s="262">
        <v>4695</v>
      </c>
      <c r="BZ180" s="262">
        <v>2937</v>
      </c>
      <c r="CA180" s="262">
        <v>4747</v>
      </c>
      <c r="CB180" s="262">
        <v>2444</v>
      </c>
      <c r="CC180" s="262">
        <v>6696</v>
      </c>
      <c r="CD180" s="262">
        <v>15447</v>
      </c>
      <c r="CE180" s="262">
        <v>20206</v>
      </c>
      <c r="CF180" s="262">
        <v>18680</v>
      </c>
      <c r="CG180" s="262">
        <v>15279</v>
      </c>
      <c r="CH180" s="262">
        <v>19227</v>
      </c>
      <c r="CI180" s="262">
        <v>62370</v>
      </c>
      <c r="CJ180" s="262">
        <v>11620</v>
      </c>
      <c r="CK180" s="262">
        <v>17577</v>
      </c>
      <c r="CL180" s="262">
        <v>6412</v>
      </c>
      <c r="CM180" s="262">
        <v>88332</v>
      </c>
      <c r="CN180" s="262">
        <v>26738</v>
      </c>
      <c r="CO180" s="262">
        <v>26092</v>
      </c>
      <c r="CP180" s="262">
        <v>26861</v>
      </c>
      <c r="CQ180" s="262">
        <v>7051</v>
      </c>
      <c r="CR180" s="262">
        <v>1590</v>
      </c>
      <c r="CS180" s="262">
        <v>26738</v>
      </c>
      <c r="CT180" s="262">
        <v>30356</v>
      </c>
      <c r="CU180" s="262">
        <v>14887</v>
      </c>
      <c r="CV180" s="262">
        <v>11519</v>
      </c>
      <c r="CW180" s="262">
        <v>3337</v>
      </c>
      <c r="CX180" s="262">
        <v>1495</v>
      </c>
      <c r="CY180" s="262">
        <v>200672</v>
      </c>
      <c r="CZ180" s="262">
        <v>98168</v>
      </c>
      <c r="DA180" s="262">
        <v>102504</v>
      </c>
      <c r="DB180" s="262">
        <v>18138</v>
      </c>
      <c r="DC180" s="262">
        <v>21891</v>
      </c>
      <c r="DD180" s="262">
        <v>20445</v>
      </c>
      <c r="DE180" s="262">
        <v>31142</v>
      </c>
      <c r="DF180" s="262">
        <v>22137</v>
      </c>
      <c r="DG180" s="262">
        <v>18058</v>
      </c>
      <c r="DH180" s="262">
        <v>8993</v>
      </c>
      <c r="DI180" s="262">
        <v>5008</v>
      </c>
      <c r="DJ180" s="262">
        <v>5431</v>
      </c>
      <c r="DK180" s="262">
        <v>18790</v>
      </c>
      <c r="DL180" s="262">
        <v>6461</v>
      </c>
      <c r="DM180" s="262">
        <v>14639</v>
      </c>
      <c r="DN180" s="262">
        <v>10145</v>
      </c>
      <c r="DO180" s="262">
        <v>23047</v>
      </c>
      <c r="DP180" s="262">
        <v>36821</v>
      </c>
      <c r="DQ180" s="262">
        <v>43421</v>
      </c>
      <c r="DR180" s="262">
        <v>20913</v>
      </c>
      <c r="DS180" s="262">
        <v>15996</v>
      </c>
      <c r="DT180" s="262">
        <v>114830</v>
      </c>
      <c r="DU180" s="262">
        <v>110830</v>
      </c>
      <c r="DV180" s="262">
        <v>4000</v>
      </c>
      <c r="DW180" s="262">
        <v>85390</v>
      </c>
      <c r="DX180" s="262">
        <v>110830</v>
      </c>
      <c r="DY180" s="262">
        <v>90150</v>
      </c>
      <c r="DZ180" s="262">
        <v>6690</v>
      </c>
      <c r="EA180" s="262">
        <v>5400</v>
      </c>
      <c r="EB180" s="262">
        <v>6760</v>
      </c>
      <c r="EC180" s="262">
        <v>1830</v>
      </c>
      <c r="ED180" s="262">
        <v>108740</v>
      </c>
      <c r="EE180" s="262">
        <v>5290</v>
      </c>
      <c r="EF180" s="262">
        <v>21850</v>
      </c>
      <c r="EG180" s="262">
        <v>21450</v>
      </c>
      <c r="EH180" s="262">
        <v>18290</v>
      </c>
      <c r="EI180" s="262">
        <v>15850</v>
      </c>
      <c r="EJ180" s="262">
        <v>2140</v>
      </c>
      <c r="EK180" s="262">
        <v>10050</v>
      </c>
      <c r="EL180" s="262">
        <v>5030</v>
      </c>
      <c r="EM180" s="262">
        <v>8510</v>
      </c>
      <c r="EN180" s="262">
        <v>300</v>
      </c>
      <c r="EO180" s="262">
        <v>110830</v>
      </c>
      <c r="EP180" s="262">
        <v>2610</v>
      </c>
      <c r="EQ180" s="262">
        <v>24860</v>
      </c>
      <c r="ER180" s="262">
        <v>18470</v>
      </c>
      <c r="ES180" s="262">
        <v>1320</v>
      </c>
      <c r="ET180" s="262">
        <v>5080</v>
      </c>
      <c r="EU180" s="262">
        <v>30090</v>
      </c>
      <c r="EV180" s="262">
        <v>18280</v>
      </c>
      <c r="EW180" s="262">
        <v>11810</v>
      </c>
      <c r="EX180" s="262">
        <v>53270</v>
      </c>
      <c r="EY180" s="262">
        <v>5240</v>
      </c>
      <c r="EZ180" s="262">
        <v>13180</v>
      </c>
      <c r="FA180" s="262">
        <v>9650</v>
      </c>
      <c r="FB180" s="262">
        <v>25200</v>
      </c>
      <c r="FC180" s="262">
        <v>0</v>
      </c>
      <c r="FD180" s="262">
        <v>25300</v>
      </c>
      <c r="FE180" s="262">
        <v>8050</v>
      </c>
      <c r="FF180" s="262">
        <v>14130</v>
      </c>
      <c r="FG180" s="262">
        <v>3120</v>
      </c>
      <c r="FH180" s="262">
        <v>8000</v>
      </c>
      <c r="FI180" s="262">
        <v>560</v>
      </c>
      <c r="FJ180" s="262">
        <v>4490</v>
      </c>
      <c r="FK180" s="262">
        <v>7820</v>
      </c>
      <c r="FL180" s="262">
        <v>2570</v>
      </c>
      <c r="FM180" s="262">
        <v>1850</v>
      </c>
      <c r="FN180" s="262">
        <v>171170</v>
      </c>
      <c r="FO180" s="262">
        <v>9590</v>
      </c>
      <c r="FP180" s="262">
        <v>5170</v>
      </c>
      <c r="FQ180" s="262">
        <v>4430</v>
      </c>
      <c r="FR180" s="262">
        <v>66320</v>
      </c>
      <c r="FS180" s="262">
        <v>39750</v>
      </c>
      <c r="FT180" s="262">
        <v>36630</v>
      </c>
      <c r="FU180" s="262">
        <v>3120</v>
      </c>
      <c r="FV180" s="262">
        <v>15050</v>
      </c>
      <c r="FW180" s="262">
        <v>40450</v>
      </c>
      <c r="FX180" s="262">
        <v>171170</v>
      </c>
      <c r="FY180" s="262">
        <v>42800</v>
      </c>
      <c r="FZ180" s="262">
        <v>77010</v>
      </c>
      <c r="GA180" s="262">
        <v>18370</v>
      </c>
      <c r="GB180" s="262">
        <v>2530</v>
      </c>
      <c r="GC180" s="262">
        <v>13100</v>
      </c>
      <c r="GD180" s="262">
        <v>14250</v>
      </c>
      <c r="GE180" s="262">
        <v>3100</v>
      </c>
      <c r="GF180">
        <v>9838</v>
      </c>
      <c r="GG180">
        <v>4708</v>
      </c>
      <c r="GH180">
        <v>19883</v>
      </c>
      <c r="GI180">
        <v>6989</v>
      </c>
      <c r="GJ180">
        <v>3554</v>
      </c>
      <c r="GK180">
        <v>4377</v>
      </c>
      <c r="GL180">
        <v>3985</v>
      </c>
      <c r="GM180">
        <v>2988</v>
      </c>
      <c r="GN180">
        <v>2548</v>
      </c>
      <c r="GO180">
        <v>1071</v>
      </c>
      <c r="GP180">
        <v>13675</v>
      </c>
      <c r="GQ180">
        <v>6646</v>
      </c>
      <c r="GR180">
        <v>34475</v>
      </c>
      <c r="GS180">
        <v>10855</v>
      </c>
      <c r="GT180">
        <v>5672</v>
      </c>
      <c r="GU180">
        <v>10554</v>
      </c>
      <c r="GV180">
        <v>7454</v>
      </c>
      <c r="GW180">
        <v>3922</v>
      </c>
      <c r="GX180">
        <v>3314</v>
      </c>
      <c r="GY180">
        <v>1412</v>
      </c>
    </row>
    <row r="181" spans="1:207">
      <c r="A181" s="262">
        <v>7340</v>
      </c>
      <c r="B181" s="262">
        <v>7</v>
      </c>
      <c r="C181" s="262">
        <v>3</v>
      </c>
      <c r="D181" s="262">
        <v>40</v>
      </c>
      <c r="E181" s="262" t="s">
        <v>190</v>
      </c>
      <c r="F181" s="262" t="s">
        <v>2557</v>
      </c>
      <c r="G181" s="262" t="s">
        <v>2558</v>
      </c>
      <c r="H181" s="262" t="s">
        <v>2202</v>
      </c>
      <c r="I181" s="262">
        <v>35392</v>
      </c>
      <c r="J181" s="262">
        <v>4036</v>
      </c>
      <c r="K181" s="262">
        <v>4048</v>
      </c>
      <c r="L181" s="262">
        <v>5007</v>
      </c>
      <c r="M181" s="262">
        <v>6179</v>
      </c>
      <c r="N181" s="262">
        <v>5091</v>
      </c>
      <c r="O181" s="262">
        <v>4062</v>
      </c>
      <c r="P181" s="262">
        <v>3792</v>
      </c>
      <c r="Q181" s="262">
        <v>2231</v>
      </c>
      <c r="R181" s="262">
        <v>946</v>
      </c>
      <c r="S181" s="262">
        <v>2042</v>
      </c>
      <c r="T181" s="262">
        <v>33023</v>
      </c>
      <c r="U181" s="262">
        <v>3</v>
      </c>
      <c r="V181" s="262">
        <v>104</v>
      </c>
      <c r="W181" s="262">
        <v>44</v>
      </c>
      <c r="X181" s="262">
        <v>59</v>
      </c>
      <c r="Y181" s="262">
        <v>16</v>
      </c>
      <c r="Z181" s="262">
        <v>101</v>
      </c>
      <c r="AA181" s="262">
        <v>473</v>
      </c>
      <c r="AB181" s="262">
        <v>801</v>
      </c>
      <c r="AC181" s="262">
        <v>107</v>
      </c>
      <c r="AD181" s="262">
        <v>30667</v>
      </c>
      <c r="AE181" s="262">
        <v>2845</v>
      </c>
      <c r="AF181" s="262">
        <v>499</v>
      </c>
      <c r="AG181" s="262">
        <v>25630</v>
      </c>
      <c r="AH181" s="262">
        <v>7597</v>
      </c>
      <c r="AI181" s="262">
        <v>2028</v>
      </c>
      <c r="AJ181" s="262">
        <v>128</v>
      </c>
      <c r="AK181" s="262">
        <v>9</v>
      </c>
      <c r="AL181" s="262">
        <v>29541</v>
      </c>
      <c r="AM181" s="262">
        <v>2974</v>
      </c>
      <c r="AN181" s="262">
        <v>2015</v>
      </c>
      <c r="AO181" s="262">
        <v>862</v>
      </c>
      <c r="AP181" s="262">
        <v>48741</v>
      </c>
      <c r="AQ181" s="262">
        <v>5218</v>
      </c>
      <c r="AR181" s="262">
        <v>5407</v>
      </c>
      <c r="AS181" s="262">
        <v>6586</v>
      </c>
      <c r="AT181" s="262">
        <v>8837</v>
      </c>
      <c r="AU181" s="262">
        <v>7365</v>
      </c>
      <c r="AV181" s="262">
        <v>5696</v>
      </c>
      <c r="AW181" s="262">
        <v>5513</v>
      </c>
      <c r="AX181" s="262">
        <v>2722</v>
      </c>
      <c r="AY181" s="262">
        <v>1064</v>
      </c>
      <c r="AZ181" s="262">
        <v>5649</v>
      </c>
      <c r="BA181" s="262">
        <v>42056</v>
      </c>
      <c r="BB181" s="262">
        <v>3</v>
      </c>
      <c r="BC181" s="262">
        <v>259</v>
      </c>
      <c r="BD181" s="262">
        <v>118</v>
      </c>
      <c r="BE181" s="262">
        <v>121</v>
      </c>
      <c r="BF181" s="262">
        <v>29</v>
      </c>
      <c r="BG181" s="262">
        <v>173</v>
      </c>
      <c r="BH181" s="262">
        <v>614</v>
      </c>
      <c r="BI181" s="262">
        <v>1638</v>
      </c>
      <c r="BJ181" s="262">
        <v>158</v>
      </c>
      <c r="BK181" s="262">
        <v>41541</v>
      </c>
      <c r="BL181" s="262">
        <v>3842</v>
      </c>
      <c r="BM181" s="262">
        <v>615</v>
      </c>
      <c r="BN181" s="262">
        <v>32327</v>
      </c>
      <c r="BO181" s="262">
        <v>12951</v>
      </c>
      <c r="BP181" s="262">
        <v>465</v>
      </c>
      <c r="BQ181" s="262">
        <v>2665</v>
      </c>
      <c r="BR181" s="262">
        <v>483</v>
      </c>
      <c r="BS181" s="262">
        <v>2770</v>
      </c>
      <c r="BT181" s="262">
        <v>6243</v>
      </c>
      <c r="BU181" s="262">
        <v>9239</v>
      </c>
      <c r="BV181" s="262">
        <v>8303</v>
      </c>
      <c r="BW181" s="262">
        <v>8702</v>
      </c>
      <c r="BX181" s="262">
        <v>5355</v>
      </c>
      <c r="BY181" s="262">
        <v>2755</v>
      </c>
      <c r="BZ181" s="262">
        <v>1761</v>
      </c>
      <c r="CA181" s="262">
        <v>2797</v>
      </c>
      <c r="CB181" s="262">
        <v>268</v>
      </c>
      <c r="CC181" s="262">
        <v>1358</v>
      </c>
      <c r="CD181" s="262">
        <v>5518</v>
      </c>
      <c r="CE181" s="262">
        <v>9593</v>
      </c>
      <c r="CF181" s="262">
        <v>10109</v>
      </c>
      <c r="CG181" s="262">
        <v>9297</v>
      </c>
      <c r="CH181" s="262">
        <v>12265</v>
      </c>
      <c r="CI181" s="262">
        <v>40076</v>
      </c>
      <c r="CJ181" s="262">
        <v>4120</v>
      </c>
      <c r="CK181" s="262">
        <v>2957</v>
      </c>
      <c r="CL181" s="262">
        <v>1255</v>
      </c>
      <c r="CM181" s="262">
        <v>42705</v>
      </c>
      <c r="CN181" s="262">
        <v>11463</v>
      </c>
      <c r="CO181" s="262">
        <v>12721</v>
      </c>
      <c r="CP181" s="262">
        <v>14067</v>
      </c>
      <c r="CQ181" s="262">
        <v>3826</v>
      </c>
      <c r="CR181" s="262">
        <v>628</v>
      </c>
      <c r="CS181" s="262">
        <v>11463</v>
      </c>
      <c r="CT181" s="262">
        <v>14800</v>
      </c>
      <c r="CU181" s="262">
        <v>8370</v>
      </c>
      <c r="CV181" s="262">
        <v>5721</v>
      </c>
      <c r="CW181" s="262">
        <v>1620</v>
      </c>
      <c r="CX181" s="262">
        <v>731</v>
      </c>
      <c r="CY181" s="262">
        <v>98426</v>
      </c>
      <c r="CZ181" s="262">
        <v>48470</v>
      </c>
      <c r="DA181" s="262">
        <v>49956</v>
      </c>
      <c r="DB181" s="262">
        <v>6988</v>
      </c>
      <c r="DC181" s="262">
        <v>10492</v>
      </c>
      <c r="DD181" s="262">
        <v>9843</v>
      </c>
      <c r="DE181" s="262">
        <v>16191</v>
      </c>
      <c r="DF181" s="262">
        <v>11116</v>
      </c>
      <c r="DG181" s="262">
        <v>11741</v>
      </c>
      <c r="DH181" s="262">
        <v>5574</v>
      </c>
      <c r="DI181" s="262">
        <v>1860</v>
      </c>
      <c r="DJ181" s="262">
        <v>2081</v>
      </c>
      <c r="DK181" s="262">
        <v>7966</v>
      </c>
      <c r="DL181" s="262">
        <v>3235</v>
      </c>
      <c r="DM181" s="262">
        <v>7612</v>
      </c>
      <c r="DN181" s="262">
        <v>4569</v>
      </c>
      <c r="DO181" s="262">
        <v>9650</v>
      </c>
      <c r="DP181" s="262">
        <v>16831</v>
      </c>
      <c r="DQ181" s="262">
        <v>22373</v>
      </c>
      <c r="DR181" s="262">
        <v>11655</v>
      </c>
      <c r="DS181" s="262">
        <v>10594</v>
      </c>
      <c r="DT181" s="262">
        <v>52050</v>
      </c>
      <c r="DU181" s="262">
        <v>50250</v>
      </c>
      <c r="DV181" s="262">
        <v>1800</v>
      </c>
      <c r="DW181" s="262">
        <v>46090</v>
      </c>
      <c r="DX181" s="262">
        <v>50250</v>
      </c>
      <c r="DY181" s="262">
        <v>42220</v>
      </c>
      <c r="DZ181" s="262">
        <v>3250</v>
      </c>
      <c r="EA181" s="262">
        <v>2320</v>
      </c>
      <c r="EB181" s="262">
        <v>1930</v>
      </c>
      <c r="EC181" s="262">
        <v>540</v>
      </c>
      <c r="ED181" s="262">
        <v>49210</v>
      </c>
      <c r="EE181" s="262">
        <v>1640</v>
      </c>
      <c r="EF181" s="262">
        <v>6410</v>
      </c>
      <c r="EG181" s="262">
        <v>9570</v>
      </c>
      <c r="EH181" s="262">
        <v>6270</v>
      </c>
      <c r="EI181" s="262">
        <v>8420</v>
      </c>
      <c r="EJ181" s="262">
        <v>650</v>
      </c>
      <c r="EK181" s="262">
        <v>7500</v>
      </c>
      <c r="EL181" s="262">
        <v>3900</v>
      </c>
      <c r="EM181" s="262">
        <v>4660</v>
      </c>
      <c r="EN181" s="262">
        <v>0.42420000000000002</v>
      </c>
      <c r="EO181" s="262">
        <v>50250</v>
      </c>
      <c r="EP181" s="262">
        <v>830</v>
      </c>
      <c r="EQ181" s="262">
        <v>15320</v>
      </c>
      <c r="ER181" s="262">
        <v>11420</v>
      </c>
      <c r="ES181" s="262">
        <v>620</v>
      </c>
      <c r="ET181" s="262">
        <v>3290</v>
      </c>
      <c r="EU181" s="262">
        <v>11790</v>
      </c>
      <c r="EV181" s="262">
        <v>9120</v>
      </c>
      <c r="EW181" s="262">
        <v>2670</v>
      </c>
      <c r="EX181" s="262">
        <v>22310</v>
      </c>
      <c r="EY181" s="262">
        <v>1290</v>
      </c>
      <c r="EZ181" s="262">
        <v>4240</v>
      </c>
      <c r="FA181" s="262">
        <v>4510</v>
      </c>
      <c r="FB181" s="262">
        <v>12260</v>
      </c>
      <c r="FC181" s="262">
        <v>0.42420000000000002</v>
      </c>
      <c r="FD181" s="262">
        <v>11100</v>
      </c>
      <c r="FE181" s="262">
        <v>3370</v>
      </c>
      <c r="FF181" s="262">
        <v>6070</v>
      </c>
      <c r="FG181" s="262">
        <v>1660</v>
      </c>
      <c r="FH181" s="262">
        <v>3310</v>
      </c>
      <c r="FI181" s="262">
        <v>470</v>
      </c>
      <c r="FJ181" s="262">
        <v>2110</v>
      </c>
      <c r="FK181" s="262">
        <v>3090</v>
      </c>
      <c r="FL181" s="262">
        <v>1260</v>
      </c>
      <c r="FM181" s="262">
        <v>860</v>
      </c>
      <c r="FN181" s="262">
        <v>86460</v>
      </c>
      <c r="FO181" s="262">
        <v>4130</v>
      </c>
      <c r="FP181" s="262">
        <v>1920</v>
      </c>
      <c r="FQ181" s="262">
        <v>2220</v>
      </c>
      <c r="FR181" s="262">
        <v>46120</v>
      </c>
      <c r="FS181" s="262">
        <v>19460</v>
      </c>
      <c r="FT181" s="262">
        <v>17800</v>
      </c>
      <c r="FU181" s="262">
        <v>1660</v>
      </c>
      <c r="FV181" s="262">
        <v>5910</v>
      </c>
      <c r="FW181" s="262">
        <v>10830</v>
      </c>
      <c r="FX181" s="262">
        <v>86460</v>
      </c>
      <c r="FY181" s="262">
        <v>28230</v>
      </c>
      <c r="FZ181" s="262">
        <v>41320</v>
      </c>
      <c r="GA181" s="262">
        <v>8980</v>
      </c>
      <c r="GB181" s="262">
        <v>760</v>
      </c>
      <c r="GC181" s="262">
        <v>3520</v>
      </c>
      <c r="GD181" s="262">
        <v>3340</v>
      </c>
      <c r="GE181" s="262">
        <v>320</v>
      </c>
      <c r="GF181">
        <v>4036</v>
      </c>
      <c r="GG181">
        <v>3853</v>
      </c>
      <c r="GH181">
        <v>16033</v>
      </c>
      <c r="GI181">
        <v>3513</v>
      </c>
      <c r="GJ181">
        <v>1406</v>
      </c>
      <c r="GK181">
        <v>1735</v>
      </c>
      <c r="GL181">
        <v>2160</v>
      </c>
      <c r="GM181">
        <v>1391</v>
      </c>
      <c r="GN181">
        <v>922</v>
      </c>
      <c r="GO181">
        <v>343</v>
      </c>
      <c r="GP181">
        <v>5218</v>
      </c>
      <c r="GQ181">
        <v>5151</v>
      </c>
      <c r="GR181">
        <v>22460</v>
      </c>
      <c r="GS181">
        <v>5005</v>
      </c>
      <c r="GT181">
        <v>1860</v>
      </c>
      <c r="GU181">
        <v>2593</v>
      </c>
      <c r="GV181">
        <v>3047</v>
      </c>
      <c r="GW181">
        <v>1647</v>
      </c>
      <c r="GX181">
        <v>1044</v>
      </c>
      <c r="GY181">
        <v>383</v>
      </c>
    </row>
    <row r="182" spans="1:207">
      <c r="A182" s="262">
        <v>8111</v>
      </c>
      <c r="B182" s="262">
        <v>8</v>
      </c>
      <c r="C182" s="262">
        <v>1</v>
      </c>
      <c r="D182" s="262">
        <v>11</v>
      </c>
      <c r="E182" s="262" t="s">
        <v>187</v>
      </c>
      <c r="F182" s="262" t="s">
        <v>2559</v>
      </c>
      <c r="G182" s="262" t="s">
        <v>2560</v>
      </c>
      <c r="H182" s="262" t="s">
        <v>2202</v>
      </c>
      <c r="I182" s="262">
        <v>77412</v>
      </c>
      <c r="J182" s="262">
        <v>12146</v>
      </c>
      <c r="K182" s="262">
        <v>20086</v>
      </c>
      <c r="L182" s="262">
        <v>13255</v>
      </c>
      <c r="M182" s="262">
        <v>9722</v>
      </c>
      <c r="N182" s="262">
        <v>6742</v>
      </c>
      <c r="O182" s="262">
        <v>5761</v>
      </c>
      <c r="P182" s="262">
        <v>4661</v>
      </c>
      <c r="Q182" s="262">
        <v>2919</v>
      </c>
      <c r="R182" s="262">
        <v>2120</v>
      </c>
      <c r="S182" s="262">
        <v>19808</v>
      </c>
      <c r="T182" s="262">
        <v>48052</v>
      </c>
      <c r="U182" s="262">
        <v>2773</v>
      </c>
      <c r="V182" s="262">
        <v>3041</v>
      </c>
      <c r="W182" s="262">
        <v>1554</v>
      </c>
      <c r="X182" s="262">
        <v>787</v>
      </c>
      <c r="Y182" s="262">
        <v>352</v>
      </c>
      <c r="Z182" s="262">
        <v>1045</v>
      </c>
      <c r="AA182" s="262">
        <v>4323</v>
      </c>
      <c r="AB182" s="262">
        <v>14469</v>
      </c>
      <c r="AC182" s="262">
        <v>588</v>
      </c>
      <c r="AD182" s="262">
        <v>47542</v>
      </c>
      <c r="AE182" s="262">
        <v>10321</v>
      </c>
      <c r="AF182" s="262">
        <v>169</v>
      </c>
      <c r="AG182" s="262">
        <v>26909</v>
      </c>
      <c r="AH182" s="262">
        <v>11792</v>
      </c>
      <c r="AI182" s="262">
        <v>25797</v>
      </c>
      <c r="AJ182" s="262">
        <v>10505</v>
      </c>
      <c r="AK182" s="262">
        <v>2409</v>
      </c>
      <c r="AL182" s="262">
        <v>37076</v>
      </c>
      <c r="AM182" s="262">
        <v>15835</v>
      </c>
      <c r="AN182" s="262">
        <v>21487</v>
      </c>
      <c r="AO182" s="262">
        <v>3014</v>
      </c>
      <c r="AP182" s="262">
        <v>302272</v>
      </c>
      <c r="AQ182" s="262">
        <v>49461</v>
      </c>
      <c r="AR182" s="262">
        <v>52554</v>
      </c>
      <c r="AS182" s="262">
        <v>56507</v>
      </c>
      <c r="AT182" s="262">
        <v>42625</v>
      </c>
      <c r="AU182" s="262">
        <v>36546</v>
      </c>
      <c r="AV182" s="262">
        <v>23282</v>
      </c>
      <c r="AW182" s="262">
        <v>23826</v>
      </c>
      <c r="AX182" s="262">
        <v>9000</v>
      </c>
      <c r="AY182" s="262">
        <v>8239</v>
      </c>
      <c r="AZ182" s="262">
        <v>123802</v>
      </c>
      <c r="BA182" s="262">
        <v>108399</v>
      </c>
      <c r="BB182" s="262">
        <v>23069</v>
      </c>
      <c r="BC182" s="262">
        <v>20073</v>
      </c>
      <c r="BD182" s="262">
        <v>13648</v>
      </c>
      <c r="BE182" s="262">
        <v>3772</v>
      </c>
      <c r="BF182" s="262">
        <v>2315</v>
      </c>
      <c r="BG182" s="262">
        <v>6962</v>
      </c>
      <c r="BH182" s="262">
        <v>30299</v>
      </c>
      <c r="BI182" s="262">
        <v>62279</v>
      </c>
      <c r="BJ182" s="262">
        <v>3246</v>
      </c>
      <c r="BK182" s="262">
        <v>164801</v>
      </c>
      <c r="BL182" s="262">
        <v>41067</v>
      </c>
      <c r="BM182" s="262">
        <v>348</v>
      </c>
      <c r="BN182" s="262">
        <v>91984</v>
      </c>
      <c r="BO182" s="262">
        <v>198393</v>
      </c>
      <c r="BP182" s="262">
        <v>372</v>
      </c>
      <c r="BQ182" s="262">
        <v>11291</v>
      </c>
      <c r="BR182" s="262">
        <v>27931</v>
      </c>
      <c r="BS182" s="262">
        <v>68361</v>
      </c>
      <c r="BT182" s="262">
        <v>91824</v>
      </c>
      <c r="BU182" s="262">
        <v>55717</v>
      </c>
      <c r="BV182" s="262">
        <v>24785</v>
      </c>
      <c r="BW182" s="262">
        <v>14948</v>
      </c>
      <c r="BX182" s="262">
        <v>8227</v>
      </c>
      <c r="BY182" s="262">
        <v>3614</v>
      </c>
      <c r="BZ182" s="262">
        <v>2335</v>
      </c>
      <c r="CA182" s="262">
        <v>4298</v>
      </c>
      <c r="CB182" s="262">
        <v>20062</v>
      </c>
      <c r="CC182" s="262">
        <v>37866</v>
      </c>
      <c r="CD182" s="262">
        <v>85786</v>
      </c>
      <c r="CE182" s="262">
        <v>90318</v>
      </c>
      <c r="CF182" s="262">
        <v>36694</v>
      </c>
      <c r="CG182" s="262">
        <v>15688</v>
      </c>
      <c r="CH182" s="262">
        <v>15626</v>
      </c>
      <c r="CI182" s="262">
        <v>136022</v>
      </c>
      <c r="CJ182" s="262">
        <v>47344</v>
      </c>
      <c r="CK182" s="262">
        <v>101310</v>
      </c>
      <c r="CL182" s="262">
        <v>17364</v>
      </c>
      <c r="CM182" s="262">
        <v>290247</v>
      </c>
      <c r="CN182" s="262">
        <v>128790</v>
      </c>
      <c r="CO182" s="262">
        <v>69639</v>
      </c>
      <c r="CP182" s="262">
        <v>59123</v>
      </c>
      <c r="CQ182" s="262">
        <v>18158</v>
      </c>
      <c r="CR182" s="262">
        <v>14537</v>
      </c>
      <c r="CS182" s="262">
        <v>128790</v>
      </c>
      <c r="CT182" s="262">
        <v>86757</v>
      </c>
      <c r="CU182" s="262">
        <v>35460</v>
      </c>
      <c r="CV182" s="262">
        <v>25968</v>
      </c>
      <c r="CW182" s="262">
        <v>8891</v>
      </c>
      <c r="CX182" s="262">
        <v>4381</v>
      </c>
      <c r="CY182" s="262">
        <v>585890</v>
      </c>
      <c r="CZ182" s="262">
        <v>287085</v>
      </c>
      <c r="DA182" s="262">
        <v>298805</v>
      </c>
      <c r="DB182" s="262">
        <v>51517</v>
      </c>
      <c r="DC182" s="262">
        <v>50205</v>
      </c>
      <c r="DD182" s="262">
        <v>94051</v>
      </c>
      <c r="DE182" s="262">
        <v>69773</v>
      </c>
      <c r="DF182" s="262">
        <v>59050</v>
      </c>
      <c r="DG182" s="262">
        <v>51852</v>
      </c>
      <c r="DH182" s="262">
        <v>28914</v>
      </c>
      <c r="DI182" s="262">
        <v>16827</v>
      </c>
      <c r="DJ182" s="262">
        <v>15444</v>
      </c>
      <c r="DK182" s="262">
        <v>43830</v>
      </c>
      <c r="DL182" s="262">
        <v>14567</v>
      </c>
      <c r="DM182" s="262">
        <v>52999</v>
      </c>
      <c r="DN182" s="262">
        <v>52106</v>
      </c>
      <c r="DO182" s="262">
        <v>90997</v>
      </c>
      <c r="DP182" s="262">
        <v>89531</v>
      </c>
      <c r="DQ182" s="262">
        <v>100296</v>
      </c>
      <c r="DR182" s="262">
        <v>59453</v>
      </c>
      <c r="DS182" s="262">
        <v>49840</v>
      </c>
      <c r="DT182" s="262">
        <v>329210</v>
      </c>
      <c r="DU182" s="262">
        <v>314950</v>
      </c>
      <c r="DV182" s="262">
        <v>14260</v>
      </c>
      <c r="DW182" s="262">
        <v>252170</v>
      </c>
      <c r="DX182" s="262">
        <v>314950</v>
      </c>
      <c r="DY182" s="262">
        <v>264230</v>
      </c>
      <c r="DZ182" s="262">
        <v>14410</v>
      </c>
      <c r="EA182" s="262">
        <v>13190</v>
      </c>
      <c r="EB182" s="262">
        <v>20510</v>
      </c>
      <c r="EC182" s="262">
        <v>2610</v>
      </c>
      <c r="ED182" s="262">
        <v>305900</v>
      </c>
      <c r="EE182" s="262">
        <v>18250</v>
      </c>
      <c r="EF182" s="262">
        <v>89120</v>
      </c>
      <c r="EG182" s="262">
        <v>53620</v>
      </c>
      <c r="EH182" s="262">
        <v>42770</v>
      </c>
      <c r="EI182" s="262">
        <v>39800</v>
      </c>
      <c r="EJ182" s="262">
        <v>1820</v>
      </c>
      <c r="EK182" s="262">
        <v>23880</v>
      </c>
      <c r="EL182" s="262">
        <v>14110</v>
      </c>
      <c r="EM182" s="262">
        <v>22460</v>
      </c>
      <c r="EN182" s="262">
        <v>0.42420000000000002</v>
      </c>
      <c r="EO182" s="262">
        <v>314950</v>
      </c>
      <c r="EP182" s="262">
        <v>1340</v>
      </c>
      <c r="EQ182" s="262">
        <v>63400</v>
      </c>
      <c r="ER182" s="262">
        <v>48840</v>
      </c>
      <c r="ES182" s="262">
        <v>2610</v>
      </c>
      <c r="ET182" s="262">
        <v>11950</v>
      </c>
      <c r="EU182" s="262">
        <v>80940</v>
      </c>
      <c r="EV182" s="262">
        <v>47680</v>
      </c>
      <c r="EW182" s="262">
        <v>33250</v>
      </c>
      <c r="EX182" s="262">
        <v>169140</v>
      </c>
      <c r="EY182" s="262">
        <v>12220</v>
      </c>
      <c r="EZ182" s="262">
        <v>59140</v>
      </c>
      <c r="FA182" s="262">
        <v>19100</v>
      </c>
      <c r="FB182" s="262">
        <v>78690</v>
      </c>
      <c r="FC182" s="262">
        <v>130</v>
      </c>
      <c r="FD182" s="262">
        <v>62730</v>
      </c>
      <c r="FE182" s="262">
        <v>20580</v>
      </c>
      <c r="FF182" s="262">
        <v>33040</v>
      </c>
      <c r="FG182" s="262">
        <v>9110</v>
      </c>
      <c r="FH182" s="262">
        <v>19780</v>
      </c>
      <c r="FI182" s="262">
        <v>5030</v>
      </c>
      <c r="FJ182" s="262">
        <v>10750</v>
      </c>
      <c r="FK182" s="262">
        <v>19850</v>
      </c>
      <c r="FL182" s="262">
        <v>0.42420000000000002</v>
      </c>
      <c r="FM182" s="262">
        <v>6410</v>
      </c>
      <c r="FN182" s="262">
        <v>504180</v>
      </c>
      <c r="FO182" s="262">
        <v>47660</v>
      </c>
      <c r="FP182" s="262">
        <v>36130</v>
      </c>
      <c r="FQ182" s="262">
        <v>11530</v>
      </c>
      <c r="FR182" s="262">
        <v>124720</v>
      </c>
      <c r="FS182" s="262">
        <v>117470</v>
      </c>
      <c r="FT182" s="262">
        <v>108360</v>
      </c>
      <c r="FU182" s="262">
        <v>9110</v>
      </c>
      <c r="FV182" s="262">
        <v>41350</v>
      </c>
      <c r="FW182" s="262">
        <v>172960</v>
      </c>
      <c r="FX182" s="262">
        <v>504180</v>
      </c>
      <c r="FY182" s="262">
        <v>146710</v>
      </c>
      <c r="FZ182" s="262">
        <v>173550</v>
      </c>
      <c r="GA182" s="262">
        <v>45290</v>
      </c>
      <c r="GB182" s="262">
        <v>12270</v>
      </c>
      <c r="GC182" s="262">
        <v>39230</v>
      </c>
      <c r="GD182" s="262">
        <v>73820</v>
      </c>
      <c r="GE182" s="262">
        <v>13310</v>
      </c>
      <c r="GF182">
        <v>12146</v>
      </c>
      <c r="GG182">
        <v>19620</v>
      </c>
      <c r="GH182">
        <v>29700</v>
      </c>
      <c r="GI182">
        <v>4686</v>
      </c>
      <c r="GJ182">
        <v>2124</v>
      </c>
      <c r="GK182">
        <v>2282</v>
      </c>
      <c r="GL182">
        <v>2433</v>
      </c>
      <c r="GM182">
        <v>1755</v>
      </c>
      <c r="GN182">
        <v>1894</v>
      </c>
      <c r="GO182">
        <v>772</v>
      </c>
      <c r="GP182">
        <v>49461</v>
      </c>
      <c r="GQ182">
        <v>50965</v>
      </c>
      <c r="GR182">
        <v>135737</v>
      </c>
      <c r="GS182">
        <v>19808</v>
      </c>
      <c r="GT182">
        <v>7456</v>
      </c>
      <c r="GU182">
        <v>12608</v>
      </c>
      <c r="GV182">
        <v>10708</v>
      </c>
      <c r="GW182">
        <v>5146</v>
      </c>
      <c r="GX182">
        <v>6698</v>
      </c>
      <c r="GY182">
        <v>3453</v>
      </c>
    </row>
    <row r="183" spans="1:207">
      <c r="A183" s="262">
        <v>8115</v>
      </c>
      <c r="B183" s="262">
        <v>8</v>
      </c>
      <c r="C183" s="262">
        <v>1</v>
      </c>
      <c r="D183" s="262">
        <v>15</v>
      </c>
      <c r="E183" s="262" t="s">
        <v>187</v>
      </c>
      <c r="F183" s="262" t="s">
        <v>2561</v>
      </c>
      <c r="G183" s="262" t="s">
        <v>2562</v>
      </c>
      <c r="H183" s="262" t="s">
        <v>2202</v>
      </c>
      <c r="I183" s="262">
        <v>80621</v>
      </c>
      <c r="J183" s="262">
        <v>4446</v>
      </c>
      <c r="K183" s="262">
        <v>5617</v>
      </c>
      <c r="L183" s="262">
        <v>9952</v>
      </c>
      <c r="M183" s="262">
        <v>13446</v>
      </c>
      <c r="N183" s="262">
        <v>15759</v>
      </c>
      <c r="O183" s="262">
        <v>11204</v>
      </c>
      <c r="P183" s="262">
        <v>10270</v>
      </c>
      <c r="Q183" s="262">
        <v>6448</v>
      </c>
      <c r="R183" s="262">
        <v>3479</v>
      </c>
      <c r="S183" s="262">
        <v>13448</v>
      </c>
      <c r="T183" s="262">
        <v>65114</v>
      </c>
      <c r="U183" s="262">
        <v>349</v>
      </c>
      <c r="V183" s="262">
        <v>953</v>
      </c>
      <c r="W183" s="262">
        <v>246</v>
      </c>
      <c r="X183" s="262">
        <v>259</v>
      </c>
      <c r="Y183" s="262">
        <v>25</v>
      </c>
      <c r="Z183" s="262">
        <v>227</v>
      </c>
      <c r="AA183" s="262">
        <v>3751</v>
      </c>
      <c r="AB183" s="262">
        <v>2901</v>
      </c>
      <c r="AC183" s="262">
        <v>591</v>
      </c>
      <c r="AD183" s="262">
        <v>64065</v>
      </c>
      <c r="AE183" s="262">
        <v>9115</v>
      </c>
      <c r="AF183" s="262">
        <v>198</v>
      </c>
      <c r="AG183" s="262">
        <v>49638</v>
      </c>
      <c r="AH183" s="262">
        <v>16436</v>
      </c>
      <c r="AI183" s="262">
        <v>10403</v>
      </c>
      <c r="AJ183" s="262">
        <v>3234</v>
      </c>
      <c r="AK183" s="262">
        <v>910</v>
      </c>
      <c r="AL183" s="262">
        <v>46068</v>
      </c>
      <c r="AM183" s="262">
        <v>15104</v>
      </c>
      <c r="AN183" s="262">
        <v>16973</v>
      </c>
      <c r="AO183" s="262">
        <v>2476</v>
      </c>
      <c r="AP183" s="262">
        <v>171908</v>
      </c>
      <c r="AQ183" s="262">
        <v>6862</v>
      </c>
      <c r="AR183" s="262">
        <v>8133</v>
      </c>
      <c r="AS183" s="262">
        <v>16765</v>
      </c>
      <c r="AT183" s="262">
        <v>32389</v>
      </c>
      <c r="AU183" s="262">
        <v>35150</v>
      </c>
      <c r="AV183" s="262">
        <v>24991</v>
      </c>
      <c r="AW183" s="262">
        <v>29379</v>
      </c>
      <c r="AX183" s="262">
        <v>11231</v>
      </c>
      <c r="AY183" s="262">
        <v>6475</v>
      </c>
      <c r="AZ183" s="262">
        <v>71112</v>
      </c>
      <c r="BA183" s="262">
        <v>88007</v>
      </c>
      <c r="BB183" s="262">
        <v>2234</v>
      </c>
      <c r="BC183" s="262">
        <v>6544</v>
      </c>
      <c r="BD183" s="262">
        <v>1634</v>
      </c>
      <c r="BE183" s="262">
        <v>1278</v>
      </c>
      <c r="BF183" s="262">
        <v>148</v>
      </c>
      <c r="BG183" s="262">
        <v>418</v>
      </c>
      <c r="BH183" s="262">
        <v>16041</v>
      </c>
      <c r="BI183" s="262">
        <v>6872</v>
      </c>
      <c r="BJ183" s="262">
        <v>2207</v>
      </c>
      <c r="BK183" s="262">
        <v>128360</v>
      </c>
      <c r="BL183" s="262">
        <v>17607</v>
      </c>
      <c r="BM183" s="262">
        <v>288</v>
      </c>
      <c r="BN183" s="262">
        <v>91774</v>
      </c>
      <c r="BO183" s="262">
        <v>72770</v>
      </c>
      <c r="BP183" s="262">
        <v>189</v>
      </c>
      <c r="BQ183" s="262">
        <v>6642</v>
      </c>
      <c r="BR183" s="262">
        <v>7221</v>
      </c>
      <c r="BS183" s="262">
        <v>22609</v>
      </c>
      <c r="BT183" s="262">
        <v>37691</v>
      </c>
      <c r="BU183" s="262">
        <v>36278</v>
      </c>
      <c r="BV183" s="262">
        <v>23363</v>
      </c>
      <c r="BW183" s="262">
        <v>20024</v>
      </c>
      <c r="BX183" s="262">
        <v>11800</v>
      </c>
      <c r="BY183" s="262">
        <v>5158</v>
      </c>
      <c r="BZ183" s="262">
        <v>2877</v>
      </c>
      <c r="CA183" s="262">
        <v>4354</v>
      </c>
      <c r="CB183" s="262">
        <v>4920</v>
      </c>
      <c r="CC183" s="262">
        <v>14863</v>
      </c>
      <c r="CD183" s="262">
        <v>32242</v>
      </c>
      <c r="CE183" s="262">
        <v>44261</v>
      </c>
      <c r="CF183" s="262">
        <v>32215</v>
      </c>
      <c r="CG183" s="262">
        <v>21352</v>
      </c>
      <c r="CH183" s="262">
        <v>21522</v>
      </c>
      <c r="CI183" s="262">
        <v>99989</v>
      </c>
      <c r="CJ183" s="262">
        <v>25639</v>
      </c>
      <c r="CK183" s="262">
        <v>38212</v>
      </c>
      <c r="CL183" s="262">
        <v>7535</v>
      </c>
      <c r="CM183" s="262">
        <v>160151</v>
      </c>
      <c r="CN183" s="262">
        <v>52484</v>
      </c>
      <c r="CO183" s="262">
        <v>44330</v>
      </c>
      <c r="CP183" s="262">
        <v>48502</v>
      </c>
      <c r="CQ183" s="262">
        <v>11675</v>
      </c>
      <c r="CR183" s="262">
        <v>3160</v>
      </c>
      <c r="CS183" s="262">
        <v>52484</v>
      </c>
      <c r="CT183" s="262">
        <v>51906</v>
      </c>
      <c r="CU183" s="262">
        <v>24381</v>
      </c>
      <c r="CV183" s="262">
        <v>21584</v>
      </c>
      <c r="CW183" s="262">
        <v>6891</v>
      </c>
      <c r="CX183" s="262">
        <v>2905</v>
      </c>
      <c r="CY183" s="262">
        <v>363950</v>
      </c>
      <c r="CZ183" s="262">
        <v>178710</v>
      </c>
      <c r="DA183" s="262">
        <v>185239</v>
      </c>
      <c r="DB183" s="262">
        <v>34680</v>
      </c>
      <c r="DC183" s="262">
        <v>40705</v>
      </c>
      <c r="DD183" s="262">
        <v>40695</v>
      </c>
      <c r="DE183" s="262">
        <v>50433</v>
      </c>
      <c r="DF183" s="262">
        <v>39220</v>
      </c>
      <c r="DG183" s="262">
        <v>34710</v>
      </c>
      <c r="DH183" s="262">
        <v>16535</v>
      </c>
      <c r="DI183" s="262">
        <v>9927</v>
      </c>
      <c r="DJ183" s="262">
        <v>10333</v>
      </c>
      <c r="DK183" s="262">
        <v>34642</v>
      </c>
      <c r="DL183" s="262">
        <v>12124</v>
      </c>
      <c r="DM183" s="262">
        <v>28338</v>
      </c>
      <c r="DN183" s="262">
        <v>20716</v>
      </c>
      <c r="DO183" s="262">
        <v>45238</v>
      </c>
      <c r="DP183" s="262">
        <v>61733</v>
      </c>
      <c r="DQ183" s="262">
        <v>70456</v>
      </c>
      <c r="DR183" s="262">
        <v>40200</v>
      </c>
      <c r="DS183" s="262">
        <v>30242</v>
      </c>
      <c r="DT183" s="262">
        <v>196930</v>
      </c>
      <c r="DU183" s="262">
        <v>190890</v>
      </c>
      <c r="DV183" s="262">
        <v>6040</v>
      </c>
      <c r="DW183" s="262">
        <v>164730</v>
      </c>
      <c r="DX183" s="262">
        <v>190890</v>
      </c>
      <c r="DY183" s="262">
        <v>163820</v>
      </c>
      <c r="DZ183" s="262">
        <v>7830</v>
      </c>
      <c r="EA183" s="262">
        <v>6730</v>
      </c>
      <c r="EB183" s="262">
        <v>10610</v>
      </c>
      <c r="EC183" s="262">
        <v>1900</v>
      </c>
      <c r="ED183" s="262">
        <v>186490</v>
      </c>
      <c r="EE183" s="262">
        <v>9590</v>
      </c>
      <c r="EF183" s="262">
        <v>37330</v>
      </c>
      <c r="EG183" s="262">
        <v>35810</v>
      </c>
      <c r="EH183" s="262">
        <v>26370</v>
      </c>
      <c r="EI183" s="262">
        <v>24800</v>
      </c>
      <c r="EJ183" s="262">
        <v>1420</v>
      </c>
      <c r="EK183" s="262">
        <v>25660</v>
      </c>
      <c r="EL183" s="262">
        <v>10770</v>
      </c>
      <c r="EM183" s="262">
        <v>14420</v>
      </c>
      <c r="EN183" s="262">
        <v>0.42420000000000002</v>
      </c>
      <c r="EO183" s="262">
        <v>190890</v>
      </c>
      <c r="EP183" s="262">
        <v>1390</v>
      </c>
      <c r="EQ183" s="262">
        <v>60050</v>
      </c>
      <c r="ER183" s="262">
        <v>50860</v>
      </c>
      <c r="ES183" s="262">
        <v>1470</v>
      </c>
      <c r="ET183" s="262">
        <v>7720</v>
      </c>
      <c r="EU183" s="262">
        <v>49030</v>
      </c>
      <c r="EV183" s="262">
        <v>31920</v>
      </c>
      <c r="EW183" s="262">
        <v>17110</v>
      </c>
      <c r="EX183" s="262">
        <v>80390</v>
      </c>
      <c r="EY183" s="262">
        <v>6620</v>
      </c>
      <c r="EZ183" s="262">
        <v>27030</v>
      </c>
      <c r="FA183" s="262">
        <v>11820</v>
      </c>
      <c r="FB183" s="262">
        <v>34920</v>
      </c>
      <c r="FC183" s="262">
        <v>40</v>
      </c>
      <c r="FD183" s="262">
        <v>48590</v>
      </c>
      <c r="FE183" s="262">
        <v>15490</v>
      </c>
      <c r="FF183" s="262">
        <v>25720</v>
      </c>
      <c r="FG183" s="262">
        <v>7380</v>
      </c>
      <c r="FH183" s="262">
        <v>14890</v>
      </c>
      <c r="FI183" s="262">
        <v>3930</v>
      </c>
      <c r="FJ183" s="262">
        <v>10070</v>
      </c>
      <c r="FK183" s="262">
        <v>15320</v>
      </c>
      <c r="FL183" s="262">
        <v>0.42420000000000002</v>
      </c>
      <c r="FM183" s="262">
        <v>4070</v>
      </c>
      <c r="FN183" s="262">
        <v>307650</v>
      </c>
      <c r="FO183" s="262">
        <v>25880</v>
      </c>
      <c r="FP183" s="262">
        <v>16610</v>
      </c>
      <c r="FQ183" s="262">
        <v>9270</v>
      </c>
      <c r="FR183" s="262">
        <v>109760</v>
      </c>
      <c r="FS183" s="262">
        <v>81560</v>
      </c>
      <c r="FT183" s="262">
        <v>74180</v>
      </c>
      <c r="FU183" s="262">
        <v>7380</v>
      </c>
      <c r="FV183" s="262">
        <v>25580</v>
      </c>
      <c r="FW183" s="262">
        <v>64880</v>
      </c>
      <c r="FX183" s="262">
        <v>307650</v>
      </c>
      <c r="FY183" s="262">
        <v>86310</v>
      </c>
      <c r="FZ183" s="262">
        <v>131330</v>
      </c>
      <c r="GA183" s="262">
        <v>33720</v>
      </c>
      <c r="GB183" s="262">
        <v>6950</v>
      </c>
      <c r="GC183" s="262">
        <v>21990</v>
      </c>
      <c r="GD183" s="262">
        <v>23530</v>
      </c>
      <c r="GE183" s="262">
        <v>3830</v>
      </c>
      <c r="GF183">
        <v>4446</v>
      </c>
      <c r="GG183">
        <v>5350</v>
      </c>
      <c r="GH183">
        <v>37830</v>
      </c>
      <c r="GI183">
        <v>9836</v>
      </c>
      <c r="GJ183">
        <v>4127</v>
      </c>
      <c r="GK183">
        <v>5033</v>
      </c>
      <c r="GL183">
        <v>5685</v>
      </c>
      <c r="GM183">
        <v>3716</v>
      </c>
      <c r="GN183">
        <v>3500</v>
      </c>
      <c r="GO183">
        <v>1098</v>
      </c>
      <c r="GP183">
        <v>6862</v>
      </c>
      <c r="GQ183">
        <v>7701</v>
      </c>
      <c r="GR183">
        <v>82146</v>
      </c>
      <c r="GS183">
        <v>21274</v>
      </c>
      <c r="GT183">
        <v>9247</v>
      </c>
      <c r="GU183">
        <v>17033</v>
      </c>
      <c r="GV183">
        <v>12269</v>
      </c>
      <c r="GW183">
        <v>6493</v>
      </c>
      <c r="GX183">
        <v>6196</v>
      </c>
      <c r="GY183">
        <v>2154</v>
      </c>
    </row>
    <row r="184" spans="1:207">
      <c r="A184" s="262">
        <v>8116</v>
      </c>
      <c r="B184" s="262">
        <v>8</v>
      </c>
      <c r="C184" s="262">
        <v>1</v>
      </c>
      <c r="D184" s="262">
        <v>16</v>
      </c>
      <c r="E184" s="262" t="s">
        <v>187</v>
      </c>
      <c r="F184" s="262" t="s">
        <v>2563</v>
      </c>
      <c r="G184" s="262" t="s">
        <v>2564</v>
      </c>
      <c r="H184" s="262" t="s">
        <v>2202</v>
      </c>
      <c r="I184" s="262">
        <v>113564</v>
      </c>
      <c r="J184" s="262">
        <v>9997</v>
      </c>
      <c r="K184" s="262">
        <v>10348</v>
      </c>
      <c r="L184" s="262">
        <v>15503</v>
      </c>
      <c r="M184" s="262">
        <v>20716</v>
      </c>
      <c r="N184" s="262">
        <v>19963</v>
      </c>
      <c r="O184" s="262">
        <v>14093</v>
      </c>
      <c r="P184" s="262">
        <v>11662</v>
      </c>
      <c r="Q184" s="262">
        <v>7399</v>
      </c>
      <c r="R184" s="262">
        <v>3883</v>
      </c>
      <c r="S184" s="262">
        <v>20015</v>
      </c>
      <c r="T184" s="262">
        <v>89657</v>
      </c>
      <c r="U184" s="262">
        <v>1068</v>
      </c>
      <c r="V184" s="262">
        <v>782</v>
      </c>
      <c r="W184" s="262">
        <v>964</v>
      </c>
      <c r="X184" s="262">
        <v>618</v>
      </c>
      <c r="Y184" s="262">
        <v>78</v>
      </c>
      <c r="Z184" s="262">
        <v>382</v>
      </c>
      <c r="AA184" s="262">
        <v>4320</v>
      </c>
      <c r="AB184" s="262">
        <v>6269</v>
      </c>
      <c r="AC184" s="262">
        <v>1137</v>
      </c>
      <c r="AD184" s="262">
        <v>86840</v>
      </c>
      <c r="AE184" s="262">
        <v>14631</v>
      </c>
      <c r="AF184" s="262">
        <v>367</v>
      </c>
      <c r="AG184" s="262">
        <v>66041</v>
      </c>
      <c r="AH184" s="262">
        <v>23494</v>
      </c>
      <c r="AI184" s="262">
        <v>18427</v>
      </c>
      <c r="AJ184" s="262">
        <v>4628</v>
      </c>
      <c r="AK184" s="262">
        <v>974</v>
      </c>
      <c r="AL184" s="262">
        <v>64043</v>
      </c>
      <c r="AM184" s="262">
        <v>22596</v>
      </c>
      <c r="AN184" s="262">
        <v>22952</v>
      </c>
      <c r="AO184" s="262">
        <v>3973</v>
      </c>
      <c r="AP184" s="262">
        <v>244401</v>
      </c>
      <c r="AQ184" s="262">
        <v>18332</v>
      </c>
      <c r="AR184" s="262">
        <v>17826</v>
      </c>
      <c r="AS184" s="262">
        <v>29826</v>
      </c>
      <c r="AT184" s="262">
        <v>44698</v>
      </c>
      <c r="AU184" s="262">
        <v>45272</v>
      </c>
      <c r="AV184" s="262">
        <v>31441</v>
      </c>
      <c r="AW184" s="262">
        <v>34992</v>
      </c>
      <c r="AX184" s="262">
        <v>13875</v>
      </c>
      <c r="AY184" s="262">
        <v>7957</v>
      </c>
      <c r="AZ184" s="262">
        <v>95102</v>
      </c>
      <c r="BA184" s="262">
        <v>127738</v>
      </c>
      <c r="BB184" s="262">
        <v>8740</v>
      </c>
      <c r="BC184" s="262">
        <v>2629</v>
      </c>
      <c r="BD184" s="262">
        <v>5952</v>
      </c>
      <c r="BE184" s="262">
        <v>2358</v>
      </c>
      <c r="BF184" s="262">
        <v>509</v>
      </c>
      <c r="BG184" s="262">
        <v>1191</v>
      </c>
      <c r="BH184" s="262">
        <v>15903</v>
      </c>
      <c r="BI184" s="262">
        <v>16474</v>
      </c>
      <c r="BJ184" s="262">
        <v>4021</v>
      </c>
      <c r="BK184" s="262">
        <v>180349</v>
      </c>
      <c r="BL184" s="262">
        <v>26793</v>
      </c>
      <c r="BM184" s="262">
        <v>679</v>
      </c>
      <c r="BN184" s="262">
        <v>124134</v>
      </c>
      <c r="BO184" s="262">
        <v>109927</v>
      </c>
      <c r="BP184" s="262">
        <v>400</v>
      </c>
      <c r="BQ184" s="262">
        <v>9758</v>
      </c>
      <c r="BR184" s="262">
        <v>12238</v>
      </c>
      <c r="BS184" s="262">
        <v>34773</v>
      </c>
      <c r="BT184" s="262">
        <v>58692</v>
      </c>
      <c r="BU184" s="262">
        <v>50330</v>
      </c>
      <c r="BV184" s="262">
        <v>32845</v>
      </c>
      <c r="BW184" s="262">
        <v>25858</v>
      </c>
      <c r="BX184" s="262">
        <v>14786</v>
      </c>
      <c r="BY184" s="262">
        <v>6390</v>
      </c>
      <c r="BZ184" s="262">
        <v>3425</v>
      </c>
      <c r="CA184" s="262">
        <v>4882</v>
      </c>
      <c r="CB184" s="262">
        <v>7928</v>
      </c>
      <c r="CC184" s="262">
        <v>20219</v>
      </c>
      <c r="CD184" s="262">
        <v>47824</v>
      </c>
      <c r="CE184" s="262">
        <v>65759</v>
      </c>
      <c r="CF184" s="262">
        <v>45199</v>
      </c>
      <c r="CG184" s="262">
        <v>29181</v>
      </c>
      <c r="CH184" s="262">
        <v>28109</v>
      </c>
      <c r="CI184" s="262">
        <v>146849</v>
      </c>
      <c r="CJ184" s="262">
        <v>39495</v>
      </c>
      <c r="CK184" s="262">
        <v>48640</v>
      </c>
      <c r="CL184" s="262">
        <v>9235</v>
      </c>
      <c r="CM184" s="262">
        <v>227897</v>
      </c>
      <c r="CN184" s="262">
        <v>78944</v>
      </c>
      <c r="CO184" s="262">
        <v>63560</v>
      </c>
      <c r="CP184" s="262">
        <v>64583</v>
      </c>
      <c r="CQ184" s="262">
        <v>16076</v>
      </c>
      <c r="CR184" s="262">
        <v>4734</v>
      </c>
      <c r="CS184" s="262">
        <v>78944</v>
      </c>
      <c r="CT184" s="262">
        <v>74585</v>
      </c>
      <c r="CU184" s="262">
        <v>33377</v>
      </c>
      <c r="CV184" s="262">
        <v>28722</v>
      </c>
      <c r="CW184" s="262">
        <v>8657</v>
      </c>
      <c r="CX184" s="262">
        <v>3612</v>
      </c>
      <c r="CY184" s="262">
        <v>502892</v>
      </c>
      <c r="CZ184" s="262">
        <v>246221</v>
      </c>
      <c r="DA184" s="262">
        <v>256672</v>
      </c>
      <c r="DB184" s="262">
        <v>46890</v>
      </c>
      <c r="DC184" s="262">
        <v>54167</v>
      </c>
      <c r="DD184" s="262">
        <v>57034</v>
      </c>
      <c r="DE184" s="262">
        <v>68407</v>
      </c>
      <c r="DF184" s="262">
        <v>55193</v>
      </c>
      <c r="DG184" s="262">
        <v>49158</v>
      </c>
      <c r="DH184" s="262">
        <v>24210</v>
      </c>
      <c r="DI184" s="262">
        <v>13374</v>
      </c>
      <c r="DJ184" s="262">
        <v>13850</v>
      </c>
      <c r="DK184" s="262">
        <v>46535</v>
      </c>
      <c r="DL184" s="262">
        <v>16292</v>
      </c>
      <c r="DM184" s="262">
        <v>39124</v>
      </c>
      <c r="DN184" s="262">
        <v>28916</v>
      </c>
      <c r="DO184" s="262">
        <v>62311</v>
      </c>
      <c r="DP184" s="262">
        <v>85523</v>
      </c>
      <c r="DQ184" s="262">
        <v>96958</v>
      </c>
      <c r="DR184" s="262">
        <v>56038</v>
      </c>
      <c r="DS184" s="262">
        <v>43972</v>
      </c>
      <c r="DT184" s="262">
        <v>276340</v>
      </c>
      <c r="DU184" s="262">
        <v>267770</v>
      </c>
      <c r="DV184" s="262">
        <v>8580</v>
      </c>
      <c r="DW184" s="262">
        <v>224020</v>
      </c>
      <c r="DX184" s="262">
        <v>267770</v>
      </c>
      <c r="DY184" s="262">
        <v>227030</v>
      </c>
      <c r="DZ184" s="262">
        <v>12350</v>
      </c>
      <c r="EA184" s="262">
        <v>11690</v>
      </c>
      <c r="EB184" s="262">
        <v>14170</v>
      </c>
      <c r="EC184" s="262">
        <v>2530</v>
      </c>
      <c r="ED184" s="262">
        <v>261280</v>
      </c>
      <c r="EE184" s="262">
        <v>15740</v>
      </c>
      <c r="EF184" s="262">
        <v>51340</v>
      </c>
      <c r="EG184" s="262">
        <v>51690</v>
      </c>
      <c r="EH184" s="262">
        <v>39080</v>
      </c>
      <c r="EI184" s="262">
        <v>33180</v>
      </c>
      <c r="EJ184" s="262">
        <v>2350</v>
      </c>
      <c r="EK184" s="262">
        <v>33180</v>
      </c>
      <c r="EL184" s="262">
        <v>15070</v>
      </c>
      <c r="EM184" s="262">
        <v>19380</v>
      </c>
      <c r="EN184" s="262">
        <v>0.42420000000000002</v>
      </c>
      <c r="EO184" s="262">
        <v>267770</v>
      </c>
      <c r="EP184" s="262">
        <v>2030</v>
      </c>
      <c r="EQ184" s="262">
        <v>86820</v>
      </c>
      <c r="ER184" s="262">
        <v>71510</v>
      </c>
      <c r="ES184" s="262">
        <v>2360</v>
      </c>
      <c r="ET184" s="262">
        <v>12950</v>
      </c>
      <c r="EU184" s="262">
        <v>66190</v>
      </c>
      <c r="EV184" s="262">
        <v>42550</v>
      </c>
      <c r="EW184" s="262">
        <v>23650</v>
      </c>
      <c r="EX184" s="262">
        <v>112720</v>
      </c>
      <c r="EY184" s="262">
        <v>9130</v>
      </c>
      <c r="EZ184" s="262">
        <v>34000</v>
      </c>
      <c r="FA184" s="262">
        <v>16580</v>
      </c>
      <c r="FB184" s="262">
        <v>53010</v>
      </c>
      <c r="FC184" s="262">
        <v>0</v>
      </c>
      <c r="FD184" s="262">
        <v>63940</v>
      </c>
      <c r="FE184" s="262">
        <v>20110</v>
      </c>
      <c r="FF184" s="262">
        <v>34930</v>
      </c>
      <c r="FG184" s="262">
        <v>8910</v>
      </c>
      <c r="FH184" s="262">
        <v>19130</v>
      </c>
      <c r="FI184" s="262">
        <v>5530</v>
      </c>
      <c r="FJ184" s="262">
        <v>13580</v>
      </c>
      <c r="FK184" s="262">
        <v>19880</v>
      </c>
      <c r="FL184" s="262">
        <v>0.42420000000000002</v>
      </c>
      <c r="FM184" s="262">
        <v>5260</v>
      </c>
      <c r="FN184" s="262">
        <v>426830</v>
      </c>
      <c r="FO184" s="262">
        <v>35650</v>
      </c>
      <c r="FP184" s="262">
        <v>23540</v>
      </c>
      <c r="FQ184" s="262">
        <v>12110</v>
      </c>
      <c r="FR184" s="262">
        <v>146680</v>
      </c>
      <c r="FS184" s="262">
        <v>118720</v>
      </c>
      <c r="FT184" s="262">
        <v>109820</v>
      </c>
      <c r="FU184" s="262">
        <v>8910</v>
      </c>
      <c r="FV184" s="262">
        <v>37270</v>
      </c>
      <c r="FW184" s="262">
        <v>88520</v>
      </c>
      <c r="FX184" s="262">
        <v>426830</v>
      </c>
      <c r="FY184" s="262">
        <v>116470</v>
      </c>
      <c r="FZ184" s="262">
        <v>182190</v>
      </c>
      <c r="GA184" s="262">
        <v>49960</v>
      </c>
      <c r="GB184" s="262">
        <v>8480</v>
      </c>
      <c r="GC184" s="262">
        <v>32860</v>
      </c>
      <c r="GD184" s="262">
        <v>32250</v>
      </c>
      <c r="GE184" s="262">
        <v>4620</v>
      </c>
      <c r="GF184">
        <v>9997</v>
      </c>
      <c r="GG184">
        <v>9965</v>
      </c>
      <c r="GH184">
        <v>54842</v>
      </c>
      <c r="GI184">
        <v>12134</v>
      </c>
      <c r="GJ184">
        <v>5083</v>
      </c>
      <c r="GK184">
        <v>5922</v>
      </c>
      <c r="GL184">
        <v>6056</v>
      </c>
      <c r="GM184">
        <v>4409</v>
      </c>
      <c r="GN184">
        <v>3980</v>
      </c>
      <c r="GO184">
        <v>1176</v>
      </c>
      <c r="GP184">
        <v>18332</v>
      </c>
      <c r="GQ184">
        <v>17054</v>
      </c>
      <c r="GR184">
        <v>117746</v>
      </c>
      <c r="GS184">
        <v>26483</v>
      </c>
      <c r="GT184">
        <v>11057</v>
      </c>
      <c r="GU184">
        <v>20288</v>
      </c>
      <c r="GV184">
        <v>14669</v>
      </c>
      <c r="GW184">
        <v>8382</v>
      </c>
      <c r="GX184">
        <v>7679</v>
      </c>
      <c r="GY184">
        <v>2529</v>
      </c>
    </row>
    <row r="185" spans="1:207">
      <c r="A185" s="262">
        <v>8117</v>
      </c>
      <c r="B185" s="262">
        <v>8</v>
      </c>
      <c r="C185" s="262">
        <v>1</v>
      </c>
      <c r="D185" s="262">
        <v>17</v>
      </c>
      <c r="E185" s="262" t="s">
        <v>187</v>
      </c>
      <c r="F185" s="262" t="s">
        <v>2565</v>
      </c>
      <c r="G185" s="262" t="s">
        <v>2566</v>
      </c>
      <c r="H185" s="262" t="s">
        <v>2202</v>
      </c>
      <c r="I185" s="262">
        <v>61447</v>
      </c>
      <c r="J185" s="262">
        <v>7515</v>
      </c>
      <c r="K185" s="262">
        <v>6722</v>
      </c>
      <c r="L185" s="262">
        <v>7921</v>
      </c>
      <c r="M185" s="262">
        <v>9690</v>
      </c>
      <c r="N185" s="262">
        <v>9675</v>
      </c>
      <c r="O185" s="262">
        <v>7971</v>
      </c>
      <c r="P185" s="262">
        <v>6892</v>
      </c>
      <c r="Q185" s="262">
        <v>3297</v>
      </c>
      <c r="R185" s="262">
        <v>1764</v>
      </c>
      <c r="S185" s="262">
        <v>9373</v>
      </c>
      <c r="T185" s="262">
        <v>50082</v>
      </c>
      <c r="U185" s="262">
        <v>284</v>
      </c>
      <c r="V185" s="262">
        <v>1064</v>
      </c>
      <c r="W185" s="262">
        <v>152</v>
      </c>
      <c r="X185" s="262">
        <v>261</v>
      </c>
      <c r="Y185" s="262">
        <v>25</v>
      </c>
      <c r="Z185" s="262">
        <v>206</v>
      </c>
      <c r="AA185" s="262">
        <v>1510</v>
      </c>
      <c r="AB185" s="262">
        <v>3245</v>
      </c>
      <c r="AC185" s="262">
        <v>349</v>
      </c>
      <c r="AD185" s="262">
        <v>47906</v>
      </c>
      <c r="AE185" s="262">
        <v>8279</v>
      </c>
      <c r="AF185" s="262">
        <v>158</v>
      </c>
      <c r="AG185" s="262">
        <v>35870</v>
      </c>
      <c r="AH185" s="262">
        <v>15781</v>
      </c>
      <c r="AI185" s="262">
        <v>7869</v>
      </c>
      <c r="AJ185" s="262">
        <v>1589</v>
      </c>
      <c r="AK185" s="262">
        <v>338</v>
      </c>
      <c r="AL185" s="262">
        <v>42723</v>
      </c>
      <c r="AM185" s="262">
        <v>9890</v>
      </c>
      <c r="AN185" s="262">
        <v>6757</v>
      </c>
      <c r="AO185" s="262">
        <v>2077</v>
      </c>
      <c r="AP185" s="262">
        <v>117209</v>
      </c>
      <c r="AQ185" s="262">
        <v>12956</v>
      </c>
      <c r="AR185" s="262">
        <v>10802</v>
      </c>
      <c r="AS185" s="262">
        <v>15575</v>
      </c>
      <c r="AT185" s="262">
        <v>19853</v>
      </c>
      <c r="AU185" s="262">
        <v>19209</v>
      </c>
      <c r="AV185" s="262">
        <v>14607</v>
      </c>
      <c r="AW185" s="262">
        <v>16286</v>
      </c>
      <c r="AX185" s="262">
        <v>5223</v>
      </c>
      <c r="AY185" s="262">
        <v>2691</v>
      </c>
      <c r="AZ185" s="262">
        <v>37688</v>
      </c>
      <c r="BA185" s="262">
        <v>70101</v>
      </c>
      <c r="BB185" s="262">
        <v>1944</v>
      </c>
      <c r="BC185" s="262">
        <v>5354</v>
      </c>
      <c r="BD185" s="262">
        <v>866</v>
      </c>
      <c r="BE185" s="262">
        <v>652</v>
      </c>
      <c r="BF185" s="262">
        <v>53</v>
      </c>
      <c r="BG185" s="262">
        <v>544</v>
      </c>
      <c r="BH185" s="262">
        <v>4457</v>
      </c>
      <c r="BI185" s="262">
        <v>8017</v>
      </c>
      <c r="BJ185" s="262">
        <v>1458</v>
      </c>
      <c r="BK185" s="262">
        <v>89281</v>
      </c>
      <c r="BL185" s="262">
        <v>13783</v>
      </c>
      <c r="BM185" s="262">
        <v>206</v>
      </c>
      <c r="BN185" s="262">
        <v>65175</v>
      </c>
      <c r="BO185" s="262">
        <v>45557</v>
      </c>
      <c r="BP185" s="262">
        <v>345</v>
      </c>
      <c r="BQ185" s="262">
        <v>6125</v>
      </c>
      <c r="BR185" s="262">
        <v>3375</v>
      </c>
      <c r="BS185" s="262">
        <v>13799</v>
      </c>
      <c r="BT185" s="262">
        <v>27862</v>
      </c>
      <c r="BU185" s="262">
        <v>25341</v>
      </c>
      <c r="BV185" s="262">
        <v>17785</v>
      </c>
      <c r="BW185" s="262">
        <v>13632</v>
      </c>
      <c r="BX185" s="262">
        <v>7486</v>
      </c>
      <c r="BY185" s="262">
        <v>3226</v>
      </c>
      <c r="BZ185" s="262">
        <v>1942</v>
      </c>
      <c r="CA185" s="262">
        <v>2754</v>
      </c>
      <c r="CB185" s="262">
        <v>1953</v>
      </c>
      <c r="CC185" s="262">
        <v>6769</v>
      </c>
      <c r="CD185" s="262">
        <v>20829</v>
      </c>
      <c r="CE185" s="262">
        <v>33206</v>
      </c>
      <c r="CF185" s="262">
        <v>24098</v>
      </c>
      <c r="CG185" s="262">
        <v>14953</v>
      </c>
      <c r="CH185" s="262">
        <v>15394</v>
      </c>
      <c r="CI185" s="262">
        <v>81717</v>
      </c>
      <c r="CJ185" s="262">
        <v>16448</v>
      </c>
      <c r="CK185" s="262">
        <v>14598</v>
      </c>
      <c r="CL185" s="262">
        <v>4439</v>
      </c>
      <c r="CM185" s="262">
        <v>107932</v>
      </c>
      <c r="CN185" s="262">
        <v>34386</v>
      </c>
      <c r="CO185" s="262">
        <v>30028</v>
      </c>
      <c r="CP185" s="262">
        <v>33153</v>
      </c>
      <c r="CQ185" s="262">
        <v>8233</v>
      </c>
      <c r="CR185" s="262">
        <v>2132</v>
      </c>
      <c r="CS185" s="262">
        <v>34386</v>
      </c>
      <c r="CT185" s="262">
        <v>35443</v>
      </c>
      <c r="CU185" s="262">
        <v>16924</v>
      </c>
      <c r="CV185" s="262">
        <v>14549</v>
      </c>
      <c r="CW185" s="262">
        <v>4639</v>
      </c>
      <c r="CX185" s="262">
        <v>1991</v>
      </c>
      <c r="CY185" s="262">
        <v>247408</v>
      </c>
      <c r="CZ185" s="262">
        <v>121268</v>
      </c>
      <c r="DA185" s="262">
        <v>126139</v>
      </c>
      <c r="DB185" s="262">
        <v>21640</v>
      </c>
      <c r="DC185" s="262">
        <v>28133</v>
      </c>
      <c r="DD185" s="262">
        <v>27750</v>
      </c>
      <c r="DE185" s="262">
        <v>34981</v>
      </c>
      <c r="DF185" s="262">
        <v>27558</v>
      </c>
      <c r="DG185" s="262">
        <v>25086</v>
      </c>
      <c r="DH185" s="262">
        <v>13482</v>
      </c>
      <c r="DI185" s="262">
        <v>5998</v>
      </c>
      <c r="DJ185" s="262">
        <v>6362</v>
      </c>
      <c r="DK185" s="262">
        <v>23011</v>
      </c>
      <c r="DL185" s="262">
        <v>8348</v>
      </c>
      <c r="DM185" s="262">
        <v>20338</v>
      </c>
      <c r="DN185" s="262">
        <v>13466</v>
      </c>
      <c r="DO185" s="262">
        <v>27824</v>
      </c>
      <c r="DP185" s="262">
        <v>40953</v>
      </c>
      <c r="DQ185" s="262">
        <v>49560</v>
      </c>
      <c r="DR185" s="262">
        <v>27975</v>
      </c>
      <c r="DS185" s="262">
        <v>23572</v>
      </c>
      <c r="DT185" s="262">
        <v>134110</v>
      </c>
      <c r="DU185" s="262">
        <v>129170</v>
      </c>
      <c r="DV185" s="262">
        <v>4940</v>
      </c>
      <c r="DW185" s="262">
        <v>112240</v>
      </c>
      <c r="DX185" s="262">
        <v>129170</v>
      </c>
      <c r="DY185" s="262">
        <v>109090</v>
      </c>
      <c r="DZ185" s="262">
        <v>6830</v>
      </c>
      <c r="EA185" s="262">
        <v>5630</v>
      </c>
      <c r="EB185" s="262">
        <v>6200</v>
      </c>
      <c r="EC185" s="262">
        <v>1420</v>
      </c>
      <c r="ED185" s="262">
        <v>126390</v>
      </c>
      <c r="EE185" s="262">
        <v>6650</v>
      </c>
      <c r="EF185" s="262">
        <v>19720</v>
      </c>
      <c r="EG185" s="262">
        <v>24680</v>
      </c>
      <c r="EH185" s="262">
        <v>16190</v>
      </c>
      <c r="EI185" s="262">
        <v>17980</v>
      </c>
      <c r="EJ185" s="262">
        <v>1400</v>
      </c>
      <c r="EK185" s="262">
        <v>20410</v>
      </c>
      <c r="EL185" s="262">
        <v>8330</v>
      </c>
      <c r="EM185" s="262">
        <v>10830</v>
      </c>
      <c r="EN185" s="262">
        <v>0.42420000000000002</v>
      </c>
      <c r="EO185" s="262">
        <v>129170</v>
      </c>
      <c r="EP185" s="262">
        <v>1300</v>
      </c>
      <c r="EQ185" s="262">
        <v>48260</v>
      </c>
      <c r="ER185" s="262">
        <v>39240</v>
      </c>
      <c r="ES185" s="262">
        <v>1300</v>
      </c>
      <c r="ET185" s="262">
        <v>7720</v>
      </c>
      <c r="EU185" s="262">
        <v>28740</v>
      </c>
      <c r="EV185" s="262">
        <v>20390</v>
      </c>
      <c r="EW185" s="262">
        <v>8350</v>
      </c>
      <c r="EX185" s="262">
        <v>50870</v>
      </c>
      <c r="EY185" s="262">
        <v>3860</v>
      </c>
      <c r="EZ185" s="262">
        <v>12650</v>
      </c>
      <c r="FA185" s="262">
        <v>8560</v>
      </c>
      <c r="FB185" s="262">
        <v>25810</v>
      </c>
      <c r="FC185" s="262">
        <v>0.42420000000000002</v>
      </c>
      <c r="FD185" s="262">
        <v>33060</v>
      </c>
      <c r="FE185" s="262">
        <v>10000</v>
      </c>
      <c r="FF185" s="262">
        <v>18030</v>
      </c>
      <c r="FG185" s="262">
        <v>5030</v>
      </c>
      <c r="FH185" s="262">
        <v>9670</v>
      </c>
      <c r="FI185" s="262">
        <v>3160</v>
      </c>
      <c r="FJ185" s="262">
        <v>7860</v>
      </c>
      <c r="FK185" s="262">
        <v>9340</v>
      </c>
      <c r="FL185" s="262">
        <v>0.42420000000000002</v>
      </c>
      <c r="FM185" s="262">
        <v>2820</v>
      </c>
      <c r="FN185" s="262">
        <v>211540</v>
      </c>
      <c r="FO185" s="262">
        <v>19120</v>
      </c>
      <c r="FP185" s="262">
        <v>12360</v>
      </c>
      <c r="FQ185" s="262">
        <v>6770</v>
      </c>
      <c r="FR185" s="262">
        <v>85850</v>
      </c>
      <c r="FS185" s="262">
        <v>57970</v>
      </c>
      <c r="FT185" s="262">
        <v>52930</v>
      </c>
      <c r="FU185" s="262">
        <v>5030</v>
      </c>
      <c r="FV185" s="262">
        <v>16700</v>
      </c>
      <c r="FW185" s="262">
        <v>31900</v>
      </c>
      <c r="FX185" s="262">
        <v>211540</v>
      </c>
      <c r="FY185" s="262">
        <v>62300</v>
      </c>
      <c r="FZ185" s="262">
        <v>95770</v>
      </c>
      <c r="GA185" s="262">
        <v>24330</v>
      </c>
      <c r="GB185" s="262">
        <v>3410</v>
      </c>
      <c r="GC185" s="262">
        <v>13050</v>
      </c>
      <c r="GD185" s="262">
        <v>11180</v>
      </c>
      <c r="GE185" s="262">
        <v>1510</v>
      </c>
      <c r="GF185">
        <v>7515</v>
      </c>
      <c r="GG185">
        <v>6533</v>
      </c>
      <c r="GH185">
        <v>26613</v>
      </c>
      <c r="GI185">
        <v>6777</v>
      </c>
      <c r="GJ185">
        <v>2912</v>
      </c>
      <c r="GK185">
        <v>3497</v>
      </c>
      <c r="GL185">
        <v>3348</v>
      </c>
      <c r="GM185">
        <v>1979</v>
      </c>
      <c r="GN185">
        <v>1676</v>
      </c>
      <c r="GO185">
        <v>597</v>
      </c>
      <c r="GP185">
        <v>12956</v>
      </c>
      <c r="GQ185">
        <v>10390</v>
      </c>
      <c r="GR185">
        <v>53503</v>
      </c>
      <c r="GS185">
        <v>12679</v>
      </c>
      <c r="GT185">
        <v>5187</v>
      </c>
      <c r="GU185">
        <v>9620</v>
      </c>
      <c r="GV185">
        <v>6244</v>
      </c>
      <c r="GW185">
        <v>3205</v>
      </c>
      <c r="GX185">
        <v>2590</v>
      </c>
      <c r="GY185">
        <v>828</v>
      </c>
    </row>
    <row r="186" spans="1:207">
      <c r="A186" s="262">
        <v>8118</v>
      </c>
      <c r="B186" s="262">
        <v>8</v>
      </c>
      <c r="C186" s="262">
        <v>1</v>
      </c>
      <c r="D186" s="262">
        <v>18</v>
      </c>
      <c r="E186" s="262" t="s">
        <v>187</v>
      </c>
      <c r="F186" s="262" t="s">
        <v>2567</v>
      </c>
      <c r="G186" s="262" t="s">
        <v>2568</v>
      </c>
      <c r="H186" s="262" t="s">
        <v>2202</v>
      </c>
      <c r="I186" s="262">
        <v>111546</v>
      </c>
      <c r="J186" s="262">
        <v>9166</v>
      </c>
      <c r="K186" s="262">
        <v>10378</v>
      </c>
      <c r="L186" s="262">
        <v>13430</v>
      </c>
      <c r="M186" s="262">
        <v>18684</v>
      </c>
      <c r="N186" s="262">
        <v>19264</v>
      </c>
      <c r="O186" s="262">
        <v>15105</v>
      </c>
      <c r="P186" s="262">
        <v>12849</v>
      </c>
      <c r="Q186" s="262">
        <v>8040</v>
      </c>
      <c r="R186" s="262">
        <v>4630</v>
      </c>
      <c r="S186" s="262">
        <v>20106</v>
      </c>
      <c r="T186" s="262">
        <v>88197</v>
      </c>
      <c r="U186" s="262">
        <v>695</v>
      </c>
      <c r="V186" s="262">
        <v>1203</v>
      </c>
      <c r="W186" s="262">
        <v>450</v>
      </c>
      <c r="X186" s="262">
        <v>433</v>
      </c>
      <c r="Y186" s="262">
        <v>134</v>
      </c>
      <c r="Z186" s="262">
        <v>328</v>
      </c>
      <c r="AA186" s="262">
        <v>3690</v>
      </c>
      <c r="AB186" s="262">
        <v>6404</v>
      </c>
      <c r="AC186" s="262">
        <v>1025</v>
      </c>
      <c r="AD186" s="262">
        <v>86530</v>
      </c>
      <c r="AE186" s="262">
        <v>13582</v>
      </c>
      <c r="AF186" s="262">
        <v>315</v>
      </c>
      <c r="AG186" s="262">
        <v>66245</v>
      </c>
      <c r="AH186" s="262">
        <v>21896</v>
      </c>
      <c r="AI186" s="262">
        <v>17366</v>
      </c>
      <c r="AJ186" s="262">
        <v>4976</v>
      </c>
      <c r="AK186" s="262">
        <v>1063</v>
      </c>
      <c r="AL186" s="262">
        <v>61902</v>
      </c>
      <c r="AM186" s="262">
        <v>21487</v>
      </c>
      <c r="AN186" s="262">
        <v>24649</v>
      </c>
      <c r="AO186" s="262">
        <v>3508</v>
      </c>
      <c r="AP186" s="262">
        <v>243477</v>
      </c>
      <c r="AQ186" s="262">
        <v>16031</v>
      </c>
      <c r="AR186" s="262">
        <v>17078</v>
      </c>
      <c r="AS186" s="262">
        <v>27005</v>
      </c>
      <c r="AT186" s="262">
        <v>43994</v>
      </c>
      <c r="AU186" s="262">
        <v>46075</v>
      </c>
      <c r="AV186" s="262">
        <v>31553</v>
      </c>
      <c r="AW186" s="262">
        <v>35918</v>
      </c>
      <c r="AX186" s="262">
        <v>16105</v>
      </c>
      <c r="AY186" s="262">
        <v>9682</v>
      </c>
      <c r="AZ186" s="262">
        <v>103778</v>
      </c>
      <c r="BA186" s="262">
        <v>123697</v>
      </c>
      <c r="BB186" s="262">
        <v>4563</v>
      </c>
      <c r="BC186" s="262">
        <v>4980</v>
      </c>
      <c r="BD186" s="262">
        <v>3016</v>
      </c>
      <c r="BE186" s="262">
        <v>1664</v>
      </c>
      <c r="BF186" s="262">
        <v>812</v>
      </c>
      <c r="BG186" s="262">
        <v>931</v>
      </c>
      <c r="BH186" s="262">
        <v>12907</v>
      </c>
      <c r="BI186" s="262">
        <v>17742</v>
      </c>
      <c r="BJ186" s="262">
        <v>4017</v>
      </c>
      <c r="BK186" s="262">
        <v>182814</v>
      </c>
      <c r="BL186" s="262">
        <v>25545</v>
      </c>
      <c r="BM186" s="262">
        <v>416</v>
      </c>
      <c r="BN186" s="262">
        <v>129885</v>
      </c>
      <c r="BO186" s="262">
        <v>103930</v>
      </c>
      <c r="BP186" s="262">
        <v>297</v>
      </c>
      <c r="BQ186" s="262">
        <v>9329</v>
      </c>
      <c r="BR186" s="262">
        <v>10012</v>
      </c>
      <c r="BS186" s="262">
        <v>33023</v>
      </c>
      <c r="BT186" s="262">
        <v>60168</v>
      </c>
      <c r="BU186" s="262">
        <v>52167</v>
      </c>
      <c r="BV186" s="262">
        <v>32522</v>
      </c>
      <c r="BW186" s="262">
        <v>25942</v>
      </c>
      <c r="BX186" s="262">
        <v>14784</v>
      </c>
      <c r="BY186" s="262">
        <v>6294</v>
      </c>
      <c r="BZ186" s="262">
        <v>3588</v>
      </c>
      <c r="CA186" s="262">
        <v>4941</v>
      </c>
      <c r="CB186" s="262">
        <v>6900</v>
      </c>
      <c r="CC186" s="262">
        <v>19610</v>
      </c>
      <c r="CD186" s="262">
        <v>47974</v>
      </c>
      <c r="CE186" s="262">
        <v>66637</v>
      </c>
      <c r="CF186" s="262">
        <v>46153</v>
      </c>
      <c r="CG186" s="262">
        <v>27950</v>
      </c>
      <c r="CH186" s="262">
        <v>28217</v>
      </c>
      <c r="CI186" s="262">
        <v>136604</v>
      </c>
      <c r="CJ186" s="262">
        <v>37996</v>
      </c>
      <c r="CK186" s="262">
        <v>59422</v>
      </c>
      <c r="CL186" s="262">
        <v>9419</v>
      </c>
      <c r="CM186" s="262">
        <v>228768</v>
      </c>
      <c r="CN186" s="262">
        <v>77832</v>
      </c>
      <c r="CO186" s="262">
        <v>66694</v>
      </c>
      <c r="CP186" s="262">
        <v>64474</v>
      </c>
      <c r="CQ186" s="262">
        <v>14770</v>
      </c>
      <c r="CR186" s="262">
        <v>4998</v>
      </c>
      <c r="CS186" s="262">
        <v>77832</v>
      </c>
      <c r="CT186" s="262">
        <v>77216</v>
      </c>
      <c r="CU186" s="262">
        <v>32540</v>
      </c>
      <c r="CV186" s="262">
        <v>28915</v>
      </c>
      <c r="CW186" s="262">
        <v>8639</v>
      </c>
      <c r="CX186" s="262">
        <v>3626</v>
      </c>
      <c r="CY186" s="262">
        <v>509871</v>
      </c>
      <c r="CZ186" s="262">
        <v>250121</v>
      </c>
      <c r="DA186" s="262">
        <v>259750</v>
      </c>
      <c r="DB186" s="262">
        <v>48363</v>
      </c>
      <c r="DC186" s="262">
        <v>55360</v>
      </c>
      <c r="DD186" s="262">
        <v>57624</v>
      </c>
      <c r="DE186" s="262">
        <v>70044</v>
      </c>
      <c r="DF186" s="262">
        <v>54568</v>
      </c>
      <c r="DG186" s="262">
        <v>48395</v>
      </c>
      <c r="DH186" s="262">
        <v>23564</v>
      </c>
      <c r="DI186" s="262">
        <v>13908</v>
      </c>
      <c r="DJ186" s="262">
        <v>14376</v>
      </c>
      <c r="DK186" s="262">
        <v>47493</v>
      </c>
      <c r="DL186" s="262">
        <v>16170</v>
      </c>
      <c r="DM186" s="262">
        <v>40588</v>
      </c>
      <c r="DN186" s="262">
        <v>28812</v>
      </c>
      <c r="DO186" s="262">
        <v>65046</v>
      </c>
      <c r="DP186" s="262">
        <v>86907</v>
      </c>
      <c r="DQ186" s="262">
        <v>98500</v>
      </c>
      <c r="DR186" s="262">
        <v>55153</v>
      </c>
      <c r="DS186" s="262">
        <v>42918</v>
      </c>
      <c r="DT186" s="262">
        <v>279870</v>
      </c>
      <c r="DU186" s="262">
        <v>271580</v>
      </c>
      <c r="DV186" s="262">
        <v>8290</v>
      </c>
      <c r="DW186" s="262">
        <v>226930</v>
      </c>
      <c r="DX186" s="262">
        <v>271580</v>
      </c>
      <c r="DY186" s="262">
        <v>229940</v>
      </c>
      <c r="DZ186" s="262">
        <v>13790</v>
      </c>
      <c r="EA186" s="262">
        <v>11520</v>
      </c>
      <c r="EB186" s="262">
        <v>13810</v>
      </c>
      <c r="EC186" s="262">
        <v>2530</v>
      </c>
      <c r="ED186" s="262">
        <v>265810</v>
      </c>
      <c r="EE186" s="262">
        <v>16030</v>
      </c>
      <c r="EF186" s="262">
        <v>52650</v>
      </c>
      <c r="EG186" s="262">
        <v>53840</v>
      </c>
      <c r="EH186" s="262">
        <v>40330</v>
      </c>
      <c r="EI186" s="262">
        <v>34220</v>
      </c>
      <c r="EJ186" s="262">
        <v>3540</v>
      </c>
      <c r="EK186" s="262">
        <v>31610</v>
      </c>
      <c r="EL186" s="262">
        <v>14400</v>
      </c>
      <c r="EM186" s="262">
        <v>18960</v>
      </c>
      <c r="EN186" s="262">
        <v>0.42420000000000002</v>
      </c>
      <c r="EO186" s="262">
        <v>271580</v>
      </c>
      <c r="EP186" s="262">
        <v>3510</v>
      </c>
      <c r="EQ186" s="262">
        <v>84380</v>
      </c>
      <c r="ER186" s="262">
        <v>69010</v>
      </c>
      <c r="ES186" s="262">
        <v>2640</v>
      </c>
      <c r="ET186" s="262">
        <v>12730</v>
      </c>
      <c r="EU186" s="262">
        <v>65110</v>
      </c>
      <c r="EV186" s="262">
        <v>40980</v>
      </c>
      <c r="EW186" s="262">
        <v>24120</v>
      </c>
      <c r="EX186" s="262">
        <v>118580</v>
      </c>
      <c r="EY186" s="262">
        <v>11410</v>
      </c>
      <c r="EZ186" s="262">
        <v>35860</v>
      </c>
      <c r="FA186" s="262">
        <v>18340</v>
      </c>
      <c r="FB186" s="262">
        <v>52980</v>
      </c>
      <c r="FC186" s="262">
        <v>10</v>
      </c>
      <c r="FD186" s="262">
        <v>66240</v>
      </c>
      <c r="FE186" s="262">
        <v>21120</v>
      </c>
      <c r="FF186" s="262">
        <v>35530</v>
      </c>
      <c r="FG186" s="262">
        <v>9590</v>
      </c>
      <c r="FH186" s="262">
        <v>20560</v>
      </c>
      <c r="FI186" s="262">
        <v>5850</v>
      </c>
      <c r="FJ186" s="262">
        <v>13880</v>
      </c>
      <c r="FK186" s="262">
        <v>20880</v>
      </c>
      <c r="FL186" s="262">
        <v>0.42420000000000002</v>
      </c>
      <c r="FM186" s="262">
        <v>4760</v>
      </c>
      <c r="FN186" s="262">
        <v>431550</v>
      </c>
      <c r="FO186" s="262">
        <v>36880</v>
      </c>
      <c r="FP186" s="262">
        <v>24550</v>
      </c>
      <c r="FQ186" s="262">
        <v>12330</v>
      </c>
      <c r="FR186" s="262">
        <v>148160</v>
      </c>
      <c r="FS186" s="262">
        <v>119810</v>
      </c>
      <c r="FT186" s="262">
        <v>110220</v>
      </c>
      <c r="FU186" s="262">
        <v>9590</v>
      </c>
      <c r="FV186" s="262">
        <v>35610</v>
      </c>
      <c r="FW186" s="262">
        <v>91090</v>
      </c>
      <c r="FX186" s="262">
        <v>431550</v>
      </c>
      <c r="FY186" s="262">
        <v>118730</v>
      </c>
      <c r="FZ186" s="262">
        <v>182810</v>
      </c>
      <c r="GA186" s="262">
        <v>50250</v>
      </c>
      <c r="GB186" s="262">
        <v>9860</v>
      </c>
      <c r="GC186" s="262">
        <v>32450</v>
      </c>
      <c r="GD186" s="262">
        <v>32570</v>
      </c>
      <c r="GE186" s="262">
        <v>4890</v>
      </c>
      <c r="GF186">
        <v>9166</v>
      </c>
      <c r="GG186">
        <v>10135</v>
      </c>
      <c r="GH186">
        <v>49937</v>
      </c>
      <c r="GI186">
        <v>12800</v>
      </c>
      <c r="GJ186">
        <v>5513</v>
      </c>
      <c r="GK186">
        <v>6168</v>
      </c>
      <c r="GL186">
        <v>7148</v>
      </c>
      <c r="GM186">
        <v>4818</v>
      </c>
      <c r="GN186">
        <v>4314</v>
      </c>
      <c r="GO186">
        <v>1547</v>
      </c>
      <c r="GP186">
        <v>16031</v>
      </c>
      <c r="GQ186">
        <v>16558</v>
      </c>
      <c r="GR186">
        <v>114898</v>
      </c>
      <c r="GS186">
        <v>26240</v>
      </c>
      <c r="GT186">
        <v>11530</v>
      </c>
      <c r="GU186">
        <v>19291</v>
      </c>
      <c r="GV186">
        <v>17106</v>
      </c>
      <c r="GW186">
        <v>9658</v>
      </c>
      <c r="GX186">
        <v>8968</v>
      </c>
      <c r="GY186">
        <v>3161</v>
      </c>
    </row>
    <row r="187" spans="1:207">
      <c r="A187" s="262">
        <v>8119</v>
      </c>
      <c r="B187" s="262">
        <v>8</v>
      </c>
      <c r="C187" s="262">
        <v>1</v>
      </c>
      <c r="D187" s="262">
        <v>19</v>
      </c>
      <c r="E187" s="262" t="s">
        <v>187</v>
      </c>
      <c r="F187" s="262" t="s">
        <v>2569</v>
      </c>
      <c r="G187" s="262" t="s">
        <v>2570</v>
      </c>
      <c r="H187" s="262" t="s">
        <v>2202</v>
      </c>
      <c r="I187" s="262">
        <v>92409</v>
      </c>
      <c r="J187" s="262">
        <v>7948</v>
      </c>
      <c r="K187" s="262">
        <v>8702</v>
      </c>
      <c r="L187" s="262">
        <v>11528</v>
      </c>
      <c r="M187" s="262">
        <v>16706</v>
      </c>
      <c r="N187" s="262">
        <v>15545</v>
      </c>
      <c r="O187" s="262">
        <v>11715</v>
      </c>
      <c r="P187" s="262">
        <v>10945</v>
      </c>
      <c r="Q187" s="262">
        <v>6007</v>
      </c>
      <c r="R187" s="262">
        <v>3313</v>
      </c>
      <c r="S187" s="262">
        <v>17082</v>
      </c>
      <c r="T187" s="262">
        <v>73344</v>
      </c>
      <c r="U187" s="262">
        <v>311</v>
      </c>
      <c r="V187" s="262">
        <v>737</v>
      </c>
      <c r="W187" s="262">
        <v>243</v>
      </c>
      <c r="X187" s="262">
        <v>329</v>
      </c>
      <c r="Y187" s="262">
        <v>15</v>
      </c>
      <c r="Z187" s="262">
        <v>348</v>
      </c>
      <c r="AA187" s="262">
        <v>1833</v>
      </c>
      <c r="AB187" s="262">
        <v>5269</v>
      </c>
      <c r="AC187" s="262">
        <v>493</v>
      </c>
      <c r="AD187" s="262">
        <v>73631</v>
      </c>
      <c r="AE187" s="262">
        <v>10849</v>
      </c>
      <c r="AF187" s="262">
        <v>334</v>
      </c>
      <c r="AG187" s="262">
        <v>50972</v>
      </c>
      <c r="AH187" s="262">
        <v>21811</v>
      </c>
      <c r="AI187" s="262">
        <v>16005</v>
      </c>
      <c r="AJ187" s="262">
        <v>3050</v>
      </c>
      <c r="AK187" s="262">
        <v>571</v>
      </c>
      <c r="AL187" s="262">
        <v>58513</v>
      </c>
      <c r="AM187" s="262">
        <v>16310</v>
      </c>
      <c r="AN187" s="262">
        <v>14342</v>
      </c>
      <c r="AO187" s="262">
        <v>3244</v>
      </c>
      <c r="AP187" s="262">
        <v>193329</v>
      </c>
      <c r="AQ187" s="262">
        <v>12628</v>
      </c>
      <c r="AR187" s="262">
        <v>14073</v>
      </c>
      <c r="AS187" s="262">
        <v>22220</v>
      </c>
      <c r="AT187" s="262">
        <v>36607</v>
      </c>
      <c r="AU187" s="262">
        <v>35527</v>
      </c>
      <c r="AV187" s="262">
        <v>24394</v>
      </c>
      <c r="AW187" s="262">
        <v>30947</v>
      </c>
      <c r="AX187" s="262">
        <v>10749</v>
      </c>
      <c r="AY187" s="262">
        <v>6173</v>
      </c>
      <c r="AZ187" s="262">
        <v>77188</v>
      </c>
      <c r="BA187" s="262">
        <v>107893</v>
      </c>
      <c r="BB187" s="262">
        <v>2135</v>
      </c>
      <c r="BC187" s="262">
        <v>2928</v>
      </c>
      <c r="BD187" s="262">
        <v>1262</v>
      </c>
      <c r="BE187" s="262">
        <v>769</v>
      </c>
      <c r="BF187" s="262">
        <v>30</v>
      </c>
      <c r="BG187" s="262">
        <v>1113</v>
      </c>
      <c r="BH187" s="262">
        <v>5410</v>
      </c>
      <c r="BI187" s="262">
        <v>13802</v>
      </c>
      <c r="BJ187" s="262">
        <v>1464</v>
      </c>
      <c r="BK187" s="262">
        <v>151589</v>
      </c>
      <c r="BL187" s="262">
        <v>20605</v>
      </c>
      <c r="BM187" s="262">
        <v>448</v>
      </c>
      <c r="BN187" s="262">
        <v>103284</v>
      </c>
      <c r="BO187" s="262">
        <v>81613</v>
      </c>
      <c r="BP187" s="262">
        <v>408</v>
      </c>
      <c r="BQ187" s="262">
        <v>8013</v>
      </c>
      <c r="BR187" s="262">
        <v>6712</v>
      </c>
      <c r="BS187" s="262">
        <v>25002</v>
      </c>
      <c r="BT187" s="262">
        <v>47786</v>
      </c>
      <c r="BU187" s="262">
        <v>43201</v>
      </c>
      <c r="BV187" s="262">
        <v>25761</v>
      </c>
      <c r="BW187" s="262">
        <v>20314</v>
      </c>
      <c r="BX187" s="262">
        <v>12227</v>
      </c>
      <c r="BY187" s="262">
        <v>5190</v>
      </c>
      <c r="BZ187" s="262">
        <v>2983</v>
      </c>
      <c r="CA187" s="262">
        <v>4142</v>
      </c>
      <c r="CB187" s="262">
        <v>4022</v>
      </c>
      <c r="CC187" s="262">
        <v>14158</v>
      </c>
      <c r="CD187" s="262">
        <v>35984</v>
      </c>
      <c r="CE187" s="262">
        <v>55172</v>
      </c>
      <c r="CF187" s="262">
        <v>38067</v>
      </c>
      <c r="CG187" s="262">
        <v>22529</v>
      </c>
      <c r="CH187" s="262">
        <v>23386</v>
      </c>
      <c r="CI187" s="262">
        <v>124780</v>
      </c>
      <c r="CJ187" s="262">
        <v>29825</v>
      </c>
      <c r="CK187" s="262">
        <v>31315</v>
      </c>
      <c r="CL187" s="262">
        <v>7398</v>
      </c>
      <c r="CM187" s="262">
        <v>180746</v>
      </c>
      <c r="CN187" s="262">
        <v>61306</v>
      </c>
      <c r="CO187" s="262">
        <v>51064</v>
      </c>
      <c r="CP187" s="262">
        <v>52166</v>
      </c>
      <c r="CQ187" s="262">
        <v>12764</v>
      </c>
      <c r="CR187" s="262">
        <v>3446</v>
      </c>
      <c r="CS187" s="262">
        <v>61306</v>
      </c>
      <c r="CT187" s="262">
        <v>59364</v>
      </c>
      <c r="CU187" s="262">
        <v>26735</v>
      </c>
      <c r="CV187" s="262">
        <v>23245</v>
      </c>
      <c r="CW187" s="262">
        <v>7163</v>
      </c>
      <c r="CX187" s="262">
        <v>2933</v>
      </c>
      <c r="CY187" s="262">
        <v>406874</v>
      </c>
      <c r="CZ187" s="262">
        <v>198975</v>
      </c>
      <c r="DA187" s="262">
        <v>207899</v>
      </c>
      <c r="DB187" s="262">
        <v>36884</v>
      </c>
      <c r="DC187" s="262">
        <v>45962</v>
      </c>
      <c r="DD187" s="262">
        <v>44016</v>
      </c>
      <c r="DE187" s="262">
        <v>57466</v>
      </c>
      <c r="DF187" s="262">
        <v>44146</v>
      </c>
      <c r="DG187" s="262">
        <v>40740</v>
      </c>
      <c r="DH187" s="262">
        <v>20041</v>
      </c>
      <c r="DI187" s="262">
        <v>10072</v>
      </c>
      <c r="DJ187" s="262">
        <v>10973</v>
      </c>
      <c r="DK187" s="262">
        <v>38547</v>
      </c>
      <c r="DL187" s="262">
        <v>13547</v>
      </c>
      <c r="DM187" s="262">
        <v>32052</v>
      </c>
      <c r="DN187" s="262">
        <v>21671</v>
      </c>
      <c r="DO187" s="262">
        <v>47073</v>
      </c>
      <c r="DP187" s="262">
        <v>70546</v>
      </c>
      <c r="DQ187" s="262">
        <v>80484</v>
      </c>
      <c r="DR187" s="262">
        <v>45520</v>
      </c>
      <c r="DS187" s="262">
        <v>36389</v>
      </c>
      <c r="DT187" s="262">
        <v>221970</v>
      </c>
      <c r="DU187" s="262">
        <v>214750</v>
      </c>
      <c r="DV187" s="262">
        <v>7220</v>
      </c>
      <c r="DW187" s="262">
        <v>181340</v>
      </c>
      <c r="DX187" s="262">
        <v>214750</v>
      </c>
      <c r="DY187" s="262">
        <v>180130</v>
      </c>
      <c r="DZ187" s="262">
        <v>10550</v>
      </c>
      <c r="EA187" s="262">
        <v>9790</v>
      </c>
      <c r="EB187" s="262">
        <v>11940</v>
      </c>
      <c r="EC187" s="262">
        <v>2340</v>
      </c>
      <c r="ED187" s="262">
        <v>210300</v>
      </c>
      <c r="EE187" s="262">
        <v>12110</v>
      </c>
      <c r="EF187" s="262">
        <v>37000</v>
      </c>
      <c r="EG187" s="262">
        <v>43860</v>
      </c>
      <c r="EH187" s="262">
        <v>29670</v>
      </c>
      <c r="EI187" s="262">
        <v>28020</v>
      </c>
      <c r="EJ187" s="262">
        <v>2550</v>
      </c>
      <c r="EK187" s="262">
        <v>29070</v>
      </c>
      <c r="EL187" s="262">
        <v>12330</v>
      </c>
      <c r="EM187" s="262">
        <v>15370</v>
      </c>
      <c r="EN187" s="262">
        <v>0.42420000000000002</v>
      </c>
      <c r="EO187" s="262">
        <v>214750</v>
      </c>
      <c r="EP187" s="262">
        <v>2540</v>
      </c>
      <c r="EQ187" s="262">
        <v>70770</v>
      </c>
      <c r="ER187" s="262">
        <v>56940</v>
      </c>
      <c r="ES187" s="262">
        <v>2030</v>
      </c>
      <c r="ET187" s="262">
        <v>11800</v>
      </c>
      <c r="EU187" s="262">
        <v>48900</v>
      </c>
      <c r="EV187" s="262">
        <v>34330</v>
      </c>
      <c r="EW187" s="262">
        <v>14570</v>
      </c>
      <c r="EX187" s="262">
        <v>92530</v>
      </c>
      <c r="EY187" s="262">
        <v>9220</v>
      </c>
      <c r="EZ187" s="262">
        <v>24570</v>
      </c>
      <c r="FA187" s="262">
        <v>14030</v>
      </c>
      <c r="FB187" s="262">
        <v>44710</v>
      </c>
      <c r="FC187" s="262">
        <v>10</v>
      </c>
      <c r="FD187" s="262">
        <v>53440</v>
      </c>
      <c r="FE187" s="262">
        <v>16900</v>
      </c>
      <c r="FF187" s="262">
        <v>28920</v>
      </c>
      <c r="FG187" s="262">
        <v>7610</v>
      </c>
      <c r="FH187" s="262">
        <v>16220</v>
      </c>
      <c r="FI187" s="262">
        <v>4570</v>
      </c>
      <c r="FJ187" s="262">
        <v>11950</v>
      </c>
      <c r="FK187" s="262">
        <v>15430</v>
      </c>
      <c r="FL187" s="262">
        <v>0.42420000000000002</v>
      </c>
      <c r="FM187" s="262">
        <v>4890</v>
      </c>
      <c r="FN187" s="262">
        <v>343670</v>
      </c>
      <c r="FO187" s="262">
        <v>27250</v>
      </c>
      <c r="FP187" s="262">
        <v>17660</v>
      </c>
      <c r="FQ187" s="262">
        <v>9590</v>
      </c>
      <c r="FR187" s="262">
        <v>125150</v>
      </c>
      <c r="FS187" s="262">
        <v>101270</v>
      </c>
      <c r="FT187" s="262">
        <v>93660</v>
      </c>
      <c r="FU187" s="262">
        <v>7610</v>
      </c>
      <c r="FV187" s="262">
        <v>27510</v>
      </c>
      <c r="FW187" s="262">
        <v>62500</v>
      </c>
      <c r="FX187" s="262">
        <v>343670</v>
      </c>
      <c r="FY187" s="262">
        <v>95180</v>
      </c>
      <c r="FZ187" s="262">
        <v>152140</v>
      </c>
      <c r="GA187" s="262">
        <v>41820</v>
      </c>
      <c r="GB187" s="262">
        <v>6730</v>
      </c>
      <c r="GC187" s="262">
        <v>22760</v>
      </c>
      <c r="GD187" s="262">
        <v>22110</v>
      </c>
      <c r="GE187" s="262">
        <v>2940</v>
      </c>
      <c r="GF187">
        <v>7948</v>
      </c>
      <c r="GG187">
        <v>8385</v>
      </c>
      <c r="GH187">
        <v>42708</v>
      </c>
      <c r="GI187">
        <v>10125</v>
      </c>
      <c r="GJ187">
        <v>4268</v>
      </c>
      <c r="GK187">
        <v>5621</v>
      </c>
      <c r="GL187">
        <v>5485</v>
      </c>
      <c r="GM187">
        <v>3645</v>
      </c>
      <c r="GN187">
        <v>3038</v>
      </c>
      <c r="GO187">
        <v>1186</v>
      </c>
      <c r="GP187">
        <v>12628</v>
      </c>
      <c r="GQ187">
        <v>13532</v>
      </c>
      <c r="GR187">
        <v>92729</v>
      </c>
      <c r="GS187">
        <v>20258</v>
      </c>
      <c r="GT187">
        <v>9481</v>
      </c>
      <c r="GU187">
        <v>18010</v>
      </c>
      <c r="GV187">
        <v>12463</v>
      </c>
      <c r="GW187">
        <v>6349</v>
      </c>
      <c r="GX187">
        <v>5673</v>
      </c>
      <c r="GY187">
        <v>2195</v>
      </c>
    </row>
    <row r="188" spans="1:207">
      <c r="A188" s="262">
        <v>8121</v>
      </c>
      <c r="B188" s="262">
        <v>8</v>
      </c>
      <c r="C188" s="262">
        <v>1</v>
      </c>
      <c r="D188" s="262">
        <v>21</v>
      </c>
      <c r="E188" s="262" t="s">
        <v>187</v>
      </c>
      <c r="F188" s="262" t="s">
        <v>2571</v>
      </c>
      <c r="G188" s="262" t="s">
        <v>2572</v>
      </c>
      <c r="H188" s="262" t="s">
        <v>2202</v>
      </c>
      <c r="I188" s="262">
        <v>22041</v>
      </c>
      <c r="J188" s="262">
        <v>1763</v>
      </c>
      <c r="K188" s="262">
        <v>3719</v>
      </c>
      <c r="L188" s="262">
        <v>4215</v>
      </c>
      <c r="M188" s="262">
        <v>3744</v>
      </c>
      <c r="N188" s="262">
        <v>3172</v>
      </c>
      <c r="O188" s="262">
        <v>2283</v>
      </c>
      <c r="P188" s="262">
        <v>1678</v>
      </c>
      <c r="Q188" s="262">
        <v>1037</v>
      </c>
      <c r="R188" s="262">
        <v>430</v>
      </c>
      <c r="S188" s="262">
        <v>4340</v>
      </c>
      <c r="T188" s="262">
        <v>16339</v>
      </c>
      <c r="U188" s="262">
        <v>155</v>
      </c>
      <c r="V188" s="262">
        <v>724</v>
      </c>
      <c r="W188" s="262">
        <v>147</v>
      </c>
      <c r="X188" s="262">
        <v>223</v>
      </c>
      <c r="Y188" s="262">
        <v>20</v>
      </c>
      <c r="Z188" s="262">
        <v>93</v>
      </c>
      <c r="AA188" s="262">
        <v>404</v>
      </c>
      <c r="AB188" s="262">
        <v>2908</v>
      </c>
      <c r="AC188" s="262">
        <v>225</v>
      </c>
      <c r="AD188" s="262">
        <v>16879</v>
      </c>
      <c r="AE188" s="262">
        <v>1562</v>
      </c>
      <c r="AF188" s="262">
        <v>63</v>
      </c>
      <c r="AG188" s="262">
        <v>11538</v>
      </c>
      <c r="AH188" s="262">
        <v>3928</v>
      </c>
      <c r="AI188" s="262">
        <v>4780</v>
      </c>
      <c r="AJ188" s="262">
        <v>1461</v>
      </c>
      <c r="AK188" s="262">
        <v>334</v>
      </c>
      <c r="AL188" s="262">
        <v>11540</v>
      </c>
      <c r="AM188" s="262">
        <v>5010</v>
      </c>
      <c r="AN188" s="262">
        <v>4870</v>
      </c>
      <c r="AO188" s="262">
        <v>621</v>
      </c>
      <c r="AP188" s="262">
        <v>57252</v>
      </c>
      <c r="AQ188" s="262">
        <v>3486</v>
      </c>
      <c r="AR188" s="262">
        <v>6840</v>
      </c>
      <c r="AS188" s="262">
        <v>11719</v>
      </c>
      <c r="AT188" s="262">
        <v>10409</v>
      </c>
      <c r="AU188" s="262">
        <v>9126</v>
      </c>
      <c r="AV188" s="262">
        <v>6079</v>
      </c>
      <c r="AW188" s="262">
        <v>6154</v>
      </c>
      <c r="AX188" s="262">
        <v>2346</v>
      </c>
      <c r="AY188" s="262">
        <v>1093</v>
      </c>
      <c r="AZ188" s="262">
        <v>23803</v>
      </c>
      <c r="BA188" s="262">
        <v>25893</v>
      </c>
      <c r="BB188" s="262">
        <v>1046</v>
      </c>
      <c r="BC188" s="262">
        <v>3883</v>
      </c>
      <c r="BD188" s="262">
        <v>999</v>
      </c>
      <c r="BE188" s="262">
        <v>1084</v>
      </c>
      <c r="BF188" s="262">
        <v>56</v>
      </c>
      <c r="BG188" s="262">
        <v>488</v>
      </c>
      <c r="BH188" s="262">
        <v>1141</v>
      </c>
      <c r="BI188" s="262">
        <v>9563</v>
      </c>
      <c r="BJ188" s="262">
        <v>875</v>
      </c>
      <c r="BK188" s="262">
        <v>42112</v>
      </c>
      <c r="BL188" s="262">
        <v>3458</v>
      </c>
      <c r="BM188" s="262">
        <v>103</v>
      </c>
      <c r="BN188" s="262">
        <v>25149</v>
      </c>
      <c r="BO188" s="262">
        <v>29794</v>
      </c>
      <c r="BP188" s="262">
        <v>57</v>
      </c>
      <c r="BQ188" s="262">
        <v>2252</v>
      </c>
      <c r="BR188" s="262">
        <v>2714</v>
      </c>
      <c r="BS188" s="262">
        <v>9220</v>
      </c>
      <c r="BT188" s="262">
        <v>16551</v>
      </c>
      <c r="BU188" s="262">
        <v>12887</v>
      </c>
      <c r="BV188" s="262">
        <v>6644</v>
      </c>
      <c r="BW188" s="262">
        <v>4351</v>
      </c>
      <c r="BX188" s="262">
        <v>2429</v>
      </c>
      <c r="BY188" s="262">
        <v>934</v>
      </c>
      <c r="BZ188" s="262">
        <v>589</v>
      </c>
      <c r="CA188" s="262">
        <v>933</v>
      </c>
      <c r="CB188" s="262">
        <v>1401</v>
      </c>
      <c r="CC188" s="262">
        <v>4811</v>
      </c>
      <c r="CD188" s="262">
        <v>12977</v>
      </c>
      <c r="CE188" s="262">
        <v>18101</v>
      </c>
      <c r="CF188" s="262">
        <v>9485</v>
      </c>
      <c r="CG188" s="262">
        <v>5131</v>
      </c>
      <c r="CH188" s="262">
        <v>5346</v>
      </c>
      <c r="CI188" s="262">
        <v>29534</v>
      </c>
      <c r="CJ188" s="262">
        <v>10622</v>
      </c>
      <c r="CK188" s="262">
        <v>15211</v>
      </c>
      <c r="CL188" s="262">
        <v>1885</v>
      </c>
      <c r="CM188" s="262">
        <v>53792</v>
      </c>
      <c r="CN188" s="262">
        <v>20528</v>
      </c>
      <c r="CO188" s="262">
        <v>14275</v>
      </c>
      <c r="CP188" s="262">
        <v>13071</v>
      </c>
      <c r="CQ188" s="262">
        <v>4127</v>
      </c>
      <c r="CR188" s="262">
        <v>1791</v>
      </c>
      <c r="CS188" s="262">
        <v>20528</v>
      </c>
      <c r="CT188" s="262">
        <v>17574</v>
      </c>
      <c r="CU188" s="262">
        <v>7331</v>
      </c>
      <c r="CV188" s="262">
        <v>5591</v>
      </c>
      <c r="CW188" s="262">
        <v>1852</v>
      </c>
      <c r="CX188" s="262">
        <v>916</v>
      </c>
      <c r="CY188" s="262">
        <v>116059</v>
      </c>
      <c r="CZ188" s="262">
        <v>56901</v>
      </c>
      <c r="DA188" s="262">
        <v>59158</v>
      </c>
      <c r="DB188" s="262">
        <v>10933</v>
      </c>
      <c r="DC188" s="262">
        <v>11618</v>
      </c>
      <c r="DD188" s="262">
        <v>15104</v>
      </c>
      <c r="DE188" s="262">
        <v>15402</v>
      </c>
      <c r="DF188" s="262">
        <v>12141</v>
      </c>
      <c r="DG188" s="262">
        <v>11658</v>
      </c>
      <c r="DH188" s="262">
        <v>6381</v>
      </c>
      <c r="DI188" s="262">
        <v>3169</v>
      </c>
      <c r="DJ188" s="262">
        <v>3292</v>
      </c>
      <c r="DK188" s="262">
        <v>10175</v>
      </c>
      <c r="DL188" s="262">
        <v>3410</v>
      </c>
      <c r="DM188" s="262">
        <v>9851</v>
      </c>
      <c r="DN188" s="262">
        <v>7758</v>
      </c>
      <c r="DO188" s="262">
        <v>15412</v>
      </c>
      <c r="DP188" s="262">
        <v>17410</v>
      </c>
      <c r="DQ188" s="262">
        <v>21679</v>
      </c>
      <c r="DR188" s="262">
        <v>12781</v>
      </c>
      <c r="DS188" s="262">
        <v>11122</v>
      </c>
      <c r="DT188" s="262">
        <v>61650</v>
      </c>
      <c r="DU188" s="262">
        <v>58920</v>
      </c>
      <c r="DV188" s="262">
        <v>2730</v>
      </c>
      <c r="DW188" s="262">
        <v>53250</v>
      </c>
      <c r="DX188" s="262">
        <v>58920</v>
      </c>
      <c r="DY188" s="262">
        <v>50340</v>
      </c>
      <c r="DZ188" s="262">
        <v>2500</v>
      </c>
      <c r="EA188" s="262">
        <v>2840</v>
      </c>
      <c r="EB188" s="262">
        <v>2870</v>
      </c>
      <c r="EC188" s="262">
        <v>0.42420000000000002</v>
      </c>
      <c r="ED188" s="262">
        <v>57880</v>
      </c>
      <c r="EE188" s="262">
        <v>2860</v>
      </c>
      <c r="EF188" s="262">
        <v>8590</v>
      </c>
      <c r="EG188" s="262">
        <v>8680</v>
      </c>
      <c r="EH188" s="262">
        <v>7730</v>
      </c>
      <c r="EI188" s="262">
        <v>8330</v>
      </c>
      <c r="EJ188" s="262">
        <v>0.42420000000000002</v>
      </c>
      <c r="EK188" s="262">
        <v>9430</v>
      </c>
      <c r="EL188" s="262">
        <v>5740</v>
      </c>
      <c r="EM188" s="262">
        <v>5630</v>
      </c>
      <c r="EN188" s="262">
        <v>0.42420000000000002</v>
      </c>
      <c r="EO188" s="262">
        <v>58920</v>
      </c>
      <c r="EP188" s="262">
        <v>0.42420000000000002</v>
      </c>
      <c r="EQ188" s="262">
        <v>18710</v>
      </c>
      <c r="ER188" s="262">
        <v>15280</v>
      </c>
      <c r="ES188" s="262">
        <v>840</v>
      </c>
      <c r="ET188" s="262">
        <v>2580</v>
      </c>
      <c r="EU188" s="262">
        <v>15260</v>
      </c>
      <c r="EV188" s="262">
        <v>10590</v>
      </c>
      <c r="EW188" s="262">
        <v>4680</v>
      </c>
      <c r="EX188" s="262">
        <v>24410</v>
      </c>
      <c r="EY188" s="262">
        <v>1410</v>
      </c>
      <c r="EZ188" s="262">
        <v>8750</v>
      </c>
      <c r="FA188" s="262">
        <v>2920</v>
      </c>
      <c r="FB188" s="262">
        <v>11330</v>
      </c>
      <c r="FC188" s="262">
        <v>0.42420000000000002</v>
      </c>
      <c r="FD188" s="262">
        <v>14130</v>
      </c>
      <c r="FE188" s="262">
        <v>4840</v>
      </c>
      <c r="FF188" s="262">
        <v>7820</v>
      </c>
      <c r="FG188" s="262">
        <v>1460</v>
      </c>
      <c r="FH188" s="262">
        <v>4700</v>
      </c>
      <c r="FI188" s="262">
        <v>2450</v>
      </c>
      <c r="FJ188" s="262">
        <v>2960</v>
      </c>
      <c r="FK188" s="262">
        <v>3110</v>
      </c>
      <c r="FL188" s="262">
        <v>0.42420000000000002</v>
      </c>
      <c r="FM188" s="262">
        <v>890</v>
      </c>
      <c r="FN188" s="262">
        <v>97940</v>
      </c>
      <c r="FO188" s="262">
        <v>10090</v>
      </c>
      <c r="FP188" s="262">
        <v>7510</v>
      </c>
      <c r="FQ188" s="262">
        <v>2580</v>
      </c>
      <c r="FR188" s="262">
        <v>38240</v>
      </c>
      <c r="FS188" s="262">
        <v>25660</v>
      </c>
      <c r="FT188" s="262">
        <v>24200</v>
      </c>
      <c r="FU188" s="262">
        <v>1460</v>
      </c>
      <c r="FV188" s="262">
        <v>6520</v>
      </c>
      <c r="FW188" s="262">
        <v>17420</v>
      </c>
      <c r="FX188" s="262">
        <v>97940</v>
      </c>
      <c r="FY188" s="262">
        <v>30920</v>
      </c>
      <c r="FZ188" s="262">
        <v>44030</v>
      </c>
      <c r="GA188" s="262">
        <v>8590</v>
      </c>
      <c r="GB188" s="262">
        <v>1220</v>
      </c>
      <c r="GC188" s="262">
        <v>5890</v>
      </c>
      <c r="GD188" s="262">
        <v>6310</v>
      </c>
      <c r="GE188" s="262">
        <v>0.42420000000000002</v>
      </c>
      <c r="GF188">
        <v>1763</v>
      </c>
      <c r="GG188">
        <v>3534</v>
      </c>
      <c r="GH188">
        <v>11033</v>
      </c>
      <c r="GI188">
        <v>2055</v>
      </c>
      <c r="GJ188">
        <v>750</v>
      </c>
      <c r="GK188">
        <v>843</v>
      </c>
      <c r="GL188">
        <v>772</v>
      </c>
      <c r="GM188">
        <v>667</v>
      </c>
      <c r="GN188">
        <v>525</v>
      </c>
      <c r="GO188">
        <v>99</v>
      </c>
      <c r="GP188">
        <v>3486</v>
      </c>
      <c r="GQ188">
        <v>6438</v>
      </c>
      <c r="GR188">
        <v>31037</v>
      </c>
      <c r="GS188">
        <v>5520</v>
      </c>
      <c r="GT188">
        <v>2112</v>
      </c>
      <c r="GU188">
        <v>3356</v>
      </c>
      <c r="GV188">
        <v>2313</v>
      </c>
      <c r="GW188">
        <v>1537</v>
      </c>
      <c r="GX188">
        <v>1134</v>
      </c>
      <c r="GY188">
        <v>319</v>
      </c>
    </row>
    <row r="189" spans="1:207">
      <c r="A189" s="262">
        <v>8125</v>
      </c>
      <c r="B189" s="262">
        <v>8</v>
      </c>
      <c r="C189" s="262">
        <v>1</v>
      </c>
      <c r="D189" s="262">
        <v>25</v>
      </c>
      <c r="E189" s="262" t="s">
        <v>187</v>
      </c>
      <c r="F189" s="262" t="s">
        <v>2573</v>
      </c>
      <c r="G189" s="262" t="s">
        <v>2574</v>
      </c>
      <c r="H189" s="262" t="s">
        <v>2202</v>
      </c>
      <c r="I189" s="262">
        <v>88213</v>
      </c>
      <c r="J189" s="262">
        <v>8036</v>
      </c>
      <c r="K189" s="262">
        <v>6945</v>
      </c>
      <c r="L189" s="262">
        <v>8469</v>
      </c>
      <c r="M189" s="262">
        <v>12334</v>
      </c>
      <c r="N189" s="262">
        <v>15386</v>
      </c>
      <c r="O189" s="262">
        <v>12619</v>
      </c>
      <c r="P189" s="262">
        <v>14098</v>
      </c>
      <c r="Q189" s="262">
        <v>7190</v>
      </c>
      <c r="R189" s="262">
        <v>3136</v>
      </c>
      <c r="S189" s="262">
        <v>11030</v>
      </c>
      <c r="T189" s="262">
        <v>75779</v>
      </c>
      <c r="U189" s="262">
        <v>283</v>
      </c>
      <c r="V189" s="262">
        <v>486</v>
      </c>
      <c r="W189" s="262">
        <v>173</v>
      </c>
      <c r="X189" s="262">
        <v>281</v>
      </c>
      <c r="Y189" s="262">
        <v>34</v>
      </c>
      <c r="Z189" s="262">
        <v>147</v>
      </c>
      <c r="AA189" s="262">
        <v>1337</v>
      </c>
      <c r="AB189" s="262">
        <v>2512</v>
      </c>
      <c r="AC189" s="262">
        <v>374</v>
      </c>
      <c r="AD189" s="262">
        <v>72931</v>
      </c>
      <c r="AE189" s="262">
        <v>10623</v>
      </c>
      <c r="AF189" s="262">
        <v>436</v>
      </c>
      <c r="AG189" s="262">
        <v>59518</v>
      </c>
      <c r="AH189" s="262">
        <v>18579</v>
      </c>
      <c r="AI189" s="262">
        <v>8145</v>
      </c>
      <c r="AJ189" s="262">
        <v>1714</v>
      </c>
      <c r="AK189" s="262">
        <v>257</v>
      </c>
      <c r="AL189" s="262">
        <v>61274</v>
      </c>
      <c r="AM189" s="262">
        <v>14254</v>
      </c>
      <c r="AN189" s="262">
        <v>10235</v>
      </c>
      <c r="AO189" s="262">
        <v>2450</v>
      </c>
      <c r="AP189" s="262">
        <v>147471</v>
      </c>
      <c r="AQ189" s="262">
        <v>11179</v>
      </c>
      <c r="AR189" s="262">
        <v>9516</v>
      </c>
      <c r="AS189" s="262">
        <v>12839</v>
      </c>
      <c r="AT189" s="262">
        <v>20536</v>
      </c>
      <c r="AU189" s="262">
        <v>24978</v>
      </c>
      <c r="AV189" s="262">
        <v>20694</v>
      </c>
      <c r="AW189" s="262">
        <v>32005</v>
      </c>
      <c r="AX189" s="262">
        <v>10941</v>
      </c>
      <c r="AY189" s="262">
        <v>4777</v>
      </c>
      <c r="AZ189" s="262">
        <v>45277</v>
      </c>
      <c r="BA189" s="262">
        <v>97573</v>
      </c>
      <c r="BB189" s="262">
        <v>1692</v>
      </c>
      <c r="BC189" s="262">
        <v>976</v>
      </c>
      <c r="BD189" s="262">
        <v>785</v>
      </c>
      <c r="BE189" s="262">
        <v>795</v>
      </c>
      <c r="BF189" s="262">
        <v>46</v>
      </c>
      <c r="BG189" s="262">
        <v>321</v>
      </c>
      <c r="BH189" s="262">
        <v>2679</v>
      </c>
      <c r="BI189" s="262">
        <v>5758</v>
      </c>
      <c r="BJ189" s="262">
        <v>782</v>
      </c>
      <c r="BK189" s="262">
        <v>122729</v>
      </c>
      <c r="BL189" s="262">
        <v>14964</v>
      </c>
      <c r="BM189" s="262">
        <v>553</v>
      </c>
      <c r="BN189" s="262">
        <v>88829</v>
      </c>
      <c r="BO189" s="262">
        <v>51656</v>
      </c>
      <c r="BP189" s="262">
        <v>557</v>
      </c>
      <c r="BQ189" s="262">
        <v>6423</v>
      </c>
      <c r="BR189" s="262">
        <v>3424</v>
      </c>
      <c r="BS189" s="262">
        <v>14992</v>
      </c>
      <c r="BT189" s="262">
        <v>28641</v>
      </c>
      <c r="BU189" s="262">
        <v>28605</v>
      </c>
      <c r="BV189" s="262">
        <v>23101</v>
      </c>
      <c r="BW189" s="262">
        <v>20882</v>
      </c>
      <c r="BX189" s="262">
        <v>13093</v>
      </c>
      <c r="BY189" s="262">
        <v>5946</v>
      </c>
      <c r="BZ189" s="262">
        <v>3648</v>
      </c>
      <c r="CA189" s="262">
        <v>5133</v>
      </c>
      <c r="CB189" s="262">
        <v>2224</v>
      </c>
      <c r="CC189" s="262">
        <v>9260</v>
      </c>
      <c r="CD189" s="262">
        <v>22933</v>
      </c>
      <c r="CE189" s="262">
        <v>34141</v>
      </c>
      <c r="CF189" s="262">
        <v>29803</v>
      </c>
      <c r="CG189" s="262">
        <v>22414</v>
      </c>
      <c r="CH189" s="262">
        <v>26690</v>
      </c>
      <c r="CI189" s="262">
        <v>104677</v>
      </c>
      <c r="CJ189" s="262">
        <v>19670</v>
      </c>
      <c r="CK189" s="262">
        <v>18186</v>
      </c>
      <c r="CL189" s="262">
        <v>4932</v>
      </c>
      <c r="CM189" s="262">
        <v>136885</v>
      </c>
      <c r="CN189" s="262">
        <v>40416</v>
      </c>
      <c r="CO189" s="262">
        <v>38298</v>
      </c>
      <c r="CP189" s="262">
        <v>45448</v>
      </c>
      <c r="CQ189" s="262">
        <v>10325</v>
      </c>
      <c r="CR189" s="262">
        <v>2398</v>
      </c>
      <c r="CS189" s="262">
        <v>40416</v>
      </c>
      <c r="CT189" s="262">
        <v>44558</v>
      </c>
      <c r="CU189" s="262">
        <v>22579</v>
      </c>
      <c r="CV189" s="262">
        <v>20161</v>
      </c>
      <c r="CW189" s="262">
        <v>6398</v>
      </c>
      <c r="CX189" s="262">
        <v>2773</v>
      </c>
      <c r="CY189" s="262">
        <v>322811</v>
      </c>
      <c r="CZ189" s="262">
        <v>159509</v>
      </c>
      <c r="DA189" s="262">
        <v>163304</v>
      </c>
      <c r="DB189" s="262">
        <v>29805</v>
      </c>
      <c r="DC189" s="262">
        <v>38869</v>
      </c>
      <c r="DD189" s="262">
        <v>36272</v>
      </c>
      <c r="DE189" s="262">
        <v>46256</v>
      </c>
      <c r="DF189" s="262">
        <v>32982</v>
      </c>
      <c r="DG189" s="262">
        <v>28884</v>
      </c>
      <c r="DH189" s="262">
        <v>14461</v>
      </c>
      <c r="DI189" s="262">
        <v>8113</v>
      </c>
      <c r="DJ189" s="262">
        <v>8704</v>
      </c>
      <c r="DK189" s="262">
        <v>32145</v>
      </c>
      <c r="DL189" s="262">
        <v>11646</v>
      </c>
      <c r="DM189" s="262">
        <v>26723</v>
      </c>
      <c r="DN189" s="262">
        <v>17615</v>
      </c>
      <c r="DO189" s="262">
        <v>38935</v>
      </c>
      <c r="DP189" s="262">
        <v>56349</v>
      </c>
      <c r="DQ189" s="262">
        <v>64295</v>
      </c>
      <c r="DR189" s="262">
        <v>32036</v>
      </c>
      <c r="DS189" s="262">
        <v>26252</v>
      </c>
      <c r="DT189" s="262">
        <v>179480</v>
      </c>
      <c r="DU189" s="262">
        <v>174610</v>
      </c>
      <c r="DV189" s="262">
        <v>4880</v>
      </c>
      <c r="DW189" s="262">
        <v>142180</v>
      </c>
      <c r="DX189" s="262">
        <v>174610</v>
      </c>
      <c r="DY189" s="262">
        <v>148660</v>
      </c>
      <c r="DZ189" s="262">
        <v>7540</v>
      </c>
      <c r="EA189" s="262">
        <v>8620</v>
      </c>
      <c r="EB189" s="262">
        <v>7730</v>
      </c>
      <c r="EC189" s="262">
        <v>2060</v>
      </c>
      <c r="ED189" s="262">
        <v>171320</v>
      </c>
      <c r="EE189" s="262">
        <v>10220</v>
      </c>
      <c r="EF189" s="262">
        <v>24600</v>
      </c>
      <c r="EG189" s="262">
        <v>32020</v>
      </c>
      <c r="EH189" s="262">
        <v>24790</v>
      </c>
      <c r="EI189" s="262">
        <v>21160</v>
      </c>
      <c r="EJ189" s="262">
        <v>3020</v>
      </c>
      <c r="EK189" s="262">
        <v>27550</v>
      </c>
      <c r="EL189" s="262">
        <v>12510</v>
      </c>
      <c r="EM189" s="262">
        <v>15140</v>
      </c>
      <c r="EN189" s="262">
        <v>310</v>
      </c>
      <c r="EO189" s="262">
        <v>174610</v>
      </c>
      <c r="EP189" s="262">
        <v>3790</v>
      </c>
      <c r="EQ189" s="262">
        <v>66250</v>
      </c>
      <c r="ER189" s="262">
        <v>55480</v>
      </c>
      <c r="ES189" s="262">
        <v>2500</v>
      </c>
      <c r="ET189" s="262">
        <v>8270</v>
      </c>
      <c r="EU189" s="262">
        <v>38700</v>
      </c>
      <c r="EV189" s="262">
        <v>26910</v>
      </c>
      <c r="EW189" s="262">
        <v>11790</v>
      </c>
      <c r="EX189" s="262">
        <v>65860</v>
      </c>
      <c r="EY189" s="262">
        <v>5150</v>
      </c>
      <c r="EZ189" s="262">
        <v>19040</v>
      </c>
      <c r="FA189" s="262">
        <v>10420</v>
      </c>
      <c r="FB189" s="262">
        <v>31260</v>
      </c>
      <c r="FC189" s="262">
        <v>0</v>
      </c>
      <c r="FD189" s="262">
        <v>44580</v>
      </c>
      <c r="FE189" s="262">
        <v>14130</v>
      </c>
      <c r="FF189" s="262">
        <v>24150</v>
      </c>
      <c r="FG189" s="262">
        <v>6300</v>
      </c>
      <c r="FH189" s="262">
        <v>13760</v>
      </c>
      <c r="FI189" s="262">
        <v>4340</v>
      </c>
      <c r="FJ189" s="262">
        <v>10500</v>
      </c>
      <c r="FK189" s="262">
        <v>12540</v>
      </c>
      <c r="FL189" s="262">
        <v>0.42420000000000002</v>
      </c>
      <c r="FM189" s="262">
        <v>3290</v>
      </c>
      <c r="FN189" s="262">
        <v>273540</v>
      </c>
      <c r="FO189" s="262">
        <v>21500</v>
      </c>
      <c r="FP189" s="262">
        <v>12930</v>
      </c>
      <c r="FQ189" s="262">
        <v>8570</v>
      </c>
      <c r="FR189" s="262">
        <v>116310</v>
      </c>
      <c r="FS189" s="262">
        <v>78090</v>
      </c>
      <c r="FT189" s="262">
        <v>71790</v>
      </c>
      <c r="FU189" s="262">
        <v>6300</v>
      </c>
      <c r="FV189" s="262">
        <v>18590</v>
      </c>
      <c r="FW189" s="262">
        <v>39050</v>
      </c>
      <c r="FX189" s="262">
        <v>273540</v>
      </c>
      <c r="FY189" s="262">
        <v>75100</v>
      </c>
      <c r="FZ189" s="262">
        <v>132720</v>
      </c>
      <c r="GA189" s="262">
        <v>30800</v>
      </c>
      <c r="GB189" s="262">
        <v>4300</v>
      </c>
      <c r="GC189" s="262">
        <v>15000</v>
      </c>
      <c r="GD189" s="262">
        <v>13720</v>
      </c>
      <c r="GE189" s="262">
        <v>1900</v>
      </c>
      <c r="GF189">
        <v>8036</v>
      </c>
      <c r="GG189">
        <v>6505</v>
      </c>
      <c r="GH189">
        <v>35021</v>
      </c>
      <c r="GI189">
        <v>11105</v>
      </c>
      <c r="GJ189">
        <v>4737</v>
      </c>
      <c r="GK189">
        <v>7037</v>
      </c>
      <c r="GL189">
        <v>7530</v>
      </c>
      <c r="GM189">
        <v>4043</v>
      </c>
      <c r="GN189">
        <v>3202</v>
      </c>
      <c r="GO189">
        <v>997</v>
      </c>
      <c r="GP189">
        <v>11179</v>
      </c>
      <c r="GQ189">
        <v>8871</v>
      </c>
      <c r="GR189">
        <v>56818</v>
      </c>
      <c r="GS189">
        <v>17926</v>
      </c>
      <c r="GT189">
        <v>8084</v>
      </c>
      <c r="GU189">
        <v>18456</v>
      </c>
      <c r="GV189">
        <v>13799</v>
      </c>
      <c r="GW189">
        <v>5973</v>
      </c>
      <c r="GX189">
        <v>4938</v>
      </c>
      <c r="GY189">
        <v>1421</v>
      </c>
    </row>
    <row r="190" spans="1:207">
      <c r="A190" s="262">
        <v>8126</v>
      </c>
      <c r="B190" s="262">
        <v>8</v>
      </c>
      <c r="C190" s="262">
        <v>1</v>
      </c>
      <c r="D190" s="262">
        <v>26</v>
      </c>
      <c r="E190" s="262" t="s">
        <v>187</v>
      </c>
      <c r="F190" s="262" t="s">
        <v>2575</v>
      </c>
      <c r="G190" s="262" t="s">
        <v>2576</v>
      </c>
      <c r="H190" s="262" t="s">
        <v>2202</v>
      </c>
      <c r="I190" s="262">
        <v>28756</v>
      </c>
      <c r="J190" s="262">
        <v>3387</v>
      </c>
      <c r="K190" s="262">
        <v>1988</v>
      </c>
      <c r="L190" s="262">
        <v>2960</v>
      </c>
      <c r="M190" s="262">
        <v>4135</v>
      </c>
      <c r="N190" s="262">
        <v>4493</v>
      </c>
      <c r="O190" s="262">
        <v>3766</v>
      </c>
      <c r="P190" s="262">
        <v>4565</v>
      </c>
      <c r="Q190" s="262">
        <v>2380</v>
      </c>
      <c r="R190" s="262">
        <v>1082</v>
      </c>
      <c r="S190" s="262">
        <v>3213</v>
      </c>
      <c r="T190" s="262">
        <v>24973</v>
      </c>
      <c r="U190" s="262">
        <v>166</v>
      </c>
      <c r="V190" s="262">
        <v>179</v>
      </c>
      <c r="W190" s="262">
        <v>30</v>
      </c>
      <c r="X190" s="262">
        <v>86</v>
      </c>
      <c r="Y190" s="262">
        <v>15</v>
      </c>
      <c r="Z190" s="262">
        <v>94</v>
      </c>
      <c r="AA190" s="262">
        <v>251</v>
      </c>
      <c r="AB190" s="262">
        <v>543</v>
      </c>
      <c r="AC190" s="262">
        <v>139</v>
      </c>
      <c r="AD190" s="262">
        <v>22746</v>
      </c>
      <c r="AE190" s="262">
        <v>4900</v>
      </c>
      <c r="AF190" s="262">
        <v>177</v>
      </c>
      <c r="AG190" s="262">
        <v>19165</v>
      </c>
      <c r="AH190" s="262">
        <v>6443</v>
      </c>
      <c r="AI190" s="262">
        <v>2406</v>
      </c>
      <c r="AJ190" s="262">
        <v>635</v>
      </c>
      <c r="AK190" s="262">
        <v>107</v>
      </c>
      <c r="AL190" s="262">
        <v>23380</v>
      </c>
      <c r="AM190" s="262">
        <v>2879</v>
      </c>
      <c r="AN190" s="262">
        <v>1622</v>
      </c>
      <c r="AO190" s="262">
        <v>875</v>
      </c>
      <c r="AP190" s="262">
        <v>48726</v>
      </c>
      <c r="AQ190" s="262">
        <v>4546</v>
      </c>
      <c r="AR190" s="262">
        <v>2622</v>
      </c>
      <c r="AS190" s="262">
        <v>4540</v>
      </c>
      <c r="AT190" s="262">
        <v>6735</v>
      </c>
      <c r="AU190" s="262">
        <v>7484</v>
      </c>
      <c r="AV190" s="262">
        <v>6354</v>
      </c>
      <c r="AW190" s="262">
        <v>10716</v>
      </c>
      <c r="AX190" s="262">
        <v>3764</v>
      </c>
      <c r="AY190" s="262">
        <v>1965</v>
      </c>
      <c r="AZ190" s="262">
        <v>13957</v>
      </c>
      <c r="BA190" s="262">
        <v>32734</v>
      </c>
      <c r="BB190" s="262">
        <v>1175</v>
      </c>
      <c r="BC190" s="262">
        <v>387</v>
      </c>
      <c r="BD190" s="262">
        <v>97</v>
      </c>
      <c r="BE190" s="262">
        <v>157</v>
      </c>
      <c r="BF190" s="262">
        <v>28</v>
      </c>
      <c r="BG190" s="262">
        <v>191</v>
      </c>
      <c r="BH190" s="262">
        <v>439</v>
      </c>
      <c r="BI190" s="262">
        <v>1097</v>
      </c>
      <c r="BJ190" s="262">
        <v>218</v>
      </c>
      <c r="BK190" s="262">
        <v>39737</v>
      </c>
      <c r="BL190" s="262">
        <v>7049</v>
      </c>
      <c r="BM190" s="262">
        <v>186</v>
      </c>
      <c r="BN190" s="262">
        <v>28552</v>
      </c>
      <c r="BO190" s="262">
        <v>17646</v>
      </c>
      <c r="BP190" s="262">
        <v>237</v>
      </c>
      <c r="BQ190" s="262">
        <v>2291</v>
      </c>
      <c r="BR190" s="262">
        <v>1226</v>
      </c>
      <c r="BS190" s="262">
        <v>5141</v>
      </c>
      <c r="BT190" s="262">
        <v>9653</v>
      </c>
      <c r="BU190" s="262">
        <v>9720</v>
      </c>
      <c r="BV190" s="262">
        <v>6995</v>
      </c>
      <c r="BW190" s="262">
        <v>6359</v>
      </c>
      <c r="BX190" s="262">
        <v>4101</v>
      </c>
      <c r="BY190" s="262">
        <v>2242</v>
      </c>
      <c r="BZ190" s="262">
        <v>1315</v>
      </c>
      <c r="CA190" s="262">
        <v>1974</v>
      </c>
      <c r="CB190" s="262">
        <v>702</v>
      </c>
      <c r="CC190" s="262">
        <v>3123</v>
      </c>
      <c r="CD190" s="262">
        <v>7871</v>
      </c>
      <c r="CE190" s="262">
        <v>10839</v>
      </c>
      <c r="CF190" s="262">
        <v>8869</v>
      </c>
      <c r="CG190" s="262">
        <v>6793</v>
      </c>
      <c r="CH190" s="262">
        <v>10529</v>
      </c>
      <c r="CI190" s="262">
        <v>39396</v>
      </c>
      <c r="CJ190" s="262">
        <v>4214</v>
      </c>
      <c r="CK190" s="262">
        <v>3554</v>
      </c>
      <c r="CL190" s="262">
        <v>1562</v>
      </c>
      <c r="CM190" s="262">
        <v>44835</v>
      </c>
      <c r="CN190" s="262">
        <v>13250</v>
      </c>
      <c r="CO190" s="262">
        <v>11653</v>
      </c>
      <c r="CP190" s="262">
        <v>15425</v>
      </c>
      <c r="CQ190" s="262">
        <v>3583</v>
      </c>
      <c r="CR190" s="262">
        <v>924</v>
      </c>
      <c r="CS190" s="262">
        <v>13250</v>
      </c>
      <c r="CT190" s="262">
        <v>13716</v>
      </c>
      <c r="CU190" s="262">
        <v>7509</v>
      </c>
      <c r="CV190" s="262">
        <v>6811</v>
      </c>
      <c r="CW190" s="262">
        <v>2441</v>
      </c>
      <c r="CX190" s="262">
        <v>1108</v>
      </c>
      <c r="CY190" s="262">
        <v>107279</v>
      </c>
      <c r="CZ190" s="262">
        <v>53507</v>
      </c>
      <c r="DA190" s="262">
        <v>53773</v>
      </c>
      <c r="DB190" s="262">
        <v>9995</v>
      </c>
      <c r="DC190" s="262">
        <v>12896</v>
      </c>
      <c r="DD190" s="262">
        <v>12918</v>
      </c>
      <c r="DE190" s="262">
        <v>15532</v>
      </c>
      <c r="DF190" s="262">
        <v>10423</v>
      </c>
      <c r="DG190" s="262">
        <v>9568</v>
      </c>
      <c r="DH190" s="262">
        <v>5405</v>
      </c>
      <c r="DI190" s="262">
        <v>2758</v>
      </c>
      <c r="DJ190" s="262">
        <v>2910</v>
      </c>
      <c r="DK190" s="262">
        <v>10533</v>
      </c>
      <c r="DL190" s="262">
        <v>3880</v>
      </c>
      <c r="DM190" s="262">
        <v>9523</v>
      </c>
      <c r="DN190" s="262">
        <v>6205</v>
      </c>
      <c r="DO190" s="262">
        <v>12415</v>
      </c>
      <c r="DP190" s="262">
        <v>18128</v>
      </c>
      <c r="DQ190" s="262">
        <v>21374</v>
      </c>
      <c r="DR190" s="262">
        <v>10195</v>
      </c>
      <c r="DS190" s="262">
        <v>9359</v>
      </c>
      <c r="DT190" s="262">
        <v>60470</v>
      </c>
      <c r="DU190" s="262">
        <v>59100</v>
      </c>
      <c r="DV190" s="262">
        <v>1370</v>
      </c>
      <c r="DW190" s="262">
        <v>46200</v>
      </c>
      <c r="DX190" s="262">
        <v>59100</v>
      </c>
      <c r="DY190" s="262">
        <v>51180</v>
      </c>
      <c r="DZ190" s="262">
        <v>2210</v>
      </c>
      <c r="EA190" s="262">
        <v>2230</v>
      </c>
      <c r="EB190" s="262">
        <v>2710</v>
      </c>
      <c r="EC190" s="262">
        <v>780</v>
      </c>
      <c r="ED190" s="262">
        <v>58090</v>
      </c>
      <c r="EE190" s="262">
        <v>3060</v>
      </c>
      <c r="EF190" s="262">
        <v>7080</v>
      </c>
      <c r="EG190" s="262">
        <v>10450</v>
      </c>
      <c r="EH190" s="262">
        <v>7880</v>
      </c>
      <c r="EI190" s="262">
        <v>7090</v>
      </c>
      <c r="EJ190" s="262">
        <v>1060</v>
      </c>
      <c r="EK190" s="262">
        <v>9820</v>
      </c>
      <c r="EL190" s="262">
        <v>5750</v>
      </c>
      <c r="EM190" s="262">
        <v>5830</v>
      </c>
      <c r="EN190" s="262">
        <v>0.42420000000000002</v>
      </c>
      <c r="EO190" s="262">
        <v>59100</v>
      </c>
      <c r="EP190" s="262">
        <v>1610</v>
      </c>
      <c r="EQ190" s="262">
        <v>24920</v>
      </c>
      <c r="ER190" s="262">
        <v>21840</v>
      </c>
      <c r="ES190" s="262">
        <v>390</v>
      </c>
      <c r="ET190" s="262">
        <v>2690</v>
      </c>
      <c r="EU190" s="262">
        <v>13510</v>
      </c>
      <c r="EV190" s="262">
        <v>10390</v>
      </c>
      <c r="EW190" s="262">
        <v>3120</v>
      </c>
      <c r="EX190" s="262">
        <v>19070</v>
      </c>
      <c r="EY190" s="262">
        <v>1650</v>
      </c>
      <c r="EZ190" s="262">
        <v>4370</v>
      </c>
      <c r="FA190" s="262">
        <v>2940</v>
      </c>
      <c r="FB190" s="262">
        <v>10110</v>
      </c>
      <c r="FC190" s="262">
        <v>0.42420000000000002</v>
      </c>
      <c r="FD190" s="262">
        <v>14530</v>
      </c>
      <c r="FE190" s="262">
        <v>4360</v>
      </c>
      <c r="FF190" s="262">
        <v>7960</v>
      </c>
      <c r="FG190" s="262">
        <v>2200</v>
      </c>
      <c r="FH190" s="262">
        <v>4270</v>
      </c>
      <c r="FI190" s="262">
        <v>1570</v>
      </c>
      <c r="FJ190" s="262">
        <v>3550</v>
      </c>
      <c r="FK190" s="262">
        <v>3580</v>
      </c>
      <c r="FL190" s="262">
        <v>0.42420000000000002</v>
      </c>
      <c r="FM190" s="262">
        <v>1340</v>
      </c>
      <c r="FN190" s="262">
        <v>90340</v>
      </c>
      <c r="FO190" s="262">
        <v>6300</v>
      </c>
      <c r="FP190" s="262">
        <v>3800</v>
      </c>
      <c r="FQ190" s="262">
        <v>2500</v>
      </c>
      <c r="FR190" s="262">
        <v>39530</v>
      </c>
      <c r="FS190" s="262">
        <v>26440</v>
      </c>
      <c r="FT190" s="262">
        <v>24240</v>
      </c>
      <c r="FU190" s="262">
        <v>2200</v>
      </c>
      <c r="FV190" s="262">
        <v>5610</v>
      </c>
      <c r="FW190" s="262">
        <v>12460</v>
      </c>
      <c r="FX190" s="262">
        <v>90340</v>
      </c>
      <c r="FY190" s="262">
        <v>26970</v>
      </c>
      <c r="FZ190" s="262">
        <v>43460</v>
      </c>
      <c r="GA190" s="262">
        <v>10070</v>
      </c>
      <c r="GB190" s="262">
        <v>1090</v>
      </c>
      <c r="GC190" s="262">
        <v>4130</v>
      </c>
      <c r="GD190" s="262">
        <v>4100</v>
      </c>
      <c r="GE190" s="262">
        <v>510</v>
      </c>
      <c r="GF190">
        <v>3387</v>
      </c>
      <c r="GG190">
        <v>1859</v>
      </c>
      <c r="GH190">
        <v>11260</v>
      </c>
      <c r="GI190">
        <v>3428</v>
      </c>
      <c r="GJ190">
        <v>1244</v>
      </c>
      <c r="GK190">
        <v>2391</v>
      </c>
      <c r="GL190">
        <v>2356</v>
      </c>
      <c r="GM190">
        <v>1425</v>
      </c>
      <c r="GN190">
        <v>1111</v>
      </c>
      <c r="GO190">
        <v>295</v>
      </c>
      <c r="GP190">
        <v>4546</v>
      </c>
      <c r="GQ190">
        <v>2431</v>
      </c>
      <c r="GR190">
        <v>18259</v>
      </c>
      <c r="GS190">
        <v>5696</v>
      </c>
      <c r="GT190">
        <v>2301</v>
      </c>
      <c r="GU190">
        <v>6700</v>
      </c>
      <c r="GV190">
        <v>4080</v>
      </c>
      <c r="GW190">
        <v>2165</v>
      </c>
      <c r="GX190">
        <v>1822</v>
      </c>
      <c r="GY190">
        <v>726</v>
      </c>
    </row>
    <row r="191" spans="1:207">
      <c r="A191" s="262">
        <v>8127</v>
      </c>
      <c r="B191" s="262">
        <v>8</v>
      </c>
      <c r="C191" s="262">
        <v>1</v>
      </c>
      <c r="D191" s="262">
        <v>27</v>
      </c>
      <c r="E191" s="262" t="s">
        <v>187</v>
      </c>
      <c r="F191" s="262" t="s">
        <v>2577</v>
      </c>
      <c r="G191" s="262" t="s">
        <v>2578</v>
      </c>
      <c r="H191" s="262" t="s">
        <v>2202</v>
      </c>
      <c r="I191" s="262">
        <v>49977</v>
      </c>
      <c r="J191" s="262">
        <v>6227</v>
      </c>
      <c r="K191" s="262">
        <v>4114</v>
      </c>
      <c r="L191" s="262">
        <v>5248</v>
      </c>
      <c r="M191" s="262">
        <v>6884</v>
      </c>
      <c r="N191" s="262">
        <v>7634</v>
      </c>
      <c r="O191" s="262">
        <v>6262</v>
      </c>
      <c r="P191" s="262">
        <v>7783</v>
      </c>
      <c r="Q191" s="262">
        <v>3912</v>
      </c>
      <c r="R191" s="262">
        <v>1913</v>
      </c>
      <c r="S191" s="262">
        <v>5870</v>
      </c>
      <c r="T191" s="262">
        <v>43040</v>
      </c>
      <c r="U191" s="262">
        <v>130</v>
      </c>
      <c r="V191" s="262">
        <v>417</v>
      </c>
      <c r="W191" s="262">
        <v>113</v>
      </c>
      <c r="X191" s="262">
        <v>183</v>
      </c>
      <c r="Y191" s="262">
        <v>9</v>
      </c>
      <c r="Z191" s="262">
        <v>215</v>
      </c>
      <c r="AA191" s="262">
        <v>2061</v>
      </c>
      <c r="AB191" s="262">
        <v>1470</v>
      </c>
      <c r="AC191" s="262">
        <v>201</v>
      </c>
      <c r="AD191" s="262">
        <v>38951</v>
      </c>
      <c r="AE191" s="262">
        <v>7067</v>
      </c>
      <c r="AF191" s="262">
        <v>227</v>
      </c>
      <c r="AG191" s="262">
        <v>32330</v>
      </c>
      <c r="AH191" s="262">
        <v>11824</v>
      </c>
      <c r="AI191" s="262">
        <v>4747</v>
      </c>
      <c r="AJ191" s="262">
        <v>916</v>
      </c>
      <c r="AK191" s="262">
        <v>160</v>
      </c>
      <c r="AL191" s="262">
        <v>39523</v>
      </c>
      <c r="AM191" s="262">
        <v>4998</v>
      </c>
      <c r="AN191" s="262">
        <v>3777</v>
      </c>
      <c r="AO191" s="262">
        <v>1679</v>
      </c>
      <c r="AP191" s="262">
        <v>84831</v>
      </c>
      <c r="AQ191" s="262">
        <v>8765</v>
      </c>
      <c r="AR191" s="262">
        <v>5869</v>
      </c>
      <c r="AS191" s="262">
        <v>8604</v>
      </c>
      <c r="AT191" s="262">
        <v>12294</v>
      </c>
      <c r="AU191" s="262">
        <v>14022</v>
      </c>
      <c r="AV191" s="262">
        <v>10185</v>
      </c>
      <c r="AW191" s="262">
        <v>16750</v>
      </c>
      <c r="AX191" s="262">
        <v>5496</v>
      </c>
      <c r="AY191" s="262">
        <v>2846</v>
      </c>
      <c r="AZ191" s="262">
        <v>23505</v>
      </c>
      <c r="BA191" s="262">
        <v>57637</v>
      </c>
      <c r="BB191" s="262">
        <v>716</v>
      </c>
      <c r="BC191" s="262">
        <v>1213</v>
      </c>
      <c r="BD191" s="262">
        <v>413</v>
      </c>
      <c r="BE191" s="262">
        <v>433</v>
      </c>
      <c r="BF191" s="262">
        <v>21</v>
      </c>
      <c r="BG191" s="262">
        <v>893</v>
      </c>
      <c r="BH191" s="262">
        <v>5608</v>
      </c>
      <c r="BI191" s="262">
        <v>3352</v>
      </c>
      <c r="BJ191" s="262">
        <v>455</v>
      </c>
      <c r="BK191" s="262">
        <v>65183</v>
      </c>
      <c r="BL191" s="262">
        <v>9961</v>
      </c>
      <c r="BM191" s="262">
        <v>272</v>
      </c>
      <c r="BN191" s="262">
        <v>50180</v>
      </c>
      <c r="BO191" s="262">
        <v>29884</v>
      </c>
      <c r="BP191" s="262">
        <v>590</v>
      </c>
      <c r="BQ191" s="262">
        <v>4177</v>
      </c>
      <c r="BR191" s="262">
        <v>1997</v>
      </c>
      <c r="BS191" s="262">
        <v>8003</v>
      </c>
      <c r="BT191" s="262">
        <v>17108</v>
      </c>
      <c r="BU191" s="262">
        <v>17385</v>
      </c>
      <c r="BV191" s="262">
        <v>13177</v>
      </c>
      <c r="BW191" s="262">
        <v>11519</v>
      </c>
      <c r="BX191" s="262">
        <v>7000</v>
      </c>
      <c r="BY191" s="262">
        <v>3383</v>
      </c>
      <c r="BZ191" s="262">
        <v>2062</v>
      </c>
      <c r="CA191" s="262">
        <v>3197</v>
      </c>
      <c r="CB191" s="262">
        <v>1067</v>
      </c>
      <c r="CC191" s="262">
        <v>4846</v>
      </c>
      <c r="CD191" s="262">
        <v>12650</v>
      </c>
      <c r="CE191" s="262">
        <v>19523</v>
      </c>
      <c r="CF191" s="262">
        <v>17345</v>
      </c>
      <c r="CG191" s="262">
        <v>12330</v>
      </c>
      <c r="CH191" s="262">
        <v>17070</v>
      </c>
      <c r="CI191" s="262">
        <v>65307</v>
      </c>
      <c r="CJ191" s="262">
        <v>7607</v>
      </c>
      <c r="CK191" s="262">
        <v>8956</v>
      </c>
      <c r="CL191" s="262">
        <v>2961</v>
      </c>
      <c r="CM191" s="262">
        <v>77990</v>
      </c>
      <c r="CN191" s="262">
        <v>23910</v>
      </c>
      <c r="CO191" s="262">
        <v>21088</v>
      </c>
      <c r="CP191" s="262">
        <v>25064</v>
      </c>
      <c r="CQ191" s="262">
        <v>6115</v>
      </c>
      <c r="CR191" s="262">
        <v>1813</v>
      </c>
      <c r="CS191" s="262">
        <v>23910</v>
      </c>
      <c r="CT191" s="262">
        <v>25217</v>
      </c>
      <c r="CU191" s="262">
        <v>11835</v>
      </c>
      <c r="CV191" s="262">
        <v>10883</v>
      </c>
      <c r="CW191" s="262">
        <v>4237</v>
      </c>
      <c r="CX191" s="262">
        <v>1908</v>
      </c>
      <c r="CY191" s="262">
        <v>186355</v>
      </c>
      <c r="CZ191" s="262">
        <v>92317</v>
      </c>
      <c r="DA191" s="262">
        <v>94036</v>
      </c>
      <c r="DB191" s="262">
        <v>17565</v>
      </c>
      <c r="DC191" s="262">
        <v>22724</v>
      </c>
      <c r="DD191" s="262">
        <v>22275</v>
      </c>
      <c r="DE191" s="262">
        <v>27665</v>
      </c>
      <c r="DF191" s="262">
        <v>18207</v>
      </c>
      <c r="DG191" s="262">
        <v>16137</v>
      </c>
      <c r="DH191" s="262">
        <v>9308</v>
      </c>
      <c r="DI191" s="262">
        <v>4886</v>
      </c>
      <c r="DJ191" s="262">
        <v>5065</v>
      </c>
      <c r="DK191" s="262">
        <v>18469</v>
      </c>
      <c r="DL191" s="262">
        <v>7011</v>
      </c>
      <c r="DM191" s="262">
        <v>16041</v>
      </c>
      <c r="DN191" s="262">
        <v>11092</v>
      </c>
      <c r="DO191" s="262">
        <v>21676</v>
      </c>
      <c r="DP191" s="262">
        <v>30796</v>
      </c>
      <c r="DQ191" s="262">
        <v>38075</v>
      </c>
      <c r="DR191" s="262">
        <v>17353</v>
      </c>
      <c r="DS191" s="262">
        <v>15889</v>
      </c>
      <c r="DT191" s="262">
        <v>103930</v>
      </c>
      <c r="DU191" s="262">
        <v>101360</v>
      </c>
      <c r="DV191" s="262">
        <v>2580</v>
      </c>
      <c r="DW191" s="262">
        <v>80740</v>
      </c>
      <c r="DX191" s="262">
        <v>101360</v>
      </c>
      <c r="DY191" s="262">
        <v>84720</v>
      </c>
      <c r="DZ191" s="262">
        <v>4730</v>
      </c>
      <c r="EA191" s="262">
        <v>4390</v>
      </c>
      <c r="EB191" s="262">
        <v>5260</v>
      </c>
      <c r="EC191" s="262">
        <v>2260</v>
      </c>
      <c r="ED191" s="262">
        <v>99370</v>
      </c>
      <c r="EE191" s="262">
        <v>4440</v>
      </c>
      <c r="EF191" s="262">
        <v>13550</v>
      </c>
      <c r="EG191" s="262">
        <v>19310</v>
      </c>
      <c r="EH191" s="262">
        <v>13140</v>
      </c>
      <c r="EI191" s="262">
        <v>11800</v>
      </c>
      <c r="EJ191" s="262">
        <v>2980</v>
      </c>
      <c r="EK191" s="262">
        <v>15870</v>
      </c>
      <c r="EL191" s="262">
        <v>8100</v>
      </c>
      <c r="EM191" s="262">
        <v>9970</v>
      </c>
      <c r="EN191" s="262">
        <v>0.42420000000000002</v>
      </c>
      <c r="EO191" s="262">
        <v>101360</v>
      </c>
      <c r="EP191" s="262">
        <v>4050</v>
      </c>
      <c r="EQ191" s="262">
        <v>37050</v>
      </c>
      <c r="ER191" s="262">
        <v>30160</v>
      </c>
      <c r="ES191" s="262">
        <v>980</v>
      </c>
      <c r="ET191" s="262">
        <v>5920</v>
      </c>
      <c r="EU191" s="262">
        <v>20280</v>
      </c>
      <c r="EV191" s="262">
        <v>14320</v>
      </c>
      <c r="EW191" s="262">
        <v>5960</v>
      </c>
      <c r="EX191" s="262">
        <v>39970</v>
      </c>
      <c r="EY191" s="262">
        <v>5220</v>
      </c>
      <c r="EZ191" s="262">
        <v>9640</v>
      </c>
      <c r="FA191" s="262">
        <v>5640</v>
      </c>
      <c r="FB191" s="262">
        <v>19480</v>
      </c>
      <c r="FC191" s="262">
        <v>0</v>
      </c>
      <c r="FD191" s="262">
        <v>25240</v>
      </c>
      <c r="FE191" s="262">
        <v>7600</v>
      </c>
      <c r="FF191" s="262">
        <v>14030</v>
      </c>
      <c r="FG191" s="262">
        <v>3620</v>
      </c>
      <c r="FH191" s="262">
        <v>7370</v>
      </c>
      <c r="FI191" s="262">
        <v>3070</v>
      </c>
      <c r="FJ191" s="262">
        <v>5690</v>
      </c>
      <c r="FK191" s="262">
        <v>6770</v>
      </c>
      <c r="FL191" s="262">
        <v>0.42420000000000002</v>
      </c>
      <c r="FM191" s="262">
        <v>2230</v>
      </c>
      <c r="FN191" s="262">
        <v>156900</v>
      </c>
      <c r="FO191" s="262">
        <v>10960</v>
      </c>
      <c r="FP191" s="262">
        <v>5820</v>
      </c>
      <c r="FQ191" s="262">
        <v>5140</v>
      </c>
      <c r="FR191" s="262">
        <v>66850</v>
      </c>
      <c r="FS191" s="262">
        <v>45480</v>
      </c>
      <c r="FT191" s="262">
        <v>41860</v>
      </c>
      <c r="FU191" s="262">
        <v>3620</v>
      </c>
      <c r="FV191" s="262">
        <v>11180</v>
      </c>
      <c r="FW191" s="262">
        <v>22430</v>
      </c>
      <c r="FX191" s="262">
        <v>156900</v>
      </c>
      <c r="FY191" s="262">
        <v>45710</v>
      </c>
      <c r="FZ191" s="262">
        <v>72990</v>
      </c>
      <c r="GA191" s="262">
        <v>18610</v>
      </c>
      <c r="GB191" s="262">
        <v>2580</v>
      </c>
      <c r="GC191" s="262">
        <v>8190</v>
      </c>
      <c r="GD191" s="262">
        <v>7680</v>
      </c>
      <c r="GE191" s="262">
        <v>1140</v>
      </c>
      <c r="GF191">
        <v>6227</v>
      </c>
      <c r="GG191">
        <v>3844</v>
      </c>
      <c r="GH191">
        <v>19350</v>
      </c>
      <c r="GI191">
        <v>5536</v>
      </c>
      <c r="GJ191">
        <v>2165</v>
      </c>
      <c r="GK191">
        <v>3986</v>
      </c>
      <c r="GL191">
        <v>3996</v>
      </c>
      <c r="GM191">
        <v>2363</v>
      </c>
      <c r="GN191">
        <v>1825</v>
      </c>
      <c r="GO191">
        <v>685</v>
      </c>
      <c r="GP191">
        <v>8765</v>
      </c>
      <c r="GQ191">
        <v>5473</v>
      </c>
      <c r="GR191">
        <v>34407</v>
      </c>
      <c r="GS191">
        <v>8933</v>
      </c>
      <c r="GT191">
        <v>3828</v>
      </c>
      <c r="GU191">
        <v>9783</v>
      </c>
      <c r="GV191">
        <v>6630</v>
      </c>
      <c r="GW191">
        <v>3320</v>
      </c>
      <c r="GX191">
        <v>2665</v>
      </c>
      <c r="GY191">
        <v>1027</v>
      </c>
    </row>
    <row r="192" spans="1:207">
      <c r="A192" s="262">
        <v>8128</v>
      </c>
      <c r="B192" s="262">
        <v>8</v>
      </c>
      <c r="C192" s="262">
        <v>1</v>
      </c>
      <c r="D192" s="262">
        <v>28</v>
      </c>
      <c r="E192" s="262" t="s">
        <v>187</v>
      </c>
      <c r="F192" s="262" t="s">
        <v>2579</v>
      </c>
      <c r="G192" s="262" t="s">
        <v>2580</v>
      </c>
      <c r="H192" s="262" t="s">
        <v>2202</v>
      </c>
      <c r="I192" s="262">
        <v>37599</v>
      </c>
      <c r="J192" s="262">
        <v>5456</v>
      </c>
      <c r="K192" s="262">
        <v>3051</v>
      </c>
      <c r="L192" s="262">
        <v>3943</v>
      </c>
      <c r="M192" s="262">
        <v>5675</v>
      </c>
      <c r="N192" s="262">
        <v>5734</v>
      </c>
      <c r="O192" s="262">
        <v>4801</v>
      </c>
      <c r="P192" s="262">
        <v>5309</v>
      </c>
      <c r="Q192" s="262">
        <v>2468</v>
      </c>
      <c r="R192" s="262">
        <v>1162</v>
      </c>
      <c r="S192" s="262">
        <v>3770</v>
      </c>
      <c r="T192" s="262">
        <v>33011</v>
      </c>
      <c r="U192" s="262">
        <v>194</v>
      </c>
      <c r="V192" s="262">
        <v>202</v>
      </c>
      <c r="W192" s="262">
        <v>114</v>
      </c>
      <c r="X192" s="262">
        <v>165</v>
      </c>
      <c r="Y192" s="262">
        <v>25</v>
      </c>
      <c r="Z192" s="262">
        <v>118</v>
      </c>
      <c r="AA192" s="262">
        <v>771</v>
      </c>
      <c r="AB192" s="262">
        <v>1286</v>
      </c>
      <c r="AC192" s="262">
        <v>120</v>
      </c>
      <c r="AD192" s="262">
        <v>27663</v>
      </c>
      <c r="AE192" s="262">
        <v>7352</v>
      </c>
      <c r="AF192" s="262">
        <v>407</v>
      </c>
      <c r="AG192" s="262">
        <v>23951</v>
      </c>
      <c r="AH192" s="262">
        <v>9466</v>
      </c>
      <c r="AI192" s="262">
        <v>3572</v>
      </c>
      <c r="AJ192" s="262">
        <v>481</v>
      </c>
      <c r="AK192" s="262">
        <v>129</v>
      </c>
      <c r="AL192" s="262">
        <v>29620</v>
      </c>
      <c r="AM192" s="262">
        <v>3542</v>
      </c>
      <c r="AN192" s="262">
        <v>2983</v>
      </c>
      <c r="AO192" s="262">
        <v>1454</v>
      </c>
      <c r="AP192" s="262">
        <v>62611</v>
      </c>
      <c r="AQ192" s="262">
        <v>7126</v>
      </c>
      <c r="AR192" s="262">
        <v>4340</v>
      </c>
      <c r="AS192" s="262">
        <v>6760</v>
      </c>
      <c r="AT192" s="262">
        <v>10857</v>
      </c>
      <c r="AU192" s="262">
        <v>10444</v>
      </c>
      <c r="AV192" s="262">
        <v>7631</v>
      </c>
      <c r="AW192" s="262">
        <v>10377</v>
      </c>
      <c r="AX192" s="262">
        <v>3370</v>
      </c>
      <c r="AY192" s="262">
        <v>1706</v>
      </c>
      <c r="AZ192" s="262">
        <v>13955</v>
      </c>
      <c r="BA192" s="262">
        <v>45623</v>
      </c>
      <c r="BB192" s="262">
        <v>621</v>
      </c>
      <c r="BC192" s="262">
        <v>582</v>
      </c>
      <c r="BD192" s="262">
        <v>601</v>
      </c>
      <c r="BE192" s="262">
        <v>687</v>
      </c>
      <c r="BF192" s="262">
        <v>80</v>
      </c>
      <c r="BG192" s="262">
        <v>462</v>
      </c>
      <c r="BH192" s="262">
        <v>2200</v>
      </c>
      <c r="BI192" s="262">
        <v>3139</v>
      </c>
      <c r="BJ192" s="262">
        <v>187</v>
      </c>
      <c r="BK192" s="262">
        <v>46407</v>
      </c>
      <c r="BL192" s="262">
        <v>10181</v>
      </c>
      <c r="BM192" s="262">
        <v>497</v>
      </c>
      <c r="BN192" s="262">
        <v>36263</v>
      </c>
      <c r="BO192" s="262">
        <v>22282</v>
      </c>
      <c r="BP192" s="262">
        <v>474</v>
      </c>
      <c r="BQ192" s="262">
        <v>3592</v>
      </c>
      <c r="BR192" s="262">
        <v>1452</v>
      </c>
      <c r="BS192" s="262">
        <v>5884</v>
      </c>
      <c r="BT192" s="262">
        <v>11492</v>
      </c>
      <c r="BU192" s="262">
        <v>12308</v>
      </c>
      <c r="BV192" s="262">
        <v>9339</v>
      </c>
      <c r="BW192" s="262">
        <v>8771</v>
      </c>
      <c r="BX192" s="262">
        <v>5843</v>
      </c>
      <c r="BY192" s="262">
        <v>2816</v>
      </c>
      <c r="BZ192" s="262">
        <v>1823</v>
      </c>
      <c r="CA192" s="262">
        <v>2883</v>
      </c>
      <c r="CB192" s="262">
        <v>1001</v>
      </c>
      <c r="CC192" s="262">
        <v>3264</v>
      </c>
      <c r="CD192" s="262">
        <v>9385</v>
      </c>
      <c r="CE192" s="262">
        <v>13953</v>
      </c>
      <c r="CF192" s="262">
        <v>11877</v>
      </c>
      <c r="CG192" s="262">
        <v>9145</v>
      </c>
      <c r="CH192" s="262">
        <v>13986</v>
      </c>
      <c r="CI192" s="262">
        <v>47838</v>
      </c>
      <c r="CJ192" s="262">
        <v>5990</v>
      </c>
      <c r="CK192" s="262">
        <v>5974</v>
      </c>
      <c r="CL192" s="262">
        <v>2809</v>
      </c>
      <c r="CM192" s="262">
        <v>56635</v>
      </c>
      <c r="CN192" s="262">
        <v>17559</v>
      </c>
      <c r="CO192" s="262">
        <v>14899</v>
      </c>
      <c r="CP192" s="262">
        <v>18486</v>
      </c>
      <c r="CQ192" s="262">
        <v>4636</v>
      </c>
      <c r="CR192" s="262">
        <v>1055</v>
      </c>
      <c r="CS192" s="262">
        <v>17559</v>
      </c>
      <c r="CT192" s="262">
        <v>17804</v>
      </c>
      <c r="CU192" s="262">
        <v>9242</v>
      </c>
      <c r="CV192" s="262">
        <v>8170</v>
      </c>
      <c r="CW192" s="262">
        <v>2710</v>
      </c>
      <c r="CX192" s="262">
        <v>1150</v>
      </c>
      <c r="CY192" s="262">
        <v>130624</v>
      </c>
      <c r="CZ192" s="262">
        <v>64254</v>
      </c>
      <c r="DA192" s="262">
        <v>66371</v>
      </c>
      <c r="DB192" s="262">
        <v>11005</v>
      </c>
      <c r="DC192" s="262">
        <v>15030</v>
      </c>
      <c r="DD192" s="262">
        <v>14279</v>
      </c>
      <c r="DE192" s="262">
        <v>19748</v>
      </c>
      <c r="DF192" s="262">
        <v>14141</v>
      </c>
      <c r="DG192" s="262">
        <v>13099</v>
      </c>
      <c r="DH192" s="262">
        <v>7931</v>
      </c>
      <c r="DI192" s="262">
        <v>2902</v>
      </c>
      <c r="DJ192" s="262">
        <v>3220</v>
      </c>
      <c r="DK192" s="262">
        <v>12051</v>
      </c>
      <c r="DL192" s="262">
        <v>4627</v>
      </c>
      <c r="DM192" s="262">
        <v>10531</v>
      </c>
      <c r="DN192" s="262">
        <v>6983</v>
      </c>
      <c r="DO192" s="262">
        <v>14142</v>
      </c>
      <c r="DP192" s="262">
        <v>21250</v>
      </c>
      <c r="DQ192" s="262">
        <v>27767</v>
      </c>
      <c r="DR192" s="262">
        <v>13836</v>
      </c>
      <c r="DS192" s="262">
        <v>13316</v>
      </c>
      <c r="DT192" s="262">
        <v>70430</v>
      </c>
      <c r="DU192" s="262">
        <v>68910</v>
      </c>
      <c r="DV192" s="262">
        <v>1520</v>
      </c>
      <c r="DW192" s="262">
        <v>59410</v>
      </c>
      <c r="DX192" s="262">
        <v>68910</v>
      </c>
      <c r="DY192" s="262">
        <v>58290</v>
      </c>
      <c r="DZ192" s="262">
        <v>3940</v>
      </c>
      <c r="EA192" s="262">
        <v>2790</v>
      </c>
      <c r="EB192" s="262">
        <v>2810</v>
      </c>
      <c r="EC192" s="262">
        <v>1080</v>
      </c>
      <c r="ED192" s="262">
        <v>67770</v>
      </c>
      <c r="EE192" s="262">
        <v>2940</v>
      </c>
      <c r="EF192" s="262">
        <v>8900</v>
      </c>
      <c r="EG192" s="262">
        <v>12870</v>
      </c>
      <c r="EH192" s="262">
        <v>8740</v>
      </c>
      <c r="EI192" s="262">
        <v>9710</v>
      </c>
      <c r="EJ192" s="262">
        <v>1810</v>
      </c>
      <c r="EK192" s="262">
        <v>10210</v>
      </c>
      <c r="EL192" s="262">
        <v>5210</v>
      </c>
      <c r="EM192" s="262">
        <v>6810</v>
      </c>
      <c r="EN192" s="262">
        <v>570</v>
      </c>
      <c r="EO192" s="262">
        <v>68910</v>
      </c>
      <c r="EP192" s="262">
        <v>1840</v>
      </c>
      <c r="EQ192" s="262">
        <v>26160</v>
      </c>
      <c r="ER192" s="262">
        <v>21980</v>
      </c>
      <c r="ES192" s="262">
        <v>520</v>
      </c>
      <c r="ET192" s="262">
        <v>3660</v>
      </c>
      <c r="EU192" s="262">
        <v>13260</v>
      </c>
      <c r="EV192" s="262">
        <v>10100</v>
      </c>
      <c r="EW192" s="262">
        <v>3160</v>
      </c>
      <c r="EX192" s="262">
        <v>27660</v>
      </c>
      <c r="EY192" s="262">
        <v>2020</v>
      </c>
      <c r="EZ192" s="262">
        <v>5150</v>
      </c>
      <c r="FA192" s="262">
        <v>5270</v>
      </c>
      <c r="FB192" s="262">
        <v>15220</v>
      </c>
      <c r="FC192" s="262">
        <v>0.42420000000000002</v>
      </c>
      <c r="FD192" s="262">
        <v>16930</v>
      </c>
      <c r="FE192" s="262">
        <v>5260</v>
      </c>
      <c r="FF192" s="262">
        <v>8750</v>
      </c>
      <c r="FG192" s="262">
        <v>2930</v>
      </c>
      <c r="FH192" s="262">
        <v>5130</v>
      </c>
      <c r="FI192" s="262">
        <v>1790</v>
      </c>
      <c r="FJ192" s="262">
        <v>3900</v>
      </c>
      <c r="FK192" s="262">
        <v>4620</v>
      </c>
      <c r="FL192" s="262">
        <v>0.42420000000000002</v>
      </c>
      <c r="FM192" s="262">
        <v>1470</v>
      </c>
      <c r="FN192" s="262">
        <v>111820</v>
      </c>
      <c r="FO192" s="262">
        <v>6750</v>
      </c>
      <c r="FP192" s="262">
        <v>3680</v>
      </c>
      <c r="FQ192" s="262">
        <v>3070</v>
      </c>
      <c r="FR192" s="262">
        <v>50400</v>
      </c>
      <c r="FS192" s="262">
        <v>31950</v>
      </c>
      <c r="FT192" s="262">
        <v>29020</v>
      </c>
      <c r="FU192" s="262">
        <v>2930</v>
      </c>
      <c r="FV192" s="262">
        <v>6450</v>
      </c>
      <c r="FW192" s="262">
        <v>16270</v>
      </c>
      <c r="FX192" s="262">
        <v>111820</v>
      </c>
      <c r="FY192" s="262">
        <v>33000</v>
      </c>
      <c r="FZ192" s="262">
        <v>52070</v>
      </c>
      <c r="GA192" s="262">
        <v>13170</v>
      </c>
      <c r="GB192" s="262">
        <v>1730</v>
      </c>
      <c r="GC192" s="262">
        <v>5200</v>
      </c>
      <c r="GD192" s="262">
        <v>5710</v>
      </c>
      <c r="GE192" s="262">
        <v>950</v>
      </c>
      <c r="GF192">
        <v>5456</v>
      </c>
      <c r="GG192">
        <v>2895</v>
      </c>
      <c r="GH192">
        <v>15000</v>
      </c>
      <c r="GI192">
        <v>4143</v>
      </c>
      <c r="GJ192">
        <v>1712</v>
      </c>
      <c r="GK192">
        <v>2632</v>
      </c>
      <c r="GL192">
        <v>2806</v>
      </c>
      <c r="GM192">
        <v>1465</v>
      </c>
      <c r="GN192">
        <v>1113</v>
      </c>
      <c r="GO192">
        <v>377</v>
      </c>
      <c r="GP192">
        <v>7126</v>
      </c>
      <c r="GQ192">
        <v>4041</v>
      </c>
      <c r="GR192">
        <v>27582</v>
      </c>
      <c r="GS192">
        <v>6733</v>
      </c>
      <c r="GT192">
        <v>2744</v>
      </c>
      <c r="GU192">
        <v>5753</v>
      </c>
      <c r="GV192">
        <v>4533</v>
      </c>
      <c r="GW192">
        <v>1941</v>
      </c>
      <c r="GX192">
        <v>1608</v>
      </c>
      <c r="GY192">
        <v>550</v>
      </c>
    </row>
    <row r="193" spans="1:207">
      <c r="A193" s="262">
        <v>8135</v>
      </c>
      <c r="B193" s="262">
        <v>8</v>
      </c>
      <c r="C193" s="262">
        <v>1</v>
      </c>
      <c r="D193" s="262">
        <v>35</v>
      </c>
      <c r="E193" s="262" t="s">
        <v>187</v>
      </c>
      <c r="F193" s="262" t="s">
        <v>2581</v>
      </c>
      <c r="G193" s="262" t="s">
        <v>2582</v>
      </c>
      <c r="H193" s="262" t="s">
        <v>2202</v>
      </c>
      <c r="I193" s="262">
        <v>35320</v>
      </c>
      <c r="J193" s="262">
        <v>4187</v>
      </c>
      <c r="K193" s="262">
        <v>3731</v>
      </c>
      <c r="L193" s="262">
        <v>5351</v>
      </c>
      <c r="M193" s="262">
        <v>6068</v>
      </c>
      <c r="N193" s="262">
        <v>5252</v>
      </c>
      <c r="O193" s="262">
        <v>4288</v>
      </c>
      <c r="P193" s="262">
        <v>3983</v>
      </c>
      <c r="Q193" s="262">
        <v>1786</v>
      </c>
      <c r="R193" s="262">
        <v>674</v>
      </c>
      <c r="S193" s="262">
        <v>3443</v>
      </c>
      <c r="T193" s="262">
        <v>30174</v>
      </c>
      <c r="U193" s="262">
        <v>23</v>
      </c>
      <c r="V193" s="262">
        <v>134</v>
      </c>
      <c r="W193" s="262">
        <v>1295</v>
      </c>
      <c r="X193" s="262">
        <v>139</v>
      </c>
      <c r="Y193" s="262">
        <v>28</v>
      </c>
      <c r="Z193" s="262">
        <v>84</v>
      </c>
      <c r="AA193" s="262">
        <v>1458</v>
      </c>
      <c r="AB193" s="262">
        <v>1048</v>
      </c>
      <c r="AC193" s="262">
        <v>155</v>
      </c>
      <c r="AD193" s="262">
        <v>28362</v>
      </c>
      <c r="AE193" s="262">
        <v>4184</v>
      </c>
      <c r="AF193" s="262">
        <v>113</v>
      </c>
      <c r="AG193" s="262">
        <v>24090</v>
      </c>
      <c r="AH193" s="262">
        <v>7316</v>
      </c>
      <c r="AI193" s="262">
        <v>3061</v>
      </c>
      <c r="AJ193" s="262">
        <v>709</v>
      </c>
      <c r="AK193" s="262">
        <v>144</v>
      </c>
      <c r="AL193" s="262">
        <v>25040</v>
      </c>
      <c r="AM193" s="262">
        <v>4535</v>
      </c>
      <c r="AN193" s="262">
        <v>4511</v>
      </c>
      <c r="AO193" s="262">
        <v>1234</v>
      </c>
      <c r="AP193" s="262">
        <v>60321</v>
      </c>
      <c r="AQ193" s="262">
        <v>5736</v>
      </c>
      <c r="AR193" s="262">
        <v>5550</v>
      </c>
      <c r="AS193" s="262">
        <v>10022</v>
      </c>
      <c r="AT193" s="262">
        <v>10886</v>
      </c>
      <c r="AU193" s="262">
        <v>9308</v>
      </c>
      <c r="AV193" s="262">
        <v>6963</v>
      </c>
      <c r="AW193" s="262">
        <v>8413</v>
      </c>
      <c r="AX193" s="262">
        <v>2517</v>
      </c>
      <c r="AY193" s="262">
        <v>926</v>
      </c>
      <c r="AZ193" s="262">
        <v>14429</v>
      </c>
      <c r="BA193" s="262">
        <v>38262</v>
      </c>
      <c r="BB193" s="262">
        <v>103</v>
      </c>
      <c r="BC193" s="262">
        <v>192</v>
      </c>
      <c r="BD193" s="262">
        <v>6684</v>
      </c>
      <c r="BE193" s="262">
        <v>321</v>
      </c>
      <c r="BF193" s="262">
        <v>31</v>
      </c>
      <c r="BG193" s="262">
        <v>299</v>
      </c>
      <c r="BH193" s="262">
        <v>5616</v>
      </c>
      <c r="BI193" s="262">
        <v>2440</v>
      </c>
      <c r="BJ193" s="262">
        <v>653</v>
      </c>
      <c r="BK193" s="262">
        <v>44357</v>
      </c>
      <c r="BL193" s="262">
        <v>7120</v>
      </c>
      <c r="BM193" s="262">
        <v>135</v>
      </c>
      <c r="BN193" s="262">
        <v>34428</v>
      </c>
      <c r="BO193" s="262">
        <v>22541</v>
      </c>
      <c r="BP193" s="262">
        <v>164</v>
      </c>
      <c r="BQ193" s="262">
        <v>3188</v>
      </c>
      <c r="BR193" s="262">
        <v>1516</v>
      </c>
      <c r="BS193" s="262">
        <v>7438</v>
      </c>
      <c r="BT193" s="262">
        <v>12446</v>
      </c>
      <c r="BU193" s="262">
        <v>12732</v>
      </c>
      <c r="BV193" s="262">
        <v>9551</v>
      </c>
      <c r="BW193" s="262">
        <v>7751</v>
      </c>
      <c r="BX193" s="262">
        <v>4321</v>
      </c>
      <c r="BY193" s="262">
        <v>1889</v>
      </c>
      <c r="BZ193" s="262">
        <v>1138</v>
      </c>
      <c r="CA193" s="262">
        <v>1539</v>
      </c>
      <c r="CB193" s="262">
        <v>912</v>
      </c>
      <c r="CC193" s="262">
        <v>2822</v>
      </c>
      <c r="CD193" s="262">
        <v>9297</v>
      </c>
      <c r="CE193" s="262">
        <v>16114</v>
      </c>
      <c r="CF193" s="262">
        <v>12042</v>
      </c>
      <c r="CG193" s="262">
        <v>8838</v>
      </c>
      <c r="CH193" s="262">
        <v>10296</v>
      </c>
      <c r="CI193" s="262">
        <v>39820</v>
      </c>
      <c r="CJ193" s="262">
        <v>7231</v>
      </c>
      <c r="CK193" s="262">
        <v>10093</v>
      </c>
      <c r="CL193" s="262">
        <v>3177</v>
      </c>
      <c r="CM193" s="262">
        <v>55514</v>
      </c>
      <c r="CN193" s="262">
        <v>17733</v>
      </c>
      <c r="CO193" s="262">
        <v>15099</v>
      </c>
      <c r="CP193" s="262">
        <v>17177</v>
      </c>
      <c r="CQ193" s="262">
        <v>4584</v>
      </c>
      <c r="CR193" s="262">
        <v>921</v>
      </c>
      <c r="CS193" s="262">
        <v>17733</v>
      </c>
      <c r="CT193" s="262">
        <v>17904</v>
      </c>
      <c r="CU193" s="262">
        <v>8723</v>
      </c>
      <c r="CV193" s="262">
        <v>7530</v>
      </c>
      <c r="CW193" s="262">
        <v>2521</v>
      </c>
      <c r="CX193" s="262">
        <v>1103</v>
      </c>
      <c r="CY193" s="262">
        <v>127816</v>
      </c>
      <c r="CZ193" s="262">
        <v>62759</v>
      </c>
      <c r="DA193" s="262">
        <v>65058</v>
      </c>
      <c r="DB193" s="262">
        <v>11186</v>
      </c>
      <c r="DC193" s="262">
        <v>14818</v>
      </c>
      <c r="DD193" s="262">
        <v>14208</v>
      </c>
      <c r="DE193" s="262">
        <v>18251</v>
      </c>
      <c r="DF193" s="262">
        <v>13831</v>
      </c>
      <c r="DG193" s="262">
        <v>13542</v>
      </c>
      <c r="DH193" s="262">
        <v>7631</v>
      </c>
      <c r="DI193" s="262">
        <v>3020</v>
      </c>
      <c r="DJ193" s="262">
        <v>3262</v>
      </c>
      <c r="DK193" s="262">
        <v>12103</v>
      </c>
      <c r="DL193" s="262">
        <v>4438</v>
      </c>
      <c r="DM193" s="262">
        <v>10376</v>
      </c>
      <c r="DN193" s="262">
        <v>7013</v>
      </c>
      <c r="DO193" s="262">
        <v>13815</v>
      </c>
      <c r="DP193" s="262">
        <v>20535</v>
      </c>
      <c r="DQ193" s="262">
        <v>25694</v>
      </c>
      <c r="DR193" s="262">
        <v>14164</v>
      </c>
      <c r="DS193" s="262">
        <v>13397</v>
      </c>
      <c r="DT193" s="262">
        <v>65460</v>
      </c>
      <c r="DU193" s="262">
        <v>63050</v>
      </c>
      <c r="DV193" s="262">
        <v>2410</v>
      </c>
      <c r="DW193" s="262">
        <v>61880</v>
      </c>
      <c r="DX193" s="262">
        <v>63050</v>
      </c>
      <c r="DY193" s="262">
        <v>55230</v>
      </c>
      <c r="DZ193" s="262">
        <v>2610</v>
      </c>
      <c r="EA193" s="262">
        <v>2030</v>
      </c>
      <c r="EB193" s="262">
        <v>2460</v>
      </c>
      <c r="EC193" s="262">
        <v>710</v>
      </c>
      <c r="ED193" s="262">
        <v>61670</v>
      </c>
      <c r="EE193" s="262">
        <v>2690</v>
      </c>
      <c r="EF193" s="262">
        <v>8590</v>
      </c>
      <c r="EG193" s="262">
        <v>11320</v>
      </c>
      <c r="EH193" s="262">
        <v>8400</v>
      </c>
      <c r="EI193" s="262">
        <v>8260</v>
      </c>
      <c r="EJ193" s="262">
        <v>650</v>
      </c>
      <c r="EK193" s="262">
        <v>10550</v>
      </c>
      <c r="EL193" s="262">
        <v>5460</v>
      </c>
      <c r="EM193" s="262">
        <v>5630</v>
      </c>
      <c r="EN193" s="262">
        <v>0.42420000000000002</v>
      </c>
      <c r="EO193" s="262">
        <v>63050</v>
      </c>
      <c r="EP193" s="262">
        <v>850</v>
      </c>
      <c r="EQ193" s="262">
        <v>25610</v>
      </c>
      <c r="ER193" s="262">
        <v>22060</v>
      </c>
      <c r="ES193" s="262">
        <v>670</v>
      </c>
      <c r="ET193" s="262">
        <v>2890</v>
      </c>
      <c r="EU193" s="262">
        <v>13080</v>
      </c>
      <c r="EV193" s="262">
        <v>9110</v>
      </c>
      <c r="EW193" s="262">
        <v>3960</v>
      </c>
      <c r="EX193" s="262">
        <v>23500</v>
      </c>
      <c r="EY193" s="262">
        <v>1350</v>
      </c>
      <c r="EZ193" s="262">
        <v>5840</v>
      </c>
      <c r="FA193" s="262">
        <v>3190</v>
      </c>
      <c r="FB193" s="262">
        <v>13120</v>
      </c>
      <c r="FC193" s="262">
        <v>0</v>
      </c>
      <c r="FD193" s="262">
        <v>17040</v>
      </c>
      <c r="FE193" s="262">
        <v>5010</v>
      </c>
      <c r="FF193" s="262">
        <v>9200</v>
      </c>
      <c r="FG193" s="262">
        <v>2830</v>
      </c>
      <c r="FH193" s="262">
        <v>4880</v>
      </c>
      <c r="FI193" s="262">
        <v>1950</v>
      </c>
      <c r="FJ193" s="262">
        <v>3570</v>
      </c>
      <c r="FK193" s="262">
        <v>5230</v>
      </c>
      <c r="FL193" s="262">
        <v>0.42420000000000002</v>
      </c>
      <c r="FM193" s="262">
        <v>1380</v>
      </c>
      <c r="FN193" s="262">
        <v>109460</v>
      </c>
      <c r="FO193" s="262">
        <v>9150</v>
      </c>
      <c r="FP193" s="262">
        <v>5920</v>
      </c>
      <c r="FQ193" s="262">
        <v>3230</v>
      </c>
      <c r="FR193" s="262">
        <v>50240</v>
      </c>
      <c r="FS193" s="262">
        <v>28130</v>
      </c>
      <c r="FT193" s="262">
        <v>25300</v>
      </c>
      <c r="FU193" s="262">
        <v>2830</v>
      </c>
      <c r="FV193" s="262">
        <v>6860</v>
      </c>
      <c r="FW193" s="262">
        <v>15070</v>
      </c>
      <c r="FX193" s="262">
        <v>109460</v>
      </c>
      <c r="FY193" s="262">
        <v>33170</v>
      </c>
      <c r="FZ193" s="262">
        <v>50530</v>
      </c>
      <c r="GA193" s="262">
        <v>12350</v>
      </c>
      <c r="GB193" s="262">
        <v>1840</v>
      </c>
      <c r="GC193" s="262">
        <v>5840</v>
      </c>
      <c r="GD193" s="262">
        <v>4990</v>
      </c>
      <c r="GE193" s="262">
        <v>740</v>
      </c>
      <c r="GF193">
        <v>4187</v>
      </c>
      <c r="GG193">
        <v>3559</v>
      </c>
      <c r="GH193">
        <v>16387</v>
      </c>
      <c r="GI193">
        <v>3700</v>
      </c>
      <c r="GJ193">
        <v>1479</v>
      </c>
      <c r="GK193">
        <v>2082</v>
      </c>
      <c r="GL193">
        <v>1916</v>
      </c>
      <c r="GM193">
        <v>1051</v>
      </c>
      <c r="GN193">
        <v>742</v>
      </c>
      <c r="GO193">
        <v>217</v>
      </c>
      <c r="GP193">
        <v>5736</v>
      </c>
      <c r="GQ193">
        <v>5183</v>
      </c>
      <c r="GR193">
        <v>29893</v>
      </c>
      <c r="GS193">
        <v>6228</v>
      </c>
      <c r="GT193">
        <v>2216</v>
      </c>
      <c r="GU193">
        <v>4864</v>
      </c>
      <c r="GV193">
        <v>3426</v>
      </c>
      <c r="GW193">
        <v>1475</v>
      </c>
      <c r="GX193">
        <v>955</v>
      </c>
      <c r="GY193">
        <v>345</v>
      </c>
    </row>
    <row r="194" spans="1:207">
      <c r="A194" s="262">
        <v>8136</v>
      </c>
      <c r="B194" s="262">
        <v>8</v>
      </c>
      <c r="C194" s="262">
        <v>1</v>
      </c>
      <c r="D194" s="262">
        <v>36</v>
      </c>
      <c r="E194" s="262" t="s">
        <v>187</v>
      </c>
      <c r="F194" s="262" t="s">
        <v>2583</v>
      </c>
      <c r="G194" s="262" t="s">
        <v>2584</v>
      </c>
      <c r="H194" s="262" t="s">
        <v>2202</v>
      </c>
      <c r="I194" s="262">
        <v>80453</v>
      </c>
      <c r="J194" s="262">
        <v>7942</v>
      </c>
      <c r="K194" s="262">
        <v>6288</v>
      </c>
      <c r="L194" s="262">
        <v>10620</v>
      </c>
      <c r="M194" s="262">
        <v>13033</v>
      </c>
      <c r="N194" s="262">
        <v>12965</v>
      </c>
      <c r="O194" s="262">
        <v>10609</v>
      </c>
      <c r="P194" s="262">
        <v>10951</v>
      </c>
      <c r="Q194" s="262">
        <v>5323</v>
      </c>
      <c r="R194" s="262">
        <v>2722</v>
      </c>
      <c r="S194" s="262">
        <v>9599</v>
      </c>
      <c r="T194" s="262">
        <v>68836</v>
      </c>
      <c r="U194" s="262">
        <v>425</v>
      </c>
      <c r="V194" s="262">
        <v>835</v>
      </c>
      <c r="W194" s="262">
        <v>211</v>
      </c>
      <c r="X194" s="262">
        <v>253</v>
      </c>
      <c r="Y194" s="262">
        <v>52</v>
      </c>
      <c r="Z194" s="262">
        <v>242</v>
      </c>
      <c r="AA194" s="262">
        <v>1221</v>
      </c>
      <c r="AB194" s="262">
        <v>3111</v>
      </c>
      <c r="AC194" s="262">
        <v>291</v>
      </c>
      <c r="AD194" s="262">
        <v>64947</v>
      </c>
      <c r="AE194" s="262">
        <v>10555</v>
      </c>
      <c r="AF194" s="262">
        <v>328</v>
      </c>
      <c r="AG194" s="262">
        <v>49205</v>
      </c>
      <c r="AH194" s="262">
        <v>21670</v>
      </c>
      <c r="AI194" s="262">
        <v>7843</v>
      </c>
      <c r="AJ194" s="262">
        <v>1414</v>
      </c>
      <c r="AK194" s="262">
        <v>321</v>
      </c>
      <c r="AL194" s="262">
        <v>62020</v>
      </c>
      <c r="AM194" s="262">
        <v>8927</v>
      </c>
      <c r="AN194" s="262">
        <v>6927</v>
      </c>
      <c r="AO194" s="262">
        <v>2579</v>
      </c>
      <c r="AP194" s="262">
        <v>140656</v>
      </c>
      <c r="AQ194" s="262">
        <v>12680</v>
      </c>
      <c r="AR194" s="262">
        <v>9331</v>
      </c>
      <c r="AS194" s="262">
        <v>19423</v>
      </c>
      <c r="AT194" s="262">
        <v>23242</v>
      </c>
      <c r="AU194" s="262">
        <v>24128</v>
      </c>
      <c r="AV194" s="262">
        <v>18453</v>
      </c>
      <c r="AW194" s="262">
        <v>21570</v>
      </c>
      <c r="AX194" s="262">
        <v>7937</v>
      </c>
      <c r="AY194" s="262">
        <v>3892</v>
      </c>
      <c r="AZ194" s="262">
        <v>36720</v>
      </c>
      <c r="BA194" s="262">
        <v>95123</v>
      </c>
      <c r="BB194" s="262">
        <v>2629</v>
      </c>
      <c r="BC194" s="262">
        <v>4140</v>
      </c>
      <c r="BD194" s="262">
        <v>748</v>
      </c>
      <c r="BE194" s="262">
        <v>582</v>
      </c>
      <c r="BF194" s="262">
        <v>95</v>
      </c>
      <c r="BG194" s="262">
        <v>619</v>
      </c>
      <c r="BH194" s="262">
        <v>3562</v>
      </c>
      <c r="BI194" s="262">
        <v>8041</v>
      </c>
      <c r="BJ194" s="262">
        <v>768</v>
      </c>
      <c r="BK194" s="262">
        <v>111590</v>
      </c>
      <c r="BL194" s="262">
        <v>16293</v>
      </c>
      <c r="BM194" s="262">
        <v>402</v>
      </c>
      <c r="BN194" s="262">
        <v>81096</v>
      </c>
      <c r="BO194" s="262">
        <v>52010</v>
      </c>
      <c r="BP194" s="262">
        <v>586</v>
      </c>
      <c r="BQ194" s="262">
        <v>6964</v>
      </c>
      <c r="BR194" s="262">
        <v>3439</v>
      </c>
      <c r="BS194" s="262">
        <v>15475</v>
      </c>
      <c r="BT194" s="262">
        <v>26887</v>
      </c>
      <c r="BU194" s="262">
        <v>29931</v>
      </c>
      <c r="BV194" s="262">
        <v>22838</v>
      </c>
      <c r="BW194" s="262">
        <v>19018</v>
      </c>
      <c r="BX194" s="262">
        <v>10808</v>
      </c>
      <c r="BY194" s="262">
        <v>5124</v>
      </c>
      <c r="BZ194" s="262">
        <v>2948</v>
      </c>
      <c r="CA194" s="262">
        <v>4188</v>
      </c>
      <c r="CB194" s="262">
        <v>1848</v>
      </c>
      <c r="CC194" s="262">
        <v>7062</v>
      </c>
      <c r="CD194" s="262">
        <v>20474</v>
      </c>
      <c r="CE194" s="262">
        <v>35413</v>
      </c>
      <c r="CF194" s="262">
        <v>30673</v>
      </c>
      <c r="CG194" s="262">
        <v>20771</v>
      </c>
      <c r="CH194" s="262">
        <v>24415</v>
      </c>
      <c r="CI194" s="262">
        <v>105032</v>
      </c>
      <c r="CJ194" s="262">
        <v>14473</v>
      </c>
      <c r="CK194" s="262">
        <v>16073</v>
      </c>
      <c r="CL194" s="262">
        <v>5078</v>
      </c>
      <c r="CM194" s="262">
        <v>129451</v>
      </c>
      <c r="CN194" s="262">
        <v>39582</v>
      </c>
      <c r="CO194" s="262">
        <v>33406</v>
      </c>
      <c r="CP194" s="262">
        <v>43076</v>
      </c>
      <c r="CQ194" s="262">
        <v>10350</v>
      </c>
      <c r="CR194" s="262">
        <v>3037</v>
      </c>
      <c r="CS194" s="262">
        <v>39582</v>
      </c>
      <c r="CT194" s="262">
        <v>40336</v>
      </c>
      <c r="CU194" s="262">
        <v>20324</v>
      </c>
      <c r="CV194" s="262">
        <v>19238</v>
      </c>
      <c r="CW194" s="262">
        <v>7006</v>
      </c>
      <c r="CX194" s="262">
        <v>2965</v>
      </c>
      <c r="CY194" s="262">
        <v>306530</v>
      </c>
      <c r="CZ194" s="262">
        <v>150852</v>
      </c>
      <c r="DA194" s="262">
        <v>155677</v>
      </c>
      <c r="DB194" s="262">
        <v>28475</v>
      </c>
      <c r="DC194" s="262">
        <v>36782</v>
      </c>
      <c r="DD194" s="262">
        <v>35746</v>
      </c>
      <c r="DE194" s="262">
        <v>43777</v>
      </c>
      <c r="DF194" s="262">
        <v>31478</v>
      </c>
      <c r="DG194" s="262">
        <v>28858</v>
      </c>
      <c r="DH194" s="262">
        <v>15877</v>
      </c>
      <c r="DI194" s="262">
        <v>7735</v>
      </c>
      <c r="DJ194" s="262">
        <v>8303</v>
      </c>
      <c r="DK194" s="262">
        <v>30302</v>
      </c>
      <c r="DL194" s="262">
        <v>11264</v>
      </c>
      <c r="DM194" s="262">
        <v>26153</v>
      </c>
      <c r="DN194" s="262">
        <v>17246</v>
      </c>
      <c r="DO194" s="262">
        <v>35775</v>
      </c>
      <c r="DP194" s="262">
        <v>49761</v>
      </c>
      <c r="DQ194" s="262">
        <v>60662</v>
      </c>
      <c r="DR194" s="262">
        <v>31469</v>
      </c>
      <c r="DS194" s="262">
        <v>27859</v>
      </c>
      <c r="DT194" s="262">
        <v>163390</v>
      </c>
      <c r="DU194" s="262">
        <v>158610</v>
      </c>
      <c r="DV194" s="262">
        <v>4780</v>
      </c>
      <c r="DW194" s="262">
        <v>140210</v>
      </c>
      <c r="DX194" s="262">
        <v>158610</v>
      </c>
      <c r="DY194" s="262">
        <v>133760</v>
      </c>
      <c r="DZ194" s="262">
        <v>8660</v>
      </c>
      <c r="EA194" s="262">
        <v>6960</v>
      </c>
      <c r="EB194" s="262">
        <v>7590</v>
      </c>
      <c r="EC194" s="262">
        <v>1640</v>
      </c>
      <c r="ED194" s="262">
        <v>155390</v>
      </c>
      <c r="EE194" s="262">
        <v>7520</v>
      </c>
      <c r="EF194" s="262">
        <v>24240</v>
      </c>
      <c r="EG194" s="262">
        <v>28830</v>
      </c>
      <c r="EH194" s="262">
        <v>19690</v>
      </c>
      <c r="EI194" s="262">
        <v>21100</v>
      </c>
      <c r="EJ194" s="262">
        <v>1980</v>
      </c>
      <c r="EK194" s="262">
        <v>26110</v>
      </c>
      <c r="EL194" s="262">
        <v>12210</v>
      </c>
      <c r="EM194" s="262">
        <v>13260</v>
      </c>
      <c r="EN194" s="262">
        <v>440</v>
      </c>
      <c r="EO194" s="262">
        <v>158610</v>
      </c>
      <c r="EP194" s="262">
        <v>2540</v>
      </c>
      <c r="EQ194" s="262">
        <v>62960</v>
      </c>
      <c r="ER194" s="262">
        <v>52690</v>
      </c>
      <c r="ES194" s="262">
        <v>1590</v>
      </c>
      <c r="ET194" s="262">
        <v>8680</v>
      </c>
      <c r="EU194" s="262">
        <v>31550</v>
      </c>
      <c r="EV194" s="262">
        <v>22930</v>
      </c>
      <c r="EW194" s="262">
        <v>8620</v>
      </c>
      <c r="EX194" s="262">
        <v>61550</v>
      </c>
      <c r="EY194" s="262">
        <v>4470</v>
      </c>
      <c r="EZ194" s="262">
        <v>13470</v>
      </c>
      <c r="FA194" s="262">
        <v>10780</v>
      </c>
      <c r="FB194" s="262">
        <v>32830</v>
      </c>
      <c r="FC194" s="262">
        <v>10</v>
      </c>
      <c r="FD194" s="262">
        <v>41550</v>
      </c>
      <c r="FE194" s="262">
        <v>13590</v>
      </c>
      <c r="FF194" s="262">
        <v>22280</v>
      </c>
      <c r="FG194" s="262">
        <v>5670</v>
      </c>
      <c r="FH194" s="262">
        <v>13240</v>
      </c>
      <c r="FI194" s="262">
        <v>4540</v>
      </c>
      <c r="FJ194" s="262">
        <v>9640</v>
      </c>
      <c r="FK194" s="262">
        <v>10680</v>
      </c>
      <c r="FL194" s="262">
        <v>0.42420000000000002</v>
      </c>
      <c r="FM194" s="262">
        <v>3130</v>
      </c>
      <c r="FN194" s="262">
        <v>255920</v>
      </c>
      <c r="FO194" s="262">
        <v>18080</v>
      </c>
      <c r="FP194" s="262">
        <v>11100</v>
      </c>
      <c r="FQ194" s="262">
        <v>6980</v>
      </c>
      <c r="FR194" s="262">
        <v>112000</v>
      </c>
      <c r="FS194" s="262">
        <v>69280</v>
      </c>
      <c r="FT194" s="262">
        <v>63610</v>
      </c>
      <c r="FU194" s="262">
        <v>5670</v>
      </c>
      <c r="FV194" s="262">
        <v>17710</v>
      </c>
      <c r="FW194" s="262">
        <v>38850</v>
      </c>
      <c r="FX194" s="262">
        <v>255920</v>
      </c>
      <c r="FY194" s="262">
        <v>71600</v>
      </c>
      <c r="FZ194" s="262">
        <v>121470</v>
      </c>
      <c r="GA194" s="262">
        <v>28420</v>
      </c>
      <c r="GB194" s="262">
        <v>4310</v>
      </c>
      <c r="GC194" s="262">
        <v>14510</v>
      </c>
      <c r="GD194" s="262">
        <v>13330</v>
      </c>
      <c r="GE194" s="262">
        <v>2280</v>
      </c>
      <c r="GF194">
        <v>7942</v>
      </c>
      <c r="GG194">
        <v>5990</v>
      </c>
      <c r="GH194">
        <v>35729</v>
      </c>
      <c r="GI194">
        <v>9236</v>
      </c>
      <c r="GJ194">
        <v>3742</v>
      </c>
      <c r="GK194">
        <v>5574</v>
      </c>
      <c r="GL194">
        <v>5512</v>
      </c>
      <c r="GM194">
        <v>3172</v>
      </c>
      <c r="GN194">
        <v>2589</v>
      </c>
      <c r="GO194">
        <v>967</v>
      </c>
      <c r="GP194">
        <v>12680</v>
      </c>
      <c r="GQ194">
        <v>8855</v>
      </c>
      <c r="GR194">
        <v>65390</v>
      </c>
      <c r="GS194">
        <v>16553</v>
      </c>
      <c r="GT194">
        <v>6060</v>
      </c>
      <c r="GU194">
        <v>11662</v>
      </c>
      <c r="GV194">
        <v>9847</v>
      </c>
      <c r="GW194">
        <v>4644</v>
      </c>
      <c r="GX194">
        <v>3608</v>
      </c>
      <c r="GY194">
        <v>1357</v>
      </c>
    </row>
    <row r="195" spans="1:207">
      <c r="A195" s="262">
        <v>8211</v>
      </c>
      <c r="B195" s="262">
        <v>8</v>
      </c>
      <c r="C195" s="262">
        <v>2</v>
      </c>
      <c r="D195" s="262">
        <v>11</v>
      </c>
      <c r="E195" s="262" t="s">
        <v>187</v>
      </c>
      <c r="F195" s="262" t="s">
        <v>2585</v>
      </c>
      <c r="G195" s="262" t="s">
        <v>2586</v>
      </c>
      <c r="H195" s="262" t="s">
        <v>2202</v>
      </c>
      <c r="I195" s="262">
        <v>11267</v>
      </c>
      <c r="J195" s="262">
        <v>2120</v>
      </c>
      <c r="K195" s="262">
        <v>1210</v>
      </c>
      <c r="L195" s="262">
        <v>1210</v>
      </c>
      <c r="M195" s="262">
        <v>1699</v>
      </c>
      <c r="N195" s="262">
        <v>1524</v>
      </c>
      <c r="O195" s="262">
        <v>1306</v>
      </c>
      <c r="P195" s="262">
        <v>1262</v>
      </c>
      <c r="Q195" s="262">
        <v>572</v>
      </c>
      <c r="R195" s="262">
        <v>364</v>
      </c>
      <c r="S195" s="262">
        <v>2250</v>
      </c>
      <c r="T195" s="262">
        <v>8377</v>
      </c>
      <c r="U195" s="262">
        <v>276</v>
      </c>
      <c r="V195" s="262">
        <v>141</v>
      </c>
      <c r="W195" s="262">
        <v>83</v>
      </c>
      <c r="X195" s="262">
        <v>113</v>
      </c>
      <c r="Y195" s="262">
        <v>6</v>
      </c>
      <c r="Z195" s="262">
        <v>21</v>
      </c>
      <c r="AA195" s="262">
        <v>236</v>
      </c>
      <c r="AB195" s="262">
        <v>980</v>
      </c>
      <c r="AC195" s="262">
        <v>53</v>
      </c>
      <c r="AD195" s="262">
        <v>8967</v>
      </c>
      <c r="AE195" s="262">
        <v>996</v>
      </c>
      <c r="AF195" s="262">
        <v>35</v>
      </c>
      <c r="AG195" s="262">
        <v>5401</v>
      </c>
      <c r="AH195" s="262">
        <v>2394</v>
      </c>
      <c r="AI195" s="262">
        <v>2601</v>
      </c>
      <c r="AJ195" s="262">
        <v>739</v>
      </c>
      <c r="AK195" s="262">
        <v>132</v>
      </c>
      <c r="AL195" s="262">
        <v>6765</v>
      </c>
      <c r="AM195" s="262">
        <v>1874</v>
      </c>
      <c r="AN195" s="262">
        <v>2264</v>
      </c>
      <c r="AO195" s="262">
        <v>364</v>
      </c>
      <c r="AP195" s="262">
        <v>28985</v>
      </c>
      <c r="AQ195" s="262">
        <v>5482</v>
      </c>
      <c r="AR195" s="262">
        <v>2763</v>
      </c>
      <c r="AS195" s="262">
        <v>3431</v>
      </c>
      <c r="AT195" s="262">
        <v>4603</v>
      </c>
      <c r="AU195" s="262">
        <v>4266</v>
      </c>
      <c r="AV195" s="262">
        <v>3475</v>
      </c>
      <c r="AW195" s="262">
        <v>3167</v>
      </c>
      <c r="AX195" s="262">
        <v>1188</v>
      </c>
      <c r="AY195" s="262">
        <v>604</v>
      </c>
      <c r="AZ195" s="262">
        <v>11220</v>
      </c>
      <c r="BA195" s="262">
        <v>14604</v>
      </c>
      <c r="BB195" s="262">
        <v>1193</v>
      </c>
      <c r="BC195" s="262">
        <v>881</v>
      </c>
      <c r="BD195" s="262">
        <v>508</v>
      </c>
      <c r="BE195" s="262">
        <v>483</v>
      </c>
      <c r="BF195" s="262">
        <v>9</v>
      </c>
      <c r="BG195" s="262">
        <v>81</v>
      </c>
      <c r="BH195" s="262">
        <v>1077</v>
      </c>
      <c r="BI195" s="262">
        <v>3641</v>
      </c>
      <c r="BJ195" s="262">
        <v>197</v>
      </c>
      <c r="BK195" s="262">
        <v>21527</v>
      </c>
      <c r="BL195" s="262">
        <v>2487</v>
      </c>
      <c r="BM195" s="262">
        <v>50</v>
      </c>
      <c r="BN195" s="262">
        <v>11749</v>
      </c>
      <c r="BO195" s="262">
        <v>15539</v>
      </c>
      <c r="BP195" s="262">
        <v>281</v>
      </c>
      <c r="BQ195" s="262">
        <v>1410</v>
      </c>
      <c r="BR195" s="262">
        <v>1390</v>
      </c>
      <c r="BS195" s="262">
        <v>3896</v>
      </c>
      <c r="BT195" s="262">
        <v>6932</v>
      </c>
      <c r="BU195" s="262">
        <v>5654</v>
      </c>
      <c r="BV195" s="262">
        <v>3945</v>
      </c>
      <c r="BW195" s="262">
        <v>2969</v>
      </c>
      <c r="BX195" s="262">
        <v>1641</v>
      </c>
      <c r="BY195" s="262">
        <v>892</v>
      </c>
      <c r="BZ195" s="262">
        <v>529</v>
      </c>
      <c r="CA195" s="262">
        <v>1131</v>
      </c>
      <c r="CB195" s="262">
        <v>1105</v>
      </c>
      <c r="CC195" s="262">
        <v>2544</v>
      </c>
      <c r="CD195" s="262">
        <v>6579</v>
      </c>
      <c r="CE195" s="262">
        <v>8066</v>
      </c>
      <c r="CF195" s="262">
        <v>5023</v>
      </c>
      <c r="CG195" s="262">
        <v>2709</v>
      </c>
      <c r="CH195" s="262">
        <v>2953</v>
      </c>
      <c r="CI195" s="262">
        <v>16565</v>
      </c>
      <c r="CJ195" s="262">
        <v>4404</v>
      </c>
      <c r="CK195" s="262">
        <v>6770</v>
      </c>
      <c r="CL195" s="262">
        <v>1240</v>
      </c>
      <c r="CM195" s="262">
        <v>26192</v>
      </c>
      <c r="CN195" s="262">
        <v>11294</v>
      </c>
      <c r="CO195" s="262">
        <v>7275</v>
      </c>
      <c r="CP195" s="262">
        <v>5124</v>
      </c>
      <c r="CQ195" s="262">
        <v>1950</v>
      </c>
      <c r="CR195" s="262">
        <v>549</v>
      </c>
      <c r="CS195" s="262">
        <v>11294</v>
      </c>
      <c r="CT195" s="262">
        <v>8698</v>
      </c>
      <c r="CU195" s="262">
        <v>3129</v>
      </c>
      <c r="CV195" s="262">
        <v>2200</v>
      </c>
      <c r="CW195" s="262">
        <v>617</v>
      </c>
      <c r="CX195" s="262">
        <v>254</v>
      </c>
      <c r="CY195" s="262">
        <v>52314</v>
      </c>
      <c r="CZ195" s="262">
        <v>24350</v>
      </c>
      <c r="DA195" s="262">
        <v>27965</v>
      </c>
      <c r="DB195" s="262">
        <v>3857</v>
      </c>
      <c r="DC195" s="262">
        <v>4791</v>
      </c>
      <c r="DD195" s="262">
        <v>4945</v>
      </c>
      <c r="DE195" s="262">
        <v>7478</v>
      </c>
      <c r="DF195" s="262">
        <v>6749</v>
      </c>
      <c r="DG195" s="262">
        <v>6476</v>
      </c>
      <c r="DH195" s="262">
        <v>4271</v>
      </c>
      <c r="DI195" s="262">
        <v>1088</v>
      </c>
      <c r="DJ195" s="262">
        <v>1131</v>
      </c>
      <c r="DK195" s="262">
        <v>3967</v>
      </c>
      <c r="DL195" s="262">
        <v>1489</v>
      </c>
      <c r="DM195" s="262">
        <v>3388</v>
      </c>
      <c r="DN195" s="262">
        <v>2530</v>
      </c>
      <c r="DO195" s="262">
        <v>5365</v>
      </c>
      <c r="DP195" s="262">
        <v>8383</v>
      </c>
      <c r="DQ195" s="262">
        <v>11091</v>
      </c>
      <c r="DR195" s="262">
        <v>7002</v>
      </c>
      <c r="DS195" s="262">
        <v>6881</v>
      </c>
      <c r="DT195" s="262">
        <v>27450</v>
      </c>
      <c r="DU195" s="262">
        <v>26570</v>
      </c>
      <c r="DV195" s="262">
        <v>880</v>
      </c>
      <c r="DW195" s="262">
        <v>24420</v>
      </c>
      <c r="DX195" s="262">
        <v>26570</v>
      </c>
      <c r="DY195" s="262">
        <v>21870</v>
      </c>
      <c r="DZ195" s="262">
        <v>1100</v>
      </c>
      <c r="EA195" s="262">
        <v>1430</v>
      </c>
      <c r="EB195" s="262">
        <v>1790</v>
      </c>
      <c r="EC195" s="262">
        <v>0.42420000000000002</v>
      </c>
      <c r="ED195" s="262">
        <v>26090</v>
      </c>
      <c r="EE195" s="262">
        <v>1870</v>
      </c>
      <c r="EF195" s="262">
        <v>5320</v>
      </c>
      <c r="EG195" s="262">
        <v>4970</v>
      </c>
      <c r="EH195" s="262">
        <v>3440</v>
      </c>
      <c r="EI195" s="262">
        <v>3820</v>
      </c>
      <c r="EJ195" s="262">
        <v>0.42420000000000002</v>
      </c>
      <c r="EK195" s="262">
        <v>2470</v>
      </c>
      <c r="EL195" s="262">
        <v>1280</v>
      </c>
      <c r="EM195" s="262">
        <v>2650</v>
      </c>
      <c r="EN195" s="262">
        <v>0.42420000000000002</v>
      </c>
      <c r="EO195" s="262">
        <v>26570</v>
      </c>
      <c r="EP195" s="262">
        <v>0.42420000000000002</v>
      </c>
      <c r="EQ195" s="262">
        <v>6290</v>
      </c>
      <c r="ER195" s="262">
        <v>4680</v>
      </c>
      <c r="ES195" s="262">
        <v>340</v>
      </c>
      <c r="ET195" s="262">
        <v>1270</v>
      </c>
      <c r="EU195" s="262">
        <v>7420</v>
      </c>
      <c r="EV195" s="262">
        <v>4620</v>
      </c>
      <c r="EW195" s="262">
        <v>2810</v>
      </c>
      <c r="EX195" s="262">
        <v>12750</v>
      </c>
      <c r="EY195" s="262">
        <v>890</v>
      </c>
      <c r="EZ195" s="262">
        <v>4130</v>
      </c>
      <c r="FA195" s="262">
        <v>1120</v>
      </c>
      <c r="FB195" s="262">
        <v>6600</v>
      </c>
      <c r="FC195" s="262">
        <v>0.42420000000000002</v>
      </c>
      <c r="FD195" s="262">
        <v>5490</v>
      </c>
      <c r="FE195" s="262">
        <v>1790</v>
      </c>
      <c r="FF195" s="262">
        <v>2630</v>
      </c>
      <c r="FG195" s="262">
        <v>1080</v>
      </c>
      <c r="FH195" s="262">
        <v>1770</v>
      </c>
      <c r="FI195" s="262">
        <v>490</v>
      </c>
      <c r="FJ195" s="262">
        <v>810</v>
      </c>
      <c r="FK195" s="262">
        <v>1970</v>
      </c>
      <c r="FL195" s="262">
        <v>0.42420000000000002</v>
      </c>
      <c r="FM195" s="262">
        <v>0.42420000000000002</v>
      </c>
      <c r="FN195" s="262">
        <v>45790</v>
      </c>
      <c r="FO195" s="262">
        <v>2940</v>
      </c>
      <c r="FP195" s="262">
        <v>1880</v>
      </c>
      <c r="FQ195" s="262">
        <v>1060</v>
      </c>
      <c r="FR195" s="262">
        <v>14100</v>
      </c>
      <c r="FS195" s="262">
        <v>12340</v>
      </c>
      <c r="FT195" s="262">
        <v>11260</v>
      </c>
      <c r="FU195" s="262">
        <v>1080</v>
      </c>
      <c r="FV195" s="262">
        <v>3380</v>
      </c>
      <c r="FW195" s="262">
        <v>13040</v>
      </c>
      <c r="FX195" s="262">
        <v>45790</v>
      </c>
      <c r="FY195" s="262">
        <v>10600</v>
      </c>
      <c r="FZ195" s="262">
        <v>19170</v>
      </c>
      <c r="GA195" s="262">
        <v>5120</v>
      </c>
      <c r="GB195" s="262">
        <v>1040</v>
      </c>
      <c r="GC195" s="262">
        <v>2740</v>
      </c>
      <c r="GD195" s="262">
        <v>5690</v>
      </c>
      <c r="GE195" s="262">
        <v>1430</v>
      </c>
      <c r="GF195">
        <v>2120</v>
      </c>
      <c r="GG195">
        <v>1194</v>
      </c>
      <c r="GH195">
        <v>4329</v>
      </c>
      <c r="GI195">
        <v>1073</v>
      </c>
      <c r="GJ195">
        <v>515</v>
      </c>
      <c r="GK195">
        <v>643</v>
      </c>
      <c r="GL195">
        <v>589</v>
      </c>
      <c r="GM195">
        <v>358</v>
      </c>
      <c r="GN195">
        <v>355</v>
      </c>
      <c r="GO195">
        <v>91</v>
      </c>
      <c r="GP195">
        <v>5482</v>
      </c>
      <c r="GQ195">
        <v>2710</v>
      </c>
      <c r="GR195">
        <v>12049</v>
      </c>
      <c r="GS195">
        <v>3104</v>
      </c>
      <c r="GT195">
        <v>1007</v>
      </c>
      <c r="GU195">
        <v>1794</v>
      </c>
      <c r="GV195">
        <v>1398</v>
      </c>
      <c r="GW195">
        <v>656</v>
      </c>
      <c r="GX195">
        <v>590</v>
      </c>
      <c r="GY195">
        <v>189</v>
      </c>
    </row>
    <row r="196" spans="1:207">
      <c r="A196" s="262">
        <v>8212</v>
      </c>
      <c r="B196" s="262">
        <v>8</v>
      </c>
      <c r="C196" s="262">
        <v>2</v>
      </c>
      <c r="D196" s="262">
        <v>12</v>
      </c>
      <c r="E196" s="262" t="s">
        <v>187</v>
      </c>
      <c r="F196" s="262" t="s">
        <v>2587</v>
      </c>
      <c r="G196" s="262" t="s">
        <v>2588</v>
      </c>
      <c r="H196" s="262" t="s">
        <v>2202</v>
      </c>
      <c r="I196" s="262">
        <v>41782</v>
      </c>
      <c r="J196" s="262">
        <v>6017</v>
      </c>
      <c r="K196" s="262">
        <v>6664</v>
      </c>
      <c r="L196" s="262">
        <v>6760</v>
      </c>
      <c r="M196" s="262">
        <v>7299</v>
      </c>
      <c r="N196" s="262">
        <v>4159</v>
      </c>
      <c r="O196" s="262">
        <v>4338</v>
      </c>
      <c r="P196" s="262">
        <v>3611</v>
      </c>
      <c r="Q196" s="262">
        <v>1703</v>
      </c>
      <c r="R196" s="262">
        <v>1231</v>
      </c>
      <c r="S196" s="262">
        <v>7250</v>
      </c>
      <c r="T196" s="262">
        <v>28786</v>
      </c>
      <c r="U196" s="262">
        <v>2997</v>
      </c>
      <c r="V196" s="262">
        <v>1470</v>
      </c>
      <c r="W196" s="262">
        <v>470</v>
      </c>
      <c r="X196" s="262">
        <v>382</v>
      </c>
      <c r="Y196" s="262">
        <v>125</v>
      </c>
      <c r="Z196" s="262">
        <v>302</v>
      </c>
      <c r="AA196" s="262">
        <v>3866</v>
      </c>
      <c r="AB196" s="262">
        <v>5456</v>
      </c>
      <c r="AC196" s="262">
        <v>232</v>
      </c>
      <c r="AD196" s="262">
        <v>28344</v>
      </c>
      <c r="AE196" s="262">
        <v>3573</v>
      </c>
      <c r="AF196" s="262">
        <v>311</v>
      </c>
      <c r="AG196" s="262">
        <v>19502</v>
      </c>
      <c r="AH196" s="262">
        <v>6137</v>
      </c>
      <c r="AI196" s="262">
        <v>9008</v>
      </c>
      <c r="AJ196" s="262">
        <v>5530</v>
      </c>
      <c r="AK196" s="262">
        <v>1605</v>
      </c>
      <c r="AL196" s="262">
        <v>14168</v>
      </c>
      <c r="AM196" s="262">
        <v>7883</v>
      </c>
      <c r="AN196" s="262">
        <v>18185</v>
      </c>
      <c r="AO196" s="262">
        <v>1546</v>
      </c>
      <c r="AP196" s="262">
        <v>152221</v>
      </c>
      <c r="AQ196" s="262">
        <v>24743</v>
      </c>
      <c r="AR196" s="262">
        <v>18564</v>
      </c>
      <c r="AS196" s="262">
        <v>26698</v>
      </c>
      <c r="AT196" s="262">
        <v>29894</v>
      </c>
      <c r="AU196" s="262">
        <v>17971</v>
      </c>
      <c r="AV196" s="262">
        <v>13162</v>
      </c>
      <c r="AW196" s="262">
        <v>13320</v>
      </c>
      <c r="AX196" s="262">
        <v>3943</v>
      </c>
      <c r="AY196" s="262">
        <v>3919</v>
      </c>
      <c r="AZ196" s="262">
        <v>53101</v>
      </c>
      <c r="BA196" s="262">
        <v>62498</v>
      </c>
      <c r="BB196" s="262">
        <v>13919</v>
      </c>
      <c r="BC196" s="262">
        <v>13152</v>
      </c>
      <c r="BD196" s="262">
        <v>3686</v>
      </c>
      <c r="BE196" s="262">
        <v>2425</v>
      </c>
      <c r="BF196" s="262">
        <v>649</v>
      </c>
      <c r="BG196" s="262">
        <v>2784</v>
      </c>
      <c r="BH196" s="262">
        <v>28715</v>
      </c>
      <c r="BI196" s="262">
        <v>27143</v>
      </c>
      <c r="BJ196" s="262">
        <v>864</v>
      </c>
      <c r="BK196" s="262">
        <v>84206</v>
      </c>
      <c r="BL196" s="262">
        <v>10894</v>
      </c>
      <c r="BM196" s="262">
        <v>392</v>
      </c>
      <c r="BN196" s="262">
        <v>43529</v>
      </c>
      <c r="BO196" s="262">
        <v>104976</v>
      </c>
      <c r="BP196" s="262">
        <v>167</v>
      </c>
      <c r="BQ196" s="262">
        <v>3542</v>
      </c>
      <c r="BR196" s="262">
        <v>14318</v>
      </c>
      <c r="BS196" s="262">
        <v>27435</v>
      </c>
      <c r="BT196" s="262">
        <v>40846</v>
      </c>
      <c r="BU196" s="262">
        <v>30282</v>
      </c>
      <c r="BV196" s="262">
        <v>16019</v>
      </c>
      <c r="BW196" s="262">
        <v>10361</v>
      </c>
      <c r="BX196" s="262">
        <v>5794</v>
      </c>
      <c r="BY196" s="262">
        <v>2898</v>
      </c>
      <c r="BZ196" s="262">
        <v>1620</v>
      </c>
      <c r="CA196" s="262">
        <v>2641</v>
      </c>
      <c r="CB196" s="262">
        <v>9367</v>
      </c>
      <c r="CC196" s="262">
        <v>16112</v>
      </c>
      <c r="CD196" s="262">
        <v>38715</v>
      </c>
      <c r="CE196" s="262">
        <v>47266</v>
      </c>
      <c r="CF196" s="262">
        <v>21789</v>
      </c>
      <c r="CG196" s="262">
        <v>9580</v>
      </c>
      <c r="CH196" s="262">
        <v>9385</v>
      </c>
      <c r="CI196" s="262">
        <v>40402</v>
      </c>
      <c r="CJ196" s="262">
        <v>19978</v>
      </c>
      <c r="CK196" s="262">
        <v>83223</v>
      </c>
      <c r="CL196" s="262">
        <v>8611</v>
      </c>
      <c r="CM196" s="262">
        <v>148389</v>
      </c>
      <c r="CN196" s="262">
        <v>65374</v>
      </c>
      <c r="CO196" s="262">
        <v>36948</v>
      </c>
      <c r="CP196" s="262">
        <v>28707</v>
      </c>
      <c r="CQ196" s="262">
        <v>10183</v>
      </c>
      <c r="CR196" s="262">
        <v>7177</v>
      </c>
      <c r="CS196" s="262">
        <v>65374</v>
      </c>
      <c r="CT196" s="262">
        <v>45327</v>
      </c>
      <c r="CU196" s="262">
        <v>19347</v>
      </c>
      <c r="CV196" s="262">
        <v>12402</v>
      </c>
      <c r="CW196" s="262">
        <v>3887</v>
      </c>
      <c r="CX196" s="262">
        <v>2052</v>
      </c>
      <c r="CY196" s="262">
        <v>289173</v>
      </c>
      <c r="CZ196" s="262">
        <v>143407</v>
      </c>
      <c r="DA196" s="262">
        <v>145766</v>
      </c>
      <c r="DB196" s="262">
        <v>23806</v>
      </c>
      <c r="DC196" s="262">
        <v>24580</v>
      </c>
      <c r="DD196" s="262">
        <v>49664</v>
      </c>
      <c r="DE196" s="262">
        <v>36337</v>
      </c>
      <c r="DF196" s="262">
        <v>28533</v>
      </c>
      <c r="DG196" s="262">
        <v>25820</v>
      </c>
      <c r="DH196" s="262">
        <v>15444</v>
      </c>
      <c r="DI196" s="262">
        <v>7498</v>
      </c>
      <c r="DJ196" s="262">
        <v>7042</v>
      </c>
      <c r="DK196" s="262">
        <v>21053</v>
      </c>
      <c r="DL196" s="262">
        <v>6974</v>
      </c>
      <c r="DM196" s="262">
        <v>29976</v>
      </c>
      <c r="DN196" s="262">
        <v>25507</v>
      </c>
      <c r="DO196" s="262">
        <v>39690</v>
      </c>
      <c r="DP196" s="262">
        <v>45299</v>
      </c>
      <c r="DQ196" s="262">
        <v>51376</v>
      </c>
      <c r="DR196" s="262">
        <v>28834</v>
      </c>
      <c r="DS196" s="262">
        <v>25924</v>
      </c>
      <c r="DT196" s="262">
        <v>160420</v>
      </c>
      <c r="DU196" s="262">
        <v>153540</v>
      </c>
      <c r="DV196" s="262">
        <v>6890</v>
      </c>
      <c r="DW196" s="262">
        <v>124650</v>
      </c>
      <c r="DX196" s="262">
        <v>153540</v>
      </c>
      <c r="DY196" s="262">
        <v>125480</v>
      </c>
      <c r="DZ196" s="262">
        <v>10210</v>
      </c>
      <c r="EA196" s="262">
        <v>7460</v>
      </c>
      <c r="EB196" s="262">
        <v>9840</v>
      </c>
      <c r="EC196" s="262">
        <v>0.42420000000000002</v>
      </c>
      <c r="ED196" s="262">
        <v>149400</v>
      </c>
      <c r="EE196" s="262">
        <v>7950</v>
      </c>
      <c r="EF196" s="262">
        <v>44490</v>
      </c>
      <c r="EG196" s="262">
        <v>28450</v>
      </c>
      <c r="EH196" s="262">
        <v>20790</v>
      </c>
      <c r="EI196" s="262">
        <v>19580</v>
      </c>
      <c r="EJ196" s="262">
        <v>0.42420000000000002</v>
      </c>
      <c r="EK196" s="262">
        <v>10480</v>
      </c>
      <c r="EL196" s="262">
        <v>6340</v>
      </c>
      <c r="EM196" s="262">
        <v>10490</v>
      </c>
      <c r="EN196" s="262">
        <v>0.42420000000000002</v>
      </c>
      <c r="EO196" s="262">
        <v>153540</v>
      </c>
      <c r="EP196" s="262">
        <v>0.42420000000000002</v>
      </c>
      <c r="EQ196" s="262">
        <v>28110</v>
      </c>
      <c r="ER196" s="262">
        <v>18340</v>
      </c>
      <c r="ES196" s="262">
        <v>2770</v>
      </c>
      <c r="ET196" s="262">
        <v>7000</v>
      </c>
      <c r="EU196" s="262">
        <v>43200</v>
      </c>
      <c r="EV196" s="262">
        <v>22980</v>
      </c>
      <c r="EW196" s="262">
        <v>20220</v>
      </c>
      <c r="EX196" s="262">
        <v>81880</v>
      </c>
      <c r="EY196" s="262">
        <v>5630</v>
      </c>
      <c r="EZ196" s="262">
        <v>23950</v>
      </c>
      <c r="FA196" s="262">
        <v>10050</v>
      </c>
      <c r="FB196" s="262">
        <v>42250</v>
      </c>
      <c r="FC196" s="262">
        <v>0</v>
      </c>
      <c r="FD196" s="262">
        <v>29120</v>
      </c>
      <c r="FE196" s="262">
        <v>9490</v>
      </c>
      <c r="FF196" s="262">
        <v>14670</v>
      </c>
      <c r="FG196" s="262">
        <v>4960</v>
      </c>
      <c r="FH196" s="262">
        <v>9310</v>
      </c>
      <c r="FI196" s="262">
        <v>1800</v>
      </c>
      <c r="FJ196" s="262">
        <v>5400</v>
      </c>
      <c r="FK196" s="262">
        <v>9850</v>
      </c>
      <c r="FL196" s="262">
        <v>0.42420000000000002</v>
      </c>
      <c r="FM196" s="262">
        <v>2430</v>
      </c>
      <c r="FN196" s="262">
        <v>248950</v>
      </c>
      <c r="FO196" s="262">
        <v>14770</v>
      </c>
      <c r="FP196" s="262">
        <v>10020</v>
      </c>
      <c r="FQ196" s="262">
        <v>4750</v>
      </c>
      <c r="FR196" s="262">
        <v>73140</v>
      </c>
      <c r="FS196" s="262">
        <v>51000</v>
      </c>
      <c r="FT196" s="262">
        <v>46030</v>
      </c>
      <c r="FU196" s="262">
        <v>4960</v>
      </c>
      <c r="FV196" s="262">
        <v>21790</v>
      </c>
      <c r="FW196" s="262">
        <v>88270</v>
      </c>
      <c r="FX196" s="262">
        <v>248950</v>
      </c>
      <c r="FY196" s="262">
        <v>70250</v>
      </c>
      <c r="FZ196" s="262">
        <v>88300</v>
      </c>
      <c r="GA196" s="262">
        <v>24610</v>
      </c>
      <c r="GB196" s="262">
        <v>4170</v>
      </c>
      <c r="GC196" s="262">
        <v>20690</v>
      </c>
      <c r="GD196" s="262">
        <v>34680</v>
      </c>
      <c r="GE196" s="262">
        <v>6260</v>
      </c>
      <c r="GF196">
        <v>6017</v>
      </c>
      <c r="GG196">
        <v>6475</v>
      </c>
      <c r="GH196">
        <v>17981</v>
      </c>
      <c r="GI196">
        <v>3718</v>
      </c>
      <c r="GJ196">
        <v>1444</v>
      </c>
      <c r="GK196">
        <v>1978</v>
      </c>
      <c r="GL196">
        <v>1665</v>
      </c>
      <c r="GM196">
        <v>981</v>
      </c>
      <c r="GN196">
        <v>1054</v>
      </c>
      <c r="GO196">
        <v>469</v>
      </c>
      <c r="GP196">
        <v>24743</v>
      </c>
      <c r="GQ196">
        <v>18057</v>
      </c>
      <c r="GR196">
        <v>73938</v>
      </c>
      <c r="GS196">
        <v>11333</v>
      </c>
      <c r="GT196">
        <v>4283</v>
      </c>
      <c r="GU196">
        <v>7891</v>
      </c>
      <c r="GV196">
        <v>5083</v>
      </c>
      <c r="GW196">
        <v>2211</v>
      </c>
      <c r="GX196">
        <v>3040</v>
      </c>
      <c r="GY196">
        <v>1635</v>
      </c>
    </row>
    <row r="197" spans="1:207">
      <c r="A197" s="262">
        <v>8215</v>
      </c>
      <c r="B197" s="262">
        <v>8</v>
      </c>
      <c r="C197" s="262">
        <v>2</v>
      </c>
      <c r="D197" s="262">
        <v>15</v>
      </c>
      <c r="E197" s="262" t="s">
        <v>187</v>
      </c>
      <c r="F197" s="262" t="s">
        <v>2589</v>
      </c>
      <c r="G197" s="262" t="s">
        <v>2590</v>
      </c>
      <c r="H197" s="262" t="s">
        <v>2202</v>
      </c>
      <c r="I197" s="262">
        <v>112720</v>
      </c>
      <c r="J197" s="262">
        <v>10406</v>
      </c>
      <c r="K197" s="262">
        <v>9301</v>
      </c>
      <c r="L197" s="262">
        <v>12545</v>
      </c>
      <c r="M197" s="262">
        <v>17564</v>
      </c>
      <c r="N197" s="262">
        <v>19915</v>
      </c>
      <c r="O197" s="262">
        <v>15652</v>
      </c>
      <c r="P197" s="262">
        <v>15377</v>
      </c>
      <c r="Q197" s="262">
        <v>7643</v>
      </c>
      <c r="R197" s="262">
        <v>4317</v>
      </c>
      <c r="S197" s="262">
        <v>12979</v>
      </c>
      <c r="T197" s="262">
        <v>97615</v>
      </c>
      <c r="U197" s="262">
        <v>542</v>
      </c>
      <c r="V197" s="262">
        <v>708</v>
      </c>
      <c r="W197" s="262">
        <v>316</v>
      </c>
      <c r="X197" s="262">
        <v>262</v>
      </c>
      <c r="Y197" s="262">
        <v>85</v>
      </c>
      <c r="Z197" s="262">
        <v>213</v>
      </c>
      <c r="AA197" s="262">
        <v>1615</v>
      </c>
      <c r="AB197" s="262">
        <v>2587</v>
      </c>
      <c r="AC197" s="262">
        <v>716</v>
      </c>
      <c r="AD197" s="262">
        <v>91846</v>
      </c>
      <c r="AE197" s="262">
        <v>15321</v>
      </c>
      <c r="AF197" s="262">
        <v>635</v>
      </c>
      <c r="AG197" s="262">
        <v>71994</v>
      </c>
      <c r="AH197" s="262">
        <v>25257</v>
      </c>
      <c r="AI197" s="262">
        <v>12911</v>
      </c>
      <c r="AJ197" s="262">
        <v>2120</v>
      </c>
      <c r="AK197" s="262">
        <v>438</v>
      </c>
      <c r="AL197" s="262">
        <v>69691</v>
      </c>
      <c r="AM197" s="262">
        <v>19971</v>
      </c>
      <c r="AN197" s="262">
        <v>20154</v>
      </c>
      <c r="AO197" s="262">
        <v>2904</v>
      </c>
      <c r="AP197" s="262">
        <v>196452</v>
      </c>
      <c r="AQ197" s="262">
        <v>15031</v>
      </c>
      <c r="AR197" s="262">
        <v>13508</v>
      </c>
      <c r="AS197" s="262">
        <v>20336</v>
      </c>
      <c r="AT197" s="262">
        <v>33121</v>
      </c>
      <c r="AU197" s="262">
        <v>38021</v>
      </c>
      <c r="AV197" s="262">
        <v>25180</v>
      </c>
      <c r="AW197" s="262">
        <v>32897</v>
      </c>
      <c r="AX197" s="262">
        <v>11845</v>
      </c>
      <c r="AY197" s="262">
        <v>6501</v>
      </c>
      <c r="AZ197" s="262">
        <v>51833</v>
      </c>
      <c r="BA197" s="262">
        <v>135387</v>
      </c>
      <c r="BB197" s="262">
        <v>3858</v>
      </c>
      <c r="BC197" s="262">
        <v>2723</v>
      </c>
      <c r="BD197" s="262">
        <v>1492</v>
      </c>
      <c r="BE197" s="262">
        <v>579</v>
      </c>
      <c r="BF197" s="262">
        <v>197</v>
      </c>
      <c r="BG197" s="262">
        <v>371</v>
      </c>
      <c r="BH197" s="262">
        <v>2560</v>
      </c>
      <c r="BI197" s="262">
        <v>6412</v>
      </c>
      <c r="BJ197" s="262">
        <v>1401</v>
      </c>
      <c r="BK197" s="262">
        <v>161570</v>
      </c>
      <c r="BL197" s="262">
        <v>23669</v>
      </c>
      <c r="BM197" s="262">
        <v>828</v>
      </c>
      <c r="BN197" s="262">
        <v>112373</v>
      </c>
      <c r="BO197" s="262">
        <v>76086</v>
      </c>
      <c r="BP197" s="262">
        <v>391</v>
      </c>
      <c r="BQ197" s="262">
        <v>7590</v>
      </c>
      <c r="BR197" s="262">
        <v>4471</v>
      </c>
      <c r="BS197" s="262">
        <v>17857</v>
      </c>
      <c r="BT197" s="262">
        <v>35413</v>
      </c>
      <c r="BU197" s="262">
        <v>38739</v>
      </c>
      <c r="BV197" s="262">
        <v>30448</v>
      </c>
      <c r="BW197" s="262">
        <v>28350</v>
      </c>
      <c r="BX197" s="262">
        <v>19300</v>
      </c>
      <c r="BY197" s="262">
        <v>8859</v>
      </c>
      <c r="BZ197" s="262">
        <v>5108</v>
      </c>
      <c r="CA197" s="262">
        <v>7895</v>
      </c>
      <c r="CB197" s="262">
        <v>3229</v>
      </c>
      <c r="CC197" s="262">
        <v>11938</v>
      </c>
      <c r="CD197" s="262">
        <v>32053</v>
      </c>
      <c r="CE197" s="262">
        <v>48920</v>
      </c>
      <c r="CF197" s="262">
        <v>38847</v>
      </c>
      <c r="CG197" s="262">
        <v>28643</v>
      </c>
      <c r="CH197" s="262">
        <v>32810</v>
      </c>
      <c r="CI197" s="262">
        <v>123586</v>
      </c>
      <c r="CJ197" s="262">
        <v>31831</v>
      </c>
      <c r="CK197" s="262">
        <v>34992</v>
      </c>
      <c r="CL197" s="262">
        <v>6031</v>
      </c>
      <c r="CM197" s="262">
        <v>184058</v>
      </c>
      <c r="CN197" s="262">
        <v>56725</v>
      </c>
      <c r="CO197" s="262">
        <v>54142</v>
      </c>
      <c r="CP197" s="262">
        <v>55796</v>
      </c>
      <c r="CQ197" s="262">
        <v>13735</v>
      </c>
      <c r="CR197" s="262">
        <v>3660</v>
      </c>
      <c r="CS197" s="262">
        <v>56725</v>
      </c>
      <c r="CT197" s="262">
        <v>62851</v>
      </c>
      <c r="CU197" s="262">
        <v>30415</v>
      </c>
      <c r="CV197" s="262">
        <v>24162</v>
      </c>
      <c r="CW197" s="262">
        <v>6992</v>
      </c>
      <c r="CX197" s="262">
        <v>2913</v>
      </c>
      <c r="CY197" s="262">
        <v>424122</v>
      </c>
      <c r="CZ197" s="262">
        <v>207969</v>
      </c>
      <c r="DA197" s="262">
        <v>216152</v>
      </c>
      <c r="DB197" s="262">
        <v>36911</v>
      </c>
      <c r="DC197" s="262">
        <v>46889</v>
      </c>
      <c r="DD197" s="262">
        <v>46397</v>
      </c>
      <c r="DE197" s="262">
        <v>62931</v>
      </c>
      <c r="DF197" s="262">
        <v>46078</v>
      </c>
      <c r="DG197" s="262">
        <v>41381</v>
      </c>
      <c r="DH197" s="262">
        <v>20985</v>
      </c>
      <c r="DI197" s="262">
        <v>10261</v>
      </c>
      <c r="DJ197" s="262">
        <v>10965</v>
      </c>
      <c r="DK197" s="262">
        <v>38720</v>
      </c>
      <c r="DL197" s="262">
        <v>13976</v>
      </c>
      <c r="DM197" s="262">
        <v>33482</v>
      </c>
      <c r="DN197" s="262">
        <v>22793</v>
      </c>
      <c r="DO197" s="262">
        <v>49024</v>
      </c>
      <c r="DP197" s="262">
        <v>73525</v>
      </c>
      <c r="DQ197" s="262">
        <v>88388</v>
      </c>
      <c r="DR197" s="262">
        <v>45154</v>
      </c>
      <c r="DS197" s="262">
        <v>37833</v>
      </c>
      <c r="DT197" s="262">
        <v>231410</v>
      </c>
      <c r="DU197" s="262">
        <v>225170</v>
      </c>
      <c r="DV197" s="262">
        <v>6240</v>
      </c>
      <c r="DW197" s="262">
        <v>190700</v>
      </c>
      <c r="DX197" s="262">
        <v>225170</v>
      </c>
      <c r="DY197" s="262">
        <v>187960</v>
      </c>
      <c r="DZ197" s="262">
        <v>14800</v>
      </c>
      <c r="EA197" s="262">
        <v>9850</v>
      </c>
      <c r="EB197" s="262">
        <v>10660</v>
      </c>
      <c r="EC197" s="262">
        <v>1910</v>
      </c>
      <c r="ED197" s="262">
        <v>219970</v>
      </c>
      <c r="EE197" s="262">
        <v>11690</v>
      </c>
      <c r="EF197" s="262">
        <v>38230</v>
      </c>
      <c r="EG197" s="262">
        <v>45220</v>
      </c>
      <c r="EH197" s="262">
        <v>33950</v>
      </c>
      <c r="EI197" s="262">
        <v>28550</v>
      </c>
      <c r="EJ197" s="262">
        <v>2190</v>
      </c>
      <c r="EK197" s="262">
        <v>29690</v>
      </c>
      <c r="EL197" s="262">
        <v>12790</v>
      </c>
      <c r="EM197" s="262">
        <v>16940</v>
      </c>
      <c r="EN197" s="262">
        <v>730</v>
      </c>
      <c r="EO197" s="262">
        <v>225170</v>
      </c>
      <c r="EP197" s="262">
        <v>1960</v>
      </c>
      <c r="EQ197" s="262">
        <v>64860</v>
      </c>
      <c r="ER197" s="262">
        <v>49050</v>
      </c>
      <c r="ES197" s="262">
        <v>4460</v>
      </c>
      <c r="ET197" s="262">
        <v>11350</v>
      </c>
      <c r="EU197" s="262">
        <v>56070</v>
      </c>
      <c r="EV197" s="262">
        <v>35730</v>
      </c>
      <c r="EW197" s="262">
        <v>20340</v>
      </c>
      <c r="EX197" s="262">
        <v>102280</v>
      </c>
      <c r="EY197" s="262">
        <v>9800</v>
      </c>
      <c r="EZ197" s="262">
        <v>27840</v>
      </c>
      <c r="FA197" s="262">
        <v>17590</v>
      </c>
      <c r="FB197" s="262">
        <v>47050</v>
      </c>
      <c r="FC197" s="262">
        <v>10</v>
      </c>
      <c r="FD197" s="262">
        <v>55430</v>
      </c>
      <c r="FE197" s="262">
        <v>16200</v>
      </c>
      <c r="FF197" s="262">
        <v>30550</v>
      </c>
      <c r="FG197" s="262">
        <v>8680</v>
      </c>
      <c r="FH197" s="262">
        <v>15590</v>
      </c>
      <c r="FI197" s="262">
        <v>4290</v>
      </c>
      <c r="FJ197" s="262">
        <v>13220</v>
      </c>
      <c r="FK197" s="262">
        <v>17800</v>
      </c>
      <c r="FL197" s="262">
        <v>390</v>
      </c>
      <c r="FM197" s="262">
        <v>4140</v>
      </c>
      <c r="FN197" s="262">
        <v>363010</v>
      </c>
      <c r="FO197" s="262">
        <v>23550</v>
      </c>
      <c r="FP197" s="262">
        <v>13160</v>
      </c>
      <c r="FQ197" s="262">
        <v>10380</v>
      </c>
      <c r="FR197" s="262">
        <v>151390</v>
      </c>
      <c r="FS197" s="262">
        <v>95260</v>
      </c>
      <c r="FT197" s="262">
        <v>86570</v>
      </c>
      <c r="FU197" s="262">
        <v>8680</v>
      </c>
      <c r="FV197" s="262">
        <v>25470</v>
      </c>
      <c r="FW197" s="262">
        <v>67360</v>
      </c>
      <c r="FX197" s="262">
        <v>363010</v>
      </c>
      <c r="FY197" s="262">
        <v>100180</v>
      </c>
      <c r="FZ197" s="262">
        <v>169810</v>
      </c>
      <c r="GA197" s="262">
        <v>37390</v>
      </c>
      <c r="GB197" s="262">
        <v>6110</v>
      </c>
      <c r="GC197" s="262">
        <v>21270</v>
      </c>
      <c r="GD197" s="262">
        <v>24080</v>
      </c>
      <c r="GE197" s="262">
        <v>4170</v>
      </c>
      <c r="GF197">
        <v>10406</v>
      </c>
      <c r="GG197">
        <v>8831</v>
      </c>
      <c r="GH197">
        <v>48566</v>
      </c>
      <c r="GI197">
        <v>14011</v>
      </c>
      <c r="GJ197">
        <v>5194</v>
      </c>
      <c r="GK197">
        <v>7938</v>
      </c>
      <c r="GL197">
        <v>7705</v>
      </c>
      <c r="GM197">
        <v>4507</v>
      </c>
      <c r="GN197">
        <v>4092</v>
      </c>
      <c r="GO197">
        <v>1470</v>
      </c>
      <c r="GP197">
        <v>15031</v>
      </c>
      <c r="GQ197">
        <v>12802</v>
      </c>
      <c r="GR197">
        <v>89320</v>
      </c>
      <c r="GS197">
        <v>22757</v>
      </c>
      <c r="GT197">
        <v>8116</v>
      </c>
      <c r="GU197">
        <v>18966</v>
      </c>
      <c r="GV197">
        <v>14066</v>
      </c>
      <c r="GW197">
        <v>6980</v>
      </c>
      <c r="GX197">
        <v>6155</v>
      </c>
      <c r="GY197">
        <v>2247</v>
      </c>
    </row>
    <row r="198" spans="1:207">
      <c r="A198" s="262">
        <v>8216</v>
      </c>
      <c r="B198" s="262">
        <v>8</v>
      </c>
      <c r="C198" s="262">
        <v>2</v>
      </c>
      <c r="D198" s="262">
        <v>16</v>
      </c>
      <c r="E198" s="262" t="s">
        <v>187</v>
      </c>
      <c r="F198" s="262" t="s">
        <v>2591</v>
      </c>
      <c r="G198" s="262" t="s">
        <v>2592</v>
      </c>
      <c r="H198" s="262" t="s">
        <v>2202</v>
      </c>
      <c r="I198" s="262">
        <v>54815</v>
      </c>
      <c r="J198" s="262">
        <v>5563</v>
      </c>
      <c r="K198" s="262">
        <v>4843</v>
      </c>
      <c r="L198" s="262">
        <v>5677</v>
      </c>
      <c r="M198" s="262">
        <v>9352</v>
      </c>
      <c r="N198" s="262">
        <v>9170</v>
      </c>
      <c r="O198" s="262">
        <v>7617</v>
      </c>
      <c r="P198" s="262">
        <v>6705</v>
      </c>
      <c r="Q198" s="262">
        <v>3785</v>
      </c>
      <c r="R198" s="262">
        <v>2103</v>
      </c>
      <c r="S198" s="262">
        <v>7697</v>
      </c>
      <c r="T198" s="262">
        <v>45961</v>
      </c>
      <c r="U198" s="262">
        <v>183</v>
      </c>
      <c r="V198" s="262">
        <v>371</v>
      </c>
      <c r="W198" s="262">
        <v>192</v>
      </c>
      <c r="X198" s="262">
        <v>229</v>
      </c>
      <c r="Y198" s="262">
        <v>45</v>
      </c>
      <c r="Z198" s="262">
        <v>137</v>
      </c>
      <c r="AA198" s="262">
        <v>833</v>
      </c>
      <c r="AB198" s="262">
        <v>2254</v>
      </c>
      <c r="AC198" s="262">
        <v>297</v>
      </c>
      <c r="AD198" s="262">
        <v>44261</v>
      </c>
      <c r="AE198" s="262">
        <v>6869</v>
      </c>
      <c r="AF198" s="262">
        <v>301</v>
      </c>
      <c r="AG198" s="262">
        <v>31197</v>
      </c>
      <c r="AH198" s="262">
        <v>14645</v>
      </c>
      <c r="AI198" s="262">
        <v>7295</v>
      </c>
      <c r="AJ198" s="262">
        <v>1345</v>
      </c>
      <c r="AK198" s="262">
        <v>333</v>
      </c>
      <c r="AL198" s="262">
        <v>39273</v>
      </c>
      <c r="AM198" s="262">
        <v>7795</v>
      </c>
      <c r="AN198" s="262">
        <v>6420</v>
      </c>
      <c r="AO198" s="262">
        <v>1327</v>
      </c>
      <c r="AP198" s="262">
        <v>105278</v>
      </c>
      <c r="AQ198" s="262">
        <v>8829</v>
      </c>
      <c r="AR198" s="262">
        <v>7874</v>
      </c>
      <c r="AS198" s="262">
        <v>11329</v>
      </c>
      <c r="AT198" s="262">
        <v>19470</v>
      </c>
      <c r="AU198" s="262">
        <v>18891</v>
      </c>
      <c r="AV198" s="262">
        <v>15073</v>
      </c>
      <c r="AW198" s="262">
        <v>15505</v>
      </c>
      <c r="AX198" s="262">
        <v>5401</v>
      </c>
      <c r="AY198" s="262">
        <v>2902</v>
      </c>
      <c r="AZ198" s="262">
        <v>31800</v>
      </c>
      <c r="BA198" s="262">
        <v>68128</v>
      </c>
      <c r="BB198" s="262">
        <v>1334</v>
      </c>
      <c r="BC198" s="262">
        <v>1542</v>
      </c>
      <c r="BD198" s="262">
        <v>1399</v>
      </c>
      <c r="BE198" s="262">
        <v>623</v>
      </c>
      <c r="BF198" s="262">
        <v>117</v>
      </c>
      <c r="BG198" s="262">
        <v>331</v>
      </c>
      <c r="BH198" s="262">
        <v>1480</v>
      </c>
      <c r="BI198" s="262">
        <v>6971</v>
      </c>
      <c r="BJ198" s="262">
        <v>428</v>
      </c>
      <c r="BK198" s="262">
        <v>84601</v>
      </c>
      <c r="BL198" s="262">
        <v>11384</v>
      </c>
      <c r="BM198" s="262">
        <v>410</v>
      </c>
      <c r="BN198" s="262">
        <v>57781</v>
      </c>
      <c r="BO198" s="262">
        <v>42540</v>
      </c>
      <c r="BP198" s="262">
        <v>494</v>
      </c>
      <c r="BQ198" s="262">
        <v>4459</v>
      </c>
      <c r="BR198" s="262">
        <v>2270</v>
      </c>
      <c r="BS198" s="262">
        <v>10429</v>
      </c>
      <c r="BT198" s="262">
        <v>22017</v>
      </c>
      <c r="BU198" s="262">
        <v>22309</v>
      </c>
      <c r="BV198" s="262">
        <v>16230</v>
      </c>
      <c r="BW198" s="262">
        <v>13329</v>
      </c>
      <c r="BX198" s="262">
        <v>8835</v>
      </c>
      <c r="BY198" s="262">
        <v>4071</v>
      </c>
      <c r="BZ198" s="262">
        <v>2540</v>
      </c>
      <c r="CA198" s="262">
        <v>3244</v>
      </c>
      <c r="CB198" s="262">
        <v>1609</v>
      </c>
      <c r="CC198" s="262">
        <v>6323</v>
      </c>
      <c r="CD198" s="262">
        <v>18019</v>
      </c>
      <c r="CE198" s="262">
        <v>30002</v>
      </c>
      <c r="CF198" s="262">
        <v>20795</v>
      </c>
      <c r="CG198" s="262">
        <v>13623</v>
      </c>
      <c r="CH198" s="262">
        <v>14903</v>
      </c>
      <c r="CI198" s="262">
        <v>73773</v>
      </c>
      <c r="CJ198" s="262">
        <v>13727</v>
      </c>
      <c r="CK198" s="262">
        <v>14785</v>
      </c>
      <c r="CL198" s="262">
        <v>2989</v>
      </c>
      <c r="CM198" s="262">
        <v>98209</v>
      </c>
      <c r="CN198" s="262">
        <v>31185</v>
      </c>
      <c r="CO198" s="262">
        <v>27689</v>
      </c>
      <c r="CP198" s="262">
        <v>29445</v>
      </c>
      <c r="CQ198" s="262">
        <v>7339</v>
      </c>
      <c r="CR198" s="262">
        <v>2551</v>
      </c>
      <c r="CS198" s="262">
        <v>31185</v>
      </c>
      <c r="CT198" s="262">
        <v>32903</v>
      </c>
      <c r="CU198" s="262">
        <v>16025</v>
      </c>
      <c r="CV198" s="262">
        <v>12864</v>
      </c>
      <c r="CW198" s="262">
        <v>3662</v>
      </c>
      <c r="CX198" s="262">
        <v>1570</v>
      </c>
      <c r="CY198" s="262">
        <v>222324</v>
      </c>
      <c r="CZ198" s="262">
        <v>108942</v>
      </c>
      <c r="DA198" s="262">
        <v>113382</v>
      </c>
      <c r="DB198" s="262">
        <v>18892</v>
      </c>
      <c r="DC198" s="262">
        <v>24570</v>
      </c>
      <c r="DD198" s="262">
        <v>24118</v>
      </c>
      <c r="DE198" s="262">
        <v>33954</v>
      </c>
      <c r="DF198" s="262">
        <v>23835</v>
      </c>
      <c r="DG198" s="262">
        <v>22532</v>
      </c>
      <c r="DH198" s="262">
        <v>11683</v>
      </c>
      <c r="DI198" s="262">
        <v>5106</v>
      </c>
      <c r="DJ198" s="262">
        <v>5521</v>
      </c>
      <c r="DK198" s="262">
        <v>20308</v>
      </c>
      <c r="DL198" s="262">
        <v>7382</v>
      </c>
      <c r="DM198" s="262">
        <v>17362</v>
      </c>
      <c r="DN198" s="262">
        <v>11901</v>
      </c>
      <c r="DO198" s="262">
        <v>24491</v>
      </c>
      <c r="DP198" s="262">
        <v>38249</v>
      </c>
      <c r="DQ198" s="262">
        <v>47192</v>
      </c>
      <c r="DR198" s="262">
        <v>23890</v>
      </c>
      <c r="DS198" s="262">
        <v>20922</v>
      </c>
      <c r="DT198" s="262">
        <v>123350</v>
      </c>
      <c r="DU198" s="262">
        <v>120160</v>
      </c>
      <c r="DV198" s="262">
        <v>3190</v>
      </c>
      <c r="DW198" s="262">
        <v>98400</v>
      </c>
      <c r="DX198" s="262">
        <v>120160</v>
      </c>
      <c r="DY198" s="262">
        <v>105380</v>
      </c>
      <c r="DZ198" s="262">
        <v>5500</v>
      </c>
      <c r="EA198" s="262">
        <v>4140</v>
      </c>
      <c r="EB198" s="262">
        <v>4540</v>
      </c>
      <c r="EC198" s="262">
        <v>590</v>
      </c>
      <c r="ED198" s="262">
        <v>115670</v>
      </c>
      <c r="EE198" s="262">
        <v>5930</v>
      </c>
      <c r="EF198" s="262">
        <v>17860</v>
      </c>
      <c r="EG198" s="262">
        <v>21600</v>
      </c>
      <c r="EH198" s="262">
        <v>17080</v>
      </c>
      <c r="EI198" s="262">
        <v>14450</v>
      </c>
      <c r="EJ198" s="262">
        <v>870</v>
      </c>
      <c r="EK198" s="262">
        <v>17010</v>
      </c>
      <c r="EL198" s="262">
        <v>10130</v>
      </c>
      <c r="EM198" s="262">
        <v>10480</v>
      </c>
      <c r="EN198" s="262">
        <v>0.42420000000000002</v>
      </c>
      <c r="EO198" s="262">
        <v>120160</v>
      </c>
      <c r="EP198" s="262">
        <v>800</v>
      </c>
      <c r="EQ198" s="262">
        <v>44480</v>
      </c>
      <c r="ER198" s="262">
        <v>37280</v>
      </c>
      <c r="ES198" s="262">
        <v>1540</v>
      </c>
      <c r="ET198" s="262">
        <v>5660</v>
      </c>
      <c r="EU198" s="262">
        <v>27090</v>
      </c>
      <c r="EV198" s="262">
        <v>18240</v>
      </c>
      <c r="EW198" s="262">
        <v>8860</v>
      </c>
      <c r="EX198" s="262">
        <v>47790</v>
      </c>
      <c r="EY198" s="262">
        <v>3700</v>
      </c>
      <c r="EZ198" s="262">
        <v>14190</v>
      </c>
      <c r="FA198" s="262">
        <v>7960</v>
      </c>
      <c r="FB198" s="262">
        <v>21940</v>
      </c>
      <c r="FC198" s="262">
        <v>0.42420000000000002</v>
      </c>
      <c r="FD198" s="262">
        <v>28480</v>
      </c>
      <c r="FE198" s="262">
        <v>8990</v>
      </c>
      <c r="FF198" s="262">
        <v>15150</v>
      </c>
      <c r="FG198" s="262">
        <v>4340</v>
      </c>
      <c r="FH198" s="262">
        <v>8710</v>
      </c>
      <c r="FI198" s="262">
        <v>2700</v>
      </c>
      <c r="FJ198" s="262">
        <v>5820</v>
      </c>
      <c r="FK198" s="262">
        <v>9170</v>
      </c>
      <c r="FL198" s="262">
        <v>0.42420000000000002</v>
      </c>
      <c r="FM198" s="262">
        <v>2020</v>
      </c>
      <c r="FN198" s="262">
        <v>190880</v>
      </c>
      <c r="FO198" s="262">
        <v>12390</v>
      </c>
      <c r="FP198" s="262">
        <v>7350</v>
      </c>
      <c r="FQ198" s="262">
        <v>5040</v>
      </c>
      <c r="FR198" s="262">
        <v>84560</v>
      </c>
      <c r="FS198" s="262">
        <v>49840</v>
      </c>
      <c r="FT198" s="262">
        <v>45500</v>
      </c>
      <c r="FU198" s="262">
        <v>4340</v>
      </c>
      <c r="FV198" s="262">
        <v>12480</v>
      </c>
      <c r="FW198" s="262">
        <v>31610</v>
      </c>
      <c r="FX198" s="262">
        <v>190880</v>
      </c>
      <c r="FY198" s="262">
        <v>53520</v>
      </c>
      <c r="FZ198" s="262">
        <v>91750</v>
      </c>
      <c r="GA198" s="262">
        <v>20500</v>
      </c>
      <c r="GB198" s="262">
        <v>2910</v>
      </c>
      <c r="GC198" s="262">
        <v>10000</v>
      </c>
      <c r="GD198" s="262">
        <v>10870</v>
      </c>
      <c r="GE198" s="262">
        <v>1350</v>
      </c>
      <c r="GF198">
        <v>5563</v>
      </c>
      <c r="GG198">
        <v>4675</v>
      </c>
      <c r="GH198">
        <v>23541</v>
      </c>
      <c r="GI198">
        <v>6503</v>
      </c>
      <c r="GJ198">
        <v>2684</v>
      </c>
      <c r="GK198">
        <v>3343</v>
      </c>
      <c r="GL198">
        <v>3385</v>
      </c>
      <c r="GM198">
        <v>2293</v>
      </c>
      <c r="GN198">
        <v>2138</v>
      </c>
      <c r="GO198">
        <v>690</v>
      </c>
      <c r="GP198">
        <v>8829</v>
      </c>
      <c r="GQ198">
        <v>7570</v>
      </c>
      <c r="GR198">
        <v>48665</v>
      </c>
      <c r="GS198">
        <v>12955</v>
      </c>
      <c r="GT198">
        <v>5072</v>
      </c>
      <c r="GU198">
        <v>8637</v>
      </c>
      <c r="GV198">
        <v>6413</v>
      </c>
      <c r="GW198">
        <v>3211</v>
      </c>
      <c r="GX198">
        <v>2976</v>
      </c>
      <c r="GY198">
        <v>946</v>
      </c>
    </row>
    <row r="199" spans="1:207">
      <c r="A199" s="262">
        <v>8221</v>
      </c>
      <c r="B199" s="262">
        <v>8</v>
      </c>
      <c r="C199" s="262">
        <v>2</v>
      </c>
      <c r="D199" s="262">
        <v>21</v>
      </c>
      <c r="E199" s="262" t="s">
        <v>187</v>
      </c>
      <c r="F199" s="262" t="s">
        <v>2593</v>
      </c>
      <c r="G199" s="262" t="s">
        <v>2594</v>
      </c>
      <c r="H199" s="262" t="s">
        <v>2202</v>
      </c>
      <c r="I199" s="262">
        <v>20131</v>
      </c>
      <c r="J199" s="262">
        <v>3959</v>
      </c>
      <c r="K199" s="262">
        <v>3630</v>
      </c>
      <c r="L199" s="262">
        <v>2807</v>
      </c>
      <c r="M199" s="262">
        <v>2605</v>
      </c>
      <c r="N199" s="262">
        <v>2086</v>
      </c>
      <c r="O199" s="262">
        <v>2261</v>
      </c>
      <c r="P199" s="262">
        <v>1426</v>
      </c>
      <c r="Q199" s="262">
        <v>737</v>
      </c>
      <c r="R199" s="262">
        <v>620</v>
      </c>
      <c r="S199" s="262">
        <v>3920</v>
      </c>
      <c r="T199" s="262">
        <v>13347</v>
      </c>
      <c r="U199" s="262">
        <v>1061</v>
      </c>
      <c r="V199" s="262">
        <v>1005</v>
      </c>
      <c r="W199" s="262">
        <v>260</v>
      </c>
      <c r="X199" s="262">
        <v>226</v>
      </c>
      <c r="Y199" s="262">
        <v>32</v>
      </c>
      <c r="Z199" s="262">
        <v>280</v>
      </c>
      <c r="AA199" s="262">
        <v>4651</v>
      </c>
      <c r="AB199" s="262">
        <v>2407</v>
      </c>
      <c r="AC199" s="262">
        <v>80</v>
      </c>
      <c r="AD199" s="262">
        <v>11733</v>
      </c>
      <c r="AE199" s="262">
        <v>1239</v>
      </c>
      <c r="AF199" s="262">
        <v>21</v>
      </c>
      <c r="AG199" s="262">
        <v>8245</v>
      </c>
      <c r="AH199" s="262">
        <v>3286</v>
      </c>
      <c r="AI199" s="262">
        <v>5910</v>
      </c>
      <c r="AJ199" s="262">
        <v>1910</v>
      </c>
      <c r="AK199" s="262">
        <v>780</v>
      </c>
      <c r="AL199" s="262">
        <v>7246</v>
      </c>
      <c r="AM199" s="262">
        <v>3697</v>
      </c>
      <c r="AN199" s="262">
        <v>8354</v>
      </c>
      <c r="AO199" s="262">
        <v>834</v>
      </c>
      <c r="AP199" s="262">
        <v>75559</v>
      </c>
      <c r="AQ199" s="262">
        <v>14208</v>
      </c>
      <c r="AR199" s="262">
        <v>8930</v>
      </c>
      <c r="AS199" s="262">
        <v>9829</v>
      </c>
      <c r="AT199" s="262">
        <v>11087</v>
      </c>
      <c r="AU199" s="262">
        <v>11358</v>
      </c>
      <c r="AV199" s="262">
        <v>8124</v>
      </c>
      <c r="AW199" s="262">
        <v>7050</v>
      </c>
      <c r="AX199" s="262">
        <v>2466</v>
      </c>
      <c r="AY199" s="262">
        <v>2459</v>
      </c>
      <c r="AZ199" s="262">
        <v>27134</v>
      </c>
      <c r="BA199" s="262">
        <v>28917</v>
      </c>
      <c r="BB199" s="262">
        <v>4135</v>
      </c>
      <c r="BC199" s="262">
        <v>7383</v>
      </c>
      <c r="BD199" s="262">
        <v>2591</v>
      </c>
      <c r="BE199" s="262">
        <v>2223</v>
      </c>
      <c r="BF199" s="262">
        <v>296</v>
      </c>
      <c r="BG199" s="262">
        <v>2832</v>
      </c>
      <c r="BH199" s="262">
        <v>25301</v>
      </c>
      <c r="BI199" s="262">
        <v>9881</v>
      </c>
      <c r="BJ199" s="262">
        <v>343</v>
      </c>
      <c r="BK199" s="262">
        <v>37271</v>
      </c>
      <c r="BL199" s="262">
        <v>2660</v>
      </c>
      <c r="BM199" s="262">
        <v>55</v>
      </c>
      <c r="BN199" s="262">
        <v>18908</v>
      </c>
      <c r="BO199" s="262">
        <v>53960</v>
      </c>
      <c r="BP199" s="262">
        <v>137</v>
      </c>
      <c r="BQ199" s="262">
        <v>2506</v>
      </c>
      <c r="BR199" s="262">
        <v>12722</v>
      </c>
      <c r="BS199" s="262">
        <v>14265</v>
      </c>
      <c r="BT199" s="262">
        <v>17115</v>
      </c>
      <c r="BU199" s="262">
        <v>12619</v>
      </c>
      <c r="BV199" s="262">
        <v>7054</v>
      </c>
      <c r="BW199" s="262">
        <v>4585</v>
      </c>
      <c r="BX199" s="262">
        <v>3031</v>
      </c>
      <c r="BY199" s="262">
        <v>1456</v>
      </c>
      <c r="BZ199" s="262">
        <v>885</v>
      </c>
      <c r="CA199" s="262">
        <v>1779</v>
      </c>
      <c r="CB199" s="262">
        <v>8344</v>
      </c>
      <c r="CC199" s="262">
        <v>10348</v>
      </c>
      <c r="CD199" s="262">
        <v>18888</v>
      </c>
      <c r="CE199" s="262">
        <v>17836</v>
      </c>
      <c r="CF199" s="262">
        <v>9921</v>
      </c>
      <c r="CG199" s="262">
        <v>4869</v>
      </c>
      <c r="CH199" s="262">
        <v>5305</v>
      </c>
      <c r="CI199" s="262">
        <v>26720</v>
      </c>
      <c r="CJ199" s="262">
        <v>10401</v>
      </c>
      <c r="CK199" s="262">
        <v>33326</v>
      </c>
      <c r="CL199" s="262">
        <v>5064</v>
      </c>
      <c r="CM199" s="262">
        <v>72909</v>
      </c>
      <c r="CN199" s="262">
        <v>33904</v>
      </c>
      <c r="CO199" s="262">
        <v>15519</v>
      </c>
      <c r="CP199" s="262">
        <v>12795</v>
      </c>
      <c r="CQ199" s="262">
        <v>4792</v>
      </c>
      <c r="CR199" s="262">
        <v>5899</v>
      </c>
      <c r="CS199" s="262">
        <v>33904</v>
      </c>
      <c r="CT199" s="262">
        <v>20271</v>
      </c>
      <c r="CU199" s="262">
        <v>8887</v>
      </c>
      <c r="CV199" s="262">
        <v>6173</v>
      </c>
      <c r="CW199" s="262">
        <v>2245</v>
      </c>
      <c r="CX199" s="262">
        <v>1429</v>
      </c>
      <c r="CY199" s="262">
        <v>146751</v>
      </c>
      <c r="CZ199" s="262">
        <v>69265</v>
      </c>
      <c r="DA199" s="262">
        <v>77486</v>
      </c>
      <c r="DB199" s="262">
        <v>11854</v>
      </c>
      <c r="DC199" s="262">
        <v>11907</v>
      </c>
      <c r="DD199" s="262">
        <v>32981</v>
      </c>
      <c r="DE199" s="262">
        <v>17030</v>
      </c>
      <c r="DF199" s="262">
        <v>13343</v>
      </c>
      <c r="DG199" s="262">
        <v>10857</v>
      </c>
      <c r="DH199" s="262">
        <v>6776</v>
      </c>
      <c r="DI199" s="262">
        <v>4000</v>
      </c>
      <c r="DJ199" s="262">
        <v>3592</v>
      </c>
      <c r="DK199" s="262">
        <v>9697</v>
      </c>
      <c r="DL199" s="262">
        <v>3385</v>
      </c>
      <c r="DM199" s="262">
        <v>19151</v>
      </c>
      <c r="DN199" s="262">
        <v>16917</v>
      </c>
      <c r="DO199" s="262">
        <v>21224</v>
      </c>
      <c r="DP199" s="262">
        <v>20779</v>
      </c>
      <c r="DQ199" s="262">
        <v>24070</v>
      </c>
      <c r="DR199" s="262">
        <v>12766</v>
      </c>
      <c r="DS199" s="262">
        <v>11170</v>
      </c>
      <c r="DT199" s="262">
        <v>80860</v>
      </c>
      <c r="DU199" s="262">
        <v>77650</v>
      </c>
      <c r="DV199" s="262">
        <v>3210</v>
      </c>
      <c r="DW199" s="262">
        <v>64430</v>
      </c>
      <c r="DX199" s="262">
        <v>77650</v>
      </c>
      <c r="DY199" s="262">
        <v>62230</v>
      </c>
      <c r="DZ199" s="262">
        <v>4660</v>
      </c>
      <c r="EA199" s="262">
        <v>4560</v>
      </c>
      <c r="EB199" s="262">
        <v>5860</v>
      </c>
      <c r="EC199" s="262">
        <v>0.42420000000000002</v>
      </c>
      <c r="ED199" s="262">
        <v>75750</v>
      </c>
      <c r="EE199" s="262">
        <v>3690</v>
      </c>
      <c r="EF199" s="262">
        <v>29100</v>
      </c>
      <c r="EG199" s="262">
        <v>13140</v>
      </c>
      <c r="EH199" s="262">
        <v>8230</v>
      </c>
      <c r="EI199" s="262">
        <v>10250</v>
      </c>
      <c r="EJ199" s="262">
        <v>0.42420000000000002</v>
      </c>
      <c r="EK199" s="262">
        <v>3970</v>
      </c>
      <c r="EL199" s="262">
        <v>2490</v>
      </c>
      <c r="EM199" s="262">
        <v>4120</v>
      </c>
      <c r="EN199" s="262">
        <v>0.42420000000000002</v>
      </c>
      <c r="EO199" s="262">
        <v>77650</v>
      </c>
      <c r="EP199" s="262">
        <v>0.42420000000000002</v>
      </c>
      <c r="EQ199" s="262">
        <v>10140</v>
      </c>
      <c r="ER199" s="262">
        <v>7510</v>
      </c>
      <c r="ES199" s="262">
        <v>910</v>
      </c>
      <c r="ET199" s="262">
        <v>1720</v>
      </c>
      <c r="EU199" s="262">
        <v>18310</v>
      </c>
      <c r="EV199" s="262">
        <v>10400</v>
      </c>
      <c r="EW199" s="262">
        <v>7910</v>
      </c>
      <c r="EX199" s="262">
        <v>48810</v>
      </c>
      <c r="EY199" s="262">
        <v>1750</v>
      </c>
      <c r="EZ199" s="262">
        <v>11610</v>
      </c>
      <c r="FA199" s="262">
        <v>3070</v>
      </c>
      <c r="FB199" s="262">
        <v>32370</v>
      </c>
      <c r="FC199" s="262">
        <v>0.42420000000000002</v>
      </c>
      <c r="FD199" s="262">
        <v>14040</v>
      </c>
      <c r="FE199" s="262">
        <v>4610</v>
      </c>
      <c r="FF199" s="262">
        <v>6990</v>
      </c>
      <c r="FG199" s="262">
        <v>2440</v>
      </c>
      <c r="FH199" s="262">
        <v>4380</v>
      </c>
      <c r="FI199" s="262">
        <v>630</v>
      </c>
      <c r="FJ199" s="262">
        <v>2040</v>
      </c>
      <c r="FK199" s="262">
        <v>5140</v>
      </c>
      <c r="FL199" s="262">
        <v>630</v>
      </c>
      <c r="FM199" s="262">
        <v>1220</v>
      </c>
      <c r="FN199" s="262">
        <v>127680</v>
      </c>
      <c r="FO199" s="262">
        <v>6020</v>
      </c>
      <c r="FP199" s="262">
        <v>3920</v>
      </c>
      <c r="FQ199" s="262">
        <v>2100</v>
      </c>
      <c r="FR199" s="262">
        <v>24840</v>
      </c>
      <c r="FS199" s="262">
        <v>21760</v>
      </c>
      <c r="FT199" s="262">
        <v>19320</v>
      </c>
      <c r="FU199" s="262">
        <v>2440</v>
      </c>
      <c r="FV199" s="262">
        <v>9430</v>
      </c>
      <c r="FW199" s="262">
        <v>65630</v>
      </c>
      <c r="FX199" s="262">
        <v>127680</v>
      </c>
      <c r="FY199" s="262">
        <v>41050</v>
      </c>
      <c r="FZ199" s="262">
        <v>33550</v>
      </c>
      <c r="GA199" s="262">
        <v>10280</v>
      </c>
      <c r="GB199" s="262">
        <v>2350</v>
      </c>
      <c r="GC199" s="262">
        <v>7220</v>
      </c>
      <c r="GD199" s="262">
        <v>25510</v>
      </c>
      <c r="GE199" s="262">
        <v>7710</v>
      </c>
      <c r="GF199">
        <v>3959</v>
      </c>
      <c r="GG199">
        <v>3504</v>
      </c>
      <c r="GH199">
        <v>7430</v>
      </c>
      <c r="GI199">
        <v>2059</v>
      </c>
      <c r="GJ199">
        <v>597</v>
      </c>
      <c r="GK199">
        <v>746</v>
      </c>
      <c r="GL199">
        <v>642</v>
      </c>
      <c r="GM199">
        <v>457</v>
      </c>
      <c r="GN199">
        <v>476</v>
      </c>
      <c r="GO199">
        <v>261</v>
      </c>
      <c r="GP199">
        <v>14208</v>
      </c>
      <c r="GQ199">
        <v>8575</v>
      </c>
      <c r="GR199">
        <v>32102</v>
      </c>
      <c r="GS199">
        <v>7619</v>
      </c>
      <c r="GT199">
        <v>1835</v>
      </c>
      <c r="GU199">
        <v>3648</v>
      </c>
      <c r="GV199">
        <v>3130</v>
      </c>
      <c r="GW199">
        <v>1435</v>
      </c>
      <c r="GX199">
        <v>1909</v>
      </c>
      <c r="GY199">
        <v>1050</v>
      </c>
    </row>
    <row r="200" spans="1:207">
      <c r="A200" s="262">
        <v>8222</v>
      </c>
      <c r="B200" s="262">
        <v>8</v>
      </c>
      <c r="C200" s="262">
        <v>2</v>
      </c>
      <c r="D200" s="262">
        <v>22</v>
      </c>
      <c r="E200" s="262" t="s">
        <v>187</v>
      </c>
      <c r="F200" s="262" t="s">
        <v>2595</v>
      </c>
      <c r="G200" s="262" t="s">
        <v>2596</v>
      </c>
      <c r="H200" s="262" t="s">
        <v>2202</v>
      </c>
      <c r="I200" s="262">
        <v>41343</v>
      </c>
      <c r="J200" s="262">
        <v>4858</v>
      </c>
      <c r="K200" s="262">
        <v>8712</v>
      </c>
      <c r="L200" s="262">
        <v>6671</v>
      </c>
      <c r="M200" s="262">
        <v>6329</v>
      </c>
      <c r="N200" s="262">
        <v>4119</v>
      </c>
      <c r="O200" s="262">
        <v>4967</v>
      </c>
      <c r="P200" s="262">
        <v>3398</v>
      </c>
      <c r="Q200" s="262">
        <v>1613</v>
      </c>
      <c r="R200" s="262">
        <v>676</v>
      </c>
      <c r="S200" s="262">
        <v>7838</v>
      </c>
      <c r="T200" s="262">
        <v>28067</v>
      </c>
      <c r="U200" s="262">
        <v>1780</v>
      </c>
      <c r="V200" s="262">
        <v>2504</v>
      </c>
      <c r="W200" s="262">
        <v>651</v>
      </c>
      <c r="X200" s="262">
        <v>276</v>
      </c>
      <c r="Y200" s="262">
        <v>43</v>
      </c>
      <c r="Z200" s="262">
        <v>184</v>
      </c>
      <c r="AA200" s="262">
        <v>14234</v>
      </c>
      <c r="AB200" s="262">
        <v>2638</v>
      </c>
      <c r="AC200" s="262">
        <v>110</v>
      </c>
      <c r="AD200" s="262">
        <v>20451</v>
      </c>
      <c r="AE200" s="262">
        <v>3795</v>
      </c>
      <c r="AF200" s="262">
        <v>115</v>
      </c>
      <c r="AG200" s="262">
        <v>18412</v>
      </c>
      <c r="AH200" s="262">
        <v>6095</v>
      </c>
      <c r="AI200" s="262">
        <v>8907</v>
      </c>
      <c r="AJ200" s="262">
        <v>6193</v>
      </c>
      <c r="AK200" s="262">
        <v>1736</v>
      </c>
      <c r="AL200" s="262">
        <v>10551</v>
      </c>
      <c r="AM200" s="262">
        <v>8233</v>
      </c>
      <c r="AN200" s="262">
        <v>21226</v>
      </c>
      <c r="AO200" s="262">
        <v>1333</v>
      </c>
      <c r="AP200" s="262">
        <v>161933</v>
      </c>
      <c r="AQ200" s="262">
        <v>19400</v>
      </c>
      <c r="AR200" s="262">
        <v>23443</v>
      </c>
      <c r="AS200" s="262">
        <v>32683</v>
      </c>
      <c r="AT200" s="262">
        <v>31549</v>
      </c>
      <c r="AU200" s="262">
        <v>17389</v>
      </c>
      <c r="AV200" s="262">
        <v>15891</v>
      </c>
      <c r="AW200" s="262">
        <v>15640</v>
      </c>
      <c r="AX200" s="262">
        <v>3922</v>
      </c>
      <c r="AY200" s="262">
        <v>2000</v>
      </c>
      <c r="AZ200" s="262">
        <v>57067</v>
      </c>
      <c r="BA200" s="262">
        <v>63811</v>
      </c>
      <c r="BB200" s="262">
        <v>9142</v>
      </c>
      <c r="BC200" s="262">
        <v>20675</v>
      </c>
      <c r="BD200" s="262">
        <v>6798</v>
      </c>
      <c r="BE200" s="262">
        <v>1672</v>
      </c>
      <c r="BF200" s="262">
        <v>1682</v>
      </c>
      <c r="BG200" s="262">
        <v>1070</v>
      </c>
      <c r="BH200" s="262">
        <v>84332</v>
      </c>
      <c r="BI200" s="262">
        <v>11999</v>
      </c>
      <c r="BJ200" s="262">
        <v>282</v>
      </c>
      <c r="BK200" s="262">
        <v>54940</v>
      </c>
      <c r="BL200" s="262">
        <v>10105</v>
      </c>
      <c r="BM200" s="262">
        <v>259</v>
      </c>
      <c r="BN200" s="262">
        <v>44572</v>
      </c>
      <c r="BO200" s="262">
        <v>110222</v>
      </c>
      <c r="BP200" s="262">
        <v>93</v>
      </c>
      <c r="BQ200" s="262">
        <v>7030</v>
      </c>
      <c r="BR200" s="262">
        <v>15690</v>
      </c>
      <c r="BS200" s="262">
        <v>35089</v>
      </c>
      <c r="BT200" s="262">
        <v>48623</v>
      </c>
      <c r="BU200" s="262">
        <v>29854</v>
      </c>
      <c r="BV200" s="262">
        <v>13100</v>
      </c>
      <c r="BW200" s="262">
        <v>9545</v>
      </c>
      <c r="BX200" s="262">
        <v>4730</v>
      </c>
      <c r="BY200" s="262">
        <v>2040</v>
      </c>
      <c r="BZ200" s="262">
        <v>1229</v>
      </c>
      <c r="CA200" s="262">
        <v>2017</v>
      </c>
      <c r="CB200" s="262">
        <v>12721</v>
      </c>
      <c r="CC200" s="262">
        <v>28195</v>
      </c>
      <c r="CD200" s="262">
        <v>48699</v>
      </c>
      <c r="CE200" s="262">
        <v>39222</v>
      </c>
      <c r="CF200" s="262">
        <v>17175</v>
      </c>
      <c r="CG200" s="262">
        <v>8061</v>
      </c>
      <c r="CH200" s="262">
        <v>7844</v>
      </c>
      <c r="CI200" s="262">
        <v>31644</v>
      </c>
      <c r="CJ200" s="262">
        <v>17184</v>
      </c>
      <c r="CK200" s="262">
        <v>105510</v>
      </c>
      <c r="CL200" s="262">
        <v>7579</v>
      </c>
      <c r="CM200" s="262">
        <v>151050</v>
      </c>
      <c r="CN200" s="262">
        <v>70307</v>
      </c>
      <c r="CO200" s="262">
        <v>35988</v>
      </c>
      <c r="CP200" s="262">
        <v>28135</v>
      </c>
      <c r="CQ200" s="262">
        <v>11612</v>
      </c>
      <c r="CR200" s="262">
        <v>5008</v>
      </c>
      <c r="CS200" s="262">
        <v>70307</v>
      </c>
      <c r="CT200" s="262">
        <v>45382</v>
      </c>
      <c r="CU200" s="262">
        <v>17529</v>
      </c>
      <c r="CV200" s="262">
        <v>11685</v>
      </c>
      <c r="CW200" s="262">
        <v>3992</v>
      </c>
      <c r="CX200" s="262">
        <v>2155</v>
      </c>
      <c r="CY200" s="262">
        <v>290117</v>
      </c>
      <c r="CZ200" s="262">
        <v>141736</v>
      </c>
      <c r="DA200" s="262">
        <v>148381</v>
      </c>
      <c r="DB200" s="262">
        <v>24600</v>
      </c>
      <c r="DC200" s="262">
        <v>26833</v>
      </c>
      <c r="DD200" s="262">
        <v>44097</v>
      </c>
      <c r="DE200" s="262">
        <v>37191</v>
      </c>
      <c r="DF200" s="262">
        <v>30616</v>
      </c>
      <c r="DG200" s="262">
        <v>26570</v>
      </c>
      <c r="DH200" s="262">
        <v>14662</v>
      </c>
      <c r="DI200" s="262">
        <v>7710</v>
      </c>
      <c r="DJ200" s="262">
        <v>7457</v>
      </c>
      <c r="DK200" s="262">
        <v>22312</v>
      </c>
      <c r="DL200" s="262">
        <v>7845</v>
      </c>
      <c r="DM200" s="262">
        <v>27701</v>
      </c>
      <c r="DN200" s="262">
        <v>22505</v>
      </c>
      <c r="DO200" s="262">
        <v>39843</v>
      </c>
      <c r="DP200" s="262">
        <v>45705</v>
      </c>
      <c r="DQ200" s="262">
        <v>53592</v>
      </c>
      <c r="DR200" s="262">
        <v>29828</v>
      </c>
      <c r="DS200" s="262">
        <v>25619</v>
      </c>
      <c r="DT200" s="262">
        <v>153390</v>
      </c>
      <c r="DU200" s="262">
        <v>145330</v>
      </c>
      <c r="DV200" s="262">
        <v>8070</v>
      </c>
      <c r="DW200" s="262">
        <v>134450</v>
      </c>
      <c r="DX200" s="262">
        <v>145330</v>
      </c>
      <c r="DY200" s="262">
        <v>126470</v>
      </c>
      <c r="DZ200" s="262">
        <v>4950</v>
      </c>
      <c r="EA200" s="262">
        <v>5220</v>
      </c>
      <c r="EB200" s="262">
        <v>7880</v>
      </c>
      <c r="EC200" s="262">
        <v>0.42420000000000002</v>
      </c>
      <c r="ED200" s="262">
        <v>141650</v>
      </c>
      <c r="EE200" s="262">
        <v>7130</v>
      </c>
      <c r="EF200" s="262">
        <v>30320</v>
      </c>
      <c r="EG200" s="262">
        <v>22630</v>
      </c>
      <c r="EH200" s="262">
        <v>18100</v>
      </c>
      <c r="EI200" s="262">
        <v>22160</v>
      </c>
      <c r="EJ200" s="262">
        <v>0.42420000000000002</v>
      </c>
      <c r="EK200" s="262">
        <v>15540</v>
      </c>
      <c r="EL200" s="262">
        <v>11310</v>
      </c>
      <c r="EM200" s="262">
        <v>13540</v>
      </c>
      <c r="EN200" s="262">
        <v>0.42420000000000002</v>
      </c>
      <c r="EO200" s="262">
        <v>145330</v>
      </c>
      <c r="EP200" s="262">
        <v>0.42420000000000002</v>
      </c>
      <c r="EQ200" s="262">
        <v>35310</v>
      </c>
      <c r="ER200" s="262">
        <v>25750</v>
      </c>
      <c r="ES200" s="262">
        <v>2630</v>
      </c>
      <c r="ET200" s="262">
        <v>6930</v>
      </c>
      <c r="EU200" s="262">
        <v>39790</v>
      </c>
      <c r="EV200" s="262">
        <v>25500</v>
      </c>
      <c r="EW200" s="262">
        <v>14290</v>
      </c>
      <c r="EX200" s="262">
        <v>69640</v>
      </c>
      <c r="EY200" s="262">
        <v>4170</v>
      </c>
      <c r="EZ200" s="262">
        <v>23320</v>
      </c>
      <c r="FA200" s="262">
        <v>6250</v>
      </c>
      <c r="FB200" s="262">
        <v>35900</v>
      </c>
      <c r="FC200" s="262">
        <v>0.42420000000000002</v>
      </c>
      <c r="FD200" s="262">
        <v>32100</v>
      </c>
      <c r="FE200" s="262">
        <v>10470</v>
      </c>
      <c r="FF200" s="262">
        <v>16380</v>
      </c>
      <c r="FG200" s="262">
        <v>5250</v>
      </c>
      <c r="FH200" s="262">
        <v>10180</v>
      </c>
      <c r="FI200" s="262">
        <v>3590</v>
      </c>
      <c r="FJ200" s="262">
        <v>5630</v>
      </c>
      <c r="FK200" s="262">
        <v>8990</v>
      </c>
      <c r="FL200" s="262">
        <v>1130</v>
      </c>
      <c r="FM200" s="262">
        <v>2590</v>
      </c>
      <c r="FN200" s="262">
        <v>250510</v>
      </c>
      <c r="FO200" s="262">
        <v>23950</v>
      </c>
      <c r="FP200" s="262">
        <v>18140</v>
      </c>
      <c r="FQ200" s="262">
        <v>5810</v>
      </c>
      <c r="FR200" s="262">
        <v>90060</v>
      </c>
      <c r="FS200" s="262">
        <v>55360</v>
      </c>
      <c r="FT200" s="262">
        <v>50120</v>
      </c>
      <c r="FU200" s="262">
        <v>5250</v>
      </c>
      <c r="FV200" s="262">
        <v>16110</v>
      </c>
      <c r="FW200" s="262">
        <v>65020</v>
      </c>
      <c r="FX200" s="262">
        <v>250510</v>
      </c>
      <c r="FY200" s="262">
        <v>84490</v>
      </c>
      <c r="FZ200" s="262">
        <v>98910</v>
      </c>
      <c r="GA200" s="262">
        <v>20710</v>
      </c>
      <c r="GB200" s="262">
        <v>3820</v>
      </c>
      <c r="GC200" s="262">
        <v>13290</v>
      </c>
      <c r="GD200" s="262">
        <v>24210</v>
      </c>
      <c r="GE200" s="262">
        <v>5080</v>
      </c>
      <c r="GF200">
        <v>4858</v>
      </c>
      <c r="GG200">
        <v>8520</v>
      </c>
      <c r="GH200">
        <v>16954</v>
      </c>
      <c r="GI200">
        <v>4335</v>
      </c>
      <c r="GJ200">
        <v>1372</v>
      </c>
      <c r="GK200">
        <v>1786</v>
      </c>
      <c r="GL200">
        <v>1600</v>
      </c>
      <c r="GM200">
        <v>1002</v>
      </c>
      <c r="GN200">
        <v>684</v>
      </c>
      <c r="GO200">
        <v>232</v>
      </c>
      <c r="GP200">
        <v>19400</v>
      </c>
      <c r="GQ200">
        <v>22630</v>
      </c>
      <c r="GR200">
        <v>81565</v>
      </c>
      <c r="GS200">
        <v>13067</v>
      </c>
      <c r="GT200">
        <v>5121</v>
      </c>
      <c r="GU200">
        <v>9100</v>
      </c>
      <c r="GV200">
        <v>6252</v>
      </c>
      <c r="GW200">
        <v>2316</v>
      </c>
      <c r="GX200">
        <v>1644</v>
      </c>
      <c r="GY200">
        <v>822</v>
      </c>
    </row>
    <row r="201" spans="1:207">
      <c r="A201" s="262">
        <v>8225</v>
      </c>
      <c r="B201" s="262">
        <v>8</v>
      </c>
      <c r="C201" s="262">
        <v>2</v>
      </c>
      <c r="D201" s="262">
        <v>25</v>
      </c>
      <c r="E201" s="262" t="s">
        <v>187</v>
      </c>
      <c r="F201" s="262" t="s">
        <v>2597</v>
      </c>
      <c r="G201" s="262" t="s">
        <v>2598</v>
      </c>
      <c r="H201" s="262" t="s">
        <v>2202</v>
      </c>
      <c r="I201" s="262">
        <v>42120</v>
      </c>
      <c r="J201" s="262">
        <v>5073</v>
      </c>
      <c r="K201" s="262">
        <v>2943</v>
      </c>
      <c r="L201" s="262">
        <v>4891</v>
      </c>
      <c r="M201" s="262">
        <v>7834</v>
      </c>
      <c r="N201" s="262">
        <v>6550</v>
      </c>
      <c r="O201" s="262">
        <v>5109</v>
      </c>
      <c r="P201" s="262">
        <v>5788</v>
      </c>
      <c r="Q201" s="262">
        <v>2912</v>
      </c>
      <c r="R201" s="262">
        <v>1020</v>
      </c>
      <c r="S201" s="262">
        <v>3772</v>
      </c>
      <c r="T201" s="262">
        <v>37633</v>
      </c>
      <c r="U201" s="262">
        <v>202</v>
      </c>
      <c r="V201" s="262">
        <v>179</v>
      </c>
      <c r="W201" s="262">
        <v>90</v>
      </c>
      <c r="X201" s="262">
        <v>113</v>
      </c>
      <c r="Y201" s="262">
        <v>28</v>
      </c>
      <c r="Z201" s="262">
        <v>103</v>
      </c>
      <c r="AA201" s="262">
        <v>898</v>
      </c>
      <c r="AB201" s="262">
        <v>854</v>
      </c>
      <c r="AC201" s="262">
        <v>186</v>
      </c>
      <c r="AD201" s="262">
        <v>32477</v>
      </c>
      <c r="AE201" s="262">
        <v>7291</v>
      </c>
      <c r="AF201" s="262">
        <v>414</v>
      </c>
      <c r="AG201" s="262">
        <v>28025</v>
      </c>
      <c r="AH201" s="262">
        <v>10413</v>
      </c>
      <c r="AI201" s="262">
        <v>3149</v>
      </c>
      <c r="AJ201" s="262">
        <v>455</v>
      </c>
      <c r="AK201" s="262">
        <v>78</v>
      </c>
      <c r="AL201" s="262">
        <v>33182</v>
      </c>
      <c r="AM201" s="262">
        <v>4805</v>
      </c>
      <c r="AN201" s="262">
        <v>2823</v>
      </c>
      <c r="AO201" s="262">
        <v>1310</v>
      </c>
      <c r="AP201" s="262">
        <v>65606</v>
      </c>
      <c r="AQ201" s="262">
        <v>6461</v>
      </c>
      <c r="AR201" s="262">
        <v>3957</v>
      </c>
      <c r="AS201" s="262">
        <v>7161</v>
      </c>
      <c r="AT201" s="262">
        <v>12895</v>
      </c>
      <c r="AU201" s="262">
        <v>11058</v>
      </c>
      <c r="AV201" s="262">
        <v>7565</v>
      </c>
      <c r="AW201" s="262">
        <v>10992</v>
      </c>
      <c r="AX201" s="262">
        <v>4166</v>
      </c>
      <c r="AY201" s="262">
        <v>1351</v>
      </c>
      <c r="AZ201" s="262">
        <v>12881</v>
      </c>
      <c r="BA201" s="262">
        <v>50111</v>
      </c>
      <c r="BB201" s="262">
        <v>1394</v>
      </c>
      <c r="BC201" s="262">
        <v>356</v>
      </c>
      <c r="BD201" s="262">
        <v>290</v>
      </c>
      <c r="BE201" s="262">
        <v>224</v>
      </c>
      <c r="BF201" s="262">
        <v>31</v>
      </c>
      <c r="BG201" s="262">
        <v>319</v>
      </c>
      <c r="BH201" s="262">
        <v>1679</v>
      </c>
      <c r="BI201" s="262">
        <v>1774</v>
      </c>
      <c r="BJ201" s="262">
        <v>484</v>
      </c>
      <c r="BK201" s="262">
        <v>51105</v>
      </c>
      <c r="BL201" s="262">
        <v>10056</v>
      </c>
      <c r="BM201" s="262">
        <v>508</v>
      </c>
      <c r="BN201" s="262">
        <v>40479</v>
      </c>
      <c r="BO201" s="262">
        <v>20893</v>
      </c>
      <c r="BP201" s="262">
        <v>547</v>
      </c>
      <c r="BQ201" s="262">
        <v>3687</v>
      </c>
      <c r="BR201" s="262">
        <v>1182</v>
      </c>
      <c r="BS201" s="262">
        <v>5223</v>
      </c>
      <c r="BT201" s="262">
        <v>11388</v>
      </c>
      <c r="BU201" s="262">
        <v>12564</v>
      </c>
      <c r="BV201" s="262">
        <v>10531</v>
      </c>
      <c r="BW201" s="262">
        <v>10124</v>
      </c>
      <c r="BX201" s="262">
        <v>6455</v>
      </c>
      <c r="BY201" s="262">
        <v>3062</v>
      </c>
      <c r="BZ201" s="262">
        <v>1960</v>
      </c>
      <c r="CA201" s="262">
        <v>3117</v>
      </c>
      <c r="CB201" s="262">
        <v>765</v>
      </c>
      <c r="CC201" s="262">
        <v>2967</v>
      </c>
      <c r="CD201" s="262">
        <v>8863</v>
      </c>
      <c r="CE201" s="262">
        <v>14620</v>
      </c>
      <c r="CF201" s="262">
        <v>13216</v>
      </c>
      <c r="CG201" s="262">
        <v>10582</v>
      </c>
      <c r="CH201" s="262">
        <v>14593</v>
      </c>
      <c r="CI201" s="262">
        <v>51029</v>
      </c>
      <c r="CJ201" s="262">
        <v>7066</v>
      </c>
      <c r="CK201" s="262">
        <v>5100</v>
      </c>
      <c r="CL201" s="262">
        <v>2411</v>
      </c>
      <c r="CM201" s="262">
        <v>60060</v>
      </c>
      <c r="CN201" s="262">
        <v>17168</v>
      </c>
      <c r="CO201" s="262">
        <v>15989</v>
      </c>
      <c r="CP201" s="262">
        <v>20445</v>
      </c>
      <c r="CQ201" s="262">
        <v>5280</v>
      </c>
      <c r="CR201" s="262">
        <v>1178</v>
      </c>
      <c r="CS201" s="262">
        <v>17168</v>
      </c>
      <c r="CT201" s="262">
        <v>19056</v>
      </c>
      <c r="CU201" s="262">
        <v>10515</v>
      </c>
      <c r="CV201" s="262">
        <v>9028</v>
      </c>
      <c r="CW201" s="262">
        <v>2947</v>
      </c>
      <c r="CX201" s="262">
        <v>1346</v>
      </c>
      <c r="CY201" s="262">
        <v>142810</v>
      </c>
      <c r="CZ201" s="262">
        <v>70823</v>
      </c>
      <c r="DA201" s="262">
        <v>71987</v>
      </c>
      <c r="DB201" s="262">
        <v>12377</v>
      </c>
      <c r="DC201" s="262">
        <v>16497</v>
      </c>
      <c r="DD201" s="262">
        <v>15776</v>
      </c>
      <c r="DE201" s="262">
        <v>21840</v>
      </c>
      <c r="DF201" s="262">
        <v>15223</v>
      </c>
      <c r="DG201" s="262">
        <v>13988</v>
      </c>
      <c r="DH201" s="262">
        <v>7505</v>
      </c>
      <c r="DI201" s="262">
        <v>3278</v>
      </c>
      <c r="DJ201" s="262">
        <v>3572</v>
      </c>
      <c r="DK201" s="262">
        <v>13411</v>
      </c>
      <c r="DL201" s="262">
        <v>4974</v>
      </c>
      <c r="DM201" s="262">
        <v>11910</v>
      </c>
      <c r="DN201" s="262">
        <v>7505</v>
      </c>
      <c r="DO201" s="262">
        <v>15440</v>
      </c>
      <c r="DP201" s="262">
        <v>24164</v>
      </c>
      <c r="DQ201" s="262">
        <v>30401</v>
      </c>
      <c r="DR201" s="262">
        <v>15011</v>
      </c>
      <c r="DS201" s="262">
        <v>13144</v>
      </c>
      <c r="DT201" s="262">
        <v>74990</v>
      </c>
      <c r="DU201" s="262">
        <v>72960</v>
      </c>
      <c r="DV201" s="262">
        <v>2030</v>
      </c>
      <c r="DW201" s="262">
        <v>65860</v>
      </c>
      <c r="DX201" s="262">
        <v>72960</v>
      </c>
      <c r="DY201" s="262">
        <v>61810</v>
      </c>
      <c r="DZ201" s="262">
        <v>4280</v>
      </c>
      <c r="EA201" s="262">
        <v>3070</v>
      </c>
      <c r="EB201" s="262">
        <v>3150</v>
      </c>
      <c r="EC201" s="262">
        <v>640</v>
      </c>
      <c r="ED201" s="262">
        <v>71190</v>
      </c>
      <c r="EE201" s="262">
        <v>3050</v>
      </c>
      <c r="EF201" s="262">
        <v>8980</v>
      </c>
      <c r="EG201" s="262">
        <v>13550</v>
      </c>
      <c r="EH201" s="262">
        <v>9420</v>
      </c>
      <c r="EI201" s="262">
        <v>9770</v>
      </c>
      <c r="EJ201" s="262">
        <v>930</v>
      </c>
      <c r="EK201" s="262">
        <v>12260</v>
      </c>
      <c r="EL201" s="262">
        <v>5740</v>
      </c>
      <c r="EM201" s="262">
        <v>7010</v>
      </c>
      <c r="EN201" s="262">
        <v>480</v>
      </c>
      <c r="EO201" s="262">
        <v>72960</v>
      </c>
      <c r="EP201" s="262">
        <v>1090</v>
      </c>
      <c r="EQ201" s="262">
        <v>27080</v>
      </c>
      <c r="ER201" s="262">
        <v>22110</v>
      </c>
      <c r="ES201" s="262">
        <v>1140</v>
      </c>
      <c r="ET201" s="262">
        <v>3830</v>
      </c>
      <c r="EU201" s="262">
        <v>13970</v>
      </c>
      <c r="EV201" s="262">
        <v>10170</v>
      </c>
      <c r="EW201" s="262">
        <v>3810</v>
      </c>
      <c r="EX201" s="262">
        <v>30820</v>
      </c>
      <c r="EY201" s="262">
        <v>1760</v>
      </c>
      <c r="EZ201" s="262">
        <v>6390</v>
      </c>
      <c r="FA201" s="262">
        <v>5880</v>
      </c>
      <c r="FB201" s="262">
        <v>16790</v>
      </c>
      <c r="FC201" s="262">
        <v>0.42420000000000002</v>
      </c>
      <c r="FD201" s="262">
        <v>19770</v>
      </c>
      <c r="FE201" s="262">
        <v>6130</v>
      </c>
      <c r="FF201" s="262">
        <v>10600</v>
      </c>
      <c r="FG201" s="262">
        <v>3040</v>
      </c>
      <c r="FH201" s="262">
        <v>5580</v>
      </c>
      <c r="FI201" s="262">
        <v>2690</v>
      </c>
      <c r="FJ201" s="262">
        <v>4470</v>
      </c>
      <c r="FK201" s="262">
        <v>4450</v>
      </c>
      <c r="FL201" s="262">
        <v>0.42420000000000002</v>
      </c>
      <c r="FM201" s="262">
        <v>2550</v>
      </c>
      <c r="FN201" s="262">
        <v>120360</v>
      </c>
      <c r="FO201" s="262">
        <v>7930</v>
      </c>
      <c r="FP201" s="262">
        <v>4440</v>
      </c>
      <c r="FQ201" s="262">
        <v>3490</v>
      </c>
      <c r="FR201" s="262">
        <v>57800</v>
      </c>
      <c r="FS201" s="262">
        <v>31850</v>
      </c>
      <c r="FT201" s="262">
        <v>28810</v>
      </c>
      <c r="FU201" s="262">
        <v>3040</v>
      </c>
      <c r="FV201" s="262">
        <v>7140</v>
      </c>
      <c r="FW201" s="262">
        <v>15640</v>
      </c>
      <c r="FX201" s="262">
        <v>120360</v>
      </c>
      <c r="FY201" s="262">
        <v>34890</v>
      </c>
      <c r="FZ201" s="262">
        <v>59240</v>
      </c>
      <c r="GA201" s="262">
        <v>14020</v>
      </c>
      <c r="GB201" s="262">
        <v>1710</v>
      </c>
      <c r="GC201" s="262">
        <v>4910</v>
      </c>
      <c r="GD201" s="262">
        <v>5100</v>
      </c>
      <c r="GE201" s="262">
        <v>500</v>
      </c>
      <c r="GF201">
        <v>5073</v>
      </c>
      <c r="GG201">
        <v>2704</v>
      </c>
      <c r="GH201">
        <v>18997</v>
      </c>
      <c r="GI201">
        <v>4544</v>
      </c>
      <c r="GJ201">
        <v>1579</v>
      </c>
      <c r="GK201">
        <v>2892</v>
      </c>
      <c r="GL201">
        <v>3127</v>
      </c>
      <c r="GM201">
        <v>1785</v>
      </c>
      <c r="GN201">
        <v>1153</v>
      </c>
      <c r="GO201">
        <v>266</v>
      </c>
      <c r="GP201">
        <v>6461</v>
      </c>
      <c r="GQ201">
        <v>3659</v>
      </c>
      <c r="GR201">
        <v>30636</v>
      </c>
      <c r="GS201">
        <v>6851</v>
      </c>
      <c r="GT201">
        <v>2336</v>
      </c>
      <c r="GU201">
        <v>6063</v>
      </c>
      <c r="GV201">
        <v>5195</v>
      </c>
      <c r="GW201">
        <v>2528</v>
      </c>
      <c r="GX201">
        <v>1470</v>
      </c>
      <c r="GY201">
        <v>407</v>
      </c>
    </row>
    <row r="202" spans="1:207">
      <c r="A202" s="262">
        <v>8226</v>
      </c>
      <c r="B202" s="262">
        <v>8</v>
      </c>
      <c r="C202" s="262">
        <v>2</v>
      </c>
      <c r="D202" s="262">
        <v>26</v>
      </c>
      <c r="E202" s="262" t="s">
        <v>187</v>
      </c>
      <c r="F202" s="262" t="s">
        <v>2599</v>
      </c>
      <c r="G202" s="262" t="s">
        <v>2600</v>
      </c>
      <c r="H202" s="262" t="s">
        <v>2202</v>
      </c>
      <c r="I202" s="262">
        <v>132248</v>
      </c>
      <c r="J202" s="262">
        <v>12455</v>
      </c>
      <c r="K202" s="262">
        <v>10653</v>
      </c>
      <c r="L202" s="262">
        <v>14680</v>
      </c>
      <c r="M202" s="262">
        <v>22358</v>
      </c>
      <c r="N202" s="262">
        <v>24354</v>
      </c>
      <c r="O202" s="262">
        <v>17433</v>
      </c>
      <c r="P202" s="262">
        <v>16424</v>
      </c>
      <c r="Q202" s="262">
        <v>8332</v>
      </c>
      <c r="R202" s="262">
        <v>5559</v>
      </c>
      <c r="S202" s="262">
        <v>16488</v>
      </c>
      <c r="T202" s="262">
        <v>112570</v>
      </c>
      <c r="U202" s="262">
        <v>1043</v>
      </c>
      <c r="V202" s="262">
        <v>845</v>
      </c>
      <c r="W202" s="262">
        <v>549</v>
      </c>
      <c r="X202" s="262">
        <v>405</v>
      </c>
      <c r="Y202" s="262">
        <v>57</v>
      </c>
      <c r="Z202" s="262">
        <v>291</v>
      </c>
      <c r="AA202" s="262">
        <v>3941</v>
      </c>
      <c r="AB202" s="262">
        <v>4050</v>
      </c>
      <c r="AC202" s="262">
        <v>774</v>
      </c>
      <c r="AD202" s="262">
        <v>109361</v>
      </c>
      <c r="AE202" s="262">
        <v>13352</v>
      </c>
      <c r="AF202" s="262">
        <v>770</v>
      </c>
      <c r="AG202" s="262">
        <v>80159</v>
      </c>
      <c r="AH202" s="262">
        <v>29589</v>
      </c>
      <c r="AI202" s="262">
        <v>18221</v>
      </c>
      <c r="AJ202" s="262">
        <v>3320</v>
      </c>
      <c r="AK202" s="262">
        <v>959</v>
      </c>
      <c r="AL202" s="262">
        <v>77812</v>
      </c>
      <c r="AM202" s="262">
        <v>24574</v>
      </c>
      <c r="AN202" s="262">
        <v>26229</v>
      </c>
      <c r="AO202" s="262">
        <v>3633</v>
      </c>
      <c r="AP202" s="262">
        <v>254613</v>
      </c>
      <c r="AQ202" s="262">
        <v>19118</v>
      </c>
      <c r="AR202" s="262">
        <v>16723</v>
      </c>
      <c r="AS202" s="262">
        <v>25168</v>
      </c>
      <c r="AT202" s="262">
        <v>46976</v>
      </c>
      <c r="AU202" s="262">
        <v>53551</v>
      </c>
      <c r="AV202" s="262">
        <v>31800</v>
      </c>
      <c r="AW202" s="262">
        <v>39739</v>
      </c>
      <c r="AX202" s="262">
        <v>13146</v>
      </c>
      <c r="AY202" s="262">
        <v>7957</v>
      </c>
      <c r="AZ202" s="262">
        <v>75720</v>
      </c>
      <c r="BA202" s="262">
        <v>163882</v>
      </c>
      <c r="BB202" s="262">
        <v>5742</v>
      </c>
      <c r="BC202" s="262">
        <v>3382</v>
      </c>
      <c r="BD202" s="262">
        <v>3302</v>
      </c>
      <c r="BE202" s="262">
        <v>1211</v>
      </c>
      <c r="BF202" s="262">
        <v>181</v>
      </c>
      <c r="BG202" s="262">
        <v>758</v>
      </c>
      <c r="BH202" s="262">
        <v>9706</v>
      </c>
      <c r="BI202" s="262">
        <v>10741</v>
      </c>
      <c r="BJ202" s="262">
        <v>1676</v>
      </c>
      <c r="BK202" s="262">
        <v>209462</v>
      </c>
      <c r="BL202" s="262">
        <v>21628</v>
      </c>
      <c r="BM202" s="262">
        <v>965</v>
      </c>
      <c r="BN202" s="262">
        <v>130583</v>
      </c>
      <c r="BO202" s="262">
        <v>112711</v>
      </c>
      <c r="BP202" s="262">
        <v>674</v>
      </c>
      <c r="BQ202" s="262">
        <v>10210</v>
      </c>
      <c r="BR202" s="262">
        <v>7864</v>
      </c>
      <c r="BS202" s="262">
        <v>28344</v>
      </c>
      <c r="BT202" s="262">
        <v>52567</v>
      </c>
      <c r="BU202" s="262">
        <v>50362</v>
      </c>
      <c r="BV202" s="262">
        <v>34645</v>
      </c>
      <c r="BW202" s="262">
        <v>31251</v>
      </c>
      <c r="BX202" s="262">
        <v>21893</v>
      </c>
      <c r="BY202" s="262">
        <v>10792</v>
      </c>
      <c r="BZ202" s="262">
        <v>6490</v>
      </c>
      <c r="CA202" s="262">
        <v>9970</v>
      </c>
      <c r="CB202" s="262">
        <v>5390</v>
      </c>
      <c r="CC202" s="262">
        <v>18025</v>
      </c>
      <c r="CD202" s="262">
        <v>51040</v>
      </c>
      <c r="CE202" s="262">
        <v>62999</v>
      </c>
      <c r="CF202" s="262">
        <v>45697</v>
      </c>
      <c r="CG202" s="262">
        <v>32700</v>
      </c>
      <c r="CH202" s="262">
        <v>38327</v>
      </c>
      <c r="CI202" s="262">
        <v>151361</v>
      </c>
      <c r="CJ202" s="262">
        <v>43066</v>
      </c>
      <c r="CK202" s="262">
        <v>51420</v>
      </c>
      <c r="CL202" s="262">
        <v>8331</v>
      </c>
      <c r="CM202" s="262">
        <v>236653</v>
      </c>
      <c r="CN202" s="262">
        <v>79436</v>
      </c>
      <c r="CO202" s="262">
        <v>69554</v>
      </c>
      <c r="CP202" s="262">
        <v>65248</v>
      </c>
      <c r="CQ202" s="262">
        <v>17152</v>
      </c>
      <c r="CR202" s="262">
        <v>5263</v>
      </c>
      <c r="CS202" s="262">
        <v>79436</v>
      </c>
      <c r="CT202" s="262">
        <v>81697</v>
      </c>
      <c r="CU202" s="262">
        <v>35876</v>
      </c>
      <c r="CV202" s="262">
        <v>28274</v>
      </c>
      <c r="CW202" s="262">
        <v>8126</v>
      </c>
      <c r="CX202" s="262">
        <v>3244</v>
      </c>
      <c r="CY202" s="262">
        <v>524040</v>
      </c>
      <c r="CZ202" s="262">
        <v>254721</v>
      </c>
      <c r="DA202" s="262">
        <v>269318</v>
      </c>
      <c r="DB202" s="262">
        <v>45983</v>
      </c>
      <c r="DC202" s="262">
        <v>55717</v>
      </c>
      <c r="DD202" s="262">
        <v>58113</v>
      </c>
      <c r="DE202" s="262">
        <v>75891</v>
      </c>
      <c r="DF202" s="262">
        <v>59397</v>
      </c>
      <c r="DG202" s="262">
        <v>51455</v>
      </c>
      <c r="DH202" s="262">
        <v>25987</v>
      </c>
      <c r="DI202" s="262">
        <v>13016</v>
      </c>
      <c r="DJ202" s="262">
        <v>13647</v>
      </c>
      <c r="DK202" s="262">
        <v>46608</v>
      </c>
      <c r="DL202" s="262">
        <v>16896</v>
      </c>
      <c r="DM202" s="262">
        <v>40434</v>
      </c>
      <c r="DN202" s="262">
        <v>29212</v>
      </c>
      <c r="DO202" s="262">
        <v>60220</v>
      </c>
      <c r="DP202" s="262">
        <v>91276</v>
      </c>
      <c r="DQ202" s="262">
        <v>107983</v>
      </c>
      <c r="DR202" s="262">
        <v>58126</v>
      </c>
      <c r="DS202" s="262">
        <v>46621</v>
      </c>
      <c r="DT202" s="262">
        <v>284340</v>
      </c>
      <c r="DU202" s="262">
        <v>274550</v>
      </c>
      <c r="DV202" s="262">
        <v>9790</v>
      </c>
      <c r="DW202" s="262">
        <v>236740</v>
      </c>
      <c r="DX202" s="262">
        <v>274550</v>
      </c>
      <c r="DY202" s="262">
        <v>228630</v>
      </c>
      <c r="DZ202" s="262">
        <v>14520</v>
      </c>
      <c r="EA202" s="262">
        <v>13740</v>
      </c>
      <c r="EB202" s="262">
        <v>15540</v>
      </c>
      <c r="EC202" s="262">
        <v>2110</v>
      </c>
      <c r="ED202" s="262">
        <v>268540</v>
      </c>
      <c r="EE202" s="262">
        <v>15910</v>
      </c>
      <c r="EF202" s="262">
        <v>55530</v>
      </c>
      <c r="EG202" s="262">
        <v>55160</v>
      </c>
      <c r="EH202" s="262">
        <v>37380</v>
      </c>
      <c r="EI202" s="262">
        <v>37050</v>
      </c>
      <c r="EJ202" s="262">
        <v>2630</v>
      </c>
      <c r="EK202" s="262">
        <v>29370</v>
      </c>
      <c r="EL202" s="262">
        <v>15320</v>
      </c>
      <c r="EM202" s="262">
        <v>19730</v>
      </c>
      <c r="EN202" s="262">
        <v>450</v>
      </c>
      <c r="EO202" s="262">
        <v>274550</v>
      </c>
      <c r="EP202" s="262">
        <v>1990</v>
      </c>
      <c r="EQ202" s="262">
        <v>71370</v>
      </c>
      <c r="ER202" s="262">
        <v>55210</v>
      </c>
      <c r="ES202" s="262">
        <v>3540</v>
      </c>
      <c r="ET202" s="262">
        <v>12620</v>
      </c>
      <c r="EU202" s="262">
        <v>72690</v>
      </c>
      <c r="EV202" s="262">
        <v>46320</v>
      </c>
      <c r="EW202" s="262">
        <v>26370</v>
      </c>
      <c r="EX202" s="262">
        <v>128500</v>
      </c>
      <c r="EY202" s="262">
        <v>9750</v>
      </c>
      <c r="EZ202" s="262">
        <v>33650</v>
      </c>
      <c r="FA202" s="262">
        <v>16590</v>
      </c>
      <c r="FB202" s="262">
        <v>68510</v>
      </c>
      <c r="FC202" s="262">
        <v>0</v>
      </c>
      <c r="FD202" s="262">
        <v>65490</v>
      </c>
      <c r="FE202" s="262">
        <v>19990</v>
      </c>
      <c r="FF202" s="262">
        <v>35490</v>
      </c>
      <c r="FG202" s="262">
        <v>10010</v>
      </c>
      <c r="FH202" s="262">
        <v>19540</v>
      </c>
      <c r="FI202" s="262">
        <v>5450</v>
      </c>
      <c r="FJ202" s="262">
        <v>13820</v>
      </c>
      <c r="FK202" s="262">
        <v>21320</v>
      </c>
      <c r="FL202" s="262">
        <v>550</v>
      </c>
      <c r="FM202" s="262">
        <v>4810</v>
      </c>
      <c r="FN202" s="262">
        <v>448040</v>
      </c>
      <c r="FO202" s="262">
        <v>29040</v>
      </c>
      <c r="FP202" s="262">
        <v>17100</v>
      </c>
      <c r="FQ202" s="262">
        <v>11940</v>
      </c>
      <c r="FR202" s="262">
        <v>165830</v>
      </c>
      <c r="FS202" s="262">
        <v>116710</v>
      </c>
      <c r="FT202" s="262">
        <v>106700</v>
      </c>
      <c r="FU202" s="262">
        <v>10010</v>
      </c>
      <c r="FV202" s="262">
        <v>30640</v>
      </c>
      <c r="FW202" s="262">
        <v>105830</v>
      </c>
      <c r="FX202" s="262">
        <v>448040</v>
      </c>
      <c r="FY202" s="262">
        <v>117540</v>
      </c>
      <c r="FZ202" s="262">
        <v>197920</v>
      </c>
      <c r="GA202" s="262">
        <v>48430</v>
      </c>
      <c r="GB202" s="262">
        <v>8340</v>
      </c>
      <c r="GC202" s="262">
        <v>26840</v>
      </c>
      <c r="GD202" s="262">
        <v>39770</v>
      </c>
      <c r="GE202" s="262">
        <v>9190</v>
      </c>
      <c r="GF202">
        <v>12455</v>
      </c>
      <c r="GG202">
        <v>10101</v>
      </c>
      <c r="GH202">
        <v>59727</v>
      </c>
      <c r="GI202">
        <v>15198</v>
      </c>
      <c r="GJ202">
        <v>6395</v>
      </c>
      <c r="GK202">
        <v>8445</v>
      </c>
      <c r="GL202">
        <v>7959</v>
      </c>
      <c r="GM202">
        <v>4986</v>
      </c>
      <c r="GN202">
        <v>5105</v>
      </c>
      <c r="GO202">
        <v>1877</v>
      </c>
      <c r="GP202">
        <v>19118</v>
      </c>
      <c r="GQ202">
        <v>15768</v>
      </c>
      <c r="GR202">
        <v>122747</v>
      </c>
      <c r="GS202">
        <v>28565</v>
      </c>
      <c r="GT202">
        <v>10929</v>
      </c>
      <c r="GU202">
        <v>21827</v>
      </c>
      <c r="GV202">
        <v>17396</v>
      </c>
      <c r="GW202">
        <v>7852</v>
      </c>
      <c r="GX202">
        <v>7278</v>
      </c>
      <c r="GY202">
        <v>2698</v>
      </c>
    </row>
    <row r="203" spans="1:207">
      <c r="A203" s="262">
        <v>8231</v>
      </c>
      <c r="B203" s="262">
        <v>8</v>
      </c>
      <c r="C203" s="262">
        <v>2</v>
      </c>
      <c r="D203" s="262">
        <v>31</v>
      </c>
      <c r="E203" s="262" t="s">
        <v>187</v>
      </c>
      <c r="F203" s="262" t="s">
        <v>2601</v>
      </c>
      <c r="G203" s="262" t="s">
        <v>2602</v>
      </c>
      <c r="H203" s="262" t="s">
        <v>2202</v>
      </c>
      <c r="I203" s="262">
        <v>18315</v>
      </c>
      <c r="J203" s="262">
        <v>1579</v>
      </c>
      <c r="K203" s="262">
        <v>2551</v>
      </c>
      <c r="L203" s="262">
        <v>3138</v>
      </c>
      <c r="M203" s="262">
        <v>2871</v>
      </c>
      <c r="N203" s="262">
        <v>3146</v>
      </c>
      <c r="O203" s="262">
        <v>1954</v>
      </c>
      <c r="P203" s="262">
        <v>1732</v>
      </c>
      <c r="Q203" s="262">
        <v>729</v>
      </c>
      <c r="R203" s="262">
        <v>615</v>
      </c>
      <c r="S203" s="262">
        <v>3410</v>
      </c>
      <c r="T203" s="262">
        <v>13164</v>
      </c>
      <c r="U203" s="262">
        <v>683</v>
      </c>
      <c r="V203" s="262">
        <v>414</v>
      </c>
      <c r="W203" s="262">
        <v>420</v>
      </c>
      <c r="X203" s="262">
        <v>121</v>
      </c>
      <c r="Y203" s="262">
        <v>19</v>
      </c>
      <c r="Z203" s="262">
        <v>84</v>
      </c>
      <c r="AA203" s="262">
        <v>2784</v>
      </c>
      <c r="AB203" s="262">
        <v>1352</v>
      </c>
      <c r="AC203" s="262">
        <v>193</v>
      </c>
      <c r="AD203" s="262">
        <v>12473</v>
      </c>
      <c r="AE203" s="262">
        <v>1467</v>
      </c>
      <c r="AF203" s="262">
        <v>46</v>
      </c>
      <c r="AG203" s="262">
        <v>9225</v>
      </c>
      <c r="AH203" s="262">
        <v>2831</v>
      </c>
      <c r="AI203" s="262">
        <v>3724</v>
      </c>
      <c r="AJ203" s="262">
        <v>1928</v>
      </c>
      <c r="AK203" s="262">
        <v>607</v>
      </c>
      <c r="AL203" s="262">
        <v>8021</v>
      </c>
      <c r="AM203" s="262">
        <v>3153</v>
      </c>
      <c r="AN203" s="262">
        <v>6508</v>
      </c>
      <c r="AO203" s="262">
        <v>633</v>
      </c>
      <c r="AP203" s="262">
        <v>59389</v>
      </c>
      <c r="AQ203" s="262">
        <v>4399</v>
      </c>
      <c r="AR203" s="262">
        <v>5669</v>
      </c>
      <c r="AS203" s="262">
        <v>11963</v>
      </c>
      <c r="AT203" s="262">
        <v>11422</v>
      </c>
      <c r="AU203" s="262">
        <v>9698</v>
      </c>
      <c r="AV203" s="262">
        <v>5757</v>
      </c>
      <c r="AW203" s="262">
        <v>7582</v>
      </c>
      <c r="AX203" s="262">
        <v>1682</v>
      </c>
      <c r="AY203" s="262">
        <v>1213</v>
      </c>
      <c r="AZ203" s="262">
        <v>22054</v>
      </c>
      <c r="BA203" s="262">
        <v>25197</v>
      </c>
      <c r="BB203" s="262">
        <v>4967</v>
      </c>
      <c r="BC203" s="262">
        <v>2671</v>
      </c>
      <c r="BD203" s="262">
        <v>3525</v>
      </c>
      <c r="BE203" s="262">
        <v>507</v>
      </c>
      <c r="BF203" s="262">
        <v>28</v>
      </c>
      <c r="BG203" s="262">
        <v>436</v>
      </c>
      <c r="BH203" s="262">
        <v>16755</v>
      </c>
      <c r="BI203" s="262">
        <v>5755</v>
      </c>
      <c r="BJ203" s="262">
        <v>631</v>
      </c>
      <c r="BK203" s="262">
        <v>32365</v>
      </c>
      <c r="BL203" s="262">
        <v>3793</v>
      </c>
      <c r="BM203" s="262">
        <v>86</v>
      </c>
      <c r="BN203" s="262">
        <v>21073</v>
      </c>
      <c r="BO203" s="262">
        <v>35678</v>
      </c>
      <c r="BP203" s="262">
        <v>66</v>
      </c>
      <c r="BQ203" s="262">
        <v>2568</v>
      </c>
      <c r="BR203" s="262">
        <v>3988</v>
      </c>
      <c r="BS203" s="262">
        <v>11856</v>
      </c>
      <c r="BT203" s="262">
        <v>15969</v>
      </c>
      <c r="BU203" s="262">
        <v>12589</v>
      </c>
      <c r="BV203" s="262">
        <v>5810</v>
      </c>
      <c r="BW203" s="262">
        <v>3985</v>
      </c>
      <c r="BX203" s="262">
        <v>2342</v>
      </c>
      <c r="BY203" s="262">
        <v>1086</v>
      </c>
      <c r="BZ203" s="262">
        <v>572</v>
      </c>
      <c r="CA203" s="262">
        <v>1188</v>
      </c>
      <c r="CB203" s="262">
        <v>2190</v>
      </c>
      <c r="CC203" s="262">
        <v>6264</v>
      </c>
      <c r="CD203" s="262">
        <v>16220</v>
      </c>
      <c r="CE203" s="262">
        <v>17991</v>
      </c>
      <c r="CF203" s="262">
        <v>8378</v>
      </c>
      <c r="CG203" s="262">
        <v>4254</v>
      </c>
      <c r="CH203" s="262">
        <v>4088</v>
      </c>
      <c r="CI203" s="262">
        <v>20821</v>
      </c>
      <c r="CJ203" s="262">
        <v>7271</v>
      </c>
      <c r="CK203" s="262">
        <v>28551</v>
      </c>
      <c r="CL203" s="262">
        <v>2742</v>
      </c>
      <c r="CM203" s="262">
        <v>55180</v>
      </c>
      <c r="CN203" s="262">
        <v>23494</v>
      </c>
      <c r="CO203" s="262">
        <v>13266</v>
      </c>
      <c r="CP203" s="262">
        <v>12436</v>
      </c>
      <c r="CQ203" s="262">
        <v>4404</v>
      </c>
      <c r="CR203" s="262">
        <v>1580</v>
      </c>
      <c r="CS203" s="262">
        <v>23494</v>
      </c>
      <c r="CT203" s="262">
        <v>16567</v>
      </c>
      <c r="CU203" s="262">
        <v>7067</v>
      </c>
      <c r="CV203" s="262">
        <v>5282</v>
      </c>
      <c r="CW203" s="262">
        <v>1844</v>
      </c>
      <c r="CX203" s="262">
        <v>926</v>
      </c>
      <c r="CY203" s="262">
        <v>114411</v>
      </c>
      <c r="CZ203" s="262">
        <v>55090</v>
      </c>
      <c r="DA203" s="262">
        <v>59321</v>
      </c>
      <c r="DB203" s="262">
        <v>10392</v>
      </c>
      <c r="DC203" s="262">
        <v>11982</v>
      </c>
      <c r="DD203" s="262">
        <v>14939</v>
      </c>
      <c r="DE203" s="262">
        <v>15598</v>
      </c>
      <c r="DF203" s="262">
        <v>12174</v>
      </c>
      <c r="DG203" s="262">
        <v>11762</v>
      </c>
      <c r="DH203" s="262">
        <v>6892</v>
      </c>
      <c r="DI203" s="262">
        <v>3034</v>
      </c>
      <c r="DJ203" s="262">
        <v>3096</v>
      </c>
      <c r="DK203" s="262">
        <v>10079</v>
      </c>
      <c r="DL203" s="262">
        <v>3502</v>
      </c>
      <c r="DM203" s="262">
        <v>9986</v>
      </c>
      <c r="DN203" s="262">
        <v>7616</v>
      </c>
      <c r="DO203" s="262">
        <v>13622</v>
      </c>
      <c r="DP203" s="262">
        <v>17050</v>
      </c>
      <c r="DQ203" s="262">
        <v>22060</v>
      </c>
      <c r="DR203" s="262">
        <v>12558</v>
      </c>
      <c r="DS203" s="262">
        <v>11808</v>
      </c>
      <c r="DT203" s="262">
        <v>58300</v>
      </c>
      <c r="DU203" s="262">
        <v>55030</v>
      </c>
      <c r="DV203" s="262">
        <v>3270</v>
      </c>
      <c r="DW203" s="262">
        <v>55480</v>
      </c>
      <c r="DX203" s="262">
        <v>55030</v>
      </c>
      <c r="DY203" s="262">
        <v>47430</v>
      </c>
      <c r="DZ203" s="262">
        <v>1710</v>
      </c>
      <c r="EA203" s="262">
        <v>2880</v>
      </c>
      <c r="EB203" s="262">
        <v>2130</v>
      </c>
      <c r="EC203" s="262">
        <v>0.42420000000000002</v>
      </c>
      <c r="ED203" s="262">
        <v>53580</v>
      </c>
      <c r="EE203" s="262">
        <v>2370</v>
      </c>
      <c r="EF203" s="262">
        <v>7930</v>
      </c>
      <c r="EG203" s="262">
        <v>8840</v>
      </c>
      <c r="EH203" s="262">
        <v>6760</v>
      </c>
      <c r="EI203" s="262">
        <v>7630</v>
      </c>
      <c r="EJ203" s="262">
        <v>0.42420000000000002</v>
      </c>
      <c r="EK203" s="262">
        <v>9550</v>
      </c>
      <c r="EL203" s="262">
        <v>4350</v>
      </c>
      <c r="EM203" s="262">
        <v>5710</v>
      </c>
      <c r="EN203" s="262">
        <v>0.42420000000000002</v>
      </c>
      <c r="EO203" s="262">
        <v>55030</v>
      </c>
      <c r="EP203" s="262">
        <v>0.42420000000000002</v>
      </c>
      <c r="EQ203" s="262">
        <v>19660</v>
      </c>
      <c r="ER203" s="262">
        <v>16950</v>
      </c>
      <c r="ES203" s="262">
        <v>310</v>
      </c>
      <c r="ET203" s="262">
        <v>2400</v>
      </c>
      <c r="EU203" s="262">
        <v>13710</v>
      </c>
      <c r="EV203" s="262">
        <v>10180</v>
      </c>
      <c r="EW203" s="262">
        <v>3530</v>
      </c>
      <c r="EX203" s="262">
        <v>21360</v>
      </c>
      <c r="EY203" s="262">
        <v>1150</v>
      </c>
      <c r="EZ203" s="262">
        <v>6770</v>
      </c>
      <c r="FA203" s="262">
        <v>2020</v>
      </c>
      <c r="FB203" s="262">
        <v>11420</v>
      </c>
      <c r="FC203" s="262">
        <v>0.42420000000000002</v>
      </c>
      <c r="FD203" s="262">
        <v>14160</v>
      </c>
      <c r="FE203" s="262">
        <v>4190</v>
      </c>
      <c r="FF203" s="262">
        <v>8010</v>
      </c>
      <c r="FG203" s="262">
        <v>1960</v>
      </c>
      <c r="FH203" s="262">
        <v>4080</v>
      </c>
      <c r="FI203" s="262">
        <v>2200</v>
      </c>
      <c r="FJ203" s="262">
        <v>3100</v>
      </c>
      <c r="FK203" s="262">
        <v>3360</v>
      </c>
      <c r="FL203" s="262">
        <v>0.42420000000000002</v>
      </c>
      <c r="FM203" s="262">
        <v>1210</v>
      </c>
      <c r="FN203" s="262">
        <v>97890</v>
      </c>
      <c r="FO203" s="262">
        <v>11300</v>
      </c>
      <c r="FP203" s="262">
        <v>7970</v>
      </c>
      <c r="FQ203" s="262">
        <v>3330</v>
      </c>
      <c r="FR203" s="262">
        <v>38820</v>
      </c>
      <c r="FS203" s="262">
        <v>23830</v>
      </c>
      <c r="FT203" s="262">
        <v>21870</v>
      </c>
      <c r="FU203" s="262">
        <v>1960</v>
      </c>
      <c r="FV203" s="262">
        <v>7790</v>
      </c>
      <c r="FW203" s="262">
        <v>16160</v>
      </c>
      <c r="FX203" s="262">
        <v>97890</v>
      </c>
      <c r="FY203" s="262">
        <v>31390</v>
      </c>
      <c r="FZ203" s="262">
        <v>44520</v>
      </c>
      <c r="GA203" s="262">
        <v>9630</v>
      </c>
      <c r="GB203" s="262">
        <v>1070</v>
      </c>
      <c r="GC203" s="262">
        <v>4880</v>
      </c>
      <c r="GD203" s="262">
        <v>5580</v>
      </c>
      <c r="GE203" s="262">
        <v>0.42420000000000002</v>
      </c>
      <c r="GF203">
        <v>1579</v>
      </c>
      <c r="GG203">
        <v>2432</v>
      </c>
      <c r="GH203">
        <v>8984</v>
      </c>
      <c r="GI203">
        <v>1676</v>
      </c>
      <c r="GJ203">
        <v>761</v>
      </c>
      <c r="GK203">
        <v>1006</v>
      </c>
      <c r="GL203">
        <v>689</v>
      </c>
      <c r="GM203">
        <v>436</v>
      </c>
      <c r="GN203">
        <v>502</v>
      </c>
      <c r="GO203">
        <v>250</v>
      </c>
      <c r="GP203">
        <v>4399</v>
      </c>
      <c r="GQ203">
        <v>5358</v>
      </c>
      <c r="GR203">
        <v>32892</v>
      </c>
      <c r="GS203">
        <v>4923</v>
      </c>
      <c r="GT203">
        <v>2048</v>
      </c>
      <c r="GU203">
        <v>5276</v>
      </c>
      <c r="GV203">
        <v>1866</v>
      </c>
      <c r="GW203">
        <v>1167</v>
      </c>
      <c r="GX203">
        <v>984</v>
      </c>
      <c r="GY203">
        <v>472</v>
      </c>
    </row>
    <row r="204" spans="1:207">
      <c r="A204" s="262">
        <v>8235</v>
      </c>
      <c r="B204" s="262">
        <v>8</v>
      </c>
      <c r="C204" s="262">
        <v>2</v>
      </c>
      <c r="D204" s="262">
        <v>35</v>
      </c>
      <c r="E204" s="262" t="s">
        <v>187</v>
      </c>
      <c r="F204" s="262" t="s">
        <v>2603</v>
      </c>
      <c r="G204" s="262" t="s">
        <v>2604</v>
      </c>
      <c r="H204" s="262" t="s">
        <v>2202</v>
      </c>
      <c r="I204" s="262">
        <v>39556</v>
      </c>
      <c r="J204" s="262">
        <v>5485</v>
      </c>
      <c r="K204" s="262">
        <v>3107</v>
      </c>
      <c r="L204" s="262">
        <v>3338</v>
      </c>
      <c r="M204" s="262">
        <v>6137</v>
      </c>
      <c r="N204" s="262">
        <v>6391</v>
      </c>
      <c r="O204" s="262">
        <v>5952</v>
      </c>
      <c r="P204" s="262">
        <v>5391</v>
      </c>
      <c r="Q204" s="262">
        <v>2597</v>
      </c>
      <c r="R204" s="262">
        <v>1158</v>
      </c>
      <c r="S204" s="262">
        <v>5506</v>
      </c>
      <c r="T204" s="262">
        <v>33295</v>
      </c>
      <c r="U204" s="262">
        <v>121</v>
      </c>
      <c r="V204" s="262">
        <v>236</v>
      </c>
      <c r="W204" s="262">
        <v>82</v>
      </c>
      <c r="X204" s="262">
        <v>135</v>
      </c>
      <c r="Y204" s="262">
        <v>30</v>
      </c>
      <c r="Z204" s="262">
        <v>151</v>
      </c>
      <c r="AA204" s="262">
        <v>568</v>
      </c>
      <c r="AB204" s="262">
        <v>862</v>
      </c>
      <c r="AC204" s="262">
        <v>159</v>
      </c>
      <c r="AD204" s="262">
        <v>31948</v>
      </c>
      <c r="AE204" s="262">
        <v>5795</v>
      </c>
      <c r="AF204" s="262">
        <v>224</v>
      </c>
      <c r="AG204" s="262">
        <v>23486</v>
      </c>
      <c r="AH204" s="262">
        <v>9871</v>
      </c>
      <c r="AI204" s="262">
        <v>5149</v>
      </c>
      <c r="AJ204" s="262">
        <v>839</v>
      </c>
      <c r="AK204" s="262">
        <v>211</v>
      </c>
      <c r="AL204" s="262">
        <v>30450</v>
      </c>
      <c r="AM204" s="262">
        <v>4593</v>
      </c>
      <c r="AN204" s="262">
        <v>2970</v>
      </c>
      <c r="AO204" s="262">
        <v>1543</v>
      </c>
      <c r="AP204" s="262">
        <v>73879</v>
      </c>
      <c r="AQ204" s="262">
        <v>9101</v>
      </c>
      <c r="AR204" s="262">
        <v>4778</v>
      </c>
      <c r="AS204" s="262">
        <v>5331</v>
      </c>
      <c r="AT204" s="262">
        <v>12003</v>
      </c>
      <c r="AU204" s="262">
        <v>14580</v>
      </c>
      <c r="AV204" s="262">
        <v>11065</v>
      </c>
      <c r="AW204" s="262">
        <v>11592</v>
      </c>
      <c r="AX204" s="262">
        <v>3728</v>
      </c>
      <c r="AY204" s="262">
        <v>1675</v>
      </c>
      <c r="AZ204" s="262">
        <v>23538</v>
      </c>
      <c r="BA204" s="262">
        <v>47510</v>
      </c>
      <c r="BB204" s="262">
        <v>698</v>
      </c>
      <c r="BC204" s="262">
        <v>480</v>
      </c>
      <c r="BD204" s="262">
        <v>543</v>
      </c>
      <c r="BE204" s="262">
        <v>303</v>
      </c>
      <c r="BF204" s="262">
        <v>356</v>
      </c>
      <c r="BG204" s="262">
        <v>425</v>
      </c>
      <c r="BH204" s="262">
        <v>1382</v>
      </c>
      <c r="BI204" s="262">
        <v>1998</v>
      </c>
      <c r="BJ204" s="262">
        <v>315</v>
      </c>
      <c r="BK204" s="262">
        <v>60377</v>
      </c>
      <c r="BL204" s="262">
        <v>9495</v>
      </c>
      <c r="BM204" s="262">
        <v>286</v>
      </c>
      <c r="BN204" s="262">
        <v>40650</v>
      </c>
      <c r="BO204" s="262">
        <v>26686</v>
      </c>
      <c r="BP204" s="262">
        <v>1611</v>
      </c>
      <c r="BQ204" s="262">
        <v>4906</v>
      </c>
      <c r="BR204" s="262">
        <v>3348</v>
      </c>
      <c r="BS204" s="262">
        <v>9301</v>
      </c>
      <c r="BT204" s="262">
        <v>14889</v>
      </c>
      <c r="BU204" s="262">
        <v>14377</v>
      </c>
      <c r="BV204" s="262">
        <v>11096</v>
      </c>
      <c r="BW204" s="262">
        <v>8815</v>
      </c>
      <c r="BX204" s="262">
        <v>5250</v>
      </c>
      <c r="BY204" s="262">
        <v>2716</v>
      </c>
      <c r="BZ204" s="262">
        <v>1565</v>
      </c>
      <c r="CA204" s="262">
        <v>2496</v>
      </c>
      <c r="CB204" s="262">
        <v>2290</v>
      </c>
      <c r="CC204" s="262">
        <v>6421</v>
      </c>
      <c r="CD204" s="262">
        <v>12854</v>
      </c>
      <c r="CE204" s="262">
        <v>17345</v>
      </c>
      <c r="CF204" s="262">
        <v>13780</v>
      </c>
      <c r="CG204" s="262">
        <v>9276</v>
      </c>
      <c r="CH204" s="262">
        <v>11887</v>
      </c>
      <c r="CI204" s="262">
        <v>57183</v>
      </c>
      <c r="CJ204" s="262">
        <v>7363</v>
      </c>
      <c r="CK204" s="262">
        <v>6135</v>
      </c>
      <c r="CL204" s="262">
        <v>3172</v>
      </c>
      <c r="CM204" s="262">
        <v>65803</v>
      </c>
      <c r="CN204" s="262">
        <v>21474</v>
      </c>
      <c r="CO204" s="262">
        <v>18008</v>
      </c>
      <c r="CP204" s="262">
        <v>20344</v>
      </c>
      <c r="CQ204" s="262">
        <v>4673</v>
      </c>
      <c r="CR204" s="262">
        <v>1304</v>
      </c>
      <c r="CS204" s="262">
        <v>21474</v>
      </c>
      <c r="CT204" s="262">
        <v>20991</v>
      </c>
      <c r="CU204" s="262">
        <v>9725</v>
      </c>
      <c r="CV204" s="262">
        <v>8778</v>
      </c>
      <c r="CW204" s="262">
        <v>3289</v>
      </c>
      <c r="CX204" s="262">
        <v>1546</v>
      </c>
      <c r="CY204" s="262">
        <v>151048</v>
      </c>
      <c r="CZ204" s="262">
        <v>74374</v>
      </c>
      <c r="DA204" s="262">
        <v>76675</v>
      </c>
      <c r="DB204" s="262">
        <v>13637</v>
      </c>
      <c r="DC204" s="262">
        <v>18346</v>
      </c>
      <c r="DD204" s="262">
        <v>16609</v>
      </c>
      <c r="DE204" s="262">
        <v>22466</v>
      </c>
      <c r="DF204" s="262">
        <v>15914</v>
      </c>
      <c r="DG204" s="262">
        <v>14880</v>
      </c>
      <c r="DH204" s="262">
        <v>7491</v>
      </c>
      <c r="DI204" s="262">
        <v>3625</v>
      </c>
      <c r="DJ204" s="262">
        <v>3905</v>
      </c>
      <c r="DK204" s="262">
        <v>15142</v>
      </c>
      <c r="DL204" s="262">
        <v>5513</v>
      </c>
      <c r="DM204" s="262">
        <v>12654</v>
      </c>
      <c r="DN204" s="262">
        <v>7753</v>
      </c>
      <c r="DO204" s="262">
        <v>16490</v>
      </c>
      <c r="DP204" s="262">
        <v>25216</v>
      </c>
      <c r="DQ204" s="262">
        <v>31125</v>
      </c>
      <c r="DR204" s="262">
        <v>16035</v>
      </c>
      <c r="DS204" s="262">
        <v>13591</v>
      </c>
      <c r="DT204" s="262">
        <v>81660</v>
      </c>
      <c r="DU204" s="262">
        <v>79260</v>
      </c>
      <c r="DV204" s="262">
        <v>2400</v>
      </c>
      <c r="DW204" s="262">
        <v>67330</v>
      </c>
      <c r="DX204" s="262">
        <v>79260</v>
      </c>
      <c r="DY204" s="262">
        <v>67040</v>
      </c>
      <c r="DZ204" s="262">
        <v>3510</v>
      </c>
      <c r="EA204" s="262">
        <v>3530</v>
      </c>
      <c r="EB204" s="262">
        <v>3990</v>
      </c>
      <c r="EC204" s="262">
        <v>1190</v>
      </c>
      <c r="ED204" s="262">
        <v>77220</v>
      </c>
      <c r="EE204" s="262">
        <v>3640</v>
      </c>
      <c r="EF204" s="262">
        <v>12030</v>
      </c>
      <c r="EG204" s="262">
        <v>14640</v>
      </c>
      <c r="EH204" s="262">
        <v>10070</v>
      </c>
      <c r="EI204" s="262">
        <v>10600</v>
      </c>
      <c r="EJ204" s="262">
        <v>1250</v>
      </c>
      <c r="EK204" s="262">
        <v>11780</v>
      </c>
      <c r="EL204" s="262">
        <v>5930</v>
      </c>
      <c r="EM204" s="262">
        <v>6770</v>
      </c>
      <c r="EN204" s="262">
        <v>520</v>
      </c>
      <c r="EO204" s="262">
        <v>79260</v>
      </c>
      <c r="EP204" s="262">
        <v>1120</v>
      </c>
      <c r="EQ204" s="262">
        <v>27810</v>
      </c>
      <c r="ER204" s="262">
        <v>22830</v>
      </c>
      <c r="ES204" s="262">
        <v>710</v>
      </c>
      <c r="ET204" s="262">
        <v>4270</v>
      </c>
      <c r="EU204" s="262">
        <v>18140</v>
      </c>
      <c r="EV204" s="262">
        <v>12930</v>
      </c>
      <c r="EW204" s="262">
        <v>5200</v>
      </c>
      <c r="EX204" s="262">
        <v>32200</v>
      </c>
      <c r="EY204" s="262">
        <v>2100</v>
      </c>
      <c r="EZ204" s="262">
        <v>7520</v>
      </c>
      <c r="FA204" s="262">
        <v>5540</v>
      </c>
      <c r="FB204" s="262">
        <v>17030</v>
      </c>
      <c r="FC204" s="262">
        <v>0.42420000000000002</v>
      </c>
      <c r="FD204" s="262">
        <v>21070</v>
      </c>
      <c r="FE204" s="262">
        <v>6400</v>
      </c>
      <c r="FF204" s="262">
        <v>11680</v>
      </c>
      <c r="FG204" s="262">
        <v>2990</v>
      </c>
      <c r="FH204" s="262">
        <v>6070</v>
      </c>
      <c r="FI204" s="262">
        <v>2420</v>
      </c>
      <c r="FJ204" s="262">
        <v>4920</v>
      </c>
      <c r="FK204" s="262">
        <v>5720</v>
      </c>
      <c r="FL204" s="262">
        <v>0.42420000000000002</v>
      </c>
      <c r="FM204" s="262">
        <v>1890</v>
      </c>
      <c r="FN204" s="262">
        <v>126110</v>
      </c>
      <c r="FO204" s="262">
        <v>10830</v>
      </c>
      <c r="FP204" s="262">
        <v>6980</v>
      </c>
      <c r="FQ204" s="262">
        <v>3850</v>
      </c>
      <c r="FR204" s="262">
        <v>50790</v>
      </c>
      <c r="FS204" s="262">
        <v>35300</v>
      </c>
      <c r="FT204" s="262">
        <v>32310</v>
      </c>
      <c r="FU204" s="262">
        <v>2990</v>
      </c>
      <c r="FV204" s="262">
        <v>9320</v>
      </c>
      <c r="FW204" s="262">
        <v>19860</v>
      </c>
      <c r="FX204" s="262">
        <v>126110</v>
      </c>
      <c r="FY204" s="262">
        <v>35830</v>
      </c>
      <c r="FZ204" s="262">
        <v>58350</v>
      </c>
      <c r="GA204" s="262">
        <v>15130</v>
      </c>
      <c r="GB204" s="262">
        <v>2460</v>
      </c>
      <c r="GC204" s="262">
        <v>6180</v>
      </c>
      <c r="GD204" s="262">
        <v>7380</v>
      </c>
      <c r="GE204" s="262">
        <v>770</v>
      </c>
      <c r="GF204">
        <v>5485</v>
      </c>
      <c r="GG204">
        <v>3050</v>
      </c>
      <c r="GH204">
        <v>15308</v>
      </c>
      <c r="GI204">
        <v>5224</v>
      </c>
      <c r="GJ204">
        <v>1995</v>
      </c>
      <c r="GK204">
        <v>2819</v>
      </c>
      <c r="GL204">
        <v>2511</v>
      </c>
      <c r="GM204">
        <v>1588</v>
      </c>
      <c r="GN204">
        <v>1221</v>
      </c>
      <c r="GO204">
        <v>355</v>
      </c>
      <c r="GP204">
        <v>9101</v>
      </c>
      <c r="GQ204">
        <v>4693</v>
      </c>
      <c r="GR204">
        <v>30989</v>
      </c>
      <c r="GS204">
        <v>9871</v>
      </c>
      <c r="GT204">
        <v>3506</v>
      </c>
      <c r="GU204">
        <v>6707</v>
      </c>
      <c r="GV204">
        <v>4478</v>
      </c>
      <c r="GW204">
        <v>2274</v>
      </c>
      <c r="GX204">
        <v>1660</v>
      </c>
      <c r="GY204">
        <v>574</v>
      </c>
    </row>
    <row r="205" spans="1:207">
      <c r="A205" s="262">
        <v>8236</v>
      </c>
      <c r="B205" s="262">
        <v>8</v>
      </c>
      <c r="C205" s="262">
        <v>2</v>
      </c>
      <c r="D205" s="262">
        <v>36</v>
      </c>
      <c r="E205" s="262" t="s">
        <v>187</v>
      </c>
      <c r="F205" s="262" t="s">
        <v>2605</v>
      </c>
      <c r="G205" s="262" t="s">
        <v>2606</v>
      </c>
      <c r="H205" s="262" t="s">
        <v>2202</v>
      </c>
      <c r="I205" s="262">
        <v>54533</v>
      </c>
      <c r="J205" s="262">
        <v>6407</v>
      </c>
      <c r="K205" s="262">
        <v>4563</v>
      </c>
      <c r="L205" s="262">
        <v>5332</v>
      </c>
      <c r="M205" s="262">
        <v>8041</v>
      </c>
      <c r="N205" s="262">
        <v>9693</v>
      </c>
      <c r="O205" s="262">
        <v>7710</v>
      </c>
      <c r="P205" s="262">
        <v>7281</v>
      </c>
      <c r="Q205" s="262">
        <v>3519</v>
      </c>
      <c r="R205" s="262">
        <v>1987</v>
      </c>
      <c r="S205" s="262">
        <v>5893</v>
      </c>
      <c r="T205" s="262">
        <v>47749</v>
      </c>
      <c r="U205" s="262">
        <v>239</v>
      </c>
      <c r="V205" s="262">
        <v>285</v>
      </c>
      <c r="W205" s="262">
        <v>65</v>
      </c>
      <c r="X205" s="262">
        <v>155</v>
      </c>
      <c r="Y205" s="262">
        <v>21</v>
      </c>
      <c r="Z205" s="262">
        <v>126</v>
      </c>
      <c r="AA205" s="262">
        <v>957</v>
      </c>
      <c r="AB205" s="262">
        <v>1388</v>
      </c>
      <c r="AC205" s="262">
        <v>324</v>
      </c>
      <c r="AD205" s="262">
        <v>43214</v>
      </c>
      <c r="AE205" s="262">
        <v>8393</v>
      </c>
      <c r="AF205" s="262">
        <v>257</v>
      </c>
      <c r="AG205" s="262">
        <v>36074</v>
      </c>
      <c r="AH205" s="262">
        <v>12471</v>
      </c>
      <c r="AI205" s="262">
        <v>5140</v>
      </c>
      <c r="AJ205" s="262">
        <v>679</v>
      </c>
      <c r="AK205" s="262">
        <v>169</v>
      </c>
      <c r="AL205" s="262">
        <v>38130</v>
      </c>
      <c r="AM205" s="262">
        <v>9278</v>
      </c>
      <c r="AN205" s="262">
        <v>5606</v>
      </c>
      <c r="AO205" s="262">
        <v>1519</v>
      </c>
      <c r="AP205" s="262">
        <v>88689</v>
      </c>
      <c r="AQ205" s="262">
        <v>9331</v>
      </c>
      <c r="AR205" s="262">
        <v>6470</v>
      </c>
      <c r="AS205" s="262">
        <v>8098</v>
      </c>
      <c r="AT205" s="262">
        <v>13996</v>
      </c>
      <c r="AU205" s="262">
        <v>16857</v>
      </c>
      <c r="AV205" s="262">
        <v>11926</v>
      </c>
      <c r="AW205" s="262">
        <v>14557</v>
      </c>
      <c r="AX205" s="262">
        <v>4807</v>
      </c>
      <c r="AY205" s="262">
        <v>2641</v>
      </c>
      <c r="AZ205" s="262">
        <v>21606</v>
      </c>
      <c r="BA205" s="262">
        <v>63437</v>
      </c>
      <c r="BB205" s="262">
        <v>1486</v>
      </c>
      <c r="BC205" s="262">
        <v>856</v>
      </c>
      <c r="BD205" s="262">
        <v>363</v>
      </c>
      <c r="BE205" s="262">
        <v>663</v>
      </c>
      <c r="BF205" s="262">
        <v>27</v>
      </c>
      <c r="BG205" s="262">
        <v>245</v>
      </c>
      <c r="BH205" s="262">
        <v>2088</v>
      </c>
      <c r="BI205" s="262">
        <v>2839</v>
      </c>
      <c r="BJ205" s="262">
        <v>484</v>
      </c>
      <c r="BK205" s="262">
        <v>70253</v>
      </c>
      <c r="BL205" s="262">
        <v>12677</v>
      </c>
      <c r="BM205" s="262">
        <v>342</v>
      </c>
      <c r="BN205" s="262">
        <v>53995</v>
      </c>
      <c r="BO205" s="262">
        <v>29831</v>
      </c>
      <c r="BP205" s="262">
        <v>257</v>
      </c>
      <c r="BQ205" s="262">
        <v>4600</v>
      </c>
      <c r="BR205" s="262">
        <v>2358</v>
      </c>
      <c r="BS205" s="262">
        <v>8372</v>
      </c>
      <c r="BT205" s="262">
        <v>16138</v>
      </c>
      <c r="BU205" s="262">
        <v>17674</v>
      </c>
      <c r="BV205" s="262">
        <v>13951</v>
      </c>
      <c r="BW205" s="262">
        <v>12824</v>
      </c>
      <c r="BX205" s="262">
        <v>8188</v>
      </c>
      <c r="BY205" s="262">
        <v>3642</v>
      </c>
      <c r="BZ205" s="262">
        <v>2247</v>
      </c>
      <c r="CA205" s="262">
        <v>3289</v>
      </c>
      <c r="CB205" s="262">
        <v>1905</v>
      </c>
      <c r="CC205" s="262">
        <v>4919</v>
      </c>
      <c r="CD205" s="262">
        <v>13607</v>
      </c>
      <c r="CE205" s="262">
        <v>21330</v>
      </c>
      <c r="CF205" s="262">
        <v>17745</v>
      </c>
      <c r="CG205" s="262">
        <v>13497</v>
      </c>
      <c r="CH205" s="262">
        <v>15680</v>
      </c>
      <c r="CI205" s="262">
        <v>63486</v>
      </c>
      <c r="CJ205" s="262">
        <v>13209</v>
      </c>
      <c r="CK205" s="262">
        <v>9256</v>
      </c>
      <c r="CL205" s="262">
        <v>2732</v>
      </c>
      <c r="CM205" s="262">
        <v>81324</v>
      </c>
      <c r="CN205" s="262">
        <v>23804</v>
      </c>
      <c r="CO205" s="262">
        <v>23815</v>
      </c>
      <c r="CP205" s="262">
        <v>26510</v>
      </c>
      <c r="CQ205" s="262">
        <v>5987</v>
      </c>
      <c r="CR205" s="262">
        <v>1208</v>
      </c>
      <c r="CS205" s="262">
        <v>23804</v>
      </c>
      <c r="CT205" s="262">
        <v>27239</v>
      </c>
      <c r="CU205" s="262">
        <v>13412</v>
      </c>
      <c r="CV205" s="262">
        <v>11593</v>
      </c>
      <c r="CW205" s="262">
        <v>3654</v>
      </c>
      <c r="CX205" s="262">
        <v>1622</v>
      </c>
      <c r="CY205" s="262">
        <v>191354</v>
      </c>
      <c r="CZ205" s="262">
        <v>93924</v>
      </c>
      <c r="DA205" s="262">
        <v>97429</v>
      </c>
      <c r="DB205" s="262">
        <v>16730</v>
      </c>
      <c r="DC205" s="262">
        <v>23159</v>
      </c>
      <c r="DD205" s="262">
        <v>20201</v>
      </c>
      <c r="DE205" s="262">
        <v>28076</v>
      </c>
      <c r="DF205" s="262">
        <v>20833</v>
      </c>
      <c r="DG205" s="262">
        <v>18685</v>
      </c>
      <c r="DH205" s="262">
        <v>9453</v>
      </c>
      <c r="DI205" s="262">
        <v>4485</v>
      </c>
      <c r="DJ205" s="262">
        <v>4766</v>
      </c>
      <c r="DK205" s="262">
        <v>18897</v>
      </c>
      <c r="DL205" s="262">
        <v>6876</v>
      </c>
      <c r="DM205" s="262">
        <v>15524</v>
      </c>
      <c r="DN205" s="262">
        <v>9542</v>
      </c>
      <c r="DO205" s="262">
        <v>20619</v>
      </c>
      <c r="DP205" s="262">
        <v>33597</v>
      </c>
      <c r="DQ205" s="262">
        <v>39058</v>
      </c>
      <c r="DR205" s="262">
        <v>20917</v>
      </c>
      <c r="DS205" s="262">
        <v>17072</v>
      </c>
      <c r="DT205" s="262">
        <v>104140</v>
      </c>
      <c r="DU205" s="262">
        <v>101560</v>
      </c>
      <c r="DV205" s="262">
        <v>2570</v>
      </c>
      <c r="DW205" s="262">
        <v>85990</v>
      </c>
      <c r="DX205" s="262">
        <v>101560</v>
      </c>
      <c r="DY205" s="262">
        <v>86340</v>
      </c>
      <c r="DZ205" s="262">
        <v>4650</v>
      </c>
      <c r="EA205" s="262">
        <v>4730</v>
      </c>
      <c r="EB205" s="262">
        <v>5370</v>
      </c>
      <c r="EC205" s="262">
        <v>460</v>
      </c>
      <c r="ED205" s="262">
        <v>99740</v>
      </c>
      <c r="EE205" s="262">
        <v>6120</v>
      </c>
      <c r="EF205" s="262">
        <v>16060</v>
      </c>
      <c r="EG205" s="262">
        <v>19900</v>
      </c>
      <c r="EH205" s="262">
        <v>14160</v>
      </c>
      <c r="EI205" s="262">
        <v>12210</v>
      </c>
      <c r="EJ205" s="262">
        <v>960</v>
      </c>
      <c r="EK205" s="262">
        <v>17210</v>
      </c>
      <c r="EL205" s="262">
        <v>5980</v>
      </c>
      <c r="EM205" s="262">
        <v>6910</v>
      </c>
      <c r="EN205" s="262">
        <v>0.42420000000000002</v>
      </c>
      <c r="EO205" s="262">
        <v>101560</v>
      </c>
      <c r="EP205" s="262">
        <v>560</v>
      </c>
      <c r="EQ205" s="262">
        <v>39060</v>
      </c>
      <c r="ER205" s="262">
        <v>33740</v>
      </c>
      <c r="ES205" s="262">
        <v>1030</v>
      </c>
      <c r="ET205" s="262">
        <v>4280</v>
      </c>
      <c r="EU205" s="262">
        <v>22140</v>
      </c>
      <c r="EV205" s="262">
        <v>16140</v>
      </c>
      <c r="EW205" s="262">
        <v>6010</v>
      </c>
      <c r="EX205" s="262">
        <v>39800</v>
      </c>
      <c r="EY205" s="262">
        <v>3520</v>
      </c>
      <c r="EZ205" s="262">
        <v>10880</v>
      </c>
      <c r="FA205" s="262">
        <v>5810</v>
      </c>
      <c r="FB205" s="262">
        <v>19590</v>
      </c>
      <c r="FC205" s="262">
        <v>0.42420000000000002</v>
      </c>
      <c r="FD205" s="262">
        <v>25810</v>
      </c>
      <c r="FE205" s="262">
        <v>8380</v>
      </c>
      <c r="FF205" s="262">
        <v>13700</v>
      </c>
      <c r="FG205" s="262">
        <v>3730</v>
      </c>
      <c r="FH205" s="262">
        <v>8170</v>
      </c>
      <c r="FI205" s="262">
        <v>1860</v>
      </c>
      <c r="FJ205" s="262">
        <v>5930</v>
      </c>
      <c r="FK205" s="262">
        <v>8120</v>
      </c>
      <c r="FL205" s="262">
        <v>0.42420000000000002</v>
      </c>
      <c r="FM205" s="262">
        <v>1520</v>
      </c>
      <c r="FN205" s="262">
        <v>161630</v>
      </c>
      <c r="FO205" s="262">
        <v>11420</v>
      </c>
      <c r="FP205" s="262">
        <v>6980</v>
      </c>
      <c r="FQ205" s="262">
        <v>4440</v>
      </c>
      <c r="FR205" s="262">
        <v>68030</v>
      </c>
      <c r="FS205" s="262">
        <v>45230</v>
      </c>
      <c r="FT205" s="262">
        <v>41500</v>
      </c>
      <c r="FU205" s="262">
        <v>3730</v>
      </c>
      <c r="FV205" s="262">
        <v>12310</v>
      </c>
      <c r="FW205" s="262">
        <v>24640</v>
      </c>
      <c r="FX205" s="262">
        <v>161630</v>
      </c>
      <c r="FY205" s="262">
        <v>40460</v>
      </c>
      <c r="FZ205" s="262">
        <v>80200</v>
      </c>
      <c r="GA205" s="262">
        <v>19370</v>
      </c>
      <c r="GB205" s="262">
        <v>2640</v>
      </c>
      <c r="GC205" s="262">
        <v>10090</v>
      </c>
      <c r="GD205" s="262">
        <v>7960</v>
      </c>
      <c r="GE205" s="262">
        <v>910</v>
      </c>
      <c r="GF205">
        <v>6407</v>
      </c>
      <c r="GG205">
        <v>4352</v>
      </c>
      <c r="GH205">
        <v>22469</v>
      </c>
      <c r="GI205">
        <v>6589</v>
      </c>
      <c r="GJ205">
        <v>2862</v>
      </c>
      <c r="GK205">
        <v>3666</v>
      </c>
      <c r="GL205">
        <v>3535</v>
      </c>
      <c r="GM205">
        <v>2059</v>
      </c>
      <c r="GN205">
        <v>1967</v>
      </c>
      <c r="GO205">
        <v>627</v>
      </c>
      <c r="GP205">
        <v>9331</v>
      </c>
      <c r="GQ205">
        <v>6184</v>
      </c>
      <c r="GR205">
        <v>38020</v>
      </c>
      <c r="GS205">
        <v>10410</v>
      </c>
      <c r="GT205">
        <v>4216</v>
      </c>
      <c r="GU205">
        <v>8533</v>
      </c>
      <c r="GV205">
        <v>5795</v>
      </c>
      <c r="GW205">
        <v>2753</v>
      </c>
      <c r="GX205">
        <v>2556</v>
      </c>
      <c r="GY205">
        <v>885</v>
      </c>
    </row>
    <row r="206" spans="1:207">
      <c r="A206" s="262">
        <v>8237</v>
      </c>
      <c r="B206" s="262">
        <v>8</v>
      </c>
      <c r="C206" s="262">
        <v>2</v>
      </c>
      <c r="D206" s="262">
        <v>37</v>
      </c>
      <c r="E206" s="262" t="s">
        <v>187</v>
      </c>
      <c r="F206" s="262" t="s">
        <v>2607</v>
      </c>
      <c r="G206" s="262" t="s">
        <v>2608</v>
      </c>
      <c r="H206" s="262" t="s">
        <v>2202</v>
      </c>
      <c r="I206" s="262">
        <v>30762</v>
      </c>
      <c r="J206" s="262">
        <v>4772</v>
      </c>
      <c r="K206" s="262">
        <v>3114</v>
      </c>
      <c r="L206" s="262">
        <v>3038</v>
      </c>
      <c r="M206" s="262">
        <v>4616</v>
      </c>
      <c r="N206" s="262">
        <v>4717</v>
      </c>
      <c r="O206" s="262">
        <v>3719</v>
      </c>
      <c r="P206" s="262">
        <v>4080</v>
      </c>
      <c r="Q206" s="262">
        <v>1893</v>
      </c>
      <c r="R206" s="262">
        <v>813</v>
      </c>
      <c r="S206" s="262">
        <v>3963</v>
      </c>
      <c r="T206" s="262">
        <v>26176</v>
      </c>
      <c r="U206" s="262">
        <v>64</v>
      </c>
      <c r="V206" s="262">
        <v>172</v>
      </c>
      <c r="W206" s="262">
        <v>100</v>
      </c>
      <c r="X206" s="262">
        <v>158</v>
      </c>
      <c r="Y206" s="262">
        <v>48</v>
      </c>
      <c r="Z206" s="262">
        <v>81</v>
      </c>
      <c r="AA206" s="262">
        <v>566</v>
      </c>
      <c r="AB206" s="262">
        <v>806</v>
      </c>
      <c r="AC206" s="262">
        <v>133</v>
      </c>
      <c r="AD206" s="262">
        <v>25380</v>
      </c>
      <c r="AE206" s="262">
        <v>3729</v>
      </c>
      <c r="AF206" s="262">
        <v>148</v>
      </c>
      <c r="AG206" s="262">
        <v>18140</v>
      </c>
      <c r="AH206" s="262">
        <v>7777</v>
      </c>
      <c r="AI206" s="262">
        <v>4205</v>
      </c>
      <c r="AJ206" s="262">
        <v>538</v>
      </c>
      <c r="AK206" s="262">
        <v>102</v>
      </c>
      <c r="AL206" s="262">
        <v>24332</v>
      </c>
      <c r="AM206" s="262">
        <v>2878</v>
      </c>
      <c r="AN206" s="262">
        <v>2239</v>
      </c>
      <c r="AO206" s="262">
        <v>1313</v>
      </c>
      <c r="AP206" s="262">
        <v>55714</v>
      </c>
      <c r="AQ206" s="262">
        <v>7347</v>
      </c>
      <c r="AR206" s="262">
        <v>4919</v>
      </c>
      <c r="AS206" s="262">
        <v>5379</v>
      </c>
      <c r="AT206" s="262">
        <v>8399</v>
      </c>
      <c r="AU206" s="262">
        <v>9854</v>
      </c>
      <c r="AV206" s="262">
        <v>7080</v>
      </c>
      <c r="AW206" s="262">
        <v>8705</v>
      </c>
      <c r="AX206" s="262">
        <v>2862</v>
      </c>
      <c r="AY206" s="262">
        <v>1163</v>
      </c>
      <c r="AZ206" s="262">
        <v>15313</v>
      </c>
      <c r="BA206" s="262">
        <v>38309</v>
      </c>
      <c r="BB206" s="262">
        <v>322</v>
      </c>
      <c r="BC206" s="262">
        <v>386</v>
      </c>
      <c r="BD206" s="262">
        <v>484</v>
      </c>
      <c r="BE206" s="262">
        <v>494</v>
      </c>
      <c r="BF206" s="262">
        <v>163</v>
      </c>
      <c r="BG206" s="262">
        <v>237</v>
      </c>
      <c r="BH206" s="262">
        <v>1218</v>
      </c>
      <c r="BI206" s="262">
        <v>1933</v>
      </c>
      <c r="BJ206" s="262">
        <v>334</v>
      </c>
      <c r="BK206" s="262">
        <v>46629</v>
      </c>
      <c r="BL206" s="262">
        <v>5412</v>
      </c>
      <c r="BM206" s="262">
        <v>182</v>
      </c>
      <c r="BN206" s="262">
        <v>30497</v>
      </c>
      <c r="BO206" s="262">
        <v>20251</v>
      </c>
      <c r="BP206" s="262">
        <v>1473</v>
      </c>
      <c r="BQ206" s="262">
        <v>3487</v>
      </c>
      <c r="BR206" s="262">
        <v>2254</v>
      </c>
      <c r="BS206" s="262">
        <v>6749</v>
      </c>
      <c r="BT206" s="262">
        <v>10864</v>
      </c>
      <c r="BU206" s="262">
        <v>11413</v>
      </c>
      <c r="BV206" s="262">
        <v>8313</v>
      </c>
      <c r="BW206" s="262">
        <v>6715</v>
      </c>
      <c r="BX206" s="262">
        <v>4154</v>
      </c>
      <c r="BY206" s="262">
        <v>2191</v>
      </c>
      <c r="BZ206" s="262">
        <v>1208</v>
      </c>
      <c r="CA206" s="262">
        <v>1847</v>
      </c>
      <c r="CB206" s="262">
        <v>1452</v>
      </c>
      <c r="CC206" s="262">
        <v>4250</v>
      </c>
      <c r="CD206" s="262">
        <v>9224</v>
      </c>
      <c r="CE206" s="262">
        <v>12853</v>
      </c>
      <c r="CF206" s="262">
        <v>10796</v>
      </c>
      <c r="CG206" s="262">
        <v>7307</v>
      </c>
      <c r="CH206" s="262">
        <v>9826</v>
      </c>
      <c r="CI206" s="262">
        <v>43548</v>
      </c>
      <c r="CJ206" s="262">
        <v>4856</v>
      </c>
      <c r="CK206" s="262">
        <v>4514</v>
      </c>
      <c r="CL206" s="262">
        <v>2790</v>
      </c>
      <c r="CM206" s="262">
        <v>49868</v>
      </c>
      <c r="CN206" s="262">
        <v>16075</v>
      </c>
      <c r="CO206" s="262">
        <v>13350</v>
      </c>
      <c r="CP206" s="262">
        <v>15878</v>
      </c>
      <c r="CQ206" s="262">
        <v>3631</v>
      </c>
      <c r="CR206" s="262">
        <v>934</v>
      </c>
      <c r="CS206" s="262">
        <v>16075</v>
      </c>
      <c r="CT206" s="262">
        <v>15659</v>
      </c>
      <c r="CU206" s="262">
        <v>7539</v>
      </c>
      <c r="CV206" s="262">
        <v>7042</v>
      </c>
      <c r="CW206" s="262">
        <v>2449</v>
      </c>
      <c r="CX206" s="262">
        <v>1104</v>
      </c>
      <c r="CY206" s="262">
        <v>115973</v>
      </c>
      <c r="CZ206" s="262">
        <v>56908</v>
      </c>
      <c r="DA206" s="262">
        <v>59065</v>
      </c>
      <c r="DB206" s="262">
        <v>10593</v>
      </c>
      <c r="DC206" s="262">
        <v>14093</v>
      </c>
      <c r="DD206" s="262">
        <v>13300</v>
      </c>
      <c r="DE206" s="262">
        <v>16922</v>
      </c>
      <c r="DF206" s="262">
        <v>11536</v>
      </c>
      <c r="DG206" s="262">
        <v>11351</v>
      </c>
      <c r="DH206" s="262">
        <v>5820</v>
      </c>
      <c r="DI206" s="262">
        <v>2862</v>
      </c>
      <c r="DJ206" s="262">
        <v>3033</v>
      </c>
      <c r="DK206" s="262">
        <v>11417</v>
      </c>
      <c r="DL206" s="262">
        <v>4346</v>
      </c>
      <c r="DM206" s="262">
        <v>9881</v>
      </c>
      <c r="DN206" s="262">
        <v>6447</v>
      </c>
      <c r="DO206" s="262">
        <v>12916</v>
      </c>
      <c r="DP206" s="262">
        <v>19442</v>
      </c>
      <c r="DQ206" s="262">
        <v>23279</v>
      </c>
      <c r="DR206" s="262">
        <v>11900</v>
      </c>
      <c r="DS206" s="262">
        <v>10450</v>
      </c>
      <c r="DT206" s="262">
        <v>64820</v>
      </c>
      <c r="DU206" s="262">
        <v>63070</v>
      </c>
      <c r="DV206" s="262">
        <v>1750</v>
      </c>
      <c r="DW206" s="262">
        <v>50260</v>
      </c>
      <c r="DX206" s="262">
        <v>63070</v>
      </c>
      <c r="DY206" s="262">
        <v>54070</v>
      </c>
      <c r="DZ206" s="262">
        <v>2560</v>
      </c>
      <c r="EA206" s="262">
        <v>2630</v>
      </c>
      <c r="EB206" s="262">
        <v>2920</v>
      </c>
      <c r="EC206" s="262">
        <v>890</v>
      </c>
      <c r="ED206" s="262">
        <v>61940</v>
      </c>
      <c r="EE206" s="262">
        <v>3050</v>
      </c>
      <c r="EF206" s="262">
        <v>8220</v>
      </c>
      <c r="EG206" s="262">
        <v>10480</v>
      </c>
      <c r="EH206" s="262">
        <v>7480</v>
      </c>
      <c r="EI206" s="262">
        <v>8460</v>
      </c>
      <c r="EJ206" s="262">
        <v>860</v>
      </c>
      <c r="EK206" s="262">
        <v>11520</v>
      </c>
      <c r="EL206" s="262">
        <v>5590</v>
      </c>
      <c r="EM206" s="262">
        <v>6200</v>
      </c>
      <c r="EN206" s="262">
        <v>0.42420000000000002</v>
      </c>
      <c r="EO206" s="262">
        <v>63070</v>
      </c>
      <c r="EP206" s="262">
        <v>970</v>
      </c>
      <c r="EQ206" s="262">
        <v>25460</v>
      </c>
      <c r="ER206" s="262">
        <v>21400</v>
      </c>
      <c r="ES206" s="262">
        <v>360</v>
      </c>
      <c r="ET206" s="262">
        <v>3700</v>
      </c>
      <c r="EU206" s="262">
        <v>14390</v>
      </c>
      <c r="EV206" s="262">
        <v>10860</v>
      </c>
      <c r="EW206" s="262">
        <v>3530</v>
      </c>
      <c r="EX206" s="262">
        <v>22250</v>
      </c>
      <c r="EY206" s="262">
        <v>1520</v>
      </c>
      <c r="EZ206" s="262">
        <v>4850</v>
      </c>
      <c r="FA206" s="262">
        <v>3650</v>
      </c>
      <c r="FB206" s="262">
        <v>12230</v>
      </c>
      <c r="FC206" s="262">
        <v>0.42420000000000002</v>
      </c>
      <c r="FD206" s="262">
        <v>15570</v>
      </c>
      <c r="FE206" s="262">
        <v>4890</v>
      </c>
      <c r="FF206" s="262">
        <v>8620</v>
      </c>
      <c r="FG206" s="262">
        <v>2050</v>
      </c>
      <c r="FH206" s="262">
        <v>4650</v>
      </c>
      <c r="FI206" s="262">
        <v>1600</v>
      </c>
      <c r="FJ206" s="262">
        <v>4300</v>
      </c>
      <c r="FK206" s="262">
        <v>3380</v>
      </c>
      <c r="FL206" s="262">
        <v>0.42420000000000002</v>
      </c>
      <c r="FM206" s="262">
        <v>1600</v>
      </c>
      <c r="FN206" s="262">
        <v>98020</v>
      </c>
      <c r="FO206" s="262">
        <v>7240</v>
      </c>
      <c r="FP206" s="262">
        <v>4010</v>
      </c>
      <c r="FQ206" s="262">
        <v>3230</v>
      </c>
      <c r="FR206" s="262">
        <v>42550</v>
      </c>
      <c r="FS206" s="262">
        <v>29320</v>
      </c>
      <c r="FT206" s="262">
        <v>27270</v>
      </c>
      <c r="FU206" s="262">
        <v>2050</v>
      </c>
      <c r="FV206" s="262">
        <v>6020</v>
      </c>
      <c r="FW206" s="262">
        <v>12900</v>
      </c>
      <c r="FX206" s="262">
        <v>98020</v>
      </c>
      <c r="FY206" s="262">
        <v>28950</v>
      </c>
      <c r="FZ206" s="262">
        <v>47940</v>
      </c>
      <c r="GA206" s="262">
        <v>10510</v>
      </c>
      <c r="GB206" s="262">
        <v>1450</v>
      </c>
      <c r="GC206" s="262">
        <v>4340</v>
      </c>
      <c r="GD206" s="262">
        <v>4270</v>
      </c>
      <c r="GE206" s="262">
        <v>570</v>
      </c>
      <c r="GF206">
        <v>4772</v>
      </c>
      <c r="GG206">
        <v>3025</v>
      </c>
      <c r="GH206">
        <v>11982</v>
      </c>
      <c r="GI206">
        <v>3357</v>
      </c>
      <c r="GJ206">
        <v>1266</v>
      </c>
      <c r="GK206">
        <v>2151</v>
      </c>
      <c r="GL206">
        <v>1998</v>
      </c>
      <c r="GM206">
        <v>1090</v>
      </c>
      <c r="GN206">
        <v>867</v>
      </c>
      <c r="GO206">
        <v>254</v>
      </c>
      <c r="GP206">
        <v>7347</v>
      </c>
      <c r="GQ206">
        <v>4800</v>
      </c>
      <c r="GR206">
        <v>22976</v>
      </c>
      <c r="GS206">
        <v>6563</v>
      </c>
      <c r="GT206">
        <v>2068</v>
      </c>
      <c r="GU206">
        <v>4933</v>
      </c>
      <c r="GV206">
        <v>3865</v>
      </c>
      <c r="GW206">
        <v>1553</v>
      </c>
      <c r="GX206">
        <v>1249</v>
      </c>
      <c r="GY206">
        <v>354</v>
      </c>
    </row>
    <row r="207" spans="1:207">
      <c r="A207" s="262">
        <v>8311</v>
      </c>
      <c r="B207" s="262">
        <v>8</v>
      </c>
      <c r="C207" s="262">
        <v>3</v>
      </c>
      <c r="D207" s="262">
        <v>11</v>
      </c>
      <c r="E207" s="262" t="s">
        <v>187</v>
      </c>
      <c r="F207" s="262" t="s">
        <v>2609</v>
      </c>
      <c r="G207" s="262" t="s">
        <v>2610</v>
      </c>
      <c r="H207" s="262" t="s">
        <v>2202</v>
      </c>
      <c r="I207" s="262">
        <v>26618</v>
      </c>
      <c r="J207" s="262">
        <v>3875</v>
      </c>
      <c r="K207" s="262">
        <v>3490</v>
      </c>
      <c r="L207" s="262">
        <v>3595</v>
      </c>
      <c r="M207" s="262">
        <v>4127</v>
      </c>
      <c r="N207" s="262">
        <v>3168</v>
      </c>
      <c r="O207" s="262">
        <v>2949</v>
      </c>
      <c r="P207" s="262">
        <v>2685</v>
      </c>
      <c r="Q207" s="262">
        <v>1754</v>
      </c>
      <c r="R207" s="262">
        <v>975</v>
      </c>
      <c r="S207" s="262">
        <v>6400</v>
      </c>
      <c r="T207" s="262">
        <v>16410</v>
      </c>
      <c r="U207" s="262">
        <v>1064</v>
      </c>
      <c r="V207" s="262">
        <v>1499</v>
      </c>
      <c r="W207" s="262">
        <v>399</v>
      </c>
      <c r="X207" s="262">
        <v>308</v>
      </c>
      <c r="Y207" s="262">
        <v>196</v>
      </c>
      <c r="Z207" s="262">
        <v>342</v>
      </c>
      <c r="AA207" s="262">
        <v>1777</v>
      </c>
      <c r="AB207" s="262">
        <v>2776</v>
      </c>
      <c r="AC207" s="262">
        <v>217</v>
      </c>
      <c r="AD207" s="262">
        <v>20468</v>
      </c>
      <c r="AE207" s="262">
        <v>1286</v>
      </c>
      <c r="AF207" s="262">
        <v>94</v>
      </c>
      <c r="AG207" s="262">
        <v>10746</v>
      </c>
      <c r="AH207" s="262">
        <v>4059</v>
      </c>
      <c r="AI207" s="262">
        <v>7200</v>
      </c>
      <c r="AJ207" s="262">
        <v>3306</v>
      </c>
      <c r="AK207" s="262">
        <v>1307</v>
      </c>
      <c r="AL207" s="262">
        <v>9445</v>
      </c>
      <c r="AM207" s="262">
        <v>4852</v>
      </c>
      <c r="AN207" s="262">
        <v>10087</v>
      </c>
      <c r="AO207" s="262">
        <v>2234</v>
      </c>
      <c r="AP207" s="262">
        <v>111367</v>
      </c>
      <c r="AQ207" s="262">
        <v>12813</v>
      </c>
      <c r="AR207" s="262">
        <v>10002</v>
      </c>
      <c r="AS207" s="262">
        <v>14275</v>
      </c>
      <c r="AT207" s="262">
        <v>19285</v>
      </c>
      <c r="AU207" s="262">
        <v>16962</v>
      </c>
      <c r="AV207" s="262">
        <v>12630</v>
      </c>
      <c r="AW207" s="262">
        <v>14139</v>
      </c>
      <c r="AX207" s="262">
        <v>6538</v>
      </c>
      <c r="AY207" s="262">
        <v>4719</v>
      </c>
      <c r="AZ207" s="262">
        <v>49914</v>
      </c>
      <c r="BA207" s="262">
        <v>33698</v>
      </c>
      <c r="BB207" s="262">
        <v>7471</v>
      </c>
      <c r="BC207" s="262">
        <v>9664</v>
      </c>
      <c r="BD207" s="262">
        <v>4020</v>
      </c>
      <c r="BE207" s="262">
        <v>1664</v>
      </c>
      <c r="BF207" s="262">
        <v>2363</v>
      </c>
      <c r="BG207" s="262">
        <v>2569</v>
      </c>
      <c r="BH207" s="262">
        <v>13135</v>
      </c>
      <c r="BI207" s="262">
        <v>12142</v>
      </c>
      <c r="BJ207" s="262">
        <v>2346</v>
      </c>
      <c r="BK207" s="262">
        <v>80057</v>
      </c>
      <c r="BL207" s="262">
        <v>3264</v>
      </c>
      <c r="BM207" s="262">
        <v>419</v>
      </c>
      <c r="BN207" s="262">
        <v>30525</v>
      </c>
      <c r="BO207" s="262">
        <v>77787</v>
      </c>
      <c r="BP207" s="262">
        <v>518</v>
      </c>
      <c r="BQ207" s="262">
        <v>2533</v>
      </c>
      <c r="BR207" s="262">
        <v>15619</v>
      </c>
      <c r="BS207" s="262">
        <v>24570</v>
      </c>
      <c r="BT207" s="262">
        <v>27591</v>
      </c>
      <c r="BU207" s="262">
        <v>18499</v>
      </c>
      <c r="BV207" s="262">
        <v>9971</v>
      </c>
      <c r="BW207" s="262">
        <v>6640</v>
      </c>
      <c r="BX207" s="262">
        <v>3842</v>
      </c>
      <c r="BY207" s="262">
        <v>1660</v>
      </c>
      <c r="BZ207" s="262">
        <v>1122</v>
      </c>
      <c r="CA207" s="262">
        <v>1849</v>
      </c>
      <c r="CB207" s="262">
        <v>11582</v>
      </c>
      <c r="CC207" s="262">
        <v>14979</v>
      </c>
      <c r="CD207" s="262">
        <v>28259</v>
      </c>
      <c r="CE207" s="262">
        <v>29233</v>
      </c>
      <c r="CF207" s="262">
        <v>14424</v>
      </c>
      <c r="CG207" s="262">
        <v>6427</v>
      </c>
      <c r="CH207" s="262">
        <v>6459</v>
      </c>
      <c r="CI207" s="262">
        <v>34955</v>
      </c>
      <c r="CJ207" s="262">
        <v>13425</v>
      </c>
      <c r="CK207" s="262">
        <v>45464</v>
      </c>
      <c r="CL207" s="262">
        <v>17519</v>
      </c>
      <c r="CM207" s="262">
        <v>107816</v>
      </c>
      <c r="CN207" s="262">
        <v>50120</v>
      </c>
      <c r="CO207" s="262">
        <v>23693</v>
      </c>
      <c r="CP207" s="262">
        <v>19480</v>
      </c>
      <c r="CQ207" s="262">
        <v>7807</v>
      </c>
      <c r="CR207" s="262">
        <v>6716</v>
      </c>
      <c r="CS207" s="262">
        <v>50120</v>
      </c>
      <c r="CT207" s="262">
        <v>30829</v>
      </c>
      <c r="CU207" s="262">
        <v>12884</v>
      </c>
      <c r="CV207" s="262">
        <v>9136</v>
      </c>
      <c r="CW207" s="262">
        <v>3028</v>
      </c>
      <c r="CX207" s="262">
        <v>1819</v>
      </c>
      <c r="CY207" s="262">
        <v>209628</v>
      </c>
      <c r="CZ207" s="262">
        <v>98705</v>
      </c>
      <c r="DA207" s="262">
        <v>110924</v>
      </c>
      <c r="DB207" s="262">
        <v>18758</v>
      </c>
      <c r="DC207" s="262">
        <v>18661</v>
      </c>
      <c r="DD207" s="262">
        <v>41836</v>
      </c>
      <c r="DE207" s="262">
        <v>25491</v>
      </c>
      <c r="DF207" s="262">
        <v>18379</v>
      </c>
      <c r="DG207" s="262">
        <v>15666</v>
      </c>
      <c r="DH207" s="262">
        <v>10185</v>
      </c>
      <c r="DI207" s="262">
        <v>6104</v>
      </c>
      <c r="DJ207" s="262">
        <v>5557</v>
      </c>
      <c r="DK207" s="262">
        <v>16326</v>
      </c>
      <c r="DL207" s="262">
        <v>5215</v>
      </c>
      <c r="DM207" s="262">
        <v>25055</v>
      </c>
      <c r="DN207" s="262">
        <v>20998</v>
      </c>
      <c r="DO207" s="262">
        <v>29614</v>
      </c>
      <c r="DP207" s="262">
        <v>31039</v>
      </c>
      <c r="DQ207" s="262">
        <v>35190</v>
      </c>
      <c r="DR207" s="262">
        <v>17872</v>
      </c>
      <c r="DS207" s="262">
        <v>16659</v>
      </c>
      <c r="DT207" s="262">
        <v>119700</v>
      </c>
      <c r="DU207" s="262">
        <v>114030</v>
      </c>
      <c r="DV207" s="262">
        <v>5670</v>
      </c>
      <c r="DW207" s="262">
        <v>87530</v>
      </c>
      <c r="DX207" s="262">
        <v>114030</v>
      </c>
      <c r="DY207" s="262">
        <v>90590</v>
      </c>
      <c r="DZ207" s="262">
        <v>8400</v>
      </c>
      <c r="EA207" s="262">
        <v>4370</v>
      </c>
      <c r="EB207" s="262">
        <v>9450</v>
      </c>
      <c r="EC207" s="262">
        <v>1210</v>
      </c>
      <c r="ED207" s="262">
        <v>111690</v>
      </c>
      <c r="EE207" s="262">
        <v>5450</v>
      </c>
      <c r="EF207" s="262">
        <v>34070</v>
      </c>
      <c r="EG207" s="262">
        <v>19920</v>
      </c>
      <c r="EH207" s="262">
        <v>13450</v>
      </c>
      <c r="EI207" s="262">
        <v>17160</v>
      </c>
      <c r="EJ207" s="262">
        <v>0.42420000000000002</v>
      </c>
      <c r="EK207" s="262">
        <v>8010</v>
      </c>
      <c r="EL207" s="262">
        <v>3540</v>
      </c>
      <c r="EM207" s="262">
        <v>8970</v>
      </c>
      <c r="EN207" s="262">
        <v>0.42420000000000002</v>
      </c>
      <c r="EO207" s="262">
        <v>114030</v>
      </c>
      <c r="EP207" s="262">
        <v>1180</v>
      </c>
      <c r="EQ207" s="262">
        <v>16050</v>
      </c>
      <c r="ER207" s="262">
        <v>10860</v>
      </c>
      <c r="ES207" s="262">
        <v>1130</v>
      </c>
      <c r="ET207" s="262">
        <v>4060</v>
      </c>
      <c r="EU207" s="262">
        <v>28720</v>
      </c>
      <c r="EV207" s="262">
        <v>19090</v>
      </c>
      <c r="EW207" s="262">
        <v>9630</v>
      </c>
      <c r="EX207" s="262">
        <v>68080</v>
      </c>
      <c r="EY207" s="262">
        <v>1880</v>
      </c>
      <c r="EZ207" s="262">
        <v>15650</v>
      </c>
      <c r="FA207" s="262">
        <v>6460</v>
      </c>
      <c r="FB207" s="262">
        <v>44080</v>
      </c>
      <c r="FC207" s="262">
        <v>0.42420000000000002</v>
      </c>
      <c r="FD207" s="262">
        <v>22370</v>
      </c>
      <c r="FE207" s="262">
        <v>8000</v>
      </c>
      <c r="FF207" s="262">
        <v>11210</v>
      </c>
      <c r="FG207" s="262">
        <v>3160</v>
      </c>
      <c r="FH207" s="262">
        <v>7800</v>
      </c>
      <c r="FI207" s="262">
        <v>1210</v>
      </c>
      <c r="FJ207" s="262">
        <v>3480</v>
      </c>
      <c r="FK207" s="262">
        <v>7540</v>
      </c>
      <c r="FL207" s="262">
        <v>0.42420000000000002</v>
      </c>
      <c r="FM207" s="262">
        <v>1740</v>
      </c>
      <c r="FN207" s="262">
        <v>178970</v>
      </c>
      <c r="FO207" s="262">
        <v>9650</v>
      </c>
      <c r="FP207" s="262">
        <v>6180</v>
      </c>
      <c r="FQ207" s="262">
        <v>3470</v>
      </c>
      <c r="FR207" s="262">
        <v>38370</v>
      </c>
      <c r="FS207" s="262">
        <v>34200</v>
      </c>
      <c r="FT207" s="262">
        <v>31040</v>
      </c>
      <c r="FU207" s="262">
        <v>3160</v>
      </c>
      <c r="FV207" s="262">
        <v>13510</v>
      </c>
      <c r="FW207" s="262">
        <v>83250</v>
      </c>
      <c r="FX207" s="262">
        <v>178970</v>
      </c>
      <c r="FY207" s="262">
        <v>54000</v>
      </c>
      <c r="FZ207" s="262">
        <v>50820</v>
      </c>
      <c r="GA207" s="262">
        <v>16970</v>
      </c>
      <c r="GB207" s="262">
        <v>3210</v>
      </c>
      <c r="GC207" s="262">
        <v>11800</v>
      </c>
      <c r="GD207" s="262">
        <v>34210</v>
      </c>
      <c r="GE207" s="262">
        <v>7960</v>
      </c>
      <c r="GF207">
        <v>3875</v>
      </c>
      <c r="GG207">
        <v>3359</v>
      </c>
      <c r="GH207">
        <v>10761</v>
      </c>
      <c r="GI207">
        <v>2450</v>
      </c>
      <c r="GJ207">
        <v>1051</v>
      </c>
      <c r="GK207">
        <v>1260</v>
      </c>
      <c r="GL207">
        <v>1534</v>
      </c>
      <c r="GM207">
        <v>1117</v>
      </c>
      <c r="GN207">
        <v>889</v>
      </c>
      <c r="GO207">
        <v>322</v>
      </c>
      <c r="GP207">
        <v>12813</v>
      </c>
      <c r="GQ207">
        <v>9689</v>
      </c>
      <c r="GR207">
        <v>49705</v>
      </c>
      <c r="GS207">
        <v>11219</v>
      </c>
      <c r="GT207">
        <v>3604</v>
      </c>
      <c r="GU207">
        <v>6232</v>
      </c>
      <c r="GV207">
        <v>8329</v>
      </c>
      <c r="GW207">
        <v>3914</v>
      </c>
      <c r="GX207">
        <v>4224</v>
      </c>
      <c r="GY207">
        <v>1634</v>
      </c>
    </row>
    <row r="208" spans="1:207">
      <c r="A208" s="262">
        <v>8315</v>
      </c>
      <c r="B208" s="262">
        <v>8</v>
      </c>
      <c r="C208" s="262">
        <v>3</v>
      </c>
      <c r="D208" s="262">
        <v>15</v>
      </c>
      <c r="E208" s="262" t="s">
        <v>187</v>
      </c>
      <c r="F208" s="262" t="s">
        <v>2611</v>
      </c>
      <c r="G208" s="262" t="s">
        <v>2612</v>
      </c>
      <c r="H208" s="262" t="s">
        <v>2202</v>
      </c>
      <c r="I208" s="262">
        <v>58657</v>
      </c>
      <c r="J208" s="262">
        <v>7493</v>
      </c>
      <c r="K208" s="262">
        <v>3396</v>
      </c>
      <c r="L208" s="262">
        <v>4117</v>
      </c>
      <c r="M208" s="262">
        <v>7686</v>
      </c>
      <c r="N208" s="262">
        <v>11542</v>
      </c>
      <c r="O208" s="262">
        <v>8550</v>
      </c>
      <c r="P208" s="262">
        <v>8822</v>
      </c>
      <c r="Q208" s="262">
        <v>4688</v>
      </c>
      <c r="R208" s="262">
        <v>2363</v>
      </c>
      <c r="S208" s="262">
        <v>8498</v>
      </c>
      <c r="T208" s="262">
        <v>48909</v>
      </c>
      <c r="U208" s="262">
        <v>355</v>
      </c>
      <c r="V208" s="262">
        <v>337</v>
      </c>
      <c r="W208" s="262">
        <v>144</v>
      </c>
      <c r="X208" s="262">
        <v>200</v>
      </c>
      <c r="Y208" s="262">
        <v>74</v>
      </c>
      <c r="Z208" s="262">
        <v>140</v>
      </c>
      <c r="AA208" s="262">
        <v>1448</v>
      </c>
      <c r="AB208" s="262">
        <v>1309</v>
      </c>
      <c r="AC208" s="262">
        <v>456</v>
      </c>
      <c r="AD208" s="262">
        <v>50579</v>
      </c>
      <c r="AE208" s="262">
        <v>4622</v>
      </c>
      <c r="AF208" s="262">
        <v>243</v>
      </c>
      <c r="AG208" s="262">
        <v>33114</v>
      </c>
      <c r="AH208" s="262">
        <v>14003</v>
      </c>
      <c r="AI208" s="262">
        <v>9506</v>
      </c>
      <c r="AJ208" s="262">
        <v>1696</v>
      </c>
      <c r="AK208" s="262">
        <v>338</v>
      </c>
      <c r="AL208" s="262">
        <v>38331</v>
      </c>
      <c r="AM208" s="262">
        <v>9822</v>
      </c>
      <c r="AN208" s="262">
        <v>7738</v>
      </c>
      <c r="AO208" s="262">
        <v>2766</v>
      </c>
      <c r="AP208" s="262">
        <v>116987</v>
      </c>
      <c r="AQ208" s="262">
        <v>12249</v>
      </c>
      <c r="AR208" s="262">
        <v>5540</v>
      </c>
      <c r="AS208" s="262">
        <v>7033</v>
      </c>
      <c r="AT208" s="262">
        <v>15950</v>
      </c>
      <c r="AU208" s="262">
        <v>27024</v>
      </c>
      <c r="AV208" s="262">
        <v>17256</v>
      </c>
      <c r="AW208" s="262">
        <v>20199</v>
      </c>
      <c r="AX208" s="262">
        <v>7753</v>
      </c>
      <c r="AY208" s="262">
        <v>3877</v>
      </c>
      <c r="AZ208" s="262">
        <v>36497</v>
      </c>
      <c r="BA208" s="262">
        <v>74726</v>
      </c>
      <c r="BB208" s="262">
        <v>2542</v>
      </c>
      <c r="BC208" s="262">
        <v>959</v>
      </c>
      <c r="BD208" s="262">
        <v>1003</v>
      </c>
      <c r="BE208" s="262">
        <v>619</v>
      </c>
      <c r="BF208" s="262">
        <v>251</v>
      </c>
      <c r="BG208" s="262">
        <v>284</v>
      </c>
      <c r="BH208" s="262">
        <v>2986</v>
      </c>
      <c r="BI208" s="262">
        <v>3409</v>
      </c>
      <c r="BJ208" s="262">
        <v>921</v>
      </c>
      <c r="BK208" s="262">
        <v>102212</v>
      </c>
      <c r="BL208" s="262">
        <v>7053</v>
      </c>
      <c r="BM208" s="262">
        <v>300</v>
      </c>
      <c r="BN208" s="262">
        <v>59398</v>
      </c>
      <c r="BO208" s="262">
        <v>50474</v>
      </c>
      <c r="BP208" s="262">
        <v>3229</v>
      </c>
      <c r="BQ208" s="262">
        <v>3780</v>
      </c>
      <c r="BR208" s="262">
        <v>4843</v>
      </c>
      <c r="BS208" s="262">
        <v>13363</v>
      </c>
      <c r="BT208" s="262">
        <v>22463</v>
      </c>
      <c r="BU208" s="262">
        <v>23451</v>
      </c>
      <c r="BV208" s="262">
        <v>16694</v>
      </c>
      <c r="BW208" s="262">
        <v>14997</v>
      </c>
      <c r="BX208" s="262">
        <v>9378</v>
      </c>
      <c r="BY208" s="262">
        <v>4667</v>
      </c>
      <c r="BZ208" s="262">
        <v>2780</v>
      </c>
      <c r="CA208" s="262">
        <v>4245</v>
      </c>
      <c r="CB208" s="262">
        <v>3436</v>
      </c>
      <c r="CC208" s="262">
        <v>10627</v>
      </c>
      <c r="CD208" s="262">
        <v>21655</v>
      </c>
      <c r="CE208" s="262">
        <v>28532</v>
      </c>
      <c r="CF208" s="262">
        <v>21767</v>
      </c>
      <c r="CG208" s="262">
        <v>14572</v>
      </c>
      <c r="CH208" s="262">
        <v>16292</v>
      </c>
      <c r="CI208" s="262">
        <v>79164</v>
      </c>
      <c r="CJ208" s="262">
        <v>17183</v>
      </c>
      <c r="CK208" s="262">
        <v>14628</v>
      </c>
      <c r="CL208" s="262">
        <v>5906</v>
      </c>
      <c r="CM208" s="262">
        <v>108403</v>
      </c>
      <c r="CN208" s="262">
        <v>34983</v>
      </c>
      <c r="CO208" s="262">
        <v>30883</v>
      </c>
      <c r="CP208" s="262">
        <v>31912</v>
      </c>
      <c r="CQ208" s="262">
        <v>8136</v>
      </c>
      <c r="CR208" s="262">
        <v>2489</v>
      </c>
      <c r="CS208" s="262">
        <v>34983</v>
      </c>
      <c r="CT208" s="262">
        <v>35894</v>
      </c>
      <c r="CU208" s="262">
        <v>15996</v>
      </c>
      <c r="CV208" s="262">
        <v>14229</v>
      </c>
      <c r="CW208" s="262">
        <v>4844</v>
      </c>
      <c r="CX208" s="262">
        <v>2457</v>
      </c>
      <c r="CY208" s="262">
        <v>247281</v>
      </c>
      <c r="CZ208" s="262">
        <v>120078</v>
      </c>
      <c r="DA208" s="262">
        <v>127201</v>
      </c>
      <c r="DB208" s="262">
        <v>22774</v>
      </c>
      <c r="DC208" s="262">
        <v>28834</v>
      </c>
      <c r="DD208" s="262">
        <v>26444</v>
      </c>
      <c r="DE208" s="262">
        <v>36215</v>
      </c>
      <c r="DF208" s="262">
        <v>27341</v>
      </c>
      <c r="DG208" s="262">
        <v>23856</v>
      </c>
      <c r="DH208" s="262">
        <v>12781</v>
      </c>
      <c r="DI208" s="262">
        <v>6357</v>
      </c>
      <c r="DJ208" s="262">
        <v>6663</v>
      </c>
      <c r="DK208" s="262">
        <v>23613</v>
      </c>
      <c r="DL208" s="262">
        <v>8825</v>
      </c>
      <c r="DM208" s="262">
        <v>19814</v>
      </c>
      <c r="DN208" s="262">
        <v>12780</v>
      </c>
      <c r="DO208" s="262">
        <v>26843</v>
      </c>
      <c r="DP208" s="262">
        <v>42191</v>
      </c>
      <c r="DQ208" s="262">
        <v>50832</v>
      </c>
      <c r="DR208" s="262">
        <v>27205</v>
      </c>
      <c r="DS208" s="262">
        <v>22156</v>
      </c>
      <c r="DT208" s="262">
        <v>137440</v>
      </c>
      <c r="DU208" s="262">
        <v>134010</v>
      </c>
      <c r="DV208" s="262">
        <v>3430</v>
      </c>
      <c r="DW208" s="262">
        <v>108800</v>
      </c>
      <c r="DX208" s="262">
        <v>134010</v>
      </c>
      <c r="DY208" s="262">
        <v>107570</v>
      </c>
      <c r="DZ208" s="262">
        <v>7380</v>
      </c>
      <c r="EA208" s="262">
        <v>7600</v>
      </c>
      <c r="EB208" s="262">
        <v>9230</v>
      </c>
      <c r="EC208" s="262">
        <v>2230</v>
      </c>
      <c r="ED208" s="262">
        <v>131590</v>
      </c>
      <c r="EE208" s="262">
        <v>7270</v>
      </c>
      <c r="EF208" s="262">
        <v>22580</v>
      </c>
      <c r="EG208" s="262">
        <v>26030</v>
      </c>
      <c r="EH208" s="262">
        <v>17530</v>
      </c>
      <c r="EI208" s="262">
        <v>22190</v>
      </c>
      <c r="EJ208" s="262">
        <v>3410</v>
      </c>
      <c r="EK208" s="262">
        <v>14840</v>
      </c>
      <c r="EL208" s="262">
        <v>6400</v>
      </c>
      <c r="EM208" s="262">
        <v>10980</v>
      </c>
      <c r="EN208" s="262">
        <v>350</v>
      </c>
      <c r="EO208" s="262">
        <v>134010</v>
      </c>
      <c r="EP208" s="262">
        <v>3710</v>
      </c>
      <c r="EQ208" s="262">
        <v>34060</v>
      </c>
      <c r="ER208" s="262">
        <v>24880</v>
      </c>
      <c r="ES208" s="262">
        <v>1290</v>
      </c>
      <c r="ET208" s="262">
        <v>7890</v>
      </c>
      <c r="EU208" s="262">
        <v>35340</v>
      </c>
      <c r="EV208" s="262">
        <v>26220</v>
      </c>
      <c r="EW208" s="262">
        <v>9110</v>
      </c>
      <c r="EX208" s="262">
        <v>60900</v>
      </c>
      <c r="EY208" s="262">
        <v>4000</v>
      </c>
      <c r="EZ208" s="262">
        <v>13960</v>
      </c>
      <c r="FA208" s="262">
        <v>9070</v>
      </c>
      <c r="FB208" s="262">
        <v>33870</v>
      </c>
      <c r="FC208" s="262">
        <v>0</v>
      </c>
      <c r="FD208" s="262">
        <v>33650</v>
      </c>
      <c r="FE208" s="262">
        <v>10510</v>
      </c>
      <c r="FF208" s="262">
        <v>18180</v>
      </c>
      <c r="FG208" s="262">
        <v>4960</v>
      </c>
      <c r="FH208" s="262">
        <v>10200</v>
      </c>
      <c r="FI208" s="262">
        <v>2730</v>
      </c>
      <c r="FJ208" s="262">
        <v>7310</v>
      </c>
      <c r="FK208" s="262">
        <v>10440</v>
      </c>
      <c r="FL208" s="262">
        <v>0.42420000000000002</v>
      </c>
      <c r="FM208" s="262">
        <v>2630</v>
      </c>
      <c r="FN208" s="262">
        <v>209420</v>
      </c>
      <c r="FO208" s="262">
        <v>12230</v>
      </c>
      <c r="FP208" s="262">
        <v>5770</v>
      </c>
      <c r="FQ208" s="262">
        <v>6450</v>
      </c>
      <c r="FR208" s="262">
        <v>77850</v>
      </c>
      <c r="FS208" s="262">
        <v>57710</v>
      </c>
      <c r="FT208" s="262">
        <v>52750</v>
      </c>
      <c r="FU208" s="262">
        <v>4960</v>
      </c>
      <c r="FV208" s="262">
        <v>16180</v>
      </c>
      <c r="FW208" s="262">
        <v>45460</v>
      </c>
      <c r="FX208" s="262">
        <v>209420</v>
      </c>
      <c r="FY208" s="262">
        <v>56260</v>
      </c>
      <c r="FZ208" s="262">
        <v>90330</v>
      </c>
      <c r="GA208" s="262">
        <v>26480</v>
      </c>
      <c r="GB208" s="262">
        <v>4120</v>
      </c>
      <c r="GC208" s="262">
        <v>12100</v>
      </c>
      <c r="GD208" s="262">
        <v>16630</v>
      </c>
      <c r="GE208" s="262">
        <v>3500</v>
      </c>
      <c r="GF208">
        <v>7493</v>
      </c>
      <c r="GG208">
        <v>3283</v>
      </c>
      <c r="GH208">
        <v>22374</v>
      </c>
      <c r="GI208">
        <v>7625</v>
      </c>
      <c r="GJ208">
        <v>3016</v>
      </c>
      <c r="GK208">
        <v>4369</v>
      </c>
      <c r="GL208">
        <v>4488</v>
      </c>
      <c r="GM208">
        <v>2891</v>
      </c>
      <c r="GN208">
        <v>2304</v>
      </c>
      <c r="GO208">
        <v>814</v>
      </c>
      <c r="GP208">
        <v>12249</v>
      </c>
      <c r="GQ208">
        <v>5379</v>
      </c>
      <c r="GR208">
        <v>48270</v>
      </c>
      <c r="GS208">
        <v>15654</v>
      </c>
      <c r="GT208">
        <v>5423</v>
      </c>
      <c r="GU208">
        <v>10443</v>
      </c>
      <c r="GV208">
        <v>9702</v>
      </c>
      <c r="GW208">
        <v>4651</v>
      </c>
      <c r="GX208">
        <v>3856</v>
      </c>
      <c r="GY208">
        <v>1254</v>
      </c>
    </row>
    <row r="209" spans="1:207">
      <c r="A209" s="262">
        <v>8316</v>
      </c>
      <c r="B209" s="262">
        <v>8</v>
      </c>
      <c r="C209" s="262">
        <v>3</v>
      </c>
      <c r="D209" s="262">
        <v>16</v>
      </c>
      <c r="E209" s="262" t="s">
        <v>187</v>
      </c>
      <c r="F209" s="262" t="s">
        <v>2613</v>
      </c>
      <c r="G209" s="262" t="s">
        <v>2614</v>
      </c>
      <c r="H209" s="262" t="s">
        <v>2202</v>
      </c>
      <c r="I209" s="262">
        <v>35961</v>
      </c>
      <c r="J209" s="262">
        <v>5046</v>
      </c>
      <c r="K209" s="262">
        <v>2873</v>
      </c>
      <c r="L209" s="262">
        <v>2973</v>
      </c>
      <c r="M209" s="262">
        <v>4666</v>
      </c>
      <c r="N209" s="262">
        <v>5881</v>
      </c>
      <c r="O209" s="262">
        <v>4631</v>
      </c>
      <c r="P209" s="262">
        <v>5306</v>
      </c>
      <c r="Q209" s="262">
        <v>2805</v>
      </c>
      <c r="R209" s="262">
        <v>1780</v>
      </c>
      <c r="S209" s="262">
        <v>5502</v>
      </c>
      <c r="T209" s="262">
        <v>29603</v>
      </c>
      <c r="U209" s="262">
        <v>120</v>
      </c>
      <c r="V209" s="262">
        <v>399</v>
      </c>
      <c r="W209" s="262">
        <v>87</v>
      </c>
      <c r="X209" s="262">
        <v>113</v>
      </c>
      <c r="Y209" s="262">
        <v>7</v>
      </c>
      <c r="Z209" s="262">
        <v>130</v>
      </c>
      <c r="AA209" s="262">
        <v>691</v>
      </c>
      <c r="AB209" s="262">
        <v>1163</v>
      </c>
      <c r="AC209" s="262">
        <v>242</v>
      </c>
      <c r="AD209" s="262">
        <v>29520</v>
      </c>
      <c r="AE209" s="262">
        <v>4119</v>
      </c>
      <c r="AF209" s="262">
        <v>226</v>
      </c>
      <c r="AG209" s="262">
        <v>19586</v>
      </c>
      <c r="AH209" s="262">
        <v>9201</v>
      </c>
      <c r="AI209" s="262">
        <v>6002</v>
      </c>
      <c r="AJ209" s="262">
        <v>966</v>
      </c>
      <c r="AK209" s="262">
        <v>206</v>
      </c>
      <c r="AL209" s="262">
        <v>23088</v>
      </c>
      <c r="AM209" s="262">
        <v>5899</v>
      </c>
      <c r="AN209" s="262">
        <v>5312</v>
      </c>
      <c r="AO209" s="262">
        <v>1662</v>
      </c>
      <c r="AP209" s="262">
        <v>71867</v>
      </c>
      <c r="AQ209" s="262">
        <v>7889</v>
      </c>
      <c r="AR209" s="262">
        <v>4809</v>
      </c>
      <c r="AS209" s="262">
        <v>5546</v>
      </c>
      <c r="AT209" s="262">
        <v>10688</v>
      </c>
      <c r="AU209" s="262">
        <v>13779</v>
      </c>
      <c r="AV209" s="262">
        <v>9322</v>
      </c>
      <c r="AW209" s="262">
        <v>12486</v>
      </c>
      <c r="AX209" s="262">
        <v>4673</v>
      </c>
      <c r="AY209" s="262">
        <v>2672</v>
      </c>
      <c r="AZ209" s="262">
        <v>23291</v>
      </c>
      <c r="BA209" s="262">
        <v>45109</v>
      </c>
      <c r="BB209" s="262">
        <v>727</v>
      </c>
      <c r="BC209" s="262">
        <v>1540</v>
      </c>
      <c r="BD209" s="262">
        <v>460</v>
      </c>
      <c r="BE209" s="262">
        <v>336</v>
      </c>
      <c r="BF209" s="262">
        <v>19</v>
      </c>
      <c r="BG209" s="262">
        <v>382</v>
      </c>
      <c r="BH209" s="262">
        <v>1496</v>
      </c>
      <c r="BI209" s="262">
        <v>3241</v>
      </c>
      <c r="BJ209" s="262">
        <v>589</v>
      </c>
      <c r="BK209" s="262">
        <v>59845</v>
      </c>
      <c r="BL209" s="262">
        <v>6388</v>
      </c>
      <c r="BM209" s="262">
        <v>305</v>
      </c>
      <c r="BN209" s="262">
        <v>38274</v>
      </c>
      <c r="BO209" s="262">
        <v>30805</v>
      </c>
      <c r="BP209" s="262">
        <v>455</v>
      </c>
      <c r="BQ209" s="262">
        <v>2330</v>
      </c>
      <c r="BR209" s="262">
        <v>1973</v>
      </c>
      <c r="BS209" s="262">
        <v>7447</v>
      </c>
      <c r="BT209" s="262">
        <v>14228</v>
      </c>
      <c r="BU209" s="262">
        <v>16020</v>
      </c>
      <c r="BV209" s="262">
        <v>10960</v>
      </c>
      <c r="BW209" s="262">
        <v>9080</v>
      </c>
      <c r="BX209" s="262">
        <v>5543</v>
      </c>
      <c r="BY209" s="262">
        <v>2647</v>
      </c>
      <c r="BZ209" s="262">
        <v>1629</v>
      </c>
      <c r="CA209" s="262">
        <v>2337</v>
      </c>
      <c r="CB209" s="262">
        <v>1437</v>
      </c>
      <c r="CC209" s="262">
        <v>4826</v>
      </c>
      <c r="CD209" s="262">
        <v>12129</v>
      </c>
      <c r="CE209" s="262">
        <v>20058</v>
      </c>
      <c r="CF209" s="262">
        <v>14061</v>
      </c>
      <c r="CG209" s="262">
        <v>9090</v>
      </c>
      <c r="CH209" s="262">
        <v>10263</v>
      </c>
      <c r="CI209" s="262">
        <v>44930</v>
      </c>
      <c r="CJ209" s="262">
        <v>11163</v>
      </c>
      <c r="CK209" s="262">
        <v>12609</v>
      </c>
      <c r="CL209" s="262">
        <v>3162</v>
      </c>
      <c r="CM209" s="262">
        <v>67783</v>
      </c>
      <c r="CN209" s="262">
        <v>21079</v>
      </c>
      <c r="CO209" s="262">
        <v>18891</v>
      </c>
      <c r="CP209" s="262">
        <v>20906</v>
      </c>
      <c r="CQ209" s="262">
        <v>5524</v>
      </c>
      <c r="CR209" s="262">
        <v>1383</v>
      </c>
      <c r="CS209" s="262">
        <v>21079</v>
      </c>
      <c r="CT209" s="262">
        <v>22245</v>
      </c>
      <c r="CU209" s="262">
        <v>10697</v>
      </c>
      <c r="CV209" s="262">
        <v>9380</v>
      </c>
      <c r="CW209" s="262">
        <v>3016</v>
      </c>
      <c r="CX209" s="262">
        <v>1366</v>
      </c>
      <c r="CY209" s="262">
        <v>156453</v>
      </c>
      <c r="CZ209" s="262">
        <v>76641</v>
      </c>
      <c r="DA209" s="262">
        <v>79812</v>
      </c>
      <c r="DB209" s="262">
        <v>14378</v>
      </c>
      <c r="DC209" s="262">
        <v>18052</v>
      </c>
      <c r="DD209" s="262">
        <v>17138</v>
      </c>
      <c r="DE209" s="262">
        <v>23459</v>
      </c>
      <c r="DF209" s="262">
        <v>16466</v>
      </c>
      <c r="DG209" s="262">
        <v>14850</v>
      </c>
      <c r="DH209" s="262">
        <v>7557</v>
      </c>
      <c r="DI209" s="262">
        <v>3948</v>
      </c>
      <c r="DJ209" s="262">
        <v>4300</v>
      </c>
      <c r="DK209" s="262">
        <v>15060</v>
      </c>
      <c r="DL209" s="262">
        <v>5423</v>
      </c>
      <c r="DM209" s="262">
        <v>12511</v>
      </c>
      <c r="DN209" s="262">
        <v>8326</v>
      </c>
      <c r="DO209" s="262">
        <v>17390</v>
      </c>
      <c r="DP209" s="262">
        <v>27163</v>
      </c>
      <c r="DQ209" s="262">
        <v>32357</v>
      </c>
      <c r="DR209" s="262">
        <v>16472</v>
      </c>
      <c r="DS209" s="262">
        <v>13503</v>
      </c>
      <c r="DT209" s="262">
        <v>87810</v>
      </c>
      <c r="DU209" s="262">
        <v>85740</v>
      </c>
      <c r="DV209" s="262">
        <v>2070</v>
      </c>
      <c r="DW209" s="262">
        <v>67770</v>
      </c>
      <c r="DX209" s="262">
        <v>85740</v>
      </c>
      <c r="DY209" s="262">
        <v>71110</v>
      </c>
      <c r="DZ209" s="262">
        <v>4580</v>
      </c>
      <c r="EA209" s="262">
        <v>4220</v>
      </c>
      <c r="EB209" s="262">
        <v>4800</v>
      </c>
      <c r="EC209" s="262">
        <v>1030</v>
      </c>
      <c r="ED209" s="262">
        <v>84040</v>
      </c>
      <c r="EE209" s="262">
        <v>4000</v>
      </c>
      <c r="EF209" s="262">
        <v>12650</v>
      </c>
      <c r="EG209" s="262">
        <v>16510</v>
      </c>
      <c r="EH209" s="262">
        <v>11740</v>
      </c>
      <c r="EI209" s="262">
        <v>13880</v>
      </c>
      <c r="EJ209" s="262">
        <v>1480</v>
      </c>
      <c r="EK209" s="262">
        <v>11620</v>
      </c>
      <c r="EL209" s="262">
        <v>5450</v>
      </c>
      <c r="EM209" s="262">
        <v>6600</v>
      </c>
      <c r="EN209" s="262">
        <v>0.42420000000000002</v>
      </c>
      <c r="EO209" s="262">
        <v>85740</v>
      </c>
      <c r="EP209" s="262">
        <v>1450</v>
      </c>
      <c r="EQ209" s="262">
        <v>26850</v>
      </c>
      <c r="ER209" s="262">
        <v>20510</v>
      </c>
      <c r="ES209" s="262">
        <v>1080</v>
      </c>
      <c r="ET209" s="262">
        <v>5260</v>
      </c>
      <c r="EU209" s="262">
        <v>20510</v>
      </c>
      <c r="EV209" s="262">
        <v>15090</v>
      </c>
      <c r="EW209" s="262">
        <v>5420</v>
      </c>
      <c r="EX209" s="262">
        <v>36930</v>
      </c>
      <c r="EY209" s="262">
        <v>2540</v>
      </c>
      <c r="EZ209" s="262">
        <v>7370</v>
      </c>
      <c r="FA209" s="262">
        <v>5940</v>
      </c>
      <c r="FB209" s="262">
        <v>21090</v>
      </c>
      <c r="FC209" s="262">
        <v>0</v>
      </c>
      <c r="FD209" s="262">
        <v>20880</v>
      </c>
      <c r="FE209" s="262">
        <v>6020</v>
      </c>
      <c r="FF209" s="262">
        <v>11860</v>
      </c>
      <c r="FG209" s="262">
        <v>2990</v>
      </c>
      <c r="FH209" s="262">
        <v>5660</v>
      </c>
      <c r="FI209" s="262">
        <v>2150</v>
      </c>
      <c r="FJ209" s="262">
        <v>5420</v>
      </c>
      <c r="FK209" s="262">
        <v>5210</v>
      </c>
      <c r="FL209" s="262">
        <v>0.42420000000000002</v>
      </c>
      <c r="FM209" s="262">
        <v>2350</v>
      </c>
      <c r="FN209" s="262">
        <v>132240</v>
      </c>
      <c r="FO209" s="262">
        <v>8120</v>
      </c>
      <c r="FP209" s="262">
        <v>4240</v>
      </c>
      <c r="FQ209" s="262">
        <v>3880</v>
      </c>
      <c r="FR209" s="262">
        <v>55670</v>
      </c>
      <c r="FS209" s="262">
        <v>35410</v>
      </c>
      <c r="FT209" s="262">
        <v>32410</v>
      </c>
      <c r="FU209" s="262">
        <v>2990</v>
      </c>
      <c r="FV209" s="262">
        <v>10120</v>
      </c>
      <c r="FW209" s="262">
        <v>22940</v>
      </c>
      <c r="FX209" s="262">
        <v>132240</v>
      </c>
      <c r="FY209" s="262">
        <v>38760</v>
      </c>
      <c r="FZ209" s="262">
        <v>59450</v>
      </c>
      <c r="GA209" s="262">
        <v>15510</v>
      </c>
      <c r="GB209" s="262">
        <v>2240</v>
      </c>
      <c r="GC209" s="262">
        <v>6830</v>
      </c>
      <c r="GD209" s="262">
        <v>7900</v>
      </c>
      <c r="GE209" s="262">
        <v>1560</v>
      </c>
      <c r="GF209">
        <v>5046</v>
      </c>
      <c r="GG209">
        <v>2795</v>
      </c>
      <c r="GH209">
        <v>13048</v>
      </c>
      <c r="GI209">
        <v>3986</v>
      </c>
      <c r="GJ209">
        <v>1723</v>
      </c>
      <c r="GK209">
        <v>2679</v>
      </c>
      <c r="GL209">
        <v>2776</v>
      </c>
      <c r="GM209">
        <v>1611</v>
      </c>
      <c r="GN209">
        <v>1774</v>
      </c>
      <c r="GO209">
        <v>523</v>
      </c>
      <c r="GP209">
        <v>7889</v>
      </c>
      <c r="GQ209">
        <v>4703</v>
      </c>
      <c r="GR209">
        <v>29118</v>
      </c>
      <c r="GS209">
        <v>8290</v>
      </c>
      <c r="GT209">
        <v>2986</v>
      </c>
      <c r="GU209">
        <v>6856</v>
      </c>
      <c r="GV209">
        <v>5874</v>
      </c>
      <c r="GW209">
        <v>2714</v>
      </c>
      <c r="GX209">
        <v>2565</v>
      </c>
      <c r="GY209">
        <v>869</v>
      </c>
    </row>
    <row r="210" spans="1:207">
      <c r="A210" s="262">
        <v>8317</v>
      </c>
      <c r="B210" s="262">
        <v>8</v>
      </c>
      <c r="C210" s="262">
        <v>3</v>
      </c>
      <c r="D210" s="262">
        <v>17</v>
      </c>
      <c r="E210" s="262" t="s">
        <v>187</v>
      </c>
      <c r="F210" s="262" t="s">
        <v>2615</v>
      </c>
      <c r="G210" s="262" t="s">
        <v>2616</v>
      </c>
      <c r="H210" s="262" t="s">
        <v>2202</v>
      </c>
      <c r="I210" s="262">
        <v>99251</v>
      </c>
      <c r="J210" s="262">
        <v>14573</v>
      </c>
      <c r="K210" s="262">
        <v>9051</v>
      </c>
      <c r="L210" s="262">
        <v>9371</v>
      </c>
      <c r="M210" s="262">
        <v>14005</v>
      </c>
      <c r="N210" s="262">
        <v>15918</v>
      </c>
      <c r="O210" s="262">
        <v>12609</v>
      </c>
      <c r="P210" s="262">
        <v>12866</v>
      </c>
      <c r="Q210" s="262">
        <v>7111</v>
      </c>
      <c r="R210" s="262">
        <v>3747</v>
      </c>
      <c r="S210" s="262">
        <v>13039</v>
      </c>
      <c r="T210" s="262">
        <v>83068</v>
      </c>
      <c r="U210" s="262">
        <v>898</v>
      </c>
      <c r="V210" s="262">
        <v>885</v>
      </c>
      <c r="W210" s="262">
        <v>605</v>
      </c>
      <c r="X210" s="262">
        <v>480</v>
      </c>
      <c r="Y210" s="262">
        <v>55</v>
      </c>
      <c r="Z210" s="262">
        <v>221</v>
      </c>
      <c r="AA210" s="262">
        <v>2214</v>
      </c>
      <c r="AB210" s="262">
        <v>3181</v>
      </c>
      <c r="AC210" s="262">
        <v>595</v>
      </c>
      <c r="AD210" s="262">
        <v>81570</v>
      </c>
      <c r="AE210" s="262">
        <v>11187</v>
      </c>
      <c r="AF210" s="262">
        <v>504</v>
      </c>
      <c r="AG210" s="262">
        <v>55370</v>
      </c>
      <c r="AH210" s="262">
        <v>27291</v>
      </c>
      <c r="AI210" s="262">
        <v>13894</v>
      </c>
      <c r="AJ210" s="262">
        <v>2264</v>
      </c>
      <c r="AK210" s="262">
        <v>432</v>
      </c>
      <c r="AL210" s="262">
        <v>74290</v>
      </c>
      <c r="AM210" s="262">
        <v>10019</v>
      </c>
      <c r="AN210" s="262">
        <v>11019</v>
      </c>
      <c r="AO210" s="262">
        <v>3923</v>
      </c>
      <c r="AP210" s="262">
        <v>189280</v>
      </c>
      <c r="AQ210" s="262">
        <v>23942</v>
      </c>
      <c r="AR210" s="262">
        <v>15574</v>
      </c>
      <c r="AS210" s="262">
        <v>18582</v>
      </c>
      <c r="AT210" s="262">
        <v>29477</v>
      </c>
      <c r="AU210" s="262">
        <v>33244</v>
      </c>
      <c r="AV210" s="262">
        <v>23253</v>
      </c>
      <c r="AW210" s="262">
        <v>28147</v>
      </c>
      <c r="AX210" s="262">
        <v>11097</v>
      </c>
      <c r="AY210" s="262">
        <v>5955</v>
      </c>
      <c r="AZ210" s="262">
        <v>50180</v>
      </c>
      <c r="BA210" s="262">
        <v>124470</v>
      </c>
      <c r="BB210" s="262">
        <v>5268</v>
      </c>
      <c r="BC210" s="262">
        <v>4054</v>
      </c>
      <c r="BD210" s="262">
        <v>3608</v>
      </c>
      <c r="BE210" s="262">
        <v>995</v>
      </c>
      <c r="BF210" s="262">
        <v>140</v>
      </c>
      <c r="BG210" s="262">
        <v>556</v>
      </c>
      <c r="BH210" s="262">
        <v>4657</v>
      </c>
      <c r="BI210" s="262">
        <v>9685</v>
      </c>
      <c r="BJ210" s="262">
        <v>1823</v>
      </c>
      <c r="BK210" s="262">
        <v>153232</v>
      </c>
      <c r="BL210" s="262">
        <v>19259</v>
      </c>
      <c r="BM210" s="262">
        <v>615</v>
      </c>
      <c r="BN210" s="262">
        <v>98432</v>
      </c>
      <c r="BO210" s="262">
        <v>81851</v>
      </c>
      <c r="BP210" s="262">
        <v>1844</v>
      </c>
      <c r="BQ210" s="262">
        <v>7144</v>
      </c>
      <c r="BR210" s="262">
        <v>4885</v>
      </c>
      <c r="BS210" s="262">
        <v>19256</v>
      </c>
      <c r="BT210" s="262">
        <v>36831</v>
      </c>
      <c r="BU210" s="262">
        <v>39399</v>
      </c>
      <c r="BV210" s="262">
        <v>29515</v>
      </c>
      <c r="BW210" s="262">
        <v>25057</v>
      </c>
      <c r="BX210" s="262">
        <v>15616</v>
      </c>
      <c r="BY210" s="262">
        <v>7286</v>
      </c>
      <c r="BZ210" s="262">
        <v>4578</v>
      </c>
      <c r="CA210" s="262">
        <v>6848</v>
      </c>
      <c r="CB210" s="262">
        <v>3282</v>
      </c>
      <c r="CC210" s="262">
        <v>11955</v>
      </c>
      <c r="CD210" s="262">
        <v>30339</v>
      </c>
      <c r="CE210" s="262">
        <v>50841</v>
      </c>
      <c r="CF210" s="262">
        <v>38494</v>
      </c>
      <c r="CG210" s="262">
        <v>24952</v>
      </c>
      <c r="CH210" s="262">
        <v>29408</v>
      </c>
      <c r="CI210" s="262">
        <v>135406</v>
      </c>
      <c r="CJ210" s="262">
        <v>20016</v>
      </c>
      <c r="CK210" s="262">
        <v>25273</v>
      </c>
      <c r="CL210" s="262">
        <v>8576</v>
      </c>
      <c r="CM210" s="262">
        <v>176030</v>
      </c>
      <c r="CN210" s="262">
        <v>56007</v>
      </c>
      <c r="CO210" s="262">
        <v>48857</v>
      </c>
      <c r="CP210" s="262">
        <v>53740</v>
      </c>
      <c r="CQ210" s="262">
        <v>13754</v>
      </c>
      <c r="CR210" s="262">
        <v>3672</v>
      </c>
      <c r="CS210" s="262">
        <v>56007</v>
      </c>
      <c r="CT210" s="262">
        <v>57347</v>
      </c>
      <c r="CU210" s="262">
        <v>27548</v>
      </c>
      <c r="CV210" s="262">
        <v>23426</v>
      </c>
      <c r="CW210" s="262">
        <v>7907</v>
      </c>
      <c r="CX210" s="262">
        <v>3795</v>
      </c>
      <c r="CY210" s="262">
        <v>410202</v>
      </c>
      <c r="CZ210" s="262">
        <v>201308</v>
      </c>
      <c r="DA210" s="262">
        <v>208894</v>
      </c>
      <c r="DB210" s="262">
        <v>37490</v>
      </c>
      <c r="DC210" s="262">
        <v>47330</v>
      </c>
      <c r="DD210" s="262">
        <v>47143</v>
      </c>
      <c r="DE210" s="262">
        <v>60651</v>
      </c>
      <c r="DF210" s="262">
        <v>41186</v>
      </c>
      <c r="DG210" s="262">
        <v>39878</v>
      </c>
      <c r="DH210" s="262">
        <v>22202</v>
      </c>
      <c r="DI210" s="262">
        <v>10479</v>
      </c>
      <c r="DJ210" s="262">
        <v>11184</v>
      </c>
      <c r="DK210" s="262">
        <v>38817</v>
      </c>
      <c r="DL210" s="262">
        <v>14270</v>
      </c>
      <c r="DM210" s="262">
        <v>34664</v>
      </c>
      <c r="DN210" s="262">
        <v>22549</v>
      </c>
      <c r="DO210" s="262">
        <v>45558</v>
      </c>
      <c r="DP210" s="262">
        <v>68764</v>
      </c>
      <c r="DQ210" s="262">
        <v>83617</v>
      </c>
      <c r="DR210" s="262">
        <v>41877</v>
      </c>
      <c r="DS210" s="262">
        <v>38423</v>
      </c>
      <c r="DT210" s="262">
        <v>226380</v>
      </c>
      <c r="DU210" s="262">
        <v>220660</v>
      </c>
      <c r="DV210" s="262">
        <v>5720</v>
      </c>
      <c r="DW210" s="262">
        <v>180750</v>
      </c>
      <c r="DX210" s="262">
        <v>220660</v>
      </c>
      <c r="DY210" s="262">
        <v>188600</v>
      </c>
      <c r="DZ210" s="262">
        <v>10430</v>
      </c>
      <c r="EA210" s="262">
        <v>9600</v>
      </c>
      <c r="EB210" s="262">
        <v>9250</v>
      </c>
      <c r="EC210" s="262">
        <v>2780</v>
      </c>
      <c r="ED210" s="262">
        <v>216340</v>
      </c>
      <c r="EE210" s="262">
        <v>10530</v>
      </c>
      <c r="EF210" s="262">
        <v>27970</v>
      </c>
      <c r="EG210" s="262">
        <v>41170</v>
      </c>
      <c r="EH210" s="262">
        <v>29640</v>
      </c>
      <c r="EI210" s="262">
        <v>30520</v>
      </c>
      <c r="EJ210" s="262">
        <v>3440</v>
      </c>
      <c r="EK210" s="262">
        <v>34480</v>
      </c>
      <c r="EL210" s="262">
        <v>17460</v>
      </c>
      <c r="EM210" s="262">
        <v>20810</v>
      </c>
      <c r="EN210" s="262">
        <v>0.42420000000000002</v>
      </c>
      <c r="EO210" s="262">
        <v>220660</v>
      </c>
      <c r="EP210" s="262">
        <v>4590</v>
      </c>
      <c r="EQ210" s="262">
        <v>76380</v>
      </c>
      <c r="ER210" s="262">
        <v>61920</v>
      </c>
      <c r="ES210" s="262">
        <v>1920</v>
      </c>
      <c r="ET210" s="262">
        <v>12540</v>
      </c>
      <c r="EU210" s="262">
        <v>55740</v>
      </c>
      <c r="EV210" s="262">
        <v>39800</v>
      </c>
      <c r="EW210" s="262">
        <v>15940</v>
      </c>
      <c r="EX210" s="262">
        <v>83930</v>
      </c>
      <c r="EY210" s="262">
        <v>5420</v>
      </c>
      <c r="EZ210" s="262">
        <v>19470</v>
      </c>
      <c r="FA210" s="262">
        <v>13580</v>
      </c>
      <c r="FB210" s="262">
        <v>45450</v>
      </c>
      <c r="FC210" s="262">
        <v>30</v>
      </c>
      <c r="FD210" s="262">
        <v>52630</v>
      </c>
      <c r="FE210" s="262">
        <v>17030</v>
      </c>
      <c r="FF210" s="262">
        <v>29140</v>
      </c>
      <c r="FG210" s="262">
        <v>6460</v>
      </c>
      <c r="FH210" s="262">
        <v>16370</v>
      </c>
      <c r="FI210" s="262">
        <v>5860</v>
      </c>
      <c r="FJ210" s="262">
        <v>11760</v>
      </c>
      <c r="FK210" s="262">
        <v>14250</v>
      </c>
      <c r="FL210" s="262">
        <v>0.42420000000000002</v>
      </c>
      <c r="FM210" s="262">
        <v>4220</v>
      </c>
      <c r="FN210" s="262">
        <v>345580</v>
      </c>
      <c r="FO210" s="262">
        <v>22710</v>
      </c>
      <c r="FP210" s="262">
        <v>13220</v>
      </c>
      <c r="FQ210" s="262">
        <v>9480</v>
      </c>
      <c r="FR210" s="262">
        <v>158030</v>
      </c>
      <c r="FS210" s="262">
        <v>92400</v>
      </c>
      <c r="FT210" s="262">
        <v>85940</v>
      </c>
      <c r="FU210" s="262">
        <v>6460</v>
      </c>
      <c r="FV210" s="262">
        <v>21640</v>
      </c>
      <c r="FW210" s="262">
        <v>50800</v>
      </c>
      <c r="FX210" s="262">
        <v>345580</v>
      </c>
      <c r="FY210" s="262">
        <v>106020</v>
      </c>
      <c r="FZ210" s="262">
        <v>160940</v>
      </c>
      <c r="GA210" s="262">
        <v>37420</v>
      </c>
      <c r="GB210" s="262">
        <v>5460</v>
      </c>
      <c r="GC210" s="262">
        <v>16950</v>
      </c>
      <c r="GD210" s="262">
        <v>16450</v>
      </c>
      <c r="GE210" s="262">
        <v>2350</v>
      </c>
      <c r="GF210">
        <v>14573</v>
      </c>
      <c r="GG210">
        <v>8839</v>
      </c>
      <c r="GH210">
        <v>38227</v>
      </c>
      <c r="GI210">
        <v>10803</v>
      </c>
      <c r="GJ210">
        <v>4593</v>
      </c>
      <c r="GK210">
        <v>6200</v>
      </c>
      <c r="GL210">
        <v>6807</v>
      </c>
      <c r="GM210">
        <v>4264</v>
      </c>
      <c r="GN210">
        <v>3754</v>
      </c>
      <c r="GO210">
        <v>1191</v>
      </c>
      <c r="GP210">
        <v>23942</v>
      </c>
      <c r="GQ210">
        <v>15205</v>
      </c>
      <c r="GR210">
        <v>79415</v>
      </c>
      <c r="GS210">
        <v>20327</v>
      </c>
      <c r="GT210">
        <v>8087</v>
      </c>
      <c r="GU210">
        <v>15546</v>
      </c>
      <c r="GV210">
        <v>12475</v>
      </c>
      <c r="GW210">
        <v>6525</v>
      </c>
      <c r="GX210">
        <v>5934</v>
      </c>
      <c r="GY210">
        <v>1815</v>
      </c>
    </row>
    <row r="211" spans="1:207">
      <c r="A211" s="262">
        <v>8325</v>
      </c>
      <c r="B211" s="262">
        <v>8</v>
      </c>
      <c r="C211" s="262">
        <v>3</v>
      </c>
      <c r="D211" s="262">
        <v>25</v>
      </c>
      <c r="E211" s="262" t="s">
        <v>187</v>
      </c>
      <c r="F211" s="262" t="s">
        <v>2617</v>
      </c>
      <c r="G211" s="262" t="s">
        <v>2618</v>
      </c>
      <c r="H211" s="262" t="s">
        <v>2202</v>
      </c>
      <c r="I211" s="262">
        <v>39237</v>
      </c>
      <c r="J211" s="262">
        <v>5818</v>
      </c>
      <c r="K211" s="262">
        <v>4626</v>
      </c>
      <c r="L211" s="262">
        <v>3846</v>
      </c>
      <c r="M211" s="262">
        <v>5973</v>
      </c>
      <c r="N211" s="262">
        <v>5792</v>
      </c>
      <c r="O211" s="262">
        <v>4660</v>
      </c>
      <c r="P211" s="262">
        <v>4881</v>
      </c>
      <c r="Q211" s="262">
        <v>2471</v>
      </c>
      <c r="R211" s="262">
        <v>1170</v>
      </c>
      <c r="S211" s="262">
        <v>4444</v>
      </c>
      <c r="T211" s="262">
        <v>34042</v>
      </c>
      <c r="U211" s="262">
        <v>94</v>
      </c>
      <c r="V211" s="262">
        <v>315</v>
      </c>
      <c r="W211" s="262">
        <v>101</v>
      </c>
      <c r="X211" s="262">
        <v>119</v>
      </c>
      <c r="Y211" s="262">
        <v>41</v>
      </c>
      <c r="Z211" s="262">
        <v>81</v>
      </c>
      <c r="AA211" s="262">
        <v>1024</v>
      </c>
      <c r="AB211" s="262">
        <v>1723</v>
      </c>
      <c r="AC211" s="262">
        <v>139</v>
      </c>
      <c r="AD211" s="262">
        <v>30594</v>
      </c>
      <c r="AE211" s="262">
        <v>5566</v>
      </c>
      <c r="AF211" s="262">
        <v>191</v>
      </c>
      <c r="AG211" s="262">
        <v>25305</v>
      </c>
      <c r="AH211" s="262">
        <v>9362</v>
      </c>
      <c r="AI211" s="262">
        <v>3987</v>
      </c>
      <c r="AJ211" s="262">
        <v>489</v>
      </c>
      <c r="AK211" s="262">
        <v>94</v>
      </c>
      <c r="AL211" s="262">
        <v>31413</v>
      </c>
      <c r="AM211" s="262">
        <v>3736</v>
      </c>
      <c r="AN211" s="262">
        <v>2493</v>
      </c>
      <c r="AO211" s="262">
        <v>1595</v>
      </c>
      <c r="AP211" s="262">
        <v>64395</v>
      </c>
      <c r="AQ211" s="262">
        <v>8858</v>
      </c>
      <c r="AR211" s="262">
        <v>7094</v>
      </c>
      <c r="AS211" s="262">
        <v>6432</v>
      </c>
      <c r="AT211" s="262">
        <v>10308</v>
      </c>
      <c r="AU211" s="262">
        <v>9811</v>
      </c>
      <c r="AV211" s="262">
        <v>7284</v>
      </c>
      <c r="AW211" s="262">
        <v>9466</v>
      </c>
      <c r="AX211" s="262">
        <v>3486</v>
      </c>
      <c r="AY211" s="262">
        <v>1656</v>
      </c>
      <c r="AZ211" s="262">
        <v>15765</v>
      </c>
      <c r="BA211" s="262">
        <v>46103</v>
      </c>
      <c r="BB211" s="262">
        <v>472</v>
      </c>
      <c r="BC211" s="262">
        <v>1160</v>
      </c>
      <c r="BD211" s="262">
        <v>408</v>
      </c>
      <c r="BE211" s="262">
        <v>258</v>
      </c>
      <c r="BF211" s="262">
        <v>105</v>
      </c>
      <c r="BG211" s="262">
        <v>124</v>
      </c>
      <c r="BH211" s="262">
        <v>2344</v>
      </c>
      <c r="BI211" s="262">
        <v>4545</v>
      </c>
      <c r="BJ211" s="262">
        <v>263</v>
      </c>
      <c r="BK211" s="262">
        <v>48408</v>
      </c>
      <c r="BL211" s="262">
        <v>8604</v>
      </c>
      <c r="BM211" s="262">
        <v>231</v>
      </c>
      <c r="BN211" s="262">
        <v>37952</v>
      </c>
      <c r="BO211" s="262">
        <v>21991</v>
      </c>
      <c r="BP211" s="262">
        <v>455</v>
      </c>
      <c r="BQ211" s="262">
        <v>3997</v>
      </c>
      <c r="BR211" s="262">
        <v>1215</v>
      </c>
      <c r="BS211" s="262">
        <v>5876</v>
      </c>
      <c r="BT211" s="262">
        <v>12758</v>
      </c>
      <c r="BU211" s="262">
        <v>13617</v>
      </c>
      <c r="BV211" s="262">
        <v>10278</v>
      </c>
      <c r="BW211" s="262">
        <v>8943</v>
      </c>
      <c r="BX211" s="262">
        <v>5258</v>
      </c>
      <c r="BY211" s="262">
        <v>2640</v>
      </c>
      <c r="BZ211" s="262">
        <v>1513</v>
      </c>
      <c r="CA211" s="262">
        <v>2297</v>
      </c>
      <c r="CB211" s="262">
        <v>822</v>
      </c>
      <c r="CC211" s="262">
        <v>3162</v>
      </c>
      <c r="CD211" s="262">
        <v>9060</v>
      </c>
      <c r="CE211" s="262">
        <v>15762</v>
      </c>
      <c r="CF211" s="262">
        <v>13831</v>
      </c>
      <c r="CG211" s="262">
        <v>9389</v>
      </c>
      <c r="CH211" s="262">
        <v>12369</v>
      </c>
      <c r="CI211" s="262">
        <v>50532</v>
      </c>
      <c r="CJ211" s="262">
        <v>6473</v>
      </c>
      <c r="CK211" s="262">
        <v>4858</v>
      </c>
      <c r="CL211" s="262">
        <v>2532</v>
      </c>
      <c r="CM211" s="262">
        <v>58590</v>
      </c>
      <c r="CN211" s="262">
        <v>18493</v>
      </c>
      <c r="CO211" s="262">
        <v>15856</v>
      </c>
      <c r="CP211" s="262">
        <v>18574</v>
      </c>
      <c r="CQ211" s="262">
        <v>4704</v>
      </c>
      <c r="CR211" s="262">
        <v>963</v>
      </c>
      <c r="CS211" s="262">
        <v>18493</v>
      </c>
      <c r="CT211" s="262">
        <v>18861</v>
      </c>
      <c r="CU211" s="262">
        <v>8967</v>
      </c>
      <c r="CV211" s="262">
        <v>8178</v>
      </c>
      <c r="CW211" s="262">
        <v>2933</v>
      </c>
      <c r="CX211" s="262">
        <v>1158</v>
      </c>
      <c r="CY211" s="262">
        <v>136479</v>
      </c>
      <c r="CZ211" s="262">
        <v>67218</v>
      </c>
      <c r="DA211" s="262">
        <v>69260</v>
      </c>
      <c r="DB211" s="262">
        <v>12489</v>
      </c>
      <c r="DC211" s="262">
        <v>16761</v>
      </c>
      <c r="DD211" s="262">
        <v>14870</v>
      </c>
      <c r="DE211" s="262">
        <v>19240</v>
      </c>
      <c r="DF211" s="262">
        <v>14276</v>
      </c>
      <c r="DG211" s="262">
        <v>13891</v>
      </c>
      <c r="DH211" s="262">
        <v>7102</v>
      </c>
      <c r="DI211" s="262">
        <v>3404</v>
      </c>
      <c r="DJ211" s="262">
        <v>3706</v>
      </c>
      <c r="DK211" s="262">
        <v>13476</v>
      </c>
      <c r="DL211" s="262">
        <v>5037</v>
      </c>
      <c r="DM211" s="262">
        <v>11358</v>
      </c>
      <c r="DN211" s="262">
        <v>7139</v>
      </c>
      <c r="DO211" s="262">
        <v>15071</v>
      </c>
      <c r="DP211" s="262">
        <v>22778</v>
      </c>
      <c r="DQ211" s="262">
        <v>26829</v>
      </c>
      <c r="DR211" s="262">
        <v>15080</v>
      </c>
      <c r="DS211" s="262">
        <v>12600</v>
      </c>
      <c r="DT211" s="262">
        <v>75890</v>
      </c>
      <c r="DU211" s="262">
        <v>73910</v>
      </c>
      <c r="DV211" s="262">
        <v>1980</v>
      </c>
      <c r="DW211" s="262">
        <v>59660</v>
      </c>
      <c r="DX211" s="262">
        <v>73910</v>
      </c>
      <c r="DY211" s="262">
        <v>62810</v>
      </c>
      <c r="DZ211" s="262">
        <v>3490</v>
      </c>
      <c r="EA211" s="262">
        <v>3450</v>
      </c>
      <c r="EB211" s="262">
        <v>3400</v>
      </c>
      <c r="EC211" s="262">
        <v>770</v>
      </c>
      <c r="ED211" s="262">
        <v>72750</v>
      </c>
      <c r="EE211" s="262">
        <v>4320</v>
      </c>
      <c r="EF211" s="262">
        <v>9300</v>
      </c>
      <c r="EG211" s="262">
        <v>13820</v>
      </c>
      <c r="EH211" s="262">
        <v>8120</v>
      </c>
      <c r="EI211" s="262">
        <v>8990</v>
      </c>
      <c r="EJ211" s="262">
        <v>780</v>
      </c>
      <c r="EK211" s="262">
        <v>14100</v>
      </c>
      <c r="EL211" s="262">
        <v>6310</v>
      </c>
      <c r="EM211" s="262">
        <v>6800</v>
      </c>
      <c r="EN211" s="262">
        <v>0.42420000000000002</v>
      </c>
      <c r="EO211" s="262">
        <v>73910</v>
      </c>
      <c r="EP211" s="262">
        <v>1150</v>
      </c>
      <c r="EQ211" s="262">
        <v>31560</v>
      </c>
      <c r="ER211" s="262">
        <v>27320</v>
      </c>
      <c r="ES211" s="262">
        <v>510</v>
      </c>
      <c r="ET211" s="262">
        <v>3730</v>
      </c>
      <c r="EU211" s="262">
        <v>14500</v>
      </c>
      <c r="EV211" s="262">
        <v>10090</v>
      </c>
      <c r="EW211" s="262">
        <v>4410</v>
      </c>
      <c r="EX211" s="262">
        <v>26700</v>
      </c>
      <c r="EY211" s="262">
        <v>1990</v>
      </c>
      <c r="EZ211" s="262">
        <v>5790</v>
      </c>
      <c r="FA211" s="262">
        <v>4630</v>
      </c>
      <c r="FB211" s="262">
        <v>14290</v>
      </c>
      <c r="FC211" s="262">
        <v>0.42420000000000002</v>
      </c>
      <c r="FD211" s="262">
        <v>19250</v>
      </c>
      <c r="FE211" s="262">
        <v>5520</v>
      </c>
      <c r="FF211" s="262">
        <v>11080</v>
      </c>
      <c r="FG211" s="262">
        <v>2650</v>
      </c>
      <c r="FH211" s="262">
        <v>5310</v>
      </c>
      <c r="FI211" s="262">
        <v>2340</v>
      </c>
      <c r="FJ211" s="262">
        <v>4510</v>
      </c>
      <c r="FK211" s="262">
        <v>5220</v>
      </c>
      <c r="FL211" s="262">
        <v>0.42420000000000002</v>
      </c>
      <c r="FM211" s="262">
        <v>1810</v>
      </c>
      <c r="FN211" s="262">
        <v>115590</v>
      </c>
      <c r="FO211" s="262">
        <v>8860</v>
      </c>
      <c r="FP211" s="262">
        <v>4860</v>
      </c>
      <c r="FQ211" s="262">
        <v>4000</v>
      </c>
      <c r="FR211" s="262">
        <v>53070</v>
      </c>
      <c r="FS211" s="262">
        <v>31280</v>
      </c>
      <c r="FT211" s="262">
        <v>28630</v>
      </c>
      <c r="FU211" s="262">
        <v>2650</v>
      </c>
      <c r="FV211" s="262">
        <v>8060</v>
      </c>
      <c r="FW211" s="262">
        <v>14310</v>
      </c>
      <c r="FX211" s="262">
        <v>115590</v>
      </c>
      <c r="FY211" s="262">
        <v>36190</v>
      </c>
      <c r="FZ211" s="262">
        <v>53010</v>
      </c>
      <c r="GA211" s="262">
        <v>12880</v>
      </c>
      <c r="GB211" s="262">
        <v>1890</v>
      </c>
      <c r="GC211" s="262">
        <v>6020</v>
      </c>
      <c r="GD211" s="262">
        <v>4790</v>
      </c>
      <c r="GE211" s="262">
        <v>800</v>
      </c>
      <c r="GF211">
        <v>5818</v>
      </c>
      <c r="GG211">
        <v>4527</v>
      </c>
      <c r="GH211">
        <v>15208</v>
      </c>
      <c r="GI211">
        <v>4117</v>
      </c>
      <c r="GJ211">
        <v>1536</v>
      </c>
      <c r="GK211">
        <v>2527</v>
      </c>
      <c r="GL211">
        <v>2427</v>
      </c>
      <c r="GM211">
        <v>1498</v>
      </c>
      <c r="GN211">
        <v>1220</v>
      </c>
      <c r="GO211">
        <v>359</v>
      </c>
      <c r="GP211">
        <v>8858</v>
      </c>
      <c r="GQ211">
        <v>6947</v>
      </c>
      <c r="GR211">
        <v>25963</v>
      </c>
      <c r="GS211">
        <v>6504</v>
      </c>
      <c r="GT211">
        <v>2288</v>
      </c>
      <c r="GU211">
        <v>5208</v>
      </c>
      <c r="GV211">
        <v>4342</v>
      </c>
      <c r="GW211">
        <v>2027</v>
      </c>
      <c r="GX211">
        <v>1730</v>
      </c>
      <c r="GY211">
        <v>528</v>
      </c>
    </row>
    <row r="212" spans="1:207">
      <c r="A212" s="262">
        <v>8326</v>
      </c>
      <c r="B212" s="262">
        <v>8</v>
      </c>
      <c r="C212" s="262">
        <v>3</v>
      </c>
      <c r="D212" s="262">
        <v>26</v>
      </c>
      <c r="E212" s="262" t="s">
        <v>187</v>
      </c>
      <c r="F212" s="262" t="s">
        <v>2619</v>
      </c>
      <c r="G212" s="262" t="s">
        <v>2620</v>
      </c>
      <c r="H212" s="262" t="s">
        <v>2202</v>
      </c>
      <c r="I212" s="262">
        <v>47408</v>
      </c>
      <c r="J212" s="262">
        <v>6743</v>
      </c>
      <c r="K212" s="262">
        <v>5752</v>
      </c>
      <c r="L212" s="262">
        <v>5707</v>
      </c>
      <c r="M212" s="262">
        <v>7111</v>
      </c>
      <c r="N212" s="262">
        <v>7209</v>
      </c>
      <c r="O212" s="262">
        <v>5254</v>
      </c>
      <c r="P212" s="262">
        <v>5524</v>
      </c>
      <c r="Q212" s="262">
        <v>2698</v>
      </c>
      <c r="R212" s="262">
        <v>1410</v>
      </c>
      <c r="S212" s="262">
        <v>7376</v>
      </c>
      <c r="T212" s="262">
        <v>38184</v>
      </c>
      <c r="U212" s="262">
        <v>781</v>
      </c>
      <c r="V212" s="262">
        <v>359</v>
      </c>
      <c r="W212" s="262">
        <v>310</v>
      </c>
      <c r="X212" s="262">
        <v>238</v>
      </c>
      <c r="Y212" s="262">
        <v>30</v>
      </c>
      <c r="Z212" s="262">
        <v>130</v>
      </c>
      <c r="AA212" s="262">
        <v>930</v>
      </c>
      <c r="AB212" s="262">
        <v>1948</v>
      </c>
      <c r="AC212" s="262">
        <v>230</v>
      </c>
      <c r="AD212" s="262">
        <v>40808</v>
      </c>
      <c r="AE212" s="262">
        <v>3295</v>
      </c>
      <c r="AF212" s="262">
        <v>197</v>
      </c>
      <c r="AG212" s="262">
        <v>25869</v>
      </c>
      <c r="AH212" s="262">
        <v>11904</v>
      </c>
      <c r="AI212" s="262">
        <v>7533</v>
      </c>
      <c r="AJ212" s="262">
        <v>1663</v>
      </c>
      <c r="AK212" s="262">
        <v>439</v>
      </c>
      <c r="AL212" s="262">
        <v>30665</v>
      </c>
      <c r="AM212" s="262">
        <v>8071</v>
      </c>
      <c r="AN212" s="262">
        <v>6651</v>
      </c>
      <c r="AO212" s="262">
        <v>2021</v>
      </c>
      <c r="AP212" s="262">
        <v>102068</v>
      </c>
      <c r="AQ212" s="262">
        <v>12225</v>
      </c>
      <c r="AR212" s="262">
        <v>9937</v>
      </c>
      <c r="AS212" s="262">
        <v>12015</v>
      </c>
      <c r="AT212" s="262">
        <v>16736</v>
      </c>
      <c r="AU212" s="262">
        <v>19267</v>
      </c>
      <c r="AV212" s="262">
        <v>11116</v>
      </c>
      <c r="AW212" s="262">
        <v>13679</v>
      </c>
      <c r="AX212" s="262">
        <v>4676</v>
      </c>
      <c r="AY212" s="262">
        <v>2406</v>
      </c>
      <c r="AZ212" s="262">
        <v>34184</v>
      </c>
      <c r="BA212" s="262">
        <v>57287</v>
      </c>
      <c r="BB212" s="262">
        <v>4880</v>
      </c>
      <c r="BC212" s="262">
        <v>1956</v>
      </c>
      <c r="BD212" s="262">
        <v>1772</v>
      </c>
      <c r="BE212" s="262">
        <v>881</v>
      </c>
      <c r="BF212" s="262">
        <v>491</v>
      </c>
      <c r="BG212" s="262">
        <v>606</v>
      </c>
      <c r="BH212" s="262">
        <v>2722</v>
      </c>
      <c r="BI212" s="262">
        <v>5541</v>
      </c>
      <c r="BJ212" s="262">
        <v>856</v>
      </c>
      <c r="BK212" s="262">
        <v>87043</v>
      </c>
      <c r="BL212" s="262">
        <v>5611</v>
      </c>
      <c r="BM212" s="262">
        <v>284</v>
      </c>
      <c r="BN212" s="262">
        <v>50672</v>
      </c>
      <c r="BO212" s="262">
        <v>44398</v>
      </c>
      <c r="BP212" s="262">
        <v>1541</v>
      </c>
      <c r="BQ212" s="262">
        <v>5446</v>
      </c>
      <c r="BR212" s="262">
        <v>5021</v>
      </c>
      <c r="BS212" s="262">
        <v>12635</v>
      </c>
      <c r="BT212" s="262">
        <v>23670</v>
      </c>
      <c r="BU212" s="262">
        <v>21008</v>
      </c>
      <c r="BV212" s="262">
        <v>14135</v>
      </c>
      <c r="BW212" s="262">
        <v>10887</v>
      </c>
      <c r="BX212" s="262">
        <v>6633</v>
      </c>
      <c r="BY212" s="262">
        <v>3141</v>
      </c>
      <c r="BZ212" s="262">
        <v>2044</v>
      </c>
      <c r="CA212" s="262">
        <v>2883</v>
      </c>
      <c r="CB212" s="262">
        <v>3786</v>
      </c>
      <c r="CC212" s="262">
        <v>7309</v>
      </c>
      <c r="CD212" s="262">
        <v>18342</v>
      </c>
      <c r="CE212" s="262">
        <v>28514</v>
      </c>
      <c r="CF212" s="262">
        <v>18726</v>
      </c>
      <c r="CG212" s="262">
        <v>11820</v>
      </c>
      <c r="CH212" s="262">
        <v>13560</v>
      </c>
      <c r="CI212" s="262">
        <v>60968</v>
      </c>
      <c r="CJ212" s="262">
        <v>16366</v>
      </c>
      <c r="CK212" s="262">
        <v>18900</v>
      </c>
      <c r="CL212" s="262">
        <v>5823</v>
      </c>
      <c r="CM212" s="262">
        <v>93652</v>
      </c>
      <c r="CN212" s="262">
        <v>32987</v>
      </c>
      <c r="CO212" s="262">
        <v>26172</v>
      </c>
      <c r="CP212" s="262">
        <v>25108</v>
      </c>
      <c r="CQ212" s="262">
        <v>7191</v>
      </c>
      <c r="CR212" s="262">
        <v>2194</v>
      </c>
      <c r="CS212" s="262">
        <v>32987</v>
      </c>
      <c r="CT212" s="262">
        <v>30861</v>
      </c>
      <c r="CU212" s="262">
        <v>13221</v>
      </c>
      <c r="CV212" s="262">
        <v>11220</v>
      </c>
      <c r="CW212" s="262">
        <v>3684</v>
      </c>
      <c r="CX212" s="262">
        <v>1679</v>
      </c>
      <c r="CY212" s="262">
        <v>203967</v>
      </c>
      <c r="CZ212" s="262">
        <v>99568</v>
      </c>
      <c r="DA212" s="262">
        <v>104399</v>
      </c>
      <c r="DB212" s="262">
        <v>17659</v>
      </c>
      <c r="DC212" s="262">
        <v>22667</v>
      </c>
      <c r="DD212" s="262">
        <v>24153</v>
      </c>
      <c r="DE212" s="262">
        <v>29760</v>
      </c>
      <c r="DF212" s="262">
        <v>22230</v>
      </c>
      <c r="DG212" s="262">
        <v>21763</v>
      </c>
      <c r="DH212" s="262">
        <v>11669</v>
      </c>
      <c r="DI212" s="262">
        <v>4949</v>
      </c>
      <c r="DJ212" s="262">
        <v>5283</v>
      </c>
      <c r="DK212" s="262">
        <v>18350</v>
      </c>
      <c r="DL212" s="262">
        <v>6756</v>
      </c>
      <c r="DM212" s="262">
        <v>17678</v>
      </c>
      <c r="DN212" s="262">
        <v>11463</v>
      </c>
      <c r="DO212" s="262">
        <v>21887</v>
      </c>
      <c r="DP212" s="262">
        <v>32179</v>
      </c>
      <c r="DQ212" s="262">
        <v>41600</v>
      </c>
      <c r="DR212" s="262">
        <v>23127</v>
      </c>
      <c r="DS212" s="262">
        <v>20695</v>
      </c>
      <c r="DT212" s="262">
        <v>109950</v>
      </c>
      <c r="DU212" s="262">
        <v>106870</v>
      </c>
      <c r="DV212" s="262">
        <v>3080</v>
      </c>
      <c r="DW212" s="262">
        <v>92380</v>
      </c>
      <c r="DX212" s="262">
        <v>106870</v>
      </c>
      <c r="DY212" s="262">
        <v>90720</v>
      </c>
      <c r="DZ212" s="262">
        <v>4830</v>
      </c>
      <c r="EA212" s="262">
        <v>5150</v>
      </c>
      <c r="EB212" s="262">
        <v>4870</v>
      </c>
      <c r="EC212" s="262">
        <v>1290</v>
      </c>
      <c r="ED212" s="262">
        <v>104510</v>
      </c>
      <c r="EE212" s="262">
        <v>5370</v>
      </c>
      <c r="EF212" s="262">
        <v>13900</v>
      </c>
      <c r="EG212" s="262">
        <v>18910</v>
      </c>
      <c r="EH212" s="262">
        <v>14360</v>
      </c>
      <c r="EI212" s="262">
        <v>13650</v>
      </c>
      <c r="EJ212" s="262">
        <v>1440</v>
      </c>
      <c r="EK212" s="262">
        <v>16750</v>
      </c>
      <c r="EL212" s="262">
        <v>10640</v>
      </c>
      <c r="EM212" s="262">
        <v>9160</v>
      </c>
      <c r="EN212" s="262">
        <v>320</v>
      </c>
      <c r="EO212" s="262">
        <v>106870</v>
      </c>
      <c r="EP212" s="262">
        <v>1350</v>
      </c>
      <c r="EQ212" s="262">
        <v>41320</v>
      </c>
      <c r="ER212" s="262">
        <v>35320</v>
      </c>
      <c r="ES212" s="262">
        <v>790</v>
      </c>
      <c r="ET212" s="262">
        <v>5210</v>
      </c>
      <c r="EU212" s="262">
        <v>22910</v>
      </c>
      <c r="EV212" s="262">
        <v>15740</v>
      </c>
      <c r="EW212" s="262">
        <v>7170</v>
      </c>
      <c r="EX212" s="262">
        <v>41290</v>
      </c>
      <c r="EY212" s="262">
        <v>2690</v>
      </c>
      <c r="EZ212" s="262">
        <v>10840</v>
      </c>
      <c r="FA212" s="262">
        <v>6420</v>
      </c>
      <c r="FB212" s="262">
        <v>21340</v>
      </c>
      <c r="FC212" s="262">
        <v>0.42420000000000002</v>
      </c>
      <c r="FD212" s="262">
        <v>24980</v>
      </c>
      <c r="FE212" s="262">
        <v>7050</v>
      </c>
      <c r="FF212" s="262">
        <v>13940</v>
      </c>
      <c r="FG212" s="262">
        <v>3980</v>
      </c>
      <c r="FH212" s="262">
        <v>6780</v>
      </c>
      <c r="FI212" s="262">
        <v>2760</v>
      </c>
      <c r="FJ212" s="262">
        <v>6150</v>
      </c>
      <c r="FK212" s="262">
        <v>6640</v>
      </c>
      <c r="FL212" s="262">
        <v>0.42420000000000002</v>
      </c>
      <c r="FM212" s="262">
        <v>2570</v>
      </c>
      <c r="FN212" s="262">
        <v>174060</v>
      </c>
      <c r="FO212" s="262">
        <v>14400</v>
      </c>
      <c r="FP212" s="262">
        <v>9370</v>
      </c>
      <c r="FQ212" s="262">
        <v>5020</v>
      </c>
      <c r="FR212" s="262">
        <v>75740</v>
      </c>
      <c r="FS212" s="262">
        <v>47090</v>
      </c>
      <c r="FT212" s="262">
        <v>43100</v>
      </c>
      <c r="FU212" s="262">
        <v>3980</v>
      </c>
      <c r="FV212" s="262">
        <v>11990</v>
      </c>
      <c r="FW212" s="262">
        <v>24850</v>
      </c>
      <c r="FX212" s="262">
        <v>174060</v>
      </c>
      <c r="FY212" s="262">
        <v>53690</v>
      </c>
      <c r="FZ212" s="262">
        <v>78930</v>
      </c>
      <c r="GA212" s="262">
        <v>20520</v>
      </c>
      <c r="GB212" s="262">
        <v>2700</v>
      </c>
      <c r="GC212" s="262">
        <v>7880</v>
      </c>
      <c r="GD212" s="262">
        <v>8940</v>
      </c>
      <c r="GE212" s="262">
        <v>1390</v>
      </c>
      <c r="GF212">
        <v>6743</v>
      </c>
      <c r="GG212">
        <v>5640</v>
      </c>
      <c r="GH212">
        <v>19480</v>
      </c>
      <c r="GI212">
        <v>4751</v>
      </c>
      <c r="GJ212">
        <v>1748</v>
      </c>
      <c r="GK212">
        <v>2782</v>
      </c>
      <c r="GL212">
        <v>2877</v>
      </c>
      <c r="GM212">
        <v>1597</v>
      </c>
      <c r="GN212">
        <v>1263</v>
      </c>
      <c r="GO212">
        <v>527</v>
      </c>
      <c r="GP212">
        <v>12225</v>
      </c>
      <c r="GQ212">
        <v>9699</v>
      </c>
      <c r="GR212">
        <v>46973</v>
      </c>
      <c r="GS212">
        <v>10379</v>
      </c>
      <c r="GT212">
        <v>3290</v>
      </c>
      <c r="GU212">
        <v>7527</v>
      </c>
      <c r="GV212">
        <v>6091</v>
      </c>
      <c r="GW212">
        <v>2833</v>
      </c>
      <c r="GX212">
        <v>2057</v>
      </c>
      <c r="GY212">
        <v>983</v>
      </c>
    </row>
    <row r="213" spans="1:207">
      <c r="A213" s="262">
        <v>8327</v>
      </c>
      <c r="B213" s="262">
        <v>8</v>
      </c>
      <c r="C213" s="262">
        <v>3</v>
      </c>
      <c r="D213" s="262">
        <v>27</v>
      </c>
      <c r="E213" s="262" t="s">
        <v>187</v>
      </c>
      <c r="F213" s="262" t="s">
        <v>2621</v>
      </c>
      <c r="G213" s="262" t="s">
        <v>2622</v>
      </c>
      <c r="H213" s="262" t="s">
        <v>2202</v>
      </c>
      <c r="I213" s="262">
        <v>36914</v>
      </c>
      <c r="J213" s="262">
        <v>4810</v>
      </c>
      <c r="K213" s="262">
        <v>3747</v>
      </c>
      <c r="L213" s="262">
        <v>4050</v>
      </c>
      <c r="M213" s="262">
        <v>5721</v>
      </c>
      <c r="N213" s="262">
        <v>5138</v>
      </c>
      <c r="O213" s="262">
        <v>4796</v>
      </c>
      <c r="P213" s="262">
        <v>5097</v>
      </c>
      <c r="Q213" s="262">
        <v>2348</v>
      </c>
      <c r="R213" s="262">
        <v>1207</v>
      </c>
      <c r="S213" s="262">
        <v>4676</v>
      </c>
      <c r="T213" s="262">
        <v>31464</v>
      </c>
      <c r="U213" s="262">
        <v>53</v>
      </c>
      <c r="V213" s="262">
        <v>155</v>
      </c>
      <c r="W213" s="262">
        <v>312</v>
      </c>
      <c r="X213" s="262">
        <v>175</v>
      </c>
      <c r="Y213" s="262">
        <v>6</v>
      </c>
      <c r="Z213" s="262">
        <v>73</v>
      </c>
      <c r="AA213" s="262">
        <v>586</v>
      </c>
      <c r="AB213" s="262">
        <v>1433</v>
      </c>
      <c r="AC213" s="262">
        <v>107</v>
      </c>
      <c r="AD213" s="262">
        <v>30209</v>
      </c>
      <c r="AE213" s="262">
        <v>4416</v>
      </c>
      <c r="AF213" s="262">
        <v>163</v>
      </c>
      <c r="AG213" s="262">
        <v>24637</v>
      </c>
      <c r="AH213" s="262">
        <v>7913</v>
      </c>
      <c r="AI213" s="262">
        <v>3698</v>
      </c>
      <c r="AJ213" s="262">
        <v>537</v>
      </c>
      <c r="AK213" s="262">
        <v>129</v>
      </c>
      <c r="AL213" s="262">
        <v>27164</v>
      </c>
      <c r="AM213" s="262">
        <v>5393</v>
      </c>
      <c r="AN213" s="262">
        <v>3105</v>
      </c>
      <c r="AO213" s="262">
        <v>1252</v>
      </c>
      <c r="AP213" s="262">
        <v>61496</v>
      </c>
      <c r="AQ213" s="262">
        <v>7826</v>
      </c>
      <c r="AR213" s="262">
        <v>5845</v>
      </c>
      <c r="AS213" s="262">
        <v>6489</v>
      </c>
      <c r="AT213" s="262">
        <v>9168</v>
      </c>
      <c r="AU213" s="262">
        <v>9149</v>
      </c>
      <c r="AV213" s="262">
        <v>7313</v>
      </c>
      <c r="AW213" s="262">
        <v>10158</v>
      </c>
      <c r="AX213" s="262">
        <v>3630</v>
      </c>
      <c r="AY213" s="262">
        <v>1804</v>
      </c>
      <c r="AZ213" s="262">
        <v>17636</v>
      </c>
      <c r="BA213" s="262">
        <v>40762</v>
      </c>
      <c r="BB213" s="262">
        <v>449</v>
      </c>
      <c r="BC213" s="262">
        <v>321</v>
      </c>
      <c r="BD213" s="262">
        <v>1766</v>
      </c>
      <c r="BE213" s="262">
        <v>320</v>
      </c>
      <c r="BF213" s="262">
        <v>9</v>
      </c>
      <c r="BG213" s="262">
        <v>119</v>
      </c>
      <c r="BH213" s="262">
        <v>1221</v>
      </c>
      <c r="BI213" s="262">
        <v>3568</v>
      </c>
      <c r="BJ213" s="262">
        <v>267</v>
      </c>
      <c r="BK213" s="262">
        <v>49566</v>
      </c>
      <c r="BL213" s="262">
        <v>6570</v>
      </c>
      <c r="BM213" s="262">
        <v>190</v>
      </c>
      <c r="BN213" s="262">
        <v>36713</v>
      </c>
      <c r="BO213" s="262">
        <v>21249</v>
      </c>
      <c r="BP213" s="262">
        <v>328</v>
      </c>
      <c r="BQ213" s="262">
        <v>3092</v>
      </c>
      <c r="BR213" s="262">
        <v>1351</v>
      </c>
      <c r="BS213" s="262">
        <v>6553</v>
      </c>
      <c r="BT213" s="262">
        <v>11926</v>
      </c>
      <c r="BU213" s="262">
        <v>12517</v>
      </c>
      <c r="BV213" s="262">
        <v>9650</v>
      </c>
      <c r="BW213" s="262">
        <v>8174</v>
      </c>
      <c r="BX213" s="262">
        <v>5155</v>
      </c>
      <c r="BY213" s="262">
        <v>2379</v>
      </c>
      <c r="BZ213" s="262">
        <v>1417</v>
      </c>
      <c r="CA213" s="262">
        <v>2260</v>
      </c>
      <c r="CB213" s="262">
        <v>849</v>
      </c>
      <c r="CC213" s="262">
        <v>3401</v>
      </c>
      <c r="CD213" s="262">
        <v>9155</v>
      </c>
      <c r="CE213" s="262">
        <v>14690</v>
      </c>
      <c r="CF213" s="262">
        <v>12828</v>
      </c>
      <c r="CG213" s="262">
        <v>8787</v>
      </c>
      <c r="CH213" s="262">
        <v>11672</v>
      </c>
      <c r="CI213" s="262">
        <v>43975</v>
      </c>
      <c r="CJ213" s="262">
        <v>9053</v>
      </c>
      <c r="CK213" s="262">
        <v>6181</v>
      </c>
      <c r="CL213" s="262">
        <v>2173</v>
      </c>
      <c r="CM213" s="262">
        <v>56355</v>
      </c>
      <c r="CN213" s="262">
        <v>17197</v>
      </c>
      <c r="CO213" s="262">
        <v>15475</v>
      </c>
      <c r="CP213" s="262">
        <v>18214</v>
      </c>
      <c r="CQ213" s="262">
        <v>4437</v>
      </c>
      <c r="CR213" s="262">
        <v>1032</v>
      </c>
      <c r="CS213" s="262">
        <v>17197</v>
      </c>
      <c r="CT213" s="262">
        <v>18126</v>
      </c>
      <c r="CU213" s="262">
        <v>9059</v>
      </c>
      <c r="CV213" s="262">
        <v>8156</v>
      </c>
      <c r="CW213" s="262">
        <v>2649</v>
      </c>
      <c r="CX213" s="262">
        <v>1168</v>
      </c>
      <c r="CY213" s="262">
        <v>132214</v>
      </c>
      <c r="CZ213" s="262">
        <v>65378</v>
      </c>
      <c r="DA213" s="262">
        <v>66835</v>
      </c>
      <c r="DB213" s="262">
        <v>12739</v>
      </c>
      <c r="DC213" s="262">
        <v>15703</v>
      </c>
      <c r="DD213" s="262">
        <v>15852</v>
      </c>
      <c r="DE213" s="262">
        <v>18765</v>
      </c>
      <c r="DF213" s="262">
        <v>13079</v>
      </c>
      <c r="DG213" s="262">
        <v>12864</v>
      </c>
      <c r="DH213" s="262">
        <v>6670</v>
      </c>
      <c r="DI213" s="262">
        <v>3475</v>
      </c>
      <c r="DJ213" s="262">
        <v>3856</v>
      </c>
      <c r="DK213" s="262">
        <v>13256</v>
      </c>
      <c r="DL213" s="262">
        <v>4586</v>
      </c>
      <c r="DM213" s="262">
        <v>11242</v>
      </c>
      <c r="DN213" s="262">
        <v>7879</v>
      </c>
      <c r="DO213" s="262">
        <v>15527</v>
      </c>
      <c r="DP213" s="262">
        <v>21014</v>
      </c>
      <c r="DQ213" s="262">
        <v>25846</v>
      </c>
      <c r="DR213" s="262">
        <v>13551</v>
      </c>
      <c r="DS213" s="262">
        <v>11981</v>
      </c>
      <c r="DT213" s="262">
        <v>72590</v>
      </c>
      <c r="DU213" s="262">
        <v>70560</v>
      </c>
      <c r="DV213" s="262">
        <v>2030</v>
      </c>
      <c r="DW213" s="262">
        <v>58830</v>
      </c>
      <c r="DX213" s="262">
        <v>70560</v>
      </c>
      <c r="DY213" s="262">
        <v>61200</v>
      </c>
      <c r="DZ213" s="262">
        <v>2750</v>
      </c>
      <c r="EA213" s="262">
        <v>3410</v>
      </c>
      <c r="EB213" s="262">
        <v>2690</v>
      </c>
      <c r="EC213" s="262">
        <v>520</v>
      </c>
      <c r="ED213" s="262">
        <v>68960</v>
      </c>
      <c r="EE213" s="262">
        <v>4180</v>
      </c>
      <c r="EF213" s="262">
        <v>8250</v>
      </c>
      <c r="EG213" s="262">
        <v>11470</v>
      </c>
      <c r="EH213" s="262">
        <v>9360</v>
      </c>
      <c r="EI213" s="262">
        <v>7970</v>
      </c>
      <c r="EJ213" s="262">
        <v>680</v>
      </c>
      <c r="EK213" s="262">
        <v>14910</v>
      </c>
      <c r="EL213" s="262">
        <v>6180</v>
      </c>
      <c r="EM213" s="262">
        <v>5690</v>
      </c>
      <c r="EN213" s="262">
        <v>0.42420000000000002</v>
      </c>
      <c r="EO213" s="262">
        <v>70560</v>
      </c>
      <c r="EP213" s="262">
        <v>570</v>
      </c>
      <c r="EQ213" s="262">
        <v>35560</v>
      </c>
      <c r="ER213" s="262">
        <v>32230</v>
      </c>
      <c r="ES213" s="262">
        <v>370</v>
      </c>
      <c r="ET213" s="262">
        <v>2960</v>
      </c>
      <c r="EU213" s="262">
        <v>12610</v>
      </c>
      <c r="EV213" s="262">
        <v>9170</v>
      </c>
      <c r="EW213" s="262">
        <v>3430</v>
      </c>
      <c r="EX213" s="262">
        <v>21820</v>
      </c>
      <c r="EY213" s="262">
        <v>1530</v>
      </c>
      <c r="EZ213" s="262">
        <v>4960</v>
      </c>
      <c r="FA213" s="262">
        <v>3980</v>
      </c>
      <c r="FB213" s="262">
        <v>11350</v>
      </c>
      <c r="FC213" s="262">
        <v>0.42420000000000002</v>
      </c>
      <c r="FD213" s="262">
        <v>17830</v>
      </c>
      <c r="FE213" s="262">
        <v>5770</v>
      </c>
      <c r="FF213" s="262">
        <v>9990</v>
      </c>
      <c r="FG213" s="262">
        <v>2070</v>
      </c>
      <c r="FH213" s="262">
        <v>5720</v>
      </c>
      <c r="FI213" s="262">
        <v>1990</v>
      </c>
      <c r="FJ213" s="262">
        <v>4280</v>
      </c>
      <c r="FK213" s="262">
        <v>4600</v>
      </c>
      <c r="FL213" s="262">
        <v>0.42420000000000002</v>
      </c>
      <c r="FM213" s="262">
        <v>1170</v>
      </c>
      <c r="FN213" s="262">
        <v>110560</v>
      </c>
      <c r="FO213" s="262">
        <v>10040</v>
      </c>
      <c r="FP213" s="262">
        <v>7140</v>
      </c>
      <c r="FQ213" s="262">
        <v>2910</v>
      </c>
      <c r="FR213" s="262">
        <v>50240</v>
      </c>
      <c r="FS213" s="262">
        <v>29260</v>
      </c>
      <c r="FT213" s="262">
        <v>27190</v>
      </c>
      <c r="FU213" s="262">
        <v>2070</v>
      </c>
      <c r="FV213" s="262">
        <v>6760</v>
      </c>
      <c r="FW213" s="262">
        <v>14250</v>
      </c>
      <c r="FX213" s="262">
        <v>110560</v>
      </c>
      <c r="FY213" s="262">
        <v>36500</v>
      </c>
      <c r="FZ213" s="262">
        <v>51380</v>
      </c>
      <c r="GA213" s="262">
        <v>11300</v>
      </c>
      <c r="GB213" s="262">
        <v>1690</v>
      </c>
      <c r="GC213" s="262">
        <v>4890</v>
      </c>
      <c r="GD213" s="262">
        <v>4260</v>
      </c>
      <c r="GE213" s="262">
        <v>540</v>
      </c>
      <c r="GF213">
        <v>4810</v>
      </c>
      <c r="GG213">
        <v>3608</v>
      </c>
      <c r="GH213">
        <v>14604</v>
      </c>
      <c r="GI213">
        <v>4025</v>
      </c>
      <c r="GJ213">
        <v>1770</v>
      </c>
      <c r="GK213">
        <v>2590</v>
      </c>
      <c r="GL213">
        <v>2462</v>
      </c>
      <c r="GM213">
        <v>1461</v>
      </c>
      <c r="GN213">
        <v>1184</v>
      </c>
      <c r="GO213">
        <v>400</v>
      </c>
      <c r="GP213">
        <v>7826</v>
      </c>
      <c r="GQ213">
        <v>5614</v>
      </c>
      <c r="GR213">
        <v>24402</v>
      </c>
      <c r="GS213">
        <v>6271</v>
      </c>
      <c r="GT213">
        <v>2585</v>
      </c>
      <c r="GU213">
        <v>5823</v>
      </c>
      <c r="GV213">
        <v>4267</v>
      </c>
      <c r="GW213">
        <v>2196</v>
      </c>
      <c r="GX213">
        <v>1771</v>
      </c>
      <c r="GY213">
        <v>627</v>
      </c>
    </row>
    <row r="214" spans="1:207">
      <c r="A214" s="262">
        <v>8335</v>
      </c>
      <c r="B214" s="262">
        <v>8</v>
      </c>
      <c r="C214" s="262">
        <v>3</v>
      </c>
      <c r="D214" s="262">
        <v>35</v>
      </c>
      <c r="E214" s="262" t="s">
        <v>187</v>
      </c>
      <c r="F214" s="262" t="s">
        <v>2623</v>
      </c>
      <c r="G214" s="262" t="s">
        <v>2624</v>
      </c>
      <c r="H214" s="262" t="s">
        <v>2202</v>
      </c>
      <c r="I214" s="262">
        <v>56201</v>
      </c>
      <c r="J214" s="262">
        <v>7536</v>
      </c>
      <c r="K214" s="262">
        <v>5825</v>
      </c>
      <c r="L214" s="262">
        <v>5111</v>
      </c>
      <c r="M214" s="262">
        <v>8093</v>
      </c>
      <c r="N214" s="262">
        <v>8648</v>
      </c>
      <c r="O214" s="262">
        <v>6785</v>
      </c>
      <c r="P214" s="262">
        <v>7959</v>
      </c>
      <c r="Q214" s="262">
        <v>4056</v>
      </c>
      <c r="R214" s="262">
        <v>2188</v>
      </c>
      <c r="S214" s="262">
        <v>10426</v>
      </c>
      <c r="T214" s="262">
        <v>43216</v>
      </c>
      <c r="U214" s="262">
        <v>960</v>
      </c>
      <c r="V214" s="262">
        <v>541</v>
      </c>
      <c r="W214" s="262">
        <v>288</v>
      </c>
      <c r="X214" s="262">
        <v>388</v>
      </c>
      <c r="Y214" s="262">
        <v>187</v>
      </c>
      <c r="Z214" s="262">
        <v>195</v>
      </c>
      <c r="AA214" s="262">
        <v>1274</v>
      </c>
      <c r="AB214" s="262">
        <v>2396</v>
      </c>
      <c r="AC214" s="262">
        <v>286</v>
      </c>
      <c r="AD214" s="262">
        <v>47889</v>
      </c>
      <c r="AE214" s="262">
        <v>4092</v>
      </c>
      <c r="AF214" s="262">
        <v>264</v>
      </c>
      <c r="AG214" s="262">
        <v>31242</v>
      </c>
      <c r="AH214" s="262">
        <v>11438</v>
      </c>
      <c r="AI214" s="262">
        <v>9692</v>
      </c>
      <c r="AJ214" s="262">
        <v>3083</v>
      </c>
      <c r="AK214" s="262">
        <v>746</v>
      </c>
      <c r="AL214" s="262">
        <v>34353</v>
      </c>
      <c r="AM214" s="262">
        <v>9768</v>
      </c>
      <c r="AN214" s="262">
        <v>9630</v>
      </c>
      <c r="AO214" s="262">
        <v>2450</v>
      </c>
      <c r="AP214" s="262">
        <v>135089</v>
      </c>
      <c r="AQ214" s="262">
        <v>15403</v>
      </c>
      <c r="AR214" s="262">
        <v>11100</v>
      </c>
      <c r="AS214" s="262">
        <v>12290</v>
      </c>
      <c r="AT214" s="262">
        <v>23184</v>
      </c>
      <c r="AU214" s="262">
        <v>23273</v>
      </c>
      <c r="AV214" s="262">
        <v>15937</v>
      </c>
      <c r="AW214" s="262">
        <v>22114</v>
      </c>
      <c r="AX214" s="262">
        <v>7392</v>
      </c>
      <c r="AY214" s="262">
        <v>4396</v>
      </c>
      <c r="AZ214" s="262">
        <v>52742</v>
      </c>
      <c r="BA214" s="262">
        <v>65491</v>
      </c>
      <c r="BB214" s="262">
        <v>6642</v>
      </c>
      <c r="BC214" s="262">
        <v>3037</v>
      </c>
      <c r="BD214" s="262">
        <v>2191</v>
      </c>
      <c r="BE214" s="262">
        <v>2735</v>
      </c>
      <c r="BF214" s="262">
        <v>1552</v>
      </c>
      <c r="BG214" s="262">
        <v>699</v>
      </c>
      <c r="BH214" s="262">
        <v>4055</v>
      </c>
      <c r="BI214" s="262">
        <v>8717</v>
      </c>
      <c r="BJ214" s="262">
        <v>766</v>
      </c>
      <c r="BK214" s="262">
        <v>114629</v>
      </c>
      <c r="BL214" s="262">
        <v>6572</v>
      </c>
      <c r="BM214" s="262">
        <v>350</v>
      </c>
      <c r="BN214" s="262">
        <v>58009</v>
      </c>
      <c r="BO214" s="262">
        <v>70199</v>
      </c>
      <c r="BP214" s="262">
        <v>2458</v>
      </c>
      <c r="BQ214" s="262">
        <v>4423</v>
      </c>
      <c r="BR214" s="262">
        <v>8970</v>
      </c>
      <c r="BS214" s="262">
        <v>18502</v>
      </c>
      <c r="BT214" s="262">
        <v>32485</v>
      </c>
      <c r="BU214" s="262">
        <v>26759</v>
      </c>
      <c r="BV214" s="262">
        <v>16662</v>
      </c>
      <c r="BW214" s="262">
        <v>13626</v>
      </c>
      <c r="BX214" s="262">
        <v>8712</v>
      </c>
      <c r="BY214" s="262">
        <v>3834</v>
      </c>
      <c r="BZ214" s="262">
        <v>2212</v>
      </c>
      <c r="CA214" s="262">
        <v>3327</v>
      </c>
      <c r="CB214" s="262">
        <v>6599</v>
      </c>
      <c r="CC214" s="262">
        <v>13562</v>
      </c>
      <c r="CD214" s="262">
        <v>26924</v>
      </c>
      <c r="CE214" s="262">
        <v>36538</v>
      </c>
      <c r="CF214" s="262">
        <v>22822</v>
      </c>
      <c r="CG214" s="262">
        <v>14189</v>
      </c>
      <c r="CH214" s="262">
        <v>14455</v>
      </c>
      <c r="CI214" s="262">
        <v>73977</v>
      </c>
      <c r="CJ214" s="262">
        <v>20372</v>
      </c>
      <c r="CK214" s="262">
        <v>32929</v>
      </c>
      <c r="CL214" s="262">
        <v>7811</v>
      </c>
      <c r="CM214" s="262">
        <v>126851</v>
      </c>
      <c r="CN214" s="262">
        <v>48700</v>
      </c>
      <c r="CO214" s="262">
        <v>34231</v>
      </c>
      <c r="CP214" s="262">
        <v>30691</v>
      </c>
      <c r="CQ214" s="262">
        <v>9275</v>
      </c>
      <c r="CR214" s="262">
        <v>3954</v>
      </c>
      <c r="CS214" s="262">
        <v>48700</v>
      </c>
      <c r="CT214" s="262">
        <v>40781</v>
      </c>
      <c r="CU214" s="262">
        <v>17447</v>
      </c>
      <c r="CV214" s="262">
        <v>13793</v>
      </c>
      <c r="CW214" s="262">
        <v>4297</v>
      </c>
      <c r="CX214" s="262">
        <v>1833</v>
      </c>
      <c r="CY214" s="262">
        <v>266964</v>
      </c>
      <c r="CZ214" s="262">
        <v>128473</v>
      </c>
      <c r="DA214" s="262">
        <v>138492</v>
      </c>
      <c r="DB214" s="262">
        <v>23267</v>
      </c>
      <c r="DC214" s="262">
        <v>28203</v>
      </c>
      <c r="DD214" s="262">
        <v>35851</v>
      </c>
      <c r="DE214" s="262">
        <v>36410</v>
      </c>
      <c r="DF214" s="262">
        <v>28484</v>
      </c>
      <c r="DG214" s="262">
        <v>26579</v>
      </c>
      <c r="DH214" s="262">
        <v>14301</v>
      </c>
      <c r="DI214" s="262">
        <v>6628</v>
      </c>
      <c r="DJ214" s="262">
        <v>6908</v>
      </c>
      <c r="DK214" s="262">
        <v>23769</v>
      </c>
      <c r="DL214" s="262">
        <v>8188</v>
      </c>
      <c r="DM214" s="262">
        <v>25235</v>
      </c>
      <c r="DN214" s="262">
        <v>16593</v>
      </c>
      <c r="DO214" s="262">
        <v>29542</v>
      </c>
      <c r="DP214" s="262">
        <v>44328</v>
      </c>
      <c r="DQ214" s="262">
        <v>51293</v>
      </c>
      <c r="DR214" s="262">
        <v>29543</v>
      </c>
      <c r="DS214" s="262">
        <v>24938</v>
      </c>
      <c r="DT214" s="262">
        <v>145820</v>
      </c>
      <c r="DU214" s="262">
        <v>141210</v>
      </c>
      <c r="DV214" s="262">
        <v>4610</v>
      </c>
      <c r="DW214" s="262">
        <v>119830</v>
      </c>
      <c r="DX214" s="262">
        <v>141210</v>
      </c>
      <c r="DY214" s="262">
        <v>117980</v>
      </c>
      <c r="DZ214" s="262">
        <v>7280</v>
      </c>
      <c r="EA214" s="262">
        <v>7040</v>
      </c>
      <c r="EB214" s="262">
        <v>7720</v>
      </c>
      <c r="EC214" s="262">
        <v>1190</v>
      </c>
      <c r="ED214" s="262">
        <v>138150</v>
      </c>
      <c r="EE214" s="262">
        <v>7610</v>
      </c>
      <c r="EF214" s="262">
        <v>27330</v>
      </c>
      <c r="EG214" s="262">
        <v>25470</v>
      </c>
      <c r="EH214" s="262">
        <v>17700</v>
      </c>
      <c r="EI214" s="262">
        <v>22290</v>
      </c>
      <c r="EJ214" s="262">
        <v>1970</v>
      </c>
      <c r="EK214" s="262">
        <v>15480</v>
      </c>
      <c r="EL214" s="262">
        <v>8800</v>
      </c>
      <c r="EM214" s="262">
        <v>11260</v>
      </c>
      <c r="EN214" s="262">
        <v>250</v>
      </c>
      <c r="EO214" s="262">
        <v>141210</v>
      </c>
      <c r="EP214" s="262">
        <v>2260</v>
      </c>
      <c r="EQ214" s="262">
        <v>39660</v>
      </c>
      <c r="ER214" s="262">
        <v>31720</v>
      </c>
      <c r="ES214" s="262">
        <v>1040</v>
      </c>
      <c r="ET214" s="262">
        <v>6890</v>
      </c>
      <c r="EU214" s="262">
        <v>36510</v>
      </c>
      <c r="EV214" s="262">
        <v>25910</v>
      </c>
      <c r="EW214" s="262">
        <v>10600</v>
      </c>
      <c r="EX214" s="262">
        <v>62790</v>
      </c>
      <c r="EY214" s="262">
        <v>3440</v>
      </c>
      <c r="EZ214" s="262">
        <v>14890</v>
      </c>
      <c r="FA214" s="262">
        <v>8360</v>
      </c>
      <c r="FB214" s="262">
        <v>36110</v>
      </c>
      <c r="FC214" s="262">
        <v>0</v>
      </c>
      <c r="FD214" s="262">
        <v>33480</v>
      </c>
      <c r="FE214" s="262">
        <v>10420</v>
      </c>
      <c r="FF214" s="262">
        <v>17820</v>
      </c>
      <c r="FG214" s="262">
        <v>5240</v>
      </c>
      <c r="FH214" s="262">
        <v>10100</v>
      </c>
      <c r="FI214" s="262">
        <v>3160</v>
      </c>
      <c r="FJ214" s="262">
        <v>6990</v>
      </c>
      <c r="FK214" s="262">
        <v>10220</v>
      </c>
      <c r="FL214" s="262">
        <v>0.42420000000000002</v>
      </c>
      <c r="FM214" s="262">
        <v>2730</v>
      </c>
      <c r="FN214" s="262">
        <v>228650</v>
      </c>
      <c r="FO214" s="262">
        <v>14900</v>
      </c>
      <c r="FP214" s="262">
        <v>9200</v>
      </c>
      <c r="FQ214" s="262">
        <v>5700</v>
      </c>
      <c r="FR214" s="262">
        <v>79990</v>
      </c>
      <c r="FS214" s="262">
        <v>58620</v>
      </c>
      <c r="FT214" s="262">
        <v>53380</v>
      </c>
      <c r="FU214" s="262">
        <v>5240</v>
      </c>
      <c r="FV214" s="262">
        <v>19340</v>
      </c>
      <c r="FW214" s="262">
        <v>55810</v>
      </c>
      <c r="FX214" s="262">
        <v>228650</v>
      </c>
      <c r="FY214" s="262">
        <v>67030</v>
      </c>
      <c r="FZ214" s="262">
        <v>92640</v>
      </c>
      <c r="GA214" s="262">
        <v>26180</v>
      </c>
      <c r="GB214" s="262">
        <v>4870</v>
      </c>
      <c r="GC214" s="262">
        <v>13500</v>
      </c>
      <c r="GD214" s="262">
        <v>19760</v>
      </c>
      <c r="GE214" s="262">
        <v>4670</v>
      </c>
      <c r="GF214">
        <v>7536</v>
      </c>
      <c r="GG214">
        <v>5722</v>
      </c>
      <c r="GH214">
        <v>21212</v>
      </c>
      <c r="GI214">
        <v>5795</v>
      </c>
      <c r="GJ214">
        <v>2597</v>
      </c>
      <c r="GK214">
        <v>4124</v>
      </c>
      <c r="GL214">
        <v>3886</v>
      </c>
      <c r="GM214">
        <v>2469</v>
      </c>
      <c r="GN214">
        <v>2145</v>
      </c>
      <c r="GO214">
        <v>715</v>
      </c>
      <c r="GP214">
        <v>15403</v>
      </c>
      <c r="GQ214">
        <v>10929</v>
      </c>
      <c r="GR214">
        <v>57442</v>
      </c>
      <c r="GS214">
        <v>14095</v>
      </c>
      <c r="GT214">
        <v>5441</v>
      </c>
      <c r="GU214">
        <v>12723</v>
      </c>
      <c r="GV214">
        <v>9175</v>
      </c>
      <c r="GW214">
        <v>4332</v>
      </c>
      <c r="GX214">
        <v>4110</v>
      </c>
      <c r="GY214">
        <v>1439</v>
      </c>
    </row>
    <row r="215" spans="1:207">
      <c r="A215" s="262">
        <v>8336</v>
      </c>
      <c r="B215" s="262">
        <v>8</v>
      </c>
      <c r="C215" s="262">
        <v>3</v>
      </c>
      <c r="D215" s="262">
        <v>36</v>
      </c>
      <c r="E215" s="262" t="s">
        <v>187</v>
      </c>
      <c r="F215" s="262" t="s">
        <v>2625</v>
      </c>
      <c r="G215" s="262" t="s">
        <v>2626</v>
      </c>
      <c r="H215" s="262" t="s">
        <v>2202</v>
      </c>
      <c r="I215" s="262">
        <v>48496</v>
      </c>
      <c r="J215" s="262">
        <v>7308</v>
      </c>
      <c r="K215" s="262">
        <v>5274</v>
      </c>
      <c r="L215" s="262">
        <v>4029</v>
      </c>
      <c r="M215" s="262">
        <v>6238</v>
      </c>
      <c r="N215" s="262">
        <v>7390</v>
      </c>
      <c r="O215" s="262">
        <v>6101</v>
      </c>
      <c r="P215" s="262">
        <v>7000</v>
      </c>
      <c r="Q215" s="262">
        <v>3377</v>
      </c>
      <c r="R215" s="262">
        <v>1779</v>
      </c>
      <c r="S215" s="262">
        <v>7646</v>
      </c>
      <c r="T215" s="262">
        <v>38361</v>
      </c>
      <c r="U215" s="262">
        <v>715</v>
      </c>
      <c r="V215" s="262">
        <v>866</v>
      </c>
      <c r="W215" s="262">
        <v>367</v>
      </c>
      <c r="X215" s="262">
        <v>257</v>
      </c>
      <c r="Y215" s="262">
        <v>153</v>
      </c>
      <c r="Z215" s="262">
        <v>131</v>
      </c>
      <c r="AA215" s="262">
        <v>915</v>
      </c>
      <c r="AB215" s="262">
        <v>2720</v>
      </c>
      <c r="AC215" s="262">
        <v>313</v>
      </c>
      <c r="AD215" s="262">
        <v>41993</v>
      </c>
      <c r="AE215" s="262">
        <v>2361</v>
      </c>
      <c r="AF215" s="262">
        <v>194</v>
      </c>
      <c r="AG215" s="262">
        <v>28636</v>
      </c>
      <c r="AH215" s="262">
        <v>9858</v>
      </c>
      <c r="AI215" s="262">
        <v>7364</v>
      </c>
      <c r="AJ215" s="262">
        <v>2172</v>
      </c>
      <c r="AK215" s="262">
        <v>466</v>
      </c>
      <c r="AL215" s="262">
        <v>27045</v>
      </c>
      <c r="AM215" s="262">
        <v>9257</v>
      </c>
      <c r="AN215" s="262">
        <v>9687</v>
      </c>
      <c r="AO215" s="262">
        <v>2507</v>
      </c>
      <c r="AP215" s="262">
        <v>105872</v>
      </c>
      <c r="AQ215" s="262">
        <v>13039</v>
      </c>
      <c r="AR215" s="262">
        <v>9584</v>
      </c>
      <c r="AS215" s="262">
        <v>10188</v>
      </c>
      <c r="AT215" s="262">
        <v>15790</v>
      </c>
      <c r="AU215" s="262">
        <v>17044</v>
      </c>
      <c r="AV215" s="262">
        <v>13256</v>
      </c>
      <c r="AW215" s="262">
        <v>17971</v>
      </c>
      <c r="AX215" s="262">
        <v>5772</v>
      </c>
      <c r="AY215" s="262">
        <v>3228</v>
      </c>
      <c r="AZ215" s="262">
        <v>36728</v>
      </c>
      <c r="BA215" s="262">
        <v>55598</v>
      </c>
      <c r="BB215" s="262">
        <v>3716</v>
      </c>
      <c r="BC215" s="262">
        <v>6269</v>
      </c>
      <c r="BD215" s="262">
        <v>1952</v>
      </c>
      <c r="BE215" s="262">
        <v>774</v>
      </c>
      <c r="BF215" s="262">
        <v>321</v>
      </c>
      <c r="BG215" s="262">
        <v>514</v>
      </c>
      <c r="BH215" s="262">
        <v>2911</v>
      </c>
      <c r="BI215" s="262">
        <v>8874</v>
      </c>
      <c r="BJ215" s="262">
        <v>1234</v>
      </c>
      <c r="BK215" s="262">
        <v>88531</v>
      </c>
      <c r="BL215" s="262">
        <v>4056</v>
      </c>
      <c r="BM215" s="262">
        <v>266</v>
      </c>
      <c r="BN215" s="262">
        <v>52820</v>
      </c>
      <c r="BO215" s="262">
        <v>48416</v>
      </c>
      <c r="BP215" s="262">
        <v>1267</v>
      </c>
      <c r="BQ215" s="262">
        <v>3369</v>
      </c>
      <c r="BR215" s="262">
        <v>3440</v>
      </c>
      <c r="BS215" s="262">
        <v>14311</v>
      </c>
      <c r="BT215" s="262">
        <v>24709</v>
      </c>
      <c r="BU215" s="262">
        <v>21817</v>
      </c>
      <c r="BV215" s="262">
        <v>13589</v>
      </c>
      <c r="BW215" s="262">
        <v>12002</v>
      </c>
      <c r="BX215" s="262">
        <v>7353</v>
      </c>
      <c r="BY215" s="262">
        <v>3485</v>
      </c>
      <c r="BZ215" s="262">
        <v>2023</v>
      </c>
      <c r="CA215" s="262">
        <v>3143</v>
      </c>
      <c r="CB215" s="262">
        <v>2315</v>
      </c>
      <c r="CC215" s="262">
        <v>8660</v>
      </c>
      <c r="CD215" s="262">
        <v>21785</v>
      </c>
      <c r="CE215" s="262">
        <v>28679</v>
      </c>
      <c r="CF215" s="262">
        <v>19132</v>
      </c>
      <c r="CG215" s="262">
        <v>12406</v>
      </c>
      <c r="CH215" s="262">
        <v>12895</v>
      </c>
      <c r="CI215" s="262">
        <v>58066</v>
      </c>
      <c r="CJ215" s="262">
        <v>17621</v>
      </c>
      <c r="CK215" s="262">
        <v>23386</v>
      </c>
      <c r="CL215" s="262">
        <v>6799</v>
      </c>
      <c r="CM215" s="262">
        <v>98755</v>
      </c>
      <c r="CN215" s="262">
        <v>34524</v>
      </c>
      <c r="CO215" s="262">
        <v>28080</v>
      </c>
      <c r="CP215" s="262">
        <v>26700</v>
      </c>
      <c r="CQ215" s="262">
        <v>7417</v>
      </c>
      <c r="CR215" s="262">
        <v>2034</v>
      </c>
      <c r="CS215" s="262">
        <v>34524</v>
      </c>
      <c r="CT215" s="262">
        <v>33079</v>
      </c>
      <c r="CU215" s="262">
        <v>13708</v>
      </c>
      <c r="CV215" s="262">
        <v>12088</v>
      </c>
      <c r="CW215" s="262">
        <v>3773</v>
      </c>
      <c r="CX215" s="262">
        <v>1583</v>
      </c>
      <c r="CY215" s="262">
        <v>219002</v>
      </c>
      <c r="CZ215" s="262">
        <v>106550</v>
      </c>
      <c r="DA215" s="262">
        <v>112453</v>
      </c>
      <c r="DB215" s="262">
        <v>19882</v>
      </c>
      <c r="DC215" s="262">
        <v>25498</v>
      </c>
      <c r="DD215" s="262">
        <v>24430</v>
      </c>
      <c r="DE215" s="262">
        <v>31882</v>
      </c>
      <c r="DF215" s="262">
        <v>22442</v>
      </c>
      <c r="DG215" s="262">
        <v>21431</v>
      </c>
      <c r="DH215" s="262">
        <v>10890</v>
      </c>
      <c r="DI215" s="262">
        <v>5636</v>
      </c>
      <c r="DJ215" s="262">
        <v>5824</v>
      </c>
      <c r="DK215" s="262">
        <v>20875</v>
      </c>
      <c r="DL215" s="262">
        <v>7646</v>
      </c>
      <c r="DM215" s="262">
        <v>17808</v>
      </c>
      <c r="DN215" s="262">
        <v>12021</v>
      </c>
      <c r="DO215" s="262">
        <v>24522</v>
      </c>
      <c r="DP215" s="262">
        <v>38026</v>
      </c>
      <c r="DQ215" s="262">
        <v>43966</v>
      </c>
      <c r="DR215" s="262">
        <v>22895</v>
      </c>
      <c r="DS215" s="262">
        <v>19784</v>
      </c>
      <c r="DT215" s="262">
        <v>120570</v>
      </c>
      <c r="DU215" s="262">
        <v>116480</v>
      </c>
      <c r="DV215" s="262">
        <v>4090</v>
      </c>
      <c r="DW215" s="262">
        <v>96870</v>
      </c>
      <c r="DX215" s="262">
        <v>116480</v>
      </c>
      <c r="DY215" s="262">
        <v>100940</v>
      </c>
      <c r="DZ215" s="262">
        <v>4580</v>
      </c>
      <c r="EA215" s="262">
        <v>4970</v>
      </c>
      <c r="EB215" s="262">
        <v>4910</v>
      </c>
      <c r="EC215" s="262">
        <v>1080</v>
      </c>
      <c r="ED215" s="262">
        <v>114110</v>
      </c>
      <c r="EE215" s="262">
        <v>6010</v>
      </c>
      <c r="EF215" s="262">
        <v>18600</v>
      </c>
      <c r="EG215" s="262">
        <v>21730</v>
      </c>
      <c r="EH215" s="262">
        <v>14000</v>
      </c>
      <c r="EI215" s="262">
        <v>18630</v>
      </c>
      <c r="EJ215" s="262">
        <v>1090</v>
      </c>
      <c r="EK215" s="262">
        <v>14950</v>
      </c>
      <c r="EL215" s="262">
        <v>8470</v>
      </c>
      <c r="EM215" s="262">
        <v>10420</v>
      </c>
      <c r="EN215" s="262">
        <v>0.42420000000000002</v>
      </c>
      <c r="EO215" s="262">
        <v>116480</v>
      </c>
      <c r="EP215" s="262">
        <v>1270</v>
      </c>
      <c r="EQ215" s="262">
        <v>39160</v>
      </c>
      <c r="ER215" s="262">
        <v>31240</v>
      </c>
      <c r="ES215" s="262">
        <v>1360</v>
      </c>
      <c r="ET215" s="262">
        <v>6560</v>
      </c>
      <c r="EU215" s="262">
        <v>28640</v>
      </c>
      <c r="EV215" s="262">
        <v>20300</v>
      </c>
      <c r="EW215" s="262">
        <v>8350</v>
      </c>
      <c r="EX215" s="262">
        <v>47400</v>
      </c>
      <c r="EY215" s="262">
        <v>2690</v>
      </c>
      <c r="EZ215" s="262">
        <v>12290</v>
      </c>
      <c r="FA215" s="262">
        <v>6330</v>
      </c>
      <c r="FB215" s="262">
        <v>26090</v>
      </c>
      <c r="FC215" s="262">
        <v>0</v>
      </c>
      <c r="FD215" s="262">
        <v>29320</v>
      </c>
      <c r="FE215" s="262">
        <v>9410</v>
      </c>
      <c r="FF215" s="262">
        <v>16330</v>
      </c>
      <c r="FG215" s="262">
        <v>3580</v>
      </c>
      <c r="FH215" s="262">
        <v>9000</v>
      </c>
      <c r="FI215" s="262">
        <v>3050</v>
      </c>
      <c r="FJ215" s="262">
        <v>6080</v>
      </c>
      <c r="FK215" s="262">
        <v>8310</v>
      </c>
      <c r="FL215" s="262">
        <v>0.42420000000000002</v>
      </c>
      <c r="FM215" s="262">
        <v>2590</v>
      </c>
      <c r="FN215" s="262">
        <v>184690</v>
      </c>
      <c r="FO215" s="262">
        <v>13690</v>
      </c>
      <c r="FP215" s="262">
        <v>8110</v>
      </c>
      <c r="FQ215" s="262">
        <v>5580</v>
      </c>
      <c r="FR215" s="262">
        <v>78120</v>
      </c>
      <c r="FS215" s="262">
        <v>48440</v>
      </c>
      <c r="FT215" s="262">
        <v>44850</v>
      </c>
      <c r="FU215" s="262">
        <v>3580</v>
      </c>
      <c r="FV215" s="262">
        <v>11930</v>
      </c>
      <c r="FW215" s="262">
        <v>32510</v>
      </c>
      <c r="FX215" s="262">
        <v>184690</v>
      </c>
      <c r="FY215" s="262">
        <v>53430</v>
      </c>
      <c r="FZ215" s="262">
        <v>84480</v>
      </c>
      <c r="GA215" s="262">
        <v>19780</v>
      </c>
      <c r="GB215" s="262">
        <v>2830</v>
      </c>
      <c r="GC215" s="262">
        <v>8470</v>
      </c>
      <c r="GD215" s="262">
        <v>11570</v>
      </c>
      <c r="GE215" s="262">
        <v>4130</v>
      </c>
      <c r="GF215">
        <v>7308</v>
      </c>
      <c r="GG215">
        <v>5172</v>
      </c>
      <c r="GH215">
        <v>17119</v>
      </c>
      <c r="GI215">
        <v>5116</v>
      </c>
      <c r="GJ215">
        <v>2436</v>
      </c>
      <c r="GK215">
        <v>3568</v>
      </c>
      <c r="GL215">
        <v>3424</v>
      </c>
      <c r="GM215">
        <v>2067</v>
      </c>
      <c r="GN215">
        <v>1673</v>
      </c>
      <c r="GO215">
        <v>613</v>
      </c>
      <c r="GP215">
        <v>13039</v>
      </c>
      <c r="GQ215">
        <v>9432</v>
      </c>
      <c r="GR215">
        <v>42076</v>
      </c>
      <c r="GS215">
        <v>11210</v>
      </c>
      <c r="GT215">
        <v>4930</v>
      </c>
      <c r="GU215">
        <v>10086</v>
      </c>
      <c r="GV215">
        <v>7565</v>
      </c>
      <c r="GW215">
        <v>3397</v>
      </c>
      <c r="GX215">
        <v>3073</v>
      </c>
      <c r="GY215">
        <v>1064</v>
      </c>
    </row>
    <row r="216" spans="1:207">
      <c r="A216" s="262">
        <v>8337</v>
      </c>
      <c r="B216" s="262">
        <v>8</v>
      </c>
      <c r="C216" s="262">
        <v>3</v>
      </c>
      <c r="D216" s="262">
        <v>37</v>
      </c>
      <c r="E216" s="262" t="s">
        <v>187</v>
      </c>
      <c r="F216" s="262" t="s">
        <v>2627</v>
      </c>
      <c r="G216" s="262" t="s">
        <v>2628</v>
      </c>
      <c r="H216" s="262" t="s">
        <v>2202</v>
      </c>
      <c r="I216" s="262">
        <v>39803</v>
      </c>
      <c r="J216" s="262">
        <v>6092</v>
      </c>
      <c r="K216" s="262">
        <v>3354</v>
      </c>
      <c r="L216" s="262">
        <v>3638</v>
      </c>
      <c r="M216" s="262">
        <v>5110</v>
      </c>
      <c r="N216" s="262">
        <v>6265</v>
      </c>
      <c r="O216" s="262">
        <v>5610</v>
      </c>
      <c r="P216" s="262">
        <v>5748</v>
      </c>
      <c r="Q216" s="262">
        <v>2612</v>
      </c>
      <c r="R216" s="262">
        <v>1374</v>
      </c>
      <c r="S216" s="262">
        <v>5865</v>
      </c>
      <c r="T216" s="262">
        <v>32762</v>
      </c>
      <c r="U216" s="262">
        <v>478</v>
      </c>
      <c r="V216" s="262">
        <v>218</v>
      </c>
      <c r="W216" s="262">
        <v>150</v>
      </c>
      <c r="X216" s="262">
        <v>195</v>
      </c>
      <c r="Y216" s="262">
        <v>55</v>
      </c>
      <c r="Z216" s="262">
        <v>80</v>
      </c>
      <c r="AA216" s="262">
        <v>810</v>
      </c>
      <c r="AB216" s="262">
        <v>1575</v>
      </c>
      <c r="AC216" s="262">
        <v>239</v>
      </c>
      <c r="AD216" s="262">
        <v>33651</v>
      </c>
      <c r="AE216" s="262">
        <v>3344</v>
      </c>
      <c r="AF216" s="262">
        <v>184</v>
      </c>
      <c r="AG216" s="262">
        <v>22442</v>
      </c>
      <c r="AH216" s="262">
        <v>10027</v>
      </c>
      <c r="AI216" s="262">
        <v>5888</v>
      </c>
      <c r="AJ216" s="262">
        <v>1168</v>
      </c>
      <c r="AK216" s="262">
        <v>278</v>
      </c>
      <c r="AL216" s="262">
        <v>28342</v>
      </c>
      <c r="AM216" s="262">
        <v>5494</v>
      </c>
      <c r="AN216" s="262">
        <v>4111</v>
      </c>
      <c r="AO216" s="262">
        <v>1856</v>
      </c>
      <c r="AP216" s="262">
        <v>79640</v>
      </c>
      <c r="AQ216" s="262">
        <v>10543</v>
      </c>
      <c r="AR216" s="262">
        <v>5956</v>
      </c>
      <c r="AS216" s="262">
        <v>7426</v>
      </c>
      <c r="AT216" s="262">
        <v>10618</v>
      </c>
      <c r="AU216" s="262">
        <v>14552</v>
      </c>
      <c r="AV216" s="262">
        <v>11501</v>
      </c>
      <c r="AW216" s="262">
        <v>12946</v>
      </c>
      <c r="AX216" s="262">
        <v>4085</v>
      </c>
      <c r="AY216" s="262">
        <v>2010</v>
      </c>
      <c r="AZ216" s="262">
        <v>25248</v>
      </c>
      <c r="BA216" s="262">
        <v>49294</v>
      </c>
      <c r="BB216" s="262">
        <v>3039</v>
      </c>
      <c r="BC216" s="262">
        <v>612</v>
      </c>
      <c r="BD216" s="262">
        <v>587</v>
      </c>
      <c r="BE216" s="262">
        <v>543</v>
      </c>
      <c r="BF216" s="262">
        <v>105</v>
      </c>
      <c r="BG216" s="262">
        <v>209</v>
      </c>
      <c r="BH216" s="262">
        <v>2203</v>
      </c>
      <c r="BI216" s="262">
        <v>4682</v>
      </c>
      <c r="BJ216" s="262">
        <v>511</v>
      </c>
      <c r="BK216" s="262">
        <v>66410</v>
      </c>
      <c r="BL216" s="262">
        <v>5577</v>
      </c>
      <c r="BM216" s="262">
        <v>254</v>
      </c>
      <c r="BN216" s="262">
        <v>41222</v>
      </c>
      <c r="BO216" s="262">
        <v>32364</v>
      </c>
      <c r="BP216" s="262">
        <v>2255</v>
      </c>
      <c r="BQ216" s="262">
        <v>3796</v>
      </c>
      <c r="BR216" s="262">
        <v>2733</v>
      </c>
      <c r="BS216" s="262">
        <v>8383</v>
      </c>
      <c r="BT216" s="262">
        <v>16012</v>
      </c>
      <c r="BU216" s="262">
        <v>16128</v>
      </c>
      <c r="BV216" s="262">
        <v>11098</v>
      </c>
      <c r="BW216" s="262">
        <v>9974</v>
      </c>
      <c r="BX216" s="262">
        <v>6575</v>
      </c>
      <c r="BY216" s="262">
        <v>3136</v>
      </c>
      <c r="BZ216" s="262">
        <v>2232</v>
      </c>
      <c r="CA216" s="262">
        <v>3366</v>
      </c>
      <c r="CB216" s="262">
        <v>1995</v>
      </c>
      <c r="CC216" s="262">
        <v>6186</v>
      </c>
      <c r="CD216" s="262">
        <v>13157</v>
      </c>
      <c r="CE216" s="262">
        <v>20132</v>
      </c>
      <c r="CF216" s="262">
        <v>15476</v>
      </c>
      <c r="CG216" s="262">
        <v>9974</v>
      </c>
      <c r="CH216" s="262">
        <v>12717</v>
      </c>
      <c r="CI216" s="262">
        <v>56820</v>
      </c>
      <c r="CJ216" s="262">
        <v>10002</v>
      </c>
      <c r="CK216" s="262">
        <v>8978</v>
      </c>
      <c r="CL216" s="262">
        <v>3837</v>
      </c>
      <c r="CM216" s="262">
        <v>72349</v>
      </c>
      <c r="CN216" s="262">
        <v>24371</v>
      </c>
      <c r="CO216" s="262">
        <v>19379</v>
      </c>
      <c r="CP216" s="262">
        <v>21729</v>
      </c>
      <c r="CQ216" s="262">
        <v>5466</v>
      </c>
      <c r="CR216" s="262">
        <v>1404</v>
      </c>
      <c r="CS216" s="262">
        <v>24371</v>
      </c>
      <c r="CT216" s="262">
        <v>22856</v>
      </c>
      <c r="CU216" s="262">
        <v>10543</v>
      </c>
      <c r="CV216" s="262">
        <v>9436</v>
      </c>
      <c r="CW216" s="262">
        <v>3468</v>
      </c>
      <c r="CX216" s="262">
        <v>1675</v>
      </c>
      <c r="CY216" s="262">
        <v>163135</v>
      </c>
      <c r="CZ216" s="262">
        <v>79941</v>
      </c>
      <c r="DA216" s="262">
        <v>83195</v>
      </c>
      <c r="DB216" s="262">
        <v>15331</v>
      </c>
      <c r="DC216" s="262">
        <v>19745</v>
      </c>
      <c r="DD216" s="262">
        <v>17970</v>
      </c>
      <c r="DE216" s="262">
        <v>23839</v>
      </c>
      <c r="DF216" s="262">
        <v>17003</v>
      </c>
      <c r="DG216" s="262">
        <v>16218</v>
      </c>
      <c r="DH216" s="262">
        <v>8793</v>
      </c>
      <c r="DI216" s="262">
        <v>4285</v>
      </c>
      <c r="DJ216" s="262">
        <v>4465</v>
      </c>
      <c r="DK216" s="262">
        <v>16108</v>
      </c>
      <c r="DL216" s="262">
        <v>6013</v>
      </c>
      <c r="DM216" s="262">
        <v>13503</v>
      </c>
      <c r="DN216" s="262">
        <v>8672</v>
      </c>
      <c r="DO216" s="262">
        <v>17504</v>
      </c>
      <c r="DP216" s="262">
        <v>26733</v>
      </c>
      <c r="DQ216" s="262">
        <v>33073</v>
      </c>
      <c r="DR216" s="262">
        <v>17421</v>
      </c>
      <c r="DS216" s="262">
        <v>15359</v>
      </c>
      <c r="DT216" s="262">
        <v>88870</v>
      </c>
      <c r="DU216" s="262">
        <v>86410</v>
      </c>
      <c r="DV216" s="262">
        <v>2460</v>
      </c>
      <c r="DW216" s="262">
        <v>73560</v>
      </c>
      <c r="DX216" s="262">
        <v>86410</v>
      </c>
      <c r="DY216" s="262">
        <v>73420</v>
      </c>
      <c r="DZ216" s="262">
        <v>3290</v>
      </c>
      <c r="EA216" s="262">
        <v>3930</v>
      </c>
      <c r="EB216" s="262">
        <v>4170</v>
      </c>
      <c r="EC216" s="262">
        <v>1600</v>
      </c>
      <c r="ED216" s="262">
        <v>84560</v>
      </c>
      <c r="EE216" s="262">
        <v>4510</v>
      </c>
      <c r="EF216" s="262">
        <v>10970</v>
      </c>
      <c r="EG216" s="262">
        <v>16020</v>
      </c>
      <c r="EH216" s="262">
        <v>10130</v>
      </c>
      <c r="EI216" s="262">
        <v>13010</v>
      </c>
      <c r="EJ216" s="262">
        <v>1590</v>
      </c>
      <c r="EK216" s="262">
        <v>12810</v>
      </c>
      <c r="EL216" s="262">
        <v>7160</v>
      </c>
      <c r="EM216" s="262">
        <v>8280</v>
      </c>
      <c r="EN216" s="262">
        <v>0.42420000000000002</v>
      </c>
      <c r="EO216" s="262">
        <v>86410</v>
      </c>
      <c r="EP216" s="262">
        <v>1820</v>
      </c>
      <c r="EQ216" s="262">
        <v>32170</v>
      </c>
      <c r="ER216" s="262">
        <v>23740</v>
      </c>
      <c r="ES216" s="262">
        <v>1840</v>
      </c>
      <c r="ET216" s="262">
        <v>6590</v>
      </c>
      <c r="EU216" s="262">
        <v>20140</v>
      </c>
      <c r="EV216" s="262">
        <v>15380</v>
      </c>
      <c r="EW216" s="262">
        <v>4760</v>
      </c>
      <c r="EX216" s="262">
        <v>32290</v>
      </c>
      <c r="EY216" s="262">
        <v>2120</v>
      </c>
      <c r="EZ216" s="262">
        <v>6650</v>
      </c>
      <c r="FA216" s="262">
        <v>4810</v>
      </c>
      <c r="FB216" s="262">
        <v>18710</v>
      </c>
      <c r="FC216" s="262">
        <v>0.42420000000000002</v>
      </c>
      <c r="FD216" s="262">
        <v>22840</v>
      </c>
      <c r="FE216" s="262">
        <v>7170</v>
      </c>
      <c r="FF216" s="262">
        <v>12570</v>
      </c>
      <c r="FG216" s="262">
        <v>3100</v>
      </c>
      <c r="FH216" s="262">
        <v>6930</v>
      </c>
      <c r="FI216" s="262">
        <v>2730</v>
      </c>
      <c r="FJ216" s="262">
        <v>5040</v>
      </c>
      <c r="FK216" s="262">
        <v>5610</v>
      </c>
      <c r="FL216" s="262">
        <v>0.42420000000000002</v>
      </c>
      <c r="FM216" s="262">
        <v>2440</v>
      </c>
      <c r="FN216" s="262">
        <v>137720</v>
      </c>
      <c r="FO216" s="262">
        <v>10610</v>
      </c>
      <c r="FP216" s="262">
        <v>5970</v>
      </c>
      <c r="FQ216" s="262">
        <v>4640</v>
      </c>
      <c r="FR216" s="262">
        <v>62540</v>
      </c>
      <c r="FS216" s="262">
        <v>36390</v>
      </c>
      <c r="FT216" s="262">
        <v>33290</v>
      </c>
      <c r="FU216" s="262">
        <v>3100</v>
      </c>
      <c r="FV216" s="262">
        <v>9030</v>
      </c>
      <c r="FW216" s="262">
        <v>19140</v>
      </c>
      <c r="FX216" s="262">
        <v>137720</v>
      </c>
      <c r="FY216" s="262">
        <v>42330</v>
      </c>
      <c r="FZ216" s="262">
        <v>62560</v>
      </c>
      <c r="GA216" s="262">
        <v>15940</v>
      </c>
      <c r="GB216" s="262">
        <v>2220</v>
      </c>
      <c r="GC216" s="262">
        <v>6430</v>
      </c>
      <c r="GD216" s="262">
        <v>6490</v>
      </c>
      <c r="GE216" s="262">
        <v>1750</v>
      </c>
      <c r="GF216">
        <v>6092</v>
      </c>
      <c r="GG216">
        <v>3270</v>
      </c>
      <c r="GH216">
        <v>14582</v>
      </c>
      <c r="GI216">
        <v>4872</v>
      </c>
      <c r="GJ216">
        <v>1908</v>
      </c>
      <c r="GK216">
        <v>2996</v>
      </c>
      <c r="GL216">
        <v>2718</v>
      </c>
      <c r="GM216">
        <v>1593</v>
      </c>
      <c r="GN216">
        <v>1280</v>
      </c>
      <c r="GO216">
        <v>492</v>
      </c>
      <c r="GP216">
        <v>10543</v>
      </c>
      <c r="GQ216">
        <v>5806</v>
      </c>
      <c r="GR216">
        <v>31762</v>
      </c>
      <c r="GS216">
        <v>10181</v>
      </c>
      <c r="GT216">
        <v>3737</v>
      </c>
      <c r="GU216">
        <v>7528</v>
      </c>
      <c r="GV216">
        <v>4931</v>
      </c>
      <c r="GW216">
        <v>2509</v>
      </c>
      <c r="GX216">
        <v>2008</v>
      </c>
      <c r="GY216">
        <v>632</v>
      </c>
    </row>
    <row r="217" spans="1:207">
      <c r="A217" s="262">
        <v>8415</v>
      </c>
      <c r="B217" s="262">
        <v>8</v>
      </c>
      <c r="C217" s="262">
        <v>4</v>
      </c>
      <c r="D217" s="262">
        <v>15</v>
      </c>
      <c r="E217" s="262" t="s">
        <v>187</v>
      </c>
      <c r="F217" s="262" t="s">
        <v>2629</v>
      </c>
      <c r="G217" s="262" t="s">
        <v>2630</v>
      </c>
      <c r="H217" s="262" t="s">
        <v>2202</v>
      </c>
      <c r="I217" s="262">
        <v>70629</v>
      </c>
      <c r="J217" s="262">
        <v>8747</v>
      </c>
      <c r="K217" s="262">
        <v>7087</v>
      </c>
      <c r="L217" s="262">
        <v>9105</v>
      </c>
      <c r="M217" s="262">
        <v>11114</v>
      </c>
      <c r="N217" s="262">
        <v>10153</v>
      </c>
      <c r="O217" s="262">
        <v>8877</v>
      </c>
      <c r="P217" s="262">
        <v>8778</v>
      </c>
      <c r="Q217" s="262">
        <v>4333</v>
      </c>
      <c r="R217" s="262">
        <v>2435</v>
      </c>
      <c r="S217" s="262">
        <v>9053</v>
      </c>
      <c r="T217" s="262">
        <v>59130</v>
      </c>
      <c r="U217" s="262">
        <v>75</v>
      </c>
      <c r="V217" s="262">
        <v>1620</v>
      </c>
      <c r="W217" s="262">
        <v>177</v>
      </c>
      <c r="X217" s="262">
        <v>306</v>
      </c>
      <c r="Y217" s="262">
        <v>76</v>
      </c>
      <c r="Z217" s="262">
        <v>192</v>
      </c>
      <c r="AA217" s="262">
        <v>3880</v>
      </c>
      <c r="AB217" s="262">
        <v>2502</v>
      </c>
      <c r="AC217" s="262">
        <v>443</v>
      </c>
      <c r="AD217" s="262">
        <v>54111</v>
      </c>
      <c r="AE217" s="262">
        <v>9373</v>
      </c>
      <c r="AF217" s="262">
        <v>320</v>
      </c>
      <c r="AG217" s="262">
        <v>47277</v>
      </c>
      <c r="AH217" s="262">
        <v>13431</v>
      </c>
      <c r="AI217" s="262">
        <v>7699</v>
      </c>
      <c r="AJ217" s="262">
        <v>1854</v>
      </c>
      <c r="AK217" s="262">
        <v>368</v>
      </c>
      <c r="AL217" s="262">
        <v>46066</v>
      </c>
      <c r="AM217" s="262">
        <v>9446</v>
      </c>
      <c r="AN217" s="262">
        <v>12476</v>
      </c>
      <c r="AO217" s="262">
        <v>2641</v>
      </c>
      <c r="AP217" s="262">
        <v>128306</v>
      </c>
      <c r="AQ217" s="262">
        <v>13814</v>
      </c>
      <c r="AR217" s="262">
        <v>10922</v>
      </c>
      <c r="AS217" s="262">
        <v>14721</v>
      </c>
      <c r="AT217" s="262">
        <v>20378</v>
      </c>
      <c r="AU217" s="262">
        <v>20629</v>
      </c>
      <c r="AV217" s="262">
        <v>16928</v>
      </c>
      <c r="AW217" s="262">
        <v>19852</v>
      </c>
      <c r="AX217" s="262">
        <v>6971</v>
      </c>
      <c r="AY217" s="262">
        <v>4087</v>
      </c>
      <c r="AZ217" s="262">
        <v>40803</v>
      </c>
      <c r="BA217" s="262">
        <v>76594</v>
      </c>
      <c r="BB217" s="262">
        <v>348</v>
      </c>
      <c r="BC217" s="262">
        <v>7993</v>
      </c>
      <c r="BD217" s="262">
        <v>909</v>
      </c>
      <c r="BE217" s="262">
        <v>784</v>
      </c>
      <c r="BF217" s="262">
        <v>119</v>
      </c>
      <c r="BG217" s="262">
        <v>752</v>
      </c>
      <c r="BH217" s="262">
        <v>12756</v>
      </c>
      <c r="BI217" s="262">
        <v>6222</v>
      </c>
      <c r="BJ217" s="262">
        <v>1093</v>
      </c>
      <c r="BK217" s="262">
        <v>93533</v>
      </c>
      <c r="BL217" s="262">
        <v>14329</v>
      </c>
      <c r="BM217" s="262">
        <v>369</v>
      </c>
      <c r="BN217" s="262">
        <v>71328</v>
      </c>
      <c r="BO217" s="262">
        <v>50710</v>
      </c>
      <c r="BP217" s="262">
        <v>645</v>
      </c>
      <c r="BQ217" s="262">
        <v>5619</v>
      </c>
      <c r="BR217" s="262">
        <v>5254</v>
      </c>
      <c r="BS217" s="262">
        <v>15684</v>
      </c>
      <c r="BT217" s="262">
        <v>27354</v>
      </c>
      <c r="BU217" s="262">
        <v>27144</v>
      </c>
      <c r="BV217" s="262">
        <v>18537</v>
      </c>
      <c r="BW217" s="262">
        <v>15214</v>
      </c>
      <c r="BX217" s="262">
        <v>8777</v>
      </c>
      <c r="BY217" s="262">
        <v>3997</v>
      </c>
      <c r="BZ217" s="262">
        <v>2735</v>
      </c>
      <c r="CA217" s="262">
        <v>3606</v>
      </c>
      <c r="CB217" s="262">
        <v>3684</v>
      </c>
      <c r="CC217" s="262">
        <v>8841</v>
      </c>
      <c r="CD217" s="262">
        <v>22268</v>
      </c>
      <c r="CE217" s="262">
        <v>31377</v>
      </c>
      <c r="CF217" s="262">
        <v>25298</v>
      </c>
      <c r="CG217" s="262">
        <v>17318</v>
      </c>
      <c r="CH217" s="262">
        <v>19516</v>
      </c>
      <c r="CI217" s="262">
        <v>81779</v>
      </c>
      <c r="CJ217" s="262">
        <v>14255</v>
      </c>
      <c r="CK217" s="262">
        <v>26018</v>
      </c>
      <c r="CL217" s="262">
        <v>6250</v>
      </c>
      <c r="CM217" s="262">
        <v>119677</v>
      </c>
      <c r="CN217" s="262">
        <v>39399</v>
      </c>
      <c r="CO217" s="262">
        <v>32652</v>
      </c>
      <c r="CP217" s="262">
        <v>35805</v>
      </c>
      <c r="CQ217" s="262">
        <v>8945</v>
      </c>
      <c r="CR217" s="262">
        <v>2876</v>
      </c>
      <c r="CS217" s="262">
        <v>39399</v>
      </c>
      <c r="CT217" s="262">
        <v>38809</v>
      </c>
      <c r="CU217" s="262">
        <v>17827</v>
      </c>
      <c r="CV217" s="262">
        <v>16173</v>
      </c>
      <c r="CW217" s="262">
        <v>5259</v>
      </c>
      <c r="CX217" s="262">
        <v>2210</v>
      </c>
      <c r="CY217" s="262">
        <v>273352</v>
      </c>
      <c r="CZ217" s="262">
        <v>133386</v>
      </c>
      <c r="DA217" s="262">
        <v>139967</v>
      </c>
      <c r="DB217" s="262">
        <v>24767</v>
      </c>
      <c r="DC217" s="262">
        <v>31059</v>
      </c>
      <c r="DD217" s="262">
        <v>32259</v>
      </c>
      <c r="DE217" s="262">
        <v>38584</v>
      </c>
      <c r="DF217" s="262">
        <v>28336</v>
      </c>
      <c r="DG217" s="262">
        <v>26925</v>
      </c>
      <c r="DH217" s="262">
        <v>13879</v>
      </c>
      <c r="DI217" s="262">
        <v>6868</v>
      </c>
      <c r="DJ217" s="262">
        <v>7313</v>
      </c>
      <c r="DK217" s="262">
        <v>25771</v>
      </c>
      <c r="DL217" s="262">
        <v>9183</v>
      </c>
      <c r="DM217" s="262">
        <v>23361</v>
      </c>
      <c r="DN217" s="262">
        <v>15589</v>
      </c>
      <c r="DO217" s="262">
        <v>31657</v>
      </c>
      <c r="DP217" s="262">
        <v>45887</v>
      </c>
      <c r="DQ217" s="262">
        <v>53621</v>
      </c>
      <c r="DR217" s="262">
        <v>29133</v>
      </c>
      <c r="DS217" s="262">
        <v>24970</v>
      </c>
      <c r="DT217" s="262">
        <v>150880</v>
      </c>
      <c r="DU217" s="262">
        <v>146060</v>
      </c>
      <c r="DV217" s="262">
        <v>4820</v>
      </c>
      <c r="DW217" s="262">
        <v>120310</v>
      </c>
      <c r="DX217" s="262">
        <v>146060</v>
      </c>
      <c r="DY217" s="262">
        <v>122960</v>
      </c>
      <c r="DZ217" s="262">
        <v>6820</v>
      </c>
      <c r="EA217" s="262">
        <v>7260</v>
      </c>
      <c r="EB217" s="262">
        <v>6880</v>
      </c>
      <c r="EC217" s="262">
        <v>2140</v>
      </c>
      <c r="ED217" s="262">
        <v>142860</v>
      </c>
      <c r="EE217" s="262">
        <v>8060</v>
      </c>
      <c r="EF217" s="262">
        <v>24520</v>
      </c>
      <c r="EG217" s="262">
        <v>27130</v>
      </c>
      <c r="EH217" s="262">
        <v>19210</v>
      </c>
      <c r="EI217" s="262">
        <v>19780</v>
      </c>
      <c r="EJ217" s="262">
        <v>2210</v>
      </c>
      <c r="EK217" s="262">
        <v>20490</v>
      </c>
      <c r="EL217" s="262">
        <v>8850</v>
      </c>
      <c r="EM217" s="262">
        <v>12400</v>
      </c>
      <c r="EN217" s="262">
        <v>0.42420000000000002</v>
      </c>
      <c r="EO217" s="262">
        <v>146060</v>
      </c>
      <c r="EP217" s="262">
        <v>1980</v>
      </c>
      <c r="EQ217" s="262">
        <v>52430</v>
      </c>
      <c r="ER217" s="262">
        <v>43070</v>
      </c>
      <c r="ES217" s="262">
        <v>1370</v>
      </c>
      <c r="ET217" s="262">
        <v>7990</v>
      </c>
      <c r="EU217" s="262">
        <v>33590</v>
      </c>
      <c r="EV217" s="262">
        <v>23570</v>
      </c>
      <c r="EW217" s="262">
        <v>10020</v>
      </c>
      <c r="EX217" s="262">
        <v>58060</v>
      </c>
      <c r="EY217" s="262">
        <v>4510</v>
      </c>
      <c r="EZ217" s="262">
        <v>14090</v>
      </c>
      <c r="FA217" s="262">
        <v>7940</v>
      </c>
      <c r="FB217" s="262">
        <v>31520</v>
      </c>
      <c r="FC217" s="262">
        <v>0.42420000000000002</v>
      </c>
      <c r="FD217" s="262">
        <v>36910</v>
      </c>
      <c r="FE217" s="262">
        <v>11400</v>
      </c>
      <c r="FF217" s="262">
        <v>20120</v>
      </c>
      <c r="FG217" s="262">
        <v>5390</v>
      </c>
      <c r="FH217" s="262">
        <v>11060</v>
      </c>
      <c r="FI217" s="262">
        <v>3970</v>
      </c>
      <c r="FJ217" s="262">
        <v>7780</v>
      </c>
      <c r="FK217" s="262">
        <v>10540</v>
      </c>
      <c r="FL217" s="262">
        <v>0.42420000000000002</v>
      </c>
      <c r="FM217" s="262">
        <v>3150</v>
      </c>
      <c r="FN217" s="262">
        <v>231180</v>
      </c>
      <c r="FO217" s="262">
        <v>17490</v>
      </c>
      <c r="FP217" s="262">
        <v>11010</v>
      </c>
      <c r="FQ217" s="262">
        <v>6480</v>
      </c>
      <c r="FR217" s="262">
        <v>86980</v>
      </c>
      <c r="FS217" s="262">
        <v>61780</v>
      </c>
      <c r="FT217" s="262">
        <v>56390</v>
      </c>
      <c r="FU217" s="262">
        <v>5390</v>
      </c>
      <c r="FV217" s="262">
        <v>18880</v>
      </c>
      <c r="FW217" s="262">
        <v>46050</v>
      </c>
      <c r="FX217" s="262">
        <v>231180</v>
      </c>
      <c r="FY217" s="262">
        <v>65250</v>
      </c>
      <c r="FZ217" s="262">
        <v>101350</v>
      </c>
      <c r="GA217" s="262">
        <v>26400</v>
      </c>
      <c r="GB217" s="262">
        <v>4070</v>
      </c>
      <c r="GC217" s="262">
        <v>16000</v>
      </c>
      <c r="GD217" s="262">
        <v>15470</v>
      </c>
      <c r="GE217" s="262">
        <v>2640</v>
      </c>
      <c r="GF217">
        <v>8747</v>
      </c>
      <c r="GG217">
        <v>6904</v>
      </c>
      <c r="GH217">
        <v>29669</v>
      </c>
      <c r="GI217">
        <v>7488</v>
      </c>
      <c r="GJ217">
        <v>3346</v>
      </c>
      <c r="GK217">
        <v>4645</v>
      </c>
      <c r="GL217">
        <v>3992</v>
      </c>
      <c r="GM217">
        <v>2655</v>
      </c>
      <c r="GN217">
        <v>2369</v>
      </c>
      <c r="GO217">
        <v>814</v>
      </c>
      <c r="GP217">
        <v>13814</v>
      </c>
      <c r="GQ217">
        <v>10596</v>
      </c>
      <c r="GR217">
        <v>54712</v>
      </c>
      <c r="GS217">
        <v>14613</v>
      </c>
      <c r="GT217">
        <v>5709</v>
      </c>
      <c r="GU217">
        <v>11547</v>
      </c>
      <c r="GV217">
        <v>7973</v>
      </c>
      <c r="GW217">
        <v>4069</v>
      </c>
      <c r="GX217">
        <v>3887</v>
      </c>
      <c r="GY217">
        <v>1382</v>
      </c>
    </row>
    <row r="218" spans="1:207">
      <c r="A218" s="262">
        <v>8416</v>
      </c>
      <c r="B218" s="262">
        <v>8</v>
      </c>
      <c r="C218" s="262">
        <v>4</v>
      </c>
      <c r="D218" s="262">
        <v>16</v>
      </c>
      <c r="E218" s="262" t="s">
        <v>187</v>
      </c>
      <c r="F218" s="262" t="s">
        <v>2631</v>
      </c>
      <c r="G218" s="262" t="s">
        <v>2632</v>
      </c>
      <c r="H218" s="262" t="s">
        <v>2202</v>
      </c>
      <c r="I218" s="262">
        <v>49111</v>
      </c>
      <c r="J218" s="262">
        <v>6370</v>
      </c>
      <c r="K218" s="262">
        <v>4421</v>
      </c>
      <c r="L218" s="262">
        <v>4741</v>
      </c>
      <c r="M218" s="262">
        <v>6971</v>
      </c>
      <c r="N218" s="262">
        <v>7429</v>
      </c>
      <c r="O218" s="262">
        <v>6588</v>
      </c>
      <c r="P218" s="262">
        <v>6761</v>
      </c>
      <c r="Q218" s="262">
        <v>3846</v>
      </c>
      <c r="R218" s="262">
        <v>1984</v>
      </c>
      <c r="S218" s="262">
        <v>7045</v>
      </c>
      <c r="T218" s="262">
        <v>40310</v>
      </c>
      <c r="U218" s="262">
        <v>398</v>
      </c>
      <c r="V218" s="262">
        <v>277</v>
      </c>
      <c r="W218" s="262">
        <v>601</v>
      </c>
      <c r="X218" s="262">
        <v>168</v>
      </c>
      <c r="Y218" s="262">
        <v>67</v>
      </c>
      <c r="Z218" s="262">
        <v>245</v>
      </c>
      <c r="AA218" s="262">
        <v>1467</v>
      </c>
      <c r="AB218" s="262">
        <v>1905</v>
      </c>
      <c r="AC218" s="262">
        <v>278</v>
      </c>
      <c r="AD218" s="262">
        <v>39641</v>
      </c>
      <c r="AE218" s="262">
        <v>5640</v>
      </c>
      <c r="AF218" s="262">
        <v>180</v>
      </c>
      <c r="AG218" s="262">
        <v>30642</v>
      </c>
      <c r="AH218" s="262">
        <v>10295</v>
      </c>
      <c r="AI218" s="262">
        <v>6412</v>
      </c>
      <c r="AJ218" s="262">
        <v>1336</v>
      </c>
      <c r="AK218" s="262">
        <v>426</v>
      </c>
      <c r="AL218" s="262">
        <v>34881</v>
      </c>
      <c r="AM218" s="262">
        <v>7529</v>
      </c>
      <c r="AN218" s="262">
        <v>5160</v>
      </c>
      <c r="AO218" s="262">
        <v>1541</v>
      </c>
      <c r="AP218" s="262">
        <v>96941</v>
      </c>
      <c r="AQ218" s="262">
        <v>11077</v>
      </c>
      <c r="AR218" s="262">
        <v>7256</v>
      </c>
      <c r="AS218" s="262">
        <v>8379</v>
      </c>
      <c r="AT218" s="262">
        <v>13491</v>
      </c>
      <c r="AU218" s="262">
        <v>16341</v>
      </c>
      <c r="AV218" s="262">
        <v>13801</v>
      </c>
      <c r="AW218" s="262">
        <v>16115</v>
      </c>
      <c r="AX218" s="262">
        <v>6452</v>
      </c>
      <c r="AY218" s="262">
        <v>4002</v>
      </c>
      <c r="AZ218" s="262">
        <v>33806</v>
      </c>
      <c r="BA218" s="262">
        <v>54701</v>
      </c>
      <c r="BB218" s="262">
        <v>2159</v>
      </c>
      <c r="BC218" s="262">
        <v>648</v>
      </c>
      <c r="BD218" s="262">
        <v>3658</v>
      </c>
      <c r="BE218" s="262">
        <v>564</v>
      </c>
      <c r="BF218" s="262">
        <v>171</v>
      </c>
      <c r="BG218" s="262">
        <v>1207</v>
      </c>
      <c r="BH218" s="262">
        <v>5962</v>
      </c>
      <c r="BI218" s="262">
        <v>5332</v>
      </c>
      <c r="BJ218" s="262">
        <v>533</v>
      </c>
      <c r="BK218" s="262">
        <v>76632</v>
      </c>
      <c r="BL218" s="262">
        <v>8242</v>
      </c>
      <c r="BM218" s="262">
        <v>213</v>
      </c>
      <c r="BN218" s="262">
        <v>48680</v>
      </c>
      <c r="BO218" s="262">
        <v>43900</v>
      </c>
      <c r="BP218" s="262">
        <v>247</v>
      </c>
      <c r="BQ218" s="262">
        <v>4087</v>
      </c>
      <c r="BR218" s="262">
        <v>6294</v>
      </c>
      <c r="BS218" s="262">
        <v>13482</v>
      </c>
      <c r="BT218" s="262">
        <v>18461</v>
      </c>
      <c r="BU218" s="262">
        <v>17959</v>
      </c>
      <c r="BV218" s="262">
        <v>13561</v>
      </c>
      <c r="BW218" s="262">
        <v>11628</v>
      </c>
      <c r="BX218" s="262">
        <v>7123</v>
      </c>
      <c r="BY218" s="262">
        <v>3476</v>
      </c>
      <c r="BZ218" s="262">
        <v>2136</v>
      </c>
      <c r="CA218" s="262">
        <v>2794</v>
      </c>
      <c r="CB218" s="262">
        <v>4871</v>
      </c>
      <c r="CC218" s="262">
        <v>8774</v>
      </c>
      <c r="CD218" s="262">
        <v>16335</v>
      </c>
      <c r="CE218" s="262">
        <v>21355</v>
      </c>
      <c r="CF218" s="262">
        <v>17953</v>
      </c>
      <c r="CG218" s="262">
        <v>12468</v>
      </c>
      <c r="CH218" s="262">
        <v>15158</v>
      </c>
      <c r="CI218" s="262">
        <v>68491</v>
      </c>
      <c r="CJ218" s="262">
        <v>12550</v>
      </c>
      <c r="CK218" s="262">
        <v>12149</v>
      </c>
      <c r="CL218" s="262">
        <v>3724</v>
      </c>
      <c r="CM218" s="262">
        <v>90716</v>
      </c>
      <c r="CN218" s="262">
        <v>31137</v>
      </c>
      <c r="CO218" s="262">
        <v>23077</v>
      </c>
      <c r="CP218" s="262">
        <v>26077</v>
      </c>
      <c r="CQ218" s="262">
        <v>6414</v>
      </c>
      <c r="CR218" s="262">
        <v>4011</v>
      </c>
      <c r="CS218" s="262">
        <v>31137</v>
      </c>
      <c r="CT218" s="262">
        <v>27861</v>
      </c>
      <c r="CU218" s="262">
        <v>12926</v>
      </c>
      <c r="CV218" s="262">
        <v>12012</v>
      </c>
      <c r="CW218" s="262">
        <v>4329</v>
      </c>
      <c r="CX218" s="262">
        <v>2451</v>
      </c>
      <c r="CY218" s="262">
        <v>211951</v>
      </c>
      <c r="CZ218" s="262">
        <v>102679</v>
      </c>
      <c r="DA218" s="262">
        <v>109273</v>
      </c>
      <c r="DB218" s="262">
        <v>19484</v>
      </c>
      <c r="DC218" s="262">
        <v>23559</v>
      </c>
      <c r="DD218" s="262">
        <v>36045</v>
      </c>
      <c r="DE218" s="262">
        <v>29046</v>
      </c>
      <c r="DF218" s="262">
        <v>18836</v>
      </c>
      <c r="DG218" s="262">
        <v>16439</v>
      </c>
      <c r="DH218" s="262">
        <v>8604</v>
      </c>
      <c r="DI218" s="262">
        <v>5598</v>
      </c>
      <c r="DJ218" s="262">
        <v>5765</v>
      </c>
      <c r="DK218" s="262">
        <v>19604</v>
      </c>
      <c r="DL218" s="262">
        <v>6867</v>
      </c>
      <c r="DM218" s="262">
        <v>23918</v>
      </c>
      <c r="DN218" s="262">
        <v>17336</v>
      </c>
      <c r="DO218" s="262">
        <v>26058</v>
      </c>
      <c r="DP218" s="262">
        <v>33881</v>
      </c>
      <c r="DQ218" s="262">
        <v>39538</v>
      </c>
      <c r="DR218" s="262">
        <v>18245</v>
      </c>
      <c r="DS218" s="262">
        <v>15142</v>
      </c>
      <c r="DT218" s="262">
        <v>118930</v>
      </c>
      <c r="DU218" s="262">
        <v>115510</v>
      </c>
      <c r="DV218" s="262">
        <v>3420</v>
      </c>
      <c r="DW218" s="262">
        <v>91430</v>
      </c>
      <c r="DX218" s="262">
        <v>115510</v>
      </c>
      <c r="DY218" s="262">
        <v>93010</v>
      </c>
      <c r="DZ218" s="262">
        <v>8850</v>
      </c>
      <c r="EA218" s="262">
        <v>5270</v>
      </c>
      <c r="EB218" s="262">
        <v>6960</v>
      </c>
      <c r="EC218" s="262">
        <v>1420</v>
      </c>
      <c r="ED218" s="262">
        <v>112430</v>
      </c>
      <c r="EE218" s="262">
        <v>5810</v>
      </c>
      <c r="EF218" s="262">
        <v>32510</v>
      </c>
      <c r="EG218" s="262">
        <v>21520</v>
      </c>
      <c r="EH218" s="262">
        <v>13020</v>
      </c>
      <c r="EI218" s="262">
        <v>14760</v>
      </c>
      <c r="EJ218" s="262">
        <v>1110</v>
      </c>
      <c r="EK218" s="262">
        <v>11050</v>
      </c>
      <c r="EL218" s="262">
        <v>4330</v>
      </c>
      <c r="EM218" s="262">
        <v>8220</v>
      </c>
      <c r="EN218" s="262">
        <v>0.42420000000000002</v>
      </c>
      <c r="EO218" s="262">
        <v>115510</v>
      </c>
      <c r="EP218" s="262">
        <v>1000</v>
      </c>
      <c r="EQ218" s="262">
        <v>27850</v>
      </c>
      <c r="ER218" s="262">
        <v>21780</v>
      </c>
      <c r="ES218" s="262">
        <v>1030</v>
      </c>
      <c r="ET218" s="262">
        <v>5050</v>
      </c>
      <c r="EU218" s="262">
        <v>24290</v>
      </c>
      <c r="EV218" s="262">
        <v>16340</v>
      </c>
      <c r="EW218" s="262">
        <v>7940</v>
      </c>
      <c r="EX218" s="262">
        <v>62370</v>
      </c>
      <c r="EY218" s="262">
        <v>2920</v>
      </c>
      <c r="EZ218" s="262">
        <v>12230</v>
      </c>
      <c r="FA218" s="262">
        <v>6970</v>
      </c>
      <c r="FB218" s="262">
        <v>40240</v>
      </c>
      <c r="FC218" s="262">
        <v>0.42420000000000002</v>
      </c>
      <c r="FD218" s="262">
        <v>27230</v>
      </c>
      <c r="FE218" s="262">
        <v>8300</v>
      </c>
      <c r="FF218" s="262">
        <v>14370</v>
      </c>
      <c r="FG218" s="262">
        <v>4570</v>
      </c>
      <c r="FH218" s="262">
        <v>8000</v>
      </c>
      <c r="FI218" s="262">
        <v>2190</v>
      </c>
      <c r="FJ218" s="262">
        <v>4670</v>
      </c>
      <c r="FK218" s="262">
        <v>9740</v>
      </c>
      <c r="FL218" s="262">
        <v>0.42420000000000002</v>
      </c>
      <c r="FM218" s="262">
        <v>2310</v>
      </c>
      <c r="FN218" s="262">
        <v>179610</v>
      </c>
      <c r="FO218" s="262">
        <v>11840</v>
      </c>
      <c r="FP218" s="262">
        <v>6740</v>
      </c>
      <c r="FQ218" s="262">
        <v>5100</v>
      </c>
      <c r="FR218" s="262">
        <v>47740</v>
      </c>
      <c r="FS218" s="262">
        <v>40170</v>
      </c>
      <c r="FT218" s="262">
        <v>35600</v>
      </c>
      <c r="FU218" s="262">
        <v>4570</v>
      </c>
      <c r="FV218" s="262">
        <v>12660</v>
      </c>
      <c r="FW218" s="262">
        <v>67200</v>
      </c>
      <c r="FX218" s="262">
        <v>179610</v>
      </c>
      <c r="FY218" s="262">
        <v>55600</v>
      </c>
      <c r="FZ218" s="262">
        <v>57150</v>
      </c>
      <c r="GA218" s="262">
        <v>22170</v>
      </c>
      <c r="GB218" s="262">
        <v>2410</v>
      </c>
      <c r="GC218" s="262">
        <v>10380</v>
      </c>
      <c r="GD218" s="262">
        <v>25030</v>
      </c>
      <c r="GE218" s="262">
        <v>6870</v>
      </c>
      <c r="GF218">
        <v>6370</v>
      </c>
      <c r="GG218">
        <v>4310</v>
      </c>
      <c r="GH218">
        <v>18627</v>
      </c>
      <c r="GI218">
        <v>5469</v>
      </c>
      <c r="GJ218">
        <v>2575</v>
      </c>
      <c r="GK218">
        <v>3468</v>
      </c>
      <c r="GL218">
        <v>3317</v>
      </c>
      <c r="GM218">
        <v>2323</v>
      </c>
      <c r="GN218">
        <v>2053</v>
      </c>
      <c r="GO218">
        <v>599</v>
      </c>
      <c r="GP218">
        <v>11077</v>
      </c>
      <c r="GQ218">
        <v>7074</v>
      </c>
      <c r="GR218">
        <v>37309</v>
      </c>
      <c r="GS218">
        <v>11970</v>
      </c>
      <c r="GT218">
        <v>4551</v>
      </c>
      <c r="GU218">
        <v>9034</v>
      </c>
      <c r="GV218">
        <v>6970</v>
      </c>
      <c r="GW218">
        <v>3763</v>
      </c>
      <c r="GX218">
        <v>3772</v>
      </c>
      <c r="GY218">
        <v>1394</v>
      </c>
    </row>
    <row r="219" spans="1:207">
      <c r="A219" s="262">
        <v>8417</v>
      </c>
      <c r="B219" s="262">
        <v>8</v>
      </c>
      <c r="C219" s="262">
        <v>4</v>
      </c>
      <c r="D219" s="262">
        <v>17</v>
      </c>
      <c r="E219" s="262" t="s">
        <v>187</v>
      </c>
      <c r="F219" s="262" t="s">
        <v>2633</v>
      </c>
      <c r="G219" s="262" t="s">
        <v>2634</v>
      </c>
      <c r="H219" s="262" t="s">
        <v>2202</v>
      </c>
      <c r="I219" s="262">
        <v>58985</v>
      </c>
      <c r="J219" s="262">
        <v>8125</v>
      </c>
      <c r="K219" s="262">
        <v>6901</v>
      </c>
      <c r="L219" s="262">
        <v>7516</v>
      </c>
      <c r="M219" s="262">
        <v>9464</v>
      </c>
      <c r="N219" s="262">
        <v>8686</v>
      </c>
      <c r="O219" s="262">
        <v>6785</v>
      </c>
      <c r="P219" s="262">
        <v>6819</v>
      </c>
      <c r="Q219" s="262">
        <v>3064</v>
      </c>
      <c r="R219" s="262">
        <v>1625</v>
      </c>
      <c r="S219" s="262">
        <v>4548</v>
      </c>
      <c r="T219" s="262">
        <v>53348</v>
      </c>
      <c r="U219" s="262">
        <v>227</v>
      </c>
      <c r="V219" s="262">
        <v>335</v>
      </c>
      <c r="W219" s="262">
        <v>115</v>
      </c>
      <c r="X219" s="262">
        <v>191</v>
      </c>
      <c r="Y219" s="262">
        <v>30</v>
      </c>
      <c r="Z219" s="262">
        <v>191</v>
      </c>
      <c r="AA219" s="262">
        <v>507</v>
      </c>
      <c r="AB219" s="262">
        <v>1195</v>
      </c>
      <c r="AC219" s="262">
        <v>157</v>
      </c>
      <c r="AD219" s="262">
        <v>47845</v>
      </c>
      <c r="AE219" s="262">
        <v>8917</v>
      </c>
      <c r="AF219" s="262">
        <v>364</v>
      </c>
      <c r="AG219" s="262">
        <v>45359</v>
      </c>
      <c r="AH219" s="262">
        <v>8935</v>
      </c>
      <c r="AI219" s="262">
        <v>3911</v>
      </c>
      <c r="AJ219" s="262">
        <v>614</v>
      </c>
      <c r="AK219" s="262">
        <v>166</v>
      </c>
      <c r="AL219" s="262">
        <v>45342</v>
      </c>
      <c r="AM219" s="262">
        <v>6588</v>
      </c>
      <c r="AN219" s="262">
        <v>5043</v>
      </c>
      <c r="AO219" s="262">
        <v>2012</v>
      </c>
      <c r="AP219" s="262">
        <v>87238</v>
      </c>
      <c r="AQ219" s="262">
        <v>10645</v>
      </c>
      <c r="AR219" s="262">
        <v>8996</v>
      </c>
      <c r="AS219" s="262">
        <v>10328</v>
      </c>
      <c r="AT219" s="262">
        <v>14132</v>
      </c>
      <c r="AU219" s="262">
        <v>14196</v>
      </c>
      <c r="AV219" s="262">
        <v>9515</v>
      </c>
      <c r="AW219" s="262">
        <v>12898</v>
      </c>
      <c r="AX219" s="262">
        <v>4181</v>
      </c>
      <c r="AY219" s="262">
        <v>2347</v>
      </c>
      <c r="AZ219" s="262">
        <v>18725</v>
      </c>
      <c r="BA219" s="262">
        <v>64666</v>
      </c>
      <c r="BB219" s="262">
        <v>1421</v>
      </c>
      <c r="BC219" s="262">
        <v>1096</v>
      </c>
      <c r="BD219" s="262">
        <v>456</v>
      </c>
      <c r="BE219" s="262">
        <v>413</v>
      </c>
      <c r="BF219" s="262">
        <v>30</v>
      </c>
      <c r="BG219" s="262">
        <v>431</v>
      </c>
      <c r="BH219" s="262">
        <v>912</v>
      </c>
      <c r="BI219" s="262">
        <v>2220</v>
      </c>
      <c r="BJ219" s="262">
        <v>329</v>
      </c>
      <c r="BK219" s="262">
        <v>71782</v>
      </c>
      <c r="BL219" s="262">
        <v>11585</v>
      </c>
      <c r="BM219" s="262">
        <v>410</v>
      </c>
      <c r="BN219" s="262">
        <v>55441</v>
      </c>
      <c r="BO219" s="262">
        <v>26534</v>
      </c>
      <c r="BP219" s="262">
        <v>283</v>
      </c>
      <c r="BQ219" s="262">
        <v>4980</v>
      </c>
      <c r="BR219" s="262">
        <v>2445</v>
      </c>
      <c r="BS219" s="262">
        <v>7841</v>
      </c>
      <c r="BT219" s="262">
        <v>14863</v>
      </c>
      <c r="BU219" s="262">
        <v>17502</v>
      </c>
      <c r="BV219" s="262">
        <v>14963</v>
      </c>
      <c r="BW219" s="262">
        <v>12338</v>
      </c>
      <c r="BX219" s="262">
        <v>7859</v>
      </c>
      <c r="BY219" s="262">
        <v>3664</v>
      </c>
      <c r="BZ219" s="262">
        <v>2308</v>
      </c>
      <c r="CA219" s="262">
        <v>3455</v>
      </c>
      <c r="CB219" s="262">
        <v>1694</v>
      </c>
      <c r="CC219" s="262">
        <v>4278</v>
      </c>
      <c r="CD219" s="262">
        <v>11083</v>
      </c>
      <c r="CE219" s="262">
        <v>18615</v>
      </c>
      <c r="CF219" s="262">
        <v>17121</v>
      </c>
      <c r="CG219" s="262">
        <v>14381</v>
      </c>
      <c r="CH219" s="262">
        <v>20066</v>
      </c>
      <c r="CI219" s="262">
        <v>65013</v>
      </c>
      <c r="CJ219" s="262">
        <v>9822</v>
      </c>
      <c r="CK219" s="262">
        <v>8849</v>
      </c>
      <c r="CL219" s="262">
        <v>3554</v>
      </c>
      <c r="CM219" s="262">
        <v>80123</v>
      </c>
      <c r="CN219" s="262">
        <v>24374</v>
      </c>
      <c r="CO219" s="262">
        <v>22790</v>
      </c>
      <c r="CP219" s="262">
        <v>24924</v>
      </c>
      <c r="CQ219" s="262">
        <v>6466</v>
      </c>
      <c r="CR219" s="262">
        <v>1569</v>
      </c>
      <c r="CS219" s="262">
        <v>24374</v>
      </c>
      <c r="CT219" s="262">
        <v>27034</v>
      </c>
      <c r="CU219" s="262">
        <v>12641</v>
      </c>
      <c r="CV219" s="262">
        <v>11286</v>
      </c>
      <c r="CW219" s="262">
        <v>3443</v>
      </c>
      <c r="CX219" s="262">
        <v>1345</v>
      </c>
      <c r="CY219" s="262">
        <v>185560</v>
      </c>
      <c r="CZ219" s="262">
        <v>90918</v>
      </c>
      <c r="DA219" s="262">
        <v>94641</v>
      </c>
      <c r="DB219" s="262">
        <v>15802</v>
      </c>
      <c r="DC219" s="262">
        <v>21096</v>
      </c>
      <c r="DD219" s="262">
        <v>20943</v>
      </c>
      <c r="DE219" s="262">
        <v>27422</v>
      </c>
      <c r="DF219" s="262">
        <v>19678</v>
      </c>
      <c r="DG219" s="262">
        <v>19442</v>
      </c>
      <c r="DH219" s="262">
        <v>10252</v>
      </c>
      <c r="DI219" s="262">
        <v>4241</v>
      </c>
      <c r="DJ219" s="262">
        <v>4691</v>
      </c>
      <c r="DK219" s="262">
        <v>16799</v>
      </c>
      <c r="DL219" s="262">
        <v>6530</v>
      </c>
      <c r="DM219" s="262">
        <v>15656</v>
      </c>
      <c r="DN219" s="262">
        <v>9924</v>
      </c>
      <c r="DO219" s="262">
        <v>20110</v>
      </c>
      <c r="DP219" s="262">
        <v>30814</v>
      </c>
      <c r="DQ219" s="262">
        <v>38175</v>
      </c>
      <c r="DR219" s="262">
        <v>20342</v>
      </c>
      <c r="DS219" s="262">
        <v>18277</v>
      </c>
      <c r="DT219" s="262">
        <v>99460</v>
      </c>
      <c r="DU219" s="262">
        <v>96230</v>
      </c>
      <c r="DV219" s="262">
        <v>3230</v>
      </c>
      <c r="DW219" s="262">
        <v>85360</v>
      </c>
      <c r="DX219" s="262">
        <v>96230</v>
      </c>
      <c r="DY219" s="262">
        <v>81690</v>
      </c>
      <c r="DZ219" s="262">
        <v>5050</v>
      </c>
      <c r="EA219" s="262">
        <v>4280</v>
      </c>
      <c r="EB219" s="262">
        <v>4570</v>
      </c>
      <c r="EC219" s="262">
        <v>640</v>
      </c>
      <c r="ED219" s="262">
        <v>94260</v>
      </c>
      <c r="EE219" s="262">
        <v>4650</v>
      </c>
      <c r="EF219" s="262">
        <v>12190</v>
      </c>
      <c r="EG219" s="262">
        <v>16940</v>
      </c>
      <c r="EH219" s="262">
        <v>12740</v>
      </c>
      <c r="EI219" s="262">
        <v>12930</v>
      </c>
      <c r="EJ219" s="262">
        <v>840</v>
      </c>
      <c r="EK219" s="262">
        <v>16490</v>
      </c>
      <c r="EL219" s="262">
        <v>8650</v>
      </c>
      <c r="EM219" s="262">
        <v>8150</v>
      </c>
      <c r="EN219" s="262">
        <v>680</v>
      </c>
      <c r="EO219" s="262">
        <v>96230</v>
      </c>
      <c r="EP219" s="262">
        <v>710</v>
      </c>
      <c r="EQ219" s="262">
        <v>39580</v>
      </c>
      <c r="ER219" s="262">
        <v>33330</v>
      </c>
      <c r="ES219" s="262">
        <v>550</v>
      </c>
      <c r="ET219" s="262">
        <v>5700</v>
      </c>
      <c r="EU219" s="262">
        <v>22280</v>
      </c>
      <c r="EV219" s="262">
        <v>16940</v>
      </c>
      <c r="EW219" s="262">
        <v>5340</v>
      </c>
      <c r="EX219" s="262">
        <v>33650</v>
      </c>
      <c r="EY219" s="262">
        <v>2350</v>
      </c>
      <c r="EZ219" s="262">
        <v>7180</v>
      </c>
      <c r="FA219" s="262">
        <v>6600</v>
      </c>
      <c r="FB219" s="262">
        <v>17520</v>
      </c>
      <c r="FC219" s="262">
        <v>0</v>
      </c>
      <c r="FD219" s="262">
        <v>24000</v>
      </c>
      <c r="FE219" s="262">
        <v>6920</v>
      </c>
      <c r="FF219" s="262">
        <v>13220</v>
      </c>
      <c r="FG219" s="262">
        <v>3860</v>
      </c>
      <c r="FH219" s="262">
        <v>6610</v>
      </c>
      <c r="FI219" s="262">
        <v>2660</v>
      </c>
      <c r="FJ219" s="262">
        <v>5730</v>
      </c>
      <c r="FK219" s="262">
        <v>6910</v>
      </c>
      <c r="FL219" s="262">
        <v>0.42420000000000002</v>
      </c>
      <c r="FM219" s="262">
        <v>1980</v>
      </c>
      <c r="FN219" s="262">
        <v>159490</v>
      </c>
      <c r="FO219" s="262">
        <v>13080</v>
      </c>
      <c r="FP219" s="262">
        <v>8370</v>
      </c>
      <c r="FQ219" s="262">
        <v>4710</v>
      </c>
      <c r="FR219" s="262">
        <v>72390</v>
      </c>
      <c r="FS219" s="262">
        <v>43780</v>
      </c>
      <c r="FT219" s="262">
        <v>39920</v>
      </c>
      <c r="FU219" s="262">
        <v>3860</v>
      </c>
      <c r="FV219" s="262">
        <v>10030</v>
      </c>
      <c r="FW219" s="262">
        <v>20220</v>
      </c>
      <c r="FX219" s="262">
        <v>159490</v>
      </c>
      <c r="FY219" s="262">
        <v>53720</v>
      </c>
      <c r="FZ219" s="262">
        <v>71820</v>
      </c>
      <c r="GA219" s="262">
        <v>16980</v>
      </c>
      <c r="GB219" s="262">
        <v>2150</v>
      </c>
      <c r="GC219" s="262">
        <v>7550</v>
      </c>
      <c r="GD219" s="262">
        <v>6470</v>
      </c>
      <c r="GE219" s="262">
        <v>810</v>
      </c>
      <c r="GF219">
        <v>8125</v>
      </c>
      <c r="GG219">
        <v>6752</v>
      </c>
      <c r="GH219">
        <v>25094</v>
      </c>
      <c r="GI219">
        <v>5973</v>
      </c>
      <c r="GJ219">
        <v>2290</v>
      </c>
      <c r="GK219">
        <v>3649</v>
      </c>
      <c r="GL219">
        <v>3188</v>
      </c>
      <c r="GM219">
        <v>1833</v>
      </c>
      <c r="GN219">
        <v>1541</v>
      </c>
      <c r="GO219">
        <v>540</v>
      </c>
      <c r="GP219">
        <v>10645</v>
      </c>
      <c r="GQ219">
        <v>8806</v>
      </c>
      <c r="GR219">
        <v>37911</v>
      </c>
      <c r="GS219">
        <v>8420</v>
      </c>
      <c r="GT219">
        <v>3206</v>
      </c>
      <c r="GU219">
        <v>7886</v>
      </c>
      <c r="GV219">
        <v>4898</v>
      </c>
      <c r="GW219">
        <v>2521</v>
      </c>
      <c r="GX219">
        <v>2210</v>
      </c>
      <c r="GY219">
        <v>735</v>
      </c>
    </row>
    <row r="220" spans="1:207">
      <c r="A220" s="262">
        <v>8421</v>
      </c>
      <c r="B220" s="262">
        <v>8</v>
      </c>
      <c r="C220" s="262">
        <v>4</v>
      </c>
      <c r="D220" s="262">
        <v>21</v>
      </c>
      <c r="E220" s="262" t="s">
        <v>187</v>
      </c>
      <c r="F220" s="262" t="s">
        <v>2635</v>
      </c>
      <c r="G220" s="262" t="s">
        <v>2636</v>
      </c>
      <c r="H220" s="262" t="s">
        <v>2202</v>
      </c>
      <c r="I220" s="262">
        <v>20848</v>
      </c>
      <c r="J220" s="262">
        <v>1890</v>
      </c>
      <c r="K220" s="262">
        <v>2620</v>
      </c>
      <c r="L220" s="262">
        <v>3156</v>
      </c>
      <c r="M220" s="262">
        <v>2582</v>
      </c>
      <c r="N220" s="262">
        <v>2879</v>
      </c>
      <c r="O220" s="262">
        <v>2838</v>
      </c>
      <c r="P220" s="262">
        <v>2778</v>
      </c>
      <c r="Q220" s="262">
        <v>1366</v>
      </c>
      <c r="R220" s="262">
        <v>739</v>
      </c>
      <c r="S220" s="262">
        <v>3356</v>
      </c>
      <c r="T220" s="262">
        <v>15210</v>
      </c>
      <c r="U220" s="262">
        <v>526</v>
      </c>
      <c r="V220" s="262">
        <v>1110</v>
      </c>
      <c r="W220" s="262">
        <v>280</v>
      </c>
      <c r="X220" s="262">
        <v>156</v>
      </c>
      <c r="Y220" s="262">
        <v>88</v>
      </c>
      <c r="Z220" s="262">
        <v>122</v>
      </c>
      <c r="AA220" s="262">
        <v>3795</v>
      </c>
      <c r="AB220" s="262">
        <v>1356</v>
      </c>
      <c r="AC220" s="262">
        <v>250</v>
      </c>
      <c r="AD220" s="262">
        <v>13334</v>
      </c>
      <c r="AE220" s="262">
        <v>2059</v>
      </c>
      <c r="AF220" s="262">
        <v>54</v>
      </c>
      <c r="AG220" s="262">
        <v>11343</v>
      </c>
      <c r="AH220" s="262">
        <v>3439</v>
      </c>
      <c r="AI220" s="262">
        <v>3816</v>
      </c>
      <c r="AJ220" s="262">
        <v>1750</v>
      </c>
      <c r="AK220" s="262">
        <v>500</v>
      </c>
      <c r="AL220" s="262">
        <v>8496</v>
      </c>
      <c r="AM220" s="262">
        <v>3518</v>
      </c>
      <c r="AN220" s="262">
        <v>8099</v>
      </c>
      <c r="AO220" s="262">
        <v>735</v>
      </c>
      <c r="AP220" s="262">
        <v>59300</v>
      </c>
      <c r="AQ220" s="262">
        <v>5446</v>
      </c>
      <c r="AR220" s="262">
        <v>6671</v>
      </c>
      <c r="AS220" s="262">
        <v>10557</v>
      </c>
      <c r="AT220" s="262">
        <v>7807</v>
      </c>
      <c r="AU220" s="262">
        <v>7746</v>
      </c>
      <c r="AV220" s="262">
        <v>7895</v>
      </c>
      <c r="AW220" s="262">
        <v>8436</v>
      </c>
      <c r="AX220" s="262">
        <v>2891</v>
      </c>
      <c r="AY220" s="262">
        <v>1845</v>
      </c>
      <c r="AZ220" s="262">
        <v>20272</v>
      </c>
      <c r="BA220" s="262">
        <v>23607</v>
      </c>
      <c r="BB220" s="262">
        <v>3803</v>
      </c>
      <c r="BC220" s="262">
        <v>7150</v>
      </c>
      <c r="BD220" s="262">
        <v>2093</v>
      </c>
      <c r="BE220" s="262">
        <v>844</v>
      </c>
      <c r="BF220" s="262">
        <v>464</v>
      </c>
      <c r="BG220" s="262">
        <v>1061</v>
      </c>
      <c r="BH220" s="262">
        <v>17237</v>
      </c>
      <c r="BI220" s="262">
        <v>5749</v>
      </c>
      <c r="BJ220" s="262">
        <v>626</v>
      </c>
      <c r="BK220" s="262">
        <v>30440</v>
      </c>
      <c r="BL220" s="262">
        <v>5173</v>
      </c>
      <c r="BM220" s="262">
        <v>69</v>
      </c>
      <c r="BN220" s="262">
        <v>20564</v>
      </c>
      <c r="BO220" s="262">
        <v>36869</v>
      </c>
      <c r="BP220" s="262">
        <v>103</v>
      </c>
      <c r="BQ220" s="262">
        <v>1758</v>
      </c>
      <c r="BR220" s="262">
        <v>4229</v>
      </c>
      <c r="BS220" s="262">
        <v>11769</v>
      </c>
      <c r="BT220" s="262">
        <v>15487</v>
      </c>
      <c r="BU220" s="262">
        <v>11238</v>
      </c>
      <c r="BV220" s="262">
        <v>6294</v>
      </c>
      <c r="BW220" s="262">
        <v>4494</v>
      </c>
      <c r="BX220" s="262">
        <v>2820</v>
      </c>
      <c r="BY220" s="262">
        <v>1228</v>
      </c>
      <c r="BZ220" s="262">
        <v>663</v>
      </c>
      <c r="CA220" s="262">
        <v>1072</v>
      </c>
      <c r="CB220" s="262">
        <v>2792</v>
      </c>
      <c r="CC220" s="262">
        <v>5806</v>
      </c>
      <c r="CD220" s="262">
        <v>13833</v>
      </c>
      <c r="CE220" s="262">
        <v>17687</v>
      </c>
      <c r="CF220" s="262">
        <v>9362</v>
      </c>
      <c r="CG220" s="262">
        <v>5063</v>
      </c>
      <c r="CH220" s="262">
        <v>4751</v>
      </c>
      <c r="CI220" s="262">
        <v>21918</v>
      </c>
      <c r="CJ220" s="262">
        <v>8215</v>
      </c>
      <c r="CK220" s="262">
        <v>25495</v>
      </c>
      <c r="CL220" s="262">
        <v>3666</v>
      </c>
      <c r="CM220" s="262">
        <v>56536</v>
      </c>
      <c r="CN220" s="262">
        <v>23263</v>
      </c>
      <c r="CO220" s="262">
        <v>13764</v>
      </c>
      <c r="CP220" s="262">
        <v>13019</v>
      </c>
      <c r="CQ220" s="262">
        <v>4313</v>
      </c>
      <c r="CR220" s="262">
        <v>2177</v>
      </c>
      <c r="CS220" s="262">
        <v>23263</v>
      </c>
      <c r="CT220" s="262">
        <v>17011</v>
      </c>
      <c r="CU220" s="262">
        <v>7465</v>
      </c>
      <c r="CV220" s="262">
        <v>5980</v>
      </c>
      <c r="CW220" s="262">
        <v>1926</v>
      </c>
      <c r="CX220" s="262">
        <v>891</v>
      </c>
      <c r="CY220" s="262">
        <v>116761</v>
      </c>
      <c r="CZ220" s="262">
        <v>56948</v>
      </c>
      <c r="DA220" s="262">
        <v>59813</v>
      </c>
      <c r="DB220" s="262">
        <v>10356</v>
      </c>
      <c r="DC220" s="262">
        <v>11041</v>
      </c>
      <c r="DD220" s="262">
        <v>18993</v>
      </c>
      <c r="DE220" s="262">
        <v>14639</v>
      </c>
      <c r="DF220" s="262">
        <v>12063</v>
      </c>
      <c r="DG220" s="262">
        <v>9945</v>
      </c>
      <c r="DH220" s="262">
        <v>5941</v>
      </c>
      <c r="DI220" s="262">
        <v>3223</v>
      </c>
      <c r="DJ220" s="262">
        <v>3049</v>
      </c>
      <c r="DK220" s="262">
        <v>9494</v>
      </c>
      <c r="DL220" s="262">
        <v>3207</v>
      </c>
      <c r="DM220" s="262">
        <v>11577</v>
      </c>
      <c r="DN220" s="262">
        <v>9840</v>
      </c>
      <c r="DO220" s="262">
        <v>16394</v>
      </c>
      <c r="DP220" s="262">
        <v>17389</v>
      </c>
      <c r="DQ220" s="262">
        <v>20990</v>
      </c>
      <c r="DR220" s="262">
        <v>11791</v>
      </c>
      <c r="DS220" s="262">
        <v>9807</v>
      </c>
      <c r="DT220" s="262">
        <v>64880</v>
      </c>
      <c r="DU220" s="262">
        <v>62880</v>
      </c>
      <c r="DV220" s="262">
        <v>2000</v>
      </c>
      <c r="DW220" s="262">
        <v>50350</v>
      </c>
      <c r="DX220" s="262">
        <v>62880</v>
      </c>
      <c r="DY220" s="262">
        <v>53840</v>
      </c>
      <c r="DZ220" s="262">
        <v>3640</v>
      </c>
      <c r="EA220" s="262">
        <v>1940</v>
      </c>
      <c r="EB220" s="262">
        <v>2610</v>
      </c>
      <c r="EC220" s="262">
        <v>0.42420000000000002</v>
      </c>
      <c r="ED220" s="262">
        <v>61190</v>
      </c>
      <c r="EE220" s="262">
        <v>3280</v>
      </c>
      <c r="EF220" s="262">
        <v>15030</v>
      </c>
      <c r="EG220" s="262">
        <v>10350</v>
      </c>
      <c r="EH220" s="262">
        <v>8170</v>
      </c>
      <c r="EI220" s="262">
        <v>8490</v>
      </c>
      <c r="EJ220" s="262">
        <v>0.42420000000000002</v>
      </c>
      <c r="EK220" s="262">
        <v>5940</v>
      </c>
      <c r="EL220" s="262">
        <v>3720</v>
      </c>
      <c r="EM220" s="262">
        <v>5370</v>
      </c>
      <c r="EN220" s="262">
        <v>0.42420000000000002</v>
      </c>
      <c r="EO220" s="262">
        <v>62880</v>
      </c>
      <c r="EP220" s="262">
        <v>0.42420000000000002</v>
      </c>
      <c r="EQ220" s="262">
        <v>15350</v>
      </c>
      <c r="ER220" s="262">
        <v>12680</v>
      </c>
      <c r="ES220" s="262">
        <v>510</v>
      </c>
      <c r="ET220" s="262">
        <v>2160</v>
      </c>
      <c r="EU220" s="262">
        <v>16900</v>
      </c>
      <c r="EV220" s="262">
        <v>11010</v>
      </c>
      <c r="EW220" s="262">
        <v>5890</v>
      </c>
      <c r="EX220" s="262">
        <v>30480</v>
      </c>
      <c r="EY220" s="262">
        <v>1410</v>
      </c>
      <c r="EZ220" s="262">
        <v>8270</v>
      </c>
      <c r="FA220" s="262">
        <v>3630</v>
      </c>
      <c r="FB220" s="262">
        <v>17170</v>
      </c>
      <c r="FC220" s="262">
        <v>0.42420000000000002</v>
      </c>
      <c r="FD220" s="262">
        <v>13500</v>
      </c>
      <c r="FE220" s="262">
        <v>4540</v>
      </c>
      <c r="FF220" s="262">
        <v>7260</v>
      </c>
      <c r="FG220" s="262">
        <v>1700</v>
      </c>
      <c r="FH220" s="262">
        <v>4400</v>
      </c>
      <c r="FI220" s="262">
        <v>1190</v>
      </c>
      <c r="FJ220" s="262">
        <v>2270</v>
      </c>
      <c r="FK220" s="262">
        <v>4240</v>
      </c>
      <c r="FL220" s="262">
        <v>0.42420000000000002</v>
      </c>
      <c r="FM220" s="262">
        <v>1150</v>
      </c>
      <c r="FN220" s="262">
        <v>99810</v>
      </c>
      <c r="FO220" s="262">
        <v>9360</v>
      </c>
      <c r="FP220" s="262">
        <v>6710</v>
      </c>
      <c r="FQ220" s="262">
        <v>2650</v>
      </c>
      <c r="FR220" s="262">
        <v>29350</v>
      </c>
      <c r="FS220" s="262">
        <v>22920</v>
      </c>
      <c r="FT220" s="262">
        <v>21220</v>
      </c>
      <c r="FU220" s="262">
        <v>1700</v>
      </c>
      <c r="FV220" s="262">
        <v>8470</v>
      </c>
      <c r="FW220" s="262">
        <v>29720</v>
      </c>
      <c r="FX220" s="262">
        <v>99810</v>
      </c>
      <c r="FY220" s="262">
        <v>30010</v>
      </c>
      <c r="FZ220" s="262">
        <v>35550</v>
      </c>
      <c r="GA220" s="262">
        <v>10810</v>
      </c>
      <c r="GB220" s="262">
        <v>2310</v>
      </c>
      <c r="GC220" s="262">
        <v>6700</v>
      </c>
      <c r="GD220" s="262">
        <v>10730</v>
      </c>
      <c r="GE220" s="262">
        <v>3700</v>
      </c>
      <c r="GF220">
        <v>1890</v>
      </c>
      <c r="GG220">
        <v>2454</v>
      </c>
      <c r="GH220">
        <v>8470</v>
      </c>
      <c r="GI220">
        <v>2275</v>
      </c>
      <c r="GJ220">
        <v>1154</v>
      </c>
      <c r="GK220">
        <v>1450</v>
      </c>
      <c r="GL220">
        <v>1470</v>
      </c>
      <c r="GM220">
        <v>754</v>
      </c>
      <c r="GN220">
        <v>641</v>
      </c>
      <c r="GO220">
        <v>290</v>
      </c>
      <c r="GP220">
        <v>5446</v>
      </c>
      <c r="GQ220">
        <v>6257</v>
      </c>
      <c r="GR220">
        <v>25912</v>
      </c>
      <c r="GS220">
        <v>6420</v>
      </c>
      <c r="GT220">
        <v>2930</v>
      </c>
      <c r="GU220">
        <v>5024</v>
      </c>
      <c r="GV220">
        <v>3350</v>
      </c>
      <c r="GW220">
        <v>1606</v>
      </c>
      <c r="GX220">
        <v>1552</v>
      </c>
      <c r="GY220">
        <v>797</v>
      </c>
    </row>
    <row r="221" spans="1:207">
      <c r="A221" s="262">
        <v>8425</v>
      </c>
      <c r="B221" s="262">
        <v>8</v>
      </c>
      <c r="C221" s="262">
        <v>4</v>
      </c>
      <c r="D221" s="262">
        <v>25</v>
      </c>
      <c r="E221" s="262" t="s">
        <v>187</v>
      </c>
      <c r="F221" s="262" t="s">
        <v>2637</v>
      </c>
      <c r="G221" s="262" t="s">
        <v>2638</v>
      </c>
      <c r="H221" s="262" t="s">
        <v>2202</v>
      </c>
      <c r="I221" s="262">
        <v>53355</v>
      </c>
      <c r="J221" s="262">
        <v>5887</v>
      </c>
      <c r="K221" s="262">
        <v>4022</v>
      </c>
      <c r="L221" s="262">
        <v>5181</v>
      </c>
      <c r="M221" s="262">
        <v>7808</v>
      </c>
      <c r="N221" s="262">
        <v>9009</v>
      </c>
      <c r="O221" s="262">
        <v>7034</v>
      </c>
      <c r="P221" s="262">
        <v>7960</v>
      </c>
      <c r="Q221" s="262">
        <v>4219</v>
      </c>
      <c r="R221" s="262">
        <v>2235</v>
      </c>
      <c r="S221" s="262">
        <v>5058</v>
      </c>
      <c r="T221" s="262">
        <v>47301</v>
      </c>
      <c r="U221" s="262">
        <v>177</v>
      </c>
      <c r="V221" s="262">
        <v>329</v>
      </c>
      <c r="W221" s="262">
        <v>73</v>
      </c>
      <c r="X221" s="262">
        <v>195</v>
      </c>
      <c r="Y221" s="262">
        <v>92</v>
      </c>
      <c r="Z221" s="262">
        <v>130</v>
      </c>
      <c r="AA221" s="262">
        <v>509</v>
      </c>
      <c r="AB221" s="262">
        <v>1064</v>
      </c>
      <c r="AC221" s="262">
        <v>207</v>
      </c>
      <c r="AD221" s="262">
        <v>42420</v>
      </c>
      <c r="AE221" s="262">
        <v>8863</v>
      </c>
      <c r="AF221" s="262">
        <v>292</v>
      </c>
      <c r="AG221" s="262">
        <v>36926</v>
      </c>
      <c r="AH221" s="262">
        <v>11634</v>
      </c>
      <c r="AI221" s="262">
        <v>4083</v>
      </c>
      <c r="AJ221" s="262">
        <v>581</v>
      </c>
      <c r="AK221" s="262">
        <v>131</v>
      </c>
      <c r="AL221" s="262">
        <v>41299</v>
      </c>
      <c r="AM221" s="262">
        <v>5713</v>
      </c>
      <c r="AN221" s="262">
        <v>4180</v>
      </c>
      <c r="AO221" s="262">
        <v>2163</v>
      </c>
      <c r="AP221" s="262">
        <v>82226</v>
      </c>
      <c r="AQ221" s="262">
        <v>7721</v>
      </c>
      <c r="AR221" s="262">
        <v>5327</v>
      </c>
      <c r="AS221" s="262">
        <v>7682</v>
      </c>
      <c r="AT221" s="262">
        <v>13114</v>
      </c>
      <c r="AU221" s="262">
        <v>14855</v>
      </c>
      <c r="AV221" s="262">
        <v>10265</v>
      </c>
      <c r="AW221" s="262">
        <v>14459</v>
      </c>
      <c r="AX221" s="262">
        <v>5711</v>
      </c>
      <c r="AY221" s="262">
        <v>3092</v>
      </c>
      <c r="AZ221" s="262">
        <v>17893</v>
      </c>
      <c r="BA221" s="262">
        <v>61326</v>
      </c>
      <c r="BB221" s="262">
        <v>941</v>
      </c>
      <c r="BC221" s="262">
        <v>948</v>
      </c>
      <c r="BD221" s="262">
        <v>374</v>
      </c>
      <c r="BE221" s="262">
        <v>338</v>
      </c>
      <c r="BF221" s="262">
        <v>134</v>
      </c>
      <c r="BG221" s="262">
        <v>272</v>
      </c>
      <c r="BH221" s="262">
        <v>768</v>
      </c>
      <c r="BI221" s="262">
        <v>2248</v>
      </c>
      <c r="BJ221" s="262">
        <v>378</v>
      </c>
      <c r="BK221" s="262">
        <v>66427</v>
      </c>
      <c r="BL221" s="262">
        <v>12067</v>
      </c>
      <c r="BM221" s="262">
        <v>338</v>
      </c>
      <c r="BN221" s="262">
        <v>50871</v>
      </c>
      <c r="BO221" s="262">
        <v>27249</v>
      </c>
      <c r="BP221" s="262">
        <v>416</v>
      </c>
      <c r="BQ221" s="262">
        <v>3690</v>
      </c>
      <c r="BR221" s="262">
        <v>1601</v>
      </c>
      <c r="BS221" s="262">
        <v>6770</v>
      </c>
      <c r="BT221" s="262">
        <v>13567</v>
      </c>
      <c r="BU221" s="262">
        <v>16121</v>
      </c>
      <c r="BV221" s="262">
        <v>13923</v>
      </c>
      <c r="BW221" s="262">
        <v>12943</v>
      </c>
      <c r="BX221" s="262">
        <v>8028</v>
      </c>
      <c r="BY221" s="262">
        <v>3701</v>
      </c>
      <c r="BZ221" s="262">
        <v>2294</v>
      </c>
      <c r="CA221" s="262">
        <v>3278</v>
      </c>
      <c r="CB221" s="262">
        <v>1113</v>
      </c>
      <c r="CC221" s="262">
        <v>4348</v>
      </c>
      <c r="CD221" s="262">
        <v>10228</v>
      </c>
      <c r="CE221" s="262">
        <v>17365</v>
      </c>
      <c r="CF221" s="262">
        <v>16961</v>
      </c>
      <c r="CG221" s="262">
        <v>14115</v>
      </c>
      <c r="CH221" s="262">
        <v>18096</v>
      </c>
      <c r="CI221" s="262">
        <v>62483</v>
      </c>
      <c r="CJ221" s="262">
        <v>8494</v>
      </c>
      <c r="CK221" s="262">
        <v>7684</v>
      </c>
      <c r="CL221" s="262">
        <v>3565</v>
      </c>
      <c r="CM221" s="262">
        <v>76077</v>
      </c>
      <c r="CN221" s="262">
        <v>21220</v>
      </c>
      <c r="CO221" s="262">
        <v>19868</v>
      </c>
      <c r="CP221" s="262">
        <v>27529</v>
      </c>
      <c r="CQ221" s="262">
        <v>5915</v>
      </c>
      <c r="CR221" s="262">
        <v>1545</v>
      </c>
      <c r="CS221" s="262">
        <v>21220</v>
      </c>
      <c r="CT221" s="262">
        <v>23526</v>
      </c>
      <c r="CU221" s="262">
        <v>12656</v>
      </c>
      <c r="CV221" s="262">
        <v>12260</v>
      </c>
      <c r="CW221" s="262">
        <v>4490</v>
      </c>
      <c r="CX221" s="262">
        <v>1925</v>
      </c>
      <c r="CY221" s="262">
        <v>186192</v>
      </c>
      <c r="CZ221" s="262">
        <v>92612</v>
      </c>
      <c r="DA221" s="262">
        <v>93580</v>
      </c>
      <c r="DB221" s="262">
        <v>18128</v>
      </c>
      <c r="DC221" s="262">
        <v>23323</v>
      </c>
      <c r="DD221" s="262">
        <v>21320</v>
      </c>
      <c r="DE221" s="262">
        <v>26343</v>
      </c>
      <c r="DF221" s="262">
        <v>18294</v>
      </c>
      <c r="DG221" s="262">
        <v>16606</v>
      </c>
      <c r="DH221" s="262">
        <v>8887</v>
      </c>
      <c r="DI221" s="262">
        <v>4909</v>
      </c>
      <c r="DJ221" s="262">
        <v>5301</v>
      </c>
      <c r="DK221" s="262">
        <v>19334</v>
      </c>
      <c r="DL221" s="262">
        <v>6944</v>
      </c>
      <c r="DM221" s="262">
        <v>16168</v>
      </c>
      <c r="DN221" s="262">
        <v>10115</v>
      </c>
      <c r="DO221" s="262">
        <v>21564</v>
      </c>
      <c r="DP221" s="262">
        <v>31727</v>
      </c>
      <c r="DQ221" s="262">
        <v>36404</v>
      </c>
      <c r="DR221" s="262">
        <v>18182</v>
      </c>
      <c r="DS221" s="262">
        <v>15544</v>
      </c>
      <c r="DT221" s="262">
        <v>104320</v>
      </c>
      <c r="DU221" s="262">
        <v>102320</v>
      </c>
      <c r="DV221" s="262">
        <v>2000</v>
      </c>
      <c r="DW221" s="262">
        <v>80920</v>
      </c>
      <c r="DX221" s="262">
        <v>102320</v>
      </c>
      <c r="DY221" s="262">
        <v>86750</v>
      </c>
      <c r="DZ221" s="262">
        <v>5120</v>
      </c>
      <c r="EA221" s="262">
        <v>4440</v>
      </c>
      <c r="EB221" s="262">
        <v>4880</v>
      </c>
      <c r="EC221" s="262">
        <v>1130</v>
      </c>
      <c r="ED221" s="262">
        <v>100360</v>
      </c>
      <c r="EE221" s="262">
        <v>5710</v>
      </c>
      <c r="EF221" s="262">
        <v>14420</v>
      </c>
      <c r="EG221" s="262">
        <v>20040</v>
      </c>
      <c r="EH221" s="262">
        <v>13440</v>
      </c>
      <c r="EI221" s="262">
        <v>12780</v>
      </c>
      <c r="EJ221" s="262">
        <v>1840</v>
      </c>
      <c r="EK221" s="262">
        <v>16450</v>
      </c>
      <c r="EL221" s="262">
        <v>6650</v>
      </c>
      <c r="EM221" s="262">
        <v>8510</v>
      </c>
      <c r="EN221" s="262">
        <v>530</v>
      </c>
      <c r="EO221" s="262">
        <v>102320</v>
      </c>
      <c r="EP221" s="262">
        <v>2410</v>
      </c>
      <c r="EQ221" s="262">
        <v>37430</v>
      </c>
      <c r="ER221" s="262">
        <v>30640</v>
      </c>
      <c r="ES221" s="262">
        <v>1020</v>
      </c>
      <c r="ET221" s="262">
        <v>5770</v>
      </c>
      <c r="EU221" s="262">
        <v>23900</v>
      </c>
      <c r="EV221" s="262">
        <v>16860</v>
      </c>
      <c r="EW221" s="262">
        <v>7040</v>
      </c>
      <c r="EX221" s="262">
        <v>38580</v>
      </c>
      <c r="EY221" s="262">
        <v>2850</v>
      </c>
      <c r="EZ221" s="262">
        <v>9270</v>
      </c>
      <c r="FA221" s="262">
        <v>6480</v>
      </c>
      <c r="FB221" s="262">
        <v>19980</v>
      </c>
      <c r="FC221" s="262">
        <v>0.42420000000000002</v>
      </c>
      <c r="FD221" s="262">
        <v>26600</v>
      </c>
      <c r="FE221" s="262">
        <v>8560</v>
      </c>
      <c r="FF221" s="262">
        <v>13890</v>
      </c>
      <c r="FG221" s="262">
        <v>4150</v>
      </c>
      <c r="FH221" s="262">
        <v>8330</v>
      </c>
      <c r="FI221" s="262">
        <v>2710</v>
      </c>
      <c r="FJ221" s="262">
        <v>5930</v>
      </c>
      <c r="FK221" s="262">
        <v>7520</v>
      </c>
      <c r="FL221" s="262">
        <v>0.42420000000000002</v>
      </c>
      <c r="FM221" s="262">
        <v>2070</v>
      </c>
      <c r="FN221" s="262">
        <v>156130</v>
      </c>
      <c r="FO221" s="262">
        <v>10360</v>
      </c>
      <c r="FP221" s="262">
        <v>5870</v>
      </c>
      <c r="FQ221" s="262">
        <v>4490</v>
      </c>
      <c r="FR221" s="262">
        <v>68840</v>
      </c>
      <c r="FS221" s="262">
        <v>43640</v>
      </c>
      <c r="FT221" s="262">
        <v>39500</v>
      </c>
      <c r="FU221" s="262">
        <v>4150</v>
      </c>
      <c r="FV221" s="262">
        <v>10880</v>
      </c>
      <c r="FW221" s="262">
        <v>22410</v>
      </c>
      <c r="FX221" s="262">
        <v>156130</v>
      </c>
      <c r="FY221" s="262">
        <v>44010</v>
      </c>
      <c r="FZ221" s="262">
        <v>73040</v>
      </c>
      <c r="GA221" s="262">
        <v>18880</v>
      </c>
      <c r="GB221" s="262">
        <v>2440</v>
      </c>
      <c r="GC221" s="262">
        <v>8980</v>
      </c>
      <c r="GD221" s="262">
        <v>7380</v>
      </c>
      <c r="GE221" s="262">
        <v>1390</v>
      </c>
      <c r="GF221">
        <v>5887</v>
      </c>
      <c r="GG221">
        <v>3814</v>
      </c>
      <c r="GH221">
        <v>21466</v>
      </c>
      <c r="GI221">
        <v>6087</v>
      </c>
      <c r="GJ221">
        <v>2469</v>
      </c>
      <c r="GK221">
        <v>4061</v>
      </c>
      <c r="GL221">
        <v>4124</v>
      </c>
      <c r="GM221">
        <v>2573</v>
      </c>
      <c r="GN221">
        <v>2128</v>
      </c>
      <c r="GO221">
        <v>746</v>
      </c>
      <c r="GP221">
        <v>7721</v>
      </c>
      <c r="GQ221">
        <v>5039</v>
      </c>
      <c r="GR221">
        <v>34912</v>
      </c>
      <c r="GS221">
        <v>8996</v>
      </c>
      <c r="GT221">
        <v>3592</v>
      </c>
      <c r="GU221">
        <v>8188</v>
      </c>
      <c r="GV221">
        <v>6444</v>
      </c>
      <c r="GW221">
        <v>3469</v>
      </c>
      <c r="GX221">
        <v>2843</v>
      </c>
      <c r="GY221">
        <v>1022</v>
      </c>
    </row>
    <row r="222" spans="1:207">
      <c r="A222" s="262">
        <v>8426</v>
      </c>
      <c r="B222" s="262">
        <v>8</v>
      </c>
      <c r="C222" s="262">
        <v>4</v>
      </c>
      <c r="D222" s="262">
        <v>26</v>
      </c>
      <c r="E222" s="262" t="s">
        <v>187</v>
      </c>
      <c r="F222" s="262" t="s">
        <v>2639</v>
      </c>
      <c r="G222" s="262" t="s">
        <v>2640</v>
      </c>
      <c r="H222" s="262" t="s">
        <v>2202</v>
      </c>
      <c r="I222" s="262">
        <v>54530</v>
      </c>
      <c r="J222" s="262">
        <v>7812</v>
      </c>
      <c r="K222" s="262">
        <v>4212</v>
      </c>
      <c r="L222" s="262">
        <v>4180</v>
      </c>
      <c r="M222" s="262">
        <v>7231</v>
      </c>
      <c r="N222" s="262">
        <v>7664</v>
      </c>
      <c r="O222" s="262">
        <v>7091</v>
      </c>
      <c r="P222" s="262">
        <v>9103</v>
      </c>
      <c r="Q222" s="262">
        <v>4695</v>
      </c>
      <c r="R222" s="262">
        <v>2542</v>
      </c>
      <c r="S222" s="262">
        <v>5066</v>
      </c>
      <c r="T222" s="262">
        <v>48442</v>
      </c>
      <c r="U222" s="262">
        <v>280</v>
      </c>
      <c r="V222" s="262">
        <v>289</v>
      </c>
      <c r="W222" s="262">
        <v>120</v>
      </c>
      <c r="X222" s="262">
        <v>193</v>
      </c>
      <c r="Y222" s="262">
        <v>36</v>
      </c>
      <c r="Z222" s="262">
        <v>104</v>
      </c>
      <c r="AA222" s="262">
        <v>893</v>
      </c>
      <c r="AB222" s="262">
        <v>1011</v>
      </c>
      <c r="AC222" s="262">
        <v>235</v>
      </c>
      <c r="AD222" s="262">
        <v>41979</v>
      </c>
      <c r="AE222" s="262">
        <v>10023</v>
      </c>
      <c r="AF222" s="262">
        <v>389</v>
      </c>
      <c r="AG222" s="262">
        <v>39714</v>
      </c>
      <c r="AH222" s="262">
        <v>10085</v>
      </c>
      <c r="AI222" s="262">
        <v>3822</v>
      </c>
      <c r="AJ222" s="262">
        <v>682</v>
      </c>
      <c r="AK222" s="262">
        <v>227</v>
      </c>
      <c r="AL222" s="262">
        <v>43372</v>
      </c>
      <c r="AM222" s="262">
        <v>4959</v>
      </c>
      <c r="AN222" s="262">
        <v>3551</v>
      </c>
      <c r="AO222" s="262">
        <v>2648</v>
      </c>
      <c r="AP222" s="262">
        <v>84198</v>
      </c>
      <c r="AQ222" s="262">
        <v>10175</v>
      </c>
      <c r="AR222" s="262">
        <v>5382</v>
      </c>
      <c r="AS222" s="262">
        <v>6240</v>
      </c>
      <c r="AT222" s="262">
        <v>11870</v>
      </c>
      <c r="AU222" s="262">
        <v>12880</v>
      </c>
      <c r="AV222" s="262">
        <v>10869</v>
      </c>
      <c r="AW222" s="262">
        <v>16554</v>
      </c>
      <c r="AX222" s="262">
        <v>6704</v>
      </c>
      <c r="AY222" s="262">
        <v>3517</v>
      </c>
      <c r="AZ222" s="262">
        <v>19886</v>
      </c>
      <c r="BA222" s="262">
        <v>60302</v>
      </c>
      <c r="BB222" s="262">
        <v>1671</v>
      </c>
      <c r="BC222" s="262">
        <v>766</v>
      </c>
      <c r="BD222" s="262">
        <v>858</v>
      </c>
      <c r="BE222" s="262">
        <v>396</v>
      </c>
      <c r="BF222" s="262">
        <v>57</v>
      </c>
      <c r="BG222" s="262">
        <v>255</v>
      </c>
      <c r="BH222" s="262">
        <v>1463</v>
      </c>
      <c r="BI222" s="262">
        <v>2280</v>
      </c>
      <c r="BJ222" s="262">
        <v>455</v>
      </c>
      <c r="BK222" s="262">
        <v>66163</v>
      </c>
      <c r="BL222" s="262">
        <v>13396</v>
      </c>
      <c r="BM222" s="262">
        <v>434</v>
      </c>
      <c r="BN222" s="262">
        <v>51158</v>
      </c>
      <c r="BO222" s="262">
        <v>29006</v>
      </c>
      <c r="BP222" s="262">
        <v>337</v>
      </c>
      <c r="BQ222" s="262">
        <v>3690</v>
      </c>
      <c r="BR222" s="262">
        <v>1999</v>
      </c>
      <c r="BS222" s="262">
        <v>7186</v>
      </c>
      <c r="BT222" s="262">
        <v>13438</v>
      </c>
      <c r="BU222" s="262">
        <v>14990</v>
      </c>
      <c r="BV222" s="262">
        <v>13871</v>
      </c>
      <c r="BW222" s="262">
        <v>13626</v>
      </c>
      <c r="BX222" s="262">
        <v>8734</v>
      </c>
      <c r="BY222" s="262">
        <v>4092</v>
      </c>
      <c r="BZ222" s="262">
        <v>2595</v>
      </c>
      <c r="CA222" s="262">
        <v>3660</v>
      </c>
      <c r="CB222" s="262">
        <v>1198</v>
      </c>
      <c r="CC222" s="262">
        <v>4956</v>
      </c>
      <c r="CD222" s="262">
        <v>10762</v>
      </c>
      <c r="CE222" s="262">
        <v>15718</v>
      </c>
      <c r="CF222" s="262">
        <v>16902</v>
      </c>
      <c r="CG222" s="262">
        <v>14842</v>
      </c>
      <c r="CH222" s="262">
        <v>19813</v>
      </c>
      <c r="CI222" s="262">
        <v>65203</v>
      </c>
      <c r="CJ222" s="262">
        <v>7209</v>
      </c>
      <c r="CK222" s="262">
        <v>7277</v>
      </c>
      <c r="CL222" s="262">
        <v>4502</v>
      </c>
      <c r="CM222" s="262">
        <v>77382</v>
      </c>
      <c r="CN222" s="262">
        <v>22732</v>
      </c>
      <c r="CO222" s="262">
        <v>19198</v>
      </c>
      <c r="CP222" s="262">
        <v>27760</v>
      </c>
      <c r="CQ222" s="262">
        <v>6117</v>
      </c>
      <c r="CR222" s="262">
        <v>1575</v>
      </c>
      <c r="CS222" s="262">
        <v>22732</v>
      </c>
      <c r="CT222" s="262">
        <v>23103</v>
      </c>
      <c r="CU222" s="262">
        <v>12490</v>
      </c>
      <c r="CV222" s="262">
        <v>12328</v>
      </c>
      <c r="CW222" s="262">
        <v>4862</v>
      </c>
      <c r="CX222" s="262">
        <v>1867</v>
      </c>
      <c r="CY222" s="262">
        <v>187444</v>
      </c>
      <c r="CZ222" s="262">
        <v>93070</v>
      </c>
      <c r="DA222" s="262">
        <v>94374</v>
      </c>
      <c r="DB222" s="262">
        <v>18531</v>
      </c>
      <c r="DC222" s="262">
        <v>23338</v>
      </c>
      <c r="DD222" s="262">
        <v>22580</v>
      </c>
      <c r="DE222" s="262">
        <v>26614</v>
      </c>
      <c r="DF222" s="262">
        <v>17762</v>
      </c>
      <c r="DG222" s="262">
        <v>16465</v>
      </c>
      <c r="DH222" s="262">
        <v>8698</v>
      </c>
      <c r="DI222" s="262">
        <v>5140</v>
      </c>
      <c r="DJ222" s="262">
        <v>5490</v>
      </c>
      <c r="DK222" s="262">
        <v>19275</v>
      </c>
      <c r="DL222" s="262">
        <v>6939</v>
      </c>
      <c r="DM222" s="262">
        <v>16685</v>
      </c>
      <c r="DN222" s="262">
        <v>10920</v>
      </c>
      <c r="DO222" s="262">
        <v>22064</v>
      </c>
      <c r="DP222" s="262">
        <v>31392</v>
      </c>
      <c r="DQ222" s="262">
        <v>36574</v>
      </c>
      <c r="DR222" s="262">
        <v>17638</v>
      </c>
      <c r="DS222" s="262">
        <v>15327</v>
      </c>
      <c r="DT222" s="262">
        <v>104600</v>
      </c>
      <c r="DU222" s="262">
        <v>102700</v>
      </c>
      <c r="DV222" s="262">
        <v>1900</v>
      </c>
      <c r="DW222" s="262">
        <v>81530</v>
      </c>
      <c r="DX222" s="262">
        <v>102700</v>
      </c>
      <c r="DY222" s="262">
        <v>88040</v>
      </c>
      <c r="DZ222" s="262">
        <v>5040</v>
      </c>
      <c r="EA222" s="262">
        <v>4320</v>
      </c>
      <c r="EB222" s="262">
        <v>3880</v>
      </c>
      <c r="EC222" s="262">
        <v>1420</v>
      </c>
      <c r="ED222" s="262">
        <v>100360</v>
      </c>
      <c r="EE222" s="262">
        <v>4470</v>
      </c>
      <c r="EF222" s="262">
        <v>13210</v>
      </c>
      <c r="EG222" s="262">
        <v>18740</v>
      </c>
      <c r="EH222" s="262">
        <v>12540</v>
      </c>
      <c r="EI222" s="262">
        <v>12540</v>
      </c>
      <c r="EJ222" s="262">
        <v>2330</v>
      </c>
      <c r="EK222" s="262">
        <v>18510</v>
      </c>
      <c r="EL222" s="262">
        <v>8560</v>
      </c>
      <c r="EM222" s="262">
        <v>8690</v>
      </c>
      <c r="EN222" s="262">
        <v>770</v>
      </c>
      <c r="EO222" s="262">
        <v>102700</v>
      </c>
      <c r="EP222" s="262">
        <v>2980</v>
      </c>
      <c r="EQ222" s="262">
        <v>42880</v>
      </c>
      <c r="ER222" s="262">
        <v>35380</v>
      </c>
      <c r="ES222" s="262">
        <v>1320</v>
      </c>
      <c r="ET222" s="262">
        <v>6170</v>
      </c>
      <c r="EU222" s="262">
        <v>18820</v>
      </c>
      <c r="EV222" s="262">
        <v>13810</v>
      </c>
      <c r="EW222" s="262">
        <v>5010</v>
      </c>
      <c r="EX222" s="262">
        <v>38020</v>
      </c>
      <c r="EY222" s="262">
        <v>2750</v>
      </c>
      <c r="EZ222" s="262">
        <v>8390</v>
      </c>
      <c r="FA222" s="262">
        <v>6460</v>
      </c>
      <c r="FB222" s="262">
        <v>20410</v>
      </c>
      <c r="FC222" s="262">
        <v>0</v>
      </c>
      <c r="FD222" s="262">
        <v>26240</v>
      </c>
      <c r="FE222" s="262">
        <v>8260</v>
      </c>
      <c r="FF222" s="262">
        <v>14760</v>
      </c>
      <c r="FG222" s="262">
        <v>3220</v>
      </c>
      <c r="FH222" s="262">
        <v>7970</v>
      </c>
      <c r="FI222" s="262">
        <v>3260</v>
      </c>
      <c r="FJ222" s="262">
        <v>6380</v>
      </c>
      <c r="FK222" s="262">
        <v>6680</v>
      </c>
      <c r="FL222" s="262">
        <v>0.42420000000000002</v>
      </c>
      <c r="FM222" s="262">
        <v>1910</v>
      </c>
      <c r="FN222" s="262">
        <v>156150</v>
      </c>
      <c r="FO222" s="262">
        <v>10000</v>
      </c>
      <c r="FP222" s="262">
        <v>5260</v>
      </c>
      <c r="FQ222" s="262">
        <v>4740</v>
      </c>
      <c r="FR222" s="262">
        <v>71090</v>
      </c>
      <c r="FS222" s="262">
        <v>44460</v>
      </c>
      <c r="FT222" s="262">
        <v>41240</v>
      </c>
      <c r="FU222" s="262">
        <v>3220</v>
      </c>
      <c r="FV222" s="262">
        <v>10100</v>
      </c>
      <c r="FW222" s="262">
        <v>20500</v>
      </c>
      <c r="FX222" s="262">
        <v>156150</v>
      </c>
      <c r="FY222" s="262">
        <v>42950</v>
      </c>
      <c r="FZ222" s="262">
        <v>77190</v>
      </c>
      <c r="GA222" s="262">
        <v>17370</v>
      </c>
      <c r="GB222" s="262">
        <v>2140</v>
      </c>
      <c r="GC222" s="262">
        <v>7620</v>
      </c>
      <c r="GD222" s="262">
        <v>7420</v>
      </c>
      <c r="GE222" s="262">
        <v>1460</v>
      </c>
      <c r="GF222">
        <v>7812</v>
      </c>
      <c r="GG222">
        <v>4098</v>
      </c>
      <c r="GH222">
        <v>18432</v>
      </c>
      <c r="GI222">
        <v>6132</v>
      </c>
      <c r="GJ222">
        <v>2600</v>
      </c>
      <c r="GK222">
        <v>4657</v>
      </c>
      <c r="GL222">
        <v>4627</v>
      </c>
      <c r="GM222">
        <v>2875</v>
      </c>
      <c r="GN222">
        <v>2450</v>
      </c>
      <c r="GO222">
        <v>847</v>
      </c>
      <c r="GP222">
        <v>10175</v>
      </c>
      <c r="GQ222">
        <v>5238</v>
      </c>
      <c r="GR222">
        <v>30021</v>
      </c>
      <c r="GS222">
        <v>9523</v>
      </c>
      <c r="GT222">
        <v>3880</v>
      </c>
      <c r="GU222">
        <v>9391</v>
      </c>
      <c r="GV222">
        <v>7432</v>
      </c>
      <c r="GW222">
        <v>3967</v>
      </c>
      <c r="GX222">
        <v>3357</v>
      </c>
      <c r="GY222">
        <v>1207</v>
      </c>
    </row>
    <row r="223" spans="1:207">
      <c r="A223" s="262">
        <v>8435</v>
      </c>
      <c r="B223" s="262">
        <v>8</v>
      </c>
      <c r="C223" s="262">
        <v>4</v>
      </c>
      <c r="D223" s="262">
        <v>35</v>
      </c>
      <c r="E223" s="262" t="s">
        <v>187</v>
      </c>
      <c r="F223" s="262" t="s">
        <v>2641</v>
      </c>
      <c r="G223" s="262" t="s">
        <v>2642</v>
      </c>
      <c r="H223" s="262" t="s">
        <v>2202</v>
      </c>
      <c r="I223" s="262">
        <v>47335</v>
      </c>
      <c r="J223" s="262">
        <v>4197</v>
      </c>
      <c r="K223" s="262">
        <v>4284</v>
      </c>
      <c r="L223" s="262">
        <v>4582</v>
      </c>
      <c r="M223" s="262">
        <v>7013</v>
      </c>
      <c r="N223" s="262">
        <v>7635</v>
      </c>
      <c r="O223" s="262">
        <v>7012</v>
      </c>
      <c r="P223" s="262">
        <v>6683</v>
      </c>
      <c r="Q223" s="262">
        <v>3692</v>
      </c>
      <c r="R223" s="262">
        <v>2237</v>
      </c>
      <c r="S223" s="262">
        <v>8328</v>
      </c>
      <c r="T223" s="262">
        <v>37449</v>
      </c>
      <c r="U223" s="262">
        <v>359</v>
      </c>
      <c r="V223" s="262">
        <v>340</v>
      </c>
      <c r="W223" s="262">
        <v>428</v>
      </c>
      <c r="X223" s="262">
        <v>227</v>
      </c>
      <c r="Y223" s="262">
        <v>50</v>
      </c>
      <c r="Z223" s="262">
        <v>154</v>
      </c>
      <c r="AA223" s="262">
        <v>699</v>
      </c>
      <c r="AB223" s="262">
        <v>1611</v>
      </c>
      <c r="AC223" s="262">
        <v>204</v>
      </c>
      <c r="AD223" s="262">
        <v>40621</v>
      </c>
      <c r="AE223" s="262">
        <v>4032</v>
      </c>
      <c r="AF223" s="262">
        <v>168</v>
      </c>
      <c r="AG223" s="262">
        <v>27093</v>
      </c>
      <c r="AH223" s="262">
        <v>9928</v>
      </c>
      <c r="AI223" s="262">
        <v>8181</v>
      </c>
      <c r="AJ223" s="262">
        <v>1703</v>
      </c>
      <c r="AK223" s="262">
        <v>430</v>
      </c>
      <c r="AL223" s="262">
        <v>31005</v>
      </c>
      <c r="AM223" s="262">
        <v>8027</v>
      </c>
      <c r="AN223" s="262">
        <v>6035</v>
      </c>
      <c r="AO223" s="262">
        <v>2268</v>
      </c>
      <c r="AP223" s="262">
        <v>101716</v>
      </c>
      <c r="AQ223" s="262">
        <v>7132</v>
      </c>
      <c r="AR223" s="262">
        <v>7418</v>
      </c>
      <c r="AS223" s="262">
        <v>9822</v>
      </c>
      <c r="AT223" s="262">
        <v>16216</v>
      </c>
      <c r="AU223" s="262">
        <v>18915</v>
      </c>
      <c r="AV223" s="262">
        <v>14803</v>
      </c>
      <c r="AW223" s="262">
        <v>16706</v>
      </c>
      <c r="AX223" s="262">
        <v>6493</v>
      </c>
      <c r="AY223" s="262">
        <v>4211</v>
      </c>
      <c r="AZ223" s="262">
        <v>39735</v>
      </c>
      <c r="BA223" s="262">
        <v>54532</v>
      </c>
      <c r="BB223" s="262">
        <v>2302</v>
      </c>
      <c r="BC223" s="262">
        <v>1465</v>
      </c>
      <c r="BD223" s="262">
        <v>2135</v>
      </c>
      <c r="BE223" s="262">
        <v>596</v>
      </c>
      <c r="BF223" s="262">
        <v>307</v>
      </c>
      <c r="BG223" s="262">
        <v>644</v>
      </c>
      <c r="BH223" s="262">
        <v>1525</v>
      </c>
      <c r="BI223" s="262">
        <v>4386</v>
      </c>
      <c r="BJ223" s="262">
        <v>438</v>
      </c>
      <c r="BK223" s="262">
        <v>87928</v>
      </c>
      <c r="BL223" s="262">
        <v>7219</v>
      </c>
      <c r="BM223" s="262">
        <v>220</v>
      </c>
      <c r="BN223" s="262">
        <v>48532</v>
      </c>
      <c r="BO223" s="262">
        <v>46282</v>
      </c>
      <c r="BP223" s="262">
        <v>3603</v>
      </c>
      <c r="BQ223" s="262">
        <v>3299</v>
      </c>
      <c r="BR223" s="262">
        <v>4459</v>
      </c>
      <c r="BS223" s="262">
        <v>13709</v>
      </c>
      <c r="BT223" s="262">
        <v>23021</v>
      </c>
      <c r="BU223" s="262">
        <v>20145</v>
      </c>
      <c r="BV223" s="262">
        <v>13947</v>
      </c>
      <c r="BW223" s="262">
        <v>11001</v>
      </c>
      <c r="BX223" s="262">
        <v>7253</v>
      </c>
      <c r="BY223" s="262">
        <v>3185</v>
      </c>
      <c r="BZ223" s="262">
        <v>2007</v>
      </c>
      <c r="CA223" s="262">
        <v>2989</v>
      </c>
      <c r="CB223" s="262">
        <v>3197</v>
      </c>
      <c r="CC223" s="262">
        <v>10302</v>
      </c>
      <c r="CD223" s="262">
        <v>20203</v>
      </c>
      <c r="CE223" s="262">
        <v>25006</v>
      </c>
      <c r="CF223" s="262">
        <v>18154</v>
      </c>
      <c r="CG223" s="262">
        <v>11943</v>
      </c>
      <c r="CH223" s="262">
        <v>12911</v>
      </c>
      <c r="CI223" s="262">
        <v>68979</v>
      </c>
      <c r="CJ223" s="262">
        <v>13561</v>
      </c>
      <c r="CK223" s="262">
        <v>13980</v>
      </c>
      <c r="CL223" s="262">
        <v>5196</v>
      </c>
      <c r="CM223" s="262">
        <v>93629</v>
      </c>
      <c r="CN223" s="262">
        <v>33858</v>
      </c>
      <c r="CO223" s="262">
        <v>26961</v>
      </c>
      <c r="CP223" s="262">
        <v>24518</v>
      </c>
      <c r="CQ223" s="262">
        <v>6317</v>
      </c>
      <c r="CR223" s="262">
        <v>1975</v>
      </c>
      <c r="CS223" s="262">
        <v>33858</v>
      </c>
      <c r="CT223" s="262">
        <v>30930</v>
      </c>
      <c r="CU223" s="262">
        <v>12533</v>
      </c>
      <c r="CV223" s="262">
        <v>11055</v>
      </c>
      <c r="CW223" s="262">
        <v>3752</v>
      </c>
      <c r="CX223" s="262">
        <v>1501</v>
      </c>
      <c r="CY223" s="262">
        <v>204083</v>
      </c>
      <c r="CZ223" s="262">
        <v>99711</v>
      </c>
      <c r="DA223" s="262">
        <v>104372</v>
      </c>
      <c r="DB223" s="262">
        <v>17813</v>
      </c>
      <c r="DC223" s="262">
        <v>23149</v>
      </c>
      <c r="DD223" s="262">
        <v>22362</v>
      </c>
      <c r="DE223" s="262">
        <v>28656</v>
      </c>
      <c r="DF223" s="262">
        <v>24115</v>
      </c>
      <c r="DG223" s="262">
        <v>20507</v>
      </c>
      <c r="DH223" s="262">
        <v>10368</v>
      </c>
      <c r="DI223" s="262">
        <v>5025</v>
      </c>
      <c r="DJ223" s="262">
        <v>5224</v>
      </c>
      <c r="DK223" s="262">
        <v>18698</v>
      </c>
      <c r="DL223" s="262">
        <v>7047</v>
      </c>
      <c r="DM223" s="262">
        <v>16304</v>
      </c>
      <c r="DN223" s="262">
        <v>11026</v>
      </c>
      <c r="DO223" s="262">
        <v>23128</v>
      </c>
      <c r="DP223" s="262">
        <v>33985</v>
      </c>
      <c r="DQ223" s="262">
        <v>40984</v>
      </c>
      <c r="DR223" s="262">
        <v>24698</v>
      </c>
      <c r="DS223" s="262">
        <v>17964</v>
      </c>
      <c r="DT223" s="262">
        <v>112270</v>
      </c>
      <c r="DU223" s="262">
        <v>109890</v>
      </c>
      <c r="DV223" s="262">
        <v>2380</v>
      </c>
      <c r="DW223" s="262">
        <v>89400</v>
      </c>
      <c r="DX223" s="262">
        <v>109890</v>
      </c>
      <c r="DY223" s="262">
        <v>91600</v>
      </c>
      <c r="DZ223" s="262">
        <v>4440</v>
      </c>
      <c r="EA223" s="262">
        <v>5630</v>
      </c>
      <c r="EB223" s="262">
        <v>6210</v>
      </c>
      <c r="EC223" s="262">
        <v>2020</v>
      </c>
      <c r="ED223" s="262">
        <v>107850</v>
      </c>
      <c r="EE223" s="262">
        <v>6640</v>
      </c>
      <c r="EF223" s="262">
        <v>20890</v>
      </c>
      <c r="EG223" s="262">
        <v>20290</v>
      </c>
      <c r="EH223" s="262">
        <v>11870</v>
      </c>
      <c r="EI223" s="262">
        <v>16190</v>
      </c>
      <c r="EJ223" s="262">
        <v>2140</v>
      </c>
      <c r="EK223" s="262">
        <v>15110</v>
      </c>
      <c r="EL223" s="262">
        <v>5470</v>
      </c>
      <c r="EM223" s="262">
        <v>9120</v>
      </c>
      <c r="EN223" s="262">
        <v>0.42420000000000002</v>
      </c>
      <c r="EO223" s="262">
        <v>109890</v>
      </c>
      <c r="EP223" s="262">
        <v>3080</v>
      </c>
      <c r="EQ223" s="262">
        <v>39560</v>
      </c>
      <c r="ER223" s="262">
        <v>33510</v>
      </c>
      <c r="ES223" s="262">
        <v>1020</v>
      </c>
      <c r="ET223" s="262">
        <v>5040</v>
      </c>
      <c r="EU223" s="262">
        <v>24320</v>
      </c>
      <c r="EV223" s="262">
        <v>17920</v>
      </c>
      <c r="EW223" s="262">
        <v>6400</v>
      </c>
      <c r="EX223" s="262">
        <v>42930</v>
      </c>
      <c r="EY223" s="262">
        <v>2340</v>
      </c>
      <c r="EZ223" s="262">
        <v>10460</v>
      </c>
      <c r="FA223" s="262">
        <v>5400</v>
      </c>
      <c r="FB223" s="262">
        <v>24720</v>
      </c>
      <c r="FC223" s="262">
        <v>0.42420000000000002</v>
      </c>
      <c r="FD223" s="262">
        <v>27030</v>
      </c>
      <c r="FE223" s="262">
        <v>8350</v>
      </c>
      <c r="FF223" s="262">
        <v>13540</v>
      </c>
      <c r="FG223" s="262">
        <v>5140</v>
      </c>
      <c r="FH223" s="262">
        <v>7950</v>
      </c>
      <c r="FI223" s="262">
        <v>2220</v>
      </c>
      <c r="FJ223" s="262">
        <v>6200</v>
      </c>
      <c r="FK223" s="262">
        <v>7850</v>
      </c>
      <c r="FL223" s="262">
        <v>0.42420000000000002</v>
      </c>
      <c r="FM223" s="262">
        <v>2490</v>
      </c>
      <c r="FN223" s="262">
        <v>173140</v>
      </c>
      <c r="FO223" s="262">
        <v>10800</v>
      </c>
      <c r="FP223" s="262">
        <v>5960</v>
      </c>
      <c r="FQ223" s="262">
        <v>4840</v>
      </c>
      <c r="FR223" s="262">
        <v>61490</v>
      </c>
      <c r="FS223" s="262">
        <v>49200</v>
      </c>
      <c r="FT223" s="262">
        <v>44050</v>
      </c>
      <c r="FU223" s="262">
        <v>5140</v>
      </c>
      <c r="FV223" s="262">
        <v>16100</v>
      </c>
      <c r="FW223" s="262">
        <v>35560</v>
      </c>
      <c r="FX223" s="262">
        <v>173140</v>
      </c>
      <c r="FY223" s="262">
        <v>43560</v>
      </c>
      <c r="FZ223" s="262">
        <v>71280</v>
      </c>
      <c r="GA223" s="262">
        <v>25620</v>
      </c>
      <c r="GB223" s="262">
        <v>3640</v>
      </c>
      <c r="GC223" s="262">
        <v>12600</v>
      </c>
      <c r="GD223" s="262">
        <v>14030</v>
      </c>
      <c r="GE223" s="262">
        <v>2400</v>
      </c>
      <c r="GF223">
        <v>4197</v>
      </c>
      <c r="GG223">
        <v>4180</v>
      </c>
      <c r="GH223">
        <v>18594</v>
      </c>
      <c r="GI223">
        <v>6061</v>
      </c>
      <c r="GJ223">
        <v>2500</v>
      </c>
      <c r="GK223">
        <v>3300</v>
      </c>
      <c r="GL223">
        <v>3519</v>
      </c>
      <c r="GM223">
        <v>2134</v>
      </c>
      <c r="GN223">
        <v>2121</v>
      </c>
      <c r="GO223">
        <v>729</v>
      </c>
      <c r="GP223">
        <v>7132</v>
      </c>
      <c r="GQ223">
        <v>7194</v>
      </c>
      <c r="GR223">
        <v>43954</v>
      </c>
      <c r="GS223">
        <v>12887</v>
      </c>
      <c r="GT223">
        <v>4913</v>
      </c>
      <c r="GU223">
        <v>9175</v>
      </c>
      <c r="GV223">
        <v>7509</v>
      </c>
      <c r="GW223">
        <v>3676</v>
      </c>
      <c r="GX223">
        <v>3792</v>
      </c>
      <c r="GY223">
        <v>1484</v>
      </c>
    </row>
    <row r="224" spans="1:207">
      <c r="A224" s="262">
        <v>8436</v>
      </c>
      <c r="B224" s="262">
        <v>8</v>
      </c>
      <c r="C224" s="262">
        <v>4</v>
      </c>
      <c r="D224" s="262">
        <v>36</v>
      </c>
      <c r="E224" s="262" t="s">
        <v>187</v>
      </c>
      <c r="F224" s="262" t="s">
        <v>2643</v>
      </c>
      <c r="G224" s="262" t="s">
        <v>2644</v>
      </c>
      <c r="H224" s="262" t="s">
        <v>2202</v>
      </c>
      <c r="I224" s="262">
        <v>66470</v>
      </c>
      <c r="J224" s="262">
        <v>9348</v>
      </c>
      <c r="K224" s="262">
        <v>5808</v>
      </c>
      <c r="L224" s="262">
        <v>6419</v>
      </c>
      <c r="M224" s="262">
        <v>9415</v>
      </c>
      <c r="N224" s="262">
        <v>10060</v>
      </c>
      <c r="O224" s="262">
        <v>8366</v>
      </c>
      <c r="P224" s="262">
        <v>9315</v>
      </c>
      <c r="Q224" s="262">
        <v>4898</v>
      </c>
      <c r="R224" s="262">
        <v>2841</v>
      </c>
      <c r="S224" s="262">
        <v>9715</v>
      </c>
      <c r="T224" s="262">
        <v>54958</v>
      </c>
      <c r="U224" s="262">
        <v>235</v>
      </c>
      <c r="V224" s="262">
        <v>409</v>
      </c>
      <c r="W224" s="262">
        <v>462</v>
      </c>
      <c r="X224" s="262">
        <v>327</v>
      </c>
      <c r="Y224" s="262">
        <v>48</v>
      </c>
      <c r="Z224" s="262">
        <v>316</v>
      </c>
      <c r="AA224" s="262">
        <v>1338</v>
      </c>
      <c r="AB224" s="262">
        <v>2241</v>
      </c>
      <c r="AC224" s="262">
        <v>348</v>
      </c>
      <c r="AD224" s="262">
        <v>53456</v>
      </c>
      <c r="AE224" s="262">
        <v>8731</v>
      </c>
      <c r="AF224" s="262">
        <v>356</v>
      </c>
      <c r="AG224" s="262">
        <v>42593</v>
      </c>
      <c r="AH224" s="262">
        <v>13911</v>
      </c>
      <c r="AI224" s="262">
        <v>7938</v>
      </c>
      <c r="AJ224" s="262">
        <v>1621</v>
      </c>
      <c r="AK224" s="262">
        <v>407</v>
      </c>
      <c r="AL224" s="262">
        <v>45189</v>
      </c>
      <c r="AM224" s="262">
        <v>8892</v>
      </c>
      <c r="AN224" s="262">
        <v>8051</v>
      </c>
      <c r="AO224" s="262">
        <v>4338</v>
      </c>
      <c r="AP224" s="262">
        <v>121982</v>
      </c>
      <c r="AQ224" s="262">
        <v>14785</v>
      </c>
      <c r="AR224" s="262">
        <v>9030</v>
      </c>
      <c r="AS224" s="262">
        <v>10597</v>
      </c>
      <c r="AT224" s="262">
        <v>17622</v>
      </c>
      <c r="AU224" s="262">
        <v>21057</v>
      </c>
      <c r="AV224" s="262">
        <v>15844</v>
      </c>
      <c r="AW224" s="262">
        <v>21108</v>
      </c>
      <c r="AX224" s="262">
        <v>7634</v>
      </c>
      <c r="AY224" s="262">
        <v>4301</v>
      </c>
      <c r="AZ224" s="262">
        <v>41538</v>
      </c>
      <c r="BA224" s="262">
        <v>73351</v>
      </c>
      <c r="BB224" s="262">
        <v>1529</v>
      </c>
      <c r="BC224" s="262">
        <v>1142</v>
      </c>
      <c r="BD224" s="262">
        <v>2650</v>
      </c>
      <c r="BE224" s="262">
        <v>732</v>
      </c>
      <c r="BF224" s="262">
        <v>131</v>
      </c>
      <c r="BG224" s="262">
        <v>905</v>
      </c>
      <c r="BH224" s="262">
        <v>3446</v>
      </c>
      <c r="BI224" s="262">
        <v>5956</v>
      </c>
      <c r="BJ224" s="262">
        <v>702</v>
      </c>
      <c r="BK224" s="262">
        <v>98216</v>
      </c>
      <c r="BL224" s="262">
        <v>13242</v>
      </c>
      <c r="BM224" s="262">
        <v>416</v>
      </c>
      <c r="BN224" s="262">
        <v>64931</v>
      </c>
      <c r="BO224" s="262">
        <v>51968</v>
      </c>
      <c r="BP224" s="262">
        <v>696</v>
      </c>
      <c r="BQ224" s="262">
        <v>4383</v>
      </c>
      <c r="BR224" s="262">
        <v>4526</v>
      </c>
      <c r="BS224" s="262">
        <v>14459</v>
      </c>
      <c r="BT224" s="262">
        <v>23630</v>
      </c>
      <c r="BU224" s="262">
        <v>23349</v>
      </c>
      <c r="BV224" s="262">
        <v>18331</v>
      </c>
      <c r="BW224" s="262">
        <v>15402</v>
      </c>
      <c r="BX224" s="262">
        <v>10028</v>
      </c>
      <c r="BY224" s="262">
        <v>4687</v>
      </c>
      <c r="BZ224" s="262">
        <v>2970</v>
      </c>
      <c r="CA224" s="262">
        <v>4596</v>
      </c>
      <c r="CB224" s="262">
        <v>3199</v>
      </c>
      <c r="CC224" s="262">
        <v>9370</v>
      </c>
      <c r="CD224" s="262">
        <v>20269</v>
      </c>
      <c r="CE224" s="262">
        <v>26550</v>
      </c>
      <c r="CF224" s="262">
        <v>23527</v>
      </c>
      <c r="CG224" s="262">
        <v>17408</v>
      </c>
      <c r="CH224" s="262">
        <v>21655</v>
      </c>
      <c r="CI224" s="262">
        <v>82409</v>
      </c>
      <c r="CJ224" s="262">
        <v>14252</v>
      </c>
      <c r="CK224" s="262">
        <v>17157</v>
      </c>
      <c r="CL224" s="262">
        <v>8160</v>
      </c>
      <c r="CM224" s="262">
        <v>114632</v>
      </c>
      <c r="CN224" s="262">
        <v>37094</v>
      </c>
      <c r="CO224" s="262">
        <v>29899</v>
      </c>
      <c r="CP224" s="262">
        <v>35584</v>
      </c>
      <c r="CQ224" s="262">
        <v>9029</v>
      </c>
      <c r="CR224" s="262">
        <v>3026</v>
      </c>
      <c r="CS224" s="262">
        <v>37094</v>
      </c>
      <c r="CT224" s="262">
        <v>35762</v>
      </c>
      <c r="CU224" s="262">
        <v>17016</v>
      </c>
      <c r="CV224" s="262">
        <v>15763</v>
      </c>
      <c r="CW224" s="262">
        <v>6175</v>
      </c>
      <c r="CX224" s="262">
        <v>2822</v>
      </c>
      <c r="CY224" s="262">
        <v>269595</v>
      </c>
      <c r="CZ224" s="262">
        <v>132303</v>
      </c>
      <c r="DA224" s="262">
        <v>137292</v>
      </c>
      <c r="DB224" s="262">
        <v>25535</v>
      </c>
      <c r="DC224" s="262">
        <v>33259</v>
      </c>
      <c r="DD224" s="262">
        <v>31974</v>
      </c>
      <c r="DE224" s="262">
        <v>37282</v>
      </c>
      <c r="DF224" s="262">
        <v>27737</v>
      </c>
      <c r="DG224" s="262">
        <v>24118</v>
      </c>
      <c r="DH224" s="262">
        <v>13202</v>
      </c>
      <c r="DI224" s="262">
        <v>7130</v>
      </c>
      <c r="DJ224" s="262">
        <v>7491</v>
      </c>
      <c r="DK224" s="262">
        <v>27174</v>
      </c>
      <c r="DL224" s="262">
        <v>9822</v>
      </c>
      <c r="DM224" s="262">
        <v>23992</v>
      </c>
      <c r="DN224" s="262">
        <v>15159</v>
      </c>
      <c r="DO224" s="262">
        <v>31528</v>
      </c>
      <c r="DP224" s="262">
        <v>44960</v>
      </c>
      <c r="DQ224" s="262">
        <v>52143</v>
      </c>
      <c r="DR224" s="262">
        <v>27448</v>
      </c>
      <c r="DS224" s="262">
        <v>22748</v>
      </c>
      <c r="DT224" s="262">
        <v>151710</v>
      </c>
      <c r="DU224" s="262">
        <v>148320</v>
      </c>
      <c r="DV224" s="262">
        <v>3400</v>
      </c>
      <c r="DW224" s="262">
        <v>114780</v>
      </c>
      <c r="DX224" s="262">
        <v>148320</v>
      </c>
      <c r="DY224" s="262">
        <v>122340</v>
      </c>
      <c r="DZ224" s="262">
        <v>7130</v>
      </c>
      <c r="EA224" s="262">
        <v>8050</v>
      </c>
      <c r="EB224" s="262">
        <v>8300</v>
      </c>
      <c r="EC224" s="262">
        <v>2510</v>
      </c>
      <c r="ED224" s="262">
        <v>145300</v>
      </c>
      <c r="EE224" s="262">
        <v>7310</v>
      </c>
      <c r="EF224" s="262">
        <v>24070</v>
      </c>
      <c r="EG224" s="262">
        <v>27790</v>
      </c>
      <c r="EH224" s="262">
        <v>17340</v>
      </c>
      <c r="EI224" s="262">
        <v>20640</v>
      </c>
      <c r="EJ224" s="262">
        <v>3760</v>
      </c>
      <c r="EK224" s="262">
        <v>21510</v>
      </c>
      <c r="EL224" s="262">
        <v>9010</v>
      </c>
      <c r="EM224" s="262">
        <v>13600</v>
      </c>
      <c r="EN224" s="262">
        <v>0.42420000000000002</v>
      </c>
      <c r="EO224" s="262">
        <v>148320</v>
      </c>
      <c r="EP224" s="262">
        <v>4760</v>
      </c>
      <c r="EQ224" s="262">
        <v>49320</v>
      </c>
      <c r="ER224" s="262">
        <v>38960</v>
      </c>
      <c r="ES224" s="262">
        <v>1390</v>
      </c>
      <c r="ET224" s="262">
        <v>8970</v>
      </c>
      <c r="EU224" s="262">
        <v>32570</v>
      </c>
      <c r="EV224" s="262">
        <v>23010</v>
      </c>
      <c r="EW224" s="262">
        <v>9560</v>
      </c>
      <c r="EX224" s="262">
        <v>61670</v>
      </c>
      <c r="EY224" s="262">
        <v>3680</v>
      </c>
      <c r="EZ224" s="262">
        <v>13610</v>
      </c>
      <c r="FA224" s="262">
        <v>7250</v>
      </c>
      <c r="FB224" s="262">
        <v>37130</v>
      </c>
      <c r="FC224" s="262">
        <v>0.42420000000000002</v>
      </c>
      <c r="FD224" s="262">
        <v>38080</v>
      </c>
      <c r="FE224" s="262">
        <v>11350</v>
      </c>
      <c r="FF224" s="262">
        <v>21180</v>
      </c>
      <c r="FG224" s="262">
        <v>5560</v>
      </c>
      <c r="FH224" s="262">
        <v>10840</v>
      </c>
      <c r="FI224" s="262">
        <v>4100</v>
      </c>
      <c r="FJ224" s="262">
        <v>8940</v>
      </c>
      <c r="FK224" s="262">
        <v>10740</v>
      </c>
      <c r="FL224" s="262">
        <v>0.42420000000000002</v>
      </c>
      <c r="FM224" s="262">
        <v>3190</v>
      </c>
      <c r="FN224" s="262">
        <v>225060</v>
      </c>
      <c r="FO224" s="262">
        <v>15910</v>
      </c>
      <c r="FP224" s="262">
        <v>8970</v>
      </c>
      <c r="FQ224" s="262">
        <v>6950</v>
      </c>
      <c r="FR224" s="262">
        <v>91910</v>
      </c>
      <c r="FS224" s="262">
        <v>61870</v>
      </c>
      <c r="FT224" s="262">
        <v>56310</v>
      </c>
      <c r="FU224" s="262">
        <v>5560</v>
      </c>
      <c r="FV224" s="262">
        <v>16680</v>
      </c>
      <c r="FW224" s="262">
        <v>38690</v>
      </c>
      <c r="FX224" s="262">
        <v>225060</v>
      </c>
      <c r="FY224" s="262">
        <v>63510</v>
      </c>
      <c r="FZ224" s="262">
        <v>99370</v>
      </c>
      <c r="GA224" s="262">
        <v>28620</v>
      </c>
      <c r="GB224" s="262">
        <v>4200</v>
      </c>
      <c r="GC224" s="262">
        <v>13100</v>
      </c>
      <c r="GD224" s="262">
        <v>14010</v>
      </c>
      <c r="GE224" s="262">
        <v>2260</v>
      </c>
      <c r="GF224">
        <v>9348</v>
      </c>
      <c r="GG224">
        <v>5673</v>
      </c>
      <c r="GH224">
        <v>25142</v>
      </c>
      <c r="GI224">
        <v>7245</v>
      </c>
      <c r="GJ224">
        <v>2891</v>
      </c>
      <c r="GK224">
        <v>4681</v>
      </c>
      <c r="GL224">
        <v>4945</v>
      </c>
      <c r="GM224">
        <v>2869</v>
      </c>
      <c r="GN224">
        <v>2621</v>
      </c>
      <c r="GO224">
        <v>1055</v>
      </c>
      <c r="GP224">
        <v>14785</v>
      </c>
      <c r="GQ224">
        <v>8840</v>
      </c>
      <c r="GR224">
        <v>47908</v>
      </c>
      <c r="GS224">
        <v>13907</v>
      </c>
      <c r="GT224">
        <v>5317</v>
      </c>
      <c r="GU224">
        <v>11435</v>
      </c>
      <c r="GV224">
        <v>9829</v>
      </c>
      <c r="GW224">
        <v>4417</v>
      </c>
      <c r="GX224">
        <v>3860</v>
      </c>
      <c r="GY224">
        <v>1680</v>
      </c>
    </row>
    <row r="225" spans="1:207">
      <c r="A225" s="262">
        <v>8437</v>
      </c>
      <c r="B225" s="262">
        <v>8</v>
      </c>
      <c r="C225" s="262">
        <v>4</v>
      </c>
      <c r="D225" s="262">
        <v>37</v>
      </c>
      <c r="E225" s="262" t="s">
        <v>187</v>
      </c>
      <c r="F225" s="262" t="s">
        <v>2645</v>
      </c>
      <c r="G225" s="262" t="s">
        <v>2646</v>
      </c>
      <c r="H225" s="262" t="s">
        <v>2202</v>
      </c>
      <c r="I225" s="262">
        <v>36950</v>
      </c>
      <c r="J225" s="262">
        <v>5658</v>
      </c>
      <c r="K225" s="262">
        <v>3224</v>
      </c>
      <c r="L225" s="262">
        <v>3258</v>
      </c>
      <c r="M225" s="262">
        <v>5355</v>
      </c>
      <c r="N225" s="262">
        <v>5262</v>
      </c>
      <c r="O225" s="262">
        <v>4761</v>
      </c>
      <c r="P225" s="262">
        <v>5844</v>
      </c>
      <c r="Q225" s="262">
        <v>2474</v>
      </c>
      <c r="R225" s="262">
        <v>1114</v>
      </c>
      <c r="S225" s="262">
        <v>3791</v>
      </c>
      <c r="T225" s="262">
        <v>32426</v>
      </c>
      <c r="U225" s="262">
        <v>76</v>
      </c>
      <c r="V225" s="262">
        <v>180</v>
      </c>
      <c r="W225" s="262">
        <v>168</v>
      </c>
      <c r="X225" s="262">
        <v>127</v>
      </c>
      <c r="Y225" s="262">
        <v>86</v>
      </c>
      <c r="Z225" s="262">
        <v>96</v>
      </c>
      <c r="AA225" s="262">
        <v>416</v>
      </c>
      <c r="AB225" s="262">
        <v>821</v>
      </c>
      <c r="AC225" s="262">
        <v>142</v>
      </c>
      <c r="AD225" s="262">
        <v>29165</v>
      </c>
      <c r="AE225" s="262">
        <v>6170</v>
      </c>
      <c r="AF225" s="262">
        <v>236</v>
      </c>
      <c r="AG225" s="262">
        <v>26116</v>
      </c>
      <c r="AH225" s="262">
        <v>7214</v>
      </c>
      <c r="AI225" s="262">
        <v>3051</v>
      </c>
      <c r="AJ225" s="262">
        <v>457</v>
      </c>
      <c r="AK225" s="262">
        <v>112</v>
      </c>
      <c r="AL225" s="262">
        <v>29524</v>
      </c>
      <c r="AM225" s="262">
        <v>3573</v>
      </c>
      <c r="AN225" s="262">
        <v>1889</v>
      </c>
      <c r="AO225" s="262">
        <v>1964</v>
      </c>
      <c r="AP225" s="262">
        <v>58172</v>
      </c>
      <c r="AQ225" s="262">
        <v>7914</v>
      </c>
      <c r="AR225" s="262">
        <v>4207</v>
      </c>
      <c r="AS225" s="262">
        <v>4769</v>
      </c>
      <c r="AT225" s="262">
        <v>8668</v>
      </c>
      <c r="AU225" s="262">
        <v>8621</v>
      </c>
      <c r="AV225" s="262">
        <v>7553</v>
      </c>
      <c r="AW225" s="262">
        <v>11836</v>
      </c>
      <c r="AX225" s="262">
        <v>3229</v>
      </c>
      <c r="AY225" s="262">
        <v>1365</v>
      </c>
      <c r="AZ225" s="262">
        <v>14512</v>
      </c>
      <c r="BA225" s="262">
        <v>41325</v>
      </c>
      <c r="BB225" s="262">
        <v>502</v>
      </c>
      <c r="BC225" s="262">
        <v>388</v>
      </c>
      <c r="BD225" s="262">
        <v>818</v>
      </c>
      <c r="BE225" s="262">
        <v>247</v>
      </c>
      <c r="BF225" s="262">
        <v>155</v>
      </c>
      <c r="BG225" s="262">
        <v>215</v>
      </c>
      <c r="BH225" s="262">
        <v>706</v>
      </c>
      <c r="BI225" s="262">
        <v>1905</v>
      </c>
      <c r="BJ225" s="262">
        <v>271</v>
      </c>
      <c r="BK225" s="262">
        <v>46713</v>
      </c>
      <c r="BL225" s="262">
        <v>8276</v>
      </c>
      <c r="BM225" s="262">
        <v>291</v>
      </c>
      <c r="BN225" s="262">
        <v>33726</v>
      </c>
      <c r="BO225" s="262">
        <v>21139</v>
      </c>
      <c r="BP225" s="262">
        <v>513</v>
      </c>
      <c r="BQ225" s="262">
        <v>2784</v>
      </c>
      <c r="BR225" s="262">
        <v>1305</v>
      </c>
      <c r="BS225" s="262">
        <v>5105</v>
      </c>
      <c r="BT225" s="262">
        <v>10166</v>
      </c>
      <c r="BU225" s="262">
        <v>10964</v>
      </c>
      <c r="BV225" s="262">
        <v>9335</v>
      </c>
      <c r="BW225" s="262">
        <v>8944</v>
      </c>
      <c r="BX225" s="262">
        <v>5546</v>
      </c>
      <c r="BY225" s="262">
        <v>2670</v>
      </c>
      <c r="BZ225" s="262">
        <v>1692</v>
      </c>
      <c r="CA225" s="262">
        <v>2435</v>
      </c>
      <c r="CB225" s="262">
        <v>989</v>
      </c>
      <c r="CC225" s="262">
        <v>2972</v>
      </c>
      <c r="CD225" s="262">
        <v>8014</v>
      </c>
      <c r="CE225" s="262">
        <v>11955</v>
      </c>
      <c r="CF225" s="262">
        <v>11427</v>
      </c>
      <c r="CG225" s="262">
        <v>9418</v>
      </c>
      <c r="CH225" s="262">
        <v>13387</v>
      </c>
      <c r="CI225" s="262">
        <v>45223</v>
      </c>
      <c r="CJ225" s="262">
        <v>5653</v>
      </c>
      <c r="CK225" s="262">
        <v>4165</v>
      </c>
      <c r="CL225" s="262">
        <v>3121</v>
      </c>
      <c r="CM225" s="262">
        <v>53334</v>
      </c>
      <c r="CN225" s="262">
        <v>16023</v>
      </c>
      <c r="CO225" s="262">
        <v>13570</v>
      </c>
      <c r="CP225" s="262">
        <v>18049</v>
      </c>
      <c r="CQ225" s="262">
        <v>4600</v>
      </c>
      <c r="CR225" s="262">
        <v>1092</v>
      </c>
      <c r="CS225" s="262">
        <v>16023</v>
      </c>
      <c r="CT225" s="262">
        <v>16448</v>
      </c>
      <c r="CU225" s="262">
        <v>8481</v>
      </c>
      <c r="CV225" s="262">
        <v>8040</v>
      </c>
      <c r="CW225" s="262">
        <v>3006</v>
      </c>
      <c r="CX225" s="262">
        <v>1336</v>
      </c>
      <c r="CY225" s="262">
        <v>127601</v>
      </c>
      <c r="CZ225" s="262">
        <v>63080</v>
      </c>
      <c r="DA225" s="262">
        <v>64520</v>
      </c>
      <c r="DB225" s="262">
        <v>11665</v>
      </c>
      <c r="DC225" s="262">
        <v>16307</v>
      </c>
      <c r="DD225" s="262">
        <v>14995</v>
      </c>
      <c r="DE225" s="262">
        <v>18413</v>
      </c>
      <c r="DF225" s="262">
        <v>12574</v>
      </c>
      <c r="DG225" s="262">
        <v>12080</v>
      </c>
      <c r="DH225" s="262">
        <v>6306</v>
      </c>
      <c r="DI225" s="262">
        <v>3177</v>
      </c>
      <c r="DJ225" s="262">
        <v>3458</v>
      </c>
      <c r="DK225" s="262">
        <v>12915</v>
      </c>
      <c r="DL225" s="262">
        <v>4970</v>
      </c>
      <c r="DM225" s="262">
        <v>11377</v>
      </c>
      <c r="DN225" s="262">
        <v>7070</v>
      </c>
      <c r="DO225" s="262">
        <v>13766</v>
      </c>
      <c r="DP225" s="262">
        <v>21494</v>
      </c>
      <c r="DQ225" s="262">
        <v>25286</v>
      </c>
      <c r="DR225" s="262">
        <v>12881</v>
      </c>
      <c r="DS225" s="262">
        <v>11206</v>
      </c>
      <c r="DT225" s="262">
        <v>70850</v>
      </c>
      <c r="DU225" s="262">
        <v>68680</v>
      </c>
      <c r="DV225" s="262">
        <v>2170</v>
      </c>
      <c r="DW225" s="262">
        <v>55510</v>
      </c>
      <c r="DX225" s="262">
        <v>68680</v>
      </c>
      <c r="DY225" s="262">
        <v>57690</v>
      </c>
      <c r="DZ225" s="262">
        <v>4010</v>
      </c>
      <c r="EA225" s="262">
        <v>2870</v>
      </c>
      <c r="EB225" s="262">
        <v>3160</v>
      </c>
      <c r="EC225" s="262">
        <v>950</v>
      </c>
      <c r="ED225" s="262">
        <v>67230</v>
      </c>
      <c r="EE225" s="262">
        <v>2990</v>
      </c>
      <c r="EF225" s="262">
        <v>7970</v>
      </c>
      <c r="EG225" s="262">
        <v>12140</v>
      </c>
      <c r="EH225" s="262">
        <v>7900</v>
      </c>
      <c r="EI225" s="262">
        <v>9830</v>
      </c>
      <c r="EJ225" s="262">
        <v>1160</v>
      </c>
      <c r="EK225" s="262">
        <v>11340</v>
      </c>
      <c r="EL225" s="262">
        <v>6090</v>
      </c>
      <c r="EM225" s="262">
        <v>6780</v>
      </c>
      <c r="EN225" s="262">
        <v>1030</v>
      </c>
      <c r="EO225" s="262">
        <v>68680</v>
      </c>
      <c r="EP225" s="262">
        <v>1620</v>
      </c>
      <c r="EQ225" s="262">
        <v>26140</v>
      </c>
      <c r="ER225" s="262">
        <v>21020</v>
      </c>
      <c r="ES225" s="262">
        <v>430</v>
      </c>
      <c r="ET225" s="262">
        <v>4700</v>
      </c>
      <c r="EU225" s="262">
        <v>14510</v>
      </c>
      <c r="EV225" s="262">
        <v>10510</v>
      </c>
      <c r="EW225" s="262">
        <v>4000</v>
      </c>
      <c r="EX225" s="262">
        <v>26410</v>
      </c>
      <c r="EY225" s="262">
        <v>1840</v>
      </c>
      <c r="EZ225" s="262">
        <v>4930</v>
      </c>
      <c r="FA225" s="262">
        <v>5620</v>
      </c>
      <c r="FB225" s="262">
        <v>14020</v>
      </c>
      <c r="FC225" s="262">
        <v>0.42420000000000002</v>
      </c>
      <c r="FD225" s="262">
        <v>18440</v>
      </c>
      <c r="FE225" s="262">
        <v>5450</v>
      </c>
      <c r="FF225" s="262">
        <v>10100</v>
      </c>
      <c r="FG225" s="262">
        <v>2890</v>
      </c>
      <c r="FH225" s="262">
        <v>5270</v>
      </c>
      <c r="FI225" s="262">
        <v>1760</v>
      </c>
      <c r="FJ225" s="262">
        <v>4650</v>
      </c>
      <c r="FK225" s="262">
        <v>5130</v>
      </c>
      <c r="FL225" s="262">
        <v>0.42420000000000002</v>
      </c>
      <c r="FM225" s="262">
        <v>1490</v>
      </c>
      <c r="FN225" s="262">
        <v>106990</v>
      </c>
      <c r="FO225" s="262">
        <v>7950</v>
      </c>
      <c r="FP225" s="262">
        <v>4550</v>
      </c>
      <c r="FQ225" s="262">
        <v>3400</v>
      </c>
      <c r="FR225" s="262">
        <v>49250</v>
      </c>
      <c r="FS225" s="262">
        <v>28900</v>
      </c>
      <c r="FT225" s="262">
        <v>26010</v>
      </c>
      <c r="FU225" s="262">
        <v>2890</v>
      </c>
      <c r="FV225" s="262">
        <v>7150</v>
      </c>
      <c r="FW225" s="262">
        <v>13750</v>
      </c>
      <c r="FX225" s="262">
        <v>106990</v>
      </c>
      <c r="FY225" s="262">
        <v>33390</v>
      </c>
      <c r="FZ225" s="262">
        <v>49540</v>
      </c>
      <c r="GA225" s="262">
        <v>12440</v>
      </c>
      <c r="GB225" s="262">
        <v>1350</v>
      </c>
      <c r="GC225" s="262">
        <v>4830</v>
      </c>
      <c r="GD225" s="262">
        <v>4930</v>
      </c>
      <c r="GE225" s="262">
        <v>510</v>
      </c>
      <c r="GF225">
        <v>5658</v>
      </c>
      <c r="GG225">
        <v>3151</v>
      </c>
      <c r="GH225">
        <v>13472</v>
      </c>
      <c r="GI225">
        <v>4131</v>
      </c>
      <c r="GJ225">
        <v>1686</v>
      </c>
      <c r="GK225">
        <v>3103</v>
      </c>
      <c r="GL225">
        <v>2813</v>
      </c>
      <c r="GM225">
        <v>1446</v>
      </c>
      <c r="GN225">
        <v>1071</v>
      </c>
      <c r="GO225">
        <v>419</v>
      </c>
      <c r="GP225">
        <v>7914</v>
      </c>
      <c r="GQ225">
        <v>4113</v>
      </c>
      <c r="GR225">
        <v>21495</v>
      </c>
      <c r="GS225">
        <v>6599</v>
      </c>
      <c r="GT225">
        <v>2656</v>
      </c>
      <c r="GU225">
        <v>7074</v>
      </c>
      <c r="GV225">
        <v>4611</v>
      </c>
      <c r="GW225">
        <v>1832</v>
      </c>
      <c r="GX225">
        <v>1333</v>
      </c>
      <c r="GY225">
        <v>535</v>
      </c>
    </row>
    <row r="226" spans="1:207">
      <c r="A226" s="262">
        <v>9161</v>
      </c>
      <c r="B226" s="262">
        <v>9</v>
      </c>
      <c r="C226" s="262">
        <v>1</v>
      </c>
      <c r="D226" s="262">
        <v>61</v>
      </c>
      <c r="E226" s="262" t="s">
        <v>188</v>
      </c>
      <c r="F226" s="262" t="s">
        <v>2647</v>
      </c>
      <c r="G226" s="262" t="s">
        <v>2648</v>
      </c>
      <c r="H226" s="262" t="s">
        <v>2202</v>
      </c>
      <c r="I226" s="262">
        <v>26020</v>
      </c>
      <c r="J226" s="262">
        <v>875</v>
      </c>
      <c r="K226" s="262">
        <v>1666</v>
      </c>
      <c r="L226" s="262">
        <v>2408</v>
      </c>
      <c r="M226" s="262">
        <v>4311</v>
      </c>
      <c r="N226" s="262">
        <v>4388</v>
      </c>
      <c r="O226" s="262">
        <v>4247</v>
      </c>
      <c r="P226" s="262">
        <v>4149</v>
      </c>
      <c r="Q226" s="262">
        <v>2386</v>
      </c>
      <c r="R226" s="262">
        <v>1590</v>
      </c>
      <c r="S226" s="262">
        <v>3435</v>
      </c>
      <c r="T226" s="262">
        <v>21698</v>
      </c>
      <c r="U226" s="262">
        <v>153</v>
      </c>
      <c r="V226" s="262">
        <v>48</v>
      </c>
      <c r="W226" s="262">
        <v>366</v>
      </c>
      <c r="X226" s="262">
        <v>152</v>
      </c>
      <c r="Y226" s="262">
        <v>42</v>
      </c>
      <c r="Z226" s="262">
        <v>126</v>
      </c>
      <c r="AA226" s="262">
        <v>832</v>
      </c>
      <c r="AB226" s="262">
        <v>743</v>
      </c>
      <c r="AC226" s="262">
        <v>108</v>
      </c>
      <c r="AD226" s="262">
        <v>22756</v>
      </c>
      <c r="AE226" s="262">
        <v>1141</v>
      </c>
      <c r="AF226" s="262">
        <v>440</v>
      </c>
      <c r="AG226" s="262">
        <v>17094</v>
      </c>
      <c r="AH226" s="262">
        <v>3909</v>
      </c>
      <c r="AI226" s="262">
        <v>3199</v>
      </c>
      <c r="AJ226" s="262">
        <v>1384</v>
      </c>
      <c r="AK226" s="262">
        <v>434</v>
      </c>
      <c r="AL226" s="262">
        <v>15024</v>
      </c>
      <c r="AM226" s="262">
        <v>5015</v>
      </c>
      <c r="AN226" s="262">
        <v>5129</v>
      </c>
      <c r="AO226" s="262">
        <v>852</v>
      </c>
      <c r="AP226" s="262">
        <v>61420</v>
      </c>
      <c r="AQ226" s="262">
        <v>2236</v>
      </c>
      <c r="AR226" s="262">
        <v>3031</v>
      </c>
      <c r="AS226" s="262">
        <v>7024</v>
      </c>
      <c r="AT226" s="262">
        <v>12108</v>
      </c>
      <c r="AU226" s="262">
        <v>9544</v>
      </c>
      <c r="AV226" s="262">
        <v>7308</v>
      </c>
      <c r="AW226" s="262">
        <v>11546</v>
      </c>
      <c r="AX226" s="262">
        <v>5232</v>
      </c>
      <c r="AY226" s="262">
        <v>3388</v>
      </c>
      <c r="AZ226" s="262">
        <v>19896</v>
      </c>
      <c r="BA226" s="262">
        <v>35117</v>
      </c>
      <c r="BB226" s="262">
        <v>698</v>
      </c>
      <c r="BC226" s="262">
        <v>212</v>
      </c>
      <c r="BD226" s="262">
        <v>4102</v>
      </c>
      <c r="BE226" s="262">
        <v>659</v>
      </c>
      <c r="BF226" s="262">
        <v>82</v>
      </c>
      <c r="BG226" s="262">
        <v>651</v>
      </c>
      <c r="BH226" s="262">
        <v>2865</v>
      </c>
      <c r="BI226" s="262">
        <v>2499</v>
      </c>
      <c r="BJ226" s="262">
        <v>261</v>
      </c>
      <c r="BK226" s="262">
        <v>50685</v>
      </c>
      <c r="BL226" s="262">
        <v>2063</v>
      </c>
      <c r="BM226" s="262">
        <v>3044</v>
      </c>
      <c r="BN226" s="262">
        <v>23992</v>
      </c>
      <c r="BO226" s="262">
        <v>35926</v>
      </c>
      <c r="BP226" s="262">
        <v>46</v>
      </c>
      <c r="BQ226" s="262">
        <v>1453</v>
      </c>
      <c r="BR226" s="262">
        <v>4047</v>
      </c>
      <c r="BS226" s="262">
        <v>11811</v>
      </c>
      <c r="BT226" s="262">
        <v>16090</v>
      </c>
      <c r="BU226" s="262">
        <v>9559</v>
      </c>
      <c r="BV226" s="262">
        <v>6970</v>
      </c>
      <c r="BW226" s="262">
        <v>6150</v>
      </c>
      <c r="BX226" s="262">
        <v>3429</v>
      </c>
      <c r="BY226" s="262">
        <v>1386</v>
      </c>
      <c r="BZ226" s="262">
        <v>817</v>
      </c>
      <c r="CA226" s="262">
        <v>1158</v>
      </c>
      <c r="CB226" s="262">
        <v>3199</v>
      </c>
      <c r="CC226" s="262">
        <v>8558</v>
      </c>
      <c r="CD226" s="262">
        <v>14251</v>
      </c>
      <c r="CE226" s="262">
        <v>13349</v>
      </c>
      <c r="CF226" s="262">
        <v>9487</v>
      </c>
      <c r="CG226" s="262">
        <v>6649</v>
      </c>
      <c r="CH226" s="262">
        <v>5924</v>
      </c>
      <c r="CI226" s="262">
        <v>38880</v>
      </c>
      <c r="CJ226" s="262">
        <v>6399</v>
      </c>
      <c r="CK226" s="262">
        <v>11918</v>
      </c>
      <c r="CL226" s="262">
        <v>4220</v>
      </c>
      <c r="CM226" s="262">
        <v>59611</v>
      </c>
      <c r="CN226" s="262">
        <v>22977</v>
      </c>
      <c r="CO226" s="262">
        <v>15078</v>
      </c>
      <c r="CP226" s="262">
        <v>15027</v>
      </c>
      <c r="CQ226" s="262">
        <v>4691</v>
      </c>
      <c r="CR226" s="262">
        <v>1838</v>
      </c>
      <c r="CS226" s="262">
        <v>22977</v>
      </c>
      <c r="CT226" s="262">
        <v>18731</v>
      </c>
      <c r="CU226" s="262">
        <v>8623</v>
      </c>
      <c r="CV226" s="262">
        <v>6447</v>
      </c>
      <c r="CW226" s="262">
        <v>2010</v>
      </c>
      <c r="CX226" s="262">
        <v>823</v>
      </c>
      <c r="CY226" s="262">
        <v>124927</v>
      </c>
      <c r="CZ226" s="262">
        <v>61978</v>
      </c>
      <c r="DA226" s="262">
        <v>62949</v>
      </c>
      <c r="DB226" s="262">
        <v>11595</v>
      </c>
      <c r="DC226" s="262">
        <v>12117</v>
      </c>
      <c r="DD226" s="262">
        <v>17430</v>
      </c>
      <c r="DE226" s="262">
        <v>16669</v>
      </c>
      <c r="DF226" s="262">
        <v>12759</v>
      </c>
      <c r="DG226" s="262">
        <v>11370</v>
      </c>
      <c r="DH226" s="262">
        <v>6075</v>
      </c>
      <c r="DI226" s="262">
        <v>3490</v>
      </c>
      <c r="DJ226" s="262">
        <v>3532</v>
      </c>
      <c r="DK226" s="262">
        <v>10551</v>
      </c>
      <c r="DL226" s="262">
        <v>3599</v>
      </c>
      <c r="DM226" s="262">
        <v>10478</v>
      </c>
      <c r="DN226" s="262">
        <v>9492</v>
      </c>
      <c r="DO226" s="262">
        <v>17599</v>
      </c>
      <c r="DP226" s="262">
        <v>19313</v>
      </c>
      <c r="DQ226" s="262">
        <v>23288</v>
      </c>
      <c r="DR226" s="262">
        <v>12993</v>
      </c>
      <c r="DS226" s="262">
        <v>10592</v>
      </c>
      <c r="DT226" s="262">
        <v>68620</v>
      </c>
      <c r="DU226" s="262">
        <v>66520</v>
      </c>
      <c r="DV226" s="262">
        <v>2090</v>
      </c>
      <c r="DW226" s="262">
        <v>55380</v>
      </c>
      <c r="DX226" s="262">
        <v>66520</v>
      </c>
      <c r="DY226" s="262">
        <v>57500</v>
      </c>
      <c r="DZ226" s="262">
        <v>3210</v>
      </c>
      <c r="EA226" s="262">
        <v>2740</v>
      </c>
      <c r="EB226" s="262">
        <v>2610</v>
      </c>
      <c r="EC226" s="262">
        <v>0.42420000000000002</v>
      </c>
      <c r="ED226" s="262">
        <v>64990</v>
      </c>
      <c r="EE226" s="262">
        <v>3010</v>
      </c>
      <c r="EF226" s="262">
        <v>13160</v>
      </c>
      <c r="EG226" s="262">
        <v>10050</v>
      </c>
      <c r="EH226" s="262">
        <v>7800</v>
      </c>
      <c r="EI226" s="262">
        <v>8850</v>
      </c>
      <c r="EJ226" s="262">
        <v>0.42420000000000002</v>
      </c>
      <c r="EK226" s="262">
        <v>9560</v>
      </c>
      <c r="EL226" s="262">
        <v>5590</v>
      </c>
      <c r="EM226" s="262">
        <v>6340</v>
      </c>
      <c r="EN226" s="262">
        <v>0.42420000000000002</v>
      </c>
      <c r="EO226" s="262">
        <v>66520</v>
      </c>
      <c r="EP226" s="262">
        <v>0.42420000000000002</v>
      </c>
      <c r="EQ226" s="262">
        <v>24350</v>
      </c>
      <c r="ER226" s="262">
        <v>21010</v>
      </c>
      <c r="ES226" s="262">
        <v>680</v>
      </c>
      <c r="ET226" s="262">
        <v>2670</v>
      </c>
      <c r="EU226" s="262">
        <v>15030</v>
      </c>
      <c r="EV226" s="262">
        <v>10160</v>
      </c>
      <c r="EW226" s="262">
        <v>4870</v>
      </c>
      <c r="EX226" s="262">
        <v>26660</v>
      </c>
      <c r="EY226" s="262">
        <v>1450</v>
      </c>
      <c r="EZ226" s="262">
        <v>8600</v>
      </c>
      <c r="FA226" s="262">
        <v>3650</v>
      </c>
      <c r="FB226" s="262">
        <v>12960</v>
      </c>
      <c r="FC226" s="262">
        <v>0.42420000000000002</v>
      </c>
      <c r="FD226" s="262">
        <v>14220</v>
      </c>
      <c r="FE226" s="262">
        <v>5540</v>
      </c>
      <c r="FF226" s="262">
        <v>7670</v>
      </c>
      <c r="FG226" s="262">
        <v>1020</v>
      </c>
      <c r="FH226" s="262">
        <v>5480</v>
      </c>
      <c r="FI226" s="262">
        <v>2730</v>
      </c>
      <c r="FJ226" s="262">
        <v>2300</v>
      </c>
      <c r="FK226" s="262">
        <v>2820</v>
      </c>
      <c r="FL226" s="262">
        <v>0.42420000000000002</v>
      </c>
      <c r="FM226" s="262">
        <v>880</v>
      </c>
      <c r="FN226" s="262">
        <v>105700</v>
      </c>
      <c r="FO226" s="262">
        <v>10190</v>
      </c>
      <c r="FP226" s="262">
        <v>7870</v>
      </c>
      <c r="FQ226" s="262">
        <v>2320</v>
      </c>
      <c r="FR226" s="262">
        <v>43800</v>
      </c>
      <c r="FS226" s="262">
        <v>23760</v>
      </c>
      <c r="FT226" s="262">
        <v>22740</v>
      </c>
      <c r="FU226" s="262">
        <v>1020</v>
      </c>
      <c r="FV226" s="262">
        <v>7590</v>
      </c>
      <c r="FW226" s="262">
        <v>20350</v>
      </c>
      <c r="FX226" s="262">
        <v>105700</v>
      </c>
      <c r="FY226" s="262">
        <v>28970</v>
      </c>
      <c r="FZ226" s="262">
        <v>47040</v>
      </c>
      <c r="GA226" s="262">
        <v>10340</v>
      </c>
      <c r="GB226" s="262">
        <v>1730</v>
      </c>
      <c r="GC226" s="262">
        <v>6970</v>
      </c>
      <c r="GD226" s="262">
        <v>9420</v>
      </c>
      <c r="GE226" s="262">
        <v>1240</v>
      </c>
      <c r="GF226">
        <v>875</v>
      </c>
      <c r="GG226">
        <v>1591</v>
      </c>
      <c r="GH226">
        <v>10700</v>
      </c>
      <c r="GI226">
        <v>3495</v>
      </c>
      <c r="GJ226">
        <v>1718</v>
      </c>
      <c r="GK226">
        <v>2035</v>
      </c>
      <c r="GL226">
        <v>2181</v>
      </c>
      <c r="GM226">
        <v>1405</v>
      </c>
      <c r="GN226">
        <v>1373</v>
      </c>
      <c r="GO226">
        <v>647</v>
      </c>
      <c r="GP226">
        <v>2236</v>
      </c>
      <c r="GQ226">
        <v>2850</v>
      </c>
      <c r="GR226">
        <v>28237</v>
      </c>
      <c r="GS226">
        <v>5943</v>
      </c>
      <c r="GT226">
        <v>3135</v>
      </c>
      <c r="GU226">
        <v>6607</v>
      </c>
      <c r="GV226">
        <v>4984</v>
      </c>
      <c r="GW226">
        <v>3091</v>
      </c>
      <c r="GX226">
        <v>2883</v>
      </c>
      <c r="GY226">
        <v>1451</v>
      </c>
    </row>
    <row r="227" spans="1:207">
      <c r="A227" s="262">
        <v>9162</v>
      </c>
      <c r="B227" s="262">
        <v>9</v>
      </c>
      <c r="C227" s="262">
        <v>1</v>
      </c>
      <c r="D227" s="262">
        <v>62</v>
      </c>
      <c r="E227" s="262" t="s">
        <v>188</v>
      </c>
      <c r="F227" s="262" t="s">
        <v>2649</v>
      </c>
      <c r="G227" s="262" t="s">
        <v>2650</v>
      </c>
      <c r="H227" s="262" t="s">
        <v>2202</v>
      </c>
      <c r="I227" s="262">
        <v>139853</v>
      </c>
      <c r="J227" s="262">
        <v>10717</v>
      </c>
      <c r="K227" s="262">
        <v>20244</v>
      </c>
      <c r="L227" s="262">
        <v>20914</v>
      </c>
      <c r="M227" s="262">
        <v>24745</v>
      </c>
      <c r="N227" s="262">
        <v>17261</v>
      </c>
      <c r="O227" s="262">
        <v>18381</v>
      </c>
      <c r="P227" s="262">
        <v>12016</v>
      </c>
      <c r="Q227" s="262">
        <v>8643</v>
      </c>
      <c r="R227" s="262">
        <v>6932</v>
      </c>
      <c r="S227" s="262">
        <v>27448</v>
      </c>
      <c r="T227" s="262">
        <v>89439</v>
      </c>
      <c r="U227" s="262">
        <v>3337</v>
      </c>
      <c r="V227" s="262">
        <v>6785</v>
      </c>
      <c r="W227" s="262">
        <v>7309</v>
      </c>
      <c r="X227" s="262">
        <v>2629</v>
      </c>
      <c r="Y227" s="262">
        <v>1349</v>
      </c>
      <c r="Z227" s="262">
        <v>1557</v>
      </c>
      <c r="AA227" s="262">
        <v>18146</v>
      </c>
      <c r="AB227" s="262">
        <v>8101</v>
      </c>
      <c r="AC227" s="262">
        <v>2179</v>
      </c>
      <c r="AD227" s="262">
        <v>103455</v>
      </c>
      <c r="AE227" s="262">
        <v>7608</v>
      </c>
      <c r="AF227" s="262">
        <v>364</v>
      </c>
      <c r="AG227" s="262">
        <v>67639</v>
      </c>
      <c r="AH227" s="262">
        <v>13278</v>
      </c>
      <c r="AI227" s="262">
        <v>19288</v>
      </c>
      <c r="AJ227" s="262">
        <v>24207</v>
      </c>
      <c r="AK227" s="262">
        <v>15441</v>
      </c>
      <c r="AL227" s="262">
        <v>47215</v>
      </c>
      <c r="AM227" s="262">
        <v>23945</v>
      </c>
      <c r="AN227" s="262">
        <v>59447</v>
      </c>
      <c r="AO227" s="262">
        <v>9246</v>
      </c>
      <c r="AP227" s="262">
        <v>753150</v>
      </c>
      <c r="AQ227" s="262">
        <v>78938</v>
      </c>
      <c r="AR227" s="262">
        <v>69565</v>
      </c>
      <c r="AS227" s="262">
        <v>114114</v>
      </c>
      <c r="AT227" s="262">
        <v>166935</v>
      </c>
      <c r="AU227" s="262">
        <v>114399</v>
      </c>
      <c r="AV227" s="262">
        <v>82268</v>
      </c>
      <c r="AW227" s="262">
        <v>61440</v>
      </c>
      <c r="AX227" s="262">
        <v>36136</v>
      </c>
      <c r="AY227" s="262">
        <v>29245</v>
      </c>
      <c r="AZ227" s="262">
        <v>294619</v>
      </c>
      <c r="BA227" s="262">
        <v>219523</v>
      </c>
      <c r="BB227" s="262">
        <v>30638</v>
      </c>
      <c r="BC227" s="262">
        <v>59446</v>
      </c>
      <c r="BD227" s="262">
        <v>86693</v>
      </c>
      <c r="BE227" s="262">
        <v>25082</v>
      </c>
      <c r="BF227" s="262">
        <v>17479</v>
      </c>
      <c r="BG227" s="262">
        <v>19560</v>
      </c>
      <c r="BH227" s="262">
        <v>185258</v>
      </c>
      <c r="BI227" s="262">
        <v>63600</v>
      </c>
      <c r="BJ227" s="262">
        <v>21965</v>
      </c>
      <c r="BK227" s="262">
        <v>443216</v>
      </c>
      <c r="BL227" s="262">
        <v>37079</v>
      </c>
      <c r="BM227" s="262">
        <v>1922</v>
      </c>
      <c r="BN227" s="262">
        <v>179287</v>
      </c>
      <c r="BO227" s="262">
        <v>555200</v>
      </c>
      <c r="BP227" s="262">
        <v>1299</v>
      </c>
      <c r="BQ227" s="262">
        <v>17254</v>
      </c>
      <c r="BR227" s="262">
        <v>118061</v>
      </c>
      <c r="BS227" s="262">
        <v>187943</v>
      </c>
      <c r="BT227" s="262">
        <v>205877</v>
      </c>
      <c r="BU227" s="262">
        <v>117849</v>
      </c>
      <c r="BV227" s="262">
        <v>51351</v>
      </c>
      <c r="BW227" s="262">
        <v>31888</v>
      </c>
      <c r="BX227" s="262">
        <v>18162</v>
      </c>
      <c r="BY227" s="262">
        <v>8466</v>
      </c>
      <c r="BZ227" s="262">
        <v>4831</v>
      </c>
      <c r="CA227" s="262">
        <v>8612</v>
      </c>
      <c r="CB227" s="262">
        <v>92194</v>
      </c>
      <c r="CC227" s="262">
        <v>144889</v>
      </c>
      <c r="CD227" s="262">
        <v>209891</v>
      </c>
      <c r="CE227" s="262">
        <v>173015</v>
      </c>
      <c r="CF227" s="262">
        <v>73426</v>
      </c>
      <c r="CG227" s="262">
        <v>32525</v>
      </c>
      <c r="CH227" s="262">
        <v>27100</v>
      </c>
      <c r="CI227" s="262">
        <v>183585</v>
      </c>
      <c r="CJ227" s="262">
        <v>50401</v>
      </c>
      <c r="CK227" s="262">
        <v>422883</v>
      </c>
      <c r="CL227" s="262">
        <v>96171</v>
      </c>
      <c r="CM227" s="262">
        <v>732793</v>
      </c>
      <c r="CN227" s="262">
        <v>368447</v>
      </c>
      <c r="CO227" s="262">
        <v>164277</v>
      </c>
      <c r="CP227" s="262">
        <v>123316</v>
      </c>
      <c r="CQ227" s="262">
        <v>43807</v>
      </c>
      <c r="CR227" s="262">
        <v>32946</v>
      </c>
      <c r="CS227" s="262">
        <v>368447</v>
      </c>
      <c r="CT227" s="262">
        <v>211351</v>
      </c>
      <c r="CU227" s="262">
        <v>77445</v>
      </c>
      <c r="CV227" s="262">
        <v>52208</v>
      </c>
      <c r="CW227" s="262">
        <v>15785</v>
      </c>
      <c r="CX227" s="262">
        <v>7557</v>
      </c>
      <c r="CY227" s="262">
        <v>1348335</v>
      </c>
      <c r="CZ227" s="262">
        <v>651241</v>
      </c>
      <c r="DA227" s="262">
        <v>697094</v>
      </c>
      <c r="DB227" s="262">
        <v>117557</v>
      </c>
      <c r="DC227" s="262">
        <v>99523</v>
      </c>
      <c r="DD227" s="262">
        <v>210784</v>
      </c>
      <c r="DE227" s="262">
        <v>159150</v>
      </c>
      <c r="DF227" s="262">
        <v>144612</v>
      </c>
      <c r="DG227" s="262">
        <v>113183</v>
      </c>
      <c r="DH227" s="262">
        <v>58986</v>
      </c>
      <c r="DI227" s="262">
        <v>39979</v>
      </c>
      <c r="DJ227" s="262">
        <v>35610</v>
      </c>
      <c r="DK227" s="262">
        <v>91757</v>
      </c>
      <c r="DL227" s="262">
        <v>27939</v>
      </c>
      <c r="DM227" s="262">
        <v>110833</v>
      </c>
      <c r="DN227" s="262">
        <v>121746</v>
      </c>
      <c r="DO227" s="262">
        <v>225775</v>
      </c>
      <c r="DP227" s="262">
        <v>218765</v>
      </c>
      <c r="DQ227" s="262">
        <v>233571</v>
      </c>
      <c r="DR227" s="262">
        <v>139764</v>
      </c>
      <c r="DS227" s="262">
        <v>102596</v>
      </c>
      <c r="DT227" s="262">
        <v>802160</v>
      </c>
      <c r="DU227" s="262">
        <v>774820</v>
      </c>
      <c r="DV227" s="262">
        <v>27340</v>
      </c>
      <c r="DW227" s="262">
        <v>536680</v>
      </c>
      <c r="DX227" s="262">
        <v>774820</v>
      </c>
      <c r="DY227" s="262">
        <v>626480</v>
      </c>
      <c r="DZ227" s="262">
        <v>35980</v>
      </c>
      <c r="EA227" s="262">
        <v>36090</v>
      </c>
      <c r="EB227" s="262">
        <v>71730</v>
      </c>
      <c r="EC227" s="262">
        <v>4530</v>
      </c>
      <c r="ED227" s="262">
        <v>756080</v>
      </c>
      <c r="EE227" s="262">
        <v>42170</v>
      </c>
      <c r="EF227" s="262">
        <v>242390</v>
      </c>
      <c r="EG227" s="262">
        <v>144730</v>
      </c>
      <c r="EH227" s="262">
        <v>103560</v>
      </c>
      <c r="EI227" s="262">
        <v>107260</v>
      </c>
      <c r="EJ227" s="262">
        <v>2740</v>
      </c>
      <c r="EK227" s="262">
        <v>45180</v>
      </c>
      <c r="EL227" s="262">
        <v>22210</v>
      </c>
      <c r="EM227" s="262">
        <v>44400</v>
      </c>
      <c r="EN227" s="262">
        <v>1430</v>
      </c>
      <c r="EO227" s="262">
        <v>774820</v>
      </c>
      <c r="EP227" s="262">
        <v>1980</v>
      </c>
      <c r="EQ227" s="262">
        <v>115670</v>
      </c>
      <c r="ER227" s="262">
        <v>81860</v>
      </c>
      <c r="ES227" s="262">
        <v>8640</v>
      </c>
      <c r="ET227" s="262">
        <v>25160</v>
      </c>
      <c r="EU227" s="262">
        <v>227520</v>
      </c>
      <c r="EV227" s="262">
        <v>127250</v>
      </c>
      <c r="EW227" s="262">
        <v>100270</v>
      </c>
      <c r="EX227" s="262">
        <v>429650</v>
      </c>
      <c r="EY227" s="262">
        <v>41180</v>
      </c>
      <c r="EZ227" s="262">
        <v>158960</v>
      </c>
      <c r="FA227" s="262">
        <v>43460</v>
      </c>
      <c r="FB227" s="262">
        <v>186050</v>
      </c>
      <c r="FC227" s="262">
        <v>10</v>
      </c>
      <c r="FD227" s="262">
        <v>118230</v>
      </c>
      <c r="FE227" s="262">
        <v>41450</v>
      </c>
      <c r="FF227" s="262">
        <v>62370</v>
      </c>
      <c r="FG227" s="262">
        <v>14410</v>
      </c>
      <c r="FH227" s="262">
        <v>40370</v>
      </c>
      <c r="FI227" s="262">
        <v>12130</v>
      </c>
      <c r="FJ227" s="262">
        <v>15990</v>
      </c>
      <c r="FK227" s="262">
        <v>37940</v>
      </c>
      <c r="FL227" s="262">
        <v>1270</v>
      </c>
      <c r="FM227" s="262">
        <v>10520</v>
      </c>
      <c r="FN227" s="262">
        <v>1173690</v>
      </c>
      <c r="FO227" s="262">
        <v>76050</v>
      </c>
      <c r="FP227" s="262">
        <v>55900</v>
      </c>
      <c r="FQ227" s="262">
        <v>20140</v>
      </c>
      <c r="FR227" s="262">
        <v>286590</v>
      </c>
      <c r="FS227" s="262">
        <v>239840</v>
      </c>
      <c r="FT227" s="262">
        <v>225430</v>
      </c>
      <c r="FU227" s="262">
        <v>14410</v>
      </c>
      <c r="FV227" s="262">
        <v>100390</v>
      </c>
      <c r="FW227" s="262">
        <v>470810</v>
      </c>
      <c r="FX227" s="262">
        <v>1173690</v>
      </c>
      <c r="FY227" s="262">
        <v>301870</v>
      </c>
      <c r="FZ227" s="262">
        <v>377780</v>
      </c>
      <c r="GA227" s="262">
        <v>105480</v>
      </c>
      <c r="GB227" s="262">
        <v>37390</v>
      </c>
      <c r="GC227" s="262">
        <v>95180</v>
      </c>
      <c r="GD227" s="262">
        <v>213810</v>
      </c>
      <c r="GE227" s="262">
        <v>42180</v>
      </c>
      <c r="GF227">
        <v>10717</v>
      </c>
      <c r="GG227">
        <v>19811</v>
      </c>
      <c r="GH227">
        <v>61788</v>
      </c>
      <c r="GI227">
        <v>15591</v>
      </c>
      <c r="GJ227">
        <v>5830</v>
      </c>
      <c r="GK227">
        <v>5755</v>
      </c>
      <c r="GL227">
        <v>6530</v>
      </c>
      <c r="GM227">
        <v>5418</v>
      </c>
      <c r="GN227">
        <v>5628</v>
      </c>
      <c r="GO227">
        <v>2785</v>
      </c>
      <c r="GP227">
        <v>78938</v>
      </c>
      <c r="GQ227">
        <v>67963</v>
      </c>
      <c r="GR227">
        <v>392296</v>
      </c>
      <c r="GS227">
        <v>66225</v>
      </c>
      <c r="GT227">
        <v>27313</v>
      </c>
      <c r="GU227">
        <v>31758</v>
      </c>
      <c r="GV227">
        <v>30674</v>
      </c>
      <c r="GW227">
        <v>22676</v>
      </c>
      <c r="GX227">
        <v>24299</v>
      </c>
      <c r="GY227">
        <v>10898</v>
      </c>
    </row>
    <row r="228" spans="1:207">
      <c r="A228" s="262">
        <v>9163</v>
      </c>
      <c r="B228" s="262">
        <v>9</v>
      </c>
      <c r="C228" s="262">
        <v>1</v>
      </c>
      <c r="D228" s="262">
        <v>63</v>
      </c>
      <c r="E228" s="262" t="s">
        <v>188</v>
      </c>
      <c r="F228" s="262" t="s">
        <v>2651</v>
      </c>
      <c r="G228" s="262" t="s">
        <v>2652</v>
      </c>
      <c r="H228" s="262" t="s">
        <v>2202</v>
      </c>
      <c r="I228" s="262">
        <v>10430</v>
      </c>
      <c r="J228" s="262">
        <v>666</v>
      </c>
      <c r="K228" s="262">
        <v>1054</v>
      </c>
      <c r="L228" s="262">
        <v>1328</v>
      </c>
      <c r="M228" s="262">
        <v>1611</v>
      </c>
      <c r="N228" s="262">
        <v>1946</v>
      </c>
      <c r="O228" s="262">
        <v>1331</v>
      </c>
      <c r="P228" s="262">
        <v>1305</v>
      </c>
      <c r="Q228" s="262">
        <v>688</v>
      </c>
      <c r="R228" s="262">
        <v>501</v>
      </c>
      <c r="S228" s="262">
        <v>1657</v>
      </c>
      <c r="T228" s="262">
        <v>7858</v>
      </c>
      <c r="U228" s="262">
        <v>152</v>
      </c>
      <c r="V228" s="262">
        <v>351</v>
      </c>
      <c r="W228" s="262">
        <v>259</v>
      </c>
      <c r="X228" s="262">
        <v>72</v>
      </c>
      <c r="Y228" s="262">
        <v>51</v>
      </c>
      <c r="Z228" s="262">
        <v>30</v>
      </c>
      <c r="AA228" s="262">
        <v>989</v>
      </c>
      <c r="AB228" s="262">
        <v>358</v>
      </c>
      <c r="AC228" s="262">
        <v>79</v>
      </c>
      <c r="AD228" s="262">
        <v>8038</v>
      </c>
      <c r="AE228" s="262">
        <v>775</v>
      </c>
      <c r="AF228" s="262">
        <v>191</v>
      </c>
      <c r="AG228" s="262">
        <v>5905</v>
      </c>
      <c r="AH228" s="262">
        <v>1460</v>
      </c>
      <c r="AI228" s="262">
        <v>1808</v>
      </c>
      <c r="AJ228" s="262">
        <v>948</v>
      </c>
      <c r="AK228" s="262">
        <v>309</v>
      </c>
      <c r="AL228" s="262">
        <v>4786</v>
      </c>
      <c r="AM228" s="262">
        <v>2287</v>
      </c>
      <c r="AN228" s="262">
        <v>2625</v>
      </c>
      <c r="AO228" s="262">
        <v>732</v>
      </c>
      <c r="AP228" s="262">
        <v>31215</v>
      </c>
      <c r="AQ228" s="262">
        <v>2142</v>
      </c>
      <c r="AR228" s="262">
        <v>2090</v>
      </c>
      <c r="AS228" s="262">
        <v>3682</v>
      </c>
      <c r="AT228" s="262">
        <v>5582</v>
      </c>
      <c r="AU228" s="262">
        <v>6671</v>
      </c>
      <c r="AV228" s="262">
        <v>4378</v>
      </c>
      <c r="AW228" s="262">
        <v>4251</v>
      </c>
      <c r="AX228" s="262">
        <v>1292</v>
      </c>
      <c r="AY228" s="262">
        <v>1127</v>
      </c>
      <c r="AZ228" s="262">
        <v>11979</v>
      </c>
      <c r="BA228" s="262">
        <v>13420</v>
      </c>
      <c r="BB228" s="262">
        <v>1035</v>
      </c>
      <c r="BC228" s="262">
        <v>2085</v>
      </c>
      <c r="BD228" s="262">
        <v>1888</v>
      </c>
      <c r="BE228" s="262">
        <v>307</v>
      </c>
      <c r="BF228" s="262">
        <v>432</v>
      </c>
      <c r="BG228" s="262">
        <v>69</v>
      </c>
      <c r="BH228" s="262">
        <v>6590</v>
      </c>
      <c r="BI228" s="262">
        <v>1193</v>
      </c>
      <c r="BJ228" s="262">
        <v>407</v>
      </c>
      <c r="BK228" s="262">
        <v>20449</v>
      </c>
      <c r="BL228" s="262">
        <v>1807</v>
      </c>
      <c r="BM228" s="262">
        <v>769</v>
      </c>
      <c r="BN228" s="262">
        <v>9629</v>
      </c>
      <c r="BO228" s="262">
        <v>20535</v>
      </c>
      <c r="BP228" s="262">
        <v>94</v>
      </c>
      <c r="BQ228" s="262">
        <v>957</v>
      </c>
      <c r="BR228" s="262">
        <v>3099</v>
      </c>
      <c r="BS228" s="262">
        <v>6430</v>
      </c>
      <c r="BT228" s="262">
        <v>8497</v>
      </c>
      <c r="BU228" s="262">
        <v>5440</v>
      </c>
      <c r="BV228" s="262">
        <v>2698</v>
      </c>
      <c r="BW228" s="262">
        <v>2194</v>
      </c>
      <c r="BX228" s="262">
        <v>1427</v>
      </c>
      <c r="BY228" s="262">
        <v>588</v>
      </c>
      <c r="BZ228" s="262">
        <v>298</v>
      </c>
      <c r="CA228" s="262">
        <v>544</v>
      </c>
      <c r="CB228" s="262">
        <v>2185</v>
      </c>
      <c r="CC228" s="262">
        <v>4622</v>
      </c>
      <c r="CD228" s="262">
        <v>8479</v>
      </c>
      <c r="CE228" s="262">
        <v>7424</v>
      </c>
      <c r="CF228" s="262">
        <v>4123</v>
      </c>
      <c r="CG228" s="262">
        <v>2215</v>
      </c>
      <c r="CH228" s="262">
        <v>2167</v>
      </c>
      <c r="CI228" s="262">
        <v>14057</v>
      </c>
      <c r="CJ228" s="262">
        <v>4137</v>
      </c>
      <c r="CK228" s="262">
        <v>9641</v>
      </c>
      <c r="CL228" s="262">
        <v>3380</v>
      </c>
      <c r="CM228" s="262">
        <v>30043</v>
      </c>
      <c r="CN228" s="262">
        <v>13087</v>
      </c>
      <c r="CO228" s="262">
        <v>7540</v>
      </c>
      <c r="CP228" s="262">
        <v>6351</v>
      </c>
      <c r="CQ228" s="262">
        <v>2207</v>
      </c>
      <c r="CR228" s="262">
        <v>858</v>
      </c>
      <c r="CS228" s="262">
        <v>13087</v>
      </c>
      <c r="CT228" s="262">
        <v>9276</v>
      </c>
      <c r="CU228" s="262">
        <v>3629</v>
      </c>
      <c r="CV228" s="262">
        <v>2700</v>
      </c>
      <c r="CW228" s="262">
        <v>951</v>
      </c>
      <c r="CX228" s="262">
        <v>400</v>
      </c>
      <c r="CY228" s="262">
        <v>59329</v>
      </c>
      <c r="CZ228" s="262">
        <v>28811</v>
      </c>
      <c r="DA228" s="262">
        <v>30518</v>
      </c>
      <c r="DB228" s="262">
        <v>5393</v>
      </c>
      <c r="DC228" s="262">
        <v>5523</v>
      </c>
      <c r="DD228" s="262">
        <v>8351</v>
      </c>
      <c r="DE228" s="262">
        <v>7478</v>
      </c>
      <c r="DF228" s="262">
        <v>6827</v>
      </c>
      <c r="DG228" s="262">
        <v>5416</v>
      </c>
      <c r="DH228" s="262">
        <v>2945</v>
      </c>
      <c r="DI228" s="262">
        <v>1660</v>
      </c>
      <c r="DJ228" s="262">
        <v>1621</v>
      </c>
      <c r="DK228" s="262">
        <v>4838</v>
      </c>
      <c r="DL228" s="262">
        <v>1618</v>
      </c>
      <c r="DM228" s="262">
        <v>5028</v>
      </c>
      <c r="DN228" s="262">
        <v>4502</v>
      </c>
      <c r="DO228" s="262">
        <v>8008</v>
      </c>
      <c r="DP228" s="262">
        <v>9388</v>
      </c>
      <c r="DQ228" s="262">
        <v>10996</v>
      </c>
      <c r="DR228" s="262">
        <v>6636</v>
      </c>
      <c r="DS228" s="262">
        <v>5034</v>
      </c>
      <c r="DT228" s="262">
        <v>33180</v>
      </c>
      <c r="DU228" s="262">
        <v>31830</v>
      </c>
      <c r="DV228" s="262">
        <v>1340</v>
      </c>
      <c r="DW228" s="262">
        <v>25740</v>
      </c>
      <c r="DX228" s="262">
        <v>31830</v>
      </c>
      <c r="DY228" s="262">
        <v>25920</v>
      </c>
      <c r="DZ228" s="262">
        <v>1620</v>
      </c>
      <c r="EA228" s="262">
        <v>1560</v>
      </c>
      <c r="EB228" s="262">
        <v>2410</v>
      </c>
      <c r="EC228" s="262">
        <v>0.42420000000000002</v>
      </c>
      <c r="ED228" s="262">
        <v>31080</v>
      </c>
      <c r="EE228" s="262">
        <v>1470</v>
      </c>
      <c r="EF228" s="262">
        <v>5510</v>
      </c>
      <c r="EG228" s="262">
        <v>5320</v>
      </c>
      <c r="EH228" s="262">
        <v>4080</v>
      </c>
      <c r="EI228" s="262">
        <v>5310</v>
      </c>
      <c r="EJ228" s="262">
        <v>0.42420000000000002</v>
      </c>
      <c r="EK228" s="262">
        <v>3650</v>
      </c>
      <c r="EL228" s="262">
        <v>2500</v>
      </c>
      <c r="EM228" s="262">
        <v>2980</v>
      </c>
      <c r="EN228" s="262">
        <v>0.42420000000000002</v>
      </c>
      <c r="EO228" s="262">
        <v>31830</v>
      </c>
      <c r="EP228" s="262">
        <v>0.42420000000000002</v>
      </c>
      <c r="EQ228" s="262">
        <v>7940</v>
      </c>
      <c r="ER228" s="262">
        <v>6160</v>
      </c>
      <c r="ES228" s="262">
        <v>250</v>
      </c>
      <c r="ET228" s="262">
        <v>1530</v>
      </c>
      <c r="EU228" s="262">
        <v>8780</v>
      </c>
      <c r="EV228" s="262">
        <v>6250</v>
      </c>
      <c r="EW228" s="262">
        <v>2530</v>
      </c>
      <c r="EX228" s="262">
        <v>14770</v>
      </c>
      <c r="EY228" s="262">
        <v>1010</v>
      </c>
      <c r="EZ228" s="262">
        <v>4210</v>
      </c>
      <c r="FA228" s="262">
        <v>1900</v>
      </c>
      <c r="FB228" s="262">
        <v>7640</v>
      </c>
      <c r="FC228" s="262">
        <v>0</v>
      </c>
      <c r="FD228" s="262">
        <v>6130</v>
      </c>
      <c r="FE228" s="262">
        <v>2220</v>
      </c>
      <c r="FF228" s="262">
        <v>3280</v>
      </c>
      <c r="FG228" s="262">
        <v>630</v>
      </c>
      <c r="FH228" s="262">
        <v>2190</v>
      </c>
      <c r="FI228" s="262">
        <v>920</v>
      </c>
      <c r="FJ228" s="262">
        <v>1140</v>
      </c>
      <c r="FK228" s="262">
        <v>1250</v>
      </c>
      <c r="FL228" s="262">
        <v>0.42420000000000002</v>
      </c>
      <c r="FM228" s="262">
        <v>630</v>
      </c>
      <c r="FN228" s="262">
        <v>50440</v>
      </c>
      <c r="FO228" s="262">
        <v>3660</v>
      </c>
      <c r="FP228" s="262">
        <v>2460</v>
      </c>
      <c r="FQ228" s="262">
        <v>1200</v>
      </c>
      <c r="FR228" s="262">
        <v>19700</v>
      </c>
      <c r="FS228" s="262">
        <v>12750</v>
      </c>
      <c r="FT228" s="262">
        <v>12120</v>
      </c>
      <c r="FU228" s="262">
        <v>630</v>
      </c>
      <c r="FV228" s="262">
        <v>4630</v>
      </c>
      <c r="FW228" s="262">
        <v>9690</v>
      </c>
      <c r="FX228" s="262">
        <v>50440</v>
      </c>
      <c r="FY228" s="262">
        <v>13210</v>
      </c>
      <c r="FZ228" s="262">
        <v>23510</v>
      </c>
      <c r="GA228" s="262">
        <v>5100</v>
      </c>
      <c r="GB228" s="262">
        <v>1160</v>
      </c>
      <c r="GC228" s="262">
        <v>3260</v>
      </c>
      <c r="GD228" s="262">
        <v>3520</v>
      </c>
      <c r="GE228" s="262">
        <v>670</v>
      </c>
      <c r="GF228">
        <v>666</v>
      </c>
      <c r="GG228">
        <v>999</v>
      </c>
      <c r="GH228">
        <v>4785</v>
      </c>
      <c r="GI228">
        <v>1121</v>
      </c>
      <c r="GJ228">
        <v>529</v>
      </c>
      <c r="GK228">
        <v>699</v>
      </c>
      <c r="GL228">
        <v>574</v>
      </c>
      <c r="GM228">
        <v>443</v>
      </c>
      <c r="GN228">
        <v>404</v>
      </c>
      <c r="GO228">
        <v>210</v>
      </c>
      <c r="GP228">
        <v>2142</v>
      </c>
      <c r="GQ228">
        <v>1907</v>
      </c>
      <c r="GR228">
        <v>15844</v>
      </c>
      <c r="GS228">
        <v>3591</v>
      </c>
      <c r="GT228">
        <v>1576</v>
      </c>
      <c r="GU228">
        <v>2434</v>
      </c>
      <c r="GV228">
        <v>1569</v>
      </c>
      <c r="GW228">
        <v>798</v>
      </c>
      <c r="GX228">
        <v>881</v>
      </c>
      <c r="GY228">
        <v>473</v>
      </c>
    </row>
    <row r="229" spans="1:207">
      <c r="A229" s="262">
        <v>9171</v>
      </c>
      <c r="B229" s="262">
        <v>9</v>
      </c>
      <c r="C229" s="262">
        <v>1</v>
      </c>
      <c r="D229" s="262">
        <v>71</v>
      </c>
      <c r="E229" s="262" t="s">
        <v>188</v>
      </c>
      <c r="F229" s="262" t="s">
        <v>2653</v>
      </c>
      <c r="G229" s="262" t="s">
        <v>2654</v>
      </c>
      <c r="H229" s="262" t="s">
        <v>2202</v>
      </c>
      <c r="I229" s="262">
        <v>28934</v>
      </c>
      <c r="J229" s="262">
        <v>2034</v>
      </c>
      <c r="K229" s="262">
        <v>2564</v>
      </c>
      <c r="L229" s="262">
        <v>2881</v>
      </c>
      <c r="M229" s="262">
        <v>4588</v>
      </c>
      <c r="N229" s="262">
        <v>5013</v>
      </c>
      <c r="O229" s="262">
        <v>3996</v>
      </c>
      <c r="P229" s="262">
        <v>4740</v>
      </c>
      <c r="Q229" s="262">
        <v>2090</v>
      </c>
      <c r="R229" s="262">
        <v>1028</v>
      </c>
      <c r="S229" s="262">
        <v>2181</v>
      </c>
      <c r="T229" s="262">
        <v>26052</v>
      </c>
      <c r="U229" s="262">
        <v>25</v>
      </c>
      <c r="V229" s="262">
        <v>241</v>
      </c>
      <c r="W229" s="262">
        <v>156</v>
      </c>
      <c r="X229" s="262">
        <v>156</v>
      </c>
      <c r="Y229" s="262">
        <v>28</v>
      </c>
      <c r="Z229" s="262">
        <v>95</v>
      </c>
      <c r="AA229" s="262">
        <v>1120</v>
      </c>
      <c r="AB229" s="262">
        <v>217</v>
      </c>
      <c r="AC229" s="262">
        <v>165</v>
      </c>
      <c r="AD229" s="262">
        <v>23905</v>
      </c>
      <c r="AE229" s="262">
        <v>3242</v>
      </c>
      <c r="AF229" s="262">
        <v>285</v>
      </c>
      <c r="AG229" s="262">
        <v>21345</v>
      </c>
      <c r="AH229" s="262">
        <v>4651</v>
      </c>
      <c r="AI229" s="262">
        <v>2012</v>
      </c>
      <c r="AJ229" s="262">
        <v>748</v>
      </c>
      <c r="AK229" s="262">
        <v>178</v>
      </c>
      <c r="AL229" s="262">
        <v>18180</v>
      </c>
      <c r="AM229" s="262">
        <v>5853</v>
      </c>
      <c r="AN229" s="262">
        <v>3765</v>
      </c>
      <c r="AO229" s="262">
        <v>1136</v>
      </c>
      <c r="AP229" s="262">
        <v>49352</v>
      </c>
      <c r="AQ229" s="262">
        <v>3120</v>
      </c>
      <c r="AR229" s="262">
        <v>3640</v>
      </c>
      <c r="AS229" s="262">
        <v>4694</v>
      </c>
      <c r="AT229" s="262">
        <v>9507</v>
      </c>
      <c r="AU229" s="262">
        <v>9155</v>
      </c>
      <c r="AV229" s="262">
        <v>6097</v>
      </c>
      <c r="AW229" s="262">
        <v>8760</v>
      </c>
      <c r="AX229" s="262">
        <v>2948</v>
      </c>
      <c r="AY229" s="262">
        <v>1431</v>
      </c>
      <c r="AZ229" s="262">
        <v>11025</v>
      </c>
      <c r="BA229" s="262">
        <v>35188</v>
      </c>
      <c r="BB229" s="262">
        <v>281</v>
      </c>
      <c r="BC229" s="262">
        <v>989</v>
      </c>
      <c r="BD229" s="262">
        <v>932</v>
      </c>
      <c r="BE229" s="262">
        <v>635</v>
      </c>
      <c r="BF229" s="262">
        <v>43</v>
      </c>
      <c r="BG229" s="262">
        <v>259</v>
      </c>
      <c r="BH229" s="262">
        <v>3003</v>
      </c>
      <c r="BI229" s="262">
        <v>391</v>
      </c>
      <c r="BJ229" s="262">
        <v>244</v>
      </c>
      <c r="BK229" s="262">
        <v>40954</v>
      </c>
      <c r="BL229" s="262">
        <v>4419</v>
      </c>
      <c r="BM229" s="262">
        <v>341</v>
      </c>
      <c r="BN229" s="262">
        <v>25829</v>
      </c>
      <c r="BO229" s="262">
        <v>21372</v>
      </c>
      <c r="BP229" s="262">
        <v>169</v>
      </c>
      <c r="BQ229" s="262">
        <v>1982</v>
      </c>
      <c r="BR229" s="262">
        <v>1338</v>
      </c>
      <c r="BS229" s="262">
        <v>5649</v>
      </c>
      <c r="BT229" s="262">
        <v>9920</v>
      </c>
      <c r="BU229" s="262">
        <v>8141</v>
      </c>
      <c r="BV229" s="262">
        <v>6588</v>
      </c>
      <c r="BW229" s="262">
        <v>6774</v>
      </c>
      <c r="BX229" s="262">
        <v>4957</v>
      </c>
      <c r="BY229" s="262">
        <v>2253</v>
      </c>
      <c r="BZ229" s="262">
        <v>1471</v>
      </c>
      <c r="CA229" s="262">
        <v>2261</v>
      </c>
      <c r="CB229" s="262">
        <v>1067</v>
      </c>
      <c r="CC229" s="262">
        <v>3248</v>
      </c>
      <c r="CD229" s="262">
        <v>8507</v>
      </c>
      <c r="CE229" s="262">
        <v>10106</v>
      </c>
      <c r="CF229" s="262">
        <v>8965</v>
      </c>
      <c r="CG229" s="262">
        <v>7278</v>
      </c>
      <c r="CH229" s="262">
        <v>10181</v>
      </c>
      <c r="CI229" s="262">
        <v>28828</v>
      </c>
      <c r="CJ229" s="262">
        <v>8009</v>
      </c>
      <c r="CK229" s="262">
        <v>9353</v>
      </c>
      <c r="CL229" s="262">
        <v>3162</v>
      </c>
      <c r="CM229" s="262">
        <v>46216</v>
      </c>
      <c r="CN229" s="262">
        <v>14990</v>
      </c>
      <c r="CO229" s="262">
        <v>11927</v>
      </c>
      <c r="CP229" s="262">
        <v>14447</v>
      </c>
      <c r="CQ229" s="262">
        <v>4032</v>
      </c>
      <c r="CR229" s="262">
        <v>820</v>
      </c>
      <c r="CS229" s="262">
        <v>14990</v>
      </c>
      <c r="CT229" s="262">
        <v>14456</v>
      </c>
      <c r="CU229" s="262">
        <v>7519</v>
      </c>
      <c r="CV229" s="262">
        <v>6192</v>
      </c>
      <c r="CW229" s="262">
        <v>2059</v>
      </c>
      <c r="CX229" s="262">
        <v>1000</v>
      </c>
      <c r="CY229" s="262">
        <v>106023</v>
      </c>
      <c r="CZ229" s="262">
        <v>51669</v>
      </c>
      <c r="DA229" s="262">
        <v>54353</v>
      </c>
      <c r="DB229" s="262">
        <v>9357</v>
      </c>
      <c r="DC229" s="262">
        <v>11789</v>
      </c>
      <c r="DD229" s="262">
        <v>11516</v>
      </c>
      <c r="DE229" s="262">
        <v>15576</v>
      </c>
      <c r="DF229" s="262">
        <v>11814</v>
      </c>
      <c r="DG229" s="262">
        <v>10743</v>
      </c>
      <c r="DH229" s="262">
        <v>5852</v>
      </c>
      <c r="DI229" s="262">
        <v>2577</v>
      </c>
      <c r="DJ229" s="262">
        <v>2699</v>
      </c>
      <c r="DK229" s="262">
        <v>9732</v>
      </c>
      <c r="DL229" s="262">
        <v>3586</v>
      </c>
      <c r="DM229" s="262">
        <v>8316</v>
      </c>
      <c r="DN229" s="262">
        <v>5752</v>
      </c>
      <c r="DO229" s="262">
        <v>11768</v>
      </c>
      <c r="DP229" s="262">
        <v>17607</v>
      </c>
      <c r="DQ229" s="262">
        <v>21997</v>
      </c>
      <c r="DR229" s="262">
        <v>11777</v>
      </c>
      <c r="DS229" s="262">
        <v>10211</v>
      </c>
      <c r="DT229" s="262">
        <v>57240</v>
      </c>
      <c r="DU229" s="262">
        <v>55700</v>
      </c>
      <c r="DV229" s="262">
        <v>1540</v>
      </c>
      <c r="DW229" s="262">
        <v>47940</v>
      </c>
      <c r="DX229" s="262">
        <v>55700</v>
      </c>
      <c r="DY229" s="262">
        <v>47950</v>
      </c>
      <c r="DZ229" s="262">
        <v>2080</v>
      </c>
      <c r="EA229" s="262">
        <v>2220</v>
      </c>
      <c r="EB229" s="262">
        <v>2800</v>
      </c>
      <c r="EC229" s="262">
        <v>650</v>
      </c>
      <c r="ED229" s="262">
        <v>54450</v>
      </c>
      <c r="EE229" s="262">
        <v>2180</v>
      </c>
      <c r="EF229" s="262">
        <v>6930</v>
      </c>
      <c r="EG229" s="262">
        <v>10580</v>
      </c>
      <c r="EH229" s="262">
        <v>6400</v>
      </c>
      <c r="EI229" s="262">
        <v>7570</v>
      </c>
      <c r="EJ229" s="262">
        <v>1100</v>
      </c>
      <c r="EK229" s="262">
        <v>7570</v>
      </c>
      <c r="EL229" s="262">
        <v>6250</v>
      </c>
      <c r="EM229" s="262">
        <v>5790</v>
      </c>
      <c r="EN229" s="262">
        <v>0.42420000000000002</v>
      </c>
      <c r="EO229" s="262">
        <v>55700</v>
      </c>
      <c r="EP229" s="262">
        <v>1370</v>
      </c>
      <c r="EQ229" s="262">
        <v>21600</v>
      </c>
      <c r="ER229" s="262">
        <v>16950</v>
      </c>
      <c r="ES229" s="262">
        <v>640</v>
      </c>
      <c r="ET229" s="262">
        <v>4010</v>
      </c>
      <c r="EU229" s="262">
        <v>10940</v>
      </c>
      <c r="EV229" s="262">
        <v>8210</v>
      </c>
      <c r="EW229" s="262">
        <v>2730</v>
      </c>
      <c r="EX229" s="262">
        <v>21790</v>
      </c>
      <c r="EY229" s="262">
        <v>1410</v>
      </c>
      <c r="EZ229" s="262">
        <v>4800</v>
      </c>
      <c r="FA229" s="262">
        <v>2620</v>
      </c>
      <c r="FB229" s="262">
        <v>12960</v>
      </c>
      <c r="FC229" s="262">
        <v>0.42420000000000002</v>
      </c>
      <c r="FD229" s="262">
        <v>13070</v>
      </c>
      <c r="FE229" s="262">
        <v>4360</v>
      </c>
      <c r="FF229" s="262">
        <v>7390</v>
      </c>
      <c r="FG229" s="262">
        <v>1320</v>
      </c>
      <c r="FH229" s="262">
        <v>4160</v>
      </c>
      <c r="FI229" s="262">
        <v>2480</v>
      </c>
      <c r="FJ229" s="262">
        <v>2250</v>
      </c>
      <c r="FK229" s="262">
        <v>2870</v>
      </c>
      <c r="FL229" s="262">
        <v>0.42420000000000002</v>
      </c>
      <c r="FM229" s="262">
        <v>1290</v>
      </c>
      <c r="FN229" s="262">
        <v>89840</v>
      </c>
      <c r="FO229" s="262">
        <v>5780</v>
      </c>
      <c r="FP229" s="262">
        <v>3640</v>
      </c>
      <c r="FQ229" s="262">
        <v>2140</v>
      </c>
      <c r="FR229" s="262">
        <v>45050</v>
      </c>
      <c r="FS229" s="262">
        <v>21490</v>
      </c>
      <c r="FT229" s="262">
        <v>20180</v>
      </c>
      <c r="FU229" s="262">
        <v>1320</v>
      </c>
      <c r="FV229" s="262">
        <v>5830</v>
      </c>
      <c r="FW229" s="262">
        <v>11680</v>
      </c>
      <c r="FX229" s="262">
        <v>89840</v>
      </c>
      <c r="FY229" s="262">
        <v>23660</v>
      </c>
      <c r="FZ229" s="262">
        <v>44240</v>
      </c>
      <c r="GA229" s="262">
        <v>10480</v>
      </c>
      <c r="GB229" s="262">
        <v>1900</v>
      </c>
      <c r="GC229" s="262">
        <v>3910</v>
      </c>
      <c r="GD229" s="262">
        <v>4550</v>
      </c>
      <c r="GE229" s="262">
        <v>1090</v>
      </c>
      <c r="GF229">
        <v>2034</v>
      </c>
      <c r="GG229">
        <v>2496</v>
      </c>
      <c r="GH229">
        <v>12139</v>
      </c>
      <c r="GI229">
        <v>3440</v>
      </c>
      <c r="GJ229">
        <v>1431</v>
      </c>
      <c r="GK229">
        <v>2517</v>
      </c>
      <c r="GL229">
        <v>2280</v>
      </c>
      <c r="GM229">
        <v>1312</v>
      </c>
      <c r="GN229">
        <v>869</v>
      </c>
      <c r="GO229">
        <v>416</v>
      </c>
      <c r="GP229">
        <v>3120</v>
      </c>
      <c r="GQ229">
        <v>3560</v>
      </c>
      <c r="GR229">
        <v>22912</v>
      </c>
      <c r="GS229">
        <v>5328</v>
      </c>
      <c r="GT229">
        <v>2099</v>
      </c>
      <c r="GU229">
        <v>5250</v>
      </c>
      <c r="GV229">
        <v>3405</v>
      </c>
      <c r="GW229">
        <v>1861</v>
      </c>
      <c r="GX229">
        <v>1275</v>
      </c>
      <c r="GY229">
        <v>542</v>
      </c>
    </row>
    <row r="230" spans="1:207">
      <c r="A230" s="262">
        <v>9172</v>
      </c>
      <c r="B230" s="262">
        <v>9</v>
      </c>
      <c r="C230" s="262">
        <v>1</v>
      </c>
      <c r="D230" s="262">
        <v>72</v>
      </c>
      <c r="E230" s="262" t="s">
        <v>188</v>
      </c>
      <c r="F230" s="262" t="s">
        <v>2655</v>
      </c>
      <c r="G230" s="262" t="s">
        <v>2656</v>
      </c>
      <c r="H230" s="262" t="s">
        <v>2202</v>
      </c>
      <c r="I230" s="262">
        <v>22975</v>
      </c>
      <c r="J230" s="262">
        <v>2693</v>
      </c>
      <c r="K230" s="262">
        <v>2293</v>
      </c>
      <c r="L230" s="262">
        <v>2531</v>
      </c>
      <c r="M230" s="262">
        <v>3693</v>
      </c>
      <c r="N230" s="262">
        <v>3643</v>
      </c>
      <c r="O230" s="262">
        <v>2954</v>
      </c>
      <c r="P230" s="262">
        <v>2971</v>
      </c>
      <c r="Q230" s="262">
        <v>1302</v>
      </c>
      <c r="R230" s="262">
        <v>895</v>
      </c>
      <c r="S230" s="262">
        <v>2833</v>
      </c>
      <c r="T230" s="262">
        <v>18652</v>
      </c>
      <c r="U230" s="262">
        <v>310</v>
      </c>
      <c r="V230" s="262">
        <v>355</v>
      </c>
      <c r="W230" s="262">
        <v>399</v>
      </c>
      <c r="X230" s="262">
        <v>180</v>
      </c>
      <c r="Y230" s="262">
        <v>148</v>
      </c>
      <c r="Z230" s="262">
        <v>98</v>
      </c>
      <c r="AA230" s="262">
        <v>970</v>
      </c>
      <c r="AB230" s="262">
        <v>398</v>
      </c>
      <c r="AC230" s="262">
        <v>140</v>
      </c>
      <c r="AD230" s="262">
        <v>19580</v>
      </c>
      <c r="AE230" s="262">
        <v>1656</v>
      </c>
      <c r="AF230" s="262">
        <v>231</v>
      </c>
      <c r="AG230" s="262">
        <v>12988</v>
      </c>
      <c r="AH230" s="262">
        <v>5107</v>
      </c>
      <c r="AI230" s="262">
        <v>3688</v>
      </c>
      <c r="AJ230" s="262">
        <v>978</v>
      </c>
      <c r="AK230" s="262">
        <v>214</v>
      </c>
      <c r="AL230" s="262">
        <v>15085</v>
      </c>
      <c r="AM230" s="262">
        <v>3332</v>
      </c>
      <c r="AN230" s="262">
        <v>2840</v>
      </c>
      <c r="AO230" s="262">
        <v>1718</v>
      </c>
      <c r="AP230" s="262">
        <v>50754</v>
      </c>
      <c r="AQ230" s="262">
        <v>5253</v>
      </c>
      <c r="AR230" s="262">
        <v>3998</v>
      </c>
      <c r="AS230" s="262">
        <v>5769</v>
      </c>
      <c r="AT230" s="262">
        <v>8351</v>
      </c>
      <c r="AU230" s="262">
        <v>9733</v>
      </c>
      <c r="AV230" s="262">
        <v>6570</v>
      </c>
      <c r="AW230" s="262">
        <v>7346</v>
      </c>
      <c r="AX230" s="262">
        <v>2221</v>
      </c>
      <c r="AY230" s="262">
        <v>1513</v>
      </c>
      <c r="AZ230" s="262">
        <v>14648</v>
      </c>
      <c r="BA230" s="262">
        <v>28291</v>
      </c>
      <c r="BB230" s="262">
        <v>2239</v>
      </c>
      <c r="BC230" s="262">
        <v>1502</v>
      </c>
      <c r="BD230" s="262">
        <v>2664</v>
      </c>
      <c r="BE230" s="262">
        <v>655</v>
      </c>
      <c r="BF230" s="262">
        <v>452</v>
      </c>
      <c r="BG230" s="262">
        <v>303</v>
      </c>
      <c r="BH230" s="262">
        <v>2773</v>
      </c>
      <c r="BI230" s="262">
        <v>1233</v>
      </c>
      <c r="BJ230" s="262">
        <v>330</v>
      </c>
      <c r="BK230" s="262">
        <v>43465</v>
      </c>
      <c r="BL230" s="262">
        <v>2556</v>
      </c>
      <c r="BM230" s="262">
        <v>397</v>
      </c>
      <c r="BN230" s="262">
        <v>21730</v>
      </c>
      <c r="BO230" s="262">
        <v>26243</v>
      </c>
      <c r="BP230" s="262">
        <v>1048</v>
      </c>
      <c r="BQ230" s="262">
        <v>1733</v>
      </c>
      <c r="BR230" s="262">
        <v>3056</v>
      </c>
      <c r="BS230" s="262">
        <v>8880</v>
      </c>
      <c r="BT230" s="262">
        <v>11656</v>
      </c>
      <c r="BU230" s="262">
        <v>9740</v>
      </c>
      <c r="BV230" s="262">
        <v>5911</v>
      </c>
      <c r="BW230" s="262">
        <v>4508</v>
      </c>
      <c r="BX230" s="262">
        <v>2965</v>
      </c>
      <c r="BY230" s="262">
        <v>1402</v>
      </c>
      <c r="BZ230" s="262">
        <v>928</v>
      </c>
      <c r="CA230" s="262">
        <v>1708</v>
      </c>
      <c r="CB230" s="262">
        <v>2160</v>
      </c>
      <c r="CC230" s="262">
        <v>5896</v>
      </c>
      <c r="CD230" s="262">
        <v>11371</v>
      </c>
      <c r="CE230" s="262">
        <v>12286</v>
      </c>
      <c r="CF230" s="262">
        <v>7887</v>
      </c>
      <c r="CG230" s="262">
        <v>5034</v>
      </c>
      <c r="CH230" s="262">
        <v>6120</v>
      </c>
      <c r="CI230" s="262">
        <v>32478</v>
      </c>
      <c r="CJ230" s="262">
        <v>5773</v>
      </c>
      <c r="CK230" s="262">
        <v>8178</v>
      </c>
      <c r="CL230" s="262">
        <v>4325</v>
      </c>
      <c r="CM230" s="262">
        <v>47241</v>
      </c>
      <c r="CN230" s="262">
        <v>18181</v>
      </c>
      <c r="CO230" s="262">
        <v>12453</v>
      </c>
      <c r="CP230" s="262">
        <v>11969</v>
      </c>
      <c r="CQ230" s="262">
        <v>3597</v>
      </c>
      <c r="CR230" s="262">
        <v>1041</v>
      </c>
      <c r="CS230" s="262">
        <v>18181</v>
      </c>
      <c r="CT230" s="262">
        <v>14868</v>
      </c>
      <c r="CU230" s="262">
        <v>6105</v>
      </c>
      <c r="CV230" s="262">
        <v>5305</v>
      </c>
      <c r="CW230" s="262">
        <v>1827</v>
      </c>
      <c r="CX230" s="262">
        <v>955</v>
      </c>
      <c r="CY230" s="262">
        <v>100827</v>
      </c>
      <c r="CZ230" s="262">
        <v>48874</v>
      </c>
      <c r="DA230" s="262">
        <v>51955</v>
      </c>
      <c r="DB230" s="262">
        <v>8199</v>
      </c>
      <c r="DC230" s="262">
        <v>10540</v>
      </c>
      <c r="DD230" s="262">
        <v>12126</v>
      </c>
      <c r="DE230" s="262">
        <v>13430</v>
      </c>
      <c r="DF230" s="262">
        <v>12299</v>
      </c>
      <c r="DG230" s="262">
        <v>10785</v>
      </c>
      <c r="DH230" s="262">
        <v>6287</v>
      </c>
      <c r="DI230" s="262">
        <v>2279</v>
      </c>
      <c r="DJ230" s="262">
        <v>2453</v>
      </c>
      <c r="DK230" s="262">
        <v>8459</v>
      </c>
      <c r="DL230" s="262">
        <v>3142</v>
      </c>
      <c r="DM230" s="262">
        <v>8469</v>
      </c>
      <c r="DN230" s="262">
        <v>6063</v>
      </c>
      <c r="DO230" s="262">
        <v>11195</v>
      </c>
      <c r="DP230" s="262">
        <v>15968</v>
      </c>
      <c r="DQ230" s="262">
        <v>19701</v>
      </c>
      <c r="DR230" s="262">
        <v>12670</v>
      </c>
      <c r="DS230" s="262">
        <v>10430</v>
      </c>
      <c r="DT230" s="262">
        <v>55910</v>
      </c>
      <c r="DU230" s="262">
        <v>54520</v>
      </c>
      <c r="DV230" s="262">
        <v>1380</v>
      </c>
      <c r="DW230" s="262">
        <v>43830</v>
      </c>
      <c r="DX230" s="262">
        <v>54520</v>
      </c>
      <c r="DY230" s="262">
        <v>43810</v>
      </c>
      <c r="DZ230" s="262">
        <v>3370</v>
      </c>
      <c r="EA230" s="262">
        <v>2950</v>
      </c>
      <c r="EB230" s="262">
        <v>3420</v>
      </c>
      <c r="EC230" s="262">
        <v>980</v>
      </c>
      <c r="ED230" s="262">
        <v>53730</v>
      </c>
      <c r="EE230" s="262">
        <v>2420</v>
      </c>
      <c r="EF230" s="262">
        <v>6940</v>
      </c>
      <c r="EG230" s="262">
        <v>10410</v>
      </c>
      <c r="EH230" s="262">
        <v>7010</v>
      </c>
      <c r="EI230" s="262">
        <v>11020</v>
      </c>
      <c r="EJ230" s="262">
        <v>1110</v>
      </c>
      <c r="EK230" s="262">
        <v>6630</v>
      </c>
      <c r="EL230" s="262">
        <v>2830</v>
      </c>
      <c r="EM230" s="262">
        <v>4790</v>
      </c>
      <c r="EN230" s="262">
        <v>550</v>
      </c>
      <c r="EO230" s="262">
        <v>54520</v>
      </c>
      <c r="EP230" s="262">
        <v>1560</v>
      </c>
      <c r="EQ230" s="262">
        <v>13070</v>
      </c>
      <c r="ER230" s="262">
        <v>9210</v>
      </c>
      <c r="ES230" s="262">
        <v>450</v>
      </c>
      <c r="ET230" s="262">
        <v>3410</v>
      </c>
      <c r="EU230" s="262">
        <v>15900</v>
      </c>
      <c r="EV230" s="262">
        <v>12410</v>
      </c>
      <c r="EW230" s="262">
        <v>3500</v>
      </c>
      <c r="EX230" s="262">
        <v>23980</v>
      </c>
      <c r="EY230" s="262">
        <v>1570</v>
      </c>
      <c r="EZ230" s="262">
        <v>4590</v>
      </c>
      <c r="FA230" s="262">
        <v>4450</v>
      </c>
      <c r="FB230" s="262">
        <v>13380</v>
      </c>
      <c r="FC230" s="262">
        <v>0.42420000000000002</v>
      </c>
      <c r="FD230" s="262">
        <v>11060</v>
      </c>
      <c r="FE230" s="262">
        <v>3870</v>
      </c>
      <c r="FF230" s="262">
        <v>6010</v>
      </c>
      <c r="FG230" s="262">
        <v>1190</v>
      </c>
      <c r="FH230" s="262">
        <v>3770</v>
      </c>
      <c r="FI230" s="262">
        <v>1710</v>
      </c>
      <c r="FJ230" s="262">
        <v>2150</v>
      </c>
      <c r="FK230" s="262">
        <v>2190</v>
      </c>
      <c r="FL230" s="262">
        <v>0.42420000000000002</v>
      </c>
      <c r="FM230" s="262">
        <v>1210</v>
      </c>
      <c r="FN230" s="262">
        <v>86870</v>
      </c>
      <c r="FO230" s="262">
        <v>4990</v>
      </c>
      <c r="FP230" s="262">
        <v>2740</v>
      </c>
      <c r="FQ230" s="262">
        <v>2250</v>
      </c>
      <c r="FR230" s="262">
        <v>40200</v>
      </c>
      <c r="FS230" s="262">
        <v>22480</v>
      </c>
      <c r="FT230" s="262">
        <v>21300</v>
      </c>
      <c r="FU230" s="262">
        <v>1190</v>
      </c>
      <c r="FV230" s="262">
        <v>5860</v>
      </c>
      <c r="FW230" s="262">
        <v>13330</v>
      </c>
      <c r="FX230" s="262">
        <v>86870</v>
      </c>
      <c r="FY230" s="262">
        <v>20330</v>
      </c>
      <c r="FZ230" s="262">
        <v>44770</v>
      </c>
      <c r="GA230" s="262">
        <v>9920</v>
      </c>
      <c r="GB230" s="262">
        <v>1770</v>
      </c>
      <c r="GC230" s="262">
        <v>4020</v>
      </c>
      <c r="GD230" s="262">
        <v>4830</v>
      </c>
      <c r="GE230" s="262">
        <v>1230</v>
      </c>
      <c r="GF230">
        <v>2693</v>
      </c>
      <c r="GG230">
        <v>2203</v>
      </c>
      <c r="GH230">
        <v>9693</v>
      </c>
      <c r="GI230">
        <v>2541</v>
      </c>
      <c r="GJ230">
        <v>1048</v>
      </c>
      <c r="GK230">
        <v>1405</v>
      </c>
      <c r="GL230">
        <v>1545</v>
      </c>
      <c r="GM230">
        <v>741</v>
      </c>
      <c r="GN230">
        <v>697</v>
      </c>
      <c r="GO230">
        <v>409</v>
      </c>
      <c r="GP230">
        <v>5253</v>
      </c>
      <c r="GQ230">
        <v>3820</v>
      </c>
      <c r="GR230">
        <v>23490</v>
      </c>
      <c r="GS230">
        <v>5688</v>
      </c>
      <c r="GT230">
        <v>2312</v>
      </c>
      <c r="GU230">
        <v>3898</v>
      </c>
      <c r="GV230">
        <v>3267</v>
      </c>
      <c r="GW230">
        <v>1197</v>
      </c>
      <c r="GX230">
        <v>1136</v>
      </c>
      <c r="GY230">
        <v>693</v>
      </c>
    </row>
    <row r="231" spans="1:207">
      <c r="A231" s="262">
        <v>9173</v>
      </c>
      <c r="B231" s="262">
        <v>9</v>
      </c>
      <c r="C231" s="262">
        <v>1</v>
      </c>
      <c r="D231" s="262">
        <v>73</v>
      </c>
      <c r="E231" s="262" t="s">
        <v>188</v>
      </c>
      <c r="F231" s="262" t="s">
        <v>2657</v>
      </c>
      <c r="G231" s="262" t="s">
        <v>2658</v>
      </c>
      <c r="H231" s="262" t="s">
        <v>2202</v>
      </c>
      <c r="I231" s="262">
        <v>28367</v>
      </c>
      <c r="J231" s="262">
        <v>2691</v>
      </c>
      <c r="K231" s="262">
        <v>2363</v>
      </c>
      <c r="L231" s="262">
        <v>2547</v>
      </c>
      <c r="M231" s="262">
        <v>4687</v>
      </c>
      <c r="N231" s="262">
        <v>4461</v>
      </c>
      <c r="O231" s="262">
        <v>3720</v>
      </c>
      <c r="P231" s="262">
        <v>3988</v>
      </c>
      <c r="Q231" s="262">
        <v>2452</v>
      </c>
      <c r="R231" s="262">
        <v>1458</v>
      </c>
      <c r="S231" s="262">
        <v>3265</v>
      </c>
      <c r="T231" s="262">
        <v>23837</v>
      </c>
      <c r="U231" s="262">
        <v>498</v>
      </c>
      <c r="V231" s="262">
        <v>249</v>
      </c>
      <c r="W231" s="262">
        <v>141</v>
      </c>
      <c r="X231" s="262">
        <v>193</v>
      </c>
      <c r="Y231" s="262">
        <v>50</v>
      </c>
      <c r="Z231" s="262">
        <v>134</v>
      </c>
      <c r="AA231" s="262">
        <v>682</v>
      </c>
      <c r="AB231" s="262">
        <v>493</v>
      </c>
      <c r="AC231" s="262">
        <v>236</v>
      </c>
      <c r="AD231" s="262">
        <v>24173</v>
      </c>
      <c r="AE231" s="262">
        <v>2554</v>
      </c>
      <c r="AF231" s="262">
        <v>229</v>
      </c>
      <c r="AG231" s="262">
        <v>17585</v>
      </c>
      <c r="AH231" s="262">
        <v>5610</v>
      </c>
      <c r="AI231" s="262">
        <v>3899</v>
      </c>
      <c r="AJ231" s="262">
        <v>1048</v>
      </c>
      <c r="AK231" s="262">
        <v>225</v>
      </c>
      <c r="AL231" s="262">
        <v>15675</v>
      </c>
      <c r="AM231" s="262">
        <v>5559</v>
      </c>
      <c r="AN231" s="262">
        <v>4898</v>
      </c>
      <c r="AO231" s="262">
        <v>2235</v>
      </c>
      <c r="AP231" s="262">
        <v>56930</v>
      </c>
      <c r="AQ231" s="262">
        <v>4598</v>
      </c>
      <c r="AR231" s="262">
        <v>3720</v>
      </c>
      <c r="AS231" s="262">
        <v>5005</v>
      </c>
      <c r="AT231" s="262">
        <v>10363</v>
      </c>
      <c r="AU231" s="262">
        <v>10570</v>
      </c>
      <c r="AV231" s="262">
        <v>7084</v>
      </c>
      <c r="AW231" s="262">
        <v>8604</v>
      </c>
      <c r="AX231" s="262">
        <v>4391</v>
      </c>
      <c r="AY231" s="262">
        <v>2588</v>
      </c>
      <c r="AZ231" s="262">
        <v>15859</v>
      </c>
      <c r="BA231" s="262">
        <v>34888</v>
      </c>
      <c r="BB231" s="262">
        <v>3549</v>
      </c>
      <c r="BC231" s="262">
        <v>802</v>
      </c>
      <c r="BD231" s="262">
        <v>527</v>
      </c>
      <c r="BE231" s="262">
        <v>711</v>
      </c>
      <c r="BF231" s="262">
        <v>245</v>
      </c>
      <c r="BG231" s="262">
        <v>342</v>
      </c>
      <c r="BH231" s="262">
        <v>2102</v>
      </c>
      <c r="BI231" s="262">
        <v>1190</v>
      </c>
      <c r="BJ231" s="262">
        <v>599</v>
      </c>
      <c r="BK231" s="262">
        <v>48521</v>
      </c>
      <c r="BL231" s="262">
        <v>4235</v>
      </c>
      <c r="BM231" s="262">
        <v>276</v>
      </c>
      <c r="BN231" s="262">
        <v>25773</v>
      </c>
      <c r="BO231" s="262">
        <v>28473</v>
      </c>
      <c r="BP231" s="262">
        <v>803</v>
      </c>
      <c r="BQ231" s="262">
        <v>1874</v>
      </c>
      <c r="BR231" s="262">
        <v>3058</v>
      </c>
      <c r="BS231" s="262">
        <v>8117</v>
      </c>
      <c r="BT231" s="262">
        <v>12488</v>
      </c>
      <c r="BU231" s="262">
        <v>9961</v>
      </c>
      <c r="BV231" s="262">
        <v>6737</v>
      </c>
      <c r="BW231" s="262">
        <v>5869</v>
      </c>
      <c r="BX231" s="262">
        <v>4283</v>
      </c>
      <c r="BY231" s="262">
        <v>2156</v>
      </c>
      <c r="BZ231" s="262">
        <v>1339</v>
      </c>
      <c r="CA231" s="262">
        <v>2915</v>
      </c>
      <c r="CB231" s="262">
        <v>2337</v>
      </c>
      <c r="CC231" s="262">
        <v>6348</v>
      </c>
      <c r="CD231" s="262">
        <v>11673</v>
      </c>
      <c r="CE231" s="262">
        <v>12612</v>
      </c>
      <c r="CF231" s="262">
        <v>9304</v>
      </c>
      <c r="CG231" s="262">
        <v>6721</v>
      </c>
      <c r="CH231" s="262">
        <v>7928</v>
      </c>
      <c r="CI231" s="262">
        <v>30962</v>
      </c>
      <c r="CJ231" s="262">
        <v>8682</v>
      </c>
      <c r="CK231" s="262">
        <v>12276</v>
      </c>
      <c r="CL231" s="262">
        <v>5003</v>
      </c>
      <c r="CM231" s="262">
        <v>52832</v>
      </c>
      <c r="CN231" s="262">
        <v>17929</v>
      </c>
      <c r="CO231" s="262">
        <v>14252</v>
      </c>
      <c r="CP231" s="262">
        <v>15465</v>
      </c>
      <c r="CQ231" s="262">
        <v>4095</v>
      </c>
      <c r="CR231" s="262">
        <v>1091</v>
      </c>
      <c r="CS231" s="262">
        <v>17929</v>
      </c>
      <c r="CT231" s="262">
        <v>16794</v>
      </c>
      <c r="CU231" s="262">
        <v>7762</v>
      </c>
      <c r="CV231" s="262">
        <v>6755</v>
      </c>
      <c r="CW231" s="262">
        <v>2464</v>
      </c>
      <c r="CX231" s="262">
        <v>1128</v>
      </c>
      <c r="CY231" s="262">
        <v>119178</v>
      </c>
      <c r="CZ231" s="262">
        <v>57959</v>
      </c>
      <c r="DA231" s="262">
        <v>61219</v>
      </c>
      <c r="DB231" s="262">
        <v>11023</v>
      </c>
      <c r="DC231" s="262">
        <v>13298</v>
      </c>
      <c r="DD231" s="262">
        <v>12551</v>
      </c>
      <c r="DE231" s="262">
        <v>16671</v>
      </c>
      <c r="DF231" s="262">
        <v>13501</v>
      </c>
      <c r="DG231" s="262">
        <v>11657</v>
      </c>
      <c r="DH231" s="262">
        <v>6250</v>
      </c>
      <c r="DI231" s="262">
        <v>3053</v>
      </c>
      <c r="DJ231" s="262">
        <v>3228</v>
      </c>
      <c r="DK231" s="262">
        <v>11281</v>
      </c>
      <c r="DL231" s="262">
        <v>4066</v>
      </c>
      <c r="DM231" s="262">
        <v>9141</v>
      </c>
      <c r="DN231" s="262">
        <v>6103</v>
      </c>
      <c r="DO231" s="262">
        <v>13478</v>
      </c>
      <c r="DP231" s="262">
        <v>20749</v>
      </c>
      <c r="DQ231" s="262">
        <v>23541</v>
      </c>
      <c r="DR231" s="262">
        <v>13742</v>
      </c>
      <c r="DS231" s="262">
        <v>10796</v>
      </c>
      <c r="DT231" s="262">
        <v>66890</v>
      </c>
      <c r="DU231" s="262">
        <v>65320</v>
      </c>
      <c r="DV231" s="262">
        <v>1570</v>
      </c>
      <c r="DW231" s="262">
        <v>51440</v>
      </c>
      <c r="DX231" s="262">
        <v>65320</v>
      </c>
      <c r="DY231" s="262">
        <v>51650</v>
      </c>
      <c r="DZ231" s="262">
        <v>2650</v>
      </c>
      <c r="EA231" s="262">
        <v>4350</v>
      </c>
      <c r="EB231" s="262">
        <v>5760</v>
      </c>
      <c r="EC231" s="262">
        <v>920</v>
      </c>
      <c r="ED231" s="262">
        <v>64350</v>
      </c>
      <c r="EE231" s="262">
        <v>3780</v>
      </c>
      <c r="EF231" s="262">
        <v>11730</v>
      </c>
      <c r="EG231" s="262">
        <v>12130</v>
      </c>
      <c r="EH231" s="262">
        <v>8720</v>
      </c>
      <c r="EI231" s="262">
        <v>10720</v>
      </c>
      <c r="EJ231" s="262">
        <v>1770</v>
      </c>
      <c r="EK231" s="262">
        <v>7250</v>
      </c>
      <c r="EL231" s="262">
        <v>3040</v>
      </c>
      <c r="EM231" s="262">
        <v>5010</v>
      </c>
      <c r="EN231" s="262">
        <v>0.42420000000000002</v>
      </c>
      <c r="EO231" s="262">
        <v>65320</v>
      </c>
      <c r="EP231" s="262">
        <v>2300</v>
      </c>
      <c r="EQ231" s="262">
        <v>18050</v>
      </c>
      <c r="ER231" s="262">
        <v>13150</v>
      </c>
      <c r="ES231" s="262">
        <v>660</v>
      </c>
      <c r="ET231" s="262">
        <v>4240</v>
      </c>
      <c r="EU231" s="262">
        <v>16140</v>
      </c>
      <c r="EV231" s="262">
        <v>11720</v>
      </c>
      <c r="EW231" s="262">
        <v>4420</v>
      </c>
      <c r="EX231" s="262">
        <v>28820</v>
      </c>
      <c r="EY231" s="262">
        <v>2380</v>
      </c>
      <c r="EZ231" s="262">
        <v>7690</v>
      </c>
      <c r="FA231" s="262">
        <v>3700</v>
      </c>
      <c r="FB231" s="262">
        <v>15060</v>
      </c>
      <c r="FC231" s="262">
        <v>0</v>
      </c>
      <c r="FD231" s="262">
        <v>15330</v>
      </c>
      <c r="FE231" s="262">
        <v>5370</v>
      </c>
      <c r="FF231" s="262">
        <v>8400</v>
      </c>
      <c r="FG231" s="262">
        <v>1550</v>
      </c>
      <c r="FH231" s="262">
        <v>5230</v>
      </c>
      <c r="FI231" s="262">
        <v>2520</v>
      </c>
      <c r="FJ231" s="262">
        <v>2760</v>
      </c>
      <c r="FK231" s="262">
        <v>3320</v>
      </c>
      <c r="FL231" s="262">
        <v>0.42420000000000002</v>
      </c>
      <c r="FM231" s="262">
        <v>1500</v>
      </c>
      <c r="FN231" s="262">
        <v>100420</v>
      </c>
      <c r="FO231" s="262">
        <v>5950</v>
      </c>
      <c r="FP231" s="262">
        <v>3180</v>
      </c>
      <c r="FQ231" s="262">
        <v>2770</v>
      </c>
      <c r="FR231" s="262">
        <v>40640</v>
      </c>
      <c r="FS231" s="262">
        <v>25070</v>
      </c>
      <c r="FT231" s="262">
        <v>23520</v>
      </c>
      <c r="FU231" s="262">
        <v>1550</v>
      </c>
      <c r="FV231" s="262">
        <v>7730</v>
      </c>
      <c r="FW231" s="262">
        <v>21030</v>
      </c>
      <c r="FX231" s="262">
        <v>100420</v>
      </c>
      <c r="FY231" s="262">
        <v>23760</v>
      </c>
      <c r="FZ231" s="262">
        <v>44840</v>
      </c>
      <c r="GA231" s="262">
        <v>12850</v>
      </c>
      <c r="GB231" s="262">
        <v>2100</v>
      </c>
      <c r="GC231" s="262">
        <v>6140</v>
      </c>
      <c r="GD231" s="262">
        <v>8600</v>
      </c>
      <c r="GE231" s="262">
        <v>2130</v>
      </c>
      <c r="GF231">
        <v>2691</v>
      </c>
      <c r="GG231">
        <v>2294</v>
      </c>
      <c r="GH231">
        <v>11482</v>
      </c>
      <c r="GI231">
        <v>3068</v>
      </c>
      <c r="GJ231">
        <v>1425</v>
      </c>
      <c r="GK231">
        <v>1826</v>
      </c>
      <c r="GL231">
        <v>2233</v>
      </c>
      <c r="GM231">
        <v>1441</v>
      </c>
      <c r="GN231">
        <v>1300</v>
      </c>
      <c r="GO231">
        <v>607</v>
      </c>
      <c r="GP231">
        <v>4598</v>
      </c>
      <c r="GQ231">
        <v>3620</v>
      </c>
      <c r="GR231">
        <v>25541</v>
      </c>
      <c r="GS231">
        <v>5845</v>
      </c>
      <c r="GT231">
        <v>2745</v>
      </c>
      <c r="GU231">
        <v>4293</v>
      </c>
      <c r="GV231">
        <v>4360</v>
      </c>
      <c r="GW231">
        <v>2634</v>
      </c>
      <c r="GX231">
        <v>2277</v>
      </c>
      <c r="GY231">
        <v>1010</v>
      </c>
    </row>
    <row r="232" spans="1:207">
      <c r="A232" s="262">
        <v>9174</v>
      </c>
      <c r="B232" s="262">
        <v>9</v>
      </c>
      <c r="C232" s="262">
        <v>1</v>
      </c>
      <c r="D232" s="262">
        <v>74</v>
      </c>
      <c r="E232" s="262" t="s">
        <v>188</v>
      </c>
      <c r="F232" s="262" t="s">
        <v>2659</v>
      </c>
      <c r="G232" s="262" t="s">
        <v>2660</v>
      </c>
      <c r="H232" s="262" t="s">
        <v>2202</v>
      </c>
      <c r="I232" s="262">
        <v>33059</v>
      </c>
      <c r="J232" s="262">
        <v>959</v>
      </c>
      <c r="K232" s="262">
        <v>1532</v>
      </c>
      <c r="L232" s="262">
        <v>3219</v>
      </c>
      <c r="M232" s="262">
        <v>4414</v>
      </c>
      <c r="N232" s="262">
        <v>6241</v>
      </c>
      <c r="O232" s="262">
        <v>5214</v>
      </c>
      <c r="P232" s="262">
        <v>5990</v>
      </c>
      <c r="Q232" s="262">
        <v>3409</v>
      </c>
      <c r="R232" s="262">
        <v>2081</v>
      </c>
      <c r="S232" s="262">
        <v>4315</v>
      </c>
      <c r="T232" s="262">
        <v>27874</v>
      </c>
      <c r="U232" s="262">
        <v>51</v>
      </c>
      <c r="V232" s="262">
        <v>258</v>
      </c>
      <c r="W232" s="262">
        <v>289</v>
      </c>
      <c r="X232" s="262">
        <v>133</v>
      </c>
      <c r="Y232" s="262">
        <v>49</v>
      </c>
      <c r="Z232" s="262">
        <v>90</v>
      </c>
      <c r="AA232" s="262">
        <v>707</v>
      </c>
      <c r="AB232" s="262">
        <v>418</v>
      </c>
      <c r="AC232" s="262">
        <v>238</v>
      </c>
      <c r="AD232" s="262">
        <v>29174</v>
      </c>
      <c r="AE232" s="262">
        <v>2365</v>
      </c>
      <c r="AF232" s="262">
        <v>157</v>
      </c>
      <c r="AG232" s="262">
        <v>21715</v>
      </c>
      <c r="AH232" s="262">
        <v>6447</v>
      </c>
      <c r="AI232" s="262">
        <v>3622</v>
      </c>
      <c r="AJ232" s="262">
        <v>1044</v>
      </c>
      <c r="AK232" s="262">
        <v>231</v>
      </c>
      <c r="AL232" s="262">
        <v>17775</v>
      </c>
      <c r="AM232" s="262">
        <v>8355</v>
      </c>
      <c r="AN232" s="262">
        <v>5658</v>
      </c>
      <c r="AO232" s="262">
        <v>1271</v>
      </c>
      <c r="AP232" s="262">
        <v>62505</v>
      </c>
      <c r="AQ232" s="262">
        <v>1522</v>
      </c>
      <c r="AR232" s="262">
        <v>2189</v>
      </c>
      <c r="AS232" s="262">
        <v>5646</v>
      </c>
      <c r="AT232" s="262">
        <v>9945</v>
      </c>
      <c r="AU232" s="262">
        <v>12825</v>
      </c>
      <c r="AV232" s="262">
        <v>9250</v>
      </c>
      <c r="AW232" s="262">
        <v>12604</v>
      </c>
      <c r="AX232" s="262">
        <v>5235</v>
      </c>
      <c r="AY232" s="262">
        <v>3279</v>
      </c>
      <c r="AZ232" s="262">
        <v>19914</v>
      </c>
      <c r="BA232" s="262">
        <v>38038</v>
      </c>
      <c r="BB232" s="262">
        <v>351</v>
      </c>
      <c r="BC232" s="262">
        <v>1481</v>
      </c>
      <c r="BD232" s="262">
        <v>1498</v>
      </c>
      <c r="BE232" s="262">
        <v>625</v>
      </c>
      <c r="BF232" s="262">
        <v>372</v>
      </c>
      <c r="BG232" s="262">
        <v>216</v>
      </c>
      <c r="BH232" s="262">
        <v>1482</v>
      </c>
      <c r="BI232" s="262">
        <v>847</v>
      </c>
      <c r="BJ232" s="262">
        <v>834</v>
      </c>
      <c r="BK232" s="262">
        <v>55570</v>
      </c>
      <c r="BL232" s="262">
        <v>3571</v>
      </c>
      <c r="BM232" s="262">
        <v>191</v>
      </c>
      <c r="BN232" s="262">
        <v>31849</v>
      </c>
      <c r="BO232" s="262">
        <v>28688</v>
      </c>
      <c r="BP232" s="262">
        <v>101</v>
      </c>
      <c r="BQ232" s="262">
        <v>1857</v>
      </c>
      <c r="BR232" s="262">
        <v>2481</v>
      </c>
      <c r="BS232" s="262">
        <v>8335</v>
      </c>
      <c r="BT232" s="262">
        <v>13308</v>
      </c>
      <c r="BU232" s="262">
        <v>11205</v>
      </c>
      <c r="BV232" s="262">
        <v>8172</v>
      </c>
      <c r="BW232" s="262">
        <v>7683</v>
      </c>
      <c r="BX232" s="262">
        <v>5734</v>
      </c>
      <c r="BY232" s="262">
        <v>2228</v>
      </c>
      <c r="BZ232" s="262">
        <v>1317</v>
      </c>
      <c r="CA232" s="262">
        <v>2032</v>
      </c>
      <c r="CB232" s="262">
        <v>1856</v>
      </c>
      <c r="CC232" s="262">
        <v>5488</v>
      </c>
      <c r="CD232" s="262">
        <v>11674</v>
      </c>
      <c r="CE232" s="262">
        <v>14354</v>
      </c>
      <c r="CF232" s="262">
        <v>11077</v>
      </c>
      <c r="CG232" s="262">
        <v>8600</v>
      </c>
      <c r="CH232" s="262">
        <v>9446</v>
      </c>
      <c r="CI232" s="262">
        <v>32196</v>
      </c>
      <c r="CJ232" s="262">
        <v>11350</v>
      </c>
      <c r="CK232" s="262">
        <v>15053</v>
      </c>
      <c r="CL232" s="262">
        <v>3896</v>
      </c>
      <c r="CM232" s="262">
        <v>59351</v>
      </c>
      <c r="CN232" s="262">
        <v>18131</v>
      </c>
      <c r="CO232" s="262">
        <v>16293</v>
      </c>
      <c r="CP232" s="262">
        <v>18888</v>
      </c>
      <c r="CQ232" s="262">
        <v>4724</v>
      </c>
      <c r="CR232" s="262">
        <v>1315</v>
      </c>
      <c r="CS232" s="262">
        <v>18131</v>
      </c>
      <c r="CT232" s="262">
        <v>19413</v>
      </c>
      <c r="CU232" s="262">
        <v>9816</v>
      </c>
      <c r="CV232" s="262">
        <v>8380</v>
      </c>
      <c r="CW232" s="262">
        <v>2531</v>
      </c>
      <c r="CX232" s="262">
        <v>1080</v>
      </c>
      <c r="CY232" s="262">
        <v>138697</v>
      </c>
      <c r="CZ232" s="262">
        <v>68280</v>
      </c>
      <c r="DA232" s="262">
        <v>70417</v>
      </c>
      <c r="DB232" s="262">
        <v>13409</v>
      </c>
      <c r="DC232" s="262">
        <v>15553</v>
      </c>
      <c r="DD232" s="262">
        <v>15638</v>
      </c>
      <c r="DE232" s="262">
        <v>19090</v>
      </c>
      <c r="DF232" s="262">
        <v>14499</v>
      </c>
      <c r="DG232" s="262">
        <v>11618</v>
      </c>
      <c r="DH232" s="262">
        <v>5762</v>
      </c>
      <c r="DI232" s="262">
        <v>3765</v>
      </c>
      <c r="DJ232" s="262">
        <v>4060</v>
      </c>
      <c r="DK232" s="262">
        <v>13269</v>
      </c>
      <c r="DL232" s="262">
        <v>4660</v>
      </c>
      <c r="DM232" s="262">
        <v>11021</v>
      </c>
      <c r="DN232" s="262">
        <v>7825</v>
      </c>
      <c r="DO232" s="262">
        <v>17729</v>
      </c>
      <c r="DP232" s="262">
        <v>25399</v>
      </c>
      <c r="DQ232" s="262">
        <v>26839</v>
      </c>
      <c r="DR232" s="262">
        <v>13860</v>
      </c>
      <c r="DS232" s="262">
        <v>10270</v>
      </c>
      <c r="DT232" s="262">
        <v>80520</v>
      </c>
      <c r="DU232" s="262">
        <v>79020</v>
      </c>
      <c r="DV232" s="262">
        <v>1500</v>
      </c>
      <c r="DW232" s="262">
        <v>56700</v>
      </c>
      <c r="DX232" s="262">
        <v>79020</v>
      </c>
      <c r="DY232" s="262">
        <v>66040</v>
      </c>
      <c r="DZ232" s="262">
        <v>3640</v>
      </c>
      <c r="EA232" s="262">
        <v>3560</v>
      </c>
      <c r="EB232" s="262">
        <v>4860</v>
      </c>
      <c r="EC232" s="262">
        <v>910</v>
      </c>
      <c r="ED232" s="262">
        <v>77640</v>
      </c>
      <c r="EE232" s="262">
        <v>4390</v>
      </c>
      <c r="EF232" s="262">
        <v>13420</v>
      </c>
      <c r="EG232" s="262">
        <v>16450</v>
      </c>
      <c r="EH232" s="262">
        <v>12610</v>
      </c>
      <c r="EI232" s="262">
        <v>11960</v>
      </c>
      <c r="EJ232" s="262">
        <v>1040</v>
      </c>
      <c r="EK232" s="262">
        <v>8450</v>
      </c>
      <c r="EL232" s="262">
        <v>3790</v>
      </c>
      <c r="EM232" s="262">
        <v>5310</v>
      </c>
      <c r="EN232" s="262">
        <v>0.42420000000000002</v>
      </c>
      <c r="EO232" s="262">
        <v>79020</v>
      </c>
      <c r="EP232" s="262">
        <v>1070</v>
      </c>
      <c r="EQ232" s="262">
        <v>21620</v>
      </c>
      <c r="ER232" s="262">
        <v>16800</v>
      </c>
      <c r="ES232" s="262">
        <v>1140</v>
      </c>
      <c r="ET232" s="262">
        <v>3680</v>
      </c>
      <c r="EU232" s="262">
        <v>21120</v>
      </c>
      <c r="EV232" s="262">
        <v>13950</v>
      </c>
      <c r="EW232" s="262">
        <v>7180</v>
      </c>
      <c r="EX232" s="262">
        <v>35200</v>
      </c>
      <c r="EY232" s="262">
        <v>3920</v>
      </c>
      <c r="EZ232" s="262">
        <v>10160</v>
      </c>
      <c r="FA232" s="262">
        <v>5380</v>
      </c>
      <c r="FB232" s="262">
        <v>15730</v>
      </c>
      <c r="FC232" s="262">
        <v>0</v>
      </c>
      <c r="FD232" s="262">
        <v>17250</v>
      </c>
      <c r="FE232" s="262">
        <v>5640</v>
      </c>
      <c r="FF232" s="262">
        <v>9870</v>
      </c>
      <c r="FG232" s="262">
        <v>1740</v>
      </c>
      <c r="FH232" s="262">
        <v>5540</v>
      </c>
      <c r="FI232" s="262">
        <v>2710</v>
      </c>
      <c r="FJ232" s="262">
        <v>3460</v>
      </c>
      <c r="FK232" s="262">
        <v>4080</v>
      </c>
      <c r="FL232" s="262">
        <v>0.42420000000000002</v>
      </c>
      <c r="FM232" s="262">
        <v>1430</v>
      </c>
      <c r="FN232" s="262">
        <v>116000</v>
      </c>
      <c r="FO232" s="262">
        <v>7700</v>
      </c>
      <c r="FP232" s="262">
        <v>4480</v>
      </c>
      <c r="FQ232" s="262">
        <v>3220</v>
      </c>
      <c r="FR232" s="262">
        <v>48780</v>
      </c>
      <c r="FS232" s="262">
        <v>29360</v>
      </c>
      <c r="FT232" s="262">
        <v>27620</v>
      </c>
      <c r="FU232" s="262">
        <v>1740</v>
      </c>
      <c r="FV232" s="262">
        <v>8570</v>
      </c>
      <c r="FW232" s="262">
        <v>21600</v>
      </c>
      <c r="FX232" s="262">
        <v>116000</v>
      </c>
      <c r="FY232" s="262">
        <v>28810</v>
      </c>
      <c r="FZ232" s="262">
        <v>53580</v>
      </c>
      <c r="GA232" s="262">
        <v>13580</v>
      </c>
      <c r="GB232" s="262">
        <v>2890</v>
      </c>
      <c r="GC232" s="262">
        <v>7810</v>
      </c>
      <c r="GD232" s="262">
        <v>7900</v>
      </c>
      <c r="GE232" s="262">
        <v>1430</v>
      </c>
      <c r="GF232">
        <v>959</v>
      </c>
      <c r="GG232">
        <v>1456</v>
      </c>
      <c r="GH232">
        <v>13369</v>
      </c>
      <c r="GI232">
        <v>4178</v>
      </c>
      <c r="GJ232">
        <v>2446</v>
      </c>
      <c r="GK232">
        <v>3179</v>
      </c>
      <c r="GL232">
        <v>2757</v>
      </c>
      <c r="GM232">
        <v>2096</v>
      </c>
      <c r="GN232">
        <v>1845</v>
      </c>
      <c r="GO232">
        <v>774</v>
      </c>
      <c r="GP232">
        <v>1522</v>
      </c>
      <c r="GQ232">
        <v>2068</v>
      </c>
      <c r="GR232">
        <v>27729</v>
      </c>
      <c r="GS232">
        <v>7179</v>
      </c>
      <c r="GT232">
        <v>4405</v>
      </c>
      <c r="GU232">
        <v>7427</v>
      </c>
      <c r="GV232">
        <v>4825</v>
      </c>
      <c r="GW232">
        <v>3263</v>
      </c>
      <c r="GX232">
        <v>2883</v>
      </c>
      <c r="GY232">
        <v>1194</v>
      </c>
    </row>
    <row r="233" spans="1:207">
      <c r="A233" s="262">
        <v>9175</v>
      </c>
      <c r="B233" s="262">
        <v>9</v>
      </c>
      <c r="C233" s="262">
        <v>1</v>
      </c>
      <c r="D233" s="262">
        <v>75</v>
      </c>
      <c r="E233" s="262" t="s">
        <v>188</v>
      </c>
      <c r="F233" s="262" t="s">
        <v>2661</v>
      </c>
      <c r="G233" s="262" t="s">
        <v>2662</v>
      </c>
      <c r="H233" s="262" t="s">
        <v>2202</v>
      </c>
      <c r="I233" s="262">
        <v>31927</v>
      </c>
      <c r="J233" s="262">
        <v>1588</v>
      </c>
      <c r="K233" s="262">
        <v>1299</v>
      </c>
      <c r="L233" s="262">
        <v>2147</v>
      </c>
      <c r="M233" s="262">
        <v>4985</v>
      </c>
      <c r="N233" s="262">
        <v>6694</v>
      </c>
      <c r="O233" s="262">
        <v>4674</v>
      </c>
      <c r="P233" s="262">
        <v>5216</v>
      </c>
      <c r="Q233" s="262">
        <v>3198</v>
      </c>
      <c r="R233" s="262">
        <v>2126</v>
      </c>
      <c r="S233" s="262">
        <v>2995</v>
      </c>
      <c r="T233" s="262">
        <v>27932</v>
      </c>
      <c r="U233" s="262">
        <v>118</v>
      </c>
      <c r="V233" s="262">
        <v>190</v>
      </c>
      <c r="W233" s="262">
        <v>311</v>
      </c>
      <c r="X233" s="262">
        <v>269</v>
      </c>
      <c r="Y233" s="262">
        <v>62</v>
      </c>
      <c r="Z233" s="262">
        <v>50</v>
      </c>
      <c r="AA233" s="262">
        <v>1520</v>
      </c>
      <c r="AB233" s="262">
        <v>523</v>
      </c>
      <c r="AC233" s="262">
        <v>285</v>
      </c>
      <c r="AD233" s="262">
        <v>27550</v>
      </c>
      <c r="AE233" s="262">
        <v>1908</v>
      </c>
      <c r="AF233" s="262">
        <v>141</v>
      </c>
      <c r="AG233" s="262">
        <v>22976</v>
      </c>
      <c r="AH233" s="262">
        <v>4933</v>
      </c>
      <c r="AI233" s="262">
        <v>2897</v>
      </c>
      <c r="AJ233" s="262">
        <v>906</v>
      </c>
      <c r="AK233" s="262">
        <v>215</v>
      </c>
      <c r="AL233" s="262">
        <v>14158</v>
      </c>
      <c r="AM233" s="262">
        <v>8067</v>
      </c>
      <c r="AN233" s="262">
        <v>7768</v>
      </c>
      <c r="AO233" s="262">
        <v>1934</v>
      </c>
      <c r="AP233" s="262">
        <v>57196</v>
      </c>
      <c r="AQ233" s="262">
        <v>2418</v>
      </c>
      <c r="AR233" s="262">
        <v>1910</v>
      </c>
      <c r="AS233" s="262">
        <v>3302</v>
      </c>
      <c r="AT233" s="262">
        <v>9485</v>
      </c>
      <c r="AU233" s="262">
        <v>12340</v>
      </c>
      <c r="AV233" s="262">
        <v>7835</v>
      </c>
      <c r="AW233" s="262">
        <v>11203</v>
      </c>
      <c r="AX233" s="262">
        <v>5444</v>
      </c>
      <c r="AY233" s="262">
        <v>3256</v>
      </c>
      <c r="AZ233" s="262">
        <v>15882</v>
      </c>
      <c r="BA233" s="262">
        <v>37195</v>
      </c>
      <c r="BB233" s="262">
        <v>737</v>
      </c>
      <c r="BC233" s="262">
        <v>594</v>
      </c>
      <c r="BD233" s="262">
        <v>1550</v>
      </c>
      <c r="BE233" s="262">
        <v>890</v>
      </c>
      <c r="BF233" s="262">
        <v>186</v>
      </c>
      <c r="BG233" s="262">
        <v>159</v>
      </c>
      <c r="BH233" s="262">
        <v>4219</v>
      </c>
      <c r="BI233" s="262">
        <v>1048</v>
      </c>
      <c r="BJ233" s="262">
        <v>1075</v>
      </c>
      <c r="BK233" s="262">
        <v>47832</v>
      </c>
      <c r="BL233" s="262">
        <v>2813</v>
      </c>
      <c r="BM233" s="262">
        <v>206</v>
      </c>
      <c r="BN233" s="262">
        <v>29263</v>
      </c>
      <c r="BO233" s="262">
        <v>26296</v>
      </c>
      <c r="BP233" s="262">
        <v>128</v>
      </c>
      <c r="BQ233" s="262">
        <v>1506</v>
      </c>
      <c r="BR233" s="262">
        <v>2269</v>
      </c>
      <c r="BS233" s="262">
        <v>6614</v>
      </c>
      <c r="BT233" s="262">
        <v>11066</v>
      </c>
      <c r="BU233" s="262">
        <v>9484</v>
      </c>
      <c r="BV233" s="262">
        <v>6944</v>
      </c>
      <c r="BW233" s="262">
        <v>7814</v>
      </c>
      <c r="BX233" s="262">
        <v>6054</v>
      </c>
      <c r="BY233" s="262">
        <v>2653</v>
      </c>
      <c r="BZ233" s="262">
        <v>1548</v>
      </c>
      <c r="CA233" s="262">
        <v>2747</v>
      </c>
      <c r="CB233" s="262">
        <v>1663</v>
      </c>
      <c r="CC233" s="262">
        <v>4975</v>
      </c>
      <c r="CD233" s="262">
        <v>9512</v>
      </c>
      <c r="CE233" s="262">
        <v>12326</v>
      </c>
      <c r="CF233" s="262">
        <v>9971</v>
      </c>
      <c r="CG233" s="262">
        <v>8599</v>
      </c>
      <c r="CH233" s="262">
        <v>10147</v>
      </c>
      <c r="CI233" s="262">
        <v>25963</v>
      </c>
      <c r="CJ233" s="262">
        <v>10990</v>
      </c>
      <c r="CK233" s="262">
        <v>15450</v>
      </c>
      <c r="CL233" s="262">
        <v>4790</v>
      </c>
      <c r="CM233" s="262">
        <v>54189</v>
      </c>
      <c r="CN233" s="262">
        <v>15957</v>
      </c>
      <c r="CO233" s="262">
        <v>15415</v>
      </c>
      <c r="CP233" s="262">
        <v>17671</v>
      </c>
      <c r="CQ233" s="262">
        <v>4073</v>
      </c>
      <c r="CR233" s="262">
        <v>1073</v>
      </c>
      <c r="CS233" s="262">
        <v>15957</v>
      </c>
      <c r="CT233" s="262">
        <v>17944</v>
      </c>
      <c r="CU233" s="262">
        <v>8728</v>
      </c>
      <c r="CV233" s="262">
        <v>7996</v>
      </c>
      <c r="CW233" s="262">
        <v>2461</v>
      </c>
      <c r="CX233" s="262">
        <v>1103</v>
      </c>
      <c r="CY233" s="262">
        <v>127568</v>
      </c>
      <c r="CZ233" s="262">
        <v>62709</v>
      </c>
      <c r="DA233" s="262">
        <v>64858</v>
      </c>
      <c r="DB233" s="262">
        <v>13080</v>
      </c>
      <c r="DC233" s="262">
        <v>14667</v>
      </c>
      <c r="DD233" s="262">
        <v>13085</v>
      </c>
      <c r="DE233" s="262">
        <v>16869</v>
      </c>
      <c r="DF233" s="262">
        <v>13605</v>
      </c>
      <c r="DG233" s="262">
        <v>11527</v>
      </c>
      <c r="DH233" s="262">
        <v>5423</v>
      </c>
      <c r="DI233" s="262">
        <v>3631</v>
      </c>
      <c r="DJ233" s="262">
        <v>3932</v>
      </c>
      <c r="DK233" s="262">
        <v>13086</v>
      </c>
      <c r="DL233" s="262">
        <v>4290</v>
      </c>
      <c r="DM233" s="262">
        <v>9466</v>
      </c>
      <c r="DN233" s="262">
        <v>6427</v>
      </c>
      <c r="DO233" s="262">
        <v>15516</v>
      </c>
      <c r="DP233" s="262">
        <v>23795</v>
      </c>
      <c r="DQ233" s="262">
        <v>23790</v>
      </c>
      <c r="DR233" s="262">
        <v>13848</v>
      </c>
      <c r="DS233" s="262">
        <v>9786</v>
      </c>
      <c r="DT233" s="262">
        <v>71810</v>
      </c>
      <c r="DU233" s="262">
        <v>70130</v>
      </c>
      <c r="DV233" s="262">
        <v>1680</v>
      </c>
      <c r="DW233" s="262">
        <v>54770</v>
      </c>
      <c r="DX233" s="262">
        <v>70130</v>
      </c>
      <c r="DY233" s="262">
        <v>56910</v>
      </c>
      <c r="DZ233" s="262">
        <v>3190</v>
      </c>
      <c r="EA233" s="262">
        <v>3810</v>
      </c>
      <c r="EB233" s="262">
        <v>5310</v>
      </c>
      <c r="EC233" s="262">
        <v>910</v>
      </c>
      <c r="ED233" s="262">
        <v>68760</v>
      </c>
      <c r="EE233" s="262">
        <v>4960</v>
      </c>
      <c r="EF233" s="262">
        <v>14670</v>
      </c>
      <c r="EG233" s="262">
        <v>14630</v>
      </c>
      <c r="EH233" s="262">
        <v>11140</v>
      </c>
      <c r="EI233" s="262">
        <v>9840</v>
      </c>
      <c r="EJ233" s="262">
        <v>1380</v>
      </c>
      <c r="EK233" s="262">
        <v>5350</v>
      </c>
      <c r="EL233" s="262">
        <v>2720</v>
      </c>
      <c r="EM233" s="262">
        <v>4030</v>
      </c>
      <c r="EN233" s="262">
        <v>0.42420000000000002</v>
      </c>
      <c r="EO233" s="262">
        <v>70130</v>
      </c>
      <c r="EP233" s="262">
        <v>1860</v>
      </c>
      <c r="EQ233" s="262">
        <v>14320</v>
      </c>
      <c r="ER233" s="262">
        <v>10510</v>
      </c>
      <c r="ES233" s="262">
        <v>670</v>
      </c>
      <c r="ET233" s="262">
        <v>3140</v>
      </c>
      <c r="EU233" s="262">
        <v>21060</v>
      </c>
      <c r="EV233" s="262">
        <v>13010</v>
      </c>
      <c r="EW233" s="262">
        <v>8050</v>
      </c>
      <c r="EX233" s="262">
        <v>32890</v>
      </c>
      <c r="EY233" s="262">
        <v>4200</v>
      </c>
      <c r="EZ233" s="262">
        <v>9820</v>
      </c>
      <c r="FA233" s="262">
        <v>4470</v>
      </c>
      <c r="FB233" s="262">
        <v>14400</v>
      </c>
      <c r="FC233" s="262">
        <v>0.42420000000000002</v>
      </c>
      <c r="FD233" s="262">
        <v>16970</v>
      </c>
      <c r="FE233" s="262">
        <v>5910</v>
      </c>
      <c r="FF233" s="262">
        <v>9200</v>
      </c>
      <c r="FG233" s="262">
        <v>1860</v>
      </c>
      <c r="FH233" s="262">
        <v>5690</v>
      </c>
      <c r="FI233" s="262">
        <v>1460</v>
      </c>
      <c r="FJ233" s="262">
        <v>2840</v>
      </c>
      <c r="FK233" s="262">
        <v>5330</v>
      </c>
      <c r="FL233" s="262">
        <v>0.42420000000000002</v>
      </c>
      <c r="FM233" s="262">
        <v>1560</v>
      </c>
      <c r="FN233" s="262">
        <v>105640</v>
      </c>
      <c r="FO233" s="262">
        <v>5530</v>
      </c>
      <c r="FP233" s="262">
        <v>2710</v>
      </c>
      <c r="FQ233" s="262">
        <v>2820</v>
      </c>
      <c r="FR233" s="262">
        <v>36280</v>
      </c>
      <c r="FS233" s="262">
        <v>27640</v>
      </c>
      <c r="FT233" s="262">
        <v>25780</v>
      </c>
      <c r="FU233" s="262">
        <v>1860</v>
      </c>
      <c r="FV233" s="262">
        <v>9690</v>
      </c>
      <c r="FW233" s="262">
        <v>26500</v>
      </c>
      <c r="FX233" s="262">
        <v>105640</v>
      </c>
      <c r="FY233" s="262">
        <v>22790</v>
      </c>
      <c r="FZ233" s="262">
        <v>46470</v>
      </c>
      <c r="GA233" s="262">
        <v>12310</v>
      </c>
      <c r="GB233" s="262">
        <v>3470</v>
      </c>
      <c r="GC233" s="262">
        <v>7540</v>
      </c>
      <c r="GD233" s="262">
        <v>11000</v>
      </c>
      <c r="GE233" s="262">
        <v>2070</v>
      </c>
      <c r="GF233">
        <v>1588</v>
      </c>
      <c r="GG233">
        <v>1247</v>
      </c>
      <c r="GH233">
        <v>13348</v>
      </c>
      <c r="GI233">
        <v>3896</v>
      </c>
      <c r="GJ233">
        <v>1857</v>
      </c>
      <c r="GK233">
        <v>2437</v>
      </c>
      <c r="GL233">
        <v>2956</v>
      </c>
      <c r="GM233">
        <v>1941</v>
      </c>
      <c r="GN233">
        <v>1834</v>
      </c>
      <c r="GO233">
        <v>823</v>
      </c>
      <c r="GP233">
        <v>2418</v>
      </c>
      <c r="GQ233">
        <v>1824</v>
      </c>
      <c r="GR233">
        <v>24519</v>
      </c>
      <c r="GS233">
        <v>6290</v>
      </c>
      <c r="GT233">
        <v>3383</v>
      </c>
      <c r="GU233">
        <v>5818</v>
      </c>
      <c r="GV233">
        <v>5304</v>
      </c>
      <c r="GW233">
        <v>3290</v>
      </c>
      <c r="GX233">
        <v>3197</v>
      </c>
      <c r="GY233">
        <v>1150</v>
      </c>
    </row>
    <row r="234" spans="1:207">
      <c r="A234" s="262">
        <v>9176</v>
      </c>
      <c r="B234" s="262">
        <v>9</v>
      </c>
      <c r="C234" s="262">
        <v>1</v>
      </c>
      <c r="D234" s="262">
        <v>76</v>
      </c>
      <c r="E234" s="262" t="s">
        <v>188</v>
      </c>
      <c r="F234" s="262" t="s">
        <v>2663</v>
      </c>
      <c r="G234" s="262" t="s">
        <v>2664</v>
      </c>
      <c r="H234" s="262" t="s">
        <v>2202</v>
      </c>
      <c r="I234" s="262">
        <v>37013</v>
      </c>
      <c r="J234" s="262">
        <v>1955</v>
      </c>
      <c r="K234" s="262">
        <v>1648</v>
      </c>
      <c r="L234" s="262">
        <v>2948</v>
      </c>
      <c r="M234" s="262">
        <v>5318</v>
      </c>
      <c r="N234" s="262">
        <v>6934</v>
      </c>
      <c r="O234" s="262">
        <v>5687</v>
      </c>
      <c r="P234" s="262">
        <v>6734</v>
      </c>
      <c r="Q234" s="262">
        <v>3671</v>
      </c>
      <c r="R234" s="262">
        <v>2118</v>
      </c>
      <c r="S234" s="262">
        <v>2502</v>
      </c>
      <c r="T234" s="262">
        <v>33956</v>
      </c>
      <c r="U234" s="262">
        <v>39</v>
      </c>
      <c r="V234" s="262">
        <v>158</v>
      </c>
      <c r="W234" s="262">
        <v>67</v>
      </c>
      <c r="X234" s="262">
        <v>110</v>
      </c>
      <c r="Y234" s="262">
        <v>15</v>
      </c>
      <c r="Z234" s="262">
        <v>166</v>
      </c>
      <c r="AA234" s="262">
        <v>449</v>
      </c>
      <c r="AB234" s="262">
        <v>411</v>
      </c>
      <c r="AC234" s="262">
        <v>186</v>
      </c>
      <c r="AD234" s="262">
        <v>32317</v>
      </c>
      <c r="AE234" s="262">
        <v>3204</v>
      </c>
      <c r="AF234" s="262">
        <v>446</v>
      </c>
      <c r="AG234" s="262">
        <v>27549</v>
      </c>
      <c r="AH234" s="262">
        <v>7188</v>
      </c>
      <c r="AI234" s="262">
        <v>2037</v>
      </c>
      <c r="AJ234" s="262">
        <v>181</v>
      </c>
      <c r="AK234" s="262">
        <v>58</v>
      </c>
      <c r="AL234" s="262">
        <v>29466</v>
      </c>
      <c r="AM234" s="262">
        <v>4876</v>
      </c>
      <c r="AN234" s="262">
        <v>1839</v>
      </c>
      <c r="AO234" s="262">
        <v>832</v>
      </c>
      <c r="AP234" s="262">
        <v>52609</v>
      </c>
      <c r="AQ234" s="262">
        <v>2731</v>
      </c>
      <c r="AR234" s="262">
        <v>2053</v>
      </c>
      <c r="AS234" s="262">
        <v>3889</v>
      </c>
      <c r="AT234" s="262">
        <v>7725</v>
      </c>
      <c r="AU234" s="262">
        <v>10137</v>
      </c>
      <c r="AV234" s="262">
        <v>7966</v>
      </c>
      <c r="AW234" s="262">
        <v>10556</v>
      </c>
      <c r="AX234" s="262">
        <v>4914</v>
      </c>
      <c r="AY234" s="262">
        <v>2638</v>
      </c>
      <c r="AZ234" s="262">
        <v>8652</v>
      </c>
      <c r="BA234" s="262">
        <v>42168</v>
      </c>
      <c r="BB234" s="262">
        <v>161</v>
      </c>
      <c r="BC234" s="262">
        <v>524</v>
      </c>
      <c r="BD234" s="262">
        <v>540</v>
      </c>
      <c r="BE234" s="262">
        <v>213</v>
      </c>
      <c r="BF234" s="262">
        <v>21</v>
      </c>
      <c r="BG234" s="262">
        <v>330</v>
      </c>
      <c r="BH234" s="262">
        <v>880</v>
      </c>
      <c r="BI234" s="262">
        <v>792</v>
      </c>
      <c r="BJ234" s="262">
        <v>489</v>
      </c>
      <c r="BK234" s="262">
        <v>45857</v>
      </c>
      <c r="BL234" s="262">
        <v>3985</v>
      </c>
      <c r="BM234" s="262">
        <v>606</v>
      </c>
      <c r="BN234" s="262">
        <v>34036</v>
      </c>
      <c r="BO234" s="262">
        <v>16432</v>
      </c>
      <c r="BP234" s="262">
        <v>275</v>
      </c>
      <c r="BQ234" s="262">
        <v>1866</v>
      </c>
      <c r="BR234" s="262">
        <v>1948</v>
      </c>
      <c r="BS234" s="262">
        <v>2983</v>
      </c>
      <c r="BT234" s="262">
        <v>6491</v>
      </c>
      <c r="BU234" s="262">
        <v>8134</v>
      </c>
      <c r="BV234" s="262">
        <v>8592</v>
      </c>
      <c r="BW234" s="262">
        <v>9570</v>
      </c>
      <c r="BX234" s="262">
        <v>6502</v>
      </c>
      <c r="BY234" s="262">
        <v>2864</v>
      </c>
      <c r="BZ234" s="262">
        <v>2031</v>
      </c>
      <c r="CA234" s="262">
        <v>3494</v>
      </c>
      <c r="CB234" s="262">
        <v>1498</v>
      </c>
      <c r="CC234" s="262">
        <v>2061</v>
      </c>
      <c r="CD234" s="262">
        <v>5295</v>
      </c>
      <c r="CE234" s="262">
        <v>8926</v>
      </c>
      <c r="CF234" s="262">
        <v>10960</v>
      </c>
      <c r="CG234" s="262">
        <v>10022</v>
      </c>
      <c r="CH234" s="262">
        <v>13847</v>
      </c>
      <c r="CI234" s="262">
        <v>40681</v>
      </c>
      <c r="CJ234" s="262">
        <v>6002</v>
      </c>
      <c r="CK234" s="262">
        <v>3875</v>
      </c>
      <c r="CL234" s="262">
        <v>2051</v>
      </c>
      <c r="CM234" s="262">
        <v>49025</v>
      </c>
      <c r="CN234" s="262">
        <v>12543</v>
      </c>
      <c r="CO234" s="262">
        <v>12771</v>
      </c>
      <c r="CP234" s="262">
        <v>19500</v>
      </c>
      <c r="CQ234" s="262">
        <v>3303</v>
      </c>
      <c r="CR234" s="262">
        <v>908</v>
      </c>
      <c r="CS234" s="262">
        <v>12543</v>
      </c>
      <c r="CT234" s="262">
        <v>14766</v>
      </c>
      <c r="CU234" s="262">
        <v>8563</v>
      </c>
      <c r="CV234" s="262">
        <v>8870</v>
      </c>
      <c r="CW234" s="262">
        <v>3027</v>
      </c>
      <c r="CX234" s="262">
        <v>1256</v>
      </c>
      <c r="CY234" s="262">
        <v>123421</v>
      </c>
      <c r="CZ234" s="262">
        <v>61640</v>
      </c>
      <c r="DA234" s="262">
        <v>61780</v>
      </c>
      <c r="DB234" s="262">
        <v>12216</v>
      </c>
      <c r="DC234" s="262">
        <v>15017</v>
      </c>
      <c r="DD234" s="262">
        <v>15479</v>
      </c>
      <c r="DE234" s="262">
        <v>17362</v>
      </c>
      <c r="DF234" s="262">
        <v>11255</v>
      </c>
      <c r="DG234" s="262">
        <v>10640</v>
      </c>
      <c r="DH234" s="262">
        <v>5203</v>
      </c>
      <c r="DI234" s="262">
        <v>3353</v>
      </c>
      <c r="DJ234" s="262">
        <v>3581</v>
      </c>
      <c r="DK234" s="262">
        <v>12675</v>
      </c>
      <c r="DL234" s="262">
        <v>4489</v>
      </c>
      <c r="DM234" s="262">
        <v>11185</v>
      </c>
      <c r="DN234" s="262">
        <v>7429</v>
      </c>
      <c r="DO234" s="262">
        <v>15282</v>
      </c>
      <c r="DP234" s="262">
        <v>20966</v>
      </c>
      <c r="DQ234" s="262">
        <v>23700</v>
      </c>
      <c r="DR234" s="262">
        <v>11219</v>
      </c>
      <c r="DS234" s="262">
        <v>9541</v>
      </c>
      <c r="DT234" s="262">
        <v>68800</v>
      </c>
      <c r="DU234" s="262">
        <v>67610</v>
      </c>
      <c r="DV234" s="262">
        <v>1190</v>
      </c>
      <c r="DW234" s="262">
        <v>54340</v>
      </c>
      <c r="DX234" s="262">
        <v>67610</v>
      </c>
      <c r="DY234" s="262">
        <v>57310</v>
      </c>
      <c r="DZ234" s="262">
        <v>3410</v>
      </c>
      <c r="EA234" s="262">
        <v>2740</v>
      </c>
      <c r="EB234" s="262">
        <v>3170</v>
      </c>
      <c r="EC234" s="262">
        <v>980</v>
      </c>
      <c r="ED234" s="262">
        <v>66130</v>
      </c>
      <c r="EE234" s="262">
        <v>2980</v>
      </c>
      <c r="EF234" s="262">
        <v>10310</v>
      </c>
      <c r="EG234" s="262">
        <v>11970</v>
      </c>
      <c r="EH234" s="262">
        <v>9090</v>
      </c>
      <c r="EI234" s="262">
        <v>8980</v>
      </c>
      <c r="EJ234" s="262">
        <v>1220</v>
      </c>
      <c r="EK234" s="262">
        <v>11810</v>
      </c>
      <c r="EL234" s="262">
        <v>4990</v>
      </c>
      <c r="EM234" s="262">
        <v>4480</v>
      </c>
      <c r="EN234" s="262">
        <v>0.42420000000000002</v>
      </c>
      <c r="EO234" s="262">
        <v>67610</v>
      </c>
      <c r="EP234" s="262">
        <v>1390</v>
      </c>
      <c r="EQ234" s="262">
        <v>27890</v>
      </c>
      <c r="ER234" s="262">
        <v>23760</v>
      </c>
      <c r="ES234" s="262">
        <v>660</v>
      </c>
      <c r="ET234" s="262">
        <v>3470</v>
      </c>
      <c r="EU234" s="262">
        <v>12880</v>
      </c>
      <c r="EV234" s="262">
        <v>9520</v>
      </c>
      <c r="EW234" s="262">
        <v>3350</v>
      </c>
      <c r="EX234" s="262">
        <v>25450</v>
      </c>
      <c r="EY234" s="262">
        <v>1850</v>
      </c>
      <c r="EZ234" s="262">
        <v>5850</v>
      </c>
      <c r="FA234" s="262">
        <v>4220</v>
      </c>
      <c r="FB234" s="262">
        <v>13530</v>
      </c>
      <c r="FC234" s="262">
        <v>0</v>
      </c>
      <c r="FD234" s="262">
        <v>15880</v>
      </c>
      <c r="FE234" s="262">
        <v>6170</v>
      </c>
      <c r="FF234" s="262">
        <v>8410</v>
      </c>
      <c r="FG234" s="262">
        <v>1300</v>
      </c>
      <c r="FH234" s="262">
        <v>6050</v>
      </c>
      <c r="FI234" s="262">
        <v>1860</v>
      </c>
      <c r="FJ234" s="262">
        <v>3330</v>
      </c>
      <c r="FK234" s="262">
        <v>3410</v>
      </c>
      <c r="FL234" s="262">
        <v>0.42420000000000002</v>
      </c>
      <c r="FM234" s="262">
        <v>1170</v>
      </c>
      <c r="FN234" s="262">
        <v>103210</v>
      </c>
      <c r="FO234" s="262">
        <v>6710</v>
      </c>
      <c r="FP234" s="262">
        <v>3970</v>
      </c>
      <c r="FQ234" s="262">
        <v>2750</v>
      </c>
      <c r="FR234" s="262">
        <v>49760</v>
      </c>
      <c r="FS234" s="262">
        <v>24540</v>
      </c>
      <c r="FT234" s="262">
        <v>23250</v>
      </c>
      <c r="FU234" s="262">
        <v>1300</v>
      </c>
      <c r="FV234" s="262">
        <v>8040</v>
      </c>
      <c r="FW234" s="262">
        <v>14160</v>
      </c>
      <c r="FX234" s="262">
        <v>103210</v>
      </c>
      <c r="FY234" s="262">
        <v>28980</v>
      </c>
      <c r="FZ234" s="262">
        <v>45090</v>
      </c>
      <c r="GA234" s="262">
        <v>14100</v>
      </c>
      <c r="GB234" s="262">
        <v>2510</v>
      </c>
      <c r="GC234" s="262">
        <v>5560</v>
      </c>
      <c r="GD234" s="262">
        <v>6020</v>
      </c>
      <c r="GE234" s="262">
        <v>950</v>
      </c>
      <c r="GF234">
        <v>1955</v>
      </c>
      <c r="GG234">
        <v>1568</v>
      </c>
      <c r="GH234">
        <v>14706</v>
      </c>
      <c r="GI234">
        <v>4692</v>
      </c>
      <c r="GJ234">
        <v>2292</v>
      </c>
      <c r="GK234">
        <v>3230</v>
      </c>
      <c r="GL234">
        <v>3542</v>
      </c>
      <c r="GM234">
        <v>2340</v>
      </c>
      <c r="GN234">
        <v>1807</v>
      </c>
      <c r="GO234">
        <v>881</v>
      </c>
      <c r="GP234">
        <v>2731</v>
      </c>
      <c r="GQ234">
        <v>1967</v>
      </c>
      <c r="GR234">
        <v>21017</v>
      </c>
      <c r="GS234">
        <v>6747</v>
      </c>
      <c r="GT234">
        <v>3078</v>
      </c>
      <c r="GU234">
        <v>5600</v>
      </c>
      <c r="GV234">
        <v>5102</v>
      </c>
      <c r="GW234">
        <v>2980</v>
      </c>
      <c r="GX234">
        <v>2285</v>
      </c>
      <c r="GY234">
        <v>1102</v>
      </c>
    </row>
    <row r="235" spans="1:207">
      <c r="A235" s="262">
        <v>9177</v>
      </c>
      <c r="B235" s="262">
        <v>9</v>
      </c>
      <c r="C235" s="262">
        <v>1</v>
      </c>
      <c r="D235" s="262">
        <v>77</v>
      </c>
      <c r="E235" s="262" t="s">
        <v>188</v>
      </c>
      <c r="F235" s="262" t="s">
        <v>2665</v>
      </c>
      <c r="G235" s="262" t="s">
        <v>2666</v>
      </c>
      <c r="H235" s="262" t="s">
        <v>2202</v>
      </c>
      <c r="I235" s="262">
        <v>32084</v>
      </c>
      <c r="J235" s="262">
        <v>1720</v>
      </c>
      <c r="K235" s="262">
        <v>1928</v>
      </c>
      <c r="L235" s="262">
        <v>2275</v>
      </c>
      <c r="M235" s="262">
        <v>3638</v>
      </c>
      <c r="N235" s="262">
        <v>5098</v>
      </c>
      <c r="O235" s="262">
        <v>4587</v>
      </c>
      <c r="P235" s="262">
        <v>6608</v>
      </c>
      <c r="Q235" s="262">
        <v>3904</v>
      </c>
      <c r="R235" s="262">
        <v>2326</v>
      </c>
      <c r="S235" s="262">
        <v>2543</v>
      </c>
      <c r="T235" s="262">
        <v>28757</v>
      </c>
      <c r="U235" s="262">
        <v>73</v>
      </c>
      <c r="V235" s="262">
        <v>218</v>
      </c>
      <c r="W235" s="262">
        <v>181</v>
      </c>
      <c r="X235" s="262">
        <v>207</v>
      </c>
      <c r="Y235" s="262">
        <v>76</v>
      </c>
      <c r="Z235" s="262">
        <v>29</v>
      </c>
      <c r="AA235" s="262">
        <v>1500</v>
      </c>
      <c r="AB235" s="262">
        <v>299</v>
      </c>
      <c r="AC235" s="262">
        <v>149</v>
      </c>
      <c r="AD235" s="262">
        <v>27397</v>
      </c>
      <c r="AE235" s="262">
        <v>2473</v>
      </c>
      <c r="AF235" s="262">
        <v>266</v>
      </c>
      <c r="AG235" s="262">
        <v>22290</v>
      </c>
      <c r="AH235" s="262">
        <v>6080</v>
      </c>
      <c r="AI235" s="262">
        <v>2825</v>
      </c>
      <c r="AJ235" s="262">
        <v>737</v>
      </c>
      <c r="AK235" s="262">
        <v>152</v>
      </c>
      <c r="AL235" s="262">
        <v>18966</v>
      </c>
      <c r="AM235" s="262">
        <v>6377</v>
      </c>
      <c r="AN235" s="262">
        <v>4872</v>
      </c>
      <c r="AO235" s="262">
        <v>1869</v>
      </c>
      <c r="AP235" s="262">
        <v>54638</v>
      </c>
      <c r="AQ235" s="262">
        <v>2434</v>
      </c>
      <c r="AR235" s="262">
        <v>2726</v>
      </c>
      <c r="AS235" s="262">
        <v>4070</v>
      </c>
      <c r="AT235" s="262">
        <v>6311</v>
      </c>
      <c r="AU235" s="262">
        <v>9022</v>
      </c>
      <c r="AV235" s="262">
        <v>7371</v>
      </c>
      <c r="AW235" s="262">
        <v>13411</v>
      </c>
      <c r="AX235" s="262">
        <v>5781</v>
      </c>
      <c r="AY235" s="262">
        <v>3509</v>
      </c>
      <c r="AZ235" s="262">
        <v>12034</v>
      </c>
      <c r="BA235" s="262">
        <v>39228</v>
      </c>
      <c r="BB235" s="262">
        <v>381</v>
      </c>
      <c r="BC235" s="262">
        <v>1226</v>
      </c>
      <c r="BD235" s="262">
        <v>522</v>
      </c>
      <c r="BE235" s="262">
        <v>622</v>
      </c>
      <c r="BF235" s="262">
        <v>489</v>
      </c>
      <c r="BG235" s="262">
        <v>133</v>
      </c>
      <c r="BH235" s="262">
        <v>4544</v>
      </c>
      <c r="BI235" s="262">
        <v>530</v>
      </c>
      <c r="BJ235" s="262">
        <v>375</v>
      </c>
      <c r="BK235" s="262">
        <v>45557</v>
      </c>
      <c r="BL235" s="262">
        <v>3340</v>
      </c>
      <c r="BM235" s="262">
        <v>289</v>
      </c>
      <c r="BN235" s="262">
        <v>28821</v>
      </c>
      <c r="BO235" s="262">
        <v>24004</v>
      </c>
      <c r="BP235" s="262">
        <v>91</v>
      </c>
      <c r="BQ235" s="262">
        <v>1719</v>
      </c>
      <c r="BR235" s="262">
        <v>1808</v>
      </c>
      <c r="BS235" s="262">
        <v>5821</v>
      </c>
      <c r="BT235" s="262">
        <v>9211</v>
      </c>
      <c r="BU235" s="262">
        <v>9068</v>
      </c>
      <c r="BV235" s="262">
        <v>7386</v>
      </c>
      <c r="BW235" s="262">
        <v>7634</v>
      </c>
      <c r="BX235" s="262">
        <v>6251</v>
      </c>
      <c r="BY235" s="262">
        <v>2671</v>
      </c>
      <c r="BZ235" s="262">
        <v>1718</v>
      </c>
      <c r="CA235" s="262">
        <v>3067</v>
      </c>
      <c r="CB235" s="262">
        <v>1339</v>
      </c>
      <c r="CC235" s="262">
        <v>4006</v>
      </c>
      <c r="CD235" s="262">
        <v>8573</v>
      </c>
      <c r="CE235" s="262">
        <v>10778</v>
      </c>
      <c r="CF235" s="262">
        <v>9930</v>
      </c>
      <c r="CG235" s="262">
        <v>8174</v>
      </c>
      <c r="CH235" s="262">
        <v>11835</v>
      </c>
      <c r="CI235" s="262">
        <v>30955</v>
      </c>
      <c r="CJ235" s="262">
        <v>8459</v>
      </c>
      <c r="CK235" s="262">
        <v>10736</v>
      </c>
      <c r="CL235" s="262">
        <v>4485</v>
      </c>
      <c r="CM235" s="262">
        <v>51490</v>
      </c>
      <c r="CN235" s="262">
        <v>15001</v>
      </c>
      <c r="CO235" s="262">
        <v>13177</v>
      </c>
      <c r="CP235" s="262">
        <v>18324</v>
      </c>
      <c r="CQ235" s="262">
        <v>4123</v>
      </c>
      <c r="CR235" s="262">
        <v>865</v>
      </c>
      <c r="CS235" s="262">
        <v>15001</v>
      </c>
      <c r="CT235" s="262">
        <v>15416</v>
      </c>
      <c r="CU235" s="262">
        <v>8756</v>
      </c>
      <c r="CV235" s="262">
        <v>8211</v>
      </c>
      <c r="CW235" s="262">
        <v>2796</v>
      </c>
      <c r="CX235" s="262">
        <v>1310</v>
      </c>
      <c r="CY235" s="262">
        <v>125706</v>
      </c>
      <c r="CZ235" s="262">
        <v>62517</v>
      </c>
      <c r="DA235" s="262">
        <v>63189</v>
      </c>
      <c r="DB235" s="262">
        <v>12731</v>
      </c>
      <c r="DC235" s="262">
        <v>15159</v>
      </c>
      <c r="DD235" s="262">
        <v>14317</v>
      </c>
      <c r="DE235" s="262">
        <v>17454</v>
      </c>
      <c r="DF235" s="262">
        <v>11752</v>
      </c>
      <c r="DG235" s="262">
        <v>9641</v>
      </c>
      <c r="DH235" s="262">
        <v>4769</v>
      </c>
      <c r="DI235" s="262">
        <v>3484</v>
      </c>
      <c r="DJ235" s="262">
        <v>3746</v>
      </c>
      <c r="DK235" s="262">
        <v>13178</v>
      </c>
      <c r="DL235" s="262">
        <v>4490</v>
      </c>
      <c r="DM235" s="262">
        <v>10212</v>
      </c>
      <c r="DN235" s="262">
        <v>7097</v>
      </c>
      <c r="DO235" s="262">
        <v>16155</v>
      </c>
      <c r="DP235" s="262">
        <v>23728</v>
      </c>
      <c r="DQ235" s="262">
        <v>24062</v>
      </c>
      <c r="DR235" s="262">
        <v>10946</v>
      </c>
      <c r="DS235" s="262">
        <v>8608</v>
      </c>
      <c r="DT235" s="262">
        <v>75250</v>
      </c>
      <c r="DU235" s="262">
        <v>73770</v>
      </c>
      <c r="DV235" s="262">
        <v>1470</v>
      </c>
      <c r="DW235" s="262">
        <v>49110</v>
      </c>
      <c r="DX235" s="262">
        <v>73770</v>
      </c>
      <c r="DY235" s="262">
        <v>60610</v>
      </c>
      <c r="DZ235" s="262">
        <v>3780</v>
      </c>
      <c r="EA235" s="262">
        <v>3330</v>
      </c>
      <c r="EB235" s="262">
        <v>4390</v>
      </c>
      <c r="EC235" s="262">
        <v>1670</v>
      </c>
      <c r="ED235" s="262">
        <v>72200</v>
      </c>
      <c r="EE235" s="262">
        <v>3670</v>
      </c>
      <c r="EF235" s="262">
        <v>10420</v>
      </c>
      <c r="EG235" s="262">
        <v>14630</v>
      </c>
      <c r="EH235" s="262">
        <v>12190</v>
      </c>
      <c r="EI235" s="262">
        <v>11090</v>
      </c>
      <c r="EJ235" s="262">
        <v>1860</v>
      </c>
      <c r="EK235" s="262">
        <v>8750</v>
      </c>
      <c r="EL235" s="262">
        <v>3060</v>
      </c>
      <c r="EM235" s="262">
        <v>6260</v>
      </c>
      <c r="EN235" s="262">
        <v>0.42420000000000002</v>
      </c>
      <c r="EO235" s="262">
        <v>73770</v>
      </c>
      <c r="EP235" s="262">
        <v>3090</v>
      </c>
      <c r="EQ235" s="262">
        <v>16780</v>
      </c>
      <c r="ER235" s="262">
        <v>11630</v>
      </c>
      <c r="ES235" s="262">
        <v>1160</v>
      </c>
      <c r="ET235" s="262">
        <v>3990</v>
      </c>
      <c r="EU235" s="262">
        <v>23670</v>
      </c>
      <c r="EV235" s="262">
        <v>13290</v>
      </c>
      <c r="EW235" s="262">
        <v>10380</v>
      </c>
      <c r="EX235" s="262">
        <v>30230</v>
      </c>
      <c r="EY235" s="262">
        <v>3200</v>
      </c>
      <c r="EZ235" s="262">
        <v>7910</v>
      </c>
      <c r="FA235" s="262">
        <v>5680</v>
      </c>
      <c r="FB235" s="262">
        <v>13440</v>
      </c>
      <c r="FC235" s="262">
        <v>0.42420000000000002</v>
      </c>
      <c r="FD235" s="262">
        <v>17040</v>
      </c>
      <c r="FE235" s="262">
        <v>5560</v>
      </c>
      <c r="FF235" s="262">
        <v>9800</v>
      </c>
      <c r="FG235" s="262">
        <v>1680</v>
      </c>
      <c r="FH235" s="262">
        <v>5330</v>
      </c>
      <c r="FI235" s="262">
        <v>2490</v>
      </c>
      <c r="FJ235" s="262">
        <v>3620</v>
      </c>
      <c r="FK235" s="262">
        <v>4050</v>
      </c>
      <c r="FL235" s="262">
        <v>0.42420000000000002</v>
      </c>
      <c r="FM235" s="262">
        <v>1450</v>
      </c>
      <c r="FN235" s="262">
        <v>104330</v>
      </c>
      <c r="FO235" s="262">
        <v>6190</v>
      </c>
      <c r="FP235" s="262">
        <v>2950</v>
      </c>
      <c r="FQ235" s="262">
        <v>3230</v>
      </c>
      <c r="FR235" s="262">
        <v>45350</v>
      </c>
      <c r="FS235" s="262">
        <v>29200</v>
      </c>
      <c r="FT235" s="262">
        <v>27520</v>
      </c>
      <c r="FU235" s="262">
        <v>1680</v>
      </c>
      <c r="FV235" s="262">
        <v>7120</v>
      </c>
      <c r="FW235" s="262">
        <v>16470</v>
      </c>
      <c r="FX235" s="262">
        <v>104330</v>
      </c>
      <c r="FY235" s="262">
        <v>25020</v>
      </c>
      <c r="FZ235" s="262">
        <v>52780</v>
      </c>
      <c r="GA235" s="262">
        <v>11340</v>
      </c>
      <c r="GB235" s="262">
        <v>2390</v>
      </c>
      <c r="GC235" s="262">
        <v>5020</v>
      </c>
      <c r="GD235" s="262">
        <v>6690</v>
      </c>
      <c r="GE235" s="262">
        <v>1090</v>
      </c>
      <c r="GF235">
        <v>1720</v>
      </c>
      <c r="GG235">
        <v>1868</v>
      </c>
      <c r="GH235">
        <v>10725</v>
      </c>
      <c r="GI235">
        <v>3601</v>
      </c>
      <c r="GJ235">
        <v>1967</v>
      </c>
      <c r="GK235">
        <v>3204</v>
      </c>
      <c r="GL235">
        <v>3629</v>
      </c>
      <c r="GM235">
        <v>2454</v>
      </c>
      <c r="GN235">
        <v>1994</v>
      </c>
      <c r="GO235">
        <v>922</v>
      </c>
      <c r="GP235">
        <v>2434</v>
      </c>
      <c r="GQ235">
        <v>2638</v>
      </c>
      <c r="GR235">
        <v>18918</v>
      </c>
      <c r="GS235">
        <v>5824</v>
      </c>
      <c r="GT235">
        <v>3466</v>
      </c>
      <c r="GU235">
        <v>7260</v>
      </c>
      <c r="GV235">
        <v>6172</v>
      </c>
      <c r="GW235">
        <v>3627</v>
      </c>
      <c r="GX235">
        <v>2981</v>
      </c>
      <c r="GY235">
        <v>1315</v>
      </c>
    </row>
    <row r="236" spans="1:207">
      <c r="A236" s="262">
        <v>9178</v>
      </c>
      <c r="B236" s="262">
        <v>9</v>
      </c>
      <c r="C236" s="262">
        <v>1</v>
      </c>
      <c r="D236" s="262">
        <v>78</v>
      </c>
      <c r="E236" s="262" t="s">
        <v>188</v>
      </c>
      <c r="F236" s="262" t="s">
        <v>2667</v>
      </c>
      <c r="G236" s="262" t="s">
        <v>2668</v>
      </c>
      <c r="H236" s="262" t="s">
        <v>2202</v>
      </c>
      <c r="I236" s="262">
        <v>38739</v>
      </c>
      <c r="J236" s="262">
        <v>1847</v>
      </c>
      <c r="K236" s="262">
        <v>2270</v>
      </c>
      <c r="L236" s="262">
        <v>2853</v>
      </c>
      <c r="M236" s="262">
        <v>5019</v>
      </c>
      <c r="N236" s="262">
        <v>6814</v>
      </c>
      <c r="O236" s="262">
        <v>6381</v>
      </c>
      <c r="P236" s="262">
        <v>7139</v>
      </c>
      <c r="Q236" s="262">
        <v>4126</v>
      </c>
      <c r="R236" s="262">
        <v>2290</v>
      </c>
      <c r="S236" s="262">
        <v>3892</v>
      </c>
      <c r="T236" s="262">
        <v>33647</v>
      </c>
      <c r="U236" s="262">
        <v>30</v>
      </c>
      <c r="V236" s="262">
        <v>288</v>
      </c>
      <c r="W236" s="262">
        <v>458</v>
      </c>
      <c r="X236" s="262">
        <v>212</v>
      </c>
      <c r="Y236" s="262">
        <v>75</v>
      </c>
      <c r="Z236" s="262">
        <v>137</v>
      </c>
      <c r="AA236" s="262">
        <v>1091</v>
      </c>
      <c r="AB236" s="262">
        <v>498</v>
      </c>
      <c r="AC236" s="262">
        <v>247</v>
      </c>
      <c r="AD236" s="262">
        <v>33639</v>
      </c>
      <c r="AE236" s="262">
        <v>3008</v>
      </c>
      <c r="AF236" s="262">
        <v>256</v>
      </c>
      <c r="AG236" s="262">
        <v>25611</v>
      </c>
      <c r="AH236" s="262">
        <v>7173</v>
      </c>
      <c r="AI236" s="262">
        <v>4366</v>
      </c>
      <c r="AJ236" s="262">
        <v>1241</v>
      </c>
      <c r="AK236" s="262">
        <v>348</v>
      </c>
      <c r="AL236" s="262">
        <v>22533</v>
      </c>
      <c r="AM236" s="262">
        <v>7610</v>
      </c>
      <c r="AN236" s="262">
        <v>6948</v>
      </c>
      <c r="AO236" s="262">
        <v>1648</v>
      </c>
      <c r="AP236" s="262">
        <v>75333</v>
      </c>
      <c r="AQ236" s="262">
        <v>3215</v>
      </c>
      <c r="AR236" s="262">
        <v>3229</v>
      </c>
      <c r="AS236" s="262">
        <v>4837</v>
      </c>
      <c r="AT236" s="262">
        <v>9697</v>
      </c>
      <c r="AU236" s="262">
        <v>14493</v>
      </c>
      <c r="AV236" s="262">
        <v>12283</v>
      </c>
      <c r="AW236" s="262">
        <v>16598</v>
      </c>
      <c r="AX236" s="262">
        <v>7123</v>
      </c>
      <c r="AY236" s="262">
        <v>3849</v>
      </c>
      <c r="AZ236" s="262">
        <v>20904</v>
      </c>
      <c r="BA236" s="262">
        <v>48375</v>
      </c>
      <c r="BB236" s="262">
        <v>178</v>
      </c>
      <c r="BC236" s="262">
        <v>1447</v>
      </c>
      <c r="BD236" s="262">
        <v>1976</v>
      </c>
      <c r="BE236" s="262">
        <v>706</v>
      </c>
      <c r="BF236" s="262">
        <v>1047</v>
      </c>
      <c r="BG236" s="262">
        <v>691</v>
      </c>
      <c r="BH236" s="262">
        <v>3546</v>
      </c>
      <c r="BI236" s="262">
        <v>1245</v>
      </c>
      <c r="BJ236" s="262">
        <v>700</v>
      </c>
      <c r="BK236" s="262">
        <v>64805</v>
      </c>
      <c r="BL236" s="262">
        <v>4727</v>
      </c>
      <c r="BM236" s="262">
        <v>301</v>
      </c>
      <c r="BN236" s="262">
        <v>34102</v>
      </c>
      <c r="BO236" s="262">
        <v>38876</v>
      </c>
      <c r="BP236" s="262">
        <v>132</v>
      </c>
      <c r="BQ236" s="262">
        <v>2214</v>
      </c>
      <c r="BR236" s="262">
        <v>5243</v>
      </c>
      <c r="BS236" s="262">
        <v>10217</v>
      </c>
      <c r="BT236" s="262">
        <v>14341</v>
      </c>
      <c r="BU236" s="262">
        <v>12610</v>
      </c>
      <c r="BV236" s="262">
        <v>9565</v>
      </c>
      <c r="BW236" s="262">
        <v>8368</v>
      </c>
      <c r="BX236" s="262">
        <v>6610</v>
      </c>
      <c r="BY236" s="262">
        <v>3025</v>
      </c>
      <c r="BZ236" s="262">
        <v>1935</v>
      </c>
      <c r="CA236" s="262">
        <v>3410</v>
      </c>
      <c r="CB236" s="262">
        <v>4048</v>
      </c>
      <c r="CC236" s="262">
        <v>7363</v>
      </c>
      <c r="CD236" s="262">
        <v>13379</v>
      </c>
      <c r="CE236" s="262">
        <v>15813</v>
      </c>
      <c r="CF236" s="262">
        <v>12829</v>
      </c>
      <c r="CG236" s="262">
        <v>9649</v>
      </c>
      <c r="CH236" s="262">
        <v>12243</v>
      </c>
      <c r="CI236" s="262">
        <v>42629</v>
      </c>
      <c r="CJ236" s="262">
        <v>11616</v>
      </c>
      <c r="CK236" s="262">
        <v>15149</v>
      </c>
      <c r="CL236" s="262">
        <v>5930</v>
      </c>
      <c r="CM236" s="262">
        <v>71471</v>
      </c>
      <c r="CN236" s="262">
        <v>23904</v>
      </c>
      <c r="CO236" s="262">
        <v>17805</v>
      </c>
      <c r="CP236" s="262">
        <v>22232</v>
      </c>
      <c r="CQ236" s="262">
        <v>5086</v>
      </c>
      <c r="CR236" s="262">
        <v>2444</v>
      </c>
      <c r="CS236" s="262">
        <v>23904</v>
      </c>
      <c r="CT236" s="262">
        <v>21648</v>
      </c>
      <c r="CU236" s="262">
        <v>11367</v>
      </c>
      <c r="CV236" s="262">
        <v>9962</v>
      </c>
      <c r="CW236" s="262">
        <v>3202</v>
      </c>
      <c r="CX236" s="262">
        <v>1388</v>
      </c>
      <c r="CY236" s="262">
        <v>162818</v>
      </c>
      <c r="CZ236" s="262">
        <v>81443</v>
      </c>
      <c r="DA236" s="262">
        <v>81375</v>
      </c>
      <c r="DB236" s="262">
        <v>16190</v>
      </c>
      <c r="DC236" s="262">
        <v>18328</v>
      </c>
      <c r="DD236" s="262">
        <v>22082</v>
      </c>
      <c r="DE236" s="262">
        <v>21407</v>
      </c>
      <c r="DF236" s="262">
        <v>15034</v>
      </c>
      <c r="DG236" s="262">
        <v>11892</v>
      </c>
      <c r="DH236" s="262">
        <v>5805</v>
      </c>
      <c r="DI236" s="262">
        <v>4704</v>
      </c>
      <c r="DJ236" s="262">
        <v>4844</v>
      </c>
      <c r="DK236" s="262">
        <v>15949</v>
      </c>
      <c r="DL236" s="262">
        <v>5334</v>
      </c>
      <c r="DM236" s="262">
        <v>14752</v>
      </c>
      <c r="DN236" s="262">
        <v>11017</v>
      </c>
      <c r="DO236" s="262">
        <v>22285</v>
      </c>
      <c r="DP236" s="262">
        <v>29795</v>
      </c>
      <c r="DQ236" s="262">
        <v>29507</v>
      </c>
      <c r="DR236" s="262">
        <v>14102</v>
      </c>
      <c r="DS236" s="262">
        <v>10529</v>
      </c>
      <c r="DT236" s="262">
        <v>97270</v>
      </c>
      <c r="DU236" s="262">
        <v>95460</v>
      </c>
      <c r="DV236" s="262">
        <v>1810</v>
      </c>
      <c r="DW236" s="262">
        <v>64790</v>
      </c>
      <c r="DX236" s="262">
        <v>95460</v>
      </c>
      <c r="DY236" s="262">
        <v>79210</v>
      </c>
      <c r="DZ236" s="262">
        <v>4690</v>
      </c>
      <c r="EA236" s="262">
        <v>4340</v>
      </c>
      <c r="EB236" s="262">
        <v>5560</v>
      </c>
      <c r="EC236" s="262">
        <v>1670</v>
      </c>
      <c r="ED236" s="262">
        <v>93880</v>
      </c>
      <c r="EE236" s="262">
        <v>5010</v>
      </c>
      <c r="EF236" s="262">
        <v>17660</v>
      </c>
      <c r="EG236" s="262">
        <v>17190</v>
      </c>
      <c r="EH236" s="262">
        <v>15380</v>
      </c>
      <c r="EI236" s="262">
        <v>14400</v>
      </c>
      <c r="EJ236" s="262">
        <v>2140</v>
      </c>
      <c r="EK236" s="262">
        <v>9100</v>
      </c>
      <c r="EL236" s="262">
        <v>4860</v>
      </c>
      <c r="EM236" s="262">
        <v>7940</v>
      </c>
      <c r="EN236" s="262">
        <v>0.42420000000000002</v>
      </c>
      <c r="EO236" s="262">
        <v>95460</v>
      </c>
      <c r="EP236" s="262">
        <v>2840</v>
      </c>
      <c r="EQ236" s="262">
        <v>21750</v>
      </c>
      <c r="ER236" s="262">
        <v>16200</v>
      </c>
      <c r="ES236" s="262">
        <v>1380</v>
      </c>
      <c r="ET236" s="262">
        <v>4170</v>
      </c>
      <c r="EU236" s="262">
        <v>30140</v>
      </c>
      <c r="EV236" s="262">
        <v>16970</v>
      </c>
      <c r="EW236" s="262">
        <v>13170</v>
      </c>
      <c r="EX236" s="262">
        <v>40730</v>
      </c>
      <c r="EY236" s="262">
        <v>3850</v>
      </c>
      <c r="EZ236" s="262">
        <v>12940</v>
      </c>
      <c r="FA236" s="262">
        <v>6010</v>
      </c>
      <c r="FB236" s="262">
        <v>17930</v>
      </c>
      <c r="FC236" s="262">
        <v>0</v>
      </c>
      <c r="FD236" s="262">
        <v>21430</v>
      </c>
      <c r="FE236" s="262">
        <v>7070</v>
      </c>
      <c r="FF236" s="262">
        <v>12290</v>
      </c>
      <c r="FG236" s="262">
        <v>2080</v>
      </c>
      <c r="FH236" s="262">
        <v>6770</v>
      </c>
      <c r="FI236" s="262">
        <v>3150</v>
      </c>
      <c r="FJ236" s="262">
        <v>3800</v>
      </c>
      <c r="FK236" s="262">
        <v>5470</v>
      </c>
      <c r="FL236" s="262">
        <v>0.42420000000000002</v>
      </c>
      <c r="FM236" s="262">
        <v>2200</v>
      </c>
      <c r="FN236" s="262">
        <v>136630</v>
      </c>
      <c r="FO236" s="262">
        <v>8740</v>
      </c>
      <c r="FP236" s="262">
        <v>4740</v>
      </c>
      <c r="FQ236" s="262">
        <v>4010</v>
      </c>
      <c r="FR236" s="262">
        <v>51520</v>
      </c>
      <c r="FS236" s="262">
        <v>33590</v>
      </c>
      <c r="FT236" s="262">
        <v>31510</v>
      </c>
      <c r="FU236" s="262">
        <v>2080</v>
      </c>
      <c r="FV236" s="262">
        <v>11570</v>
      </c>
      <c r="FW236" s="262">
        <v>31220</v>
      </c>
      <c r="FX236" s="262">
        <v>136630</v>
      </c>
      <c r="FY236" s="262">
        <v>33700</v>
      </c>
      <c r="FZ236" s="262">
        <v>61920</v>
      </c>
      <c r="GA236" s="262">
        <v>13840</v>
      </c>
      <c r="GB236" s="262">
        <v>3370</v>
      </c>
      <c r="GC236" s="262">
        <v>9320</v>
      </c>
      <c r="GD236" s="262">
        <v>11520</v>
      </c>
      <c r="GE236" s="262">
        <v>2960</v>
      </c>
      <c r="GF236">
        <v>1847</v>
      </c>
      <c r="GG236">
        <v>2190</v>
      </c>
      <c r="GH236">
        <v>14154</v>
      </c>
      <c r="GI236">
        <v>5305</v>
      </c>
      <c r="GJ236">
        <v>2436</v>
      </c>
      <c r="GK236">
        <v>3625</v>
      </c>
      <c r="GL236">
        <v>3612</v>
      </c>
      <c r="GM236">
        <v>2677</v>
      </c>
      <c r="GN236">
        <v>2068</v>
      </c>
      <c r="GO236">
        <v>825</v>
      </c>
      <c r="GP236">
        <v>3215</v>
      </c>
      <c r="GQ236">
        <v>3110</v>
      </c>
      <c r="GR236">
        <v>28065</v>
      </c>
      <c r="GS236">
        <v>9714</v>
      </c>
      <c r="GT236">
        <v>5289</v>
      </c>
      <c r="GU236">
        <v>9241</v>
      </c>
      <c r="GV236">
        <v>7046</v>
      </c>
      <c r="GW236">
        <v>4763</v>
      </c>
      <c r="GX236">
        <v>3585</v>
      </c>
      <c r="GY236">
        <v>1296</v>
      </c>
    </row>
    <row r="237" spans="1:207">
      <c r="A237" s="262">
        <v>9179</v>
      </c>
      <c r="B237" s="262">
        <v>9</v>
      </c>
      <c r="C237" s="262">
        <v>1</v>
      </c>
      <c r="D237" s="262">
        <v>79</v>
      </c>
      <c r="E237" s="262" t="s">
        <v>188</v>
      </c>
      <c r="F237" s="262" t="s">
        <v>2669</v>
      </c>
      <c r="G237" s="262" t="s">
        <v>2670</v>
      </c>
      <c r="H237" s="262" t="s">
        <v>2202</v>
      </c>
      <c r="I237" s="262">
        <v>47682</v>
      </c>
      <c r="J237" s="262">
        <v>1351</v>
      </c>
      <c r="K237" s="262">
        <v>2380</v>
      </c>
      <c r="L237" s="262">
        <v>3395</v>
      </c>
      <c r="M237" s="262">
        <v>7967</v>
      </c>
      <c r="N237" s="262">
        <v>11147</v>
      </c>
      <c r="O237" s="262">
        <v>7726</v>
      </c>
      <c r="P237" s="262">
        <v>6861</v>
      </c>
      <c r="Q237" s="262">
        <v>4243</v>
      </c>
      <c r="R237" s="262">
        <v>2612</v>
      </c>
      <c r="S237" s="262">
        <v>4934</v>
      </c>
      <c r="T237" s="262">
        <v>41194</v>
      </c>
      <c r="U237" s="262">
        <v>130</v>
      </c>
      <c r="V237" s="262">
        <v>370</v>
      </c>
      <c r="W237" s="262">
        <v>609</v>
      </c>
      <c r="X237" s="262">
        <v>263</v>
      </c>
      <c r="Y237" s="262">
        <v>109</v>
      </c>
      <c r="Z237" s="262">
        <v>73</v>
      </c>
      <c r="AA237" s="262">
        <v>1859</v>
      </c>
      <c r="AB237" s="262">
        <v>515</v>
      </c>
      <c r="AC237" s="262">
        <v>226</v>
      </c>
      <c r="AD237" s="262">
        <v>42792</v>
      </c>
      <c r="AE237" s="262">
        <v>2125</v>
      </c>
      <c r="AF237" s="262">
        <v>165</v>
      </c>
      <c r="AG237" s="262">
        <v>34520</v>
      </c>
      <c r="AH237" s="262">
        <v>6220</v>
      </c>
      <c r="AI237" s="262">
        <v>4613</v>
      </c>
      <c r="AJ237" s="262">
        <v>1733</v>
      </c>
      <c r="AK237" s="262">
        <v>596</v>
      </c>
      <c r="AL237" s="262">
        <v>21319</v>
      </c>
      <c r="AM237" s="262">
        <v>11208</v>
      </c>
      <c r="AN237" s="262">
        <v>13155</v>
      </c>
      <c r="AO237" s="262">
        <v>2000</v>
      </c>
      <c r="AP237" s="262">
        <v>95000</v>
      </c>
      <c r="AQ237" s="262">
        <v>1993</v>
      </c>
      <c r="AR237" s="262">
        <v>3187</v>
      </c>
      <c r="AS237" s="262">
        <v>6070</v>
      </c>
      <c r="AT237" s="262">
        <v>17612</v>
      </c>
      <c r="AU237" s="262">
        <v>27625</v>
      </c>
      <c r="AV237" s="262">
        <v>13621</v>
      </c>
      <c r="AW237" s="262">
        <v>13655</v>
      </c>
      <c r="AX237" s="262">
        <v>6948</v>
      </c>
      <c r="AY237" s="262">
        <v>4280</v>
      </c>
      <c r="AZ237" s="262">
        <v>30818</v>
      </c>
      <c r="BA237" s="262">
        <v>54686</v>
      </c>
      <c r="BB237" s="262">
        <v>1161</v>
      </c>
      <c r="BC237" s="262">
        <v>1751</v>
      </c>
      <c r="BD237" s="262">
        <v>4001</v>
      </c>
      <c r="BE237" s="262">
        <v>1855</v>
      </c>
      <c r="BF237" s="262">
        <v>562</v>
      </c>
      <c r="BG237" s="262">
        <v>157</v>
      </c>
      <c r="BH237" s="262">
        <v>6269</v>
      </c>
      <c r="BI237" s="262">
        <v>1095</v>
      </c>
      <c r="BJ237" s="262">
        <v>630</v>
      </c>
      <c r="BK237" s="262">
        <v>83744</v>
      </c>
      <c r="BL237" s="262">
        <v>2998</v>
      </c>
      <c r="BM237" s="262">
        <v>255</v>
      </c>
      <c r="BN237" s="262">
        <v>47373</v>
      </c>
      <c r="BO237" s="262">
        <v>45085</v>
      </c>
      <c r="BP237" s="262">
        <v>120</v>
      </c>
      <c r="BQ237" s="262">
        <v>2413</v>
      </c>
      <c r="BR237" s="262">
        <v>4002</v>
      </c>
      <c r="BS237" s="262">
        <v>12238</v>
      </c>
      <c r="BT237" s="262">
        <v>22037</v>
      </c>
      <c r="BU237" s="262">
        <v>17557</v>
      </c>
      <c r="BV237" s="262">
        <v>12105</v>
      </c>
      <c r="BW237" s="262">
        <v>12049</v>
      </c>
      <c r="BX237" s="262">
        <v>7828</v>
      </c>
      <c r="BY237" s="262">
        <v>3093</v>
      </c>
      <c r="BZ237" s="262">
        <v>1732</v>
      </c>
      <c r="CA237" s="262">
        <v>2350</v>
      </c>
      <c r="CB237" s="262">
        <v>2870</v>
      </c>
      <c r="CC237" s="262">
        <v>8742</v>
      </c>
      <c r="CD237" s="262">
        <v>19166</v>
      </c>
      <c r="CE237" s="262">
        <v>22396</v>
      </c>
      <c r="CF237" s="262">
        <v>16738</v>
      </c>
      <c r="CG237" s="262">
        <v>12876</v>
      </c>
      <c r="CH237" s="262">
        <v>12203</v>
      </c>
      <c r="CI237" s="262">
        <v>45328</v>
      </c>
      <c r="CJ237" s="262">
        <v>15009</v>
      </c>
      <c r="CK237" s="262">
        <v>26979</v>
      </c>
      <c r="CL237" s="262">
        <v>7675</v>
      </c>
      <c r="CM237" s="262">
        <v>90843</v>
      </c>
      <c r="CN237" s="262">
        <v>29770</v>
      </c>
      <c r="CO237" s="262">
        <v>27090</v>
      </c>
      <c r="CP237" s="262">
        <v>25505</v>
      </c>
      <c r="CQ237" s="262">
        <v>6724</v>
      </c>
      <c r="CR237" s="262">
        <v>1754</v>
      </c>
      <c r="CS237" s="262">
        <v>29770</v>
      </c>
      <c r="CT237" s="262">
        <v>31468</v>
      </c>
      <c r="CU237" s="262">
        <v>13807</v>
      </c>
      <c r="CV237" s="262">
        <v>11438</v>
      </c>
      <c r="CW237" s="262">
        <v>3163</v>
      </c>
      <c r="CX237" s="262">
        <v>1197</v>
      </c>
      <c r="CY237" s="262">
        <v>201597</v>
      </c>
      <c r="CZ237" s="262">
        <v>97479</v>
      </c>
      <c r="DA237" s="262">
        <v>104118</v>
      </c>
      <c r="DB237" s="262">
        <v>18750</v>
      </c>
      <c r="DC237" s="262">
        <v>21181</v>
      </c>
      <c r="DD237" s="262">
        <v>20723</v>
      </c>
      <c r="DE237" s="262">
        <v>27085</v>
      </c>
      <c r="DF237" s="262">
        <v>24714</v>
      </c>
      <c r="DG237" s="262">
        <v>20398</v>
      </c>
      <c r="DH237" s="262">
        <v>9107</v>
      </c>
      <c r="DI237" s="262">
        <v>5388</v>
      </c>
      <c r="DJ237" s="262">
        <v>5528</v>
      </c>
      <c r="DK237" s="262">
        <v>18542</v>
      </c>
      <c r="DL237" s="262">
        <v>6162</v>
      </c>
      <c r="DM237" s="262">
        <v>14659</v>
      </c>
      <c r="DN237" s="262">
        <v>10375</v>
      </c>
      <c r="DO237" s="262">
        <v>24521</v>
      </c>
      <c r="DP237" s="262">
        <v>35118</v>
      </c>
      <c r="DQ237" s="262">
        <v>39437</v>
      </c>
      <c r="DR237" s="262">
        <v>25255</v>
      </c>
      <c r="DS237" s="262">
        <v>16612</v>
      </c>
      <c r="DT237" s="262">
        <v>112140</v>
      </c>
      <c r="DU237" s="262">
        <v>109270</v>
      </c>
      <c r="DV237" s="262">
        <v>2870</v>
      </c>
      <c r="DW237" s="262">
        <v>88360</v>
      </c>
      <c r="DX237" s="262">
        <v>109270</v>
      </c>
      <c r="DY237" s="262">
        <v>87500</v>
      </c>
      <c r="DZ237" s="262">
        <v>6260</v>
      </c>
      <c r="EA237" s="262">
        <v>5830</v>
      </c>
      <c r="EB237" s="262">
        <v>8560</v>
      </c>
      <c r="EC237" s="262">
        <v>1110</v>
      </c>
      <c r="ED237" s="262">
        <v>107240</v>
      </c>
      <c r="EE237" s="262">
        <v>6620</v>
      </c>
      <c r="EF237" s="262">
        <v>23690</v>
      </c>
      <c r="EG237" s="262">
        <v>22100</v>
      </c>
      <c r="EH237" s="262">
        <v>18290</v>
      </c>
      <c r="EI237" s="262">
        <v>15980</v>
      </c>
      <c r="EJ237" s="262">
        <v>1170</v>
      </c>
      <c r="EK237" s="262">
        <v>9840</v>
      </c>
      <c r="EL237" s="262">
        <v>3300</v>
      </c>
      <c r="EM237" s="262">
        <v>5760</v>
      </c>
      <c r="EN237" s="262">
        <v>490</v>
      </c>
      <c r="EO237" s="262">
        <v>109270</v>
      </c>
      <c r="EP237" s="262">
        <v>1380</v>
      </c>
      <c r="EQ237" s="262">
        <v>23420</v>
      </c>
      <c r="ER237" s="262">
        <v>16230</v>
      </c>
      <c r="ES237" s="262">
        <v>1590</v>
      </c>
      <c r="ET237" s="262">
        <v>5600</v>
      </c>
      <c r="EU237" s="262">
        <v>29900</v>
      </c>
      <c r="EV237" s="262">
        <v>19790</v>
      </c>
      <c r="EW237" s="262">
        <v>10110</v>
      </c>
      <c r="EX237" s="262">
        <v>54580</v>
      </c>
      <c r="EY237" s="262">
        <v>6780</v>
      </c>
      <c r="EZ237" s="262">
        <v>16330</v>
      </c>
      <c r="FA237" s="262">
        <v>8770</v>
      </c>
      <c r="FB237" s="262">
        <v>22710</v>
      </c>
      <c r="FC237" s="262">
        <v>0.42420000000000002</v>
      </c>
      <c r="FD237" s="262">
        <v>24290</v>
      </c>
      <c r="FE237" s="262">
        <v>8180</v>
      </c>
      <c r="FF237" s="262">
        <v>13310</v>
      </c>
      <c r="FG237" s="262">
        <v>2800</v>
      </c>
      <c r="FH237" s="262">
        <v>7920</v>
      </c>
      <c r="FI237" s="262">
        <v>2450</v>
      </c>
      <c r="FJ237" s="262">
        <v>3970</v>
      </c>
      <c r="FK237" s="262">
        <v>8100</v>
      </c>
      <c r="FL237" s="262">
        <v>0.42420000000000002</v>
      </c>
      <c r="FM237" s="262">
        <v>1750</v>
      </c>
      <c r="FN237" s="262">
        <v>171170</v>
      </c>
      <c r="FO237" s="262">
        <v>9930</v>
      </c>
      <c r="FP237" s="262">
        <v>5220</v>
      </c>
      <c r="FQ237" s="262">
        <v>4710</v>
      </c>
      <c r="FR237" s="262">
        <v>57740</v>
      </c>
      <c r="FS237" s="262">
        <v>44870</v>
      </c>
      <c r="FT237" s="262">
        <v>42070</v>
      </c>
      <c r="FU237" s="262">
        <v>2800</v>
      </c>
      <c r="FV237" s="262">
        <v>16370</v>
      </c>
      <c r="FW237" s="262">
        <v>42260</v>
      </c>
      <c r="FX237" s="262">
        <v>171170</v>
      </c>
      <c r="FY237" s="262">
        <v>36750</v>
      </c>
      <c r="FZ237" s="262">
        <v>74930</v>
      </c>
      <c r="GA237" s="262">
        <v>19500</v>
      </c>
      <c r="GB237" s="262">
        <v>6220</v>
      </c>
      <c r="GC237" s="262">
        <v>13320</v>
      </c>
      <c r="GD237" s="262">
        <v>16640</v>
      </c>
      <c r="GE237" s="262">
        <v>3820</v>
      </c>
      <c r="GF237">
        <v>1351</v>
      </c>
      <c r="GG237">
        <v>2295</v>
      </c>
      <c r="GH237">
        <v>21746</v>
      </c>
      <c r="GI237">
        <v>6584</v>
      </c>
      <c r="GJ237">
        <v>2807</v>
      </c>
      <c r="GK237">
        <v>3402</v>
      </c>
      <c r="GL237">
        <v>3539</v>
      </c>
      <c r="GM237">
        <v>2789</v>
      </c>
      <c r="GN237">
        <v>1918</v>
      </c>
      <c r="GO237">
        <v>1251</v>
      </c>
      <c r="GP237">
        <v>1993</v>
      </c>
      <c r="GQ237">
        <v>3077</v>
      </c>
      <c r="GR237">
        <v>50148</v>
      </c>
      <c r="GS237">
        <v>11456</v>
      </c>
      <c r="GT237">
        <v>4781</v>
      </c>
      <c r="GU237">
        <v>7104</v>
      </c>
      <c r="GV237">
        <v>6776</v>
      </c>
      <c r="GW237">
        <v>4409</v>
      </c>
      <c r="GX237">
        <v>3253</v>
      </c>
      <c r="GY237">
        <v>1994</v>
      </c>
    </row>
    <row r="238" spans="1:207">
      <c r="A238" s="262">
        <v>9180</v>
      </c>
      <c r="B238" s="262">
        <v>9</v>
      </c>
      <c r="C238" s="262">
        <v>1</v>
      </c>
      <c r="D238" s="262">
        <v>80</v>
      </c>
      <c r="E238" s="262" t="s">
        <v>188</v>
      </c>
      <c r="F238" s="262" t="s">
        <v>2671</v>
      </c>
      <c r="G238" s="262" t="s">
        <v>2672</v>
      </c>
      <c r="H238" s="262" t="s">
        <v>2202</v>
      </c>
      <c r="I238" s="262">
        <v>20812</v>
      </c>
      <c r="J238" s="262">
        <v>2216</v>
      </c>
      <c r="K238" s="262">
        <v>2722</v>
      </c>
      <c r="L238" s="262">
        <v>2453</v>
      </c>
      <c r="M238" s="262">
        <v>3278</v>
      </c>
      <c r="N238" s="262">
        <v>3258</v>
      </c>
      <c r="O238" s="262">
        <v>2392</v>
      </c>
      <c r="P238" s="262">
        <v>2560</v>
      </c>
      <c r="Q238" s="262">
        <v>1172</v>
      </c>
      <c r="R238" s="262">
        <v>761</v>
      </c>
      <c r="S238" s="262">
        <v>3173</v>
      </c>
      <c r="T238" s="262">
        <v>16453</v>
      </c>
      <c r="U238" s="262">
        <v>95</v>
      </c>
      <c r="V238" s="262">
        <v>252</v>
      </c>
      <c r="W238" s="262">
        <v>318</v>
      </c>
      <c r="X238" s="262">
        <v>263</v>
      </c>
      <c r="Y238" s="262">
        <v>151</v>
      </c>
      <c r="Z238" s="262">
        <v>107</v>
      </c>
      <c r="AA238" s="262">
        <v>359</v>
      </c>
      <c r="AB238" s="262">
        <v>313</v>
      </c>
      <c r="AC238" s="262">
        <v>96</v>
      </c>
      <c r="AD238" s="262">
        <v>18185</v>
      </c>
      <c r="AE238" s="262">
        <v>1655</v>
      </c>
      <c r="AF238" s="262">
        <v>204</v>
      </c>
      <c r="AG238" s="262">
        <v>10355</v>
      </c>
      <c r="AH238" s="262">
        <v>4482</v>
      </c>
      <c r="AI238" s="262">
        <v>4992</v>
      </c>
      <c r="AJ238" s="262">
        <v>852</v>
      </c>
      <c r="AK238" s="262">
        <v>131</v>
      </c>
      <c r="AL238" s="262">
        <v>14352</v>
      </c>
      <c r="AM238" s="262">
        <v>2980</v>
      </c>
      <c r="AN238" s="262">
        <v>1954</v>
      </c>
      <c r="AO238" s="262">
        <v>1526</v>
      </c>
      <c r="AP238" s="262">
        <v>46411</v>
      </c>
      <c r="AQ238" s="262">
        <v>4094</v>
      </c>
      <c r="AR238" s="262">
        <v>4754</v>
      </c>
      <c r="AS238" s="262">
        <v>5041</v>
      </c>
      <c r="AT238" s="262">
        <v>8451</v>
      </c>
      <c r="AU238" s="262">
        <v>8913</v>
      </c>
      <c r="AV238" s="262">
        <v>5765</v>
      </c>
      <c r="AW238" s="262">
        <v>6126</v>
      </c>
      <c r="AX238" s="262">
        <v>2022</v>
      </c>
      <c r="AY238" s="262">
        <v>1199</v>
      </c>
      <c r="AZ238" s="262">
        <v>13898</v>
      </c>
      <c r="BA238" s="262">
        <v>27612</v>
      </c>
      <c r="BB238" s="262">
        <v>413</v>
      </c>
      <c r="BC238" s="262">
        <v>780</v>
      </c>
      <c r="BD238" s="262">
        <v>1573</v>
      </c>
      <c r="BE238" s="262">
        <v>1329</v>
      </c>
      <c r="BF238" s="262">
        <v>501</v>
      </c>
      <c r="BG238" s="262">
        <v>259</v>
      </c>
      <c r="BH238" s="262">
        <v>809</v>
      </c>
      <c r="BI238" s="262">
        <v>755</v>
      </c>
      <c r="BJ238" s="262">
        <v>196</v>
      </c>
      <c r="BK238" s="262">
        <v>41526</v>
      </c>
      <c r="BL238" s="262">
        <v>2796</v>
      </c>
      <c r="BM238" s="262">
        <v>283</v>
      </c>
      <c r="BN238" s="262">
        <v>18229</v>
      </c>
      <c r="BO238" s="262">
        <v>23859</v>
      </c>
      <c r="BP238" s="262">
        <v>2072</v>
      </c>
      <c r="BQ238" s="262">
        <v>2205</v>
      </c>
      <c r="BR238" s="262">
        <v>3673</v>
      </c>
      <c r="BS238" s="262">
        <v>8326</v>
      </c>
      <c r="BT238" s="262">
        <v>11127</v>
      </c>
      <c r="BU238" s="262">
        <v>8616</v>
      </c>
      <c r="BV238" s="262">
        <v>5056</v>
      </c>
      <c r="BW238" s="262">
        <v>3893</v>
      </c>
      <c r="BX238" s="262">
        <v>2384</v>
      </c>
      <c r="BY238" s="262">
        <v>1087</v>
      </c>
      <c r="BZ238" s="262">
        <v>780</v>
      </c>
      <c r="CA238" s="262">
        <v>1423</v>
      </c>
      <c r="CB238" s="262">
        <v>2633</v>
      </c>
      <c r="CC238" s="262">
        <v>6094</v>
      </c>
      <c r="CD238" s="262">
        <v>11394</v>
      </c>
      <c r="CE238" s="262">
        <v>11197</v>
      </c>
      <c r="CF238" s="262">
        <v>6479</v>
      </c>
      <c r="CG238" s="262">
        <v>3974</v>
      </c>
      <c r="CH238" s="262">
        <v>4594</v>
      </c>
      <c r="CI238" s="262">
        <v>32490</v>
      </c>
      <c r="CJ238" s="262">
        <v>5108</v>
      </c>
      <c r="CK238" s="262">
        <v>4570</v>
      </c>
      <c r="CL238" s="262">
        <v>4197</v>
      </c>
      <c r="CM238" s="262">
        <v>41838</v>
      </c>
      <c r="CN238" s="262">
        <v>17003</v>
      </c>
      <c r="CO238" s="262">
        <v>11610</v>
      </c>
      <c r="CP238" s="262">
        <v>9366</v>
      </c>
      <c r="CQ238" s="262">
        <v>3049</v>
      </c>
      <c r="CR238" s="262">
        <v>810</v>
      </c>
      <c r="CS238" s="262">
        <v>17003</v>
      </c>
      <c r="CT238" s="262">
        <v>13603</v>
      </c>
      <c r="CU238" s="262">
        <v>5120</v>
      </c>
      <c r="CV238" s="262">
        <v>4064</v>
      </c>
      <c r="CW238" s="262">
        <v>1376</v>
      </c>
      <c r="CX238" s="262">
        <v>672</v>
      </c>
      <c r="CY238" s="262">
        <v>84046</v>
      </c>
      <c r="CZ238" s="262">
        <v>40322</v>
      </c>
      <c r="DA238" s="262">
        <v>43724</v>
      </c>
      <c r="DB238" s="262">
        <v>6602</v>
      </c>
      <c r="DC238" s="262">
        <v>8829</v>
      </c>
      <c r="DD238" s="262">
        <v>8681</v>
      </c>
      <c r="DE238" s="262">
        <v>11052</v>
      </c>
      <c r="DF238" s="262">
        <v>10713</v>
      </c>
      <c r="DG238" s="262">
        <v>9831</v>
      </c>
      <c r="DH238" s="262">
        <v>5297</v>
      </c>
      <c r="DI238" s="262">
        <v>1863</v>
      </c>
      <c r="DJ238" s="262">
        <v>1959</v>
      </c>
      <c r="DK238" s="262">
        <v>7021</v>
      </c>
      <c r="DL238" s="262">
        <v>2736</v>
      </c>
      <c r="DM238" s="262">
        <v>6210</v>
      </c>
      <c r="DN238" s="262">
        <v>4323</v>
      </c>
      <c r="DO238" s="262">
        <v>8940</v>
      </c>
      <c r="DP238" s="262">
        <v>14101</v>
      </c>
      <c r="DQ238" s="262">
        <v>16321</v>
      </c>
      <c r="DR238" s="262">
        <v>11496</v>
      </c>
      <c r="DS238" s="262">
        <v>9076</v>
      </c>
      <c r="DT238" s="262">
        <v>44680</v>
      </c>
      <c r="DU238" s="262">
        <v>43630</v>
      </c>
      <c r="DV238" s="262">
        <v>1050</v>
      </c>
      <c r="DW238" s="262">
        <v>39010</v>
      </c>
      <c r="DX238" s="262">
        <v>43630</v>
      </c>
      <c r="DY238" s="262">
        <v>34060</v>
      </c>
      <c r="DZ238" s="262">
        <v>2380</v>
      </c>
      <c r="EA238" s="262">
        <v>2860</v>
      </c>
      <c r="EB238" s="262">
        <v>3540</v>
      </c>
      <c r="EC238" s="262">
        <v>790</v>
      </c>
      <c r="ED238" s="262">
        <v>42500</v>
      </c>
      <c r="EE238" s="262">
        <v>2270</v>
      </c>
      <c r="EF238" s="262">
        <v>6760</v>
      </c>
      <c r="EG238" s="262">
        <v>8530</v>
      </c>
      <c r="EH238" s="262">
        <v>4950</v>
      </c>
      <c r="EI238" s="262">
        <v>9440</v>
      </c>
      <c r="EJ238" s="262">
        <v>790</v>
      </c>
      <c r="EK238" s="262">
        <v>3890</v>
      </c>
      <c r="EL238" s="262">
        <v>1690</v>
      </c>
      <c r="EM238" s="262">
        <v>3750</v>
      </c>
      <c r="EN238" s="262">
        <v>440</v>
      </c>
      <c r="EO238" s="262">
        <v>43630</v>
      </c>
      <c r="EP238" s="262">
        <v>840</v>
      </c>
      <c r="EQ238" s="262">
        <v>8130</v>
      </c>
      <c r="ER238" s="262">
        <v>4860</v>
      </c>
      <c r="ES238" s="262">
        <v>640</v>
      </c>
      <c r="ET238" s="262">
        <v>2630</v>
      </c>
      <c r="EU238" s="262">
        <v>13470</v>
      </c>
      <c r="EV238" s="262">
        <v>10970</v>
      </c>
      <c r="EW238" s="262">
        <v>2490</v>
      </c>
      <c r="EX238" s="262">
        <v>21200</v>
      </c>
      <c r="EY238" s="262">
        <v>1430</v>
      </c>
      <c r="EZ238" s="262">
        <v>4240</v>
      </c>
      <c r="FA238" s="262">
        <v>3530</v>
      </c>
      <c r="FB238" s="262">
        <v>12000</v>
      </c>
      <c r="FC238" s="262">
        <v>0.42420000000000002</v>
      </c>
      <c r="FD238" s="262">
        <v>9880</v>
      </c>
      <c r="FE238" s="262">
        <v>2940</v>
      </c>
      <c r="FF238" s="262">
        <v>5860</v>
      </c>
      <c r="FG238" s="262">
        <v>1070</v>
      </c>
      <c r="FH238" s="262">
        <v>2930</v>
      </c>
      <c r="FI238" s="262">
        <v>1290</v>
      </c>
      <c r="FJ238" s="262">
        <v>1580</v>
      </c>
      <c r="FK238" s="262">
        <v>3380</v>
      </c>
      <c r="FL238" s="262">
        <v>0.42420000000000002</v>
      </c>
      <c r="FM238" s="262">
        <v>690</v>
      </c>
      <c r="FN238" s="262">
        <v>72910</v>
      </c>
      <c r="FO238" s="262">
        <v>4010</v>
      </c>
      <c r="FP238" s="262">
        <v>1930</v>
      </c>
      <c r="FQ238" s="262">
        <v>2080</v>
      </c>
      <c r="FR238" s="262">
        <v>28460</v>
      </c>
      <c r="FS238" s="262">
        <v>21450</v>
      </c>
      <c r="FT238" s="262">
        <v>20380</v>
      </c>
      <c r="FU238" s="262">
        <v>1070</v>
      </c>
      <c r="FV238" s="262">
        <v>4860</v>
      </c>
      <c r="FW238" s="262">
        <v>14130</v>
      </c>
      <c r="FX238" s="262">
        <v>72910</v>
      </c>
      <c r="FY238" s="262">
        <v>16510</v>
      </c>
      <c r="FZ238" s="262">
        <v>35020</v>
      </c>
      <c r="GA238" s="262">
        <v>9040</v>
      </c>
      <c r="GB238" s="262">
        <v>1690</v>
      </c>
      <c r="GC238" s="262">
        <v>3710</v>
      </c>
      <c r="GD238" s="262">
        <v>5420</v>
      </c>
      <c r="GE238" s="262">
        <v>1530</v>
      </c>
      <c r="GF238">
        <v>2216</v>
      </c>
      <c r="GG238">
        <v>2668</v>
      </c>
      <c r="GH238">
        <v>8775</v>
      </c>
      <c r="GI238">
        <v>2061</v>
      </c>
      <c r="GJ238">
        <v>935</v>
      </c>
      <c r="GK238">
        <v>1351</v>
      </c>
      <c r="GL238">
        <v>1143</v>
      </c>
      <c r="GM238">
        <v>694</v>
      </c>
      <c r="GN238">
        <v>638</v>
      </c>
      <c r="GO238">
        <v>331</v>
      </c>
      <c r="GP238">
        <v>4094</v>
      </c>
      <c r="GQ238">
        <v>4668</v>
      </c>
      <c r="GR238">
        <v>21876</v>
      </c>
      <c r="GS238">
        <v>5064</v>
      </c>
      <c r="GT238">
        <v>2060</v>
      </c>
      <c r="GU238">
        <v>3352</v>
      </c>
      <c r="GV238">
        <v>2566</v>
      </c>
      <c r="GW238">
        <v>1177</v>
      </c>
      <c r="GX238">
        <v>1061</v>
      </c>
      <c r="GY238">
        <v>447</v>
      </c>
    </row>
    <row r="239" spans="1:207">
      <c r="A239" s="262">
        <v>9181</v>
      </c>
      <c r="B239" s="262">
        <v>9</v>
      </c>
      <c r="C239" s="262">
        <v>1</v>
      </c>
      <c r="D239" s="262">
        <v>81</v>
      </c>
      <c r="E239" s="262" t="s">
        <v>188</v>
      </c>
      <c r="F239" s="262" t="s">
        <v>2673</v>
      </c>
      <c r="G239" s="262" t="s">
        <v>2674</v>
      </c>
      <c r="H239" s="262" t="s">
        <v>2202</v>
      </c>
      <c r="I239" s="262">
        <v>32259</v>
      </c>
      <c r="J239" s="262">
        <v>3072</v>
      </c>
      <c r="K239" s="262">
        <v>2038</v>
      </c>
      <c r="L239" s="262">
        <v>2104</v>
      </c>
      <c r="M239" s="262">
        <v>3653</v>
      </c>
      <c r="N239" s="262">
        <v>4872</v>
      </c>
      <c r="O239" s="262">
        <v>5044</v>
      </c>
      <c r="P239" s="262">
        <v>5806</v>
      </c>
      <c r="Q239" s="262">
        <v>3545</v>
      </c>
      <c r="R239" s="262">
        <v>2125</v>
      </c>
      <c r="S239" s="262">
        <v>2338</v>
      </c>
      <c r="T239" s="262">
        <v>29046</v>
      </c>
      <c r="U239" s="262">
        <v>83</v>
      </c>
      <c r="V239" s="262">
        <v>206</v>
      </c>
      <c r="W239" s="262">
        <v>178</v>
      </c>
      <c r="X239" s="262">
        <v>170</v>
      </c>
      <c r="Y239" s="262">
        <v>85</v>
      </c>
      <c r="Z239" s="262">
        <v>153</v>
      </c>
      <c r="AA239" s="262">
        <v>627</v>
      </c>
      <c r="AB239" s="262">
        <v>343</v>
      </c>
      <c r="AC239" s="262">
        <v>213</v>
      </c>
      <c r="AD239" s="262">
        <v>26831</v>
      </c>
      <c r="AE239" s="262">
        <v>3978</v>
      </c>
      <c r="AF239" s="262">
        <v>267</v>
      </c>
      <c r="AG239" s="262">
        <v>23632</v>
      </c>
      <c r="AH239" s="262">
        <v>5563</v>
      </c>
      <c r="AI239" s="262">
        <v>2409</v>
      </c>
      <c r="AJ239" s="262">
        <v>503</v>
      </c>
      <c r="AK239" s="262">
        <v>152</v>
      </c>
      <c r="AL239" s="262">
        <v>21238</v>
      </c>
      <c r="AM239" s="262">
        <v>5175</v>
      </c>
      <c r="AN239" s="262">
        <v>3946</v>
      </c>
      <c r="AO239" s="262">
        <v>1900</v>
      </c>
      <c r="AP239" s="262">
        <v>50952</v>
      </c>
      <c r="AQ239" s="262">
        <v>4498</v>
      </c>
      <c r="AR239" s="262">
        <v>2908</v>
      </c>
      <c r="AS239" s="262">
        <v>3212</v>
      </c>
      <c r="AT239" s="262">
        <v>6389</v>
      </c>
      <c r="AU239" s="262">
        <v>8512</v>
      </c>
      <c r="AV239" s="262">
        <v>7747</v>
      </c>
      <c r="AW239" s="262">
        <v>10151</v>
      </c>
      <c r="AX239" s="262">
        <v>4712</v>
      </c>
      <c r="AY239" s="262">
        <v>2823</v>
      </c>
      <c r="AZ239" s="262">
        <v>10119</v>
      </c>
      <c r="BA239" s="262">
        <v>37068</v>
      </c>
      <c r="BB239" s="262">
        <v>473</v>
      </c>
      <c r="BC239" s="262">
        <v>1166</v>
      </c>
      <c r="BD239" s="262">
        <v>1005</v>
      </c>
      <c r="BE239" s="262">
        <v>415</v>
      </c>
      <c r="BF239" s="262">
        <v>274</v>
      </c>
      <c r="BG239" s="262">
        <v>432</v>
      </c>
      <c r="BH239" s="262">
        <v>1677</v>
      </c>
      <c r="BI239" s="262">
        <v>517</v>
      </c>
      <c r="BJ239" s="262">
        <v>423</v>
      </c>
      <c r="BK239" s="262">
        <v>42508</v>
      </c>
      <c r="BL239" s="262">
        <v>5530</v>
      </c>
      <c r="BM239" s="262">
        <v>297</v>
      </c>
      <c r="BN239" s="262">
        <v>28405</v>
      </c>
      <c r="BO239" s="262">
        <v>20402</v>
      </c>
      <c r="BP239" s="262">
        <v>443</v>
      </c>
      <c r="BQ239" s="262">
        <v>1702</v>
      </c>
      <c r="BR239" s="262">
        <v>1574</v>
      </c>
      <c r="BS239" s="262">
        <v>5097</v>
      </c>
      <c r="BT239" s="262">
        <v>8268</v>
      </c>
      <c r="BU239" s="262">
        <v>7925</v>
      </c>
      <c r="BV239" s="262">
        <v>7490</v>
      </c>
      <c r="BW239" s="262">
        <v>8139</v>
      </c>
      <c r="BX239" s="262">
        <v>5451</v>
      </c>
      <c r="BY239" s="262">
        <v>2654</v>
      </c>
      <c r="BZ239" s="262">
        <v>1572</v>
      </c>
      <c r="CA239" s="262">
        <v>2782</v>
      </c>
      <c r="CB239" s="262">
        <v>1133</v>
      </c>
      <c r="CC239" s="262">
        <v>3570</v>
      </c>
      <c r="CD239" s="262">
        <v>7557</v>
      </c>
      <c r="CE239" s="262">
        <v>9893</v>
      </c>
      <c r="CF239" s="262">
        <v>10288</v>
      </c>
      <c r="CG239" s="262">
        <v>8420</v>
      </c>
      <c r="CH239" s="262">
        <v>10091</v>
      </c>
      <c r="CI239" s="262">
        <v>32606</v>
      </c>
      <c r="CJ239" s="262">
        <v>6692</v>
      </c>
      <c r="CK239" s="262">
        <v>7896</v>
      </c>
      <c r="CL239" s="262">
        <v>3758</v>
      </c>
      <c r="CM239" s="262">
        <v>47716</v>
      </c>
      <c r="CN239" s="262">
        <v>14287</v>
      </c>
      <c r="CO239" s="262">
        <v>12893</v>
      </c>
      <c r="CP239" s="262">
        <v>15847</v>
      </c>
      <c r="CQ239" s="262">
        <v>3685</v>
      </c>
      <c r="CR239" s="262">
        <v>1004</v>
      </c>
      <c r="CS239" s="262">
        <v>14287</v>
      </c>
      <c r="CT239" s="262">
        <v>15469</v>
      </c>
      <c r="CU239" s="262">
        <v>7611</v>
      </c>
      <c r="CV239" s="262">
        <v>7106</v>
      </c>
      <c r="CW239" s="262">
        <v>2327</v>
      </c>
      <c r="CX239" s="262">
        <v>916</v>
      </c>
      <c r="CY239" s="262">
        <v>113085</v>
      </c>
      <c r="CZ239" s="262">
        <v>55911</v>
      </c>
      <c r="DA239" s="262">
        <v>57173</v>
      </c>
      <c r="DB239" s="262">
        <v>11018</v>
      </c>
      <c r="DC239" s="262">
        <v>14089</v>
      </c>
      <c r="DD239" s="262">
        <v>11639</v>
      </c>
      <c r="DE239" s="262">
        <v>15792</v>
      </c>
      <c r="DF239" s="262">
        <v>12153</v>
      </c>
      <c r="DG239" s="262">
        <v>9569</v>
      </c>
      <c r="DH239" s="262">
        <v>5097</v>
      </c>
      <c r="DI239" s="262">
        <v>2961</v>
      </c>
      <c r="DJ239" s="262">
        <v>3257</v>
      </c>
      <c r="DK239" s="262">
        <v>11955</v>
      </c>
      <c r="DL239" s="262">
        <v>4154</v>
      </c>
      <c r="DM239" s="262">
        <v>8789</v>
      </c>
      <c r="DN239" s="262">
        <v>5630</v>
      </c>
      <c r="DO239" s="262">
        <v>12920</v>
      </c>
      <c r="DP239" s="262">
        <v>20807</v>
      </c>
      <c r="DQ239" s="262">
        <v>22257</v>
      </c>
      <c r="DR239" s="262">
        <v>11641</v>
      </c>
      <c r="DS239" s="262">
        <v>8713</v>
      </c>
      <c r="DT239" s="262">
        <v>63150</v>
      </c>
      <c r="DU239" s="262">
        <v>61710</v>
      </c>
      <c r="DV239" s="262">
        <v>1430</v>
      </c>
      <c r="DW239" s="262">
        <v>48690</v>
      </c>
      <c r="DX239" s="262">
        <v>61710</v>
      </c>
      <c r="DY239" s="262">
        <v>47560</v>
      </c>
      <c r="DZ239" s="262">
        <v>3990</v>
      </c>
      <c r="EA239" s="262">
        <v>3730</v>
      </c>
      <c r="EB239" s="262">
        <v>5400</v>
      </c>
      <c r="EC239" s="262">
        <v>1030</v>
      </c>
      <c r="ED239" s="262">
        <v>60650</v>
      </c>
      <c r="EE239" s="262">
        <v>3690</v>
      </c>
      <c r="EF239" s="262">
        <v>11870</v>
      </c>
      <c r="EG239" s="262">
        <v>12260</v>
      </c>
      <c r="EH239" s="262">
        <v>8230</v>
      </c>
      <c r="EI239" s="262">
        <v>8380</v>
      </c>
      <c r="EJ239" s="262">
        <v>1590</v>
      </c>
      <c r="EK239" s="262">
        <v>7100</v>
      </c>
      <c r="EL239" s="262">
        <v>2500</v>
      </c>
      <c r="EM239" s="262">
        <v>4230</v>
      </c>
      <c r="EN239" s="262">
        <v>800</v>
      </c>
      <c r="EO239" s="262">
        <v>61710</v>
      </c>
      <c r="EP239" s="262">
        <v>2040</v>
      </c>
      <c r="EQ239" s="262">
        <v>16440</v>
      </c>
      <c r="ER239" s="262">
        <v>11920</v>
      </c>
      <c r="ES239" s="262">
        <v>880</v>
      </c>
      <c r="ET239" s="262">
        <v>3650</v>
      </c>
      <c r="EU239" s="262">
        <v>14670</v>
      </c>
      <c r="EV239" s="262">
        <v>10210</v>
      </c>
      <c r="EW239" s="262">
        <v>4460</v>
      </c>
      <c r="EX239" s="262">
        <v>28560</v>
      </c>
      <c r="EY239" s="262">
        <v>2330</v>
      </c>
      <c r="EZ239" s="262">
        <v>7170</v>
      </c>
      <c r="FA239" s="262">
        <v>5570</v>
      </c>
      <c r="FB239" s="262">
        <v>13490</v>
      </c>
      <c r="FC239" s="262">
        <v>0.42420000000000002</v>
      </c>
      <c r="FD239" s="262">
        <v>15250</v>
      </c>
      <c r="FE239" s="262">
        <v>5120</v>
      </c>
      <c r="FF239" s="262">
        <v>8600</v>
      </c>
      <c r="FG239" s="262">
        <v>1530</v>
      </c>
      <c r="FH239" s="262">
        <v>4890</v>
      </c>
      <c r="FI239" s="262">
        <v>1590</v>
      </c>
      <c r="FJ239" s="262">
        <v>3200</v>
      </c>
      <c r="FK239" s="262">
        <v>3780</v>
      </c>
      <c r="FL239" s="262">
        <v>0.42420000000000002</v>
      </c>
      <c r="FM239" s="262">
        <v>1640</v>
      </c>
      <c r="FN239" s="262">
        <v>93860</v>
      </c>
      <c r="FO239" s="262">
        <v>5120</v>
      </c>
      <c r="FP239" s="262">
        <v>2260</v>
      </c>
      <c r="FQ239" s="262">
        <v>2860</v>
      </c>
      <c r="FR239" s="262">
        <v>36500</v>
      </c>
      <c r="FS239" s="262">
        <v>25180</v>
      </c>
      <c r="FT239" s="262">
        <v>23640</v>
      </c>
      <c r="FU239" s="262">
        <v>1530</v>
      </c>
      <c r="FV239" s="262">
        <v>8130</v>
      </c>
      <c r="FW239" s="262">
        <v>18940</v>
      </c>
      <c r="FX239" s="262">
        <v>93860</v>
      </c>
      <c r="FY239" s="262">
        <v>21680</v>
      </c>
      <c r="FZ239" s="262">
        <v>40250</v>
      </c>
      <c r="GA239" s="262">
        <v>13320</v>
      </c>
      <c r="GB239" s="262">
        <v>2490</v>
      </c>
      <c r="GC239" s="262">
        <v>6050</v>
      </c>
      <c r="GD239" s="262">
        <v>8170</v>
      </c>
      <c r="GE239" s="262">
        <v>1910</v>
      </c>
      <c r="GF239">
        <v>3072</v>
      </c>
      <c r="GG239">
        <v>1969</v>
      </c>
      <c r="GH239">
        <v>10303</v>
      </c>
      <c r="GI239">
        <v>4058</v>
      </c>
      <c r="GJ239">
        <v>2053</v>
      </c>
      <c r="GK239">
        <v>2927</v>
      </c>
      <c r="GL239">
        <v>3008</v>
      </c>
      <c r="GM239">
        <v>2131</v>
      </c>
      <c r="GN239">
        <v>1942</v>
      </c>
      <c r="GO239">
        <v>796</v>
      </c>
      <c r="GP239">
        <v>4498</v>
      </c>
      <c r="GQ239">
        <v>2756</v>
      </c>
      <c r="GR239">
        <v>17666</v>
      </c>
      <c r="GS239">
        <v>6399</v>
      </c>
      <c r="GT239">
        <v>3044</v>
      </c>
      <c r="GU239">
        <v>5852</v>
      </c>
      <c r="GV239">
        <v>4327</v>
      </c>
      <c r="GW239">
        <v>2797</v>
      </c>
      <c r="GX239">
        <v>2581</v>
      </c>
      <c r="GY239">
        <v>1032</v>
      </c>
    </row>
    <row r="240" spans="1:207">
      <c r="A240" s="262">
        <v>9182</v>
      </c>
      <c r="B240" s="262">
        <v>9</v>
      </c>
      <c r="C240" s="262">
        <v>1</v>
      </c>
      <c r="D240" s="262">
        <v>82</v>
      </c>
      <c r="E240" s="262" t="s">
        <v>188</v>
      </c>
      <c r="F240" s="262" t="s">
        <v>2675</v>
      </c>
      <c r="G240" s="262" t="s">
        <v>2676</v>
      </c>
      <c r="H240" s="262" t="s">
        <v>2202</v>
      </c>
      <c r="I240" s="262">
        <v>24504</v>
      </c>
      <c r="J240" s="262">
        <v>2775</v>
      </c>
      <c r="K240" s="262">
        <v>2432</v>
      </c>
      <c r="L240" s="262">
        <v>2388</v>
      </c>
      <c r="M240" s="262">
        <v>3223</v>
      </c>
      <c r="N240" s="262">
        <v>4023</v>
      </c>
      <c r="O240" s="262">
        <v>3265</v>
      </c>
      <c r="P240" s="262">
        <v>3202</v>
      </c>
      <c r="Q240" s="262">
        <v>2036</v>
      </c>
      <c r="R240" s="262">
        <v>1160</v>
      </c>
      <c r="S240" s="262">
        <v>2794</v>
      </c>
      <c r="T240" s="262">
        <v>20620</v>
      </c>
      <c r="U240" s="262">
        <v>98</v>
      </c>
      <c r="V240" s="262">
        <v>294</v>
      </c>
      <c r="W240" s="262">
        <v>362</v>
      </c>
      <c r="X240" s="262">
        <v>198</v>
      </c>
      <c r="Y240" s="262">
        <v>37</v>
      </c>
      <c r="Z240" s="262">
        <v>101</v>
      </c>
      <c r="AA240" s="262">
        <v>807</v>
      </c>
      <c r="AB240" s="262">
        <v>707</v>
      </c>
      <c r="AC240" s="262">
        <v>169</v>
      </c>
      <c r="AD240" s="262">
        <v>20120</v>
      </c>
      <c r="AE240" s="262">
        <v>2491</v>
      </c>
      <c r="AF240" s="262">
        <v>210</v>
      </c>
      <c r="AG240" s="262">
        <v>14928</v>
      </c>
      <c r="AH240" s="262">
        <v>4877</v>
      </c>
      <c r="AI240" s="262">
        <v>3720</v>
      </c>
      <c r="AJ240" s="262">
        <v>846</v>
      </c>
      <c r="AK240" s="262">
        <v>133</v>
      </c>
      <c r="AL240" s="262">
        <v>15545</v>
      </c>
      <c r="AM240" s="262">
        <v>4118</v>
      </c>
      <c r="AN240" s="262">
        <v>2694</v>
      </c>
      <c r="AO240" s="262">
        <v>2147</v>
      </c>
      <c r="AP240" s="262">
        <v>48215</v>
      </c>
      <c r="AQ240" s="262">
        <v>5796</v>
      </c>
      <c r="AR240" s="262">
        <v>4065</v>
      </c>
      <c r="AS240" s="262">
        <v>4588</v>
      </c>
      <c r="AT240" s="262">
        <v>7126</v>
      </c>
      <c r="AU240" s="262">
        <v>9261</v>
      </c>
      <c r="AV240" s="262">
        <v>5899</v>
      </c>
      <c r="AW240" s="262">
        <v>6358</v>
      </c>
      <c r="AX240" s="262">
        <v>3245</v>
      </c>
      <c r="AY240" s="262">
        <v>1873</v>
      </c>
      <c r="AZ240" s="262">
        <v>12583</v>
      </c>
      <c r="BA240" s="262">
        <v>31179</v>
      </c>
      <c r="BB240" s="262">
        <v>645</v>
      </c>
      <c r="BC240" s="262">
        <v>1100</v>
      </c>
      <c r="BD240" s="262">
        <v>1571</v>
      </c>
      <c r="BE240" s="262">
        <v>656</v>
      </c>
      <c r="BF240" s="262">
        <v>134</v>
      </c>
      <c r="BG240" s="262">
        <v>343</v>
      </c>
      <c r="BH240" s="262">
        <v>2043</v>
      </c>
      <c r="BI240" s="262">
        <v>2046</v>
      </c>
      <c r="BJ240" s="262">
        <v>571</v>
      </c>
      <c r="BK240" s="262">
        <v>38699</v>
      </c>
      <c r="BL240" s="262">
        <v>4562</v>
      </c>
      <c r="BM240" s="262">
        <v>290</v>
      </c>
      <c r="BN240" s="262">
        <v>21384</v>
      </c>
      <c r="BO240" s="262">
        <v>22934</v>
      </c>
      <c r="BP240" s="262">
        <v>2001</v>
      </c>
      <c r="BQ240" s="262">
        <v>1892</v>
      </c>
      <c r="BR240" s="262">
        <v>2987</v>
      </c>
      <c r="BS240" s="262">
        <v>6818</v>
      </c>
      <c r="BT240" s="262">
        <v>9755</v>
      </c>
      <c r="BU240" s="262">
        <v>8401</v>
      </c>
      <c r="BV240" s="262">
        <v>5567</v>
      </c>
      <c r="BW240" s="262">
        <v>5035</v>
      </c>
      <c r="BX240" s="262">
        <v>3827</v>
      </c>
      <c r="BY240" s="262">
        <v>1819</v>
      </c>
      <c r="BZ240" s="262">
        <v>1294</v>
      </c>
      <c r="CA240" s="262">
        <v>2708</v>
      </c>
      <c r="CB240" s="262">
        <v>2041</v>
      </c>
      <c r="CC240" s="262">
        <v>5231</v>
      </c>
      <c r="CD240" s="262">
        <v>9786</v>
      </c>
      <c r="CE240" s="262">
        <v>10578</v>
      </c>
      <c r="CF240" s="262">
        <v>7943</v>
      </c>
      <c r="CG240" s="262">
        <v>5714</v>
      </c>
      <c r="CH240" s="262">
        <v>6918</v>
      </c>
      <c r="CI240" s="262">
        <v>31767</v>
      </c>
      <c r="CJ240" s="262">
        <v>6158</v>
      </c>
      <c r="CK240" s="262">
        <v>5639</v>
      </c>
      <c r="CL240" s="262">
        <v>4647</v>
      </c>
      <c r="CM240" s="262">
        <v>44136</v>
      </c>
      <c r="CN240" s="262">
        <v>16181</v>
      </c>
      <c r="CO240" s="262">
        <v>12184</v>
      </c>
      <c r="CP240" s="262">
        <v>11658</v>
      </c>
      <c r="CQ240" s="262">
        <v>3305</v>
      </c>
      <c r="CR240" s="262">
        <v>808</v>
      </c>
      <c r="CS240" s="262">
        <v>16181</v>
      </c>
      <c r="CT240" s="262">
        <v>14132</v>
      </c>
      <c r="CU240" s="262">
        <v>5849</v>
      </c>
      <c r="CV240" s="262">
        <v>5271</v>
      </c>
      <c r="CW240" s="262">
        <v>1751</v>
      </c>
      <c r="CX240" s="262">
        <v>952</v>
      </c>
      <c r="CY240" s="262">
        <v>93630</v>
      </c>
      <c r="CZ240" s="262">
        <v>45030</v>
      </c>
      <c r="DA240" s="262">
        <v>48600</v>
      </c>
      <c r="DB240" s="262">
        <v>8339</v>
      </c>
      <c r="DC240" s="262">
        <v>9904</v>
      </c>
      <c r="DD240" s="262">
        <v>9711</v>
      </c>
      <c r="DE240" s="262">
        <v>12582</v>
      </c>
      <c r="DF240" s="262">
        <v>11641</v>
      </c>
      <c r="DG240" s="262">
        <v>9673</v>
      </c>
      <c r="DH240" s="262">
        <v>5061</v>
      </c>
      <c r="DI240" s="262">
        <v>2352</v>
      </c>
      <c r="DJ240" s="262">
        <v>2470</v>
      </c>
      <c r="DK240" s="262">
        <v>8301</v>
      </c>
      <c r="DL240" s="262">
        <v>3043</v>
      </c>
      <c r="DM240" s="262">
        <v>7072</v>
      </c>
      <c r="DN240" s="262">
        <v>4716</v>
      </c>
      <c r="DO240" s="262">
        <v>10311</v>
      </c>
      <c r="DP240" s="262">
        <v>16408</v>
      </c>
      <c r="DQ240" s="262">
        <v>18413</v>
      </c>
      <c r="DR240" s="262">
        <v>11845</v>
      </c>
      <c r="DS240" s="262">
        <v>8699</v>
      </c>
      <c r="DT240" s="262">
        <v>52780</v>
      </c>
      <c r="DU240" s="262">
        <v>51710</v>
      </c>
      <c r="DV240" s="262">
        <v>1070</v>
      </c>
      <c r="DW240" s="262">
        <v>40110</v>
      </c>
      <c r="DX240" s="262">
        <v>51710</v>
      </c>
      <c r="DY240" s="262">
        <v>40120</v>
      </c>
      <c r="DZ240" s="262">
        <v>2230</v>
      </c>
      <c r="EA240" s="262">
        <v>3280</v>
      </c>
      <c r="EB240" s="262">
        <v>5240</v>
      </c>
      <c r="EC240" s="262">
        <v>840</v>
      </c>
      <c r="ED240" s="262">
        <v>50690</v>
      </c>
      <c r="EE240" s="262">
        <v>3420</v>
      </c>
      <c r="EF240" s="262">
        <v>9830</v>
      </c>
      <c r="EG240" s="262">
        <v>10150</v>
      </c>
      <c r="EH240" s="262">
        <v>6200</v>
      </c>
      <c r="EI240" s="262">
        <v>8420</v>
      </c>
      <c r="EJ240" s="262">
        <v>1030</v>
      </c>
      <c r="EK240" s="262">
        <v>5260</v>
      </c>
      <c r="EL240" s="262">
        <v>2330</v>
      </c>
      <c r="EM240" s="262">
        <v>4030</v>
      </c>
      <c r="EN240" s="262">
        <v>0.42420000000000002</v>
      </c>
      <c r="EO240" s="262">
        <v>51710</v>
      </c>
      <c r="EP240" s="262">
        <v>1340</v>
      </c>
      <c r="EQ240" s="262">
        <v>12650</v>
      </c>
      <c r="ER240" s="262">
        <v>9130</v>
      </c>
      <c r="ES240" s="262">
        <v>560</v>
      </c>
      <c r="ET240" s="262">
        <v>2960</v>
      </c>
      <c r="EU240" s="262">
        <v>15260</v>
      </c>
      <c r="EV240" s="262">
        <v>11320</v>
      </c>
      <c r="EW240" s="262">
        <v>3940</v>
      </c>
      <c r="EX240" s="262">
        <v>22440</v>
      </c>
      <c r="EY240" s="262">
        <v>2000</v>
      </c>
      <c r="EZ240" s="262">
        <v>6120</v>
      </c>
      <c r="FA240" s="262">
        <v>3090</v>
      </c>
      <c r="FB240" s="262">
        <v>11230</v>
      </c>
      <c r="FC240" s="262">
        <v>10</v>
      </c>
      <c r="FD240" s="262">
        <v>11400</v>
      </c>
      <c r="FE240" s="262">
        <v>3990</v>
      </c>
      <c r="FF240" s="262">
        <v>6150</v>
      </c>
      <c r="FG240" s="262">
        <v>1260</v>
      </c>
      <c r="FH240" s="262">
        <v>3820</v>
      </c>
      <c r="FI240" s="262">
        <v>1250</v>
      </c>
      <c r="FJ240" s="262">
        <v>2170</v>
      </c>
      <c r="FK240" s="262">
        <v>3010</v>
      </c>
      <c r="FL240" s="262">
        <v>0.42420000000000002</v>
      </c>
      <c r="FM240" s="262">
        <v>1090</v>
      </c>
      <c r="FN240" s="262">
        <v>79510</v>
      </c>
      <c r="FO240" s="262">
        <v>4260</v>
      </c>
      <c r="FP240" s="262">
        <v>2330</v>
      </c>
      <c r="FQ240" s="262">
        <v>1930</v>
      </c>
      <c r="FR240" s="262">
        <v>32670</v>
      </c>
      <c r="FS240" s="262">
        <v>19320</v>
      </c>
      <c r="FT240" s="262">
        <v>18060</v>
      </c>
      <c r="FU240" s="262">
        <v>1260</v>
      </c>
      <c r="FV240" s="262">
        <v>5260</v>
      </c>
      <c r="FW240" s="262">
        <v>18000</v>
      </c>
      <c r="FX240" s="262">
        <v>79510</v>
      </c>
      <c r="FY240" s="262">
        <v>16730</v>
      </c>
      <c r="FZ240" s="262">
        <v>36690</v>
      </c>
      <c r="GA240" s="262">
        <v>10500</v>
      </c>
      <c r="GB240" s="262">
        <v>2110</v>
      </c>
      <c r="GC240" s="262">
        <v>4490</v>
      </c>
      <c r="GD240" s="262">
        <v>7370</v>
      </c>
      <c r="GE240" s="262">
        <v>1620</v>
      </c>
      <c r="GF240">
        <v>2775</v>
      </c>
      <c r="GG240">
        <v>2324</v>
      </c>
      <c r="GH240">
        <v>9488</v>
      </c>
      <c r="GI240">
        <v>2653</v>
      </c>
      <c r="GJ240">
        <v>1259</v>
      </c>
      <c r="GK240">
        <v>1499</v>
      </c>
      <c r="GL240">
        <v>1803</v>
      </c>
      <c r="GM240">
        <v>1198</v>
      </c>
      <c r="GN240">
        <v>1089</v>
      </c>
      <c r="GO240">
        <v>416</v>
      </c>
      <c r="GP240">
        <v>5796</v>
      </c>
      <c r="GQ240">
        <v>3906</v>
      </c>
      <c r="GR240">
        <v>20689</v>
      </c>
      <c r="GS240">
        <v>4810</v>
      </c>
      <c r="GT240">
        <v>2198</v>
      </c>
      <c r="GU240">
        <v>3358</v>
      </c>
      <c r="GV240">
        <v>3166</v>
      </c>
      <c r="GW240">
        <v>1862</v>
      </c>
      <c r="GX240">
        <v>1780</v>
      </c>
      <c r="GY240">
        <v>646</v>
      </c>
    </row>
    <row r="241" spans="1:207">
      <c r="A241" s="262">
        <v>9183</v>
      </c>
      <c r="B241" s="262">
        <v>9</v>
      </c>
      <c r="C241" s="262">
        <v>1</v>
      </c>
      <c r="D241" s="262">
        <v>83</v>
      </c>
      <c r="E241" s="262" t="s">
        <v>188</v>
      </c>
      <c r="F241" s="262" t="s">
        <v>2677</v>
      </c>
      <c r="G241" s="262" t="s">
        <v>2678</v>
      </c>
      <c r="H241" s="262" t="s">
        <v>2202</v>
      </c>
      <c r="I241" s="262">
        <v>29479</v>
      </c>
      <c r="J241" s="262">
        <v>2708</v>
      </c>
      <c r="K241" s="262">
        <v>1897</v>
      </c>
      <c r="L241" s="262">
        <v>2293</v>
      </c>
      <c r="M241" s="262">
        <v>4211</v>
      </c>
      <c r="N241" s="262">
        <v>5147</v>
      </c>
      <c r="O241" s="262">
        <v>4167</v>
      </c>
      <c r="P241" s="262">
        <v>5298</v>
      </c>
      <c r="Q241" s="262">
        <v>2435</v>
      </c>
      <c r="R241" s="262">
        <v>1323</v>
      </c>
      <c r="S241" s="262">
        <v>2118</v>
      </c>
      <c r="T241" s="262">
        <v>26597</v>
      </c>
      <c r="U241" s="262">
        <v>76</v>
      </c>
      <c r="V241" s="262">
        <v>305</v>
      </c>
      <c r="W241" s="262">
        <v>172</v>
      </c>
      <c r="X241" s="262">
        <v>128</v>
      </c>
      <c r="Y241" s="262">
        <v>6</v>
      </c>
      <c r="Z241" s="262">
        <v>77</v>
      </c>
      <c r="AA241" s="262">
        <v>438</v>
      </c>
      <c r="AB241" s="262">
        <v>437</v>
      </c>
      <c r="AC241" s="262">
        <v>248</v>
      </c>
      <c r="AD241" s="262">
        <v>24426</v>
      </c>
      <c r="AE241" s="262">
        <v>3633</v>
      </c>
      <c r="AF241" s="262">
        <v>297</v>
      </c>
      <c r="AG241" s="262">
        <v>22348</v>
      </c>
      <c r="AH241" s="262">
        <v>4527</v>
      </c>
      <c r="AI241" s="262">
        <v>1939</v>
      </c>
      <c r="AJ241" s="262">
        <v>533</v>
      </c>
      <c r="AK241" s="262">
        <v>132</v>
      </c>
      <c r="AL241" s="262">
        <v>18594</v>
      </c>
      <c r="AM241" s="262">
        <v>5114</v>
      </c>
      <c r="AN241" s="262">
        <v>3951</v>
      </c>
      <c r="AO241" s="262">
        <v>1820</v>
      </c>
      <c r="AP241" s="262">
        <v>46479</v>
      </c>
      <c r="AQ241" s="262">
        <v>3739</v>
      </c>
      <c r="AR241" s="262">
        <v>2513</v>
      </c>
      <c r="AS241" s="262">
        <v>3527</v>
      </c>
      <c r="AT241" s="262">
        <v>7855</v>
      </c>
      <c r="AU241" s="262">
        <v>8472</v>
      </c>
      <c r="AV241" s="262">
        <v>6233</v>
      </c>
      <c r="AW241" s="262">
        <v>8950</v>
      </c>
      <c r="AX241" s="262">
        <v>3333</v>
      </c>
      <c r="AY241" s="262">
        <v>1857</v>
      </c>
      <c r="AZ241" s="262">
        <v>10165</v>
      </c>
      <c r="BA241" s="262">
        <v>33141</v>
      </c>
      <c r="BB241" s="262">
        <v>408</v>
      </c>
      <c r="BC241" s="262">
        <v>1707</v>
      </c>
      <c r="BD241" s="262">
        <v>639</v>
      </c>
      <c r="BE241" s="262">
        <v>256</v>
      </c>
      <c r="BF241" s="262">
        <v>6</v>
      </c>
      <c r="BG241" s="262">
        <v>157</v>
      </c>
      <c r="BH241" s="262">
        <v>691</v>
      </c>
      <c r="BI241" s="262">
        <v>1162</v>
      </c>
      <c r="BJ241" s="262">
        <v>894</v>
      </c>
      <c r="BK241" s="262">
        <v>37940</v>
      </c>
      <c r="BL241" s="262">
        <v>5403</v>
      </c>
      <c r="BM241" s="262">
        <v>389</v>
      </c>
      <c r="BN241" s="262">
        <v>26381</v>
      </c>
      <c r="BO241" s="262">
        <v>17885</v>
      </c>
      <c r="BP241" s="262">
        <v>178</v>
      </c>
      <c r="BQ241" s="262">
        <v>2035</v>
      </c>
      <c r="BR241" s="262">
        <v>1045</v>
      </c>
      <c r="BS241" s="262">
        <v>4325</v>
      </c>
      <c r="BT241" s="262">
        <v>8602</v>
      </c>
      <c r="BU241" s="262">
        <v>7500</v>
      </c>
      <c r="BV241" s="262">
        <v>6693</v>
      </c>
      <c r="BW241" s="262">
        <v>6496</v>
      </c>
      <c r="BX241" s="262">
        <v>5061</v>
      </c>
      <c r="BY241" s="262">
        <v>2312</v>
      </c>
      <c r="BZ241" s="262">
        <v>1500</v>
      </c>
      <c r="CA241" s="262">
        <v>2945</v>
      </c>
      <c r="CB241" s="262">
        <v>804</v>
      </c>
      <c r="CC241" s="262">
        <v>3015</v>
      </c>
      <c r="CD241" s="262">
        <v>7310</v>
      </c>
      <c r="CE241" s="262">
        <v>8939</v>
      </c>
      <c r="CF241" s="262">
        <v>8287</v>
      </c>
      <c r="CG241" s="262">
        <v>7082</v>
      </c>
      <c r="CH241" s="262">
        <v>11042</v>
      </c>
      <c r="CI241" s="262">
        <v>27357</v>
      </c>
      <c r="CJ241" s="262">
        <v>6405</v>
      </c>
      <c r="CK241" s="262">
        <v>8856</v>
      </c>
      <c r="CL241" s="262">
        <v>3861</v>
      </c>
      <c r="CM241" s="262">
        <v>42846</v>
      </c>
      <c r="CN241" s="262">
        <v>13031</v>
      </c>
      <c r="CO241" s="262">
        <v>10781</v>
      </c>
      <c r="CP241" s="262">
        <v>14500</v>
      </c>
      <c r="CQ241" s="262">
        <v>3708</v>
      </c>
      <c r="CR241" s="262">
        <v>826</v>
      </c>
      <c r="CS241" s="262">
        <v>13031</v>
      </c>
      <c r="CT241" s="262">
        <v>12922</v>
      </c>
      <c r="CU241" s="262">
        <v>7234</v>
      </c>
      <c r="CV241" s="262">
        <v>6058</v>
      </c>
      <c r="CW241" s="262">
        <v>2231</v>
      </c>
      <c r="CX241" s="262">
        <v>1370</v>
      </c>
      <c r="CY241" s="262">
        <v>106414</v>
      </c>
      <c r="CZ241" s="262">
        <v>52620</v>
      </c>
      <c r="DA241" s="262">
        <v>53795</v>
      </c>
      <c r="DB241" s="262">
        <v>9525</v>
      </c>
      <c r="DC241" s="262">
        <v>12458</v>
      </c>
      <c r="DD241" s="262">
        <v>11672</v>
      </c>
      <c r="DE241" s="262">
        <v>15443</v>
      </c>
      <c r="DF241" s="262">
        <v>11527</v>
      </c>
      <c r="DG241" s="262">
        <v>9976</v>
      </c>
      <c r="DH241" s="262">
        <v>5473</v>
      </c>
      <c r="DI241" s="262">
        <v>2676</v>
      </c>
      <c r="DJ241" s="262">
        <v>2764</v>
      </c>
      <c r="DK241" s="262">
        <v>10205</v>
      </c>
      <c r="DL241" s="262">
        <v>3666</v>
      </c>
      <c r="DM241" s="262">
        <v>8737</v>
      </c>
      <c r="DN241" s="262">
        <v>5607</v>
      </c>
      <c r="DO241" s="262">
        <v>12259</v>
      </c>
      <c r="DP241" s="262">
        <v>18082</v>
      </c>
      <c r="DQ241" s="262">
        <v>21702</v>
      </c>
      <c r="DR241" s="262">
        <v>11179</v>
      </c>
      <c r="DS241" s="262">
        <v>9538</v>
      </c>
      <c r="DT241" s="262">
        <v>58630</v>
      </c>
      <c r="DU241" s="262">
        <v>56810</v>
      </c>
      <c r="DV241" s="262">
        <v>1820</v>
      </c>
      <c r="DW241" s="262">
        <v>46510</v>
      </c>
      <c r="DX241" s="262">
        <v>56810</v>
      </c>
      <c r="DY241" s="262">
        <v>47220</v>
      </c>
      <c r="DZ241" s="262">
        <v>2500</v>
      </c>
      <c r="EA241" s="262">
        <v>2420</v>
      </c>
      <c r="EB241" s="262">
        <v>3420</v>
      </c>
      <c r="EC241" s="262">
        <v>1250</v>
      </c>
      <c r="ED241" s="262">
        <v>55900</v>
      </c>
      <c r="EE241" s="262">
        <v>2230</v>
      </c>
      <c r="EF241" s="262">
        <v>6270</v>
      </c>
      <c r="EG241" s="262">
        <v>11280</v>
      </c>
      <c r="EH241" s="262">
        <v>7160</v>
      </c>
      <c r="EI241" s="262">
        <v>8070</v>
      </c>
      <c r="EJ241" s="262">
        <v>2470</v>
      </c>
      <c r="EK241" s="262">
        <v>8530</v>
      </c>
      <c r="EL241" s="262">
        <v>4940</v>
      </c>
      <c r="EM241" s="262">
        <v>4890</v>
      </c>
      <c r="EN241" s="262">
        <v>0.42420000000000002</v>
      </c>
      <c r="EO241" s="262">
        <v>56810</v>
      </c>
      <c r="EP241" s="262">
        <v>2680</v>
      </c>
      <c r="EQ241" s="262">
        <v>19680</v>
      </c>
      <c r="ER241" s="262">
        <v>15030</v>
      </c>
      <c r="ES241" s="262">
        <v>630</v>
      </c>
      <c r="ET241" s="262">
        <v>4020</v>
      </c>
      <c r="EU241" s="262">
        <v>12880</v>
      </c>
      <c r="EV241" s="262">
        <v>8960</v>
      </c>
      <c r="EW241" s="262">
        <v>3920</v>
      </c>
      <c r="EX241" s="262">
        <v>21570</v>
      </c>
      <c r="EY241" s="262">
        <v>1750</v>
      </c>
      <c r="EZ241" s="262">
        <v>4840</v>
      </c>
      <c r="FA241" s="262">
        <v>3310</v>
      </c>
      <c r="FB241" s="262">
        <v>11670</v>
      </c>
      <c r="FC241" s="262">
        <v>0.42420000000000002</v>
      </c>
      <c r="FD241" s="262">
        <v>13520</v>
      </c>
      <c r="FE241" s="262">
        <v>4430</v>
      </c>
      <c r="FF241" s="262">
        <v>7800</v>
      </c>
      <c r="FG241" s="262">
        <v>1300</v>
      </c>
      <c r="FH241" s="262">
        <v>4180</v>
      </c>
      <c r="FI241" s="262">
        <v>2400</v>
      </c>
      <c r="FJ241" s="262">
        <v>2570</v>
      </c>
      <c r="FK241" s="262">
        <v>2660</v>
      </c>
      <c r="FL241" s="262">
        <v>0.42420000000000002</v>
      </c>
      <c r="FM241" s="262">
        <v>1680</v>
      </c>
      <c r="FN241" s="262">
        <v>89520</v>
      </c>
      <c r="FO241" s="262">
        <v>6870</v>
      </c>
      <c r="FP241" s="262">
        <v>4170</v>
      </c>
      <c r="FQ241" s="262">
        <v>2700</v>
      </c>
      <c r="FR241" s="262">
        <v>47550</v>
      </c>
      <c r="FS241" s="262">
        <v>19510</v>
      </c>
      <c r="FT241" s="262">
        <v>18210</v>
      </c>
      <c r="FU241" s="262">
        <v>1300</v>
      </c>
      <c r="FV241" s="262">
        <v>5480</v>
      </c>
      <c r="FW241" s="262">
        <v>10120</v>
      </c>
      <c r="FX241" s="262">
        <v>89520</v>
      </c>
      <c r="FY241" s="262">
        <v>22730</v>
      </c>
      <c r="FZ241" s="262">
        <v>46490</v>
      </c>
      <c r="GA241" s="262">
        <v>10610</v>
      </c>
      <c r="GB241" s="262">
        <v>1710</v>
      </c>
      <c r="GC241" s="262">
        <v>3990</v>
      </c>
      <c r="GD241" s="262">
        <v>3500</v>
      </c>
      <c r="GE241" s="262">
        <v>500</v>
      </c>
      <c r="GF241">
        <v>2708</v>
      </c>
      <c r="GG241">
        <v>1815</v>
      </c>
      <c r="GH241">
        <v>11281</v>
      </c>
      <c r="GI241">
        <v>3527</v>
      </c>
      <c r="GJ241">
        <v>1611</v>
      </c>
      <c r="GK241">
        <v>2741</v>
      </c>
      <c r="GL241">
        <v>2502</v>
      </c>
      <c r="GM241">
        <v>1580</v>
      </c>
      <c r="GN241">
        <v>1170</v>
      </c>
      <c r="GO241">
        <v>544</v>
      </c>
      <c r="GP241">
        <v>3739</v>
      </c>
      <c r="GQ241">
        <v>2367</v>
      </c>
      <c r="GR241">
        <v>19467</v>
      </c>
      <c r="GS241">
        <v>5303</v>
      </c>
      <c r="GT241">
        <v>2286</v>
      </c>
      <c r="GU241">
        <v>4957</v>
      </c>
      <c r="GV241">
        <v>3875</v>
      </c>
      <c r="GW241">
        <v>2125</v>
      </c>
      <c r="GX241">
        <v>1602</v>
      </c>
      <c r="GY241">
        <v>758</v>
      </c>
    </row>
    <row r="242" spans="1:207">
      <c r="A242" s="262">
        <v>9184</v>
      </c>
      <c r="B242" s="262">
        <v>9</v>
      </c>
      <c r="C242" s="262">
        <v>1</v>
      </c>
      <c r="D242" s="262">
        <v>84</v>
      </c>
      <c r="E242" s="262" t="s">
        <v>188</v>
      </c>
      <c r="F242" s="262" t="s">
        <v>2679</v>
      </c>
      <c r="G242" s="262" t="s">
        <v>2680</v>
      </c>
      <c r="H242" s="262" t="s">
        <v>2202</v>
      </c>
      <c r="I242" s="262">
        <v>67994</v>
      </c>
      <c r="J242" s="262">
        <v>1548</v>
      </c>
      <c r="K242" s="262">
        <v>3687</v>
      </c>
      <c r="L242" s="262">
        <v>5087</v>
      </c>
      <c r="M242" s="262">
        <v>10110</v>
      </c>
      <c r="N242" s="262">
        <v>14959</v>
      </c>
      <c r="O242" s="262">
        <v>11304</v>
      </c>
      <c r="P242" s="262">
        <v>9813</v>
      </c>
      <c r="Q242" s="262">
        <v>6940</v>
      </c>
      <c r="R242" s="262">
        <v>4546</v>
      </c>
      <c r="S242" s="262">
        <v>7393</v>
      </c>
      <c r="T242" s="262">
        <v>57219</v>
      </c>
      <c r="U242" s="262">
        <v>251</v>
      </c>
      <c r="V242" s="262">
        <v>1140</v>
      </c>
      <c r="W242" s="262">
        <v>856</v>
      </c>
      <c r="X242" s="262">
        <v>676</v>
      </c>
      <c r="Y242" s="262">
        <v>251</v>
      </c>
      <c r="Z242" s="262">
        <v>208</v>
      </c>
      <c r="AA242" s="262">
        <v>6661</v>
      </c>
      <c r="AB242" s="262">
        <v>931</v>
      </c>
      <c r="AC242" s="262">
        <v>1101</v>
      </c>
      <c r="AD242" s="262">
        <v>57017</v>
      </c>
      <c r="AE242" s="262">
        <v>2156</v>
      </c>
      <c r="AF242" s="262">
        <v>128</v>
      </c>
      <c r="AG242" s="262">
        <v>48583</v>
      </c>
      <c r="AH242" s="262">
        <v>8180</v>
      </c>
      <c r="AI242" s="262">
        <v>6537</v>
      </c>
      <c r="AJ242" s="262">
        <v>3355</v>
      </c>
      <c r="AK242" s="262">
        <v>1339</v>
      </c>
      <c r="AL242" s="262">
        <v>25549</v>
      </c>
      <c r="AM242" s="262">
        <v>17604</v>
      </c>
      <c r="AN242" s="262">
        <v>22085</v>
      </c>
      <c r="AO242" s="262">
        <v>2756</v>
      </c>
      <c r="AP242" s="262">
        <v>151280</v>
      </c>
      <c r="AQ242" s="262">
        <v>2816</v>
      </c>
      <c r="AR242" s="262">
        <v>5328</v>
      </c>
      <c r="AS242" s="262">
        <v>9134</v>
      </c>
      <c r="AT242" s="262">
        <v>24057</v>
      </c>
      <c r="AU242" s="262">
        <v>38062</v>
      </c>
      <c r="AV242" s="262">
        <v>23501</v>
      </c>
      <c r="AW242" s="262">
        <v>24575</v>
      </c>
      <c r="AX242" s="262">
        <v>14374</v>
      </c>
      <c r="AY242" s="262">
        <v>9376</v>
      </c>
      <c r="AZ242" s="262">
        <v>51044</v>
      </c>
      <c r="BA242" s="262">
        <v>77207</v>
      </c>
      <c r="BB242" s="262">
        <v>1564</v>
      </c>
      <c r="BC242" s="262">
        <v>8209</v>
      </c>
      <c r="BD242" s="262">
        <v>6096</v>
      </c>
      <c r="BE242" s="262">
        <v>3727</v>
      </c>
      <c r="BF242" s="262">
        <v>2543</v>
      </c>
      <c r="BG242" s="262">
        <v>833</v>
      </c>
      <c r="BH242" s="262">
        <v>27264</v>
      </c>
      <c r="BI242" s="262">
        <v>1856</v>
      </c>
      <c r="BJ242" s="262">
        <v>5992</v>
      </c>
      <c r="BK242" s="262">
        <v>112313</v>
      </c>
      <c r="BL242" s="262">
        <v>3513</v>
      </c>
      <c r="BM242" s="262">
        <v>285</v>
      </c>
      <c r="BN242" s="262">
        <v>69747</v>
      </c>
      <c r="BO242" s="262">
        <v>77813</v>
      </c>
      <c r="BP242" s="262">
        <v>226</v>
      </c>
      <c r="BQ242" s="262">
        <v>3437</v>
      </c>
      <c r="BR242" s="262">
        <v>9332</v>
      </c>
      <c r="BS242" s="262">
        <v>21997</v>
      </c>
      <c r="BT242" s="262">
        <v>33409</v>
      </c>
      <c r="BU242" s="262">
        <v>26134</v>
      </c>
      <c r="BV242" s="262">
        <v>16346</v>
      </c>
      <c r="BW242" s="262">
        <v>16589</v>
      </c>
      <c r="BX242" s="262">
        <v>11929</v>
      </c>
      <c r="BY242" s="262">
        <v>5582</v>
      </c>
      <c r="BZ242" s="262">
        <v>3574</v>
      </c>
      <c r="CA242" s="262">
        <v>6331</v>
      </c>
      <c r="CB242" s="262">
        <v>7372</v>
      </c>
      <c r="CC242" s="262">
        <v>15097</v>
      </c>
      <c r="CD242" s="262">
        <v>32095</v>
      </c>
      <c r="CE242" s="262">
        <v>33826</v>
      </c>
      <c r="CF242" s="262">
        <v>24081</v>
      </c>
      <c r="CG242" s="262">
        <v>18792</v>
      </c>
      <c r="CH242" s="262">
        <v>19960</v>
      </c>
      <c r="CI242" s="262">
        <v>57521</v>
      </c>
      <c r="CJ242" s="262">
        <v>25998</v>
      </c>
      <c r="CK242" s="262">
        <v>54557</v>
      </c>
      <c r="CL242" s="262">
        <v>13147</v>
      </c>
      <c r="CM242" s="262">
        <v>143757</v>
      </c>
      <c r="CN242" s="262">
        <v>49394</v>
      </c>
      <c r="CO242" s="262">
        <v>39738</v>
      </c>
      <c r="CP242" s="262">
        <v>40573</v>
      </c>
      <c r="CQ242" s="262">
        <v>10796</v>
      </c>
      <c r="CR242" s="262">
        <v>3256</v>
      </c>
      <c r="CS242" s="262">
        <v>49394</v>
      </c>
      <c r="CT242" s="262">
        <v>47128</v>
      </c>
      <c r="CU242" s="262">
        <v>21944</v>
      </c>
      <c r="CV242" s="262">
        <v>18135</v>
      </c>
      <c r="CW242" s="262">
        <v>5113</v>
      </c>
      <c r="CX242" s="262">
        <v>2043</v>
      </c>
      <c r="CY242" s="262">
        <v>317248</v>
      </c>
      <c r="CZ242" s="262">
        <v>155130</v>
      </c>
      <c r="DA242" s="262">
        <v>162119</v>
      </c>
      <c r="DB242" s="262">
        <v>32241</v>
      </c>
      <c r="DC242" s="262">
        <v>31544</v>
      </c>
      <c r="DD242" s="262">
        <v>33854</v>
      </c>
      <c r="DE242" s="262">
        <v>40583</v>
      </c>
      <c r="DF242" s="262">
        <v>37389</v>
      </c>
      <c r="DG242" s="262">
        <v>30348</v>
      </c>
      <c r="DH242" s="262">
        <v>14760</v>
      </c>
      <c r="DI242" s="262">
        <v>9220</v>
      </c>
      <c r="DJ242" s="262">
        <v>9828</v>
      </c>
      <c r="DK242" s="262">
        <v>29593</v>
      </c>
      <c r="DL242" s="262">
        <v>9106</v>
      </c>
      <c r="DM242" s="262">
        <v>22729</v>
      </c>
      <c r="DN242" s="262">
        <v>17163</v>
      </c>
      <c r="DO242" s="262">
        <v>39839</v>
      </c>
      <c r="DP242" s="262">
        <v>56691</v>
      </c>
      <c r="DQ242" s="262">
        <v>58732</v>
      </c>
      <c r="DR242" s="262">
        <v>38482</v>
      </c>
      <c r="DS242" s="262">
        <v>25866</v>
      </c>
      <c r="DT242" s="262">
        <v>173450</v>
      </c>
      <c r="DU242" s="262">
        <v>169450</v>
      </c>
      <c r="DV242" s="262">
        <v>4000</v>
      </c>
      <c r="DW242" s="262">
        <v>140780</v>
      </c>
      <c r="DX242" s="262">
        <v>169450</v>
      </c>
      <c r="DY242" s="262">
        <v>133380</v>
      </c>
      <c r="DZ242" s="262">
        <v>9640</v>
      </c>
      <c r="EA242" s="262">
        <v>9840</v>
      </c>
      <c r="EB242" s="262">
        <v>15420</v>
      </c>
      <c r="EC242" s="262">
        <v>1170</v>
      </c>
      <c r="ED242" s="262">
        <v>165750</v>
      </c>
      <c r="EE242" s="262">
        <v>11990</v>
      </c>
      <c r="EF242" s="262">
        <v>45590</v>
      </c>
      <c r="EG242" s="262">
        <v>34800</v>
      </c>
      <c r="EH242" s="262">
        <v>26400</v>
      </c>
      <c r="EI242" s="262">
        <v>22050</v>
      </c>
      <c r="EJ242" s="262">
        <v>1470</v>
      </c>
      <c r="EK242" s="262">
        <v>11000</v>
      </c>
      <c r="EL242" s="262">
        <v>4000</v>
      </c>
      <c r="EM242" s="262">
        <v>7830</v>
      </c>
      <c r="EN242" s="262">
        <v>610</v>
      </c>
      <c r="EO242" s="262">
        <v>169450</v>
      </c>
      <c r="EP242" s="262">
        <v>1390</v>
      </c>
      <c r="EQ242" s="262">
        <v>30280</v>
      </c>
      <c r="ER242" s="262">
        <v>22560</v>
      </c>
      <c r="ES242" s="262">
        <v>1700</v>
      </c>
      <c r="ET242" s="262">
        <v>6020</v>
      </c>
      <c r="EU242" s="262">
        <v>48400</v>
      </c>
      <c r="EV242" s="262">
        <v>28690</v>
      </c>
      <c r="EW242" s="262">
        <v>19720</v>
      </c>
      <c r="EX242" s="262">
        <v>89370</v>
      </c>
      <c r="EY242" s="262">
        <v>10940</v>
      </c>
      <c r="EZ242" s="262">
        <v>30090</v>
      </c>
      <c r="FA242" s="262">
        <v>12540</v>
      </c>
      <c r="FB242" s="262">
        <v>35810</v>
      </c>
      <c r="FC242" s="262">
        <v>0.42420000000000002</v>
      </c>
      <c r="FD242" s="262">
        <v>39280</v>
      </c>
      <c r="FE242" s="262">
        <v>13730</v>
      </c>
      <c r="FF242" s="262">
        <v>20860</v>
      </c>
      <c r="FG242" s="262">
        <v>4700</v>
      </c>
      <c r="FH242" s="262">
        <v>13410</v>
      </c>
      <c r="FI242" s="262">
        <v>2890</v>
      </c>
      <c r="FJ242" s="262">
        <v>5050</v>
      </c>
      <c r="FK242" s="262">
        <v>14560</v>
      </c>
      <c r="FL242" s="262">
        <v>0.42420000000000002</v>
      </c>
      <c r="FM242" s="262">
        <v>3120</v>
      </c>
      <c r="FN242" s="262">
        <v>265740</v>
      </c>
      <c r="FO242" s="262">
        <v>13420</v>
      </c>
      <c r="FP242" s="262">
        <v>6770</v>
      </c>
      <c r="FQ242" s="262">
        <v>6650</v>
      </c>
      <c r="FR242" s="262">
        <v>71780</v>
      </c>
      <c r="FS242" s="262">
        <v>66070</v>
      </c>
      <c r="FT242" s="262">
        <v>61370</v>
      </c>
      <c r="FU242" s="262">
        <v>4700</v>
      </c>
      <c r="FV242" s="262">
        <v>25700</v>
      </c>
      <c r="FW242" s="262">
        <v>88760</v>
      </c>
      <c r="FX242" s="262">
        <v>265740</v>
      </c>
      <c r="FY242" s="262">
        <v>55640</v>
      </c>
      <c r="FZ242" s="262">
        <v>99670</v>
      </c>
      <c r="GA242" s="262">
        <v>29040</v>
      </c>
      <c r="GB242" s="262">
        <v>9810</v>
      </c>
      <c r="GC242" s="262">
        <v>22380</v>
      </c>
      <c r="GD242" s="262">
        <v>39310</v>
      </c>
      <c r="GE242" s="262">
        <v>9900</v>
      </c>
      <c r="GF242">
        <v>1548</v>
      </c>
      <c r="GG242">
        <v>3518</v>
      </c>
      <c r="GH242">
        <v>29000</v>
      </c>
      <c r="GI242">
        <v>9729</v>
      </c>
      <c r="GJ242">
        <v>4208</v>
      </c>
      <c r="GK242">
        <v>4620</v>
      </c>
      <c r="GL242">
        <v>5538</v>
      </c>
      <c r="GM242">
        <v>4258</v>
      </c>
      <c r="GN242">
        <v>3852</v>
      </c>
      <c r="GO242">
        <v>1723</v>
      </c>
      <c r="GP242">
        <v>2816</v>
      </c>
      <c r="GQ242">
        <v>5105</v>
      </c>
      <c r="GR242">
        <v>69516</v>
      </c>
      <c r="GS242">
        <v>19367</v>
      </c>
      <c r="GT242">
        <v>8571</v>
      </c>
      <c r="GU242">
        <v>12319</v>
      </c>
      <c r="GV242">
        <v>13334</v>
      </c>
      <c r="GW242">
        <v>8502</v>
      </c>
      <c r="GX242">
        <v>8113</v>
      </c>
      <c r="GY242">
        <v>3580</v>
      </c>
    </row>
    <row r="243" spans="1:207">
      <c r="A243" s="262">
        <v>9185</v>
      </c>
      <c r="B243" s="262">
        <v>9</v>
      </c>
      <c r="C243" s="262">
        <v>1</v>
      </c>
      <c r="D243" s="262">
        <v>85</v>
      </c>
      <c r="E243" s="262" t="s">
        <v>188</v>
      </c>
      <c r="F243" s="262" t="s">
        <v>2681</v>
      </c>
      <c r="G243" s="262" t="s">
        <v>2682</v>
      </c>
      <c r="H243" s="262" t="s">
        <v>2202</v>
      </c>
      <c r="I243" s="262">
        <v>26319</v>
      </c>
      <c r="J243" s="262">
        <v>1180</v>
      </c>
      <c r="K243" s="262">
        <v>1768</v>
      </c>
      <c r="L243" s="262">
        <v>2575</v>
      </c>
      <c r="M243" s="262">
        <v>4296</v>
      </c>
      <c r="N243" s="262">
        <v>4529</v>
      </c>
      <c r="O243" s="262">
        <v>3828</v>
      </c>
      <c r="P243" s="262">
        <v>4660</v>
      </c>
      <c r="Q243" s="262">
        <v>2179</v>
      </c>
      <c r="R243" s="262">
        <v>1304</v>
      </c>
      <c r="S243" s="262">
        <v>1818</v>
      </c>
      <c r="T243" s="262">
        <v>23988</v>
      </c>
      <c r="U243" s="262">
        <v>44</v>
      </c>
      <c r="V243" s="262">
        <v>102</v>
      </c>
      <c r="W243" s="262">
        <v>107</v>
      </c>
      <c r="X243" s="262">
        <v>127</v>
      </c>
      <c r="Y243" s="262">
        <v>27</v>
      </c>
      <c r="Z243" s="262">
        <v>106</v>
      </c>
      <c r="AA243" s="262">
        <v>350</v>
      </c>
      <c r="AB243" s="262">
        <v>225</v>
      </c>
      <c r="AC243" s="262">
        <v>111</v>
      </c>
      <c r="AD243" s="262">
        <v>22465</v>
      </c>
      <c r="AE243" s="262">
        <v>2851</v>
      </c>
      <c r="AF243" s="262">
        <v>317</v>
      </c>
      <c r="AG243" s="262">
        <v>19526</v>
      </c>
      <c r="AH243" s="262">
        <v>4878</v>
      </c>
      <c r="AI243" s="262">
        <v>1507</v>
      </c>
      <c r="AJ243" s="262">
        <v>342</v>
      </c>
      <c r="AK243" s="262">
        <v>66</v>
      </c>
      <c r="AL243" s="262">
        <v>20717</v>
      </c>
      <c r="AM243" s="262">
        <v>3090</v>
      </c>
      <c r="AN243" s="262">
        <v>1693</v>
      </c>
      <c r="AO243" s="262">
        <v>819</v>
      </c>
      <c r="AP243" s="262">
        <v>39688</v>
      </c>
      <c r="AQ243" s="262">
        <v>1799</v>
      </c>
      <c r="AR243" s="262">
        <v>2233</v>
      </c>
      <c r="AS243" s="262">
        <v>3686</v>
      </c>
      <c r="AT243" s="262">
        <v>7666</v>
      </c>
      <c r="AU243" s="262">
        <v>7215</v>
      </c>
      <c r="AV243" s="262">
        <v>5484</v>
      </c>
      <c r="AW243" s="262">
        <v>7063</v>
      </c>
      <c r="AX243" s="262">
        <v>2776</v>
      </c>
      <c r="AY243" s="262">
        <v>1762</v>
      </c>
      <c r="AZ243" s="262">
        <v>7551</v>
      </c>
      <c r="BA243" s="262">
        <v>30261</v>
      </c>
      <c r="BB243" s="262">
        <v>353</v>
      </c>
      <c r="BC243" s="262">
        <v>278</v>
      </c>
      <c r="BD243" s="262">
        <v>576</v>
      </c>
      <c r="BE243" s="262">
        <v>337</v>
      </c>
      <c r="BF243" s="262">
        <v>46</v>
      </c>
      <c r="BG243" s="262">
        <v>282</v>
      </c>
      <c r="BH243" s="262">
        <v>554</v>
      </c>
      <c r="BI243" s="262">
        <v>554</v>
      </c>
      <c r="BJ243" s="262">
        <v>254</v>
      </c>
      <c r="BK243" s="262">
        <v>34243</v>
      </c>
      <c r="BL243" s="262">
        <v>3724</v>
      </c>
      <c r="BM243" s="262">
        <v>355</v>
      </c>
      <c r="BN243" s="262">
        <v>24329</v>
      </c>
      <c r="BO243" s="262">
        <v>13702</v>
      </c>
      <c r="BP243" s="262">
        <v>86</v>
      </c>
      <c r="BQ243" s="262">
        <v>1567</v>
      </c>
      <c r="BR243" s="262">
        <v>985</v>
      </c>
      <c r="BS243" s="262">
        <v>3549</v>
      </c>
      <c r="BT243" s="262">
        <v>6199</v>
      </c>
      <c r="BU243" s="262">
        <v>6492</v>
      </c>
      <c r="BV243" s="262">
        <v>6558</v>
      </c>
      <c r="BW243" s="262">
        <v>6288</v>
      </c>
      <c r="BX243" s="262">
        <v>4107</v>
      </c>
      <c r="BY243" s="262">
        <v>1993</v>
      </c>
      <c r="BZ243" s="262">
        <v>1253</v>
      </c>
      <c r="CA243" s="262">
        <v>2260</v>
      </c>
      <c r="CB243" s="262">
        <v>640</v>
      </c>
      <c r="CC243" s="262">
        <v>2067</v>
      </c>
      <c r="CD243" s="262">
        <v>5261</v>
      </c>
      <c r="CE243" s="262">
        <v>7405</v>
      </c>
      <c r="CF243" s="262">
        <v>8148</v>
      </c>
      <c r="CG243" s="262">
        <v>7050</v>
      </c>
      <c r="CH243" s="262">
        <v>9113</v>
      </c>
      <c r="CI243" s="262">
        <v>29590</v>
      </c>
      <c r="CJ243" s="262">
        <v>4106</v>
      </c>
      <c r="CK243" s="262">
        <v>4096</v>
      </c>
      <c r="CL243" s="262">
        <v>1892</v>
      </c>
      <c r="CM243" s="262">
        <v>37120</v>
      </c>
      <c r="CN243" s="262">
        <v>10698</v>
      </c>
      <c r="CO243" s="262">
        <v>9718</v>
      </c>
      <c r="CP243" s="262">
        <v>13108</v>
      </c>
      <c r="CQ243" s="262">
        <v>2931</v>
      </c>
      <c r="CR243" s="262">
        <v>665</v>
      </c>
      <c r="CS243" s="262">
        <v>10698</v>
      </c>
      <c r="CT243" s="262">
        <v>11556</v>
      </c>
      <c r="CU243" s="262">
        <v>6301</v>
      </c>
      <c r="CV243" s="262">
        <v>5933</v>
      </c>
      <c r="CW243" s="262">
        <v>1871</v>
      </c>
      <c r="CX243" s="262">
        <v>761</v>
      </c>
      <c r="CY243" s="262">
        <v>90593</v>
      </c>
      <c r="CZ243" s="262">
        <v>44965</v>
      </c>
      <c r="DA243" s="262">
        <v>45628</v>
      </c>
      <c r="DB243" s="262">
        <v>8511</v>
      </c>
      <c r="DC243" s="262">
        <v>10835</v>
      </c>
      <c r="DD243" s="262">
        <v>10459</v>
      </c>
      <c r="DE243" s="262">
        <v>12982</v>
      </c>
      <c r="DF243" s="262">
        <v>9100</v>
      </c>
      <c r="DG243" s="262">
        <v>8012</v>
      </c>
      <c r="DH243" s="262">
        <v>4109</v>
      </c>
      <c r="DI243" s="262">
        <v>2425</v>
      </c>
      <c r="DJ243" s="262">
        <v>2471</v>
      </c>
      <c r="DK243" s="262">
        <v>8889</v>
      </c>
      <c r="DL243" s="262">
        <v>3273</v>
      </c>
      <c r="DM243" s="262">
        <v>7594</v>
      </c>
      <c r="DN243" s="262">
        <v>5153</v>
      </c>
      <c r="DO243" s="262">
        <v>11201</v>
      </c>
      <c r="DP243" s="262">
        <v>15384</v>
      </c>
      <c r="DQ243" s="262">
        <v>17971</v>
      </c>
      <c r="DR243" s="262">
        <v>8904</v>
      </c>
      <c r="DS243" s="262">
        <v>7328</v>
      </c>
      <c r="DT243" s="262">
        <v>50700</v>
      </c>
      <c r="DU243" s="262">
        <v>49720</v>
      </c>
      <c r="DV243" s="262">
        <v>980</v>
      </c>
      <c r="DW243" s="262">
        <v>38740</v>
      </c>
      <c r="DX243" s="262">
        <v>49720</v>
      </c>
      <c r="DY243" s="262">
        <v>41460</v>
      </c>
      <c r="DZ243" s="262">
        <v>2600</v>
      </c>
      <c r="EA243" s="262">
        <v>2440</v>
      </c>
      <c r="EB243" s="262">
        <v>2400</v>
      </c>
      <c r="EC243" s="262">
        <v>820</v>
      </c>
      <c r="ED243" s="262">
        <v>48820</v>
      </c>
      <c r="EE243" s="262">
        <v>2060</v>
      </c>
      <c r="EF243" s="262">
        <v>5600</v>
      </c>
      <c r="EG243" s="262">
        <v>8540</v>
      </c>
      <c r="EH243" s="262">
        <v>6440</v>
      </c>
      <c r="EI243" s="262">
        <v>6620</v>
      </c>
      <c r="EJ243" s="262">
        <v>1620</v>
      </c>
      <c r="EK243" s="262">
        <v>8780</v>
      </c>
      <c r="EL243" s="262">
        <v>4090</v>
      </c>
      <c r="EM243" s="262">
        <v>4660</v>
      </c>
      <c r="EN243" s="262">
        <v>420</v>
      </c>
      <c r="EO243" s="262">
        <v>49720</v>
      </c>
      <c r="EP243" s="262">
        <v>1780</v>
      </c>
      <c r="EQ243" s="262">
        <v>19070</v>
      </c>
      <c r="ER243" s="262">
        <v>14630</v>
      </c>
      <c r="ES243" s="262">
        <v>730</v>
      </c>
      <c r="ET243" s="262">
        <v>3700</v>
      </c>
      <c r="EU243" s="262">
        <v>10440</v>
      </c>
      <c r="EV243" s="262">
        <v>7720</v>
      </c>
      <c r="EW243" s="262">
        <v>2720</v>
      </c>
      <c r="EX243" s="262">
        <v>18430</v>
      </c>
      <c r="EY243" s="262">
        <v>1480</v>
      </c>
      <c r="EZ243" s="262">
        <v>4190</v>
      </c>
      <c r="FA243" s="262">
        <v>3820</v>
      </c>
      <c r="FB243" s="262">
        <v>8940</v>
      </c>
      <c r="FC243" s="262">
        <v>0.42420000000000002</v>
      </c>
      <c r="FD243" s="262">
        <v>11850</v>
      </c>
      <c r="FE243" s="262">
        <v>4080</v>
      </c>
      <c r="FF243" s="262">
        <v>6640</v>
      </c>
      <c r="FG243" s="262">
        <v>1130</v>
      </c>
      <c r="FH243" s="262">
        <v>4030</v>
      </c>
      <c r="FI243" s="262">
        <v>1480</v>
      </c>
      <c r="FJ243" s="262">
        <v>2770</v>
      </c>
      <c r="FK243" s="262">
        <v>2350</v>
      </c>
      <c r="FL243" s="262">
        <v>0.42420000000000002</v>
      </c>
      <c r="FM243" s="262">
        <v>1230</v>
      </c>
      <c r="FN243" s="262">
        <v>75920</v>
      </c>
      <c r="FO243" s="262">
        <v>5630</v>
      </c>
      <c r="FP243" s="262">
        <v>3360</v>
      </c>
      <c r="FQ243" s="262">
        <v>2270</v>
      </c>
      <c r="FR243" s="262">
        <v>39620</v>
      </c>
      <c r="FS243" s="262">
        <v>18720</v>
      </c>
      <c r="FT243" s="262">
        <v>17590</v>
      </c>
      <c r="FU243" s="262">
        <v>1130</v>
      </c>
      <c r="FV243" s="262">
        <v>4360</v>
      </c>
      <c r="FW243" s="262">
        <v>7590</v>
      </c>
      <c r="FX243" s="262">
        <v>75920</v>
      </c>
      <c r="FY243" s="262">
        <v>22880</v>
      </c>
      <c r="FZ243" s="262">
        <v>36840</v>
      </c>
      <c r="GA243" s="262">
        <v>8470</v>
      </c>
      <c r="GB243" s="262">
        <v>1270</v>
      </c>
      <c r="GC243" s="262">
        <v>2760</v>
      </c>
      <c r="GD243" s="262">
        <v>3100</v>
      </c>
      <c r="GE243" s="262">
        <v>600</v>
      </c>
      <c r="GF243">
        <v>1180</v>
      </c>
      <c r="GG243">
        <v>1692</v>
      </c>
      <c r="GH243">
        <v>11129</v>
      </c>
      <c r="GI243">
        <v>3161</v>
      </c>
      <c r="GJ243">
        <v>1504</v>
      </c>
      <c r="GK243">
        <v>2446</v>
      </c>
      <c r="GL243">
        <v>2257</v>
      </c>
      <c r="GM243">
        <v>1294</v>
      </c>
      <c r="GN243">
        <v>1163</v>
      </c>
      <c r="GO243">
        <v>493</v>
      </c>
      <c r="GP243">
        <v>1799</v>
      </c>
      <c r="GQ243">
        <v>2099</v>
      </c>
      <c r="GR243">
        <v>18210</v>
      </c>
      <c r="GS243">
        <v>4644</v>
      </c>
      <c r="GT243">
        <v>1969</v>
      </c>
      <c r="GU243">
        <v>3996</v>
      </c>
      <c r="GV243">
        <v>3045</v>
      </c>
      <c r="GW243">
        <v>1693</v>
      </c>
      <c r="GX243">
        <v>1570</v>
      </c>
      <c r="GY243">
        <v>659</v>
      </c>
    </row>
    <row r="244" spans="1:207">
      <c r="A244" s="262">
        <v>9186</v>
      </c>
      <c r="B244" s="262">
        <v>9</v>
      </c>
      <c r="C244" s="262">
        <v>1</v>
      </c>
      <c r="D244" s="262">
        <v>86</v>
      </c>
      <c r="E244" s="262" t="s">
        <v>188</v>
      </c>
      <c r="F244" s="262" t="s">
        <v>2683</v>
      </c>
      <c r="G244" s="262" t="s">
        <v>2684</v>
      </c>
      <c r="H244" s="262" t="s">
        <v>2202</v>
      </c>
      <c r="I244" s="262">
        <v>34074</v>
      </c>
      <c r="J244" s="262">
        <v>1233</v>
      </c>
      <c r="K244" s="262">
        <v>1730</v>
      </c>
      <c r="L244" s="262">
        <v>2825</v>
      </c>
      <c r="M244" s="262">
        <v>5016</v>
      </c>
      <c r="N244" s="262">
        <v>6043</v>
      </c>
      <c r="O244" s="262">
        <v>5651</v>
      </c>
      <c r="P244" s="262">
        <v>6421</v>
      </c>
      <c r="Q244" s="262">
        <v>3336</v>
      </c>
      <c r="R244" s="262">
        <v>1819</v>
      </c>
      <c r="S244" s="262">
        <v>2423</v>
      </c>
      <c r="T244" s="262">
        <v>31078</v>
      </c>
      <c r="U244" s="262">
        <v>28</v>
      </c>
      <c r="V244" s="262">
        <v>188</v>
      </c>
      <c r="W244" s="262">
        <v>138</v>
      </c>
      <c r="X244" s="262">
        <v>146</v>
      </c>
      <c r="Y244" s="262">
        <v>25</v>
      </c>
      <c r="Z244" s="262">
        <v>48</v>
      </c>
      <c r="AA244" s="262">
        <v>623</v>
      </c>
      <c r="AB244" s="262">
        <v>274</v>
      </c>
      <c r="AC244" s="262">
        <v>151</v>
      </c>
      <c r="AD244" s="262">
        <v>29834</v>
      </c>
      <c r="AE244" s="262">
        <v>2838</v>
      </c>
      <c r="AF244" s="262">
        <v>354</v>
      </c>
      <c r="AG244" s="262">
        <v>24790</v>
      </c>
      <c r="AH244" s="262">
        <v>6539</v>
      </c>
      <c r="AI244" s="262">
        <v>2329</v>
      </c>
      <c r="AJ244" s="262">
        <v>364</v>
      </c>
      <c r="AK244" s="262">
        <v>52</v>
      </c>
      <c r="AL244" s="262">
        <v>25205</v>
      </c>
      <c r="AM244" s="262">
        <v>5871</v>
      </c>
      <c r="AN244" s="262">
        <v>1984</v>
      </c>
      <c r="AO244" s="262">
        <v>1014</v>
      </c>
      <c r="AP244" s="262">
        <v>50776</v>
      </c>
      <c r="AQ244" s="262">
        <v>1694</v>
      </c>
      <c r="AR244" s="262">
        <v>2169</v>
      </c>
      <c r="AS244" s="262">
        <v>3846</v>
      </c>
      <c r="AT244" s="262">
        <v>8064</v>
      </c>
      <c r="AU244" s="262">
        <v>9048</v>
      </c>
      <c r="AV244" s="262">
        <v>8318</v>
      </c>
      <c r="AW244" s="262">
        <v>10432</v>
      </c>
      <c r="AX244" s="262">
        <v>4700</v>
      </c>
      <c r="AY244" s="262">
        <v>2502</v>
      </c>
      <c r="AZ244" s="262">
        <v>8722</v>
      </c>
      <c r="BA244" s="262">
        <v>39827</v>
      </c>
      <c r="BB244" s="262">
        <v>115</v>
      </c>
      <c r="BC244" s="262">
        <v>792</v>
      </c>
      <c r="BD244" s="262">
        <v>838</v>
      </c>
      <c r="BE244" s="262">
        <v>290</v>
      </c>
      <c r="BF244" s="262">
        <v>56</v>
      </c>
      <c r="BG244" s="262">
        <v>133</v>
      </c>
      <c r="BH244" s="262">
        <v>1537</v>
      </c>
      <c r="BI244" s="262">
        <v>515</v>
      </c>
      <c r="BJ244" s="262">
        <v>266</v>
      </c>
      <c r="BK244" s="262">
        <v>44414</v>
      </c>
      <c r="BL244" s="262">
        <v>3637</v>
      </c>
      <c r="BM244" s="262">
        <v>404</v>
      </c>
      <c r="BN244" s="262">
        <v>29312</v>
      </c>
      <c r="BO244" s="262">
        <v>19545</v>
      </c>
      <c r="BP244" s="262">
        <v>83</v>
      </c>
      <c r="BQ244" s="262">
        <v>1833</v>
      </c>
      <c r="BR244" s="262">
        <v>989</v>
      </c>
      <c r="BS244" s="262">
        <v>4119</v>
      </c>
      <c r="BT244" s="262">
        <v>7413</v>
      </c>
      <c r="BU244" s="262">
        <v>8172</v>
      </c>
      <c r="BV244" s="262">
        <v>8228</v>
      </c>
      <c r="BW244" s="262">
        <v>8514</v>
      </c>
      <c r="BX244" s="262">
        <v>5844</v>
      </c>
      <c r="BY244" s="262">
        <v>2642</v>
      </c>
      <c r="BZ244" s="262">
        <v>1791</v>
      </c>
      <c r="CA244" s="262">
        <v>3061</v>
      </c>
      <c r="CB244" s="262">
        <v>653</v>
      </c>
      <c r="CC244" s="262">
        <v>2823</v>
      </c>
      <c r="CD244" s="262">
        <v>6570</v>
      </c>
      <c r="CE244" s="262">
        <v>9245</v>
      </c>
      <c r="CF244" s="262">
        <v>10711</v>
      </c>
      <c r="CG244" s="262">
        <v>9117</v>
      </c>
      <c r="CH244" s="262">
        <v>11654</v>
      </c>
      <c r="CI244" s="262">
        <v>37269</v>
      </c>
      <c r="CJ244" s="262">
        <v>7216</v>
      </c>
      <c r="CK244" s="262">
        <v>4159</v>
      </c>
      <c r="CL244" s="262">
        <v>2129</v>
      </c>
      <c r="CM244" s="262">
        <v>47735</v>
      </c>
      <c r="CN244" s="262">
        <v>12891</v>
      </c>
      <c r="CO244" s="262">
        <v>12872</v>
      </c>
      <c r="CP244" s="262">
        <v>17286</v>
      </c>
      <c r="CQ244" s="262">
        <v>3720</v>
      </c>
      <c r="CR244" s="262">
        <v>966</v>
      </c>
      <c r="CS244" s="262">
        <v>12891</v>
      </c>
      <c r="CT244" s="262">
        <v>15161</v>
      </c>
      <c r="CU244" s="262">
        <v>8577</v>
      </c>
      <c r="CV244" s="262">
        <v>7753</v>
      </c>
      <c r="CW244" s="262">
        <v>2366</v>
      </c>
      <c r="CX244" s="262">
        <v>987</v>
      </c>
      <c r="CY244" s="262">
        <v>116116</v>
      </c>
      <c r="CZ244" s="262">
        <v>58104</v>
      </c>
      <c r="DA244" s="262">
        <v>58012</v>
      </c>
      <c r="DB244" s="262">
        <v>10789</v>
      </c>
      <c r="DC244" s="262">
        <v>13599</v>
      </c>
      <c r="DD244" s="262">
        <v>13634</v>
      </c>
      <c r="DE244" s="262">
        <v>17049</v>
      </c>
      <c r="DF244" s="262">
        <v>11455</v>
      </c>
      <c r="DG244" s="262">
        <v>9848</v>
      </c>
      <c r="DH244" s="262">
        <v>4830</v>
      </c>
      <c r="DI244" s="262">
        <v>3013</v>
      </c>
      <c r="DJ244" s="262">
        <v>3218</v>
      </c>
      <c r="DK244" s="262">
        <v>11222</v>
      </c>
      <c r="DL244" s="262">
        <v>4088</v>
      </c>
      <c r="DM244" s="262">
        <v>9588</v>
      </c>
      <c r="DN244" s="262">
        <v>6893</v>
      </c>
      <c r="DO244" s="262">
        <v>14131</v>
      </c>
      <c r="DP244" s="262">
        <v>20781</v>
      </c>
      <c r="DQ244" s="262">
        <v>23247</v>
      </c>
      <c r="DR244" s="262">
        <v>11257</v>
      </c>
      <c r="DS244" s="262">
        <v>8678</v>
      </c>
      <c r="DT244" s="262">
        <v>66670</v>
      </c>
      <c r="DU244" s="262">
        <v>65220</v>
      </c>
      <c r="DV244" s="262">
        <v>1450</v>
      </c>
      <c r="DW244" s="262">
        <v>48840</v>
      </c>
      <c r="DX244" s="262">
        <v>65220</v>
      </c>
      <c r="DY244" s="262">
        <v>53710</v>
      </c>
      <c r="DZ244" s="262">
        <v>3150</v>
      </c>
      <c r="EA244" s="262">
        <v>3180</v>
      </c>
      <c r="EB244" s="262">
        <v>4090</v>
      </c>
      <c r="EC244" s="262">
        <v>1100</v>
      </c>
      <c r="ED244" s="262">
        <v>63700</v>
      </c>
      <c r="EE244" s="262">
        <v>3010</v>
      </c>
      <c r="EF244" s="262">
        <v>9180</v>
      </c>
      <c r="EG244" s="262">
        <v>12240</v>
      </c>
      <c r="EH244" s="262">
        <v>9940</v>
      </c>
      <c r="EI244" s="262">
        <v>8890</v>
      </c>
      <c r="EJ244" s="262">
        <v>1390</v>
      </c>
      <c r="EK244" s="262">
        <v>9330</v>
      </c>
      <c r="EL244" s="262">
        <v>4260</v>
      </c>
      <c r="EM244" s="262">
        <v>4990</v>
      </c>
      <c r="EN244" s="262">
        <v>460</v>
      </c>
      <c r="EO244" s="262">
        <v>65220</v>
      </c>
      <c r="EP244" s="262">
        <v>2090</v>
      </c>
      <c r="EQ244" s="262">
        <v>21700</v>
      </c>
      <c r="ER244" s="262">
        <v>16880</v>
      </c>
      <c r="ES244" s="262">
        <v>1160</v>
      </c>
      <c r="ET244" s="262">
        <v>3660</v>
      </c>
      <c r="EU244" s="262">
        <v>16620</v>
      </c>
      <c r="EV244" s="262">
        <v>11170</v>
      </c>
      <c r="EW244" s="262">
        <v>5460</v>
      </c>
      <c r="EX244" s="262">
        <v>24810</v>
      </c>
      <c r="EY244" s="262">
        <v>2350</v>
      </c>
      <c r="EZ244" s="262">
        <v>6610</v>
      </c>
      <c r="FA244" s="262">
        <v>4840</v>
      </c>
      <c r="FB244" s="262">
        <v>11010</v>
      </c>
      <c r="FC244" s="262">
        <v>0</v>
      </c>
      <c r="FD244" s="262">
        <v>14850</v>
      </c>
      <c r="FE244" s="262">
        <v>4790</v>
      </c>
      <c r="FF244" s="262">
        <v>8570</v>
      </c>
      <c r="FG244" s="262">
        <v>1480</v>
      </c>
      <c r="FH244" s="262">
        <v>4620</v>
      </c>
      <c r="FI244" s="262">
        <v>2510</v>
      </c>
      <c r="FJ244" s="262">
        <v>3030</v>
      </c>
      <c r="FK244" s="262">
        <v>3140</v>
      </c>
      <c r="FL244" s="262">
        <v>0.42420000000000002</v>
      </c>
      <c r="FM244" s="262">
        <v>1480</v>
      </c>
      <c r="FN244" s="262">
        <v>98030</v>
      </c>
      <c r="FO244" s="262">
        <v>7270</v>
      </c>
      <c r="FP244" s="262">
        <v>4250</v>
      </c>
      <c r="FQ244" s="262">
        <v>3020</v>
      </c>
      <c r="FR244" s="262">
        <v>45190</v>
      </c>
      <c r="FS244" s="262">
        <v>25040</v>
      </c>
      <c r="FT244" s="262">
        <v>23560</v>
      </c>
      <c r="FU244" s="262">
        <v>1480</v>
      </c>
      <c r="FV244" s="262">
        <v>6580</v>
      </c>
      <c r="FW244" s="262">
        <v>13950</v>
      </c>
      <c r="FX244" s="262">
        <v>98030</v>
      </c>
      <c r="FY244" s="262">
        <v>26750</v>
      </c>
      <c r="FZ244" s="262">
        <v>46540</v>
      </c>
      <c r="GA244" s="262">
        <v>11830</v>
      </c>
      <c r="GB244" s="262">
        <v>1710</v>
      </c>
      <c r="GC244" s="262">
        <v>5180</v>
      </c>
      <c r="GD244" s="262">
        <v>5130</v>
      </c>
      <c r="GE244" s="262">
        <v>890</v>
      </c>
      <c r="GF244">
        <v>1233</v>
      </c>
      <c r="GG244">
        <v>1665</v>
      </c>
      <c r="GH244">
        <v>13458</v>
      </c>
      <c r="GI244">
        <v>4625</v>
      </c>
      <c r="GJ244">
        <v>2293</v>
      </c>
      <c r="GK244">
        <v>3213</v>
      </c>
      <c r="GL244">
        <v>3179</v>
      </c>
      <c r="GM244">
        <v>2049</v>
      </c>
      <c r="GN244">
        <v>1669</v>
      </c>
      <c r="GO244">
        <v>690</v>
      </c>
      <c r="GP244">
        <v>1694</v>
      </c>
      <c r="GQ244">
        <v>2088</v>
      </c>
      <c r="GR244">
        <v>20353</v>
      </c>
      <c r="GS244">
        <v>6834</v>
      </c>
      <c r="GT244">
        <v>3468</v>
      </c>
      <c r="GU244">
        <v>5778</v>
      </c>
      <c r="GV244">
        <v>4384</v>
      </c>
      <c r="GW244">
        <v>2900</v>
      </c>
      <c r="GX244">
        <v>2334</v>
      </c>
      <c r="GY244">
        <v>940</v>
      </c>
    </row>
    <row r="245" spans="1:207">
      <c r="A245" s="262">
        <v>9187</v>
      </c>
      <c r="B245" s="262">
        <v>9</v>
      </c>
      <c r="C245" s="262">
        <v>1</v>
      </c>
      <c r="D245" s="262">
        <v>87</v>
      </c>
      <c r="E245" s="262" t="s">
        <v>188</v>
      </c>
      <c r="F245" s="262" t="s">
        <v>2651</v>
      </c>
      <c r="G245" s="262" t="s">
        <v>2685</v>
      </c>
      <c r="H245" s="262" t="s">
        <v>2202</v>
      </c>
      <c r="I245" s="262">
        <v>64516</v>
      </c>
      <c r="J245" s="262">
        <v>6383</v>
      </c>
      <c r="K245" s="262">
        <v>4284</v>
      </c>
      <c r="L245" s="262">
        <v>5061</v>
      </c>
      <c r="M245" s="262">
        <v>7723</v>
      </c>
      <c r="N245" s="262">
        <v>10928</v>
      </c>
      <c r="O245" s="262">
        <v>10283</v>
      </c>
      <c r="P245" s="262">
        <v>10749</v>
      </c>
      <c r="Q245" s="262">
        <v>5785</v>
      </c>
      <c r="R245" s="262">
        <v>3320</v>
      </c>
      <c r="S245" s="262">
        <v>6399</v>
      </c>
      <c r="T245" s="262">
        <v>56279</v>
      </c>
      <c r="U245" s="262">
        <v>203</v>
      </c>
      <c r="V245" s="262">
        <v>508</v>
      </c>
      <c r="W245" s="262">
        <v>485</v>
      </c>
      <c r="X245" s="262">
        <v>402</v>
      </c>
      <c r="Y245" s="262">
        <v>94</v>
      </c>
      <c r="Z245" s="262">
        <v>146</v>
      </c>
      <c r="AA245" s="262">
        <v>990</v>
      </c>
      <c r="AB245" s="262">
        <v>679</v>
      </c>
      <c r="AC245" s="262">
        <v>424</v>
      </c>
      <c r="AD245" s="262">
        <v>55503</v>
      </c>
      <c r="AE245" s="262">
        <v>6366</v>
      </c>
      <c r="AF245" s="262">
        <v>554</v>
      </c>
      <c r="AG245" s="262">
        <v>42477</v>
      </c>
      <c r="AH245" s="262">
        <v>12770</v>
      </c>
      <c r="AI245" s="262">
        <v>7632</v>
      </c>
      <c r="AJ245" s="262">
        <v>1373</v>
      </c>
      <c r="AK245" s="262">
        <v>264</v>
      </c>
      <c r="AL245" s="262">
        <v>41994</v>
      </c>
      <c r="AM245" s="262">
        <v>11770</v>
      </c>
      <c r="AN245" s="262">
        <v>5568</v>
      </c>
      <c r="AO245" s="262">
        <v>5184</v>
      </c>
      <c r="AP245" s="262">
        <v>113005</v>
      </c>
      <c r="AQ245" s="262">
        <v>10868</v>
      </c>
      <c r="AR245" s="262">
        <v>6532</v>
      </c>
      <c r="AS245" s="262">
        <v>8237</v>
      </c>
      <c r="AT245" s="262">
        <v>14090</v>
      </c>
      <c r="AU245" s="262">
        <v>20648</v>
      </c>
      <c r="AV245" s="262">
        <v>18394</v>
      </c>
      <c r="AW245" s="262">
        <v>20591</v>
      </c>
      <c r="AX245" s="262">
        <v>8663</v>
      </c>
      <c r="AY245" s="262">
        <v>4966</v>
      </c>
      <c r="AZ245" s="262">
        <v>27827</v>
      </c>
      <c r="BA245" s="262">
        <v>79082</v>
      </c>
      <c r="BB245" s="262">
        <v>1099</v>
      </c>
      <c r="BC245" s="262">
        <v>1788</v>
      </c>
      <c r="BD245" s="262">
        <v>1547</v>
      </c>
      <c r="BE245" s="262">
        <v>1034</v>
      </c>
      <c r="BF245" s="262">
        <v>251</v>
      </c>
      <c r="BG245" s="262">
        <v>361</v>
      </c>
      <c r="BH245" s="262">
        <v>1858</v>
      </c>
      <c r="BI245" s="262">
        <v>1413</v>
      </c>
      <c r="BJ245" s="262">
        <v>1121</v>
      </c>
      <c r="BK245" s="262">
        <v>98387</v>
      </c>
      <c r="BL245" s="262">
        <v>9508</v>
      </c>
      <c r="BM245" s="262">
        <v>702</v>
      </c>
      <c r="BN245" s="262">
        <v>57424</v>
      </c>
      <c r="BO245" s="262">
        <v>48824</v>
      </c>
      <c r="BP245" s="262">
        <v>2651</v>
      </c>
      <c r="BQ245" s="262">
        <v>4090</v>
      </c>
      <c r="BR245" s="262">
        <v>4644</v>
      </c>
      <c r="BS245" s="262">
        <v>12748</v>
      </c>
      <c r="BT245" s="262">
        <v>20910</v>
      </c>
      <c r="BU245" s="262">
        <v>19428</v>
      </c>
      <c r="BV245" s="262">
        <v>15148</v>
      </c>
      <c r="BW245" s="262">
        <v>14743</v>
      </c>
      <c r="BX245" s="262">
        <v>10683</v>
      </c>
      <c r="BY245" s="262">
        <v>4944</v>
      </c>
      <c r="BZ245" s="262">
        <v>3261</v>
      </c>
      <c r="CA245" s="262">
        <v>6480</v>
      </c>
      <c r="CB245" s="262">
        <v>3467</v>
      </c>
      <c r="CC245" s="262">
        <v>9975</v>
      </c>
      <c r="CD245" s="262">
        <v>19974</v>
      </c>
      <c r="CE245" s="262">
        <v>24072</v>
      </c>
      <c r="CF245" s="262">
        <v>20490</v>
      </c>
      <c r="CG245" s="262">
        <v>15274</v>
      </c>
      <c r="CH245" s="262">
        <v>19737</v>
      </c>
      <c r="CI245" s="262">
        <v>76562</v>
      </c>
      <c r="CJ245" s="262">
        <v>15893</v>
      </c>
      <c r="CK245" s="262">
        <v>10516</v>
      </c>
      <c r="CL245" s="262">
        <v>10018</v>
      </c>
      <c r="CM245" s="262">
        <v>105043</v>
      </c>
      <c r="CN245" s="262">
        <v>33462</v>
      </c>
      <c r="CO245" s="262">
        <v>28479</v>
      </c>
      <c r="CP245" s="262">
        <v>32468</v>
      </c>
      <c r="CQ245" s="262">
        <v>8382</v>
      </c>
      <c r="CR245" s="262">
        <v>2252</v>
      </c>
      <c r="CS245" s="262">
        <v>33462</v>
      </c>
      <c r="CT245" s="262">
        <v>33711</v>
      </c>
      <c r="CU245" s="262">
        <v>15750</v>
      </c>
      <c r="CV245" s="262">
        <v>14254</v>
      </c>
      <c r="CW245" s="262">
        <v>5179</v>
      </c>
      <c r="CX245" s="262">
        <v>2687</v>
      </c>
      <c r="CY245" s="262">
        <v>244257</v>
      </c>
      <c r="CZ245" s="262">
        <v>119733</v>
      </c>
      <c r="DA245" s="262">
        <v>124523</v>
      </c>
      <c r="DB245" s="262">
        <v>22627</v>
      </c>
      <c r="DC245" s="262">
        <v>28944</v>
      </c>
      <c r="DD245" s="262">
        <v>26207</v>
      </c>
      <c r="DE245" s="262">
        <v>34095</v>
      </c>
      <c r="DF245" s="262">
        <v>28129</v>
      </c>
      <c r="DG245" s="262">
        <v>22216</v>
      </c>
      <c r="DH245" s="262">
        <v>12093</v>
      </c>
      <c r="DI245" s="262">
        <v>6215</v>
      </c>
      <c r="DJ245" s="262">
        <v>6575</v>
      </c>
      <c r="DK245" s="262">
        <v>23810</v>
      </c>
      <c r="DL245" s="262">
        <v>8732</v>
      </c>
      <c r="DM245" s="262">
        <v>19849</v>
      </c>
      <c r="DN245" s="262">
        <v>12597</v>
      </c>
      <c r="DO245" s="262">
        <v>27344</v>
      </c>
      <c r="DP245" s="262">
        <v>42601</v>
      </c>
      <c r="DQ245" s="262">
        <v>49000</v>
      </c>
      <c r="DR245" s="262">
        <v>27080</v>
      </c>
      <c r="DS245" s="262">
        <v>20453</v>
      </c>
      <c r="DT245" s="262">
        <v>136540</v>
      </c>
      <c r="DU245" s="262">
        <v>133500</v>
      </c>
      <c r="DV245" s="262">
        <v>3040</v>
      </c>
      <c r="DW245" s="262">
        <v>105750</v>
      </c>
      <c r="DX245" s="262">
        <v>133500</v>
      </c>
      <c r="DY245" s="262">
        <v>104410</v>
      </c>
      <c r="DZ245" s="262">
        <v>6420</v>
      </c>
      <c r="EA245" s="262">
        <v>7980</v>
      </c>
      <c r="EB245" s="262">
        <v>12160</v>
      </c>
      <c r="EC245" s="262">
        <v>2530</v>
      </c>
      <c r="ED245" s="262">
        <v>131110</v>
      </c>
      <c r="EE245" s="262">
        <v>7990</v>
      </c>
      <c r="EF245" s="262">
        <v>21240</v>
      </c>
      <c r="EG245" s="262">
        <v>26750</v>
      </c>
      <c r="EH245" s="262">
        <v>17440</v>
      </c>
      <c r="EI245" s="262">
        <v>21740</v>
      </c>
      <c r="EJ245" s="262">
        <v>3980</v>
      </c>
      <c r="EK245" s="262">
        <v>15220</v>
      </c>
      <c r="EL245" s="262">
        <v>6710</v>
      </c>
      <c r="EM245" s="262">
        <v>9820</v>
      </c>
      <c r="EN245" s="262">
        <v>0.42420000000000002</v>
      </c>
      <c r="EO245" s="262">
        <v>133500</v>
      </c>
      <c r="EP245" s="262">
        <v>4950</v>
      </c>
      <c r="EQ245" s="262">
        <v>36730</v>
      </c>
      <c r="ER245" s="262">
        <v>27180</v>
      </c>
      <c r="ES245" s="262">
        <v>1390</v>
      </c>
      <c r="ET245" s="262">
        <v>8160</v>
      </c>
      <c r="EU245" s="262">
        <v>34300</v>
      </c>
      <c r="EV245" s="262">
        <v>24810</v>
      </c>
      <c r="EW245" s="262">
        <v>9490</v>
      </c>
      <c r="EX245" s="262">
        <v>57520</v>
      </c>
      <c r="EY245" s="262">
        <v>4190</v>
      </c>
      <c r="EZ245" s="262">
        <v>12540</v>
      </c>
      <c r="FA245" s="262">
        <v>8200</v>
      </c>
      <c r="FB245" s="262">
        <v>32600</v>
      </c>
      <c r="FC245" s="262">
        <v>0.42420000000000002</v>
      </c>
      <c r="FD245" s="262">
        <v>32170</v>
      </c>
      <c r="FE245" s="262">
        <v>9700</v>
      </c>
      <c r="FF245" s="262">
        <v>18820</v>
      </c>
      <c r="FG245" s="262">
        <v>3650</v>
      </c>
      <c r="FH245" s="262">
        <v>9320</v>
      </c>
      <c r="FI245" s="262">
        <v>4550</v>
      </c>
      <c r="FJ245" s="262">
        <v>6630</v>
      </c>
      <c r="FK245" s="262">
        <v>8090</v>
      </c>
      <c r="FL245" s="262">
        <v>0.42420000000000002</v>
      </c>
      <c r="FM245" s="262">
        <v>3480</v>
      </c>
      <c r="FN245" s="262">
        <v>205890</v>
      </c>
      <c r="FO245" s="262">
        <v>12800</v>
      </c>
      <c r="FP245" s="262">
        <v>6290</v>
      </c>
      <c r="FQ245" s="262">
        <v>6510</v>
      </c>
      <c r="FR245" s="262">
        <v>89750</v>
      </c>
      <c r="FS245" s="262">
        <v>51880</v>
      </c>
      <c r="FT245" s="262">
        <v>48230</v>
      </c>
      <c r="FU245" s="262">
        <v>3650</v>
      </c>
      <c r="FV245" s="262">
        <v>16110</v>
      </c>
      <c r="FW245" s="262">
        <v>35350</v>
      </c>
      <c r="FX245" s="262">
        <v>205890</v>
      </c>
      <c r="FY245" s="262">
        <v>48770</v>
      </c>
      <c r="FZ245" s="262">
        <v>97900</v>
      </c>
      <c r="GA245" s="262">
        <v>25550</v>
      </c>
      <c r="GB245" s="262">
        <v>5060</v>
      </c>
      <c r="GC245" s="262">
        <v>12590</v>
      </c>
      <c r="GD245" s="262">
        <v>13270</v>
      </c>
      <c r="GE245" s="262">
        <v>2750</v>
      </c>
      <c r="GF245">
        <v>6383</v>
      </c>
      <c r="GG245">
        <v>4116</v>
      </c>
      <c r="GH245">
        <v>22875</v>
      </c>
      <c r="GI245">
        <v>8584</v>
      </c>
      <c r="GJ245">
        <v>3941</v>
      </c>
      <c r="GK245">
        <v>5308</v>
      </c>
      <c r="GL245">
        <v>5526</v>
      </c>
      <c r="GM245">
        <v>3627</v>
      </c>
      <c r="GN245">
        <v>2816</v>
      </c>
      <c r="GO245">
        <v>1340</v>
      </c>
      <c r="GP245">
        <v>10868</v>
      </c>
      <c r="GQ245">
        <v>6307</v>
      </c>
      <c r="GR245">
        <v>41462</v>
      </c>
      <c r="GS245">
        <v>15803</v>
      </c>
      <c r="GT245">
        <v>6466</v>
      </c>
      <c r="GU245">
        <v>10793</v>
      </c>
      <c r="GV245">
        <v>9626</v>
      </c>
      <c r="GW245">
        <v>5438</v>
      </c>
      <c r="GX245">
        <v>4166</v>
      </c>
      <c r="GY245">
        <v>2060</v>
      </c>
    </row>
    <row r="246" spans="1:207">
      <c r="A246" s="262">
        <v>9188</v>
      </c>
      <c r="B246" s="262">
        <v>9</v>
      </c>
      <c r="C246" s="262">
        <v>1</v>
      </c>
      <c r="D246" s="262">
        <v>88</v>
      </c>
      <c r="E246" s="262" t="s">
        <v>188</v>
      </c>
      <c r="F246" s="262" t="s">
        <v>2686</v>
      </c>
      <c r="G246" s="262" t="s">
        <v>2687</v>
      </c>
      <c r="H246" s="262" t="s">
        <v>2202</v>
      </c>
      <c r="I246" s="262">
        <v>33509</v>
      </c>
      <c r="J246" s="262">
        <v>1984</v>
      </c>
      <c r="K246" s="262">
        <v>2429</v>
      </c>
      <c r="L246" s="262">
        <v>2962</v>
      </c>
      <c r="M246" s="262">
        <v>5291</v>
      </c>
      <c r="N246" s="262">
        <v>6637</v>
      </c>
      <c r="O246" s="262">
        <v>5200</v>
      </c>
      <c r="P246" s="262">
        <v>4450</v>
      </c>
      <c r="Q246" s="262">
        <v>2834</v>
      </c>
      <c r="R246" s="262">
        <v>1722</v>
      </c>
      <c r="S246" s="262">
        <v>3172</v>
      </c>
      <c r="T246" s="262">
        <v>28936</v>
      </c>
      <c r="U246" s="262">
        <v>127</v>
      </c>
      <c r="V246" s="262">
        <v>524</v>
      </c>
      <c r="W246" s="262">
        <v>319</v>
      </c>
      <c r="X246" s="262">
        <v>214</v>
      </c>
      <c r="Y246" s="262">
        <v>58</v>
      </c>
      <c r="Z246" s="262">
        <v>159</v>
      </c>
      <c r="AA246" s="262">
        <v>760</v>
      </c>
      <c r="AB246" s="262">
        <v>590</v>
      </c>
      <c r="AC246" s="262">
        <v>219</v>
      </c>
      <c r="AD246" s="262">
        <v>29803</v>
      </c>
      <c r="AE246" s="262">
        <v>1893</v>
      </c>
      <c r="AF246" s="262">
        <v>244</v>
      </c>
      <c r="AG246" s="262">
        <v>23288</v>
      </c>
      <c r="AH246" s="262">
        <v>5310</v>
      </c>
      <c r="AI246" s="262">
        <v>3615</v>
      </c>
      <c r="AJ246" s="262">
        <v>1034</v>
      </c>
      <c r="AK246" s="262">
        <v>262</v>
      </c>
      <c r="AL246" s="262">
        <v>20665</v>
      </c>
      <c r="AM246" s="262">
        <v>7215</v>
      </c>
      <c r="AN246" s="262">
        <v>4317</v>
      </c>
      <c r="AO246" s="262">
        <v>1312</v>
      </c>
      <c r="AP246" s="262">
        <v>62307</v>
      </c>
      <c r="AQ246" s="262">
        <v>3604</v>
      </c>
      <c r="AR246" s="262">
        <v>3377</v>
      </c>
      <c r="AS246" s="262">
        <v>5025</v>
      </c>
      <c r="AT246" s="262">
        <v>11024</v>
      </c>
      <c r="AU246" s="262">
        <v>13279</v>
      </c>
      <c r="AV246" s="262">
        <v>8856</v>
      </c>
      <c r="AW246" s="262">
        <v>9597</v>
      </c>
      <c r="AX246" s="262">
        <v>4933</v>
      </c>
      <c r="AY246" s="262">
        <v>2603</v>
      </c>
      <c r="AZ246" s="262">
        <v>15974</v>
      </c>
      <c r="BA246" s="262">
        <v>39385</v>
      </c>
      <c r="BB246" s="262">
        <v>934</v>
      </c>
      <c r="BC246" s="262">
        <v>3056</v>
      </c>
      <c r="BD246" s="262">
        <v>1372</v>
      </c>
      <c r="BE246" s="262">
        <v>693</v>
      </c>
      <c r="BF246" s="262">
        <v>350</v>
      </c>
      <c r="BG246" s="262">
        <v>534</v>
      </c>
      <c r="BH246" s="262">
        <v>1291</v>
      </c>
      <c r="BI246" s="262">
        <v>1588</v>
      </c>
      <c r="BJ246" s="262">
        <v>569</v>
      </c>
      <c r="BK246" s="262">
        <v>55403</v>
      </c>
      <c r="BL246" s="262">
        <v>2852</v>
      </c>
      <c r="BM246" s="262">
        <v>595</v>
      </c>
      <c r="BN246" s="262">
        <v>29684</v>
      </c>
      <c r="BO246" s="262">
        <v>30049</v>
      </c>
      <c r="BP246" s="262">
        <v>517</v>
      </c>
      <c r="BQ246" s="262">
        <v>2048</v>
      </c>
      <c r="BR246" s="262">
        <v>3262</v>
      </c>
      <c r="BS246" s="262">
        <v>8306</v>
      </c>
      <c r="BT246" s="262">
        <v>11628</v>
      </c>
      <c r="BU246" s="262">
        <v>9654</v>
      </c>
      <c r="BV246" s="262">
        <v>7371</v>
      </c>
      <c r="BW246" s="262">
        <v>7149</v>
      </c>
      <c r="BX246" s="262">
        <v>5763</v>
      </c>
      <c r="BY246" s="262">
        <v>2980</v>
      </c>
      <c r="BZ246" s="262">
        <v>1817</v>
      </c>
      <c r="CA246" s="262">
        <v>4368</v>
      </c>
      <c r="CB246" s="262">
        <v>2591</v>
      </c>
      <c r="CC246" s="262">
        <v>5766</v>
      </c>
      <c r="CD246" s="262">
        <v>11671</v>
      </c>
      <c r="CE246" s="262">
        <v>13216</v>
      </c>
      <c r="CF246" s="262">
        <v>10658</v>
      </c>
      <c r="CG246" s="262">
        <v>8184</v>
      </c>
      <c r="CH246" s="262">
        <v>10212</v>
      </c>
      <c r="CI246" s="262">
        <v>40539</v>
      </c>
      <c r="CJ246" s="262">
        <v>9625</v>
      </c>
      <c r="CK246" s="262">
        <v>8451</v>
      </c>
      <c r="CL246" s="262">
        <v>3683</v>
      </c>
      <c r="CM246" s="262">
        <v>58005</v>
      </c>
      <c r="CN246" s="262">
        <v>19828</v>
      </c>
      <c r="CO246" s="262">
        <v>16047</v>
      </c>
      <c r="CP246" s="262">
        <v>16437</v>
      </c>
      <c r="CQ246" s="262">
        <v>4451</v>
      </c>
      <c r="CR246" s="262">
        <v>1242</v>
      </c>
      <c r="CS246" s="262">
        <v>19828</v>
      </c>
      <c r="CT246" s="262">
        <v>18887</v>
      </c>
      <c r="CU246" s="262">
        <v>8602</v>
      </c>
      <c r="CV246" s="262">
        <v>7353</v>
      </c>
      <c r="CW246" s="262">
        <v>2340</v>
      </c>
      <c r="CX246" s="262">
        <v>995</v>
      </c>
      <c r="CY246" s="262">
        <v>127133</v>
      </c>
      <c r="CZ246" s="262">
        <v>60840</v>
      </c>
      <c r="DA246" s="262">
        <v>66292</v>
      </c>
      <c r="DB246" s="262">
        <v>12244</v>
      </c>
      <c r="DC246" s="262">
        <v>13723</v>
      </c>
      <c r="DD246" s="262">
        <v>11401</v>
      </c>
      <c r="DE246" s="262">
        <v>17341</v>
      </c>
      <c r="DF246" s="262">
        <v>16322</v>
      </c>
      <c r="DG246" s="262">
        <v>12898</v>
      </c>
      <c r="DH246" s="262">
        <v>6962</v>
      </c>
      <c r="DI246" s="262">
        <v>3153</v>
      </c>
      <c r="DJ246" s="262">
        <v>3709</v>
      </c>
      <c r="DK246" s="262">
        <v>12453</v>
      </c>
      <c r="DL246" s="262">
        <v>4050</v>
      </c>
      <c r="DM246" s="262">
        <v>8520</v>
      </c>
      <c r="DN246" s="262">
        <v>5483</v>
      </c>
      <c r="DO246" s="262">
        <v>13422</v>
      </c>
      <c r="DP246" s="262">
        <v>22819</v>
      </c>
      <c r="DQ246" s="262">
        <v>25243</v>
      </c>
      <c r="DR246" s="262">
        <v>16626</v>
      </c>
      <c r="DS246" s="262">
        <v>11654</v>
      </c>
      <c r="DT246" s="262">
        <v>69590</v>
      </c>
      <c r="DU246" s="262">
        <v>67790</v>
      </c>
      <c r="DV246" s="262">
        <v>1800</v>
      </c>
      <c r="DW246" s="262">
        <v>56960</v>
      </c>
      <c r="DX246" s="262">
        <v>67790</v>
      </c>
      <c r="DY246" s="262">
        <v>49290</v>
      </c>
      <c r="DZ246" s="262">
        <v>3430</v>
      </c>
      <c r="EA246" s="262">
        <v>5420</v>
      </c>
      <c r="EB246" s="262">
        <v>8870</v>
      </c>
      <c r="EC246" s="262">
        <v>770</v>
      </c>
      <c r="ED246" s="262">
        <v>66230</v>
      </c>
      <c r="EE246" s="262">
        <v>5750</v>
      </c>
      <c r="EF246" s="262">
        <v>18290</v>
      </c>
      <c r="EG246" s="262">
        <v>14140</v>
      </c>
      <c r="EH246" s="262">
        <v>8870</v>
      </c>
      <c r="EI246" s="262">
        <v>8390</v>
      </c>
      <c r="EJ246" s="262">
        <v>930</v>
      </c>
      <c r="EK246" s="262">
        <v>4710</v>
      </c>
      <c r="EL246" s="262">
        <v>1470</v>
      </c>
      <c r="EM246" s="262">
        <v>3500</v>
      </c>
      <c r="EN246" s="262">
        <v>0.42420000000000002</v>
      </c>
      <c r="EO246" s="262">
        <v>67790</v>
      </c>
      <c r="EP246" s="262">
        <v>850</v>
      </c>
      <c r="EQ246" s="262">
        <v>12930</v>
      </c>
      <c r="ER246" s="262">
        <v>9260</v>
      </c>
      <c r="ES246" s="262">
        <v>610</v>
      </c>
      <c r="ET246" s="262">
        <v>3060</v>
      </c>
      <c r="EU246" s="262">
        <v>17570</v>
      </c>
      <c r="EV246" s="262">
        <v>11160</v>
      </c>
      <c r="EW246" s="262">
        <v>6410</v>
      </c>
      <c r="EX246" s="262">
        <v>36430</v>
      </c>
      <c r="EY246" s="262">
        <v>3430</v>
      </c>
      <c r="EZ246" s="262">
        <v>11580</v>
      </c>
      <c r="FA246" s="262">
        <v>3880</v>
      </c>
      <c r="FB246" s="262">
        <v>17540</v>
      </c>
      <c r="FC246" s="262">
        <v>0</v>
      </c>
      <c r="FD246" s="262">
        <v>16720</v>
      </c>
      <c r="FE246" s="262">
        <v>5450</v>
      </c>
      <c r="FF246" s="262">
        <v>9220</v>
      </c>
      <c r="FG246" s="262">
        <v>2050</v>
      </c>
      <c r="FH246" s="262">
        <v>5310</v>
      </c>
      <c r="FI246" s="262">
        <v>1030</v>
      </c>
      <c r="FJ246" s="262">
        <v>2570</v>
      </c>
      <c r="FK246" s="262">
        <v>6390</v>
      </c>
      <c r="FL246" s="262">
        <v>0.42420000000000002</v>
      </c>
      <c r="FM246" s="262">
        <v>1210</v>
      </c>
      <c r="FN246" s="262">
        <v>107150</v>
      </c>
      <c r="FO246" s="262">
        <v>5630</v>
      </c>
      <c r="FP246" s="262">
        <v>2650</v>
      </c>
      <c r="FQ246" s="262">
        <v>2980</v>
      </c>
      <c r="FR246" s="262">
        <v>28280</v>
      </c>
      <c r="FS246" s="262">
        <v>27660</v>
      </c>
      <c r="FT246" s="262">
        <v>25610</v>
      </c>
      <c r="FU246" s="262">
        <v>2050</v>
      </c>
      <c r="FV246" s="262">
        <v>9340</v>
      </c>
      <c r="FW246" s="262">
        <v>36240</v>
      </c>
      <c r="FX246" s="262">
        <v>107150</v>
      </c>
      <c r="FY246" s="262">
        <v>23560</v>
      </c>
      <c r="FZ246" s="262">
        <v>37550</v>
      </c>
      <c r="GA246" s="262">
        <v>12890</v>
      </c>
      <c r="GB246" s="262">
        <v>3620</v>
      </c>
      <c r="GC246" s="262">
        <v>8360</v>
      </c>
      <c r="GD246" s="262">
        <v>16230</v>
      </c>
      <c r="GE246" s="262">
        <v>4940</v>
      </c>
      <c r="GF246">
        <v>1984</v>
      </c>
      <c r="GG246">
        <v>2328</v>
      </c>
      <c r="GH246">
        <v>14519</v>
      </c>
      <c r="GI246">
        <v>4412</v>
      </c>
      <c r="GJ246">
        <v>1851</v>
      </c>
      <c r="GK246">
        <v>2186</v>
      </c>
      <c r="GL246">
        <v>2381</v>
      </c>
      <c r="GM246">
        <v>1684</v>
      </c>
      <c r="GN246">
        <v>1522</v>
      </c>
      <c r="GO246">
        <v>642</v>
      </c>
      <c r="GP246">
        <v>3604</v>
      </c>
      <c r="GQ246">
        <v>3186</v>
      </c>
      <c r="GR246">
        <v>28867</v>
      </c>
      <c r="GS246">
        <v>7443</v>
      </c>
      <c r="GT246">
        <v>3045</v>
      </c>
      <c r="GU246">
        <v>5246</v>
      </c>
      <c r="GV246">
        <v>4605</v>
      </c>
      <c r="GW246">
        <v>2953</v>
      </c>
      <c r="GX246">
        <v>2326</v>
      </c>
      <c r="GY246">
        <v>1023</v>
      </c>
    </row>
    <row r="247" spans="1:207">
      <c r="A247" s="262">
        <v>9189</v>
      </c>
      <c r="B247" s="262">
        <v>9</v>
      </c>
      <c r="C247" s="262">
        <v>1</v>
      </c>
      <c r="D247" s="262">
        <v>89</v>
      </c>
      <c r="E247" s="262" t="s">
        <v>188</v>
      </c>
      <c r="F247" s="262" t="s">
        <v>2688</v>
      </c>
      <c r="G247" s="262" t="s">
        <v>2689</v>
      </c>
      <c r="H247" s="262" t="s">
        <v>2202</v>
      </c>
      <c r="I247" s="262">
        <v>46186</v>
      </c>
      <c r="J247" s="262">
        <v>5421</v>
      </c>
      <c r="K247" s="262">
        <v>3467</v>
      </c>
      <c r="L247" s="262">
        <v>4341</v>
      </c>
      <c r="M247" s="262">
        <v>6513</v>
      </c>
      <c r="N247" s="262">
        <v>7957</v>
      </c>
      <c r="O247" s="262">
        <v>6104</v>
      </c>
      <c r="P247" s="262">
        <v>7237</v>
      </c>
      <c r="Q247" s="262">
        <v>3163</v>
      </c>
      <c r="R247" s="262">
        <v>1983</v>
      </c>
      <c r="S247" s="262">
        <v>4764</v>
      </c>
      <c r="T247" s="262">
        <v>39957</v>
      </c>
      <c r="U247" s="262">
        <v>217</v>
      </c>
      <c r="V247" s="262">
        <v>278</v>
      </c>
      <c r="W247" s="262">
        <v>363</v>
      </c>
      <c r="X247" s="262">
        <v>425</v>
      </c>
      <c r="Y247" s="262">
        <v>84</v>
      </c>
      <c r="Z247" s="262">
        <v>98</v>
      </c>
      <c r="AA247" s="262">
        <v>1780</v>
      </c>
      <c r="AB247" s="262">
        <v>684</v>
      </c>
      <c r="AC247" s="262">
        <v>252</v>
      </c>
      <c r="AD247" s="262">
        <v>37498</v>
      </c>
      <c r="AE247" s="262">
        <v>5506</v>
      </c>
      <c r="AF247" s="262">
        <v>466</v>
      </c>
      <c r="AG247" s="262">
        <v>29753</v>
      </c>
      <c r="AH247" s="262">
        <v>9987</v>
      </c>
      <c r="AI247" s="262">
        <v>5147</v>
      </c>
      <c r="AJ247" s="262">
        <v>1060</v>
      </c>
      <c r="AK247" s="262">
        <v>239</v>
      </c>
      <c r="AL247" s="262">
        <v>32906</v>
      </c>
      <c r="AM247" s="262">
        <v>6323</v>
      </c>
      <c r="AN247" s="262">
        <v>3396</v>
      </c>
      <c r="AO247" s="262">
        <v>3561</v>
      </c>
      <c r="AP247" s="262">
        <v>81965</v>
      </c>
      <c r="AQ247" s="262">
        <v>8217</v>
      </c>
      <c r="AR247" s="262">
        <v>5176</v>
      </c>
      <c r="AS247" s="262">
        <v>7565</v>
      </c>
      <c r="AT247" s="262">
        <v>12812</v>
      </c>
      <c r="AU247" s="262">
        <v>16097</v>
      </c>
      <c r="AV247" s="262">
        <v>10745</v>
      </c>
      <c r="AW247" s="262">
        <v>13833</v>
      </c>
      <c r="AX247" s="262">
        <v>4644</v>
      </c>
      <c r="AY247" s="262">
        <v>2872</v>
      </c>
      <c r="AZ247" s="262">
        <v>20915</v>
      </c>
      <c r="BA247" s="262">
        <v>55305</v>
      </c>
      <c r="BB247" s="262">
        <v>1399</v>
      </c>
      <c r="BC247" s="262">
        <v>892</v>
      </c>
      <c r="BD247" s="262">
        <v>1659</v>
      </c>
      <c r="BE247" s="262">
        <v>1458</v>
      </c>
      <c r="BF247" s="262">
        <v>113</v>
      </c>
      <c r="BG247" s="262">
        <v>220</v>
      </c>
      <c r="BH247" s="262">
        <v>4768</v>
      </c>
      <c r="BI247" s="262">
        <v>1694</v>
      </c>
      <c r="BJ247" s="262">
        <v>492</v>
      </c>
      <c r="BK247" s="262">
        <v>65840</v>
      </c>
      <c r="BL247" s="262">
        <v>8479</v>
      </c>
      <c r="BM247" s="262">
        <v>688</v>
      </c>
      <c r="BN247" s="262">
        <v>41655</v>
      </c>
      <c r="BO247" s="262">
        <v>34044</v>
      </c>
      <c r="BP247" s="262">
        <v>3120</v>
      </c>
      <c r="BQ247" s="262">
        <v>3142</v>
      </c>
      <c r="BR247" s="262">
        <v>3197</v>
      </c>
      <c r="BS247" s="262">
        <v>10318</v>
      </c>
      <c r="BT247" s="262">
        <v>15884</v>
      </c>
      <c r="BU247" s="262">
        <v>14127</v>
      </c>
      <c r="BV247" s="262">
        <v>10903</v>
      </c>
      <c r="BW247" s="262">
        <v>9872</v>
      </c>
      <c r="BX247" s="262">
        <v>7216</v>
      </c>
      <c r="BY247" s="262">
        <v>3375</v>
      </c>
      <c r="BZ247" s="262">
        <v>2342</v>
      </c>
      <c r="CA247" s="262">
        <v>4727</v>
      </c>
      <c r="CB247" s="262">
        <v>2278</v>
      </c>
      <c r="CC247" s="262">
        <v>7176</v>
      </c>
      <c r="CD247" s="262">
        <v>14185</v>
      </c>
      <c r="CE247" s="262">
        <v>17886</v>
      </c>
      <c r="CF247" s="262">
        <v>14019</v>
      </c>
      <c r="CG247" s="262">
        <v>10670</v>
      </c>
      <c r="CH247" s="262">
        <v>15747</v>
      </c>
      <c r="CI247" s="262">
        <v>56988</v>
      </c>
      <c r="CJ247" s="262">
        <v>9523</v>
      </c>
      <c r="CK247" s="262">
        <v>8523</v>
      </c>
      <c r="CL247" s="262">
        <v>6927</v>
      </c>
      <c r="CM247" s="262">
        <v>75319</v>
      </c>
      <c r="CN247" s="262">
        <v>25047</v>
      </c>
      <c r="CO247" s="262">
        <v>20793</v>
      </c>
      <c r="CP247" s="262">
        <v>22223</v>
      </c>
      <c r="CQ247" s="262">
        <v>6059</v>
      </c>
      <c r="CR247" s="262">
        <v>1197</v>
      </c>
      <c r="CS247" s="262">
        <v>25047</v>
      </c>
      <c r="CT247" s="262">
        <v>24250</v>
      </c>
      <c r="CU247" s="262">
        <v>10977</v>
      </c>
      <c r="CV247" s="262">
        <v>9806</v>
      </c>
      <c r="CW247" s="262">
        <v>3548</v>
      </c>
      <c r="CX247" s="262">
        <v>1691</v>
      </c>
      <c r="CY247" s="262">
        <v>168509</v>
      </c>
      <c r="CZ247" s="262">
        <v>81883</v>
      </c>
      <c r="DA247" s="262">
        <v>86627</v>
      </c>
      <c r="DB247" s="262">
        <v>14557</v>
      </c>
      <c r="DC247" s="262">
        <v>19217</v>
      </c>
      <c r="DD247" s="262">
        <v>17874</v>
      </c>
      <c r="DE247" s="262">
        <v>23796</v>
      </c>
      <c r="DF247" s="262">
        <v>19950</v>
      </c>
      <c r="DG247" s="262">
        <v>17481</v>
      </c>
      <c r="DH247" s="262">
        <v>9630</v>
      </c>
      <c r="DI247" s="262">
        <v>4073</v>
      </c>
      <c r="DJ247" s="262">
        <v>4286</v>
      </c>
      <c r="DK247" s="262">
        <v>15331</v>
      </c>
      <c r="DL247" s="262">
        <v>5856</v>
      </c>
      <c r="DM247" s="262">
        <v>13450</v>
      </c>
      <c r="DN247" s="262">
        <v>8652</v>
      </c>
      <c r="DO247" s="262">
        <v>18312</v>
      </c>
      <c r="DP247" s="262">
        <v>27693</v>
      </c>
      <c r="DQ247" s="262">
        <v>34333</v>
      </c>
      <c r="DR247" s="262">
        <v>20070</v>
      </c>
      <c r="DS247" s="262">
        <v>16454</v>
      </c>
      <c r="DT247" s="262">
        <v>91970</v>
      </c>
      <c r="DU247" s="262">
        <v>89770</v>
      </c>
      <c r="DV247" s="262">
        <v>2200</v>
      </c>
      <c r="DW247" s="262">
        <v>75330</v>
      </c>
      <c r="DX247" s="262">
        <v>89770</v>
      </c>
      <c r="DY247" s="262">
        <v>72070</v>
      </c>
      <c r="DZ247" s="262">
        <v>4410</v>
      </c>
      <c r="EA247" s="262">
        <v>4580</v>
      </c>
      <c r="EB247" s="262">
        <v>6650</v>
      </c>
      <c r="EC247" s="262">
        <v>2070</v>
      </c>
      <c r="ED247" s="262">
        <v>88170</v>
      </c>
      <c r="EE247" s="262">
        <v>4160</v>
      </c>
      <c r="EF247" s="262">
        <v>11950</v>
      </c>
      <c r="EG247" s="262">
        <v>16570</v>
      </c>
      <c r="EH247" s="262">
        <v>11300</v>
      </c>
      <c r="EI247" s="262">
        <v>14580</v>
      </c>
      <c r="EJ247" s="262">
        <v>3650</v>
      </c>
      <c r="EK247" s="262">
        <v>11570</v>
      </c>
      <c r="EL247" s="262">
        <v>6380</v>
      </c>
      <c r="EM247" s="262">
        <v>7690</v>
      </c>
      <c r="EN247" s="262">
        <v>0.42420000000000002</v>
      </c>
      <c r="EO247" s="262">
        <v>89770</v>
      </c>
      <c r="EP247" s="262">
        <v>4240</v>
      </c>
      <c r="EQ247" s="262">
        <v>28900</v>
      </c>
      <c r="ER247" s="262">
        <v>22010</v>
      </c>
      <c r="ES247" s="262">
        <v>1030</v>
      </c>
      <c r="ET247" s="262">
        <v>5860</v>
      </c>
      <c r="EU247" s="262">
        <v>21590</v>
      </c>
      <c r="EV247" s="262">
        <v>17020</v>
      </c>
      <c r="EW247" s="262">
        <v>4570</v>
      </c>
      <c r="EX247" s="262">
        <v>35050</v>
      </c>
      <c r="EY247" s="262">
        <v>2150</v>
      </c>
      <c r="EZ247" s="262">
        <v>7900</v>
      </c>
      <c r="FA247" s="262">
        <v>5290</v>
      </c>
      <c r="FB247" s="262">
        <v>19700</v>
      </c>
      <c r="FC247" s="262">
        <v>0.42420000000000002</v>
      </c>
      <c r="FD247" s="262">
        <v>20590</v>
      </c>
      <c r="FE247" s="262">
        <v>6900</v>
      </c>
      <c r="FF247" s="262">
        <v>11690</v>
      </c>
      <c r="FG247" s="262">
        <v>2000</v>
      </c>
      <c r="FH247" s="262">
        <v>6720</v>
      </c>
      <c r="FI247" s="262">
        <v>3540</v>
      </c>
      <c r="FJ247" s="262">
        <v>4090</v>
      </c>
      <c r="FK247" s="262">
        <v>4410</v>
      </c>
      <c r="FL247" s="262">
        <v>0.42420000000000002</v>
      </c>
      <c r="FM247" s="262">
        <v>1800</v>
      </c>
      <c r="FN247" s="262">
        <v>143730</v>
      </c>
      <c r="FO247" s="262">
        <v>9230</v>
      </c>
      <c r="FP247" s="262">
        <v>5340</v>
      </c>
      <c r="FQ247" s="262">
        <v>3890</v>
      </c>
      <c r="FR247" s="262">
        <v>69860</v>
      </c>
      <c r="FS247" s="262">
        <v>35320</v>
      </c>
      <c r="FT247" s="262">
        <v>33320</v>
      </c>
      <c r="FU247" s="262">
        <v>2000</v>
      </c>
      <c r="FV247" s="262">
        <v>10100</v>
      </c>
      <c r="FW247" s="262">
        <v>19230</v>
      </c>
      <c r="FX247" s="262">
        <v>143730</v>
      </c>
      <c r="FY247" s="262">
        <v>36140</v>
      </c>
      <c r="FZ247" s="262">
        <v>71380</v>
      </c>
      <c r="GA247" s="262">
        <v>17210</v>
      </c>
      <c r="GB247" s="262">
        <v>3370</v>
      </c>
      <c r="GC247" s="262">
        <v>6540</v>
      </c>
      <c r="GD247" s="262">
        <v>7540</v>
      </c>
      <c r="GE247" s="262">
        <v>1540</v>
      </c>
      <c r="GF247">
        <v>5421</v>
      </c>
      <c r="GG247">
        <v>3332</v>
      </c>
      <c r="GH247">
        <v>18302</v>
      </c>
      <c r="GI247">
        <v>5082</v>
      </c>
      <c r="GJ247">
        <v>2454</v>
      </c>
      <c r="GK247">
        <v>3622</v>
      </c>
      <c r="GL247">
        <v>3621</v>
      </c>
      <c r="GM247">
        <v>1829</v>
      </c>
      <c r="GN247">
        <v>1752</v>
      </c>
      <c r="GO247">
        <v>771</v>
      </c>
      <c r="GP247">
        <v>8217</v>
      </c>
      <c r="GQ247">
        <v>4968</v>
      </c>
      <c r="GR247">
        <v>35607</v>
      </c>
      <c r="GS247">
        <v>9121</v>
      </c>
      <c r="GT247">
        <v>4158</v>
      </c>
      <c r="GU247">
        <v>7186</v>
      </c>
      <c r="GV247">
        <v>6399</v>
      </c>
      <c r="GW247">
        <v>2664</v>
      </c>
      <c r="GX247">
        <v>2477</v>
      </c>
      <c r="GY247">
        <v>1164</v>
      </c>
    </row>
    <row r="248" spans="1:207">
      <c r="A248" s="262">
        <v>9190</v>
      </c>
      <c r="B248" s="262">
        <v>9</v>
      </c>
      <c r="C248" s="262">
        <v>1</v>
      </c>
      <c r="D248" s="262">
        <v>90</v>
      </c>
      <c r="E248" s="262" t="s">
        <v>188</v>
      </c>
      <c r="F248" s="262" t="s">
        <v>2690</v>
      </c>
      <c r="G248" s="262" t="s">
        <v>2691</v>
      </c>
      <c r="H248" s="262" t="s">
        <v>2202</v>
      </c>
      <c r="I248" s="262">
        <v>34583</v>
      </c>
      <c r="J248" s="262">
        <v>3357</v>
      </c>
      <c r="K248" s="262">
        <v>3135</v>
      </c>
      <c r="L248" s="262">
        <v>3049</v>
      </c>
      <c r="M248" s="262">
        <v>4347</v>
      </c>
      <c r="N248" s="262">
        <v>5687</v>
      </c>
      <c r="O248" s="262">
        <v>4944</v>
      </c>
      <c r="P248" s="262">
        <v>5523</v>
      </c>
      <c r="Q248" s="262">
        <v>2868</v>
      </c>
      <c r="R248" s="262">
        <v>1673</v>
      </c>
      <c r="S248" s="262">
        <v>3113</v>
      </c>
      <c r="T248" s="262">
        <v>30150</v>
      </c>
      <c r="U248" s="262">
        <v>169</v>
      </c>
      <c r="V248" s="262">
        <v>495</v>
      </c>
      <c r="W248" s="262">
        <v>178</v>
      </c>
      <c r="X248" s="262">
        <v>199</v>
      </c>
      <c r="Y248" s="262">
        <v>64</v>
      </c>
      <c r="Z248" s="262">
        <v>215</v>
      </c>
      <c r="AA248" s="262">
        <v>1791</v>
      </c>
      <c r="AB248" s="262">
        <v>502</v>
      </c>
      <c r="AC248" s="262">
        <v>210</v>
      </c>
      <c r="AD248" s="262">
        <v>27659</v>
      </c>
      <c r="AE248" s="262">
        <v>4101</v>
      </c>
      <c r="AF248" s="262">
        <v>320</v>
      </c>
      <c r="AG248" s="262">
        <v>23359</v>
      </c>
      <c r="AH248" s="262">
        <v>6771</v>
      </c>
      <c r="AI248" s="262">
        <v>3545</v>
      </c>
      <c r="AJ248" s="262">
        <v>752</v>
      </c>
      <c r="AK248" s="262">
        <v>156</v>
      </c>
      <c r="AL248" s="262">
        <v>21783</v>
      </c>
      <c r="AM248" s="262">
        <v>5901</v>
      </c>
      <c r="AN248" s="262">
        <v>4728</v>
      </c>
      <c r="AO248" s="262">
        <v>2171</v>
      </c>
      <c r="AP248" s="262">
        <v>59837</v>
      </c>
      <c r="AQ248" s="262">
        <v>5261</v>
      </c>
      <c r="AR248" s="262">
        <v>4536</v>
      </c>
      <c r="AS248" s="262">
        <v>5241</v>
      </c>
      <c r="AT248" s="262">
        <v>8299</v>
      </c>
      <c r="AU248" s="262">
        <v>10610</v>
      </c>
      <c r="AV248" s="262">
        <v>8047</v>
      </c>
      <c r="AW248" s="262">
        <v>10829</v>
      </c>
      <c r="AX248" s="262">
        <v>4562</v>
      </c>
      <c r="AY248" s="262">
        <v>2449</v>
      </c>
      <c r="AZ248" s="262">
        <v>14331</v>
      </c>
      <c r="BA248" s="262">
        <v>40306</v>
      </c>
      <c r="BB248" s="262">
        <v>840</v>
      </c>
      <c r="BC248" s="262">
        <v>2213</v>
      </c>
      <c r="BD248" s="262">
        <v>841</v>
      </c>
      <c r="BE248" s="262">
        <v>632</v>
      </c>
      <c r="BF248" s="262">
        <v>93</v>
      </c>
      <c r="BG248" s="262">
        <v>578</v>
      </c>
      <c r="BH248" s="262">
        <v>4262</v>
      </c>
      <c r="BI248" s="262">
        <v>1216</v>
      </c>
      <c r="BJ248" s="262">
        <v>456</v>
      </c>
      <c r="BK248" s="262">
        <v>46918</v>
      </c>
      <c r="BL248" s="262">
        <v>6515</v>
      </c>
      <c r="BM248" s="262">
        <v>467</v>
      </c>
      <c r="BN248" s="262">
        <v>30977</v>
      </c>
      <c r="BO248" s="262">
        <v>26266</v>
      </c>
      <c r="BP248" s="262">
        <v>498</v>
      </c>
      <c r="BQ248" s="262">
        <v>2093</v>
      </c>
      <c r="BR248" s="262">
        <v>1900</v>
      </c>
      <c r="BS248" s="262">
        <v>7856</v>
      </c>
      <c r="BT248" s="262">
        <v>11345</v>
      </c>
      <c r="BU248" s="262">
        <v>10464</v>
      </c>
      <c r="BV248" s="262">
        <v>8226</v>
      </c>
      <c r="BW248" s="262">
        <v>7818</v>
      </c>
      <c r="BX248" s="262">
        <v>5510</v>
      </c>
      <c r="BY248" s="262">
        <v>2471</v>
      </c>
      <c r="BZ248" s="262">
        <v>1499</v>
      </c>
      <c r="CA248" s="262">
        <v>2745</v>
      </c>
      <c r="CB248" s="262">
        <v>1393</v>
      </c>
      <c r="CC248" s="262">
        <v>5299</v>
      </c>
      <c r="CD248" s="262">
        <v>10675</v>
      </c>
      <c r="CE248" s="262">
        <v>12453</v>
      </c>
      <c r="CF248" s="262">
        <v>11057</v>
      </c>
      <c r="CG248" s="262">
        <v>8701</v>
      </c>
      <c r="CH248" s="262">
        <v>10256</v>
      </c>
      <c r="CI248" s="262">
        <v>37071</v>
      </c>
      <c r="CJ248" s="262">
        <v>8382</v>
      </c>
      <c r="CK248" s="262">
        <v>10170</v>
      </c>
      <c r="CL248" s="262">
        <v>4211</v>
      </c>
      <c r="CM248" s="262">
        <v>56365</v>
      </c>
      <c r="CN248" s="262">
        <v>18671</v>
      </c>
      <c r="CO248" s="262">
        <v>15090</v>
      </c>
      <c r="CP248" s="262">
        <v>17069</v>
      </c>
      <c r="CQ248" s="262">
        <v>4459</v>
      </c>
      <c r="CR248" s="262">
        <v>1076</v>
      </c>
      <c r="CS248" s="262">
        <v>18671</v>
      </c>
      <c r="CT248" s="262">
        <v>17947</v>
      </c>
      <c r="CU248" s="262">
        <v>8354</v>
      </c>
      <c r="CV248" s="262">
        <v>7500</v>
      </c>
      <c r="CW248" s="262">
        <v>2700</v>
      </c>
      <c r="CX248" s="262">
        <v>1193</v>
      </c>
      <c r="CY248" s="262">
        <v>128761</v>
      </c>
      <c r="CZ248" s="262">
        <v>63169</v>
      </c>
      <c r="DA248" s="262">
        <v>65593</v>
      </c>
      <c r="DB248" s="262">
        <v>11815</v>
      </c>
      <c r="DC248" s="262">
        <v>15339</v>
      </c>
      <c r="DD248" s="262">
        <v>13581</v>
      </c>
      <c r="DE248" s="262">
        <v>18254</v>
      </c>
      <c r="DF248" s="262">
        <v>14501</v>
      </c>
      <c r="DG248" s="262">
        <v>12437</v>
      </c>
      <c r="DH248" s="262">
        <v>6458</v>
      </c>
      <c r="DI248" s="262">
        <v>3246</v>
      </c>
      <c r="DJ248" s="262">
        <v>3461</v>
      </c>
      <c r="DK248" s="262">
        <v>12590</v>
      </c>
      <c r="DL248" s="262">
        <v>4629</v>
      </c>
      <c r="DM248" s="262">
        <v>10189</v>
      </c>
      <c r="DN248" s="262">
        <v>6620</v>
      </c>
      <c r="DO248" s="262">
        <v>13994</v>
      </c>
      <c r="DP248" s="262">
        <v>22383</v>
      </c>
      <c r="DQ248" s="262">
        <v>25795</v>
      </c>
      <c r="DR248" s="262">
        <v>14537</v>
      </c>
      <c r="DS248" s="262">
        <v>11318</v>
      </c>
      <c r="DT248" s="262">
        <v>70860</v>
      </c>
      <c r="DU248" s="262">
        <v>69390</v>
      </c>
      <c r="DV248" s="262">
        <v>1470</v>
      </c>
      <c r="DW248" s="262">
        <v>56830</v>
      </c>
      <c r="DX248" s="262">
        <v>69390</v>
      </c>
      <c r="DY248" s="262">
        <v>56100</v>
      </c>
      <c r="DZ248" s="262">
        <v>3720</v>
      </c>
      <c r="EA248" s="262">
        <v>3190</v>
      </c>
      <c r="EB248" s="262">
        <v>5070</v>
      </c>
      <c r="EC248" s="262">
        <v>1310</v>
      </c>
      <c r="ED248" s="262">
        <v>67990</v>
      </c>
      <c r="EE248" s="262">
        <v>3110</v>
      </c>
      <c r="EF248" s="262">
        <v>10560</v>
      </c>
      <c r="EG248" s="262">
        <v>14130</v>
      </c>
      <c r="EH248" s="262">
        <v>8700</v>
      </c>
      <c r="EI248" s="262">
        <v>10520</v>
      </c>
      <c r="EJ248" s="262">
        <v>1750</v>
      </c>
      <c r="EK248" s="262">
        <v>9630</v>
      </c>
      <c r="EL248" s="262">
        <v>3740</v>
      </c>
      <c r="EM248" s="262">
        <v>5420</v>
      </c>
      <c r="EN248" s="262">
        <v>420</v>
      </c>
      <c r="EO248" s="262">
        <v>69390</v>
      </c>
      <c r="EP248" s="262">
        <v>2660</v>
      </c>
      <c r="EQ248" s="262">
        <v>22230</v>
      </c>
      <c r="ER248" s="262">
        <v>17330</v>
      </c>
      <c r="ES248" s="262">
        <v>660</v>
      </c>
      <c r="ET248" s="262">
        <v>4240</v>
      </c>
      <c r="EU248" s="262">
        <v>15330</v>
      </c>
      <c r="EV248" s="262">
        <v>11230</v>
      </c>
      <c r="EW248" s="262">
        <v>4100</v>
      </c>
      <c r="EX248" s="262">
        <v>29160</v>
      </c>
      <c r="EY248" s="262">
        <v>2280</v>
      </c>
      <c r="EZ248" s="262">
        <v>6950</v>
      </c>
      <c r="FA248" s="262">
        <v>4620</v>
      </c>
      <c r="FB248" s="262">
        <v>15300</v>
      </c>
      <c r="FC248" s="262">
        <v>0</v>
      </c>
      <c r="FD248" s="262">
        <v>16800</v>
      </c>
      <c r="FE248" s="262">
        <v>5570</v>
      </c>
      <c r="FF248" s="262">
        <v>9550</v>
      </c>
      <c r="FG248" s="262">
        <v>1690</v>
      </c>
      <c r="FH248" s="262">
        <v>5400</v>
      </c>
      <c r="FI248" s="262">
        <v>2320</v>
      </c>
      <c r="FJ248" s="262">
        <v>3550</v>
      </c>
      <c r="FK248" s="262">
        <v>4310</v>
      </c>
      <c r="FL248" s="262">
        <v>0.42420000000000002</v>
      </c>
      <c r="FM248" s="262">
        <v>1210</v>
      </c>
      <c r="FN248" s="262">
        <v>108670</v>
      </c>
      <c r="FO248" s="262">
        <v>6210</v>
      </c>
      <c r="FP248" s="262">
        <v>2890</v>
      </c>
      <c r="FQ248" s="262">
        <v>3320</v>
      </c>
      <c r="FR248" s="262">
        <v>48310</v>
      </c>
      <c r="FS248" s="262">
        <v>29290</v>
      </c>
      <c r="FT248" s="262">
        <v>27600</v>
      </c>
      <c r="FU248" s="262">
        <v>1690</v>
      </c>
      <c r="FV248" s="262">
        <v>7710</v>
      </c>
      <c r="FW248" s="262">
        <v>17160</v>
      </c>
      <c r="FX248" s="262">
        <v>108670</v>
      </c>
      <c r="FY248" s="262">
        <v>25810</v>
      </c>
      <c r="FZ248" s="262">
        <v>52900</v>
      </c>
      <c r="GA248" s="262">
        <v>13180</v>
      </c>
      <c r="GB248" s="262">
        <v>2500</v>
      </c>
      <c r="GC248" s="262">
        <v>5890</v>
      </c>
      <c r="GD248" s="262">
        <v>6810</v>
      </c>
      <c r="GE248" s="262">
        <v>1590</v>
      </c>
      <c r="GF248">
        <v>3357</v>
      </c>
      <c r="GG248">
        <v>3021</v>
      </c>
      <c r="GH248">
        <v>12658</v>
      </c>
      <c r="GI248">
        <v>4191</v>
      </c>
      <c r="GJ248">
        <v>1918</v>
      </c>
      <c r="GK248">
        <v>2696</v>
      </c>
      <c r="GL248">
        <v>2887</v>
      </c>
      <c r="GM248">
        <v>1725</v>
      </c>
      <c r="GN248">
        <v>1489</v>
      </c>
      <c r="GO248">
        <v>641</v>
      </c>
      <c r="GP248">
        <v>5261</v>
      </c>
      <c r="GQ248">
        <v>4377</v>
      </c>
      <c r="GR248">
        <v>23573</v>
      </c>
      <c r="GS248">
        <v>6773</v>
      </c>
      <c r="GT248">
        <v>3149</v>
      </c>
      <c r="GU248">
        <v>5934</v>
      </c>
      <c r="GV248">
        <v>4762</v>
      </c>
      <c r="GW248">
        <v>2799</v>
      </c>
      <c r="GX248">
        <v>2283</v>
      </c>
      <c r="GY248">
        <v>923</v>
      </c>
    </row>
    <row r="249" spans="1:207">
      <c r="A249" s="262">
        <v>9261</v>
      </c>
      <c r="B249" s="262">
        <v>9</v>
      </c>
      <c r="C249" s="262">
        <v>2</v>
      </c>
      <c r="D249" s="262">
        <v>61</v>
      </c>
      <c r="E249" s="262" t="s">
        <v>188</v>
      </c>
      <c r="F249" s="262" t="s">
        <v>2692</v>
      </c>
      <c r="G249" s="262" t="s">
        <v>2693</v>
      </c>
      <c r="H249" s="262" t="s">
        <v>2202</v>
      </c>
      <c r="I249" s="262">
        <v>12821</v>
      </c>
      <c r="J249" s="262">
        <v>1025</v>
      </c>
      <c r="K249" s="262">
        <v>1079</v>
      </c>
      <c r="L249" s="262">
        <v>1812</v>
      </c>
      <c r="M249" s="262">
        <v>2096</v>
      </c>
      <c r="N249" s="262">
        <v>1701</v>
      </c>
      <c r="O249" s="262">
        <v>1821</v>
      </c>
      <c r="P249" s="262">
        <v>1436</v>
      </c>
      <c r="Q249" s="262">
        <v>1090</v>
      </c>
      <c r="R249" s="262">
        <v>761</v>
      </c>
      <c r="S249" s="262">
        <v>1384</v>
      </c>
      <c r="T249" s="262">
        <v>10411</v>
      </c>
      <c r="U249" s="262">
        <v>454</v>
      </c>
      <c r="V249" s="262">
        <v>106</v>
      </c>
      <c r="W249" s="262">
        <v>257</v>
      </c>
      <c r="X249" s="262">
        <v>70</v>
      </c>
      <c r="Y249" s="262">
        <v>42</v>
      </c>
      <c r="Z249" s="262">
        <v>97</v>
      </c>
      <c r="AA249" s="262">
        <v>140</v>
      </c>
      <c r="AB249" s="262">
        <v>546</v>
      </c>
      <c r="AC249" s="262">
        <v>230</v>
      </c>
      <c r="AD249" s="262">
        <v>10650</v>
      </c>
      <c r="AE249" s="262">
        <v>1208</v>
      </c>
      <c r="AF249" s="262">
        <v>47</v>
      </c>
      <c r="AG249" s="262">
        <v>8286</v>
      </c>
      <c r="AH249" s="262">
        <v>1663</v>
      </c>
      <c r="AI249" s="262">
        <v>1698</v>
      </c>
      <c r="AJ249" s="262">
        <v>848</v>
      </c>
      <c r="AK249" s="262">
        <v>326</v>
      </c>
      <c r="AL249" s="262">
        <v>6652</v>
      </c>
      <c r="AM249" s="262">
        <v>2802</v>
      </c>
      <c r="AN249" s="262">
        <v>2740</v>
      </c>
      <c r="AO249" s="262">
        <v>627</v>
      </c>
      <c r="AP249" s="262">
        <v>33512</v>
      </c>
      <c r="AQ249" s="262">
        <v>2910</v>
      </c>
      <c r="AR249" s="262">
        <v>2686</v>
      </c>
      <c r="AS249" s="262">
        <v>4922</v>
      </c>
      <c r="AT249" s="262">
        <v>6004</v>
      </c>
      <c r="AU249" s="262">
        <v>4867</v>
      </c>
      <c r="AV249" s="262">
        <v>4913</v>
      </c>
      <c r="AW249" s="262">
        <v>4007</v>
      </c>
      <c r="AX249" s="262">
        <v>1863</v>
      </c>
      <c r="AY249" s="262">
        <v>1340</v>
      </c>
      <c r="AZ249" s="262">
        <v>10591</v>
      </c>
      <c r="BA249" s="262">
        <v>15798</v>
      </c>
      <c r="BB249" s="262">
        <v>3337</v>
      </c>
      <c r="BC249" s="262">
        <v>414</v>
      </c>
      <c r="BD249" s="262">
        <v>1927</v>
      </c>
      <c r="BE249" s="262">
        <v>285</v>
      </c>
      <c r="BF249" s="262">
        <v>156</v>
      </c>
      <c r="BG249" s="262">
        <v>1004</v>
      </c>
      <c r="BH249" s="262">
        <v>374</v>
      </c>
      <c r="BI249" s="262">
        <v>2056</v>
      </c>
      <c r="BJ249" s="262">
        <v>1407</v>
      </c>
      <c r="BK249" s="262">
        <v>25552</v>
      </c>
      <c r="BL249" s="262">
        <v>4066</v>
      </c>
      <c r="BM249" s="262">
        <v>57</v>
      </c>
      <c r="BN249" s="262">
        <v>11994</v>
      </c>
      <c r="BO249" s="262">
        <v>20270</v>
      </c>
      <c r="BP249" s="262">
        <v>31</v>
      </c>
      <c r="BQ249" s="262">
        <v>1217</v>
      </c>
      <c r="BR249" s="262">
        <v>2363</v>
      </c>
      <c r="BS249" s="262">
        <v>6267</v>
      </c>
      <c r="BT249" s="262">
        <v>8891</v>
      </c>
      <c r="BU249" s="262">
        <v>5729</v>
      </c>
      <c r="BV249" s="262">
        <v>3287</v>
      </c>
      <c r="BW249" s="262">
        <v>2891</v>
      </c>
      <c r="BX249" s="262">
        <v>2014</v>
      </c>
      <c r="BY249" s="262">
        <v>842</v>
      </c>
      <c r="BZ249" s="262">
        <v>436</v>
      </c>
      <c r="CA249" s="262">
        <v>792</v>
      </c>
      <c r="CB249" s="262">
        <v>2073</v>
      </c>
      <c r="CC249" s="262">
        <v>3656</v>
      </c>
      <c r="CD249" s="262">
        <v>8027</v>
      </c>
      <c r="CE249" s="262">
        <v>8261</v>
      </c>
      <c r="CF249" s="262">
        <v>4708</v>
      </c>
      <c r="CG249" s="262">
        <v>3417</v>
      </c>
      <c r="CH249" s="262">
        <v>3370</v>
      </c>
      <c r="CI249" s="262">
        <v>14811</v>
      </c>
      <c r="CJ249" s="262">
        <v>4839</v>
      </c>
      <c r="CK249" s="262">
        <v>10630</v>
      </c>
      <c r="CL249" s="262">
        <v>3232</v>
      </c>
      <c r="CM249" s="262">
        <v>32087</v>
      </c>
      <c r="CN249" s="262">
        <v>14457</v>
      </c>
      <c r="CO249" s="262">
        <v>8314</v>
      </c>
      <c r="CP249" s="262">
        <v>6355</v>
      </c>
      <c r="CQ249" s="262">
        <v>2311</v>
      </c>
      <c r="CR249" s="262">
        <v>650</v>
      </c>
      <c r="CS249" s="262">
        <v>14457</v>
      </c>
      <c r="CT249" s="262">
        <v>9870</v>
      </c>
      <c r="CU249" s="262">
        <v>3833</v>
      </c>
      <c r="CV249" s="262">
        <v>2822</v>
      </c>
      <c r="CW249" s="262">
        <v>755</v>
      </c>
      <c r="CX249" s="262">
        <v>350</v>
      </c>
      <c r="CY249" s="262">
        <v>63544</v>
      </c>
      <c r="CZ249" s="262">
        <v>30164</v>
      </c>
      <c r="DA249" s="262">
        <v>33380</v>
      </c>
      <c r="DB249" s="262">
        <v>5316</v>
      </c>
      <c r="DC249" s="262">
        <v>5669</v>
      </c>
      <c r="DD249" s="262">
        <v>8250</v>
      </c>
      <c r="DE249" s="262">
        <v>8474</v>
      </c>
      <c r="DF249" s="262">
        <v>7108</v>
      </c>
      <c r="DG249" s="262">
        <v>6280</v>
      </c>
      <c r="DH249" s="262">
        <v>3995</v>
      </c>
      <c r="DI249" s="262">
        <v>1653</v>
      </c>
      <c r="DJ249" s="262">
        <v>1559</v>
      </c>
      <c r="DK249" s="262">
        <v>4803</v>
      </c>
      <c r="DL249" s="262">
        <v>1643</v>
      </c>
      <c r="DM249" s="262">
        <v>5458</v>
      </c>
      <c r="DN249" s="262">
        <v>4119</v>
      </c>
      <c r="DO249" s="262">
        <v>8439</v>
      </c>
      <c r="DP249" s="262">
        <v>10013</v>
      </c>
      <c r="DQ249" s="262">
        <v>12198</v>
      </c>
      <c r="DR249" s="262">
        <v>7137</v>
      </c>
      <c r="DS249" s="262">
        <v>6522</v>
      </c>
      <c r="DT249" s="262">
        <v>33500</v>
      </c>
      <c r="DU249" s="262">
        <v>32300</v>
      </c>
      <c r="DV249" s="262">
        <v>1200</v>
      </c>
      <c r="DW249" s="262">
        <v>29350</v>
      </c>
      <c r="DX249" s="262">
        <v>32300</v>
      </c>
      <c r="DY249" s="262">
        <v>26340</v>
      </c>
      <c r="DZ249" s="262">
        <v>2370</v>
      </c>
      <c r="EA249" s="262">
        <v>1700</v>
      </c>
      <c r="EB249" s="262">
        <v>1740</v>
      </c>
      <c r="EC249" s="262">
        <v>0.42420000000000002</v>
      </c>
      <c r="ED249" s="262">
        <v>31490</v>
      </c>
      <c r="EE249" s="262">
        <v>1670</v>
      </c>
      <c r="EF249" s="262">
        <v>6030</v>
      </c>
      <c r="EG249" s="262">
        <v>5890</v>
      </c>
      <c r="EH249" s="262">
        <v>4420</v>
      </c>
      <c r="EI249" s="262">
        <v>4970</v>
      </c>
      <c r="EJ249" s="262">
        <v>0.42420000000000002</v>
      </c>
      <c r="EK249" s="262">
        <v>3420</v>
      </c>
      <c r="EL249" s="262">
        <v>1960</v>
      </c>
      <c r="EM249" s="262">
        <v>2990</v>
      </c>
      <c r="EN249" s="262">
        <v>0.42420000000000002</v>
      </c>
      <c r="EO249" s="262">
        <v>32300</v>
      </c>
      <c r="EP249" s="262">
        <v>0.42420000000000002</v>
      </c>
      <c r="EQ249" s="262">
        <v>7540</v>
      </c>
      <c r="ER249" s="262">
        <v>5920</v>
      </c>
      <c r="ES249" s="262">
        <v>400</v>
      </c>
      <c r="ET249" s="262">
        <v>1220</v>
      </c>
      <c r="EU249" s="262">
        <v>8080</v>
      </c>
      <c r="EV249" s="262">
        <v>5310</v>
      </c>
      <c r="EW249" s="262">
        <v>2770</v>
      </c>
      <c r="EX249" s="262">
        <v>16470</v>
      </c>
      <c r="EY249" s="262">
        <v>850</v>
      </c>
      <c r="EZ249" s="262">
        <v>4860</v>
      </c>
      <c r="FA249" s="262">
        <v>2900</v>
      </c>
      <c r="FB249" s="262">
        <v>7850</v>
      </c>
      <c r="FC249" s="262">
        <v>0.42420000000000002</v>
      </c>
      <c r="FD249" s="262">
        <v>6300</v>
      </c>
      <c r="FE249" s="262">
        <v>1920</v>
      </c>
      <c r="FF249" s="262">
        <v>3490</v>
      </c>
      <c r="FG249" s="262">
        <v>880</v>
      </c>
      <c r="FH249" s="262">
        <v>1870</v>
      </c>
      <c r="FI249" s="262">
        <v>700</v>
      </c>
      <c r="FJ249" s="262">
        <v>930</v>
      </c>
      <c r="FK249" s="262">
        <v>1850</v>
      </c>
      <c r="FL249" s="262">
        <v>0.42420000000000002</v>
      </c>
      <c r="FM249" s="262">
        <v>890</v>
      </c>
      <c r="FN249" s="262">
        <v>55080</v>
      </c>
      <c r="FO249" s="262">
        <v>4420</v>
      </c>
      <c r="FP249" s="262">
        <v>3090</v>
      </c>
      <c r="FQ249" s="262">
        <v>1320</v>
      </c>
      <c r="FR249" s="262">
        <v>19990</v>
      </c>
      <c r="FS249" s="262">
        <v>13420</v>
      </c>
      <c r="FT249" s="262">
        <v>12530</v>
      </c>
      <c r="FU249" s="262">
        <v>880</v>
      </c>
      <c r="FV249" s="262">
        <v>4450</v>
      </c>
      <c r="FW249" s="262">
        <v>12810</v>
      </c>
      <c r="FX249" s="262">
        <v>55080</v>
      </c>
      <c r="FY249" s="262">
        <v>14960</v>
      </c>
      <c r="FZ249" s="262">
        <v>23320</v>
      </c>
      <c r="GA249" s="262">
        <v>5340</v>
      </c>
      <c r="GB249" s="262">
        <v>1400</v>
      </c>
      <c r="GC249" s="262">
        <v>3540</v>
      </c>
      <c r="GD249" s="262">
        <v>5490</v>
      </c>
      <c r="GE249" s="262">
        <v>1050</v>
      </c>
      <c r="GF249">
        <v>1025</v>
      </c>
      <c r="GG249">
        <v>999</v>
      </c>
      <c r="GH249">
        <v>5480</v>
      </c>
      <c r="GI249">
        <v>1513</v>
      </c>
      <c r="GJ249">
        <v>718</v>
      </c>
      <c r="GK249">
        <v>701</v>
      </c>
      <c r="GL249">
        <v>755</v>
      </c>
      <c r="GM249">
        <v>659</v>
      </c>
      <c r="GN249">
        <v>647</v>
      </c>
      <c r="GO249">
        <v>324</v>
      </c>
      <c r="GP249">
        <v>2910</v>
      </c>
      <c r="GQ249">
        <v>2353</v>
      </c>
      <c r="GR249">
        <v>15700</v>
      </c>
      <c r="GS249">
        <v>4326</v>
      </c>
      <c r="GT249">
        <v>1660</v>
      </c>
      <c r="GU249">
        <v>2143</v>
      </c>
      <c r="GV249">
        <v>1704</v>
      </c>
      <c r="GW249">
        <v>1038</v>
      </c>
      <c r="GX249">
        <v>1051</v>
      </c>
      <c r="GY249">
        <v>627</v>
      </c>
    </row>
    <row r="250" spans="1:207">
      <c r="A250" s="262">
        <v>9262</v>
      </c>
      <c r="B250" s="262">
        <v>9</v>
      </c>
      <c r="C250" s="262">
        <v>2</v>
      </c>
      <c r="D250" s="262">
        <v>62</v>
      </c>
      <c r="E250" s="262" t="s">
        <v>188</v>
      </c>
      <c r="F250" s="262" t="s">
        <v>2694</v>
      </c>
      <c r="G250" s="262" t="s">
        <v>2695</v>
      </c>
      <c r="H250" s="262" t="s">
        <v>2202</v>
      </c>
      <c r="I250" s="262">
        <v>10582</v>
      </c>
      <c r="J250" s="262">
        <v>1083</v>
      </c>
      <c r="K250" s="262">
        <v>843</v>
      </c>
      <c r="L250" s="262">
        <v>1243</v>
      </c>
      <c r="M250" s="262">
        <v>1720</v>
      </c>
      <c r="N250" s="262">
        <v>2053</v>
      </c>
      <c r="O250" s="262">
        <v>1381</v>
      </c>
      <c r="P250" s="262">
        <v>1363</v>
      </c>
      <c r="Q250" s="262">
        <v>523</v>
      </c>
      <c r="R250" s="262">
        <v>373</v>
      </c>
      <c r="S250" s="262">
        <v>1301</v>
      </c>
      <c r="T250" s="262">
        <v>8410</v>
      </c>
      <c r="U250" s="262">
        <v>151</v>
      </c>
      <c r="V250" s="262">
        <v>327</v>
      </c>
      <c r="W250" s="262">
        <v>126</v>
      </c>
      <c r="X250" s="262">
        <v>86</v>
      </c>
      <c r="Y250" s="262">
        <v>29</v>
      </c>
      <c r="Z250" s="262">
        <v>152</v>
      </c>
      <c r="AA250" s="262">
        <v>251</v>
      </c>
      <c r="AB250" s="262">
        <v>693</v>
      </c>
      <c r="AC250" s="262">
        <v>77</v>
      </c>
      <c r="AD250" s="262">
        <v>8724</v>
      </c>
      <c r="AE250" s="262">
        <v>748</v>
      </c>
      <c r="AF250" s="262">
        <v>89</v>
      </c>
      <c r="AG250" s="262">
        <v>6211</v>
      </c>
      <c r="AH250" s="262">
        <v>1792</v>
      </c>
      <c r="AI250" s="262">
        <v>1577</v>
      </c>
      <c r="AJ250" s="262">
        <v>743</v>
      </c>
      <c r="AK250" s="262">
        <v>259</v>
      </c>
      <c r="AL250" s="262">
        <v>6288</v>
      </c>
      <c r="AM250" s="262">
        <v>1365</v>
      </c>
      <c r="AN250" s="262">
        <v>2355</v>
      </c>
      <c r="AO250" s="262">
        <v>574</v>
      </c>
      <c r="AP250" s="262">
        <v>29520</v>
      </c>
      <c r="AQ250" s="262">
        <v>3543</v>
      </c>
      <c r="AR250" s="262">
        <v>1801</v>
      </c>
      <c r="AS250" s="262">
        <v>3427</v>
      </c>
      <c r="AT250" s="262">
        <v>4363</v>
      </c>
      <c r="AU250" s="262">
        <v>5543</v>
      </c>
      <c r="AV250" s="262">
        <v>4755</v>
      </c>
      <c r="AW250" s="262">
        <v>4654</v>
      </c>
      <c r="AX250" s="262">
        <v>809</v>
      </c>
      <c r="AY250" s="262">
        <v>625</v>
      </c>
      <c r="AZ250" s="262">
        <v>10234</v>
      </c>
      <c r="BA250" s="262">
        <v>13813</v>
      </c>
      <c r="BB250" s="262">
        <v>806</v>
      </c>
      <c r="BC250" s="262">
        <v>2342</v>
      </c>
      <c r="BD250" s="262">
        <v>836</v>
      </c>
      <c r="BE250" s="262">
        <v>262</v>
      </c>
      <c r="BF250" s="262">
        <v>142</v>
      </c>
      <c r="BG250" s="262">
        <v>1085</v>
      </c>
      <c r="BH250" s="262">
        <v>399</v>
      </c>
      <c r="BI250" s="262">
        <v>2726</v>
      </c>
      <c r="BJ250" s="262">
        <v>507</v>
      </c>
      <c r="BK250" s="262">
        <v>23731</v>
      </c>
      <c r="BL250" s="262">
        <v>1975</v>
      </c>
      <c r="BM250" s="262">
        <v>182</v>
      </c>
      <c r="BN250" s="262">
        <v>9699</v>
      </c>
      <c r="BO250" s="262">
        <v>18407</v>
      </c>
      <c r="BP250" s="262">
        <v>139</v>
      </c>
      <c r="BQ250" s="262">
        <v>1275</v>
      </c>
      <c r="BR250" s="262">
        <v>4651</v>
      </c>
      <c r="BS250" s="262">
        <v>4979</v>
      </c>
      <c r="BT250" s="262">
        <v>6526</v>
      </c>
      <c r="BU250" s="262">
        <v>4827</v>
      </c>
      <c r="BV250" s="262">
        <v>2664</v>
      </c>
      <c r="BW250" s="262">
        <v>2276</v>
      </c>
      <c r="BX250" s="262">
        <v>1539</v>
      </c>
      <c r="BY250" s="262">
        <v>772</v>
      </c>
      <c r="BZ250" s="262">
        <v>458</v>
      </c>
      <c r="CA250" s="262">
        <v>828</v>
      </c>
      <c r="CB250" s="262">
        <v>3790</v>
      </c>
      <c r="CC250" s="262">
        <v>3741</v>
      </c>
      <c r="CD250" s="262">
        <v>6260</v>
      </c>
      <c r="CE250" s="262">
        <v>6146</v>
      </c>
      <c r="CF250" s="262">
        <v>3762</v>
      </c>
      <c r="CG250" s="262">
        <v>2581</v>
      </c>
      <c r="CH250" s="262">
        <v>3240</v>
      </c>
      <c r="CI250" s="262">
        <v>14678</v>
      </c>
      <c r="CJ250" s="262">
        <v>2511</v>
      </c>
      <c r="CK250" s="262">
        <v>8459</v>
      </c>
      <c r="CL250" s="262">
        <v>3872</v>
      </c>
      <c r="CM250" s="262">
        <v>27845</v>
      </c>
      <c r="CN250" s="262">
        <v>13994</v>
      </c>
      <c r="CO250" s="262">
        <v>6022</v>
      </c>
      <c r="CP250" s="262">
        <v>4452</v>
      </c>
      <c r="CQ250" s="262">
        <v>2142</v>
      </c>
      <c r="CR250" s="262">
        <v>1235</v>
      </c>
      <c r="CS250" s="262">
        <v>13994</v>
      </c>
      <c r="CT250" s="262">
        <v>8043</v>
      </c>
      <c r="CU250" s="262">
        <v>3052</v>
      </c>
      <c r="CV250" s="262">
        <v>1876</v>
      </c>
      <c r="CW250" s="262">
        <v>639</v>
      </c>
      <c r="CX250" s="262">
        <v>241</v>
      </c>
      <c r="CY250" s="262">
        <v>48649</v>
      </c>
      <c r="CZ250" s="262">
        <v>22828</v>
      </c>
      <c r="DA250" s="262">
        <v>25821</v>
      </c>
      <c r="DB250" s="262">
        <v>3458</v>
      </c>
      <c r="DC250" s="262">
        <v>4200</v>
      </c>
      <c r="DD250" s="262">
        <v>8686</v>
      </c>
      <c r="DE250" s="262">
        <v>6503</v>
      </c>
      <c r="DF250" s="262">
        <v>5680</v>
      </c>
      <c r="DG250" s="262">
        <v>4795</v>
      </c>
      <c r="DH250" s="262">
        <v>3158</v>
      </c>
      <c r="DI250" s="262">
        <v>1005</v>
      </c>
      <c r="DJ250" s="262">
        <v>992</v>
      </c>
      <c r="DK250" s="262">
        <v>3449</v>
      </c>
      <c r="DL250" s="262">
        <v>1155</v>
      </c>
      <c r="DM250" s="262">
        <v>5855</v>
      </c>
      <c r="DN250" s="262">
        <v>3888</v>
      </c>
      <c r="DO250" s="262">
        <v>5390</v>
      </c>
      <c r="DP250" s="262">
        <v>6779</v>
      </c>
      <c r="DQ250" s="262">
        <v>9512</v>
      </c>
      <c r="DR250" s="262">
        <v>5599</v>
      </c>
      <c r="DS250" s="262">
        <v>5025</v>
      </c>
      <c r="DT250" s="262">
        <v>24820</v>
      </c>
      <c r="DU250" s="262">
        <v>23560</v>
      </c>
      <c r="DV250" s="262">
        <v>1250</v>
      </c>
      <c r="DW250" s="262">
        <v>23450</v>
      </c>
      <c r="DX250" s="262">
        <v>23560</v>
      </c>
      <c r="DY250" s="262">
        <v>18880</v>
      </c>
      <c r="DZ250" s="262">
        <v>1750</v>
      </c>
      <c r="EA250" s="262">
        <v>1110</v>
      </c>
      <c r="EB250" s="262">
        <v>1580</v>
      </c>
      <c r="EC250" s="262">
        <v>0.42420000000000002</v>
      </c>
      <c r="ED250" s="262">
        <v>23020</v>
      </c>
      <c r="EE250" s="262">
        <v>1180</v>
      </c>
      <c r="EF250" s="262">
        <v>5200</v>
      </c>
      <c r="EG250" s="262">
        <v>3760</v>
      </c>
      <c r="EH250" s="262">
        <v>3330</v>
      </c>
      <c r="EI250" s="262">
        <v>3940</v>
      </c>
      <c r="EJ250" s="262">
        <v>0.42420000000000002</v>
      </c>
      <c r="EK250" s="262">
        <v>2090</v>
      </c>
      <c r="EL250" s="262">
        <v>1000</v>
      </c>
      <c r="EM250" s="262">
        <v>2230</v>
      </c>
      <c r="EN250" s="262">
        <v>0.42420000000000002</v>
      </c>
      <c r="EO250" s="262">
        <v>23560</v>
      </c>
      <c r="EP250" s="262">
        <v>0.42420000000000002</v>
      </c>
      <c r="EQ250" s="262">
        <v>4430</v>
      </c>
      <c r="ER250" s="262">
        <v>3110</v>
      </c>
      <c r="ES250" s="262">
        <v>270</v>
      </c>
      <c r="ET250" s="262">
        <v>1060</v>
      </c>
      <c r="EU250" s="262">
        <v>6740</v>
      </c>
      <c r="EV250" s="262">
        <v>4810</v>
      </c>
      <c r="EW250" s="262">
        <v>1940</v>
      </c>
      <c r="EX250" s="262">
        <v>12230</v>
      </c>
      <c r="EY250" s="262">
        <v>570</v>
      </c>
      <c r="EZ250" s="262">
        <v>2620</v>
      </c>
      <c r="FA250" s="262">
        <v>1810</v>
      </c>
      <c r="FB250" s="262">
        <v>7230</v>
      </c>
      <c r="FC250" s="262">
        <v>0.42420000000000002</v>
      </c>
      <c r="FD250" s="262">
        <v>4610</v>
      </c>
      <c r="FE250" s="262">
        <v>1310</v>
      </c>
      <c r="FF250" s="262">
        <v>2620</v>
      </c>
      <c r="FG250" s="262">
        <v>680</v>
      </c>
      <c r="FH250" s="262">
        <v>1240</v>
      </c>
      <c r="FI250" s="262">
        <v>480</v>
      </c>
      <c r="FJ250" s="262">
        <v>620</v>
      </c>
      <c r="FK250" s="262">
        <v>1720</v>
      </c>
      <c r="FL250" s="262">
        <v>0.42420000000000002</v>
      </c>
      <c r="FM250" s="262">
        <v>490</v>
      </c>
      <c r="FN250" s="262">
        <v>42960</v>
      </c>
      <c r="FO250" s="262">
        <v>2400</v>
      </c>
      <c r="FP250" s="262">
        <v>1440</v>
      </c>
      <c r="FQ250" s="262">
        <v>960</v>
      </c>
      <c r="FR250" s="262">
        <v>14910</v>
      </c>
      <c r="FS250" s="262">
        <v>10410</v>
      </c>
      <c r="FT250" s="262">
        <v>9730</v>
      </c>
      <c r="FU250" s="262">
        <v>680</v>
      </c>
      <c r="FV250" s="262">
        <v>2360</v>
      </c>
      <c r="FW250" s="262">
        <v>12880</v>
      </c>
      <c r="FX250" s="262">
        <v>42960</v>
      </c>
      <c r="FY250" s="262">
        <v>14070</v>
      </c>
      <c r="FZ250" s="262">
        <v>16940</v>
      </c>
      <c r="GA250" s="262">
        <v>3650</v>
      </c>
      <c r="GB250" s="262">
        <v>950</v>
      </c>
      <c r="GC250" s="262">
        <v>1750</v>
      </c>
      <c r="GD250" s="262">
        <v>4800</v>
      </c>
      <c r="GE250" s="262">
        <v>810</v>
      </c>
      <c r="GF250">
        <v>1083</v>
      </c>
      <c r="GG250">
        <v>834</v>
      </c>
      <c r="GH250">
        <v>4849</v>
      </c>
      <c r="GI250">
        <v>1220</v>
      </c>
      <c r="GJ250">
        <v>493</v>
      </c>
      <c r="GK250">
        <v>706</v>
      </c>
      <c r="GL250">
        <v>628</v>
      </c>
      <c r="GM250">
        <v>313</v>
      </c>
      <c r="GN250">
        <v>322</v>
      </c>
      <c r="GO250">
        <v>134</v>
      </c>
      <c r="GP250">
        <v>3543</v>
      </c>
      <c r="GQ250">
        <v>1777</v>
      </c>
      <c r="GR250">
        <v>13002</v>
      </c>
      <c r="GS250">
        <v>4270</v>
      </c>
      <c r="GT250">
        <v>1519</v>
      </c>
      <c r="GU250">
        <v>3101</v>
      </c>
      <c r="GV250">
        <v>1044</v>
      </c>
      <c r="GW250">
        <v>473</v>
      </c>
      <c r="GX250">
        <v>573</v>
      </c>
      <c r="GY250">
        <v>218</v>
      </c>
    </row>
    <row r="251" spans="1:207">
      <c r="A251" s="262">
        <v>9263</v>
      </c>
      <c r="B251" s="262">
        <v>9</v>
      </c>
      <c r="C251" s="262">
        <v>2</v>
      </c>
      <c r="D251" s="262">
        <v>63</v>
      </c>
      <c r="E251" s="262" t="s">
        <v>188</v>
      </c>
      <c r="F251" s="262" t="s">
        <v>2696</v>
      </c>
      <c r="G251" s="262" t="s">
        <v>2697</v>
      </c>
      <c r="H251" s="262" t="s">
        <v>2202</v>
      </c>
      <c r="I251" s="262">
        <v>10164</v>
      </c>
      <c r="J251" s="262">
        <v>804</v>
      </c>
      <c r="K251" s="262">
        <v>954</v>
      </c>
      <c r="L251" s="262">
        <v>1453</v>
      </c>
      <c r="M251" s="262">
        <v>1744</v>
      </c>
      <c r="N251" s="262">
        <v>1585</v>
      </c>
      <c r="O251" s="262">
        <v>1286</v>
      </c>
      <c r="P251" s="262">
        <v>1326</v>
      </c>
      <c r="Q251" s="262">
        <v>617</v>
      </c>
      <c r="R251" s="262">
        <v>395</v>
      </c>
      <c r="S251" s="262">
        <v>987</v>
      </c>
      <c r="T251" s="262">
        <v>8376</v>
      </c>
      <c r="U251" s="262">
        <v>195</v>
      </c>
      <c r="V251" s="262">
        <v>372</v>
      </c>
      <c r="W251" s="262">
        <v>53</v>
      </c>
      <c r="X251" s="262">
        <v>74</v>
      </c>
      <c r="Y251" s="262">
        <v>45</v>
      </c>
      <c r="Z251" s="262">
        <v>62</v>
      </c>
      <c r="AA251" s="262">
        <v>399</v>
      </c>
      <c r="AB251" s="262">
        <v>556</v>
      </c>
      <c r="AC251" s="262">
        <v>31</v>
      </c>
      <c r="AD251" s="262">
        <v>7983</v>
      </c>
      <c r="AE251" s="262">
        <v>1120</v>
      </c>
      <c r="AF251" s="262">
        <v>75</v>
      </c>
      <c r="AG251" s="262">
        <v>6696</v>
      </c>
      <c r="AH251" s="262">
        <v>1283</v>
      </c>
      <c r="AI251" s="262">
        <v>1533</v>
      </c>
      <c r="AJ251" s="262">
        <v>507</v>
      </c>
      <c r="AK251" s="262">
        <v>145</v>
      </c>
      <c r="AL251" s="262">
        <v>5378</v>
      </c>
      <c r="AM251" s="262">
        <v>2115</v>
      </c>
      <c r="AN251" s="262">
        <v>2246</v>
      </c>
      <c r="AO251" s="262">
        <v>425</v>
      </c>
      <c r="AP251" s="262">
        <v>23462</v>
      </c>
      <c r="AQ251" s="262">
        <v>2065</v>
      </c>
      <c r="AR251" s="262">
        <v>2118</v>
      </c>
      <c r="AS251" s="262">
        <v>3020</v>
      </c>
      <c r="AT251" s="262">
        <v>4065</v>
      </c>
      <c r="AU251" s="262">
        <v>3972</v>
      </c>
      <c r="AV251" s="262">
        <v>2637</v>
      </c>
      <c r="AW251" s="262">
        <v>3817</v>
      </c>
      <c r="AX251" s="262">
        <v>1062</v>
      </c>
      <c r="AY251" s="262">
        <v>703</v>
      </c>
      <c r="AZ251" s="262">
        <v>6598</v>
      </c>
      <c r="BA251" s="262">
        <v>12280</v>
      </c>
      <c r="BB251" s="262">
        <v>1168</v>
      </c>
      <c r="BC251" s="262">
        <v>2571</v>
      </c>
      <c r="BD251" s="262">
        <v>256</v>
      </c>
      <c r="BE251" s="262">
        <v>165</v>
      </c>
      <c r="BF251" s="262">
        <v>123</v>
      </c>
      <c r="BG251" s="262">
        <v>298</v>
      </c>
      <c r="BH251" s="262">
        <v>883</v>
      </c>
      <c r="BI251" s="262">
        <v>1999</v>
      </c>
      <c r="BJ251" s="262">
        <v>81</v>
      </c>
      <c r="BK251" s="262">
        <v>16771</v>
      </c>
      <c r="BL251" s="262">
        <v>3641</v>
      </c>
      <c r="BM251" s="262">
        <v>84</v>
      </c>
      <c r="BN251" s="262">
        <v>7977</v>
      </c>
      <c r="BO251" s="262">
        <v>14367</v>
      </c>
      <c r="BP251" s="262">
        <v>47</v>
      </c>
      <c r="BQ251" s="262">
        <v>1068</v>
      </c>
      <c r="BR251" s="262">
        <v>1293</v>
      </c>
      <c r="BS251" s="262">
        <v>4795</v>
      </c>
      <c r="BT251" s="262">
        <v>5869</v>
      </c>
      <c r="BU251" s="262">
        <v>3911</v>
      </c>
      <c r="BV251" s="262">
        <v>2502</v>
      </c>
      <c r="BW251" s="262">
        <v>2134</v>
      </c>
      <c r="BX251" s="262">
        <v>1410</v>
      </c>
      <c r="BY251" s="262">
        <v>592</v>
      </c>
      <c r="BZ251" s="262">
        <v>326</v>
      </c>
      <c r="CA251" s="262">
        <v>627</v>
      </c>
      <c r="CB251" s="262">
        <v>680</v>
      </c>
      <c r="CC251" s="262">
        <v>2641</v>
      </c>
      <c r="CD251" s="262">
        <v>5507</v>
      </c>
      <c r="CE251" s="262">
        <v>5966</v>
      </c>
      <c r="CF251" s="262">
        <v>3727</v>
      </c>
      <c r="CG251" s="262">
        <v>2523</v>
      </c>
      <c r="CH251" s="262">
        <v>2415</v>
      </c>
      <c r="CI251" s="262">
        <v>11189</v>
      </c>
      <c r="CJ251" s="262">
        <v>3767</v>
      </c>
      <c r="CK251" s="262">
        <v>6850</v>
      </c>
      <c r="CL251" s="262">
        <v>1653</v>
      </c>
      <c r="CM251" s="262">
        <v>21825</v>
      </c>
      <c r="CN251" s="262">
        <v>9326</v>
      </c>
      <c r="CO251" s="262">
        <v>5362</v>
      </c>
      <c r="CP251" s="262">
        <v>4773</v>
      </c>
      <c r="CQ251" s="262">
        <v>1865</v>
      </c>
      <c r="CR251" s="262">
        <v>499</v>
      </c>
      <c r="CS251" s="262">
        <v>9326</v>
      </c>
      <c r="CT251" s="262">
        <v>6752</v>
      </c>
      <c r="CU251" s="262">
        <v>3007</v>
      </c>
      <c r="CV251" s="262">
        <v>1945</v>
      </c>
      <c r="CW251" s="262">
        <v>567</v>
      </c>
      <c r="CX251" s="262">
        <v>228</v>
      </c>
      <c r="CY251" s="262">
        <v>44488</v>
      </c>
      <c r="CZ251" s="262">
        <v>21881</v>
      </c>
      <c r="DA251" s="262">
        <v>22607</v>
      </c>
      <c r="DB251" s="262">
        <v>3255</v>
      </c>
      <c r="DC251" s="262">
        <v>4065</v>
      </c>
      <c r="DD251" s="262">
        <v>5787</v>
      </c>
      <c r="DE251" s="262">
        <v>6580</v>
      </c>
      <c r="DF251" s="262">
        <v>5132</v>
      </c>
      <c r="DG251" s="262">
        <v>4551</v>
      </c>
      <c r="DH251" s="262">
        <v>2677</v>
      </c>
      <c r="DI251" s="262">
        <v>963</v>
      </c>
      <c r="DJ251" s="262">
        <v>991</v>
      </c>
      <c r="DK251" s="262">
        <v>3150</v>
      </c>
      <c r="DL251" s="262">
        <v>1207</v>
      </c>
      <c r="DM251" s="262">
        <v>3707</v>
      </c>
      <c r="DN251" s="262">
        <v>3089</v>
      </c>
      <c r="DO251" s="262">
        <v>5301</v>
      </c>
      <c r="DP251" s="262">
        <v>7140</v>
      </c>
      <c r="DQ251" s="262">
        <v>9470</v>
      </c>
      <c r="DR251" s="262">
        <v>4934</v>
      </c>
      <c r="DS251" s="262">
        <v>4536</v>
      </c>
      <c r="DT251" s="262">
        <v>23610</v>
      </c>
      <c r="DU251" s="262">
        <v>22410</v>
      </c>
      <c r="DV251" s="262">
        <v>1200</v>
      </c>
      <c r="DW251" s="262">
        <v>19300</v>
      </c>
      <c r="DX251" s="262">
        <v>22410</v>
      </c>
      <c r="DY251" s="262">
        <v>18860</v>
      </c>
      <c r="DZ251" s="262">
        <v>1380</v>
      </c>
      <c r="EA251" s="262">
        <v>970</v>
      </c>
      <c r="EB251" s="262">
        <v>1010</v>
      </c>
      <c r="EC251" s="262">
        <v>0.42420000000000002</v>
      </c>
      <c r="ED251" s="262">
        <v>21880</v>
      </c>
      <c r="EE251" s="262">
        <v>970</v>
      </c>
      <c r="EF251" s="262">
        <v>2650</v>
      </c>
      <c r="EG251" s="262">
        <v>3550</v>
      </c>
      <c r="EH251" s="262">
        <v>2720</v>
      </c>
      <c r="EI251" s="262">
        <v>4030</v>
      </c>
      <c r="EJ251" s="262">
        <v>0.42420000000000002</v>
      </c>
      <c r="EK251" s="262">
        <v>3190</v>
      </c>
      <c r="EL251" s="262">
        <v>1910</v>
      </c>
      <c r="EM251" s="262">
        <v>2440</v>
      </c>
      <c r="EN251" s="262">
        <v>0.42420000000000002</v>
      </c>
      <c r="EO251" s="262">
        <v>22410</v>
      </c>
      <c r="EP251" s="262">
        <v>0.42420000000000002</v>
      </c>
      <c r="EQ251" s="262">
        <v>6190</v>
      </c>
      <c r="ER251" s="262">
        <v>5210</v>
      </c>
      <c r="ES251" s="262">
        <v>200</v>
      </c>
      <c r="ET251" s="262">
        <v>780</v>
      </c>
      <c r="EU251" s="262">
        <v>6170</v>
      </c>
      <c r="EV251" s="262">
        <v>4130</v>
      </c>
      <c r="EW251" s="262">
        <v>2050</v>
      </c>
      <c r="EX251" s="262">
        <v>9900</v>
      </c>
      <c r="EY251" s="262">
        <v>560</v>
      </c>
      <c r="EZ251" s="262">
        <v>2380</v>
      </c>
      <c r="FA251" s="262">
        <v>1530</v>
      </c>
      <c r="FB251" s="262">
        <v>5440</v>
      </c>
      <c r="FC251" s="262">
        <v>0.42420000000000002</v>
      </c>
      <c r="FD251" s="262">
        <v>4630</v>
      </c>
      <c r="FE251" s="262">
        <v>1360</v>
      </c>
      <c r="FF251" s="262">
        <v>2730</v>
      </c>
      <c r="FG251" s="262">
        <v>530</v>
      </c>
      <c r="FH251" s="262">
        <v>1320</v>
      </c>
      <c r="FI251" s="262">
        <v>840</v>
      </c>
      <c r="FJ251" s="262">
        <v>420</v>
      </c>
      <c r="FK251" s="262">
        <v>1320</v>
      </c>
      <c r="FL251" s="262">
        <v>0.42420000000000002</v>
      </c>
      <c r="FM251" s="262">
        <v>730</v>
      </c>
      <c r="FN251" s="262">
        <v>38100</v>
      </c>
      <c r="FO251" s="262">
        <v>2980</v>
      </c>
      <c r="FP251" s="262">
        <v>1780</v>
      </c>
      <c r="FQ251" s="262">
        <v>1200</v>
      </c>
      <c r="FR251" s="262">
        <v>18110</v>
      </c>
      <c r="FS251" s="262">
        <v>9250</v>
      </c>
      <c r="FT251" s="262">
        <v>8710</v>
      </c>
      <c r="FU251" s="262">
        <v>530</v>
      </c>
      <c r="FV251" s="262">
        <v>2110</v>
      </c>
      <c r="FW251" s="262">
        <v>5650</v>
      </c>
      <c r="FX251" s="262">
        <v>38100</v>
      </c>
      <c r="FY251" s="262">
        <v>12070</v>
      </c>
      <c r="FZ251" s="262">
        <v>18250</v>
      </c>
      <c r="GA251" s="262">
        <v>3010</v>
      </c>
      <c r="GB251" s="262">
        <v>670</v>
      </c>
      <c r="GC251" s="262">
        <v>1680</v>
      </c>
      <c r="GD251" s="262">
        <v>2130</v>
      </c>
      <c r="GE251" s="262">
        <v>0.42420000000000002</v>
      </c>
      <c r="GF251">
        <v>804</v>
      </c>
      <c r="GG251">
        <v>898</v>
      </c>
      <c r="GH251">
        <v>4687</v>
      </c>
      <c r="GI251">
        <v>1119</v>
      </c>
      <c r="GJ251">
        <v>441</v>
      </c>
      <c r="GK251">
        <v>742</v>
      </c>
      <c r="GL251">
        <v>613</v>
      </c>
      <c r="GM251">
        <v>366</v>
      </c>
      <c r="GN251">
        <v>373</v>
      </c>
      <c r="GO251">
        <v>121</v>
      </c>
      <c r="GP251">
        <v>2065</v>
      </c>
      <c r="GQ251">
        <v>1966</v>
      </c>
      <c r="GR251">
        <v>10952</v>
      </c>
      <c r="GS251">
        <v>2374</v>
      </c>
      <c r="GT251">
        <v>823</v>
      </c>
      <c r="GU251">
        <v>2442</v>
      </c>
      <c r="GV251">
        <v>1423</v>
      </c>
      <c r="GW251">
        <v>560</v>
      </c>
      <c r="GX251">
        <v>641</v>
      </c>
      <c r="GY251">
        <v>213</v>
      </c>
    </row>
    <row r="252" spans="1:207">
      <c r="A252" s="262">
        <v>9271</v>
      </c>
      <c r="B252" s="262">
        <v>9</v>
      </c>
      <c r="C252" s="262">
        <v>2</v>
      </c>
      <c r="D252" s="262">
        <v>71</v>
      </c>
      <c r="E252" s="262" t="s">
        <v>188</v>
      </c>
      <c r="F252" s="262" t="s">
        <v>2698</v>
      </c>
      <c r="G252" s="262" t="s">
        <v>2699</v>
      </c>
      <c r="H252" s="262" t="s">
        <v>2202</v>
      </c>
      <c r="I252" s="262">
        <v>33567</v>
      </c>
      <c r="J252" s="262">
        <v>2679</v>
      </c>
      <c r="K252" s="262">
        <v>2461</v>
      </c>
      <c r="L252" s="262">
        <v>2872</v>
      </c>
      <c r="M252" s="262">
        <v>4638</v>
      </c>
      <c r="N252" s="262">
        <v>6248</v>
      </c>
      <c r="O252" s="262">
        <v>4773</v>
      </c>
      <c r="P252" s="262">
        <v>5719</v>
      </c>
      <c r="Q252" s="262">
        <v>2685</v>
      </c>
      <c r="R252" s="262">
        <v>1492</v>
      </c>
      <c r="S252" s="262">
        <v>2030</v>
      </c>
      <c r="T252" s="262">
        <v>30633</v>
      </c>
      <c r="U252" s="262">
        <v>161</v>
      </c>
      <c r="V252" s="262">
        <v>283</v>
      </c>
      <c r="W252" s="262">
        <v>140</v>
      </c>
      <c r="X252" s="262">
        <v>163</v>
      </c>
      <c r="Y252" s="262">
        <v>27</v>
      </c>
      <c r="Z252" s="262">
        <v>130</v>
      </c>
      <c r="AA252" s="262">
        <v>543</v>
      </c>
      <c r="AB252" s="262">
        <v>309</v>
      </c>
      <c r="AC252" s="262">
        <v>265</v>
      </c>
      <c r="AD252" s="262">
        <v>27192</v>
      </c>
      <c r="AE252" s="262">
        <v>4737</v>
      </c>
      <c r="AF252" s="262">
        <v>521</v>
      </c>
      <c r="AG252" s="262">
        <v>24412</v>
      </c>
      <c r="AH252" s="262">
        <v>6163</v>
      </c>
      <c r="AI252" s="262">
        <v>2382</v>
      </c>
      <c r="AJ252" s="262">
        <v>471</v>
      </c>
      <c r="AK252" s="262">
        <v>139</v>
      </c>
      <c r="AL252" s="262">
        <v>27154</v>
      </c>
      <c r="AM252" s="262">
        <v>3021</v>
      </c>
      <c r="AN252" s="262">
        <v>2164</v>
      </c>
      <c r="AO252" s="262">
        <v>1228</v>
      </c>
      <c r="AP252" s="262">
        <v>53207</v>
      </c>
      <c r="AQ252" s="262">
        <v>3856</v>
      </c>
      <c r="AR252" s="262">
        <v>3601</v>
      </c>
      <c r="AS252" s="262">
        <v>4495</v>
      </c>
      <c r="AT252" s="262">
        <v>7690</v>
      </c>
      <c r="AU252" s="262">
        <v>10039</v>
      </c>
      <c r="AV252" s="262">
        <v>7108</v>
      </c>
      <c r="AW252" s="262">
        <v>10303</v>
      </c>
      <c r="AX252" s="262">
        <v>3813</v>
      </c>
      <c r="AY252" s="262">
        <v>2299</v>
      </c>
      <c r="AZ252" s="262">
        <v>8750</v>
      </c>
      <c r="BA252" s="262">
        <v>40298</v>
      </c>
      <c r="BB252" s="262">
        <v>1079</v>
      </c>
      <c r="BC252" s="262">
        <v>1425</v>
      </c>
      <c r="BD252" s="262">
        <v>791</v>
      </c>
      <c r="BE252" s="262">
        <v>415</v>
      </c>
      <c r="BF252" s="262">
        <v>36</v>
      </c>
      <c r="BG252" s="262">
        <v>410</v>
      </c>
      <c r="BH252" s="262">
        <v>1111</v>
      </c>
      <c r="BI252" s="262">
        <v>815</v>
      </c>
      <c r="BJ252" s="262">
        <v>1326</v>
      </c>
      <c r="BK252" s="262">
        <v>43119</v>
      </c>
      <c r="BL252" s="262">
        <v>6189</v>
      </c>
      <c r="BM252" s="262">
        <v>644</v>
      </c>
      <c r="BN252" s="262">
        <v>29912</v>
      </c>
      <c r="BO252" s="262">
        <v>20948</v>
      </c>
      <c r="BP252" s="262">
        <v>347</v>
      </c>
      <c r="BQ252" s="262">
        <v>1997</v>
      </c>
      <c r="BR252" s="262">
        <v>2145</v>
      </c>
      <c r="BS252" s="262">
        <v>5121</v>
      </c>
      <c r="BT252" s="262">
        <v>8816</v>
      </c>
      <c r="BU252" s="262">
        <v>9204</v>
      </c>
      <c r="BV252" s="262">
        <v>7539</v>
      </c>
      <c r="BW252" s="262">
        <v>7635</v>
      </c>
      <c r="BX252" s="262">
        <v>5435</v>
      </c>
      <c r="BY252" s="262">
        <v>2534</v>
      </c>
      <c r="BZ252" s="262">
        <v>1713</v>
      </c>
      <c r="CA252" s="262">
        <v>3062</v>
      </c>
      <c r="CB252" s="262">
        <v>1499</v>
      </c>
      <c r="CC252" s="262">
        <v>3437</v>
      </c>
      <c r="CD252" s="262">
        <v>7705</v>
      </c>
      <c r="CE252" s="262">
        <v>10497</v>
      </c>
      <c r="CF252" s="262">
        <v>9409</v>
      </c>
      <c r="CG252" s="262">
        <v>8217</v>
      </c>
      <c r="CH252" s="262">
        <v>12440</v>
      </c>
      <c r="CI252" s="262">
        <v>39804</v>
      </c>
      <c r="CJ252" s="262">
        <v>4823</v>
      </c>
      <c r="CK252" s="262">
        <v>5677</v>
      </c>
      <c r="CL252" s="262">
        <v>2900</v>
      </c>
      <c r="CM252" s="262">
        <v>49573</v>
      </c>
      <c r="CN252" s="262">
        <v>15588</v>
      </c>
      <c r="CO252" s="262">
        <v>12694</v>
      </c>
      <c r="CP252" s="262">
        <v>16041</v>
      </c>
      <c r="CQ252" s="262">
        <v>4286</v>
      </c>
      <c r="CR252" s="262">
        <v>964</v>
      </c>
      <c r="CS252" s="262">
        <v>15588</v>
      </c>
      <c r="CT252" s="262">
        <v>15422</v>
      </c>
      <c r="CU252" s="262">
        <v>8544</v>
      </c>
      <c r="CV252" s="262">
        <v>6920</v>
      </c>
      <c r="CW252" s="262">
        <v>2190</v>
      </c>
      <c r="CX252" s="262">
        <v>909</v>
      </c>
      <c r="CY252" s="262">
        <v>114454</v>
      </c>
      <c r="CZ252" s="262">
        <v>56205</v>
      </c>
      <c r="DA252" s="262">
        <v>58249</v>
      </c>
      <c r="DB252" s="262">
        <v>9818</v>
      </c>
      <c r="DC252" s="262">
        <v>12734</v>
      </c>
      <c r="DD252" s="262">
        <v>13465</v>
      </c>
      <c r="DE252" s="262">
        <v>17259</v>
      </c>
      <c r="DF252" s="262">
        <v>12247</v>
      </c>
      <c r="DG252" s="262">
        <v>10454</v>
      </c>
      <c r="DH252" s="262">
        <v>5554</v>
      </c>
      <c r="DI252" s="262">
        <v>2615</v>
      </c>
      <c r="DJ252" s="262">
        <v>2839</v>
      </c>
      <c r="DK252" s="262">
        <v>10529</v>
      </c>
      <c r="DL252" s="262">
        <v>3849</v>
      </c>
      <c r="DM252" s="262">
        <v>9683</v>
      </c>
      <c r="DN252" s="262">
        <v>6502</v>
      </c>
      <c r="DO252" s="262">
        <v>13582</v>
      </c>
      <c r="DP252" s="262">
        <v>19341</v>
      </c>
      <c r="DQ252" s="262">
        <v>24159</v>
      </c>
      <c r="DR252" s="262">
        <v>11500</v>
      </c>
      <c r="DS252" s="262">
        <v>9855</v>
      </c>
      <c r="DT252" s="262">
        <v>63140</v>
      </c>
      <c r="DU252" s="262">
        <v>61580</v>
      </c>
      <c r="DV252" s="262">
        <v>1550</v>
      </c>
      <c r="DW252" s="262">
        <v>50550</v>
      </c>
      <c r="DX252" s="262">
        <v>61580</v>
      </c>
      <c r="DY252" s="262">
        <v>51170</v>
      </c>
      <c r="DZ252" s="262">
        <v>3130</v>
      </c>
      <c r="EA252" s="262">
        <v>2980</v>
      </c>
      <c r="EB252" s="262">
        <v>3540</v>
      </c>
      <c r="EC252" s="262">
        <v>770</v>
      </c>
      <c r="ED252" s="262">
        <v>60450</v>
      </c>
      <c r="EE252" s="262">
        <v>2540</v>
      </c>
      <c r="EF252" s="262">
        <v>6750</v>
      </c>
      <c r="EG252" s="262">
        <v>10530</v>
      </c>
      <c r="EH252" s="262">
        <v>8740</v>
      </c>
      <c r="EI252" s="262">
        <v>9040</v>
      </c>
      <c r="EJ252" s="262">
        <v>1220</v>
      </c>
      <c r="EK252" s="262">
        <v>10180</v>
      </c>
      <c r="EL252" s="262">
        <v>5250</v>
      </c>
      <c r="EM252" s="262">
        <v>5970</v>
      </c>
      <c r="EN252" s="262">
        <v>0.42420000000000002</v>
      </c>
      <c r="EO252" s="262">
        <v>61580</v>
      </c>
      <c r="EP252" s="262">
        <v>1760</v>
      </c>
      <c r="EQ252" s="262">
        <v>22460</v>
      </c>
      <c r="ER252" s="262">
        <v>16310</v>
      </c>
      <c r="ES252" s="262">
        <v>640</v>
      </c>
      <c r="ET252" s="262">
        <v>5510</v>
      </c>
      <c r="EU252" s="262">
        <v>13690</v>
      </c>
      <c r="EV252" s="262">
        <v>10040</v>
      </c>
      <c r="EW252" s="262">
        <v>3660</v>
      </c>
      <c r="EX252" s="262">
        <v>23670</v>
      </c>
      <c r="EY252" s="262">
        <v>1720</v>
      </c>
      <c r="EZ252" s="262">
        <v>5030</v>
      </c>
      <c r="FA252" s="262">
        <v>3810</v>
      </c>
      <c r="FB252" s="262">
        <v>13110</v>
      </c>
      <c r="FC252" s="262">
        <v>0.42420000000000002</v>
      </c>
      <c r="FD252" s="262">
        <v>13960</v>
      </c>
      <c r="FE252" s="262">
        <v>4580</v>
      </c>
      <c r="FF252" s="262">
        <v>7790</v>
      </c>
      <c r="FG252" s="262">
        <v>1580</v>
      </c>
      <c r="FH252" s="262">
        <v>4440</v>
      </c>
      <c r="FI252" s="262">
        <v>2030</v>
      </c>
      <c r="FJ252" s="262">
        <v>2860</v>
      </c>
      <c r="FK252" s="262">
        <v>3230</v>
      </c>
      <c r="FL252" s="262">
        <v>0.42420000000000002</v>
      </c>
      <c r="FM252" s="262">
        <v>1380</v>
      </c>
      <c r="FN252" s="262">
        <v>97440</v>
      </c>
      <c r="FO252" s="262">
        <v>5550</v>
      </c>
      <c r="FP252" s="262">
        <v>3270</v>
      </c>
      <c r="FQ252" s="262">
        <v>2280</v>
      </c>
      <c r="FR252" s="262">
        <v>53250</v>
      </c>
      <c r="FS252" s="262">
        <v>22310</v>
      </c>
      <c r="FT252" s="262">
        <v>20730</v>
      </c>
      <c r="FU252" s="262">
        <v>1580</v>
      </c>
      <c r="FV252" s="262">
        <v>5720</v>
      </c>
      <c r="FW252" s="262">
        <v>10610</v>
      </c>
      <c r="FX252" s="262">
        <v>97440</v>
      </c>
      <c r="FY252" s="262">
        <v>26050</v>
      </c>
      <c r="FZ252" s="262">
        <v>53040</v>
      </c>
      <c r="GA252" s="262">
        <v>8500</v>
      </c>
      <c r="GB252" s="262">
        <v>1190</v>
      </c>
      <c r="GC252" s="262">
        <v>3560</v>
      </c>
      <c r="GD252" s="262">
        <v>4380</v>
      </c>
      <c r="GE252" s="262">
        <v>730</v>
      </c>
      <c r="GF252">
        <v>2679</v>
      </c>
      <c r="GG252">
        <v>2401</v>
      </c>
      <c r="GH252">
        <v>13330</v>
      </c>
      <c r="GI252">
        <v>4104</v>
      </c>
      <c r="GJ252">
        <v>1785</v>
      </c>
      <c r="GK252">
        <v>2854</v>
      </c>
      <c r="GL252">
        <v>2896</v>
      </c>
      <c r="GM252">
        <v>1646</v>
      </c>
      <c r="GN252">
        <v>1287</v>
      </c>
      <c r="GO252">
        <v>585</v>
      </c>
      <c r="GP252">
        <v>3856</v>
      </c>
      <c r="GQ252">
        <v>3484</v>
      </c>
      <c r="GR252">
        <v>21601</v>
      </c>
      <c r="GS252">
        <v>6231</v>
      </c>
      <c r="GT252">
        <v>2668</v>
      </c>
      <c r="GU252">
        <v>5620</v>
      </c>
      <c r="GV252">
        <v>4524</v>
      </c>
      <c r="GW252">
        <v>2374</v>
      </c>
      <c r="GX252">
        <v>2039</v>
      </c>
      <c r="GY252">
        <v>807</v>
      </c>
    </row>
    <row r="253" spans="1:207">
      <c r="A253" s="262">
        <v>9272</v>
      </c>
      <c r="B253" s="262">
        <v>9</v>
      </c>
      <c r="C253" s="262">
        <v>2</v>
      </c>
      <c r="D253" s="262">
        <v>72</v>
      </c>
      <c r="E253" s="262" t="s">
        <v>188</v>
      </c>
      <c r="F253" s="262" t="s">
        <v>2700</v>
      </c>
      <c r="G253" s="262" t="s">
        <v>2701</v>
      </c>
      <c r="H253" s="262" t="s">
        <v>2202</v>
      </c>
      <c r="I253" s="262">
        <v>24593</v>
      </c>
      <c r="J253" s="262">
        <v>2117</v>
      </c>
      <c r="K253" s="262">
        <v>1898</v>
      </c>
      <c r="L253" s="262">
        <v>2135</v>
      </c>
      <c r="M253" s="262">
        <v>3437</v>
      </c>
      <c r="N253" s="262">
        <v>4615</v>
      </c>
      <c r="O253" s="262">
        <v>3690</v>
      </c>
      <c r="P253" s="262">
        <v>4248</v>
      </c>
      <c r="Q253" s="262">
        <v>1627</v>
      </c>
      <c r="R253" s="262">
        <v>826</v>
      </c>
      <c r="S253" s="262">
        <v>1422</v>
      </c>
      <c r="T253" s="262">
        <v>22802</v>
      </c>
      <c r="U253" s="262">
        <v>35</v>
      </c>
      <c r="V253" s="262">
        <v>90</v>
      </c>
      <c r="W253" s="262">
        <v>33</v>
      </c>
      <c r="X253" s="262">
        <v>119</v>
      </c>
      <c r="Y253" s="262">
        <v>18</v>
      </c>
      <c r="Z253" s="262">
        <v>74</v>
      </c>
      <c r="AA253" s="262">
        <v>352</v>
      </c>
      <c r="AB253" s="262">
        <v>201</v>
      </c>
      <c r="AC253" s="262">
        <v>115</v>
      </c>
      <c r="AD253" s="262">
        <v>20208</v>
      </c>
      <c r="AE253" s="262">
        <v>3155</v>
      </c>
      <c r="AF253" s="262">
        <v>562</v>
      </c>
      <c r="AG253" s="262">
        <v>16504</v>
      </c>
      <c r="AH253" s="262">
        <v>6252</v>
      </c>
      <c r="AI253" s="262">
        <v>1629</v>
      </c>
      <c r="AJ253" s="262">
        <v>170</v>
      </c>
      <c r="AK253" s="262">
        <v>38</v>
      </c>
      <c r="AL253" s="262">
        <v>22063</v>
      </c>
      <c r="AM253" s="262">
        <v>962</v>
      </c>
      <c r="AN253" s="262">
        <v>464</v>
      </c>
      <c r="AO253" s="262">
        <v>1104</v>
      </c>
      <c r="AP253" s="262">
        <v>36396</v>
      </c>
      <c r="AQ253" s="262">
        <v>2823</v>
      </c>
      <c r="AR253" s="262">
        <v>2541</v>
      </c>
      <c r="AS253" s="262">
        <v>3132</v>
      </c>
      <c r="AT253" s="262">
        <v>5139</v>
      </c>
      <c r="AU253" s="262">
        <v>7420</v>
      </c>
      <c r="AV253" s="262">
        <v>5702</v>
      </c>
      <c r="AW253" s="262">
        <v>6531</v>
      </c>
      <c r="AX253" s="262">
        <v>2086</v>
      </c>
      <c r="AY253" s="262">
        <v>1022</v>
      </c>
      <c r="AZ253" s="262">
        <v>4587</v>
      </c>
      <c r="BA253" s="262">
        <v>30855</v>
      </c>
      <c r="BB253" s="262">
        <v>193</v>
      </c>
      <c r="BC253" s="262">
        <v>297</v>
      </c>
      <c r="BD253" s="262">
        <v>137</v>
      </c>
      <c r="BE253" s="262">
        <v>208</v>
      </c>
      <c r="BF253" s="262">
        <v>21</v>
      </c>
      <c r="BG253" s="262">
        <v>98</v>
      </c>
      <c r="BH253" s="262">
        <v>541</v>
      </c>
      <c r="BI253" s="262">
        <v>285</v>
      </c>
      <c r="BJ253" s="262">
        <v>174</v>
      </c>
      <c r="BK253" s="262">
        <v>30696</v>
      </c>
      <c r="BL253" s="262">
        <v>4030</v>
      </c>
      <c r="BM253" s="262">
        <v>670</v>
      </c>
      <c r="BN253" s="262">
        <v>23603</v>
      </c>
      <c r="BO253" s="262">
        <v>9697</v>
      </c>
      <c r="BP253" s="262">
        <v>1161</v>
      </c>
      <c r="BQ253" s="262">
        <v>1935</v>
      </c>
      <c r="BR253" s="262">
        <v>810</v>
      </c>
      <c r="BS253" s="262">
        <v>2965</v>
      </c>
      <c r="BT253" s="262">
        <v>5529</v>
      </c>
      <c r="BU253" s="262">
        <v>6680</v>
      </c>
      <c r="BV253" s="262">
        <v>5869</v>
      </c>
      <c r="BW253" s="262">
        <v>5353</v>
      </c>
      <c r="BX253" s="262">
        <v>3808</v>
      </c>
      <c r="BY253" s="262">
        <v>1680</v>
      </c>
      <c r="BZ253" s="262">
        <v>1263</v>
      </c>
      <c r="CA253" s="262">
        <v>2439</v>
      </c>
      <c r="CB253" s="262">
        <v>522</v>
      </c>
      <c r="CC253" s="262">
        <v>1827</v>
      </c>
      <c r="CD253" s="262">
        <v>4904</v>
      </c>
      <c r="CE253" s="262">
        <v>7396</v>
      </c>
      <c r="CF253" s="262">
        <v>6984</v>
      </c>
      <c r="CG253" s="262">
        <v>5835</v>
      </c>
      <c r="CH253" s="262">
        <v>8928</v>
      </c>
      <c r="CI253" s="262">
        <v>31878</v>
      </c>
      <c r="CJ253" s="262">
        <v>1547</v>
      </c>
      <c r="CK253" s="262">
        <v>937</v>
      </c>
      <c r="CL253" s="262">
        <v>2034</v>
      </c>
      <c r="CM253" s="262">
        <v>32725</v>
      </c>
      <c r="CN253" s="262">
        <v>9265</v>
      </c>
      <c r="CO253" s="262">
        <v>8024</v>
      </c>
      <c r="CP253" s="262">
        <v>12017</v>
      </c>
      <c r="CQ253" s="262">
        <v>2958</v>
      </c>
      <c r="CR253" s="262">
        <v>461</v>
      </c>
      <c r="CS253" s="262">
        <v>9265</v>
      </c>
      <c r="CT253" s="262">
        <v>9675</v>
      </c>
      <c r="CU253" s="262">
        <v>5999</v>
      </c>
      <c r="CV253" s="262">
        <v>5217</v>
      </c>
      <c r="CW253" s="262">
        <v>1765</v>
      </c>
      <c r="CX253" s="262">
        <v>804</v>
      </c>
      <c r="CY253" s="262">
        <v>78172</v>
      </c>
      <c r="CZ253" s="262">
        <v>38520</v>
      </c>
      <c r="DA253" s="262">
        <v>39650</v>
      </c>
      <c r="DB253" s="262">
        <v>6320</v>
      </c>
      <c r="DC253" s="262">
        <v>9087</v>
      </c>
      <c r="DD253" s="262">
        <v>8695</v>
      </c>
      <c r="DE253" s="262">
        <v>12419</v>
      </c>
      <c r="DF253" s="262">
        <v>8313</v>
      </c>
      <c r="DG253" s="262">
        <v>7466</v>
      </c>
      <c r="DH253" s="262">
        <v>4067</v>
      </c>
      <c r="DI253" s="262">
        <v>1614</v>
      </c>
      <c r="DJ253" s="262">
        <v>1806</v>
      </c>
      <c r="DK253" s="262">
        <v>7259</v>
      </c>
      <c r="DL253" s="262">
        <v>2782</v>
      </c>
      <c r="DM253" s="262">
        <v>6443</v>
      </c>
      <c r="DN253" s="262">
        <v>4198</v>
      </c>
      <c r="DO253" s="262">
        <v>8692</v>
      </c>
      <c r="DP253" s="262">
        <v>13111</v>
      </c>
      <c r="DQ253" s="262">
        <v>17241</v>
      </c>
      <c r="DR253" s="262">
        <v>7778</v>
      </c>
      <c r="DS253" s="262">
        <v>7246</v>
      </c>
      <c r="DT253" s="262">
        <v>41720</v>
      </c>
      <c r="DU253" s="262">
        <v>40630</v>
      </c>
      <c r="DV253" s="262">
        <v>1080</v>
      </c>
      <c r="DW253" s="262">
        <v>36000</v>
      </c>
      <c r="DX253" s="262">
        <v>40630</v>
      </c>
      <c r="DY253" s="262">
        <v>33660</v>
      </c>
      <c r="DZ253" s="262">
        <v>2190</v>
      </c>
      <c r="EA253" s="262">
        <v>1770</v>
      </c>
      <c r="EB253" s="262">
        <v>2440</v>
      </c>
      <c r="EC253" s="262">
        <v>0.42420000000000002</v>
      </c>
      <c r="ED253" s="262">
        <v>39750</v>
      </c>
      <c r="EE253" s="262">
        <v>1530</v>
      </c>
      <c r="EF253" s="262">
        <v>3360</v>
      </c>
      <c r="EG253" s="262">
        <v>6210</v>
      </c>
      <c r="EH253" s="262">
        <v>4860</v>
      </c>
      <c r="EI253" s="262">
        <v>6790</v>
      </c>
      <c r="EJ253" s="262">
        <v>1370</v>
      </c>
      <c r="EK253" s="262">
        <v>7860</v>
      </c>
      <c r="EL253" s="262">
        <v>2770</v>
      </c>
      <c r="EM253" s="262">
        <v>4700</v>
      </c>
      <c r="EN253" s="262">
        <v>0.42420000000000002</v>
      </c>
      <c r="EO253" s="262">
        <v>40630</v>
      </c>
      <c r="EP253" s="262">
        <v>1600</v>
      </c>
      <c r="EQ253" s="262">
        <v>15100</v>
      </c>
      <c r="ER253" s="262">
        <v>10040</v>
      </c>
      <c r="ES253" s="262">
        <v>330</v>
      </c>
      <c r="ET253" s="262">
        <v>4720</v>
      </c>
      <c r="EU253" s="262">
        <v>9020</v>
      </c>
      <c r="EV253" s="262">
        <v>7080</v>
      </c>
      <c r="EW253" s="262">
        <v>1940</v>
      </c>
      <c r="EX253" s="262">
        <v>14920</v>
      </c>
      <c r="EY253" s="262">
        <v>1040</v>
      </c>
      <c r="EZ253" s="262">
        <v>2480</v>
      </c>
      <c r="FA253" s="262">
        <v>2510</v>
      </c>
      <c r="FB253" s="262">
        <v>8890</v>
      </c>
      <c r="FC253" s="262">
        <v>0.42420000000000002</v>
      </c>
      <c r="FD253" s="262">
        <v>9150</v>
      </c>
      <c r="FE253" s="262">
        <v>2480</v>
      </c>
      <c r="FF253" s="262">
        <v>5670</v>
      </c>
      <c r="FG253" s="262">
        <v>1010</v>
      </c>
      <c r="FH253" s="262">
        <v>2410</v>
      </c>
      <c r="FI253" s="262">
        <v>1900</v>
      </c>
      <c r="FJ253" s="262">
        <v>1970</v>
      </c>
      <c r="FK253" s="262">
        <v>1870</v>
      </c>
      <c r="FL253" s="262">
        <v>0.42420000000000002</v>
      </c>
      <c r="FM253" s="262">
        <v>990</v>
      </c>
      <c r="FN253" s="262">
        <v>67170</v>
      </c>
      <c r="FO253" s="262">
        <v>4070</v>
      </c>
      <c r="FP253" s="262">
        <v>2320</v>
      </c>
      <c r="FQ253" s="262">
        <v>1750</v>
      </c>
      <c r="FR253" s="262">
        <v>40450</v>
      </c>
      <c r="FS253" s="262">
        <v>14340</v>
      </c>
      <c r="FT253" s="262">
        <v>13330</v>
      </c>
      <c r="FU253" s="262">
        <v>1010</v>
      </c>
      <c r="FV253" s="262">
        <v>3000</v>
      </c>
      <c r="FW253" s="262">
        <v>5320</v>
      </c>
      <c r="FX253" s="262">
        <v>67170</v>
      </c>
      <c r="FY253" s="262">
        <v>23710</v>
      </c>
      <c r="FZ253" s="262">
        <v>33230</v>
      </c>
      <c r="GA253" s="262">
        <v>5590</v>
      </c>
      <c r="GB253" s="262">
        <v>860</v>
      </c>
      <c r="GC253" s="262">
        <v>1520</v>
      </c>
      <c r="GD253" s="262">
        <v>2050</v>
      </c>
      <c r="GE253" s="262">
        <v>0.42420000000000002</v>
      </c>
      <c r="GF253">
        <v>2117</v>
      </c>
      <c r="GG253">
        <v>1823</v>
      </c>
      <c r="GH253">
        <v>9969</v>
      </c>
      <c r="GI253">
        <v>3143</v>
      </c>
      <c r="GJ253">
        <v>1323</v>
      </c>
      <c r="GK253">
        <v>2119</v>
      </c>
      <c r="GL253">
        <v>2097</v>
      </c>
      <c r="GM253">
        <v>934</v>
      </c>
      <c r="GN253">
        <v>701</v>
      </c>
      <c r="GO253">
        <v>367</v>
      </c>
      <c r="GP253">
        <v>2823</v>
      </c>
      <c r="GQ253">
        <v>2450</v>
      </c>
      <c r="GR253">
        <v>15289</v>
      </c>
      <c r="GS253">
        <v>5013</v>
      </c>
      <c r="GT253">
        <v>1891</v>
      </c>
      <c r="GU253">
        <v>3309</v>
      </c>
      <c r="GV253">
        <v>3142</v>
      </c>
      <c r="GW253">
        <v>1180</v>
      </c>
      <c r="GX253">
        <v>822</v>
      </c>
      <c r="GY253">
        <v>477</v>
      </c>
    </row>
    <row r="254" spans="1:207">
      <c r="A254" s="262">
        <v>9273</v>
      </c>
      <c r="B254" s="262">
        <v>9</v>
      </c>
      <c r="C254" s="262">
        <v>2</v>
      </c>
      <c r="D254" s="262">
        <v>73</v>
      </c>
      <c r="E254" s="262" t="s">
        <v>188</v>
      </c>
      <c r="F254" s="262" t="s">
        <v>2702</v>
      </c>
      <c r="G254" s="262" t="s">
        <v>2703</v>
      </c>
      <c r="H254" s="262" t="s">
        <v>2202</v>
      </c>
      <c r="I254" s="262">
        <v>33216</v>
      </c>
      <c r="J254" s="262">
        <v>1888</v>
      </c>
      <c r="K254" s="262">
        <v>2100</v>
      </c>
      <c r="L254" s="262">
        <v>3374</v>
      </c>
      <c r="M254" s="262">
        <v>4866</v>
      </c>
      <c r="N254" s="262">
        <v>5598</v>
      </c>
      <c r="O254" s="262">
        <v>4636</v>
      </c>
      <c r="P254" s="262">
        <v>6312</v>
      </c>
      <c r="Q254" s="262">
        <v>2911</v>
      </c>
      <c r="R254" s="262">
        <v>1531</v>
      </c>
      <c r="S254" s="262">
        <v>2158</v>
      </c>
      <c r="T254" s="262">
        <v>30506</v>
      </c>
      <c r="U254" s="262">
        <v>130</v>
      </c>
      <c r="V254" s="262">
        <v>107</v>
      </c>
      <c r="W254" s="262">
        <v>76</v>
      </c>
      <c r="X254" s="262">
        <v>125</v>
      </c>
      <c r="Y254" s="262">
        <v>19</v>
      </c>
      <c r="Z254" s="262">
        <v>95</v>
      </c>
      <c r="AA254" s="262">
        <v>492</v>
      </c>
      <c r="AB254" s="262">
        <v>270</v>
      </c>
      <c r="AC254" s="262">
        <v>126</v>
      </c>
      <c r="AD254" s="262">
        <v>28744</v>
      </c>
      <c r="AE254" s="262">
        <v>3189</v>
      </c>
      <c r="AF254" s="262">
        <v>395</v>
      </c>
      <c r="AG254" s="262">
        <v>24614</v>
      </c>
      <c r="AH254" s="262">
        <v>5954</v>
      </c>
      <c r="AI254" s="262">
        <v>2179</v>
      </c>
      <c r="AJ254" s="262">
        <v>402</v>
      </c>
      <c r="AK254" s="262">
        <v>67</v>
      </c>
      <c r="AL254" s="262">
        <v>27285</v>
      </c>
      <c r="AM254" s="262">
        <v>3154</v>
      </c>
      <c r="AN254" s="262">
        <v>1736</v>
      </c>
      <c r="AO254" s="262">
        <v>1041</v>
      </c>
      <c r="AP254" s="262">
        <v>49538</v>
      </c>
      <c r="AQ254" s="262">
        <v>2486</v>
      </c>
      <c r="AR254" s="262">
        <v>2671</v>
      </c>
      <c r="AS254" s="262">
        <v>4936</v>
      </c>
      <c r="AT254" s="262">
        <v>7158</v>
      </c>
      <c r="AU254" s="262">
        <v>8362</v>
      </c>
      <c r="AV254" s="262">
        <v>6627</v>
      </c>
      <c r="AW254" s="262">
        <v>11116</v>
      </c>
      <c r="AX254" s="262">
        <v>4042</v>
      </c>
      <c r="AY254" s="262">
        <v>2134</v>
      </c>
      <c r="AZ254" s="262">
        <v>8608</v>
      </c>
      <c r="BA254" s="262">
        <v>39264</v>
      </c>
      <c r="BB254" s="262">
        <v>671</v>
      </c>
      <c r="BC254" s="262">
        <v>298</v>
      </c>
      <c r="BD254" s="262">
        <v>227</v>
      </c>
      <c r="BE254" s="262">
        <v>289</v>
      </c>
      <c r="BF254" s="262">
        <v>22</v>
      </c>
      <c r="BG254" s="262">
        <v>153</v>
      </c>
      <c r="BH254" s="262">
        <v>761</v>
      </c>
      <c r="BI254" s="262">
        <v>494</v>
      </c>
      <c r="BJ254" s="262">
        <v>286</v>
      </c>
      <c r="BK254" s="262">
        <v>43277</v>
      </c>
      <c r="BL254" s="262">
        <v>4274</v>
      </c>
      <c r="BM254" s="262">
        <v>440</v>
      </c>
      <c r="BN254" s="262">
        <v>30116</v>
      </c>
      <c r="BO254" s="262">
        <v>17057</v>
      </c>
      <c r="BP254" s="262">
        <v>304</v>
      </c>
      <c r="BQ254" s="262">
        <v>2055</v>
      </c>
      <c r="BR254" s="262">
        <v>1323</v>
      </c>
      <c r="BS254" s="262">
        <v>4268</v>
      </c>
      <c r="BT254" s="262">
        <v>7255</v>
      </c>
      <c r="BU254" s="262">
        <v>8070</v>
      </c>
      <c r="BV254" s="262">
        <v>7818</v>
      </c>
      <c r="BW254" s="262">
        <v>7658</v>
      </c>
      <c r="BX254" s="262">
        <v>5705</v>
      </c>
      <c r="BY254" s="262">
        <v>2474</v>
      </c>
      <c r="BZ254" s="262">
        <v>1763</v>
      </c>
      <c r="CA254" s="262">
        <v>3198</v>
      </c>
      <c r="CB254" s="262">
        <v>824</v>
      </c>
      <c r="CC254" s="262">
        <v>2653</v>
      </c>
      <c r="CD254" s="262">
        <v>6462</v>
      </c>
      <c r="CE254" s="262">
        <v>9012</v>
      </c>
      <c r="CF254" s="262">
        <v>9686</v>
      </c>
      <c r="CG254" s="262">
        <v>8500</v>
      </c>
      <c r="CH254" s="262">
        <v>12395</v>
      </c>
      <c r="CI254" s="262">
        <v>39296</v>
      </c>
      <c r="CJ254" s="262">
        <v>4525</v>
      </c>
      <c r="CK254" s="262">
        <v>3748</v>
      </c>
      <c r="CL254" s="262">
        <v>1963</v>
      </c>
      <c r="CM254" s="262">
        <v>46426</v>
      </c>
      <c r="CN254" s="262">
        <v>12986</v>
      </c>
      <c r="CO254" s="262">
        <v>11564</v>
      </c>
      <c r="CP254" s="262">
        <v>16933</v>
      </c>
      <c r="CQ254" s="262">
        <v>3882</v>
      </c>
      <c r="CR254" s="262">
        <v>1061</v>
      </c>
      <c r="CS254" s="262">
        <v>12986</v>
      </c>
      <c r="CT254" s="262">
        <v>14100</v>
      </c>
      <c r="CU254" s="262">
        <v>8375</v>
      </c>
      <c r="CV254" s="262">
        <v>7427</v>
      </c>
      <c r="CW254" s="262">
        <v>2489</v>
      </c>
      <c r="CX254" s="262">
        <v>1049</v>
      </c>
      <c r="CY254" s="262">
        <v>112752</v>
      </c>
      <c r="CZ254" s="262">
        <v>56076</v>
      </c>
      <c r="DA254" s="262">
        <v>56677</v>
      </c>
      <c r="DB254" s="262">
        <v>10683</v>
      </c>
      <c r="DC254" s="262">
        <v>13405</v>
      </c>
      <c r="DD254" s="262">
        <v>13082</v>
      </c>
      <c r="DE254" s="262">
        <v>16343</v>
      </c>
      <c r="DF254" s="262">
        <v>11015</v>
      </c>
      <c r="DG254" s="262">
        <v>9842</v>
      </c>
      <c r="DH254" s="262">
        <v>5121</v>
      </c>
      <c r="DI254" s="262">
        <v>2989</v>
      </c>
      <c r="DJ254" s="262">
        <v>3111</v>
      </c>
      <c r="DK254" s="262">
        <v>11101</v>
      </c>
      <c r="DL254" s="262">
        <v>3963</v>
      </c>
      <c r="DM254" s="262">
        <v>9621</v>
      </c>
      <c r="DN254" s="262">
        <v>6385</v>
      </c>
      <c r="DO254" s="262">
        <v>13826</v>
      </c>
      <c r="DP254" s="262">
        <v>19436</v>
      </c>
      <c r="DQ254" s="262">
        <v>22560</v>
      </c>
      <c r="DR254" s="262">
        <v>10660</v>
      </c>
      <c r="DS254" s="262">
        <v>9101</v>
      </c>
      <c r="DT254" s="262">
        <v>63850</v>
      </c>
      <c r="DU254" s="262">
        <v>62370</v>
      </c>
      <c r="DV254" s="262">
        <v>1480</v>
      </c>
      <c r="DW254" s="262">
        <v>48010</v>
      </c>
      <c r="DX254" s="262">
        <v>62370</v>
      </c>
      <c r="DY254" s="262">
        <v>52470</v>
      </c>
      <c r="DZ254" s="262">
        <v>2530</v>
      </c>
      <c r="EA254" s="262">
        <v>2710</v>
      </c>
      <c r="EB254" s="262">
        <v>3490</v>
      </c>
      <c r="EC254" s="262">
        <v>1180</v>
      </c>
      <c r="ED254" s="262">
        <v>61260</v>
      </c>
      <c r="EE254" s="262">
        <v>2480</v>
      </c>
      <c r="EF254" s="262">
        <v>6990</v>
      </c>
      <c r="EG254" s="262">
        <v>11210</v>
      </c>
      <c r="EH254" s="262">
        <v>7820</v>
      </c>
      <c r="EI254" s="262">
        <v>9060</v>
      </c>
      <c r="EJ254" s="262">
        <v>1820</v>
      </c>
      <c r="EK254" s="262">
        <v>10590</v>
      </c>
      <c r="EL254" s="262">
        <v>5450</v>
      </c>
      <c r="EM254" s="262">
        <v>5690</v>
      </c>
      <c r="EN254" s="262">
        <v>0.42420000000000002</v>
      </c>
      <c r="EO254" s="262">
        <v>62370</v>
      </c>
      <c r="EP254" s="262">
        <v>2200</v>
      </c>
      <c r="EQ254" s="262">
        <v>23340</v>
      </c>
      <c r="ER254" s="262">
        <v>17960</v>
      </c>
      <c r="ES254" s="262">
        <v>670</v>
      </c>
      <c r="ET254" s="262">
        <v>4710</v>
      </c>
      <c r="EU254" s="262">
        <v>13680</v>
      </c>
      <c r="EV254" s="262">
        <v>10220</v>
      </c>
      <c r="EW254" s="262">
        <v>3460</v>
      </c>
      <c r="EX254" s="262">
        <v>23150</v>
      </c>
      <c r="EY254" s="262">
        <v>1990</v>
      </c>
      <c r="EZ254" s="262">
        <v>5480</v>
      </c>
      <c r="FA254" s="262">
        <v>3280</v>
      </c>
      <c r="FB254" s="262">
        <v>12400</v>
      </c>
      <c r="FC254" s="262">
        <v>0.42420000000000002</v>
      </c>
      <c r="FD254" s="262">
        <v>14330</v>
      </c>
      <c r="FE254" s="262">
        <v>4890</v>
      </c>
      <c r="FF254" s="262">
        <v>8070</v>
      </c>
      <c r="FG254" s="262">
        <v>1370</v>
      </c>
      <c r="FH254" s="262">
        <v>4680</v>
      </c>
      <c r="FI254" s="262">
        <v>2590</v>
      </c>
      <c r="FJ254" s="262">
        <v>2770</v>
      </c>
      <c r="FK254" s="262">
        <v>2700</v>
      </c>
      <c r="FL254" s="262">
        <v>0.42420000000000002</v>
      </c>
      <c r="FM254" s="262">
        <v>1510</v>
      </c>
      <c r="FN254" s="262">
        <v>95030</v>
      </c>
      <c r="FO254" s="262">
        <v>6050</v>
      </c>
      <c r="FP254" s="262">
        <v>3460</v>
      </c>
      <c r="FQ254" s="262">
        <v>2590</v>
      </c>
      <c r="FR254" s="262">
        <v>48920</v>
      </c>
      <c r="FS254" s="262">
        <v>23890</v>
      </c>
      <c r="FT254" s="262">
        <v>22520</v>
      </c>
      <c r="FU254" s="262">
        <v>1370</v>
      </c>
      <c r="FV254" s="262">
        <v>5400</v>
      </c>
      <c r="FW254" s="262">
        <v>10770</v>
      </c>
      <c r="FX254" s="262">
        <v>95030</v>
      </c>
      <c r="FY254" s="262">
        <v>25800</v>
      </c>
      <c r="FZ254" s="262">
        <v>49080</v>
      </c>
      <c r="GA254" s="262">
        <v>10090</v>
      </c>
      <c r="GB254" s="262">
        <v>1800</v>
      </c>
      <c r="GC254" s="262">
        <v>3500</v>
      </c>
      <c r="GD254" s="262">
        <v>4150</v>
      </c>
      <c r="GE254" s="262">
        <v>610</v>
      </c>
      <c r="GF254">
        <v>1888</v>
      </c>
      <c r="GG254">
        <v>1988</v>
      </c>
      <c r="GH254">
        <v>13506</v>
      </c>
      <c r="GI254">
        <v>3792</v>
      </c>
      <c r="GJ254">
        <v>1847</v>
      </c>
      <c r="GK254">
        <v>3257</v>
      </c>
      <c r="GL254">
        <v>3156</v>
      </c>
      <c r="GM254">
        <v>1794</v>
      </c>
      <c r="GN254">
        <v>1452</v>
      </c>
      <c r="GO254">
        <v>536</v>
      </c>
      <c r="GP254">
        <v>2486</v>
      </c>
      <c r="GQ254">
        <v>2498</v>
      </c>
      <c r="GR254">
        <v>20027</v>
      </c>
      <c r="GS254">
        <v>5500</v>
      </c>
      <c r="GT254">
        <v>2696</v>
      </c>
      <c r="GU254">
        <v>6163</v>
      </c>
      <c r="GV254">
        <v>4963</v>
      </c>
      <c r="GW254">
        <v>2438</v>
      </c>
      <c r="GX254">
        <v>2044</v>
      </c>
      <c r="GY254">
        <v>717</v>
      </c>
    </row>
    <row r="255" spans="1:207">
      <c r="A255" s="262">
        <v>9274</v>
      </c>
      <c r="B255" s="262">
        <v>9</v>
      </c>
      <c r="C255" s="262">
        <v>2</v>
      </c>
      <c r="D255" s="262">
        <v>74</v>
      </c>
      <c r="E255" s="262" t="s">
        <v>188</v>
      </c>
      <c r="F255" s="262" t="s">
        <v>2692</v>
      </c>
      <c r="G255" s="262" t="s">
        <v>2704</v>
      </c>
      <c r="H255" s="262" t="s">
        <v>2202</v>
      </c>
      <c r="I255" s="262">
        <v>44924</v>
      </c>
      <c r="J255" s="262">
        <v>3281</v>
      </c>
      <c r="K255" s="262">
        <v>2474</v>
      </c>
      <c r="L255" s="262">
        <v>3176</v>
      </c>
      <c r="M255" s="262">
        <v>4942</v>
      </c>
      <c r="N255" s="262">
        <v>7987</v>
      </c>
      <c r="O255" s="262">
        <v>7221</v>
      </c>
      <c r="P255" s="262">
        <v>8909</v>
      </c>
      <c r="Q255" s="262">
        <v>4575</v>
      </c>
      <c r="R255" s="262">
        <v>2359</v>
      </c>
      <c r="S255" s="262">
        <v>2247</v>
      </c>
      <c r="T255" s="262">
        <v>42004</v>
      </c>
      <c r="U255" s="262">
        <v>175</v>
      </c>
      <c r="V255" s="262">
        <v>110</v>
      </c>
      <c r="W255" s="262">
        <v>129</v>
      </c>
      <c r="X255" s="262">
        <v>119</v>
      </c>
      <c r="Y255" s="262">
        <v>12</v>
      </c>
      <c r="Z255" s="262">
        <v>128</v>
      </c>
      <c r="AA255" s="262">
        <v>657</v>
      </c>
      <c r="AB255" s="262">
        <v>277</v>
      </c>
      <c r="AC255" s="262">
        <v>227</v>
      </c>
      <c r="AD255" s="262">
        <v>38289</v>
      </c>
      <c r="AE255" s="262">
        <v>4962</v>
      </c>
      <c r="AF255" s="262">
        <v>512</v>
      </c>
      <c r="AG255" s="262">
        <v>34458</v>
      </c>
      <c r="AH255" s="262">
        <v>7795</v>
      </c>
      <c r="AI255" s="262">
        <v>2232</v>
      </c>
      <c r="AJ255" s="262">
        <v>385</v>
      </c>
      <c r="AK255" s="262">
        <v>54</v>
      </c>
      <c r="AL255" s="262">
        <v>35811</v>
      </c>
      <c r="AM255" s="262">
        <v>5353</v>
      </c>
      <c r="AN255" s="262">
        <v>2104</v>
      </c>
      <c r="AO255" s="262">
        <v>1656</v>
      </c>
      <c r="AP255" s="262">
        <v>62800</v>
      </c>
      <c r="AQ255" s="262">
        <v>4062</v>
      </c>
      <c r="AR255" s="262">
        <v>2988</v>
      </c>
      <c r="AS255" s="262">
        <v>4346</v>
      </c>
      <c r="AT255" s="262">
        <v>7522</v>
      </c>
      <c r="AU255" s="262">
        <v>12221</v>
      </c>
      <c r="AV255" s="262">
        <v>9647</v>
      </c>
      <c r="AW255" s="262">
        <v>13278</v>
      </c>
      <c r="AX255" s="262">
        <v>5706</v>
      </c>
      <c r="AY255" s="262">
        <v>3030</v>
      </c>
      <c r="AZ255" s="262">
        <v>8091</v>
      </c>
      <c r="BA255" s="262">
        <v>52569</v>
      </c>
      <c r="BB255" s="262">
        <v>713</v>
      </c>
      <c r="BC255" s="262">
        <v>237</v>
      </c>
      <c r="BD255" s="262">
        <v>695</v>
      </c>
      <c r="BE255" s="262">
        <v>241</v>
      </c>
      <c r="BF255" s="262">
        <v>18</v>
      </c>
      <c r="BG255" s="262">
        <v>236</v>
      </c>
      <c r="BH255" s="262">
        <v>916</v>
      </c>
      <c r="BI255" s="262">
        <v>426</v>
      </c>
      <c r="BJ255" s="262">
        <v>380</v>
      </c>
      <c r="BK255" s="262">
        <v>54089</v>
      </c>
      <c r="BL255" s="262">
        <v>6404</v>
      </c>
      <c r="BM255" s="262">
        <v>585</v>
      </c>
      <c r="BN255" s="262">
        <v>39034</v>
      </c>
      <c r="BO255" s="262">
        <v>21395</v>
      </c>
      <c r="BP255" s="262">
        <v>248</v>
      </c>
      <c r="BQ255" s="262">
        <v>2123</v>
      </c>
      <c r="BR255" s="262">
        <v>997</v>
      </c>
      <c r="BS255" s="262">
        <v>3975</v>
      </c>
      <c r="BT255" s="262">
        <v>8048</v>
      </c>
      <c r="BU255" s="262">
        <v>10050</v>
      </c>
      <c r="BV255" s="262">
        <v>10150</v>
      </c>
      <c r="BW255" s="262">
        <v>11071</v>
      </c>
      <c r="BX255" s="262">
        <v>8327</v>
      </c>
      <c r="BY255" s="262">
        <v>3639</v>
      </c>
      <c r="BZ255" s="262">
        <v>2417</v>
      </c>
      <c r="CA255" s="262">
        <v>4126</v>
      </c>
      <c r="CB255" s="262">
        <v>656</v>
      </c>
      <c r="CC255" s="262">
        <v>2785</v>
      </c>
      <c r="CD255" s="262">
        <v>6648</v>
      </c>
      <c r="CE255" s="262">
        <v>10514</v>
      </c>
      <c r="CF255" s="262">
        <v>12381</v>
      </c>
      <c r="CG255" s="262">
        <v>11820</v>
      </c>
      <c r="CH255" s="262">
        <v>17996</v>
      </c>
      <c r="CI255" s="262">
        <v>48795</v>
      </c>
      <c r="CJ255" s="262">
        <v>6824</v>
      </c>
      <c r="CK255" s="262">
        <v>4315</v>
      </c>
      <c r="CL255" s="262">
        <v>2866</v>
      </c>
      <c r="CM255" s="262">
        <v>58990</v>
      </c>
      <c r="CN255" s="262">
        <v>14955</v>
      </c>
      <c r="CO255" s="262">
        <v>15831</v>
      </c>
      <c r="CP255" s="262">
        <v>22532</v>
      </c>
      <c r="CQ255" s="262">
        <v>4765</v>
      </c>
      <c r="CR255" s="262">
        <v>907</v>
      </c>
      <c r="CS255" s="262">
        <v>14955</v>
      </c>
      <c r="CT255" s="262">
        <v>18382</v>
      </c>
      <c r="CU255" s="262">
        <v>10907</v>
      </c>
      <c r="CV255" s="262">
        <v>10061</v>
      </c>
      <c r="CW255" s="262">
        <v>3184</v>
      </c>
      <c r="CX255" s="262">
        <v>1501</v>
      </c>
      <c r="CY255" s="262">
        <v>147161</v>
      </c>
      <c r="CZ255" s="262">
        <v>73459</v>
      </c>
      <c r="DA255" s="262">
        <v>73702</v>
      </c>
      <c r="DB255" s="262">
        <v>13987</v>
      </c>
      <c r="DC255" s="262">
        <v>17513</v>
      </c>
      <c r="DD255" s="262">
        <v>16206</v>
      </c>
      <c r="DE255" s="262">
        <v>21580</v>
      </c>
      <c r="DF255" s="262">
        <v>15015</v>
      </c>
      <c r="DG255" s="262">
        <v>12457</v>
      </c>
      <c r="DH255" s="262">
        <v>6129</v>
      </c>
      <c r="DI255" s="262">
        <v>3911</v>
      </c>
      <c r="DJ255" s="262">
        <v>4131</v>
      </c>
      <c r="DK255" s="262">
        <v>14657</v>
      </c>
      <c r="DL255" s="262">
        <v>5246</v>
      </c>
      <c r="DM255" s="262">
        <v>11938</v>
      </c>
      <c r="DN255" s="262">
        <v>7823</v>
      </c>
      <c r="DO255" s="262">
        <v>17720</v>
      </c>
      <c r="DP255" s="262">
        <v>26554</v>
      </c>
      <c r="DQ255" s="262">
        <v>29965</v>
      </c>
      <c r="DR255" s="262">
        <v>14060</v>
      </c>
      <c r="DS255" s="262">
        <v>11156</v>
      </c>
      <c r="DT255" s="262">
        <v>84440</v>
      </c>
      <c r="DU255" s="262">
        <v>82630</v>
      </c>
      <c r="DV255" s="262">
        <v>1810</v>
      </c>
      <c r="DW255" s="262">
        <v>62270</v>
      </c>
      <c r="DX255" s="262">
        <v>82630</v>
      </c>
      <c r="DY255" s="262">
        <v>67980</v>
      </c>
      <c r="DZ255" s="262">
        <v>4220</v>
      </c>
      <c r="EA255" s="262">
        <v>3790</v>
      </c>
      <c r="EB255" s="262">
        <v>5320</v>
      </c>
      <c r="EC255" s="262">
        <v>1320</v>
      </c>
      <c r="ED255" s="262">
        <v>81200</v>
      </c>
      <c r="EE255" s="262">
        <v>3780</v>
      </c>
      <c r="EF255" s="262">
        <v>10540</v>
      </c>
      <c r="EG255" s="262">
        <v>16160</v>
      </c>
      <c r="EH255" s="262">
        <v>12530</v>
      </c>
      <c r="EI255" s="262">
        <v>11290</v>
      </c>
      <c r="EJ255" s="262">
        <v>2220</v>
      </c>
      <c r="EK255" s="262">
        <v>12330</v>
      </c>
      <c r="EL255" s="262">
        <v>5540</v>
      </c>
      <c r="EM255" s="262">
        <v>6610</v>
      </c>
      <c r="EN255" s="262">
        <v>0.42420000000000002</v>
      </c>
      <c r="EO255" s="262">
        <v>82630</v>
      </c>
      <c r="EP255" s="262">
        <v>2820</v>
      </c>
      <c r="EQ255" s="262">
        <v>27510</v>
      </c>
      <c r="ER255" s="262">
        <v>20750</v>
      </c>
      <c r="ES255" s="262">
        <v>1290</v>
      </c>
      <c r="ET255" s="262">
        <v>5470</v>
      </c>
      <c r="EU255" s="262">
        <v>19540</v>
      </c>
      <c r="EV255" s="262">
        <v>13570</v>
      </c>
      <c r="EW255" s="262">
        <v>5970</v>
      </c>
      <c r="EX255" s="262">
        <v>32760</v>
      </c>
      <c r="EY255" s="262">
        <v>2460</v>
      </c>
      <c r="EZ255" s="262">
        <v>8630</v>
      </c>
      <c r="FA255" s="262">
        <v>6580</v>
      </c>
      <c r="FB255" s="262">
        <v>15090</v>
      </c>
      <c r="FC255" s="262">
        <v>0.42420000000000002</v>
      </c>
      <c r="FD255" s="262">
        <v>18920</v>
      </c>
      <c r="FE255" s="262">
        <v>5960</v>
      </c>
      <c r="FF255" s="262">
        <v>11480</v>
      </c>
      <c r="FG255" s="262">
        <v>1480</v>
      </c>
      <c r="FH255" s="262">
        <v>5820</v>
      </c>
      <c r="FI255" s="262">
        <v>2990</v>
      </c>
      <c r="FJ255" s="262">
        <v>4680</v>
      </c>
      <c r="FK255" s="262">
        <v>3920</v>
      </c>
      <c r="FL255" s="262">
        <v>0.42420000000000002</v>
      </c>
      <c r="FM255" s="262">
        <v>1510</v>
      </c>
      <c r="FN255" s="262">
        <v>123980</v>
      </c>
      <c r="FO255" s="262">
        <v>7530</v>
      </c>
      <c r="FP255" s="262">
        <v>3650</v>
      </c>
      <c r="FQ255" s="262">
        <v>3880</v>
      </c>
      <c r="FR255" s="262">
        <v>62420</v>
      </c>
      <c r="FS255" s="262">
        <v>30290</v>
      </c>
      <c r="FT255" s="262">
        <v>28820</v>
      </c>
      <c r="FU255" s="262">
        <v>1480</v>
      </c>
      <c r="FV255" s="262">
        <v>8210</v>
      </c>
      <c r="FW255" s="262">
        <v>15520</v>
      </c>
      <c r="FX255" s="262">
        <v>123980</v>
      </c>
      <c r="FY255" s="262">
        <v>31620</v>
      </c>
      <c r="FZ255" s="262">
        <v>61580</v>
      </c>
      <c r="GA255" s="262">
        <v>15570</v>
      </c>
      <c r="GB255" s="262">
        <v>2470</v>
      </c>
      <c r="GC255" s="262">
        <v>6950</v>
      </c>
      <c r="GD255" s="262">
        <v>4950</v>
      </c>
      <c r="GE255" s="262">
        <v>840</v>
      </c>
      <c r="GF255">
        <v>3281</v>
      </c>
      <c r="GG255">
        <v>2377</v>
      </c>
      <c r="GH255">
        <v>15579</v>
      </c>
      <c r="GI255">
        <v>6057</v>
      </c>
      <c r="GJ255">
        <v>2695</v>
      </c>
      <c r="GK255">
        <v>4501</v>
      </c>
      <c r="GL255">
        <v>4576</v>
      </c>
      <c r="GM255">
        <v>2858</v>
      </c>
      <c r="GN255">
        <v>2108</v>
      </c>
      <c r="GO255">
        <v>892</v>
      </c>
      <c r="GP255">
        <v>4062</v>
      </c>
      <c r="GQ255">
        <v>2876</v>
      </c>
      <c r="GR255">
        <v>23377</v>
      </c>
      <c r="GS255">
        <v>8201</v>
      </c>
      <c r="GT255">
        <v>3495</v>
      </c>
      <c r="GU255">
        <v>7207</v>
      </c>
      <c r="GV255">
        <v>6185</v>
      </c>
      <c r="GW255">
        <v>3606</v>
      </c>
      <c r="GX255">
        <v>2661</v>
      </c>
      <c r="GY255">
        <v>1130</v>
      </c>
    </row>
    <row r="256" spans="1:207">
      <c r="A256" s="262">
        <v>9275</v>
      </c>
      <c r="B256" s="262">
        <v>9</v>
      </c>
      <c r="C256" s="262">
        <v>2</v>
      </c>
      <c r="D256" s="262">
        <v>75</v>
      </c>
      <c r="E256" s="262" t="s">
        <v>188</v>
      </c>
      <c r="F256" s="262" t="s">
        <v>2694</v>
      </c>
      <c r="G256" s="262" t="s">
        <v>2705</v>
      </c>
      <c r="H256" s="262" t="s">
        <v>2202</v>
      </c>
      <c r="I256" s="262">
        <v>56549</v>
      </c>
      <c r="J256" s="262">
        <v>6178</v>
      </c>
      <c r="K256" s="262">
        <v>3568</v>
      </c>
      <c r="L256" s="262">
        <v>4338</v>
      </c>
      <c r="M256" s="262">
        <v>6837</v>
      </c>
      <c r="N256" s="262">
        <v>9826</v>
      </c>
      <c r="O256" s="262">
        <v>8686</v>
      </c>
      <c r="P256" s="262">
        <v>9754</v>
      </c>
      <c r="Q256" s="262">
        <v>4893</v>
      </c>
      <c r="R256" s="262">
        <v>2469</v>
      </c>
      <c r="S256" s="262">
        <v>3685</v>
      </c>
      <c r="T256" s="262">
        <v>52055</v>
      </c>
      <c r="U256" s="262">
        <v>178</v>
      </c>
      <c r="V256" s="262">
        <v>159</v>
      </c>
      <c r="W256" s="262">
        <v>87</v>
      </c>
      <c r="X256" s="262">
        <v>212</v>
      </c>
      <c r="Y256" s="262">
        <v>18</v>
      </c>
      <c r="Z256" s="262">
        <v>155</v>
      </c>
      <c r="AA256" s="262">
        <v>912</v>
      </c>
      <c r="AB256" s="262">
        <v>574</v>
      </c>
      <c r="AC256" s="262">
        <v>282</v>
      </c>
      <c r="AD256" s="262">
        <v>47105</v>
      </c>
      <c r="AE256" s="262">
        <v>6876</v>
      </c>
      <c r="AF256" s="262">
        <v>800</v>
      </c>
      <c r="AG256" s="262">
        <v>40313</v>
      </c>
      <c r="AH256" s="262">
        <v>11820</v>
      </c>
      <c r="AI256" s="262">
        <v>3683</v>
      </c>
      <c r="AJ256" s="262">
        <v>563</v>
      </c>
      <c r="AK256" s="262">
        <v>170</v>
      </c>
      <c r="AL256" s="262">
        <v>47525</v>
      </c>
      <c r="AM256" s="262">
        <v>4003</v>
      </c>
      <c r="AN256" s="262">
        <v>2585</v>
      </c>
      <c r="AO256" s="262">
        <v>2436</v>
      </c>
      <c r="AP256" s="262">
        <v>85042</v>
      </c>
      <c r="AQ256" s="262">
        <v>8288</v>
      </c>
      <c r="AR256" s="262">
        <v>4689</v>
      </c>
      <c r="AS256" s="262">
        <v>6023</v>
      </c>
      <c r="AT256" s="262">
        <v>10276</v>
      </c>
      <c r="AU256" s="262">
        <v>15478</v>
      </c>
      <c r="AV256" s="262">
        <v>13633</v>
      </c>
      <c r="AW256" s="262">
        <v>16988</v>
      </c>
      <c r="AX256" s="262">
        <v>6503</v>
      </c>
      <c r="AY256" s="262">
        <v>3158</v>
      </c>
      <c r="AZ256" s="262">
        <v>13960</v>
      </c>
      <c r="BA256" s="262">
        <v>68255</v>
      </c>
      <c r="BB256" s="262">
        <v>972</v>
      </c>
      <c r="BC256" s="262">
        <v>552</v>
      </c>
      <c r="BD256" s="262">
        <v>305</v>
      </c>
      <c r="BE256" s="262">
        <v>486</v>
      </c>
      <c r="BF256" s="262">
        <v>27</v>
      </c>
      <c r="BG256" s="262">
        <v>479</v>
      </c>
      <c r="BH256" s="262">
        <v>1405</v>
      </c>
      <c r="BI256" s="262">
        <v>1095</v>
      </c>
      <c r="BJ256" s="262">
        <v>389</v>
      </c>
      <c r="BK256" s="262">
        <v>72468</v>
      </c>
      <c r="BL256" s="262">
        <v>8692</v>
      </c>
      <c r="BM256" s="262">
        <v>987</v>
      </c>
      <c r="BN256" s="262">
        <v>52075</v>
      </c>
      <c r="BO256" s="262">
        <v>27591</v>
      </c>
      <c r="BP256" s="262">
        <v>1528</v>
      </c>
      <c r="BQ256" s="262">
        <v>3842</v>
      </c>
      <c r="BR256" s="262">
        <v>3053</v>
      </c>
      <c r="BS256" s="262">
        <v>7163</v>
      </c>
      <c r="BT256" s="262">
        <v>11978</v>
      </c>
      <c r="BU256" s="262">
        <v>13634</v>
      </c>
      <c r="BV256" s="262">
        <v>12836</v>
      </c>
      <c r="BW256" s="262">
        <v>13192</v>
      </c>
      <c r="BX256" s="262">
        <v>9393</v>
      </c>
      <c r="BY256" s="262">
        <v>4659</v>
      </c>
      <c r="BZ256" s="262">
        <v>3120</v>
      </c>
      <c r="CA256" s="262">
        <v>6008</v>
      </c>
      <c r="CB256" s="262">
        <v>2175</v>
      </c>
      <c r="CC256" s="262">
        <v>5073</v>
      </c>
      <c r="CD256" s="262">
        <v>10870</v>
      </c>
      <c r="CE256" s="262">
        <v>15215</v>
      </c>
      <c r="CF256" s="262">
        <v>15518</v>
      </c>
      <c r="CG256" s="262">
        <v>13862</v>
      </c>
      <c r="CH256" s="262">
        <v>22323</v>
      </c>
      <c r="CI256" s="262">
        <v>70092</v>
      </c>
      <c r="CJ256" s="262">
        <v>5513</v>
      </c>
      <c r="CK256" s="262">
        <v>4608</v>
      </c>
      <c r="CL256" s="262">
        <v>4823</v>
      </c>
      <c r="CM256" s="262">
        <v>77499</v>
      </c>
      <c r="CN256" s="262">
        <v>22301</v>
      </c>
      <c r="CO256" s="262">
        <v>20147</v>
      </c>
      <c r="CP256" s="262">
        <v>26874</v>
      </c>
      <c r="CQ256" s="262">
        <v>6929</v>
      </c>
      <c r="CR256" s="262">
        <v>1248</v>
      </c>
      <c r="CS256" s="262">
        <v>22301</v>
      </c>
      <c r="CT256" s="262">
        <v>24188</v>
      </c>
      <c r="CU256" s="262">
        <v>13844</v>
      </c>
      <c r="CV256" s="262">
        <v>11613</v>
      </c>
      <c r="CW256" s="262">
        <v>3713</v>
      </c>
      <c r="CX256" s="262">
        <v>1840</v>
      </c>
      <c r="CY256" s="262">
        <v>184190</v>
      </c>
      <c r="CZ256" s="262">
        <v>90305</v>
      </c>
      <c r="DA256" s="262">
        <v>93885</v>
      </c>
      <c r="DB256" s="262">
        <v>15432</v>
      </c>
      <c r="DC256" s="262">
        <v>20836</v>
      </c>
      <c r="DD256" s="262">
        <v>20266</v>
      </c>
      <c r="DE256" s="262">
        <v>27831</v>
      </c>
      <c r="DF256" s="262">
        <v>20408</v>
      </c>
      <c r="DG256" s="262">
        <v>17785</v>
      </c>
      <c r="DH256" s="262">
        <v>9621</v>
      </c>
      <c r="DI256" s="262">
        <v>4214</v>
      </c>
      <c r="DJ256" s="262">
        <v>4388</v>
      </c>
      <c r="DK256" s="262">
        <v>16874</v>
      </c>
      <c r="DL256" s="262">
        <v>6332</v>
      </c>
      <c r="DM256" s="262">
        <v>14854</v>
      </c>
      <c r="DN256" s="262">
        <v>9872</v>
      </c>
      <c r="DO256" s="262">
        <v>21141</v>
      </c>
      <c r="DP256" s="262">
        <v>30870</v>
      </c>
      <c r="DQ256" s="262">
        <v>39174</v>
      </c>
      <c r="DR256" s="262">
        <v>19640</v>
      </c>
      <c r="DS256" s="262">
        <v>16831</v>
      </c>
      <c r="DT256" s="262">
        <v>101550</v>
      </c>
      <c r="DU256" s="262">
        <v>99180</v>
      </c>
      <c r="DV256" s="262">
        <v>2370</v>
      </c>
      <c r="DW256" s="262">
        <v>81930</v>
      </c>
      <c r="DX256" s="262">
        <v>99180</v>
      </c>
      <c r="DY256" s="262">
        <v>80690</v>
      </c>
      <c r="DZ256" s="262">
        <v>4460</v>
      </c>
      <c r="EA256" s="262">
        <v>5740</v>
      </c>
      <c r="EB256" s="262">
        <v>5590</v>
      </c>
      <c r="EC256" s="262">
        <v>2690</v>
      </c>
      <c r="ED256" s="262">
        <v>97600</v>
      </c>
      <c r="EE256" s="262">
        <v>4080</v>
      </c>
      <c r="EF256" s="262">
        <v>9890</v>
      </c>
      <c r="EG256" s="262">
        <v>17260</v>
      </c>
      <c r="EH256" s="262">
        <v>12000</v>
      </c>
      <c r="EI256" s="262">
        <v>16310</v>
      </c>
      <c r="EJ256" s="262">
        <v>3300</v>
      </c>
      <c r="EK256" s="262">
        <v>16180</v>
      </c>
      <c r="EL256" s="262">
        <v>7500</v>
      </c>
      <c r="EM256" s="262">
        <v>10770</v>
      </c>
      <c r="EN256" s="262">
        <v>0.42420000000000002</v>
      </c>
      <c r="EO256" s="262">
        <v>99180</v>
      </c>
      <c r="EP256" s="262">
        <v>4700</v>
      </c>
      <c r="EQ256" s="262">
        <v>32640</v>
      </c>
      <c r="ER256" s="262">
        <v>24280</v>
      </c>
      <c r="ES256" s="262">
        <v>1000</v>
      </c>
      <c r="ET256" s="262">
        <v>7370</v>
      </c>
      <c r="EU256" s="262">
        <v>25210</v>
      </c>
      <c r="EV256" s="262">
        <v>20140</v>
      </c>
      <c r="EW256" s="262">
        <v>5060</v>
      </c>
      <c r="EX256" s="262">
        <v>36620</v>
      </c>
      <c r="EY256" s="262">
        <v>2630</v>
      </c>
      <c r="EZ256" s="262">
        <v>7350</v>
      </c>
      <c r="FA256" s="262">
        <v>5520</v>
      </c>
      <c r="FB256" s="262">
        <v>21120</v>
      </c>
      <c r="FC256" s="262">
        <v>0.42420000000000002</v>
      </c>
      <c r="FD256" s="262">
        <v>21600</v>
      </c>
      <c r="FE256" s="262">
        <v>7290</v>
      </c>
      <c r="FF256" s="262">
        <v>12230</v>
      </c>
      <c r="FG256" s="262">
        <v>2080</v>
      </c>
      <c r="FH256" s="262">
        <v>7070</v>
      </c>
      <c r="FI256" s="262">
        <v>3660</v>
      </c>
      <c r="FJ256" s="262">
        <v>4750</v>
      </c>
      <c r="FK256" s="262">
        <v>3890</v>
      </c>
      <c r="FL256" s="262">
        <v>0.42420000000000002</v>
      </c>
      <c r="FM256" s="262">
        <v>2190</v>
      </c>
      <c r="FN256" s="262">
        <v>157340</v>
      </c>
      <c r="FO256" s="262">
        <v>9080</v>
      </c>
      <c r="FP256" s="262">
        <v>5410</v>
      </c>
      <c r="FQ256" s="262">
        <v>3660</v>
      </c>
      <c r="FR256" s="262">
        <v>87470</v>
      </c>
      <c r="FS256" s="262">
        <v>36880</v>
      </c>
      <c r="FT256" s="262">
        <v>34800</v>
      </c>
      <c r="FU256" s="262">
        <v>2080</v>
      </c>
      <c r="FV256" s="262">
        <v>7680</v>
      </c>
      <c r="FW256" s="262">
        <v>16240</v>
      </c>
      <c r="FX256" s="262">
        <v>157340</v>
      </c>
      <c r="FY256" s="262">
        <v>45140</v>
      </c>
      <c r="FZ256" s="262">
        <v>81110</v>
      </c>
      <c r="GA256" s="262">
        <v>16330</v>
      </c>
      <c r="GB256" s="262">
        <v>2530</v>
      </c>
      <c r="GC256" s="262">
        <v>4670</v>
      </c>
      <c r="GD256" s="262">
        <v>6310</v>
      </c>
      <c r="GE256" s="262">
        <v>1250</v>
      </c>
      <c r="GF256">
        <v>6178</v>
      </c>
      <c r="GG256">
        <v>3463</v>
      </c>
      <c r="GH256">
        <v>20193</v>
      </c>
      <c r="GI256">
        <v>7607</v>
      </c>
      <c r="GJ256">
        <v>3032</v>
      </c>
      <c r="GK256">
        <v>4967</v>
      </c>
      <c r="GL256">
        <v>5006</v>
      </c>
      <c r="GM256">
        <v>2930</v>
      </c>
      <c r="GN256">
        <v>2201</v>
      </c>
      <c r="GO256">
        <v>972</v>
      </c>
      <c r="GP256">
        <v>8288</v>
      </c>
      <c r="GQ256">
        <v>4540</v>
      </c>
      <c r="GR256">
        <v>30495</v>
      </c>
      <c r="GS256">
        <v>11926</v>
      </c>
      <c r="GT256">
        <v>4765</v>
      </c>
      <c r="GU256">
        <v>9621</v>
      </c>
      <c r="GV256">
        <v>7410</v>
      </c>
      <c r="GW256">
        <v>3916</v>
      </c>
      <c r="GX256">
        <v>2827</v>
      </c>
      <c r="GY256">
        <v>1248</v>
      </c>
    </row>
    <row r="257" spans="1:207">
      <c r="A257" s="262">
        <v>9276</v>
      </c>
      <c r="B257" s="262">
        <v>9</v>
      </c>
      <c r="C257" s="262">
        <v>2</v>
      </c>
      <c r="D257" s="262">
        <v>76</v>
      </c>
      <c r="E257" s="262" t="s">
        <v>188</v>
      </c>
      <c r="F257" s="262" t="s">
        <v>2706</v>
      </c>
      <c r="G257" s="262" t="s">
        <v>2707</v>
      </c>
      <c r="H257" s="262" t="s">
        <v>2202</v>
      </c>
      <c r="I257" s="262">
        <v>23622</v>
      </c>
      <c r="J257" s="262">
        <v>2005</v>
      </c>
      <c r="K257" s="262">
        <v>2055</v>
      </c>
      <c r="L257" s="262">
        <v>2459</v>
      </c>
      <c r="M257" s="262">
        <v>3500</v>
      </c>
      <c r="N257" s="262">
        <v>4514</v>
      </c>
      <c r="O257" s="262">
        <v>3529</v>
      </c>
      <c r="P257" s="262">
        <v>3392</v>
      </c>
      <c r="Q257" s="262">
        <v>1464</v>
      </c>
      <c r="R257" s="262">
        <v>704</v>
      </c>
      <c r="S257" s="262">
        <v>1556</v>
      </c>
      <c r="T257" s="262">
        <v>21546</v>
      </c>
      <c r="U257" s="262">
        <v>126</v>
      </c>
      <c r="V257" s="262">
        <v>74</v>
      </c>
      <c r="W257" s="262">
        <v>85</v>
      </c>
      <c r="X257" s="262">
        <v>117</v>
      </c>
      <c r="Y257" s="262">
        <v>36</v>
      </c>
      <c r="Z257" s="262">
        <v>82</v>
      </c>
      <c r="AA257" s="262">
        <v>393</v>
      </c>
      <c r="AB257" s="262">
        <v>189</v>
      </c>
      <c r="AC257" s="262">
        <v>93</v>
      </c>
      <c r="AD257" s="262">
        <v>19062</v>
      </c>
      <c r="AE257" s="262">
        <v>3335</v>
      </c>
      <c r="AF257" s="262">
        <v>550</v>
      </c>
      <c r="AG257" s="262">
        <v>14665</v>
      </c>
      <c r="AH257" s="262">
        <v>6438</v>
      </c>
      <c r="AI257" s="262">
        <v>2201</v>
      </c>
      <c r="AJ257" s="262">
        <v>243</v>
      </c>
      <c r="AK257" s="262">
        <v>75</v>
      </c>
      <c r="AL257" s="262">
        <v>20518</v>
      </c>
      <c r="AM257" s="262">
        <v>1284</v>
      </c>
      <c r="AN257" s="262">
        <v>778</v>
      </c>
      <c r="AO257" s="262">
        <v>1042</v>
      </c>
      <c r="AP257" s="262">
        <v>37535</v>
      </c>
      <c r="AQ257" s="262">
        <v>2832</v>
      </c>
      <c r="AR257" s="262">
        <v>2906</v>
      </c>
      <c r="AS257" s="262">
        <v>4046</v>
      </c>
      <c r="AT257" s="262">
        <v>5411</v>
      </c>
      <c r="AU257" s="262">
        <v>7562</v>
      </c>
      <c r="AV257" s="262">
        <v>5952</v>
      </c>
      <c r="AW257" s="262">
        <v>5920</v>
      </c>
      <c r="AX257" s="262">
        <v>1973</v>
      </c>
      <c r="AY257" s="262">
        <v>933</v>
      </c>
      <c r="AZ257" s="262">
        <v>5479</v>
      </c>
      <c r="BA257" s="262">
        <v>30519</v>
      </c>
      <c r="BB257" s="262">
        <v>684</v>
      </c>
      <c r="BC257" s="262">
        <v>177</v>
      </c>
      <c r="BD257" s="262">
        <v>214</v>
      </c>
      <c r="BE257" s="262">
        <v>268</v>
      </c>
      <c r="BF257" s="262">
        <v>54</v>
      </c>
      <c r="BG257" s="262">
        <v>140</v>
      </c>
      <c r="BH257" s="262">
        <v>728</v>
      </c>
      <c r="BI257" s="262">
        <v>382</v>
      </c>
      <c r="BJ257" s="262">
        <v>164</v>
      </c>
      <c r="BK257" s="262">
        <v>31070</v>
      </c>
      <c r="BL257" s="262">
        <v>4506</v>
      </c>
      <c r="BM257" s="262">
        <v>685</v>
      </c>
      <c r="BN257" s="262">
        <v>21799</v>
      </c>
      <c r="BO257" s="262">
        <v>12487</v>
      </c>
      <c r="BP257" s="262">
        <v>935</v>
      </c>
      <c r="BQ257" s="262">
        <v>2314</v>
      </c>
      <c r="BR257" s="262">
        <v>991</v>
      </c>
      <c r="BS257" s="262">
        <v>3754</v>
      </c>
      <c r="BT257" s="262">
        <v>6688</v>
      </c>
      <c r="BU257" s="262">
        <v>7397</v>
      </c>
      <c r="BV257" s="262">
        <v>5959</v>
      </c>
      <c r="BW257" s="262">
        <v>5050</v>
      </c>
      <c r="BX257" s="262">
        <v>3240</v>
      </c>
      <c r="BY257" s="262">
        <v>1410</v>
      </c>
      <c r="BZ257" s="262">
        <v>1015</v>
      </c>
      <c r="CA257" s="262">
        <v>2031</v>
      </c>
      <c r="CB257" s="262">
        <v>586</v>
      </c>
      <c r="CC257" s="262">
        <v>2199</v>
      </c>
      <c r="CD257" s="262">
        <v>6120</v>
      </c>
      <c r="CE257" s="262">
        <v>8530</v>
      </c>
      <c r="CF257" s="262">
        <v>7334</v>
      </c>
      <c r="CG257" s="262">
        <v>5452</v>
      </c>
      <c r="CH257" s="262">
        <v>7314</v>
      </c>
      <c r="CI257" s="262">
        <v>31641</v>
      </c>
      <c r="CJ257" s="262">
        <v>2066</v>
      </c>
      <c r="CK257" s="262">
        <v>1657</v>
      </c>
      <c r="CL257" s="262">
        <v>2171</v>
      </c>
      <c r="CM257" s="262">
        <v>33486</v>
      </c>
      <c r="CN257" s="262">
        <v>10257</v>
      </c>
      <c r="CO257" s="262">
        <v>8619</v>
      </c>
      <c r="CP257" s="262">
        <v>11056</v>
      </c>
      <c r="CQ257" s="262">
        <v>2941</v>
      </c>
      <c r="CR257" s="262">
        <v>613</v>
      </c>
      <c r="CS257" s="262">
        <v>10257</v>
      </c>
      <c r="CT257" s="262">
        <v>10438</v>
      </c>
      <c r="CU257" s="262">
        <v>5954</v>
      </c>
      <c r="CV257" s="262">
        <v>4737</v>
      </c>
      <c r="CW257" s="262">
        <v>1457</v>
      </c>
      <c r="CX257" s="262">
        <v>643</v>
      </c>
      <c r="CY257" s="262">
        <v>76782</v>
      </c>
      <c r="CZ257" s="262">
        <v>37970</v>
      </c>
      <c r="DA257" s="262">
        <v>38812</v>
      </c>
      <c r="DB257" s="262">
        <v>6221</v>
      </c>
      <c r="DC257" s="262">
        <v>8284</v>
      </c>
      <c r="DD257" s="262">
        <v>8630</v>
      </c>
      <c r="DE257" s="262">
        <v>12171</v>
      </c>
      <c r="DF257" s="262">
        <v>8573</v>
      </c>
      <c r="DG257" s="262">
        <v>7850</v>
      </c>
      <c r="DH257" s="262">
        <v>3951</v>
      </c>
      <c r="DI257" s="262">
        <v>1672</v>
      </c>
      <c r="DJ257" s="262">
        <v>1796</v>
      </c>
      <c r="DK257" s="262">
        <v>6749</v>
      </c>
      <c r="DL257" s="262">
        <v>2457</v>
      </c>
      <c r="DM257" s="262">
        <v>6358</v>
      </c>
      <c r="DN257" s="262">
        <v>4103</v>
      </c>
      <c r="DO257" s="262">
        <v>8624</v>
      </c>
      <c r="DP257" s="262">
        <v>12478</v>
      </c>
      <c r="DQ257" s="262">
        <v>17209</v>
      </c>
      <c r="DR257" s="262">
        <v>8161</v>
      </c>
      <c r="DS257" s="262">
        <v>7175</v>
      </c>
      <c r="DT257" s="262">
        <v>41910</v>
      </c>
      <c r="DU257" s="262">
        <v>40720</v>
      </c>
      <c r="DV257" s="262">
        <v>1190</v>
      </c>
      <c r="DW257" s="262">
        <v>34490</v>
      </c>
      <c r="DX257" s="262">
        <v>40720</v>
      </c>
      <c r="DY257" s="262">
        <v>32950</v>
      </c>
      <c r="DZ257" s="262">
        <v>2380</v>
      </c>
      <c r="EA257" s="262">
        <v>1860</v>
      </c>
      <c r="EB257" s="262">
        <v>2410</v>
      </c>
      <c r="EC257" s="262">
        <v>1130</v>
      </c>
      <c r="ED257" s="262">
        <v>40040</v>
      </c>
      <c r="EE257" s="262">
        <v>1560</v>
      </c>
      <c r="EF257" s="262">
        <v>3580</v>
      </c>
      <c r="EG257" s="262">
        <v>6780</v>
      </c>
      <c r="EH257" s="262">
        <v>4730</v>
      </c>
      <c r="EI257" s="262">
        <v>7380</v>
      </c>
      <c r="EJ257" s="262">
        <v>1380</v>
      </c>
      <c r="EK257" s="262">
        <v>7190</v>
      </c>
      <c r="EL257" s="262">
        <v>3320</v>
      </c>
      <c r="EM257" s="262">
        <v>3820</v>
      </c>
      <c r="EN257" s="262">
        <v>0.42420000000000002</v>
      </c>
      <c r="EO257" s="262">
        <v>40720</v>
      </c>
      <c r="EP257" s="262">
        <v>1660</v>
      </c>
      <c r="EQ257" s="262">
        <v>15390</v>
      </c>
      <c r="ER257" s="262">
        <v>11000</v>
      </c>
      <c r="ES257" s="262">
        <v>270</v>
      </c>
      <c r="ET257" s="262">
        <v>4120</v>
      </c>
      <c r="EU257" s="262">
        <v>9120</v>
      </c>
      <c r="EV257" s="262">
        <v>7440</v>
      </c>
      <c r="EW257" s="262">
        <v>1680</v>
      </c>
      <c r="EX257" s="262">
        <v>14550</v>
      </c>
      <c r="EY257" s="262">
        <v>920</v>
      </c>
      <c r="EZ257" s="262">
        <v>2760</v>
      </c>
      <c r="FA257" s="262">
        <v>2960</v>
      </c>
      <c r="FB257" s="262">
        <v>7910</v>
      </c>
      <c r="FC257" s="262">
        <v>0.42420000000000002</v>
      </c>
      <c r="FD257" s="262">
        <v>8470</v>
      </c>
      <c r="FE257" s="262">
        <v>3080</v>
      </c>
      <c r="FF257" s="262">
        <v>4590</v>
      </c>
      <c r="FG257" s="262">
        <v>800</v>
      </c>
      <c r="FH257" s="262">
        <v>2960</v>
      </c>
      <c r="FI257" s="262">
        <v>1000</v>
      </c>
      <c r="FJ257" s="262">
        <v>2100</v>
      </c>
      <c r="FK257" s="262">
        <v>1500</v>
      </c>
      <c r="FL257" s="262">
        <v>0.42420000000000002</v>
      </c>
      <c r="FM257" s="262">
        <v>910</v>
      </c>
      <c r="FN257" s="262">
        <v>66300</v>
      </c>
      <c r="FO257" s="262">
        <v>3620</v>
      </c>
      <c r="FP257" s="262">
        <v>1950</v>
      </c>
      <c r="FQ257" s="262">
        <v>1670</v>
      </c>
      <c r="FR257" s="262">
        <v>38050</v>
      </c>
      <c r="FS257" s="262">
        <v>15880</v>
      </c>
      <c r="FT257" s="262">
        <v>15080</v>
      </c>
      <c r="FU257" s="262">
        <v>800</v>
      </c>
      <c r="FV257" s="262">
        <v>3200</v>
      </c>
      <c r="FW257" s="262">
        <v>5550</v>
      </c>
      <c r="FX257" s="262">
        <v>66300</v>
      </c>
      <c r="FY257" s="262">
        <v>23250</v>
      </c>
      <c r="FZ257" s="262">
        <v>30990</v>
      </c>
      <c r="GA257" s="262">
        <v>6770</v>
      </c>
      <c r="GB257" s="262">
        <v>710</v>
      </c>
      <c r="GC257" s="262">
        <v>2010</v>
      </c>
      <c r="GD257" s="262">
        <v>2260</v>
      </c>
      <c r="GE257" s="262">
        <v>0.42420000000000002</v>
      </c>
      <c r="GF257">
        <v>2005</v>
      </c>
      <c r="GG257">
        <v>1989</v>
      </c>
      <c r="GH257">
        <v>10211</v>
      </c>
      <c r="GI257">
        <v>3156</v>
      </c>
      <c r="GJ257">
        <v>1117</v>
      </c>
      <c r="GK257">
        <v>1621</v>
      </c>
      <c r="GL257">
        <v>1737</v>
      </c>
      <c r="GM257">
        <v>860</v>
      </c>
      <c r="GN257">
        <v>623</v>
      </c>
      <c r="GO257">
        <v>303</v>
      </c>
      <c r="GP257">
        <v>2832</v>
      </c>
      <c r="GQ257">
        <v>2820</v>
      </c>
      <c r="GR257">
        <v>16564</v>
      </c>
      <c r="GS257">
        <v>5472</v>
      </c>
      <c r="GT257">
        <v>1720</v>
      </c>
      <c r="GU257">
        <v>3134</v>
      </c>
      <c r="GV257">
        <v>2629</v>
      </c>
      <c r="GW257">
        <v>1151</v>
      </c>
      <c r="GX257">
        <v>789</v>
      </c>
      <c r="GY257">
        <v>424</v>
      </c>
    </row>
    <row r="258" spans="1:207">
      <c r="A258" s="262">
        <v>9277</v>
      </c>
      <c r="B258" s="262">
        <v>9</v>
      </c>
      <c r="C258" s="262">
        <v>2</v>
      </c>
      <c r="D258" s="262">
        <v>77</v>
      </c>
      <c r="E258" s="262" t="s">
        <v>188</v>
      </c>
      <c r="F258" s="262" t="s">
        <v>2708</v>
      </c>
      <c r="G258" s="262" t="s">
        <v>2709</v>
      </c>
      <c r="H258" s="262" t="s">
        <v>2202</v>
      </c>
      <c r="I258" s="262">
        <v>36843</v>
      </c>
      <c r="J258" s="262">
        <v>4618</v>
      </c>
      <c r="K258" s="262">
        <v>2762</v>
      </c>
      <c r="L258" s="262">
        <v>3360</v>
      </c>
      <c r="M258" s="262">
        <v>4583</v>
      </c>
      <c r="N258" s="262">
        <v>5911</v>
      </c>
      <c r="O258" s="262">
        <v>5089</v>
      </c>
      <c r="P258" s="262">
        <v>6279</v>
      </c>
      <c r="Q258" s="262">
        <v>2850</v>
      </c>
      <c r="R258" s="262">
        <v>1391</v>
      </c>
      <c r="S258" s="262">
        <v>1746</v>
      </c>
      <c r="T258" s="262">
        <v>34533</v>
      </c>
      <c r="U258" s="262">
        <v>48</v>
      </c>
      <c r="V258" s="262">
        <v>252</v>
      </c>
      <c r="W258" s="262">
        <v>56</v>
      </c>
      <c r="X258" s="262">
        <v>95</v>
      </c>
      <c r="Y258" s="262">
        <v>9</v>
      </c>
      <c r="Z258" s="262">
        <v>104</v>
      </c>
      <c r="AA258" s="262">
        <v>1120</v>
      </c>
      <c r="AB258" s="262">
        <v>308</v>
      </c>
      <c r="AC258" s="262">
        <v>165</v>
      </c>
      <c r="AD258" s="262">
        <v>29007</v>
      </c>
      <c r="AE258" s="262">
        <v>5697</v>
      </c>
      <c r="AF258" s="262">
        <v>546</v>
      </c>
      <c r="AG258" s="262">
        <v>29331</v>
      </c>
      <c r="AH258" s="262">
        <v>5372</v>
      </c>
      <c r="AI258" s="262">
        <v>1686</v>
      </c>
      <c r="AJ258" s="262">
        <v>351</v>
      </c>
      <c r="AK258" s="262">
        <v>103</v>
      </c>
      <c r="AL258" s="262">
        <v>29585</v>
      </c>
      <c r="AM258" s="262">
        <v>3263</v>
      </c>
      <c r="AN258" s="262">
        <v>2277</v>
      </c>
      <c r="AO258" s="262">
        <v>1718</v>
      </c>
      <c r="AP258" s="262">
        <v>50939</v>
      </c>
      <c r="AQ258" s="262">
        <v>5786</v>
      </c>
      <c r="AR258" s="262">
        <v>3485</v>
      </c>
      <c r="AS258" s="262">
        <v>4656</v>
      </c>
      <c r="AT258" s="262">
        <v>6286</v>
      </c>
      <c r="AU258" s="262">
        <v>8369</v>
      </c>
      <c r="AV258" s="262">
        <v>7257</v>
      </c>
      <c r="AW258" s="262">
        <v>9867</v>
      </c>
      <c r="AX258" s="262">
        <v>3488</v>
      </c>
      <c r="AY258" s="262">
        <v>1745</v>
      </c>
      <c r="AZ258" s="262">
        <v>6923</v>
      </c>
      <c r="BA258" s="262">
        <v>41901</v>
      </c>
      <c r="BB258" s="262">
        <v>208</v>
      </c>
      <c r="BC258" s="262">
        <v>1300</v>
      </c>
      <c r="BD258" s="262">
        <v>186</v>
      </c>
      <c r="BE258" s="262">
        <v>183</v>
      </c>
      <c r="BF258" s="262">
        <v>12</v>
      </c>
      <c r="BG258" s="262">
        <v>226</v>
      </c>
      <c r="BH258" s="262">
        <v>2732</v>
      </c>
      <c r="BI258" s="262">
        <v>475</v>
      </c>
      <c r="BJ258" s="262">
        <v>203</v>
      </c>
      <c r="BK258" s="262">
        <v>40221</v>
      </c>
      <c r="BL258" s="262">
        <v>6651</v>
      </c>
      <c r="BM258" s="262">
        <v>657</v>
      </c>
      <c r="BN258" s="262">
        <v>32030</v>
      </c>
      <c r="BO258" s="262">
        <v>16283</v>
      </c>
      <c r="BP258" s="262">
        <v>519</v>
      </c>
      <c r="BQ258" s="262">
        <v>2107</v>
      </c>
      <c r="BR258" s="262">
        <v>1139</v>
      </c>
      <c r="BS258" s="262">
        <v>4097</v>
      </c>
      <c r="BT258" s="262">
        <v>6464</v>
      </c>
      <c r="BU258" s="262">
        <v>7677</v>
      </c>
      <c r="BV258" s="262">
        <v>7359</v>
      </c>
      <c r="BW258" s="262">
        <v>8166</v>
      </c>
      <c r="BX258" s="262">
        <v>6256</v>
      </c>
      <c r="BY258" s="262">
        <v>3073</v>
      </c>
      <c r="BZ258" s="262">
        <v>2199</v>
      </c>
      <c r="CA258" s="262">
        <v>4509</v>
      </c>
      <c r="CB258" s="262">
        <v>803</v>
      </c>
      <c r="CC258" s="262">
        <v>2772</v>
      </c>
      <c r="CD258" s="262">
        <v>5901</v>
      </c>
      <c r="CE258" s="262">
        <v>7782</v>
      </c>
      <c r="CF258" s="262">
        <v>8728</v>
      </c>
      <c r="CG258" s="262">
        <v>8555</v>
      </c>
      <c r="CH258" s="262">
        <v>16398</v>
      </c>
      <c r="CI258" s="262">
        <v>39427</v>
      </c>
      <c r="CJ258" s="262">
        <v>4214</v>
      </c>
      <c r="CK258" s="262">
        <v>4309</v>
      </c>
      <c r="CL258" s="262">
        <v>2989</v>
      </c>
      <c r="CM258" s="262">
        <v>47163</v>
      </c>
      <c r="CN258" s="262">
        <v>12995</v>
      </c>
      <c r="CO258" s="262">
        <v>12043</v>
      </c>
      <c r="CP258" s="262">
        <v>17091</v>
      </c>
      <c r="CQ258" s="262">
        <v>4262</v>
      </c>
      <c r="CR258" s="262">
        <v>772</v>
      </c>
      <c r="CS258" s="262">
        <v>12995</v>
      </c>
      <c r="CT258" s="262">
        <v>14392</v>
      </c>
      <c r="CU258" s="262">
        <v>8192</v>
      </c>
      <c r="CV258" s="262">
        <v>7240</v>
      </c>
      <c r="CW258" s="262">
        <v>2693</v>
      </c>
      <c r="CX258" s="262">
        <v>1651</v>
      </c>
      <c r="CY258" s="262">
        <v>116634</v>
      </c>
      <c r="CZ258" s="262">
        <v>57324</v>
      </c>
      <c r="DA258" s="262">
        <v>59310</v>
      </c>
      <c r="DB258" s="262">
        <v>10131</v>
      </c>
      <c r="DC258" s="262">
        <v>13635</v>
      </c>
      <c r="DD258" s="262">
        <v>12917</v>
      </c>
      <c r="DE258" s="262">
        <v>17148</v>
      </c>
      <c r="DF258" s="262">
        <v>12436</v>
      </c>
      <c r="DG258" s="262">
        <v>11652</v>
      </c>
      <c r="DH258" s="262">
        <v>6414</v>
      </c>
      <c r="DI258" s="262">
        <v>2831</v>
      </c>
      <c r="DJ258" s="262">
        <v>2936</v>
      </c>
      <c r="DK258" s="262">
        <v>10993</v>
      </c>
      <c r="DL258" s="262">
        <v>4156</v>
      </c>
      <c r="DM258" s="262">
        <v>9412</v>
      </c>
      <c r="DN258" s="262">
        <v>6355</v>
      </c>
      <c r="DO258" s="262">
        <v>12925</v>
      </c>
      <c r="DP258" s="262">
        <v>19376</v>
      </c>
      <c r="DQ258" s="262">
        <v>23900</v>
      </c>
      <c r="DR258" s="262">
        <v>12440</v>
      </c>
      <c r="DS258" s="262">
        <v>11310</v>
      </c>
      <c r="DT258" s="262">
        <v>64400</v>
      </c>
      <c r="DU258" s="262">
        <v>62710</v>
      </c>
      <c r="DV258" s="262">
        <v>1690</v>
      </c>
      <c r="DW258" s="262">
        <v>51940</v>
      </c>
      <c r="DX258" s="262">
        <v>62710</v>
      </c>
      <c r="DY258" s="262">
        <v>51430</v>
      </c>
      <c r="DZ258" s="262">
        <v>2260</v>
      </c>
      <c r="EA258" s="262">
        <v>3300</v>
      </c>
      <c r="EB258" s="262">
        <v>4110</v>
      </c>
      <c r="EC258" s="262">
        <v>1600</v>
      </c>
      <c r="ED258" s="262">
        <v>61880</v>
      </c>
      <c r="EE258" s="262">
        <v>2400</v>
      </c>
      <c r="EF258" s="262">
        <v>6370</v>
      </c>
      <c r="EG258" s="262">
        <v>10650</v>
      </c>
      <c r="EH258" s="262">
        <v>7810</v>
      </c>
      <c r="EI258" s="262">
        <v>8890</v>
      </c>
      <c r="EJ258" s="262">
        <v>2740</v>
      </c>
      <c r="EK258" s="262">
        <v>10460</v>
      </c>
      <c r="EL258" s="262">
        <v>6070</v>
      </c>
      <c r="EM258" s="262">
        <v>6350</v>
      </c>
      <c r="EN258" s="262">
        <v>0.42420000000000002</v>
      </c>
      <c r="EO258" s="262">
        <v>62710</v>
      </c>
      <c r="EP258" s="262">
        <v>3640</v>
      </c>
      <c r="EQ258" s="262">
        <v>23980</v>
      </c>
      <c r="ER258" s="262">
        <v>17370</v>
      </c>
      <c r="ES258" s="262">
        <v>540</v>
      </c>
      <c r="ET258" s="262">
        <v>6060</v>
      </c>
      <c r="EU258" s="262">
        <v>13550</v>
      </c>
      <c r="EV258" s="262">
        <v>11190</v>
      </c>
      <c r="EW258" s="262">
        <v>2360</v>
      </c>
      <c r="EX258" s="262">
        <v>21540</v>
      </c>
      <c r="EY258" s="262">
        <v>1730</v>
      </c>
      <c r="EZ258" s="262">
        <v>4340</v>
      </c>
      <c r="FA258" s="262">
        <v>3140</v>
      </c>
      <c r="FB258" s="262">
        <v>12320</v>
      </c>
      <c r="FC258" s="262">
        <v>0.42420000000000002</v>
      </c>
      <c r="FD258" s="262">
        <v>14120</v>
      </c>
      <c r="FE258" s="262">
        <v>4380</v>
      </c>
      <c r="FF258" s="262">
        <v>8360</v>
      </c>
      <c r="FG258" s="262">
        <v>1380</v>
      </c>
      <c r="FH258" s="262">
        <v>4140</v>
      </c>
      <c r="FI258" s="262">
        <v>2570</v>
      </c>
      <c r="FJ258" s="262">
        <v>3280</v>
      </c>
      <c r="FK258" s="262">
        <v>2850</v>
      </c>
      <c r="FL258" s="262">
        <v>0.42420000000000002</v>
      </c>
      <c r="FM258" s="262">
        <v>1280</v>
      </c>
      <c r="FN258" s="262">
        <v>100250</v>
      </c>
      <c r="FO258" s="262">
        <v>5840</v>
      </c>
      <c r="FP258" s="262">
        <v>3150</v>
      </c>
      <c r="FQ258" s="262">
        <v>2690</v>
      </c>
      <c r="FR258" s="262">
        <v>59500</v>
      </c>
      <c r="FS258" s="262">
        <v>20600</v>
      </c>
      <c r="FT258" s="262">
        <v>19220</v>
      </c>
      <c r="FU258" s="262">
        <v>1380</v>
      </c>
      <c r="FV258" s="262">
        <v>5310</v>
      </c>
      <c r="FW258" s="262">
        <v>9000</v>
      </c>
      <c r="FX258" s="262">
        <v>100250</v>
      </c>
      <c r="FY258" s="262">
        <v>28610</v>
      </c>
      <c r="FZ258" s="262">
        <v>51360</v>
      </c>
      <c r="GA258" s="262">
        <v>11210</v>
      </c>
      <c r="GB258" s="262">
        <v>2000</v>
      </c>
      <c r="GC258" s="262">
        <v>3050</v>
      </c>
      <c r="GD258" s="262">
        <v>3260</v>
      </c>
      <c r="GE258" s="262">
        <v>770</v>
      </c>
      <c r="GF258">
        <v>4618</v>
      </c>
      <c r="GG258">
        <v>2677</v>
      </c>
      <c r="GH258">
        <v>13483</v>
      </c>
      <c r="GI258">
        <v>4351</v>
      </c>
      <c r="GJ258">
        <v>1863</v>
      </c>
      <c r="GK258">
        <v>3136</v>
      </c>
      <c r="GL258">
        <v>3181</v>
      </c>
      <c r="GM258">
        <v>1690</v>
      </c>
      <c r="GN258">
        <v>1289</v>
      </c>
      <c r="GO258">
        <v>555</v>
      </c>
      <c r="GP258">
        <v>5786</v>
      </c>
      <c r="GQ258">
        <v>3336</v>
      </c>
      <c r="GR258">
        <v>18849</v>
      </c>
      <c r="GS258">
        <v>6162</v>
      </c>
      <c r="GT258">
        <v>2770</v>
      </c>
      <c r="GU258">
        <v>5508</v>
      </c>
      <c r="GV258">
        <v>4175</v>
      </c>
      <c r="GW258">
        <v>2063</v>
      </c>
      <c r="GX258">
        <v>1577</v>
      </c>
      <c r="GY258">
        <v>713</v>
      </c>
    </row>
    <row r="259" spans="1:207">
      <c r="A259" s="262">
        <v>9278</v>
      </c>
      <c r="B259" s="262">
        <v>9</v>
      </c>
      <c r="C259" s="262">
        <v>2</v>
      </c>
      <c r="D259" s="262">
        <v>78</v>
      </c>
      <c r="E259" s="262" t="s">
        <v>188</v>
      </c>
      <c r="F259" s="262" t="s">
        <v>2710</v>
      </c>
      <c r="G259" s="262" t="s">
        <v>2711</v>
      </c>
      <c r="H259" s="262" t="s">
        <v>2202</v>
      </c>
      <c r="I259" s="262">
        <v>31133</v>
      </c>
      <c r="J259" s="262">
        <v>2576</v>
      </c>
      <c r="K259" s="262">
        <v>1976</v>
      </c>
      <c r="L259" s="262">
        <v>2542</v>
      </c>
      <c r="M259" s="262">
        <v>3657</v>
      </c>
      <c r="N259" s="262">
        <v>5055</v>
      </c>
      <c r="O259" s="262">
        <v>4578</v>
      </c>
      <c r="P259" s="262">
        <v>6100</v>
      </c>
      <c r="Q259" s="262">
        <v>3102</v>
      </c>
      <c r="R259" s="262">
        <v>1547</v>
      </c>
      <c r="S259" s="262">
        <v>1199</v>
      </c>
      <c r="T259" s="262">
        <v>29588</v>
      </c>
      <c r="U259" s="262">
        <v>0.42420000000000002</v>
      </c>
      <c r="V259" s="262">
        <v>119</v>
      </c>
      <c r="W259" s="262">
        <v>46</v>
      </c>
      <c r="X259" s="262">
        <v>71</v>
      </c>
      <c r="Y259" s="262">
        <v>9</v>
      </c>
      <c r="Z259" s="262">
        <v>101</v>
      </c>
      <c r="AA259" s="262">
        <v>442</v>
      </c>
      <c r="AB259" s="262">
        <v>204</v>
      </c>
      <c r="AC259" s="262">
        <v>161</v>
      </c>
      <c r="AD259" s="262">
        <v>25461</v>
      </c>
      <c r="AE259" s="262">
        <v>4287</v>
      </c>
      <c r="AF259" s="262">
        <v>578</v>
      </c>
      <c r="AG259" s="262">
        <v>24441</v>
      </c>
      <c r="AH259" s="262">
        <v>5354</v>
      </c>
      <c r="AI259" s="262">
        <v>1219</v>
      </c>
      <c r="AJ259" s="262">
        <v>86</v>
      </c>
      <c r="AK259" s="262">
        <v>33</v>
      </c>
      <c r="AL259" s="262">
        <v>26659</v>
      </c>
      <c r="AM259" s="262">
        <v>2686</v>
      </c>
      <c r="AN259" s="262">
        <v>833</v>
      </c>
      <c r="AO259" s="262">
        <v>955</v>
      </c>
      <c r="AP259" s="262">
        <v>40655</v>
      </c>
      <c r="AQ259" s="262">
        <v>3219</v>
      </c>
      <c r="AR259" s="262">
        <v>2376</v>
      </c>
      <c r="AS259" s="262">
        <v>3415</v>
      </c>
      <c r="AT259" s="262">
        <v>4867</v>
      </c>
      <c r="AU259" s="262">
        <v>7192</v>
      </c>
      <c r="AV259" s="262">
        <v>6044</v>
      </c>
      <c r="AW259" s="262">
        <v>7922</v>
      </c>
      <c r="AX259" s="262">
        <v>3716</v>
      </c>
      <c r="AY259" s="262">
        <v>1904</v>
      </c>
      <c r="AZ259" s="262">
        <v>3564</v>
      </c>
      <c r="BA259" s="262">
        <v>36151</v>
      </c>
      <c r="BB259" s="262">
        <v>12</v>
      </c>
      <c r="BC259" s="262">
        <v>469</v>
      </c>
      <c r="BD259" s="262">
        <v>228</v>
      </c>
      <c r="BE259" s="262">
        <v>102</v>
      </c>
      <c r="BF259" s="262">
        <v>9</v>
      </c>
      <c r="BG259" s="262">
        <v>120</v>
      </c>
      <c r="BH259" s="262">
        <v>756</v>
      </c>
      <c r="BI259" s="262">
        <v>324</v>
      </c>
      <c r="BJ259" s="262">
        <v>209</v>
      </c>
      <c r="BK259" s="262">
        <v>33582</v>
      </c>
      <c r="BL259" s="262">
        <v>5131</v>
      </c>
      <c r="BM259" s="262">
        <v>653</v>
      </c>
      <c r="BN259" s="262">
        <v>27202</v>
      </c>
      <c r="BO259" s="262">
        <v>11295</v>
      </c>
      <c r="BP259" s="262">
        <v>469</v>
      </c>
      <c r="BQ259" s="262">
        <v>1689</v>
      </c>
      <c r="BR259" s="262">
        <v>698</v>
      </c>
      <c r="BS259" s="262">
        <v>2081</v>
      </c>
      <c r="BT259" s="262">
        <v>4271</v>
      </c>
      <c r="BU259" s="262">
        <v>6299</v>
      </c>
      <c r="BV259" s="262">
        <v>6902</v>
      </c>
      <c r="BW259" s="262">
        <v>7580</v>
      </c>
      <c r="BX259" s="262">
        <v>5355</v>
      </c>
      <c r="BY259" s="262">
        <v>2580</v>
      </c>
      <c r="BZ259" s="262">
        <v>1763</v>
      </c>
      <c r="CA259" s="262">
        <v>3126</v>
      </c>
      <c r="CB259" s="262">
        <v>455</v>
      </c>
      <c r="CC259" s="262">
        <v>1370</v>
      </c>
      <c r="CD259" s="262">
        <v>3744</v>
      </c>
      <c r="CE259" s="262">
        <v>6632</v>
      </c>
      <c r="CF259" s="262">
        <v>8117</v>
      </c>
      <c r="CG259" s="262">
        <v>7835</v>
      </c>
      <c r="CH259" s="262">
        <v>12502</v>
      </c>
      <c r="CI259" s="262">
        <v>34381</v>
      </c>
      <c r="CJ259" s="262">
        <v>3287</v>
      </c>
      <c r="CK259" s="262">
        <v>1437</v>
      </c>
      <c r="CL259" s="262">
        <v>1550</v>
      </c>
      <c r="CM259" s="262">
        <v>37707</v>
      </c>
      <c r="CN259" s="262">
        <v>8769</v>
      </c>
      <c r="CO259" s="262">
        <v>9814</v>
      </c>
      <c r="CP259" s="262">
        <v>15347</v>
      </c>
      <c r="CQ259" s="262">
        <v>3237</v>
      </c>
      <c r="CR259" s="262">
        <v>540</v>
      </c>
      <c r="CS259" s="262">
        <v>8769</v>
      </c>
      <c r="CT259" s="262">
        <v>11572</v>
      </c>
      <c r="CU259" s="262">
        <v>7399</v>
      </c>
      <c r="CV259" s="262">
        <v>6832</v>
      </c>
      <c r="CW259" s="262">
        <v>2178</v>
      </c>
      <c r="CX259" s="262">
        <v>957</v>
      </c>
      <c r="CY259" s="262">
        <v>95852</v>
      </c>
      <c r="CZ259" s="262">
        <v>47558</v>
      </c>
      <c r="DA259" s="262">
        <v>48295</v>
      </c>
      <c r="DB259" s="262">
        <v>8901</v>
      </c>
      <c r="DC259" s="262">
        <v>11338</v>
      </c>
      <c r="DD259" s="262">
        <v>10483</v>
      </c>
      <c r="DE259" s="262">
        <v>14406</v>
      </c>
      <c r="DF259" s="262">
        <v>9729</v>
      </c>
      <c r="DG259" s="262">
        <v>8577</v>
      </c>
      <c r="DH259" s="262">
        <v>4316</v>
      </c>
      <c r="DI259" s="262">
        <v>2379</v>
      </c>
      <c r="DJ259" s="262">
        <v>2579</v>
      </c>
      <c r="DK259" s="262">
        <v>9569</v>
      </c>
      <c r="DL259" s="262">
        <v>3358</v>
      </c>
      <c r="DM259" s="262">
        <v>7851</v>
      </c>
      <c r="DN259" s="262">
        <v>4986</v>
      </c>
      <c r="DO259" s="262">
        <v>11240</v>
      </c>
      <c r="DP259" s="262">
        <v>16863</v>
      </c>
      <c r="DQ259" s="262">
        <v>20038</v>
      </c>
      <c r="DR259" s="262">
        <v>9236</v>
      </c>
      <c r="DS259" s="262">
        <v>7754</v>
      </c>
      <c r="DT259" s="262">
        <v>53920</v>
      </c>
      <c r="DU259" s="262">
        <v>52860</v>
      </c>
      <c r="DV259" s="262">
        <v>1060</v>
      </c>
      <c r="DW259" s="262">
        <v>41590</v>
      </c>
      <c r="DX259" s="262">
        <v>52860</v>
      </c>
      <c r="DY259" s="262">
        <v>43390</v>
      </c>
      <c r="DZ259" s="262">
        <v>3050</v>
      </c>
      <c r="EA259" s="262">
        <v>2190</v>
      </c>
      <c r="EB259" s="262">
        <v>3020</v>
      </c>
      <c r="EC259" s="262">
        <v>1220</v>
      </c>
      <c r="ED259" s="262">
        <v>51880</v>
      </c>
      <c r="EE259" s="262">
        <v>1610</v>
      </c>
      <c r="EF259" s="262">
        <v>5290</v>
      </c>
      <c r="EG259" s="262">
        <v>9450</v>
      </c>
      <c r="EH259" s="262">
        <v>7490</v>
      </c>
      <c r="EI259" s="262">
        <v>7390</v>
      </c>
      <c r="EJ259" s="262">
        <v>1750</v>
      </c>
      <c r="EK259" s="262">
        <v>7650</v>
      </c>
      <c r="EL259" s="262">
        <v>5010</v>
      </c>
      <c r="EM259" s="262">
        <v>5910</v>
      </c>
      <c r="EN259" s="262">
        <v>0.42420000000000002</v>
      </c>
      <c r="EO259" s="262">
        <v>52860</v>
      </c>
      <c r="EP259" s="262">
        <v>2950</v>
      </c>
      <c r="EQ259" s="262">
        <v>18790</v>
      </c>
      <c r="ER259" s="262">
        <v>14630</v>
      </c>
      <c r="ES259" s="262">
        <v>420</v>
      </c>
      <c r="ET259" s="262">
        <v>3730</v>
      </c>
      <c r="EU259" s="262">
        <v>11670</v>
      </c>
      <c r="EV259" s="262">
        <v>8530</v>
      </c>
      <c r="EW259" s="262">
        <v>3150</v>
      </c>
      <c r="EX259" s="262">
        <v>19450</v>
      </c>
      <c r="EY259" s="262">
        <v>1430</v>
      </c>
      <c r="EZ259" s="262">
        <v>3430</v>
      </c>
      <c r="FA259" s="262">
        <v>4190</v>
      </c>
      <c r="FB259" s="262">
        <v>10400</v>
      </c>
      <c r="FC259" s="262">
        <v>0.42420000000000002</v>
      </c>
      <c r="FD259" s="262">
        <v>12310</v>
      </c>
      <c r="FE259" s="262">
        <v>3860</v>
      </c>
      <c r="FF259" s="262">
        <v>7410</v>
      </c>
      <c r="FG259" s="262">
        <v>1040</v>
      </c>
      <c r="FH259" s="262">
        <v>3700</v>
      </c>
      <c r="FI259" s="262">
        <v>1890</v>
      </c>
      <c r="FJ259" s="262">
        <v>2640</v>
      </c>
      <c r="FK259" s="262">
        <v>2770</v>
      </c>
      <c r="FL259" s="262">
        <v>0.42420000000000002</v>
      </c>
      <c r="FM259" s="262">
        <v>1290</v>
      </c>
      <c r="FN259" s="262">
        <v>80970</v>
      </c>
      <c r="FO259" s="262">
        <v>5420</v>
      </c>
      <c r="FP259" s="262">
        <v>3030</v>
      </c>
      <c r="FQ259" s="262">
        <v>2390</v>
      </c>
      <c r="FR259" s="262">
        <v>43850</v>
      </c>
      <c r="FS259" s="262">
        <v>18670</v>
      </c>
      <c r="FT259" s="262">
        <v>17630</v>
      </c>
      <c r="FU259" s="262">
        <v>1040</v>
      </c>
      <c r="FV259" s="262">
        <v>4810</v>
      </c>
      <c r="FW259" s="262">
        <v>8220</v>
      </c>
      <c r="FX259" s="262">
        <v>80970</v>
      </c>
      <c r="FY259" s="262">
        <v>21070</v>
      </c>
      <c r="FZ259" s="262">
        <v>42210</v>
      </c>
      <c r="GA259" s="262">
        <v>9470</v>
      </c>
      <c r="GB259" s="262">
        <v>1520</v>
      </c>
      <c r="GC259" s="262">
        <v>3290</v>
      </c>
      <c r="GD259" s="262">
        <v>3010</v>
      </c>
      <c r="GE259" s="262">
        <v>0.42420000000000002</v>
      </c>
      <c r="GF259">
        <v>2576</v>
      </c>
      <c r="GG259">
        <v>1909</v>
      </c>
      <c r="GH259">
        <v>10889</v>
      </c>
      <c r="GI259">
        <v>3950</v>
      </c>
      <c r="GJ259">
        <v>1614</v>
      </c>
      <c r="GK259">
        <v>3049</v>
      </c>
      <c r="GL259">
        <v>3270</v>
      </c>
      <c r="GM259">
        <v>1850</v>
      </c>
      <c r="GN259">
        <v>1427</v>
      </c>
      <c r="GO259">
        <v>599</v>
      </c>
      <c r="GP259">
        <v>3219</v>
      </c>
      <c r="GQ259">
        <v>2309</v>
      </c>
      <c r="GR259">
        <v>14988</v>
      </c>
      <c r="GS259">
        <v>5266</v>
      </c>
      <c r="GT259">
        <v>2007</v>
      </c>
      <c r="GU259">
        <v>4126</v>
      </c>
      <c r="GV259">
        <v>4056</v>
      </c>
      <c r="GW259">
        <v>2176</v>
      </c>
      <c r="GX259">
        <v>1730</v>
      </c>
      <c r="GY259">
        <v>778</v>
      </c>
    </row>
    <row r="260" spans="1:207">
      <c r="A260" s="262">
        <v>9279</v>
      </c>
      <c r="B260" s="262">
        <v>9</v>
      </c>
      <c r="C260" s="262">
        <v>2</v>
      </c>
      <c r="D260" s="262">
        <v>79</v>
      </c>
      <c r="E260" s="262" t="s">
        <v>188</v>
      </c>
      <c r="F260" s="262" t="s">
        <v>2712</v>
      </c>
      <c r="G260" s="262" t="s">
        <v>2713</v>
      </c>
      <c r="H260" s="262" t="s">
        <v>2202</v>
      </c>
      <c r="I260" s="262">
        <v>28918</v>
      </c>
      <c r="J260" s="262">
        <v>2546</v>
      </c>
      <c r="K260" s="262">
        <v>2233</v>
      </c>
      <c r="L260" s="262">
        <v>2706</v>
      </c>
      <c r="M260" s="262">
        <v>3199</v>
      </c>
      <c r="N260" s="262">
        <v>4569</v>
      </c>
      <c r="O260" s="262">
        <v>4271</v>
      </c>
      <c r="P260" s="262">
        <v>5701</v>
      </c>
      <c r="Q260" s="262">
        <v>2486</v>
      </c>
      <c r="R260" s="262">
        <v>1207</v>
      </c>
      <c r="S260" s="262">
        <v>1230</v>
      </c>
      <c r="T260" s="262">
        <v>27118</v>
      </c>
      <c r="U260" s="262">
        <v>134</v>
      </c>
      <c r="V260" s="262">
        <v>151</v>
      </c>
      <c r="W260" s="262">
        <v>123</v>
      </c>
      <c r="X260" s="262">
        <v>105</v>
      </c>
      <c r="Y260" s="262">
        <v>9</v>
      </c>
      <c r="Z260" s="262">
        <v>48</v>
      </c>
      <c r="AA260" s="262">
        <v>545</v>
      </c>
      <c r="AB260" s="262">
        <v>209</v>
      </c>
      <c r="AC260" s="262">
        <v>137</v>
      </c>
      <c r="AD260" s="262">
        <v>23267</v>
      </c>
      <c r="AE260" s="262">
        <v>4336</v>
      </c>
      <c r="AF260" s="262">
        <v>424</v>
      </c>
      <c r="AG260" s="262">
        <v>23259</v>
      </c>
      <c r="AH260" s="262">
        <v>4090</v>
      </c>
      <c r="AI260" s="262">
        <v>1224</v>
      </c>
      <c r="AJ260" s="262">
        <v>281</v>
      </c>
      <c r="AK260" s="262">
        <v>64</v>
      </c>
      <c r="AL260" s="262">
        <v>23907</v>
      </c>
      <c r="AM260" s="262">
        <v>2307</v>
      </c>
      <c r="AN260" s="262">
        <v>1714</v>
      </c>
      <c r="AO260" s="262">
        <v>990</v>
      </c>
      <c r="AP260" s="262">
        <v>39274</v>
      </c>
      <c r="AQ260" s="262">
        <v>3072</v>
      </c>
      <c r="AR260" s="262">
        <v>2663</v>
      </c>
      <c r="AS260" s="262">
        <v>3783</v>
      </c>
      <c r="AT260" s="262">
        <v>4240</v>
      </c>
      <c r="AU260" s="262">
        <v>6676</v>
      </c>
      <c r="AV260" s="262">
        <v>5592</v>
      </c>
      <c r="AW260" s="262">
        <v>8431</v>
      </c>
      <c r="AX260" s="262">
        <v>3339</v>
      </c>
      <c r="AY260" s="262">
        <v>1475</v>
      </c>
      <c r="AZ260" s="262">
        <v>4084</v>
      </c>
      <c r="BA260" s="262">
        <v>32654</v>
      </c>
      <c r="BB260" s="262">
        <v>1080</v>
      </c>
      <c r="BC260" s="262">
        <v>460</v>
      </c>
      <c r="BD260" s="262">
        <v>681</v>
      </c>
      <c r="BE260" s="262">
        <v>174</v>
      </c>
      <c r="BF260" s="262">
        <v>12</v>
      </c>
      <c r="BG260" s="262">
        <v>126</v>
      </c>
      <c r="BH260" s="262">
        <v>753</v>
      </c>
      <c r="BI260" s="262">
        <v>372</v>
      </c>
      <c r="BJ260" s="262">
        <v>171</v>
      </c>
      <c r="BK260" s="262">
        <v>32237</v>
      </c>
      <c r="BL260" s="262">
        <v>5274</v>
      </c>
      <c r="BM260" s="262">
        <v>464</v>
      </c>
      <c r="BN260" s="262">
        <v>24971</v>
      </c>
      <c r="BO260" s="262">
        <v>12447</v>
      </c>
      <c r="BP260" s="262">
        <v>204</v>
      </c>
      <c r="BQ260" s="262">
        <v>1649</v>
      </c>
      <c r="BR260" s="262">
        <v>795</v>
      </c>
      <c r="BS260" s="262">
        <v>2812</v>
      </c>
      <c r="BT260" s="262">
        <v>5096</v>
      </c>
      <c r="BU260" s="262">
        <v>5898</v>
      </c>
      <c r="BV260" s="262">
        <v>6322</v>
      </c>
      <c r="BW260" s="262">
        <v>6767</v>
      </c>
      <c r="BX260" s="262">
        <v>5110</v>
      </c>
      <c r="BY260" s="262">
        <v>2356</v>
      </c>
      <c r="BZ260" s="262">
        <v>1536</v>
      </c>
      <c r="CA260" s="262">
        <v>2579</v>
      </c>
      <c r="CB260" s="262">
        <v>543</v>
      </c>
      <c r="CC260" s="262">
        <v>1867</v>
      </c>
      <c r="CD260" s="262">
        <v>4376</v>
      </c>
      <c r="CE260" s="262">
        <v>5951</v>
      </c>
      <c r="CF260" s="262">
        <v>7202</v>
      </c>
      <c r="CG260" s="262">
        <v>7455</v>
      </c>
      <c r="CH260" s="262">
        <v>11877</v>
      </c>
      <c r="CI260" s="262">
        <v>31345</v>
      </c>
      <c r="CJ260" s="262">
        <v>3037</v>
      </c>
      <c r="CK260" s="262">
        <v>3219</v>
      </c>
      <c r="CL260" s="262">
        <v>1670</v>
      </c>
      <c r="CM260" s="262">
        <v>36502</v>
      </c>
      <c r="CN260" s="262">
        <v>9597</v>
      </c>
      <c r="CO260" s="262">
        <v>9676</v>
      </c>
      <c r="CP260" s="262">
        <v>13695</v>
      </c>
      <c r="CQ260" s="262">
        <v>2991</v>
      </c>
      <c r="CR260" s="262">
        <v>543</v>
      </c>
      <c r="CS260" s="262">
        <v>9597</v>
      </c>
      <c r="CT260" s="262">
        <v>11260</v>
      </c>
      <c r="CU260" s="262">
        <v>6865</v>
      </c>
      <c r="CV260" s="262">
        <v>5896</v>
      </c>
      <c r="CW260" s="262">
        <v>1942</v>
      </c>
      <c r="CX260" s="262">
        <v>942</v>
      </c>
      <c r="CY260" s="262">
        <v>90156</v>
      </c>
      <c r="CZ260" s="262">
        <v>45230</v>
      </c>
      <c r="DA260" s="262">
        <v>44926</v>
      </c>
      <c r="DB260" s="262">
        <v>7872</v>
      </c>
      <c r="DC260" s="262">
        <v>10441</v>
      </c>
      <c r="DD260" s="262">
        <v>10668</v>
      </c>
      <c r="DE260" s="262">
        <v>13654</v>
      </c>
      <c r="DF260" s="262">
        <v>9130</v>
      </c>
      <c r="DG260" s="262">
        <v>8335</v>
      </c>
      <c r="DH260" s="262">
        <v>4112</v>
      </c>
      <c r="DI260" s="262">
        <v>2126</v>
      </c>
      <c r="DJ260" s="262">
        <v>2289</v>
      </c>
      <c r="DK260" s="262">
        <v>8513</v>
      </c>
      <c r="DL260" s="262">
        <v>3139</v>
      </c>
      <c r="DM260" s="262">
        <v>7800</v>
      </c>
      <c r="DN260" s="262">
        <v>5114</v>
      </c>
      <c r="DO260" s="262">
        <v>10584</v>
      </c>
      <c r="DP260" s="262">
        <v>15360</v>
      </c>
      <c r="DQ260" s="262">
        <v>18803</v>
      </c>
      <c r="DR260" s="262">
        <v>8908</v>
      </c>
      <c r="DS260" s="262">
        <v>7520</v>
      </c>
      <c r="DT260" s="262">
        <v>50260</v>
      </c>
      <c r="DU260" s="262">
        <v>49330</v>
      </c>
      <c r="DV260" s="262">
        <v>930</v>
      </c>
      <c r="DW260" s="262">
        <v>39510</v>
      </c>
      <c r="DX260" s="262">
        <v>49330</v>
      </c>
      <c r="DY260" s="262">
        <v>42080</v>
      </c>
      <c r="DZ260" s="262">
        <v>1840</v>
      </c>
      <c r="EA260" s="262">
        <v>2230</v>
      </c>
      <c r="EB260" s="262">
        <v>2120</v>
      </c>
      <c r="EC260" s="262">
        <v>1070</v>
      </c>
      <c r="ED260" s="262">
        <v>48570</v>
      </c>
      <c r="EE260" s="262">
        <v>1920</v>
      </c>
      <c r="EF260" s="262">
        <v>4520</v>
      </c>
      <c r="EG260" s="262">
        <v>8140</v>
      </c>
      <c r="EH260" s="262">
        <v>6210</v>
      </c>
      <c r="EI260" s="262">
        <v>6370</v>
      </c>
      <c r="EJ260" s="262">
        <v>890</v>
      </c>
      <c r="EK260" s="262">
        <v>8830</v>
      </c>
      <c r="EL260" s="262">
        <v>6610</v>
      </c>
      <c r="EM260" s="262">
        <v>4970</v>
      </c>
      <c r="EN260" s="262">
        <v>0.42420000000000002</v>
      </c>
      <c r="EO260" s="262">
        <v>49330</v>
      </c>
      <c r="EP260" s="262">
        <v>1700</v>
      </c>
      <c r="EQ260" s="262">
        <v>22100</v>
      </c>
      <c r="ER260" s="262">
        <v>18560</v>
      </c>
      <c r="ES260" s="262">
        <v>360</v>
      </c>
      <c r="ET260" s="262">
        <v>3180</v>
      </c>
      <c r="EU260" s="262">
        <v>9370</v>
      </c>
      <c r="EV260" s="262">
        <v>6450</v>
      </c>
      <c r="EW260" s="262">
        <v>2920</v>
      </c>
      <c r="EX260" s="262">
        <v>16160</v>
      </c>
      <c r="EY260" s="262">
        <v>1350</v>
      </c>
      <c r="EZ260" s="262">
        <v>4800</v>
      </c>
      <c r="FA260" s="262">
        <v>2590</v>
      </c>
      <c r="FB260" s="262">
        <v>7420</v>
      </c>
      <c r="FC260" s="262">
        <v>0.42420000000000002</v>
      </c>
      <c r="FD260" s="262">
        <v>10880</v>
      </c>
      <c r="FE260" s="262">
        <v>3790</v>
      </c>
      <c r="FF260" s="262">
        <v>6170</v>
      </c>
      <c r="FG260" s="262">
        <v>920</v>
      </c>
      <c r="FH260" s="262">
        <v>3530</v>
      </c>
      <c r="FI260" s="262">
        <v>1770</v>
      </c>
      <c r="FJ260" s="262">
        <v>2180</v>
      </c>
      <c r="FK260" s="262">
        <v>2390</v>
      </c>
      <c r="FL260" s="262">
        <v>0.42420000000000002</v>
      </c>
      <c r="FM260" s="262">
        <v>1010</v>
      </c>
      <c r="FN260" s="262">
        <v>76430</v>
      </c>
      <c r="FO260" s="262">
        <v>5240</v>
      </c>
      <c r="FP260" s="262">
        <v>3550</v>
      </c>
      <c r="FQ260" s="262">
        <v>1690</v>
      </c>
      <c r="FR260" s="262">
        <v>43130</v>
      </c>
      <c r="FS260" s="262">
        <v>17780</v>
      </c>
      <c r="FT260" s="262">
        <v>16860</v>
      </c>
      <c r="FU260" s="262">
        <v>920</v>
      </c>
      <c r="FV260" s="262">
        <v>4060</v>
      </c>
      <c r="FW260" s="262">
        <v>6220</v>
      </c>
      <c r="FX260" s="262">
        <v>76430</v>
      </c>
      <c r="FY260" s="262">
        <v>20910</v>
      </c>
      <c r="FZ260" s="262">
        <v>39130</v>
      </c>
      <c r="GA260" s="262">
        <v>9930</v>
      </c>
      <c r="GB260" s="262">
        <v>1090</v>
      </c>
      <c r="GC260" s="262">
        <v>2730</v>
      </c>
      <c r="GD260" s="262">
        <v>2330</v>
      </c>
      <c r="GE260" s="262">
        <v>0.42420000000000002</v>
      </c>
      <c r="GF260">
        <v>2546</v>
      </c>
      <c r="GG260">
        <v>2166</v>
      </c>
      <c r="GH260">
        <v>10151</v>
      </c>
      <c r="GI260">
        <v>3558</v>
      </c>
      <c r="GJ260">
        <v>1626</v>
      </c>
      <c r="GK260">
        <v>3006</v>
      </c>
      <c r="GL260">
        <v>2811</v>
      </c>
      <c r="GM260">
        <v>1511</v>
      </c>
      <c r="GN260">
        <v>1087</v>
      </c>
      <c r="GO260">
        <v>456</v>
      </c>
      <c r="GP260">
        <v>3072</v>
      </c>
      <c r="GQ260">
        <v>2561</v>
      </c>
      <c r="GR260">
        <v>14258</v>
      </c>
      <c r="GS260">
        <v>4806</v>
      </c>
      <c r="GT260">
        <v>2060</v>
      </c>
      <c r="GU260">
        <v>4680</v>
      </c>
      <c r="GV260">
        <v>3953</v>
      </c>
      <c r="GW260">
        <v>1933</v>
      </c>
      <c r="GX260">
        <v>1399</v>
      </c>
      <c r="GY260">
        <v>549</v>
      </c>
    </row>
    <row r="261" spans="1:207">
      <c r="A261" s="262">
        <v>9361</v>
      </c>
      <c r="B261" s="262">
        <v>9</v>
      </c>
      <c r="C261" s="262">
        <v>3</v>
      </c>
      <c r="D261" s="262">
        <v>61</v>
      </c>
      <c r="E261" s="262" t="s">
        <v>188</v>
      </c>
      <c r="F261" s="262" t="s">
        <v>2714</v>
      </c>
      <c r="G261" s="262" t="s">
        <v>2715</v>
      </c>
      <c r="H261" s="262" t="s">
        <v>2202</v>
      </c>
      <c r="I261" s="262">
        <v>9389</v>
      </c>
      <c r="J261" s="262">
        <v>847</v>
      </c>
      <c r="K261" s="262">
        <v>995</v>
      </c>
      <c r="L261" s="262">
        <v>1362</v>
      </c>
      <c r="M261" s="262">
        <v>1944</v>
      </c>
      <c r="N261" s="262">
        <v>1200</v>
      </c>
      <c r="O261" s="262">
        <v>989</v>
      </c>
      <c r="P261" s="262">
        <v>1092</v>
      </c>
      <c r="Q261" s="262">
        <v>629</v>
      </c>
      <c r="R261" s="262">
        <v>331</v>
      </c>
      <c r="S261" s="262">
        <v>1027</v>
      </c>
      <c r="T261" s="262">
        <v>7447</v>
      </c>
      <c r="U261" s="262">
        <v>379</v>
      </c>
      <c r="V261" s="262">
        <v>220</v>
      </c>
      <c r="W261" s="262">
        <v>112</v>
      </c>
      <c r="X261" s="262">
        <v>111</v>
      </c>
      <c r="Y261" s="262">
        <v>28</v>
      </c>
      <c r="Z261" s="262">
        <v>65</v>
      </c>
      <c r="AA261" s="262">
        <v>478</v>
      </c>
      <c r="AB261" s="262">
        <v>1036</v>
      </c>
      <c r="AC261" s="262">
        <v>77</v>
      </c>
      <c r="AD261" s="262">
        <v>6926</v>
      </c>
      <c r="AE261" s="262">
        <v>835</v>
      </c>
      <c r="AF261" s="262">
        <v>37</v>
      </c>
      <c r="AG261" s="262">
        <v>5398</v>
      </c>
      <c r="AH261" s="262">
        <v>1588</v>
      </c>
      <c r="AI261" s="262">
        <v>1733</v>
      </c>
      <c r="AJ261" s="262">
        <v>585</v>
      </c>
      <c r="AK261" s="262">
        <v>85</v>
      </c>
      <c r="AL261" s="262">
        <v>4883</v>
      </c>
      <c r="AM261" s="262">
        <v>1347</v>
      </c>
      <c r="AN261" s="262">
        <v>2809</v>
      </c>
      <c r="AO261" s="262">
        <v>350</v>
      </c>
      <c r="AP261" s="262">
        <v>22377</v>
      </c>
      <c r="AQ261" s="262">
        <v>2076</v>
      </c>
      <c r="AR261" s="262">
        <v>2243</v>
      </c>
      <c r="AS261" s="262">
        <v>4197</v>
      </c>
      <c r="AT261" s="262">
        <v>4507</v>
      </c>
      <c r="AU261" s="262">
        <v>3137</v>
      </c>
      <c r="AV261" s="262">
        <v>1913</v>
      </c>
      <c r="AW261" s="262">
        <v>2517</v>
      </c>
      <c r="AX261" s="262">
        <v>1094</v>
      </c>
      <c r="AY261" s="262">
        <v>635</v>
      </c>
      <c r="AZ261" s="262">
        <v>5183</v>
      </c>
      <c r="BA261" s="262">
        <v>11227</v>
      </c>
      <c r="BB261" s="262">
        <v>3060</v>
      </c>
      <c r="BC261" s="262">
        <v>1325</v>
      </c>
      <c r="BD261" s="262">
        <v>686</v>
      </c>
      <c r="BE261" s="262">
        <v>446</v>
      </c>
      <c r="BF261" s="262">
        <v>224</v>
      </c>
      <c r="BG261" s="262">
        <v>168</v>
      </c>
      <c r="BH261" s="262">
        <v>968</v>
      </c>
      <c r="BI261" s="262">
        <v>3657</v>
      </c>
      <c r="BJ261" s="262">
        <v>278</v>
      </c>
      <c r="BK261" s="262">
        <v>15129</v>
      </c>
      <c r="BL261" s="262">
        <v>2239</v>
      </c>
      <c r="BM261" s="262">
        <v>48</v>
      </c>
      <c r="BN261" s="262">
        <v>8222</v>
      </c>
      <c r="BO261" s="262">
        <v>12967</v>
      </c>
      <c r="BP261" s="262">
        <v>58</v>
      </c>
      <c r="BQ261" s="262">
        <v>1072</v>
      </c>
      <c r="BR261" s="262">
        <v>1221</v>
      </c>
      <c r="BS261" s="262">
        <v>4275</v>
      </c>
      <c r="BT261" s="262">
        <v>5250</v>
      </c>
      <c r="BU261" s="262">
        <v>4331</v>
      </c>
      <c r="BV261" s="262">
        <v>2906</v>
      </c>
      <c r="BW261" s="262">
        <v>2070</v>
      </c>
      <c r="BX261" s="262">
        <v>1035</v>
      </c>
      <c r="BY261" s="262">
        <v>463</v>
      </c>
      <c r="BZ261" s="262">
        <v>260</v>
      </c>
      <c r="CA261" s="262">
        <v>508</v>
      </c>
      <c r="CB261" s="262">
        <v>644</v>
      </c>
      <c r="CC261" s="262">
        <v>2335</v>
      </c>
      <c r="CD261" s="262">
        <v>4947</v>
      </c>
      <c r="CE261" s="262">
        <v>5780</v>
      </c>
      <c r="CF261" s="262">
        <v>3938</v>
      </c>
      <c r="CG261" s="262">
        <v>2404</v>
      </c>
      <c r="CH261" s="262">
        <v>2271</v>
      </c>
      <c r="CI261" s="262">
        <v>10920</v>
      </c>
      <c r="CJ261" s="262">
        <v>2588</v>
      </c>
      <c r="CK261" s="262">
        <v>7885</v>
      </c>
      <c r="CL261" s="262">
        <v>926</v>
      </c>
      <c r="CM261" s="262">
        <v>20571</v>
      </c>
      <c r="CN261" s="262">
        <v>8645</v>
      </c>
      <c r="CO261" s="262">
        <v>5049</v>
      </c>
      <c r="CP261" s="262">
        <v>4601</v>
      </c>
      <c r="CQ261" s="262">
        <v>1886</v>
      </c>
      <c r="CR261" s="262">
        <v>390</v>
      </c>
      <c r="CS261" s="262">
        <v>8645</v>
      </c>
      <c r="CT261" s="262">
        <v>6495</v>
      </c>
      <c r="CU261" s="262">
        <v>2774</v>
      </c>
      <c r="CV261" s="262">
        <v>1928</v>
      </c>
      <c r="CW261" s="262">
        <v>544</v>
      </c>
      <c r="CX261" s="262">
        <v>185</v>
      </c>
      <c r="CY261" s="262">
        <v>41911</v>
      </c>
      <c r="CZ261" s="262">
        <v>20407</v>
      </c>
      <c r="DA261" s="262">
        <v>21505</v>
      </c>
      <c r="DB261" s="262">
        <v>3324</v>
      </c>
      <c r="DC261" s="262">
        <v>4093</v>
      </c>
      <c r="DD261" s="262">
        <v>5342</v>
      </c>
      <c r="DE261" s="262">
        <v>6125</v>
      </c>
      <c r="DF261" s="262">
        <v>4471</v>
      </c>
      <c r="DG261" s="262">
        <v>4525</v>
      </c>
      <c r="DH261" s="262">
        <v>2662</v>
      </c>
      <c r="DI261" s="262">
        <v>994</v>
      </c>
      <c r="DJ261" s="262">
        <v>949</v>
      </c>
      <c r="DK261" s="262">
        <v>3306</v>
      </c>
      <c r="DL261" s="262">
        <v>1224</v>
      </c>
      <c r="DM261" s="262">
        <v>3557</v>
      </c>
      <c r="DN261" s="262">
        <v>2729</v>
      </c>
      <c r="DO261" s="262">
        <v>4748</v>
      </c>
      <c r="DP261" s="262">
        <v>6622</v>
      </c>
      <c r="DQ261" s="262">
        <v>8612</v>
      </c>
      <c r="DR261" s="262">
        <v>4609</v>
      </c>
      <c r="DS261" s="262">
        <v>4562</v>
      </c>
      <c r="DT261" s="262">
        <v>21990</v>
      </c>
      <c r="DU261" s="262">
        <v>20850</v>
      </c>
      <c r="DV261" s="262">
        <v>1140</v>
      </c>
      <c r="DW261" s="262">
        <v>19160</v>
      </c>
      <c r="DX261" s="262">
        <v>20850</v>
      </c>
      <c r="DY261" s="262">
        <v>17400</v>
      </c>
      <c r="DZ261" s="262">
        <v>1510</v>
      </c>
      <c r="EA261" s="262">
        <v>900</v>
      </c>
      <c r="EB261" s="262">
        <v>940</v>
      </c>
      <c r="EC261" s="262">
        <v>0.42420000000000002</v>
      </c>
      <c r="ED261" s="262">
        <v>20460</v>
      </c>
      <c r="EE261" s="262">
        <v>790</v>
      </c>
      <c r="EF261" s="262">
        <v>2800</v>
      </c>
      <c r="EG261" s="262">
        <v>3450</v>
      </c>
      <c r="EH261" s="262">
        <v>2990</v>
      </c>
      <c r="EI261" s="262">
        <v>2940</v>
      </c>
      <c r="EJ261" s="262">
        <v>0.42420000000000002</v>
      </c>
      <c r="EK261" s="262">
        <v>2580</v>
      </c>
      <c r="EL261" s="262">
        <v>2120</v>
      </c>
      <c r="EM261" s="262">
        <v>2400</v>
      </c>
      <c r="EN261" s="262">
        <v>0.42420000000000002</v>
      </c>
      <c r="EO261" s="262">
        <v>20850</v>
      </c>
      <c r="EP261" s="262">
        <v>0.42420000000000002</v>
      </c>
      <c r="EQ261" s="262">
        <v>6820</v>
      </c>
      <c r="ER261" s="262">
        <v>5730</v>
      </c>
      <c r="ES261" s="262">
        <v>0.42420000000000002</v>
      </c>
      <c r="ET261" s="262">
        <v>910</v>
      </c>
      <c r="EU261" s="262">
        <v>4410</v>
      </c>
      <c r="EV261" s="262">
        <v>3280</v>
      </c>
      <c r="EW261" s="262">
        <v>1130</v>
      </c>
      <c r="EX261" s="262">
        <v>9520</v>
      </c>
      <c r="EY261" s="262">
        <v>470</v>
      </c>
      <c r="EZ261" s="262">
        <v>2470</v>
      </c>
      <c r="FA261" s="262">
        <v>1730</v>
      </c>
      <c r="FB261" s="262">
        <v>4860</v>
      </c>
      <c r="FC261" s="262">
        <v>0.42420000000000002</v>
      </c>
      <c r="FD261" s="262">
        <v>4030</v>
      </c>
      <c r="FE261" s="262">
        <v>1130</v>
      </c>
      <c r="FF261" s="262">
        <v>2510</v>
      </c>
      <c r="FG261" s="262">
        <v>0.42420000000000002</v>
      </c>
      <c r="FH261" s="262">
        <v>1130</v>
      </c>
      <c r="FI261" s="262">
        <v>740</v>
      </c>
      <c r="FJ261" s="262">
        <v>580</v>
      </c>
      <c r="FK261" s="262">
        <v>1230</v>
      </c>
      <c r="FL261" s="262">
        <v>0.42420000000000002</v>
      </c>
      <c r="FM261" s="262">
        <v>350</v>
      </c>
      <c r="FN261" s="262">
        <v>35980</v>
      </c>
      <c r="FO261" s="262">
        <v>2710</v>
      </c>
      <c r="FP261" s="262">
        <v>1790</v>
      </c>
      <c r="FQ261" s="262">
        <v>930</v>
      </c>
      <c r="FR261" s="262">
        <v>16480</v>
      </c>
      <c r="FS261" s="262">
        <v>9500</v>
      </c>
      <c r="FT261" s="262">
        <v>9100</v>
      </c>
      <c r="FU261" s="262">
        <v>0.42420000000000002</v>
      </c>
      <c r="FV261" s="262">
        <v>2200</v>
      </c>
      <c r="FW261" s="262">
        <v>5090</v>
      </c>
      <c r="FX261" s="262">
        <v>35980</v>
      </c>
      <c r="FY261" s="262">
        <v>9290</v>
      </c>
      <c r="FZ261" s="262">
        <v>18640</v>
      </c>
      <c r="GA261" s="262">
        <v>3440</v>
      </c>
      <c r="GB261" s="262">
        <v>630</v>
      </c>
      <c r="GC261" s="262">
        <v>1540</v>
      </c>
      <c r="GD261" s="262">
        <v>2070</v>
      </c>
      <c r="GE261" s="262">
        <v>0.42420000000000002</v>
      </c>
      <c r="GF261">
        <v>847</v>
      </c>
      <c r="GG261">
        <v>970</v>
      </c>
      <c r="GH261">
        <v>4436</v>
      </c>
      <c r="GI261">
        <v>853</v>
      </c>
      <c r="GJ261">
        <v>327</v>
      </c>
      <c r="GK261">
        <v>419</v>
      </c>
      <c r="GL261">
        <v>750</v>
      </c>
      <c r="GM261">
        <v>380</v>
      </c>
      <c r="GN261">
        <v>276</v>
      </c>
      <c r="GO261">
        <v>131</v>
      </c>
      <c r="GP261">
        <v>2076</v>
      </c>
      <c r="GQ261">
        <v>2194</v>
      </c>
      <c r="GR261">
        <v>11648</v>
      </c>
      <c r="GS261">
        <v>1744</v>
      </c>
      <c r="GT261">
        <v>592</v>
      </c>
      <c r="GU261">
        <v>1238</v>
      </c>
      <c r="GV261">
        <v>1413</v>
      </c>
      <c r="GW261">
        <v>661</v>
      </c>
      <c r="GX261">
        <v>577</v>
      </c>
      <c r="GY261">
        <v>176</v>
      </c>
    </row>
    <row r="262" spans="1:207">
      <c r="A262" s="262">
        <v>9362</v>
      </c>
      <c r="B262" s="262">
        <v>9</v>
      </c>
      <c r="C262" s="262">
        <v>3</v>
      </c>
      <c r="D262" s="262">
        <v>62</v>
      </c>
      <c r="E262" s="262" t="s">
        <v>188</v>
      </c>
      <c r="F262" s="262" t="s">
        <v>2716</v>
      </c>
      <c r="G262" s="262" t="s">
        <v>2717</v>
      </c>
      <c r="H262" s="262" t="s">
        <v>2202</v>
      </c>
      <c r="I262" s="262">
        <v>21216</v>
      </c>
      <c r="J262" s="262">
        <v>2111</v>
      </c>
      <c r="K262" s="262">
        <v>2706</v>
      </c>
      <c r="L262" s="262">
        <v>2602</v>
      </c>
      <c r="M262" s="262">
        <v>3119</v>
      </c>
      <c r="N262" s="262">
        <v>2843</v>
      </c>
      <c r="O262" s="262">
        <v>2176</v>
      </c>
      <c r="P262" s="262">
        <v>2732</v>
      </c>
      <c r="Q262" s="262">
        <v>1547</v>
      </c>
      <c r="R262" s="262">
        <v>1380</v>
      </c>
      <c r="S262" s="262">
        <v>3416</v>
      </c>
      <c r="T262" s="262">
        <v>14896</v>
      </c>
      <c r="U262" s="262">
        <v>520</v>
      </c>
      <c r="V262" s="262">
        <v>791</v>
      </c>
      <c r="W262" s="262">
        <v>829</v>
      </c>
      <c r="X262" s="262">
        <v>245</v>
      </c>
      <c r="Y262" s="262">
        <v>92</v>
      </c>
      <c r="Z262" s="262">
        <v>427</v>
      </c>
      <c r="AA262" s="262">
        <v>991</v>
      </c>
      <c r="AB262" s="262">
        <v>1242</v>
      </c>
      <c r="AC262" s="262">
        <v>358</v>
      </c>
      <c r="AD262" s="262">
        <v>16572</v>
      </c>
      <c r="AE262" s="262">
        <v>2014</v>
      </c>
      <c r="AF262" s="262">
        <v>39</v>
      </c>
      <c r="AG262" s="262">
        <v>10719</v>
      </c>
      <c r="AH262" s="262">
        <v>2680</v>
      </c>
      <c r="AI262" s="262">
        <v>4018</v>
      </c>
      <c r="AJ262" s="262">
        <v>2907</v>
      </c>
      <c r="AK262" s="262">
        <v>892</v>
      </c>
      <c r="AL262" s="262">
        <v>8372</v>
      </c>
      <c r="AM262" s="262">
        <v>3261</v>
      </c>
      <c r="AN262" s="262">
        <v>7676</v>
      </c>
      <c r="AO262" s="262">
        <v>1907</v>
      </c>
      <c r="AP262" s="262">
        <v>83314</v>
      </c>
      <c r="AQ262" s="262">
        <v>9034</v>
      </c>
      <c r="AR262" s="262">
        <v>7535</v>
      </c>
      <c r="AS262" s="262">
        <v>9696</v>
      </c>
      <c r="AT262" s="262">
        <v>12383</v>
      </c>
      <c r="AU262" s="262">
        <v>14157</v>
      </c>
      <c r="AV262" s="262">
        <v>8398</v>
      </c>
      <c r="AW262" s="262">
        <v>12004</v>
      </c>
      <c r="AX262" s="262">
        <v>5028</v>
      </c>
      <c r="AY262" s="262">
        <v>5069</v>
      </c>
      <c r="AZ262" s="262">
        <v>30425</v>
      </c>
      <c r="BA262" s="262">
        <v>28685</v>
      </c>
      <c r="BB262" s="262">
        <v>3844</v>
      </c>
      <c r="BC262" s="262">
        <v>7151</v>
      </c>
      <c r="BD262" s="262">
        <v>6504</v>
      </c>
      <c r="BE262" s="262">
        <v>1258</v>
      </c>
      <c r="BF262" s="262">
        <v>428</v>
      </c>
      <c r="BG262" s="262">
        <v>5009</v>
      </c>
      <c r="BH262" s="262">
        <v>5821</v>
      </c>
      <c r="BI262" s="262">
        <v>5802</v>
      </c>
      <c r="BJ262" s="262">
        <v>2575</v>
      </c>
      <c r="BK262" s="262">
        <v>62203</v>
      </c>
      <c r="BL262" s="262">
        <v>6843</v>
      </c>
      <c r="BM262" s="262">
        <v>60</v>
      </c>
      <c r="BN262" s="262">
        <v>19565</v>
      </c>
      <c r="BO262" s="262">
        <v>61057</v>
      </c>
      <c r="BP262" s="262">
        <v>187</v>
      </c>
      <c r="BQ262" s="262">
        <v>2495</v>
      </c>
      <c r="BR262" s="262">
        <v>14996</v>
      </c>
      <c r="BS262" s="262">
        <v>18736</v>
      </c>
      <c r="BT262" s="262">
        <v>21183</v>
      </c>
      <c r="BU262" s="262">
        <v>11761</v>
      </c>
      <c r="BV262" s="262">
        <v>6182</v>
      </c>
      <c r="BW262" s="262">
        <v>4519</v>
      </c>
      <c r="BX262" s="262">
        <v>2795</v>
      </c>
      <c r="BY262" s="262">
        <v>1217</v>
      </c>
      <c r="BZ262" s="262">
        <v>718</v>
      </c>
      <c r="CA262" s="262">
        <v>1197</v>
      </c>
      <c r="CB262" s="262">
        <v>12002</v>
      </c>
      <c r="CC262" s="262">
        <v>10673</v>
      </c>
      <c r="CD262" s="262">
        <v>21523</v>
      </c>
      <c r="CE262" s="262">
        <v>19543</v>
      </c>
      <c r="CF262" s="262">
        <v>9721</v>
      </c>
      <c r="CG262" s="262">
        <v>4940</v>
      </c>
      <c r="CH262" s="262">
        <v>4902</v>
      </c>
      <c r="CI262" s="262">
        <v>25388</v>
      </c>
      <c r="CJ262" s="262">
        <v>7451</v>
      </c>
      <c r="CK262" s="262">
        <v>31198</v>
      </c>
      <c r="CL262" s="262">
        <v>19267</v>
      </c>
      <c r="CM262" s="262">
        <v>80275</v>
      </c>
      <c r="CN262" s="262">
        <v>42300</v>
      </c>
      <c r="CO262" s="262">
        <v>16994</v>
      </c>
      <c r="CP262" s="262">
        <v>12436</v>
      </c>
      <c r="CQ262" s="262">
        <v>5203</v>
      </c>
      <c r="CR262" s="262">
        <v>3342</v>
      </c>
      <c r="CS262" s="262">
        <v>42300</v>
      </c>
      <c r="CT262" s="262">
        <v>22086</v>
      </c>
      <c r="CU262" s="262">
        <v>8281</v>
      </c>
      <c r="CV262" s="262">
        <v>5391</v>
      </c>
      <c r="CW262" s="262">
        <v>1575</v>
      </c>
      <c r="CX262" s="262">
        <v>642</v>
      </c>
      <c r="CY262" s="262">
        <v>135403</v>
      </c>
      <c r="CZ262" s="262">
        <v>64341</v>
      </c>
      <c r="DA262" s="262">
        <v>71062</v>
      </c>
      <c r="DB262" s="262">
        <v>11107</v>
      </c>
      <c r="DC262" s="262">
        <v>10925</v>
      </c>
      <c r="DD262" s="262">
        <v>25286</v>
      </c>
      <c r="DE262" s="262">
        <v>16189</v>
      </c>
      <c r="DF262" s="262">
        <v>12885</v>
      </c>
      <c r="DG262" s="262">
        <v>11463</v>
      </c>
      <c r="DH262" s="262">
        <v>7206</v>
      </c>
      <c r="DI262" s="262">
        <v>3686</v>
      </c>
      <c r="DJ262" s="262">
        <v>3337</v>
      </c>
      <c r="DK262" s="262">
        <v>9289</v>
      </c>
      <c r="DL262" s="262">
        <v>3079</v>
      </c>
      <c r="DM262" s="262">
        <v>14710</v>
      </c>
      <c r="DN262" s="262">
        <v>13217</v>
      </c>
      <c r="DO262" s="262">
        <v>19711</v>
      </c>
      <c r="DP262" s="262">
        <v>20631</v>
      </c>
      <c r="DQ262" s="262">
        <v>23033</v>
      </c>
      <c r="DR262" s="262">
        <v>12865</v>
      </c>
      <c r="DS262" s="262">
        <v>11845</v>
      </c>
      <c r="DT262" s="262">
        <v>73530</v>
      </c>
      <c r="DU262" s="262">
        <v>70750</v>
      </c>
      <c r="DV262" s="262">
        <v>2770</v>
      </c>
      <c r="DW262" s="262">
        <v>60730</v>
      </c>
      <c r="DX262" s="262">
        <v>70750</v>
      </c>
      <c r="DY262" s="262">
        <v>58640</v>
      </c>
      <c r="DZ262" s="262">
        <v>4870</v>
      </c>
      <c r="EA262" s="262">
        <v>3220</v>
      </c>
      <c r="EB262" s="262">
        <v>3680</v>
      </c>
      <c r="EC262" s="262">
        <v>0.42420000000000002</v>
      </c>
      <c r="ED262" s="262">
        <v>68740</v>
      </c>
      <c r="EE262" s="262">
        <v>3300</v>
      </c>
      <c r="EF262" s="262">
        <v>18630</v>
      </c>
      <c r="EG262" s="262">
        <v>11790</v>
      </c>
      <c r="EH262" s="262">
        <v>8340</v>
      </c>
      <c r="EI262" s="262">
        <v>10330</v>
      </c>
      <c r="EJ262" s="262">
        <v>0.42420000000000002</v>
      </c>
      <c r="EK262" s="262">
        <v>5550</v>
      </c>
      <c r="EL262" s="262">
        <v>4500</v>
      </c>
      <c r="EM262" s="262">
        <v>5940</v>
      </c>
      <c r="EN262" s="262">
        <v>0.42420000000000002</v>
      </c>
      <c r="EO262" s="262">
        <v>70750</v>
      </c>
      <c r="EP262" s="262">
        <v>0.42420000000000002</v>
      </c>
      <c r="EQ262" s="262">
        <v>15050</v>
      </c>
      <c r="ER262" s="262">
        <v>12430</v>
      </c>
      <c r="ES262" s="262">
        <v>570</v>
      </c>
      <c r="ET262" s="262">
        <v>2040</v>
      </c>
      <c r="EU262" s="262">
        <v>16760</v>
      </c>
      <c r="EV262" s="262">
        <v>11310</v>
      </c>
      <c r="EW262" s="262">
        <v>5450</v>
      </c>
      <c r="EX262" s="262">
        <v>38670</v>
      </c>
      <c r="EY262" s="262">
        <v>1760</v>
      </c>
      <c r="EZ262" s="262">
        <v>10060</v>
      </c>
      <c r="FA262" s="262">
        <v>4740</v>
      </c>
      <c r="FB262" s="262">
        <v>22110</v>
      </c>
      <c r="FC262" s="262">
        <v>0.42420000000000002</v>
      </c>
      <c r="FD262" s="262">
        <v>12380</v>
      </c>
      <c r="FE262" s="262">
        <v>4210</v>
      </c>
      <c r="FF262" s="262">
        <v>6320</v>
      </c>
      <c r="FG262" s="262">
        <v>1850</v>
      </c>
      <c r="FH262" s="262">
        <v>4200</v>
      </c>
      <c r="FI262" s="262">
        <v>1850</v>
      </c>
      <c r="FJ262" s="262">
        <v>1890</v>
      </c>
      <c r="FK262" s="262">
        <v>3050</v>
      </c>
      <c r="FL262" s="262">
        <v>0.42420000000000002</v>
      </c>
      <c r="FM262" s="262">
        <v>1350</v>
      </c>
      <c r="FN262" s="262">
        <v>118370</v>
      </c>
      <c r="FO262" s="262">
        <v>6980</v>
      </c>
      <c r="FP262" s="262">
        <v>4490</v>
      </c>
      <c r="FQ262" s="262">
        <v>2490</v>
      </c>
      <c r="FR262" s="262">
        <v>39640</v>
      </c>
      <c r="FS262" s="262">
        <v>25000</v>
      </c>
      <c r="FT262" s="262">
        <v>23150</v>
      </c>
      <c r="FU262" s="262">
        <v>1850</v>
      </c>
      <c r="FV262" s="262">
        <v>9700</v>
      </c>
      <c r="FW262" s="262">
        <v>37040</v>
      </c>
      <c r="FX262" s="262">
        <v>118370</v>
      </c>
      <c r="FY262" s="262">
        <v>32390</v>
      </c>
      <c r="FZ262" s="262">
        <v>47430</v>
      </c>
      <c r="GA262" s="262">
        <v>9310</v>
      </c>
      <c r="GB262" s="262">
        <v>2100</v>
      </c>
      <c r="GC262" s="262">
        <v>7980</v>
      </c>
      <c r="GD262" s="262">
        <v>15620</v>
      </c>
      <c r="GE262" s="262">
        <v>3530</v>
      </c>
      <c r="GF262">
        <v>2111</v>
      </c>
      <c r="GG262">
        <v>2635</v>
      </c>
      <c r="GH262">
        <v>8393</v>
      </c>
      <c r="GI262">
        <v>1880</v>
      </c>
      <c r="GJ262">
        <v>812</v>
      </c>
      <c r="GK262">
        <v>1585</v>
      </c>
      <c r="GL262">
        <v>1209</v>
      </c>
      <c r="GM262">
        <v>933</v>
      </c>
      <c r="GN262">
        <v>1125</v>
      </c>
      <c r="GO262">
        <v>533</v>
      </c>
      <c r="GP262">
        <v>9034</v>
      </c>
      <c r="GQ262">
        <v>7327</v>
      </c>
      <c r="GR262">
        <v>35826</v>
      </c>
      <c r="GS262">
        <v>7099</v>
      </c>
      <c r="GT262">
        <v>3083</v>
      </c>
      <c r="GU262">
        <v>7808</v>
      </c>
      <c r="GV262">
        <v>4156</v>
      </c>
      <c r="GW262">
        <v>2864</v>
      </c>
      <c r="GX262">
        <v>4310</v>
      </c>
      <c r="GY262">
        <v>1797</v>
      </c>
    </row>
    <row r="263" spans="1:207">
      <c r="A263" s="262">
        <v>9363</v>
      </c>
      <c r="B263" s="262">
        <v>9</v>
      </c>
      <c r="C263" s="262">
        <v>3</v>
      </c>
      <c r="D263" s="262">
        <v>63</v>
      </c>
      <c r="E263" s="262" t="s">
        <v>188</v>
      </c>
      <c r="F263" s="262" t="s">
        <v>2718</v>
      </c>
      <c r="G263" s="262" t="s">
        <v>2719</v>
      </c>
      <c r="H263" s="262" t="s">
        <v>2202</v>
      </c>
      <c r="I263" s="262">
        <v>9232</v>
      </c>
      <c r="J263" s="262">
        <v>636</v>
      </c>
      <c r="K263" s="262">
        <v>1330</v>
      </c>
      <c r="L263" s="262">
        <v>1424</v>
      </c>
      <c r="M263" s="262">
        <v>1488</v>
      </c>
      <c r="N263" s="262">
        <v>1362</v>
      </c>
      <c r="O263" s="262">
        <v>1004</v>
      </c>
      <c r="P263" s="262">
        <v>1219</v>
      </c>
      <c r="Q263" s="262">
        <v>519</v>
      </c>
      <c r="R263" s="262">
        <v>250</v>
      </c>
      <c r="S263" s="262">
        <v>1073</v>
      </c>
      <c r="T263" s="262">
        <v>7398</v>
      </c>
      <c r="U263" s="262">
        <v>239</v>
      </c>
      <c r="V263" s="262">
        <v>289</v>
      </c>
      <c r="W263" s="262">
        <v>72</v>
      </c>
      <c r="X263" s="262">
        <v>83</v>
      </c>
      <c r="Y263" s="262">
        <v>13</v>
      </c>
      <c r="Z263" s="262">
        <v>65</v>
      </c>
      <c r="AA263" s="262">
        <v>170</v>
      </c>
      <c r="AB263" s="262">
        <v>798</v>
      </c>
      <c r="AC263" s="262">
        <v>41</v>
      </c>
      <c r="AD263" s="262">
        <v>7300</v>
      </c>
      <c r="AE263" s="262">
        <v>872</v>
      </c>
      <c r="AF263" s="262">
        <v>51</v>
      </c>
      <c r="AG263" s="262">
        <v>4829</v>
      </c>
      <c r="AH263" s="262">
        <v>1788</v>
      </c>
      <c r="AI263" s="262">
        <v>1963</v>
      </c>
      <c r="AJ263" s="262">
        <v>533</v>
      </c>
      <c r="AK263" s="262">
        <v>119</v>
      </c>
      <c r="AL263" s="262">
        <v>4851</v>
      </c>
      <c r="AM263" s="262">
        <v>1864</v>
      </c>
      <c r="AN263" s="262">
        <v>2153</v>
      </c>
      <c r="AO263" s="262">
        <v>364</v>
      </c>
      <c r="AP263" s="262">
        <v>23017</v>
      </c>
      <c r="AQ263" s="262">
        <v>1652</v>
      </c>
      <c r="AR263" s="262">
        <v>3404</v>
      </c>
      <c r="AS263" s="262">
        <v>3878</v>
      </c>
      <c r="AT263" s="262">
        <v>4228</v>
      </c>
      <c r="AU263" s="262">
        <v>3251</v>
      </c>
      <c r="AV263" s="262">
        <v>1893</v>
      </c>
      <c r="AW263" s="262">
        <v>3283</v>
      </c>
      <c r="AX263" s="262">
        <v>802</v>
      </c>
      <c r="AY263" s="262">
        <v>537</v>
      </c>
      <c r="AZ263" s="262">
        <v>6322</v>
      </c>
      <c r="BA263" s="262">
        <v>12307</v>
      </c>
      <c r="BB263" s="262">
        <v>1330</v>
      </c>
      <c r="BC263" s="262">
        <v>1887</v>
      </c>
      <c r="BD263" s="262">
        <v>502</v>
      </c>
      <c r="BE263" s="262">
        <v>274</v>
      </c>
      <c r="BF263" s="262">
        <v>20</v>
      </c>
      <c r="BG263" s="262">
        <v>286</v>
      </c>
      <c r="BH263" s="262">
        <v>308</v>
      </c>
      <c r="BI263" s="262">
        <v>2926</v>
      </c>
      <c r="BJ263" s="262">
        <v>206</v>
      </c>
      <c r="BK263" s="262">
        <v>16846</v>
      </c>
      <c r="BL263" s="262">
        <v>2580</v>
      </c>
      <c r="BM263" s="262">
        <v>62</v>
      </c>
      <c r="BN263" s="262">
        <v>8279</v>
      </c>
      <c r="BO263" s="262">
        <v>13576</v>
      </c>
      <c r="BP263" s="262">
        <v>53</v>
      </c>
      <c r="BQ263" s="262">
        <v>1020</v>
      </c>
      <c r="BR263" s="262">
        <v>1143</v>
      </c>
      <c r="BS263" s="262">
        <v>4331</v>
      </c>
      <c r="BT263" s="262">
        <v>6400</v>
      </c>
      <c r="BU263" s="262">
        <v>4549</v>
      </c>
      <c r="BV263" s="262">
        <v>2181</v>
      </c>
      <c r="BW263" s="262">
        <v>1795</v>
      </c>
      <c r="BX263" s="262">
        <v>1160</v>
      </c>
      <c r="BY263" s="262">
        <v>523</v>
      </c>
      <c r="BZ263" s="262">
        <v>325</v>
      </c>
      <c r="CA263" s="262">
        <v>521</v>
      </c>
      <c r="CB263" s="262">
        <v>674</v>
      </c>
      <c r="CC263" s="262">
        <v>1721</v>
      </c>
      <c r="CD263" s="262">
        <v>5565</v>
      </c>
      <c r="CE263" s="262">
        <v>6494</v>
      </c>
      <c r="CF263" s="262">
        <v>3857</v>
      </c>
      <c r="CG263" s="262">
        <v>2217</v>
      </c>
      <c r="CH263" s="262">
        <v>2400</v>
      </c>
      <c r="CI263" s="262">
        <v>9604</v>
      </c>
      <c r="CJ263" s="262">
        <v>3696</v>
      </c>
      <c r="CK263" s="262">
        <v>8502</v>
      </c>
      <c r="CL263" s="262">
        <v>1126</v>
      </c>
      <c r="CM263" s="262">
        <v>21446</v>
      </c>
      <c r="CN263" s="262">
        <v>9454</v>
      </c>
      <c r="CO263" s="262">
        <v>5183</v>
      </c>
      <c r="CP263" s="262">
        <v>4253</v>
      </c>
      <c r="CQ263" s="262">
        <v>2179</v>
      </c>
      <c r="CR263" s="262">
        <v>377</v>
      </c>
      <c r="CS263" s="262">
        <v>9454</v>
      </c>
      <c r="CT263" s="262">
        <v>6809</v>
      </c>
      <c r="CU263" s="262">
        <v>2683</v>
      </c>
      <c r="CV263" s="262">
        <v>1780</v>
      </c>
      <c r="CW263" s="262">
        <v>499</v>
      </c>
      <c r="CX263" s="262">
        <v>221</v>
      </c>
      <c r="CY263" s="262">
        <v>41746</v>
      </c>
      <c r="CZ263" s="262">
        <v>19709</v>
      </c>
      <c r="DA263" s="262">
        <v>22037</v>
      </c>
      <c r="DB263" s="262">
        <v>3230</v>
      </c>
      <c r="DC263" s="262">
        <v>4245</v>
      </c>
      <c r="DD263" s="262">
        <v>5102</v>
      </c>
      <c r="DE263" s="262">
        <v>5949</v>
      </c>
      <c r="DF263" s="262">
        <v>4587</v>
      </c>
      <c r="DG263" s="262">
        <v>4616</v>
      </c>
      <c r="DH263" s="262">
        <v>2556</v>
      </c>
      <c r="DI263" s="262">
        <v>921</v>
      </c>
      <c r="DJ263" s="262">
        <v>956</v>
      </c>
      <c r="DK263" s="262">
        <v>3434</v>
      </c>
      <c r="DL263" s="262">
        <v>1227</v>
      </c>
      <c r="DM263" s="262">
        <v>3454</v>
      </c>
      <c r="DN263" s="262">
        <v>2585</v>
      </c>
      <c r="DO263" s="262">
        <v>4815</v>
      </c>
      <c r="DP263" s="262">
        <v>6646</v>
      </c>
      <c r="DQ263" s="262">
        <v>8383</v>
      </c>
      <c r="DR263" s="262">
        <v>4857</v>
      </c>
      <c r="DS263" s="262">
        <v>4468</v>
      </c>
      <c r="DT263" s="262">
        <v>22040</v>
      </c>
      <c r="DU263" s="262">
        <v>20940</v>
      </c>
      <c r="DV263" s="262">
        <v>1100</v>
      </c>
      <c r="DW263" s="262">
        <v>19460</v>
      </c>
      <c r="DX263" s="262">
        <v>20940</v>
      </c>
      <c r="DY263" s="262">
        <v>16990</v>
      </c>
      <c r="DZ263" s="262">
        <v>1550</v>
      </c>
      <c r="EA263" s="262">
        <v>1120</v>
      </c>
      <c r="EB263" s="262">
        <v>1150</v>
      </c>
      <c r="EC263" s="262">
        <v>0.42420000000000002</v>
      </c>
      <c r="ED263" s="262">
        <v>20610</v>
      </c>
      <c r="EE263" s="262">
        <v>870</v>
      </c>
      <c r="EF263" s="262">
        <v>3050</v>
      </c>
      <c r="EG263" s="262">
        <v>3650</v>
      </c>
      <c r="EH263" s="262">
        <v>3210</v>
      </c>
      <c r="EI263" s="262">
        <v>3280</v>
      </c>
      <c r="EJ263" s="262">
        <v>0.42420000000000002</v>
      </c>
      <c r="EK263" s="262">
        <v>2410</v>
      </c>
      <c r="EL263" s="262">
        <v>1390</v>
      </c>
      <c r="EM263" s="262">
        <v>2490</v>
      </c>
      <c r="EN263" s="262">
        <v>0.42420000000000002</v>
      </c>
      <c r="EO263" s="262">
        <v>20940</v>
      </c>
      <c r="EP263" s="262">
        <v>0.42420000000000002</v>
      </c>
      <c r="EQ263" s="262">
        <v>5530</v>
      </c>
      <c r="ER263" s="262">
        <v>4270</v>
      </c>
      <c r="ES263" s="262">
        <v>0.42420000000000002</v>
      </c>
      <c r="ET263" s="262">
        <v>1040</v>
      </c>
      <c r="EU263" s="262">
        <v>6090</v>
      </c>
      <c r="EV263" s="262">
        <v>4640</v>
      </c>
      <c r="EW263" s="262">
        <v>1440</v>
      </c>
      <c r="EX263" s="262">
        <v>9240</v>
      </c>
      <c r="EY263" s="262">
        <v>400</v>
      </c>
      <c r="EZ263" s="262">
        <v>1850</v>
      </c>
      <c r="FA263" s="262">
        <v>1850</v>
      </c>
      <c r="FB263" s="262">
        <v>5140</v>
      </c>
      <c r="FC263" s="262">
        <v>0.42420000000000002</v>
      </c>
      <c r="FD263" s="262">
        <v>4890</v>
      </c>
      <c r="FE263" s="262">
        <v>1530</v>
      </c>
      <c r="FF263" s="262">
        <v>2710</v>
      </c>
      <c r="FG263" s="262">
        <v>650</v>
      </c>
      <c r="FH263" s="262">
        <v>1490</v>
      </c>
      <c r="FI263" s="262">
        <v>690</v>
      </c>
      <c r="FJ263" s="262">
        <v>840</v>
      </c>
      <c r="FK263" s="262">
        <v>1200</v>
      </c>
      <c r="FL263" s="262">
        <v>0.42420000000000002</v>
      </c>
      <c r="FM263" s="262">
        <v>600</v>
      </c>
      <c r="FN263" s="262">
        <v>36370</v>
      </c>
      <c r="FO263" s="262">
        <v>2900</v>
      </c>
      <c r="FP263" s="262">
        <v>1780</v>
      </c>
      <c r="FQ263" s="262">
        <v>1120</v>
      </c>
      <c r="FR263" s="262">
        <v>16220</v>
      </c>
      <c r="FS263" s="262">
        <v>9260</v>
      </c>
      <c r="FT263" s="262">
        <v>8610</v>
      </c>
      <c r="FU263" s="262">
        <v>650</v>
      </c>
      <c r="FV263" s="262">
        <v>2290</v>
      </c>
      <c r="FW263" s="262">
        <v>5700</v>
      </c>
      <c r="FX263" s="262">
        <v>36370</v>
      </c>
      <c r="FY263" s="262">
        <v>10730</v>
      </c>
      <c r="FZ263" s="262">
        <v>18130</v>
      </c>
      <c r="GA263" s="262">
        <v>2460</v>
      </c>
      <c r="GB263" s="262">
        <v>600</v>
      </c>
      <c r="GC263" s="262">
        <v>1670</v>
      </c>
      <c r="GD263" s="262">
        <v>2340</v>
      </c>
      <c r="GE263" s="262">
        <v>0.42420000000000002</v>
      </c>
      <c r="GF263">
        <v>636</v>
      </c>
      <c r="GG263">
        <v>1272</v>
      </c>
      <c r="GH263">
        <v>4210</v>
      </c>
      <c r="GI263">
        <v>901</v>
      </c>
      <c r="GJ263">
        <v>362</v>
      </c>
      <c r="GK263">
        <v>669</v>
      </c>
      <c r="GL263">
        <v>541</v>
      </c>
      <c r="GM263">
        <v>301</v>
      </c>
      <c r="GN263">
        <v>257</v>
      </c>
      <c r="GO263">
        <v>83</v>
      </c>
      <c r="GP263">
        <v>1652</v>
      </c>
      <c r="GQ263">
        <v>3120</v>
      </c>
      <c r="GR263">
        <v>11439</v>
      </c>
      <c r="GS263">
        <v>1756</v>
      </c>
      <c r="GT263">
        <v>591</v>
      </c>
      <c r="GU263">
        <v>2097</v>
      </c>
      <c r="GV263">
        <v>1149</v>
      </c>
      <c r="GW263">
        <v>428</v>
      </c>
      <c r="GX263">
        <v>536</v>
      </c>
      <c r="GY263">
        <v>160</v>
      </c>
    </row>
    <row r="264" spans="1:207">
      <c r="A264" s="262">
        <v>9371</v>
      </c>
      <c r="B264" s="262">
        <v>9</v>
      </c>
      <c r="C264" s="262">
        <v>3</v>
      </c>
      <c r="D264" s="262">
        <v>71</v>
      </c>
      <c r="E264" s="262" t="s">
        <v>188</v>
      </c>
      <c r="F264" s="262" t="s">
        <v>2720</v>
      </c>
      <c r="G264" s="262" t="s">
        <v>2721</v>
      </c>
      <c r="H264" s="262" t="s">
        <v>2202</v>
      </c>
      <c r="I264" s="262">
        <v>30583</v>
      </c>
      <c r="J264" s="262">
        <v>2432</v>
      </c>
      <c r="K264" s="262">
        <v>2366</v>
      </c>
      <c r="L264" s="262">
        <v>3421</v>
      </c>
      <c r="M264" s="262">
        <v>4676</v>
      </c>
      <c r="N264" s="262">
        <v>4975</v>
      </c>
      <c r="O264" s="262">
        <v>4138</v>
      </c>
      <c r="P264" s="262">
        <v>5034</v>
      </c>
      <c r="Q264" s="262">
        <v>2397</v>
      </c>
      <c r="R264" s="262">
        <v>1144</v>
      </c>
      <c r="S264" s="262">
        <v>2367</v>
      </c>
      <c r="T264" s="262">
        <v>27654</v>
      </c>
      <c r="U264" s="262">
        <v>76</v>
      </c>
      <c r="V264" s="262">
        <v>160</v>
      </c>
      <c r="W264" s="262">
        <v>93</v>
      </c>
      <c r="X264" s="262">
        <v>92</v>
      </c>
      <c r="Y264" s="262">
        <v>39</v>
      </c>
      <c r="Z264" s="262">
        <v>102</v>
      </c>
      <c r="AA264" s="262">
        <v>421</v>
      </c>
      <c r="AB264" s="262">
        <v>504</v>
      </c>
      <c r="AC264" s="262">
        <v>170</v>
      </c>
      <c r="AD264" s="262">
        <v>25221</v>
      </c>
      <c r="AE264" s="262">
        <v>3913</v>
      </c>
      <c r="AF264" s="262">
        <v>354</v>
      </c>
      <c r="AG264" s="262">
        <v>19191</v>
      </c>
      <c r="AH264" s="262">
        <v>8510</v>
      </c>
      <c r="AI264" s="262">
        <v>2615</v>
      </c>
      <c r="AJ264" s="262">
        <v>231</v>
      </c>
      <c r="AK264" s="262">
        <v>36</v>
      </c>
      <c r="AL264" s="262">
        <v>24820</v>
      </c>
      <c r="AM264" s="262">
        <v>2841</v>
      </c>
      <c r="AN264" s="262">
        <v>2105</v>
      </c>
      <c r="AO264" s="262">
        <v>817</v>
      </c>
      <c r="AP264" s="262">
        <v>48004</v>
      </c>
      <c r="AQ264" s="262">
        <v>3471</v>
      </c>
      <c r="AR264" s="262">
        <v>3471</v>
      </c>
      <c r="AS264" s="262">
        <v>5909</v>
      </c>
      <c r="AT264" s="262">
        <v>7748</v>
      </c>
      <c r="AU264" s="262">
        <v>8375</v>
      </c>
      <c r="AV264" s="262">
        <v>6306</v>
      </c>
      <c r="AW264" s="262">
        <v>7904</v>
      </c>
      <c r="AX264" s="262">
        <v>3037</v>
      </c>
      <c r="AY264" s="262">
        <v>1369</v>
      </c>
      <c r="AZ264" s="262">
        <v>7346</v>
      </c>
      <c r="BA264" s="262">
        <v>38381</v>
      </c>
      <c r="BB264" s="262">
        <v>336</v>
      </c>
      <c r="BC264" s="262">
        <v>532</v>
      </c>
      <c r="BD264" s="262">
        <v>513</v>
      </c>
      <c r="BE264" s="262">
        <v>186</v>
      </c>
      <c r="BF264" s="262">
        <v>103</v>
      </c>
      <c r="BG264" s="262">
        <v>193</v>
      </c>
      <c r="BH264" s="262">
        <v>769</v>
      </c>
      <c r="BI264" s="262">
        <v>1088</v>
      </c>
      <c r="BJ264" s="262">
        <v>235</v>
      </c>
      <c r="BK264" s="262">
        <v>39084</v>
      </c>
      <c r="BL264" s="262">
        <v>5887</v>
      </c>
      <c r="BM264" s="262">
        <v>527</v>
      </c>
      <c r="BN264" s="262">
        <v>29418</v>
      </c>
      <c r="BO264" s="262">
        <v>15346</v>
      </c>
      <c r="BP264" s="262">
        <v>277</v>
      </c>
      <c r="BQ264" s="262">
        <v>2549</v>
      </c>
      <c r="BR264" s="262">
        <v>766</v>
      </c>
      <c r="BS264" s="262">
        <v>3736</v>
      </c>
      <c r="BT264" s="262">
        <v>6946</v>
      </c>
      <c r="BU264" s="262">
        <v>9171</v>
      </c>
      <c r="BV264" s="262">
        <v>8444</v>
      </c>
      <c r="BW264" s="262">
        <v>8340</v>
      </c>
      <c r="BX264" s="262">
        <v>4348</v>
      </c>
      <c r="BY264" s="262">
        <v>2012</v>
      </c>
      <c r="BZ264" s="262">
        <v>1311</v>
      </c>
      <c r="CA264" s="262">
        <v>2516</v>
      </c>
      <c r="CB264" s="262">
        <v>420</v>
      </c>
      <c r="CC264" s="262">
        <v>2065</v>
      </c>
      <c r="CD264" s="262">
        <v>5973</v>
      </c>
      <c r="CE264" s="262">
        <v>9902</v>
      </c>
      <c r="CF264" s="262">
        <v>10743</v>
      </c>
      <c r="CG264" s="262">
        <v>8182</v>
      </c>
      <c r="CH264" s="262">
        <v>10305</v>
      </c>
      <c r="CI264" s="262">
        <v>37836</v>
      </c>
      <c r="CJ264" s="262">
        <v>4203</v>
      </c>
      <c r="CK264" s="262">
        <v>4092</v>
      </c>
      <c r="CL264" s="262">
        <v>1459</v>
      </c>
      <c r="CM264" s="262">
        <v>43375</v>
      </c>
      <c r="CN264" s="262">
        <v>12406</v>
      </c>
      <c r="CO264" s="262">
        <v>11431</v>
      </c>
      <c r="CP264" s="262">
        <v>15227</v>
      </c>
      <c r="CQ264" s="262">
        <v>3575</v>
      </c>
      <c r="CR264" s="262">
        <v>736</v>
      </c>
      <c r="CS264" s="262">
        <v>12406</v>
      </c>
      <c r="CT264" s="262">
        <v>13572</v>
      </c>
      <c r="CU264" s="262">
        <v>7624</v>
      </c>
      <c r="CV264" s="262">
        <v>6696</v>
      </c>
      <c r="CW264" s="262">
        <v>2183</v>
      </c>
      <c r="CX264" s="262">
        <v>894</v>
      </c>
      <c r="CY264" s="262">
        <v>103901</v>
      </c>
      <c r="CZ264" s="262">
        <v>51445</v>
      </c>
      <c r="DA264" s="262">
        <v>52457</v>
      </c>
      <c r="DB264" s="262">
        <v>8736</v>
      </c>
      <c r="DC264" s="262">
        <v>12240</v>
      </c>
      <c r="DD264" s="262">
        <v>11724</v>
      </c>
      <c r="DE264" s="262">
        <v>16082</v>
      </c>
      <c r="DF264" s="262">
        <v>10229</v>
      </c>
      <c r="DG264" s="262">
        <v>10342</v>
      </c>
      <c r="DH264" s="262">
        <v>5355</v>
      </c>
      <c r="DI264" s="262">
        <v>2403</v>
      </c>
      <c r="DJ264" s="262">
        <v>2474</v>
      </c>
      <c r="DK264" s="262">
        <v>9787</v>
      </c>
      <c r="DL264" s="262">
        <v>3714</v>
      </c>
      <c r="DM264" s="262">
        <v>8833</v>
      </c>
      <c r="DN264" s="262">
        <v>5489</v>
      </c>
      <c r="DO264" s="262">
        <v>11281</v>
      </c>
      <c r="DP264" s="262">
        <v>17913</v>
      </c>
      <c r="DQ264" s="262">
        <v>21874</v>
      </c>
      <c r="DR264" s="262">
        <v>10528</v>
      </c>
      <c r="DS264" s="262">
        <v>9606</v>
      </c>
      <c r="DT264" s="262">
        <v>57290</v>
      </c>
      <c r="DU264" s="262">
        <v>55860</v>
      </c>
      <c r="DV264" s="262">
        <v>1430</v>
      </c>
      <c r="DW264" s="262">
        <v>45530</v>
      </c>
      <c r="DX264" s="262">
        <v>55860</v>
      </c>
      <c r="DY264" s="262">
        <v>46830</v>
      </c>
      <c r="DZ264" s="262">
        <v>3130</v>
      </c>
      <c r="EA264" s="262">
        <v>2170</v>
      </c>
      <c r="EB264" s="262">
        <v>2740</v>
      </c>
      <c r="EC264" s="262">
        <v>990</v>
      </c>
      <c r="ED264" s="262">
        <v>55210</v>
      </c>
      <c r="EE264" s="262">
        <v>2520</v>
      </c>
      <c r="EF264" s="262">
        <v>6180</v>
      </c>
      <c r="EG264" s="262">
        <v>10630</v>
      </c>
      <c r="EH264" s="262">
        <v>7160</v>
      </c>
      <c r="EI264" s="262">
        <v>8060</v>
      </c>
      <c r="EJ264" s="262">
        <v>1310</v>
      </c>
      <c r="EK264" s="262">
        <v>9250</v>
      </c>
      <c r="EL264" s="262">
        <v>4900</v>
      </c>
      <c r="EM264" s="262">
        <v>4920</v>
      </c>
      <c r="EN264" s="262">
        <v>0.42420000000000002</v>
      </c>
      <c r="EO264" s="262">
        <v>55860</v>
      </c>
      <c r="EP264" s="262">
        <v>1670</v>
      </c>
      <c r="EQ264" s="262">
        <v>20690</v>
      </c>
      <c r="ER264" s="262">
        <v>16920</v>
      </c>
      <c r="ES264" s="262">
        <v>570</v>
      </c>
      <c r="ET264" s="262">
        <v>3200</v>
      </c>
      <c r="EU264" s="262">
        <v>11590</v>
      </c>
      <c r="EV264" s="262">
        <v>8520</v>
      </c>
      <c r="EW264" s="262">
        <v>3060</v>
      </c>
      <c r="EX264" s="262">
        <v>21920</v>
      </c>
      <c r="EY264" s="262">
        <v>1750</v>
      </c>
      <c r="EZ264" s="262">
        <v>4140</v>
      </c>
      <c r="FA264" s="262">
        <v>4350</v>
      </c>
      <c r="FB264" s="262">
        <v>11680</v>
      </c>
      <c r="FC264" s="262">
        <v>0.42420000000000002</v>
      </c>
      <c r="FD264" s="262">
        <v>13050</v>
      </c>
      <c r="FE264" s="262">
        <v>3830</v>
      </c>
      <c r="FF264" s="262">
        <v>7900</v>
      </c>
      <c r="FG264" s="262">
        <v>1320</v>
      </c>
      <c r="FH264" s="262">
        <v>3740</v>
      </c>
      <c r="FI264" s="262">
        <v>2240</v>
      </c>
      <c r="FJ264" s="262">
        <v>2880</v>
      </c>
      <c r="FK264" s="262">
        <v>2860</v>
      </c>
      <c r="FL264" s="262">
        <v>0.42420000000000002</v>
      </c>
      <c r="FM264" s="262">
        <v>1330</v>
      </c>
      <c r="FN264" s="262">
        <v>88590</v>
      </c>
      <c r="FO264" s="262">
        <v>4890</v>
      </c>
      <c r="FP264" s="262">
        <v>2260</v>
      </c>
      <c r="FQ264" s="262">
        <v>2630</v>
      </c>
      <c r="FR264" s="262">
        <v>48770</v>
      </c>
      <c r="FS264" s="262">
        <v>20720</v>
      </c>
      <c r="FT264" s="262">
        <v>19400</v>
      </c>
      <c r="FU264" s="262">
        <v>1320</v>
      </c>
      <c r="FV264" s="262">
        <v>5160</v>
      </c>
      <c r="FW264" s="262">
        <v>9060</v>
      </c>
      <c r="FX264" s="262">
        <v>88590</v>
      </c>
      <c r="FY264" s="262">
        <v>25750</v>
      </c>
      <c r="FZ264" s="262">
        <v>44780</v>
      </c>
      <c r="GA264" s="262">
        <v>8960</v>
      </c>
      <c r="GB264" s="262">
        <v>1630</v>
      </c>
      <c r="GC264" s="262">
        <v>3620</v>
      </c>
      <c r="GD264" s="262">
        <v>3390</v>
      </c>
      <c r="GE264" s="262">
        <v>0.42420000000000002</v>
      </c>
      <c r="GF264">
        <v>2432</v>
      </c>
      <c r="GG264">
        <v>2248</v>
      </c>
      <c r="GH264">
        <v>12756</v>
      </c>
      <c r="GI264">
        <v>3445</v>
      </c>
      <c r="GJ264">
        <v>1717</v>
      </c>
      <c r="GK264">
        <v>2418</v>
      </c>
      <c r="GL264">
        <v>2647</v>
      </c>
      <c r="GM264">
        <v>1439</v>
      </c>
      <c r="GN264">
        <v>1051</v>
      </c>
      <c r="GO264">
        <v>430</v>
      </c>
      <c r="GP264">
        <v>3471</v>
      </c>
      <c r="GQ264">
        <v>3301</v>
      </c>
      <c r="GR264">
        <v>21545</v>
      </c>
      <c r="GS264">
        <v>5371</v>
      </c>
      <c r="GT264">
        <v>2462</v>
      </c>
      <c r="GU264">
        <v>4074</v>
      </c>
      <c r="GV264">
        <v>3798</v>
      </c>
      <c r="GW264">
        <v>1770</v>
      </c>
      <c r="GX264">
        <v>1281</v>
      </c>
      <c r="GY264">
        <v>517</v>
      </c>
    </row>
    <row r="265" spans="1:207">
      <c r="A265" s="262">
        <v>9372</v>
      </c>
      <c r="B265" s="262">
        <v>9</v>
      </c>
      <c r="C265" s="262">
        <v>3</v>
      </c>
      <c r="D265" s="262">
        <v>72</v>
      </c>
      <c r="E265" s="262" t="s">
        <v>188</v>
      </c>
      <c r="F265" s="262" t="s">
        <v>2722</v>
      </c>
      <c r="G265" s="262" t="s">
        <v>2723</v>
      </c>
      <c r="H265" s="262" t="s">
        <v>2202</v>
      </c>
      <c r="I265" s="262">
        <v>39174</v>
      </c>
      <c r="J265" s="262">
        <v>3158</v>
      </c>
      <c r="K265" s="262">
        <v>3378</v>
      </c>
      <c r="L265" s="262">
        <v>3614</v>
      </c>
      <c r="M265" s="262">
        <v>5419</v>
      </c>
      <c r="N265" s="262">
        <v>7113</v>
      </c>
      <c r="O265" s="262">
        <v>5847</v>
      </c>
      <c r="P265" s="262">
        <v>6153</v>
      </c>
      <c r="Q265" s="262">
        <v>2905</v>
      </c>
      <c r="R265" s="262">
        <v>1587</v>
      </c>
      <c r="S265" s="262">
        <v>2235</v>
      </c>
      <c r="T265" s="262">
        <v>36361</v>
      </c>
      <c r="U265" s="262">
        <v>117</v>
      </c>
      <c r="V265" s="262">
        <v>136</v>
      </c>
      <c r="W265" s="262">
        <v>73</v>
      </c>
      <c r="X265" s="262">
        <v>143</v>
      </c>
      <c r="Y265" s="262">
        <v>16</v>
      </c>
      <c r="Z265" s="262">
        <v>93</v>
      </c>
      <c r="AA265" s="262">
        <v>596</v>
      </c>
      <c r="AB265" s="262">
        <v>542</v>
      </c>
      <c r="AC265" s="262">
        <v>146</v>
      </c>
      <c r="AD265" s="262">
        <v>31059</v>
      </c>
      <c r="AE265" s="262">
        <v>5771</v>
      </c>
      <c r="AF265" s="262">
        <v>1060</v>
      </c>
      <c r="AG265" s="262">
        <v>26039</v>
      </c>
      <c r="AH265" s="262">
        <v>10141</v>
      </c>
      <c r="AI265" s="262">
        <v>2706</v>
      </c>
      <c r="AJ265" s="262">
        <v>239</v>
      </c>
      <c r="AK265" s="262">
        <v>49</v>
      </c>
      <c r="AL265" s="262">
        <v>34727</v>
      </c>
      <c r="AM265" s="262">
        <v>1586</v>
      </c>
      <c r="AN265" s="262">
        <v>1520</v>
      </c>
      <c r="AO265" s="262">
        <v>1341</v>
      </c>
      <c r="AP265" s="262">
        <v>57982</v>
      </c>
      <c r="AQ265" s="262">
        <v>4208</v>
      </c>
      <c r="AR265" s="262">
        <v>4500</v>
      </c>
      <c r="AS265" s="262">
        <v>5489</v>
      </c>
      <c r="AT265" s="262">
        <v>8559</v>
      </c>
      <c r="AU265" s="262">
        <v>11095</v>
      </c>
      <c r="AV265" s="262">
        <v>8571</v>
      </c>
      <c r="AW265" s="262">
        <v>9558</v>
      </c>
      <c r="AX265" s="262">
        <v>3955</v>
      </c>
      <c r="AY265" s="262">
        <v>2047</v>
      </c>
      <c r="AZ265" s="262">
        <v>6170</v>
      </c>
      <c r="BA265" s="262">
        <v>49912</v>
      </c>
      <c r="BB265" s="262">
        <v>680</v>
      </c>
      <c r="BC265" s="262">
        <v>434</v>
      </c>
      <c r="BD265" s="262">
        <v>346</v>
      </c>
      <c r="BE265" s="262">
        <v>230</v>
      </c>
      <c r="BF265" s="262">
        <v>28</v>
      </c>
      <c r="BG265" s="262">
        <v>182</v>
      </c>
      <c r="BH265" s="262">
        <v>1067</v>
      </c>
      <c r="BI265" s="262">
        <v>957</v>
      </c>
      <c r="BJ265" s="262">
        <v>212</v>
      </c>
      <c r="BK265" s="262">
        <v>46974</v>
      </c>
      <c r="BL265" s="262">
        <v>7529</v>
      </c>
      <c r="BM265" s="262">
        <v>1243</v>
      </c>
      <c r="BN265" s="262">
        <v>37141</v>
      </c>
      <c r="BO265" s="262">
        <v>16548</v>
      </c>
      <c r="BP265" s="262">
        <v>853</v>
      </c>
      <c r="BQ265" s="262">
        <v>3440</v>
      </c>
      <c r="BR265" s="262">
        <v>1096</v>
      </c>
      <c r="BS265" s="262">
        <v>4256</v>
      </c>
      <c r="BT265" s="262">
        <v>8577</v>
      </c>
      <c r="BU265" s="262">
        <v>11339</v>
      </c>
      <c r="BV265" s="262">
        <v>9878</v>
      </c>
      <c r="BW265" s="262">
        <v>9381</v>
      </c>
      <c r="BX265" s="262">
        <v>5614</v>
      </c>
      <c r="BY265" s="262">
        <v>2433</v>
      </c>
      <c r="BZ265" s="262">
        <v>1797</v>
      </c>
      <c r="CA265" s="262">
        <v>3611</v>
      </c>
      <c r="CB265" s="262">
        <v>623</v>
      </c>
      <c r="CC265" s="262">
        <v>2521</v>
      </c>
      <c r="CD265" s="262">
        <v>7224</v>
      </c>
      <c r="CE265" s="262">
        <v>12447</v>
      </c>
      <c r="CF265" s="262">
        <v>12593</v>
      </c>
      <c r="CG265" s="262">
        <v>9093</v>
      </c>
      <c r="CH265" s="262">
        <v>13481</v>
      </c>
      <c r="CI265" s="262">
        <v>50104</v>
      </c>
      <c r="CJ265" s="262">
        <v>2703</v>
      </c>
      <c r="CK265" s="262">
        <v>2969</v>
      </c>
      <c r="CL265" s="262">
        <v>2206</v>
      </c>
      <c r="CM265" s="262">
        <v>52206</v>
      </c>
      <c r="CN265" s="262">
        <v>15095</v>
      </c>
      <c r="CO265" s="262">
        <v>12571</v>
      </c>
      <c r="CP265" s="262">
        <v>19333</v>
      </c>
      <c r="CQ265" s="262">
        <v>4382</v>
      </c>
      <c r="CR265" s="262">
        <v>825</v>
      </c>
      <c r="CS265" s="262">
        <v>15095</v>
      </c>
      <c r="CT265" s="262">
        <v>15214</v>
      </c>
      <c r="CU265" s="262">
        <v>9547</v>
      </c>
      <c r="CV265" s="262">
        <v>8456</v>
      </c>
      <c r="CW265" s="262">
        <v>2680</v>
      </c>
      <c r="CX265" s="262">
        <v>1214</v>
      </c>
      <c r="CY265" s="262">
        <v>125689</v>
      </c>
      <c r="CZ265" s="262">
        <v>62421</v>
      </c>
      <c r="DA265" s="262">
        <v>63268</v>
      </c>
      <c r="DB265" s="262">
        <v>10451</v>
      </c>
      <c r="DC265" s="262">
        <v>14153</v>
      </c>
      <c r="DD265" s="262">
        <v>14673</v>
      </c>
      <c r="DE265" s="262">
        <v>19155</v>
      </c>
      <c r="DF265" s="262">
        <v>13092</v>
      </c>
      <c r="DG265" s="262">
        <v>12256</v>
      </c>
      <c r="DH265" s="262">
        <v>6369</v>
      </c>
      <c r="DI265" s="262">
        <v>2915</v>
      </c>
      <c r="DJ265" s="262">
        <v>2984</v>
      </c>
      <c r="DK265" s="262">
        <v>11375</v>
      </c>
      <c r="DL265" s="262">
        <v>4316</v>
      </c>
      <c r="DM265" s="262">
        <v>10528</v>
      </c>
      <c r="DN265" s="262">
        <v>7159</v>
      </c>
      <c r="DO265" s="262">
        <v>14562</v>
      </c>
      <c r="DP265" s="262">
        <v>20978</v>
      </c>
      <c r="DQ265" s="262">
        <v>26747</v>
      </c>
      <c r="DR265" s="262">
        <v>12715</v>
      </c>
      <c r="DS265" s="262">
        <v>11410</v>
      </c>
      <c r="DT265" s="262">
        <v>70600</v>
      </c>
      <c r="DU265" s="262">
        <v>69370</v>
      </c>
      <c r="DV265" s="262">
        <v>1230</v>
      </c>
      <c r="DW265" s="262">
        <v>54310</v>
      </c>
      <c r="DX265" s="262">
        <v>69370</v>
      </c>
      <c r="DY265" s="262">
        <v>57200</v>
      </c>
      <c r="DZ265" s="262">
        <v>3550</v>
      </c>
      <c r="EA265" s="262">
        <v>3210</v>
      </c>
      <c r="EB265" s="262">
        <v>3700</v>
      </c>
      <c r="EC265" s="262">
        <v>1700</v>
      </c>
      <c r="ED265" s="262">
        <v>68410</v>
      </c>
      <c r="EE265" s="262">
        <v>3010</v>
      </c>
      <c r="EF265" s="262">
        <v>5440</v>
      </c>
      <c r="EG265" s="262">
        <v>11420</v>
      </c>
      <c r="EH265" s="262">
        <v>7870</v>
      </c>
      <c r="EI265" s="262">
        <v>10290</v>
      </c>
      <c r="EJ265" s="262">
        <v>2030</v>
      </c>
      <c r="EK265" s="262">
        <v>14210</v>
      </c>
      <c r="EL265" s="262">
        <v>6740</v>
      </c>
      <c r="EM265" s="262">
        <v>7090</v>
      </c>
      <c r="EN265" s="262">
        <v>0.42420000000000002</v>
      </c>
      <c r="EO265" s="262">
        <v>69370</v>
      </c>
      <c r="EP265" s="262">
        <v>3000</v>
      </c>
      <c r="EQ265" s="262">
        <v>29150</v>
      </c>
      <c r="ER265" s="262">
        <v>20870</v>
      </c>
      <c r="ES265" s="262">
        <v>510</v>
      </c>
      <c r="ET265" s="262">
        <v>7770</v>
      </c>
      <c r="EU265" s="262">
        <v>14420</v>
      </c>
      <c r="EV265" s="262">
        <v>11310</v>
      </c>
      <c r="EW265" s="262">
        <v>3110</v>
      </c>
      <c r="EX265" s="262">
        <v>22790</v>
      </c>
      <c r="EY265" s="262">
        <v>1260</v>
      </c>
      <c r="EZ265" s="262">
        <v>4350</v>
      </c>
      <c r="FA265" s="262">
        <v>4390</v>
      </c>
      <c r="FB265" s="262">
        <v>12790</v>
      </c>
      <c r="FC265" s="262">
        <v>10</v>
      </c>
      <c r="FD265" s="262">
        <v>14940</v>
      </c>
      <c r="FE265" s="262">
        <v>4440</v>
      </c>
      <c r="FF265" s="262">
        <v>9250</v>
      </c>
      <c r="FG265" s="262">
        <v>1240</v>
      </c>
      <c r="FH265" s="262">
        <v>4390</v>
      </c>
      <c r="FI265" s="262">
        <v>2610</v>
      </c>
      <c r="FJ265" s="262">
        <v>4180</v>
      </c>
      <c r="FK265" s="262">
        <v>2560</v>
      </c>
      <c r="FL265" s="262">
        <v>0.42420000000000002</v>
      </c>
      <c r="FM265" s="262">
        <v>1170</v>
      </c>
      <c r="FN265" s="262">
        <v>108430</v>
      </c>
      <c r="FO265" s="262">
        <v>6180</v>
      </c>
      <c r="FP265" s="262">
        <v>3080</v>
      </c>
      <c r="FQ265" s="262">
        <v>3100</v>
      </c>
      <c r="FR265" s="262">
        <v>63630</v>
      </c>
      <c r="FS265" s="262">
        <v>24910</v>
      </c>
      <c r="FT265" s="262">
        <v>23670</v>
      </c>
      <c r="FU265" s="262">
        <v>1240</v>
      </c>
      <c r="FV265" s="262">
        <v>5030</v>
      </c>
      <c r="FW265" s="262">
        <v>8670</v>
      </c>
      <c r="FX265" s="262">
        <v>108430</v>
      </c>
      <c r="FY265" s="262">
        <v>33870</v>
      </c>
      <c r="FZ265" s="262">
        <v>55300</v>
      </c>
      <c r="GA265" s="262">
        <v>11050</v>
      </c>
      <c r="GB265" s="262">
        <v>1410</v>
      </c>
      <c r="GC265" s="262">
        <v>3370</v>
      </c>
      <c r="GD265" s="262">
        <v>2900</v>
      </c>
      <c r="GE265" s="262">
        <v>530</v>
      </c>
      <c r="GF265">
        <v>3158</v>
      </c>
      <c r="GG265">
        <v>3267</v>
      </c>
      <c r="GH265">
        <v>15682</v>
      </c>
      <c r="GI265">
        <v>5181</v>
      </c>
      <c r="GJ265">
        <v>1973</v>
      </c>
      <c r="GK265">
        <v>2984</v>
      </c>
      <c r="GL265">
        <v>3174</v>
      </c>
      <c r="GM265">
        <v>1743</v>
      </c>
      <c r="GN265">
        <v>1353</v>
      </c>
      <c r="GO265">
        <v>659</v>
      </c>
      <c r="GP265">
        <v>4208</v>
      </c>
      <c r="GQ265">
        <v>4337</v>
      </c>
      <c r="GR265">
        <v>24446</v>
      </c>
      <c r="GS265">
        <v>7693</v>
      </c>
      <c r="GT265">
        <v>2832</v>
      </c>
      <c r="GU265">
        <v>4765</v>
      </c>
      <c r="GV265">
        <v>4733</v>
      </c>
      <c r="GW265">
        <v>2384</v>
      </c>
      <c r="GX265">
        <v>1743</v>
      </c>
      <c r="GY265">
        <v>841</v>
      </c>
    </row>
    <row r="266" spans="1:207">
      <c r="A266" s="262">
        <v>9373</v>
      </c>
      <c r="B266" s="262">
        <v>9</v>
      </c>
      <c r="C266" s="262">
        <v>3</v>
      </c>
      <c r="D266" s="262">
        <v>73</v>
      </c>
      <c r="E266" s="262" t="s">
        <v>188</v>
      </c>
      <c r="F266" s="262" t="s">
        <v>2724</v>
      </c>
      <c r="G266" s="262" t="s">
        <v>2725</v>
      </c>
      <c r="H266" s="262" t="s">
        <v>2202</v>
      </c>
      <c r="I266" s="262">
        <v>36985</v>
      </c>
      <c r="J266" s="262">
        <v>1593</v>
      </c>
      <c r="K266" s="262">
        <v>1713</v>
      </c>
      <c r="L266" s="262">
        <v>3054</v>
      </c>
      <c r="M266" s="262">
        <v>5699</v>
      </c>
      <c r="N266" s="262">
        <v>7313</v>
      </c>
      <c r="O266" s="262">
        <v>6046</v>
      </c>
      <c r="P266" s="262">
        <v>6766</v>
      </c>
      <c r="Q266" s="262">
        <v>3035</v>
      </c>
      <c r="R266" s="262">
        <v>1766</v>
      </c>
      <c r="S266" s="262">
        <v>2457</v>
      </c>
      <c r="T266" s="262">
        <v>33915</v>
      </c>
      <c r="U266" s="262">
        <v>125</v>
      </c>
      <c r="V266" s="262">
        <v>195</v>
      </c>
      <c r="W266" s="262">
        <v>30</v>
      </c>
      <c r="X266" s="262">
        <v>113</v>
      </c>
      <c r="Y266" s="262">
        <v>28</v>
      </c>
      <c r="Z266" s="262">
        <v>122</v>
      </c>
      <c r="AA266" s="262">
        <v>637</v>
      </c>
      <c r="AB266" s="262">
        <v>371</v>
      </c>
      <c r="AC266" s="262">
        <v>155</v>
      </c>
      <c r="AD266" s="262">
        <v>32374</v>
      </c>
      <c r="AE266" s="262">
        <v>3034</v>
      </c>
      <c r="AF266" s="262">
        <v>414</v>
      </c>
      <c r="AG266" s="262">
        <v>27617</v>
      </c>
      <c r="AH266" s="262">
        <v>7099</v>
      </c>
      <c r="AI266" s="262">
        <v>1720</v>
      </c>
      <c r="AJ266" s="262">
        <v>452</v>
      </c>
      <c r="AK266" s="262">
        <v>97</v>
      </c>
      <c r="AL266" s="262">
        <v>30022</v>
      </c>
      <c r="AM266" s="262">
        <v>3360</v>
      </c>
      <c r="AN266" s="262">
        <v>2738</v>
      </c>
      <c r="AO266" s="262">
        <v>865</v>
      </c>
      <c r="AP266" s="262">
        <v>53660</v>
      </c>
      <c r="AQ266" s="262">
        <v>2019</v>
      </c>
      <c r="AR266" s="262">
        <v>2268</v>
      </c>
      <c r="AS266" s="262">
        <v>4122</v>
      </c>
      <c r="AT266" s="262">
        <v>8316</v>
      </c>
      <c r="AU266" s="262">
        <v>11042</v>
      </c>
      <c r="AV266" s="262">
        <v>8718</v>
      </c>
      <c r="AW266" s="262">
        <v>10689</v>
      </c>
      <c r="AX266" s="262">
        <v>4027</v>
      </c>
      <c r="AY266" s="262">
        <v>2271</v>
      </c>
      <c r="AZ266" s="262">
        <v>10264</v>
      </c>
      <c r="BA266" s="262">
        <v>41744</v>
      </c>
      <c r="BB266" s="262">
        <v>428</v>
      </c>
      <c r="BC266" s="262">
        <v>456</v>
      </c>
      <c r="BD266" s="262">
        <v>132</v>
      </c>
      <c r="BE266" s="262">
        <v>214</v>
      </c>
      <c r="BF266" s="262">
        <v>71</v>
      </c>
      <c r="BG266" s="262">
        <v>163</v>
      </c>
      <c r="BH266" s="262">
        <v>859</v>
      </c>
      <c r="BI266" s="262">
        <v>667</v>
      </c>
      <c r="BJ266" s="262">
        <v>206</v>
      </c>
      <c r="BK266" s="262">
        <v>47576</v>
      </c>
      <c r="BL266" s="262">
        <v>3710</v>
      </c>
      <c r="BM266" s="262">
        <v>454</v>
      </c>
      <c r="BN266" s="262">
        <v>35103</v>
      </c>
      <c r="BO266" s="262">
        <v>16063</v>
      </c>
      <c r="BP266" s="262">
        <v>243</v>
      </c>
      <c r="BQ266" s="262">
        <v>2063</v>
      </c>
      <c r="BR266" s="262">
        <v>928</v>
      </c>
      <c r="BS266" s="262">
        <v>3788</v>
      </c>
      <c r="BT266" s="262">
        <v>7411</v>
      </c>
      <c r="BU266" s="262">
        <v>8899</v>
      </c>
      <c r="BV266" s="262">
        <v>8660</v>
      </c>
      <c r="BW266" s="262">
        <v>9240</v>
      </c>
      <c r="BX266" s="262">
        <v>5985</v>
      </c>
      <c r="BY266" s="262">
        <v>2845</v>
      </c>
      <c r="BZ266" s="262">
        <v>1954</v>
      </c>
      <c r="CA266" s="262">
        <v>3762</v>
      </c>
      <c r="CB266" s="262">
        <v>504</v>
      </c>
      <c r="CC266" s="262">
        <v>2417</v>
      </c>
      <c r="CD266" s="262">
        <v>6529</v>
      </c>
      <c r="CE266" s="262">
        <v>9930</v>
      </c>
      <c r="CF266" s="262">
        <v>10600</v>
      </c>
      <c r="CG266" s="262">
        <v>9347</v>
      </c>
      <c r="CH266" s="262">
        <v>14145</v>
      </c>
      <c r="CI266" s="262">
        <v>41294</v>
      </c>
      <c r="CJ266" s="262">
        <v>4237</v>
      </c>
      <c r="CK266" s="262">
        <v>6160</v>
      </c>
      <c r="CL266" s="262">
        <v>1781</v>
      </c>
      <c r="CM266" s="262">
        <v>49933</v>
      </c>
      <c r="CN266" s="262">
        <v>13079</v>
      </c>
      <c r="CO266" s="262">
        <v>12645</v>
      </c>
      <c r="CP266" s="262">
        <v>19239</v>
      </c>
      <c r="CQ266" s="262">
        <v>4115</v>
      </c>
      <c r="CR266" s="262">
        <v>855</v>
      </c>
      <c r="CS266" s="262">
        <v>13079</v>
      </c>
      <c r="CT266" s="262">
        <v>15211</v>
      </c>
      <c r="CU266" s="262">
        <v>8623</v>
      </c>
      <c r="CV266" s="262">
        <v>8496</v>
      </c>
      <c r="CW266" s="262">
        <v>3121</v>
      </c>
      <c r="CX266" s="262">
        <v>1403</v>
      </c>
      <c r="CY266" s="262">
        <v>126436</v>
      </c>
      <c r="CZ266" s="262">
        <v>62790</v>
      </c>
      <c r="DA266" s="262">
        <v>63646</v>
      </c>
      <c r="DB266" s="262">
        <v>11401</v>
      </c>
      <c r="DC266" s="262">
        <v>15660</v>
      </c>
      <c r="DD266" s="262">
        <v>14663</v>
      </c>
      <c r="DE266" s="262">
        <v>18765</v>
      </c>
      <c r="DF266" s="262">
        <v>12196</v>
      </c>
      <c r="DG266" s="262">
        <v>11157</v>
      </c>
      <c r="DH266" s="262">
        <v>5821</v>
      </c>
      <c r="DI266" s="262">
        <v>3147</v>
      </c>
      <c r="DJ266" s="262">
        <v>3356</v>
      </c>
      <c r="DK266" s="262">
        <v>12437</v>
      </c>
      <c r="DL266" s="262">
        <v>4741</v>
      </c>
      <c r="DM266" s="262">
        <v>11041</v>
      </c>
      <c r="DN266" s="262">
        <v>7002</v>
      </c>
      <c r="DO266" s="262">
        <v>14586</v>
      </c>
      <c r="DP266" s="262">
        <v>22187</v>
      </c>
      <c r="DQ266" s="262">
        <v>25748</v>
      </c>
      <c r="DR266" s="262">
        <v>11868</v>
      </c>
      <c r="DS266" s="262">
        <v>10323</v>
      </c>
      <c r="DT266" s="262">
        <v>71300</v>
      </c>
      <c r="DU266" s="262">
        <v>69830</v>
      </c>
      <c r="DV266" s="262">
        <v>1470</v>
      </c>
      <c r="DW266" s="262">
        <v>54140</v>
      </c>
      <c r="DX266" s="262">
        <v>69830</v>
      </c>
      <c r="DY266" s="262">
        <v>58850</v>
      </c>
      <c r="DZ266" s="262">
        <v>3280</v>
      </c>
      <c r="EA266" s="262">
        <v>2930</v>
      </c>
      <c r="EB266" s="262">
        <v>3630</v>
      </c>
      <c r="EC266" s="262">
        <v>1140</v>
      </c>
      <c r="ED266" s="262">
        <v>68620</v>
      </c>
      <c r="EE266" s="262">
        <v>3130</v>
      </c>
      <c r="EF266" s="262">
        <v>7490</v>
      </c>
      <c r="EG266" s="262">
        <v>13140</v>
      </c>
      <c r="EH266" s="262">
        <v>9260</v>
      </c>
      <c r="EI266" s="262">
        <v>10330</v>
      </c>
      <c r="EJ266" s="262">
        <v>1410</v>
      </c>
      <c r="EK266" s="262">
        <v>12430</v>
      </c>
      <c r="EL266" s="262">
        <v>5020</v>
      </c>
      <c r="EM266" s="262">
        <v>6200</v>
      </c>
      <c r="EN266" s="262">
        <v>0.42420000000000002</v>
      </c>
      <c r="EO266" s="262">
        <v>69830</v>
      </c>
      <c r="EP266" s="262">
        <v>2190</v>
      </c>
      <c r="EQ266" s="262">
        <v>24020</v>
      </c>
      <c r="ER266" s="262">
        <v>17640</v>
      </c>
      <c r="ES266" s="262">
        <v>610</v>
      </c>
      <c r="ET266" s="262">
        <v>5770</v>
      </c>
      <c r="EU266" s="262">
        <v>15930</v>
      </c>
      <c r="EV266" s="262">
        <v>11230</v>
      </c>
      <c r="EW266" s="262">
        <v>4700</v>
      </c>
      <c r="EX266" s="262">
        <v>27690</v>
      </c>
      <c r="EY266" s="262">
        <v>2160</v>
      </c>
      <c r="EZ266" s="262">
        <v>6140</v>
      </c>
      <c r="FA266" s="262">
        <v>4320</v>
      </c>
      <c r="FB266" s="262">
        <v>15070</v>
      </c>
      <c r="FC266" s="262">
        <v>0.42420000000000002</v>
      </c>
      <c r="FD266" s="262">
        <v>16650</v>
      </c>
      <c r="FE266" s="262">
        <v>5050</v>
      </c>
      <c r="FF266" s="262">
        <v>10140</v>
      </c>
      <c r="FG266" s="262">
        <v>1470</v>
      </c>
      <c r="FH266" s="262">
        <v>4900</v>
      </c>
      <c r="FI266" s="262">
        <v>3060</v>
      </c>
      <c r="FJ266" s="262">
        <v>3560</v>
      </c>
      <c r="FK266" s="262">
        <v>3500</v>
      </c>
      <c r="FL266" s="262">
        <v>0.42420000000000002</v>
      </c>
      <c r="FM266" s="262">
        <v>1470</v>
      </c>
      <c r="FN266" s="262">
        <v>106520</v>
      </c>
      <c r="FO266" s="262">
        <v>6870</v>
      </c>
      <c r="FP266" s="262">
        <v>3980</v>
      </c>
      <c r="FQ266" s="262">
        <v>2890</v>
      </c>
      <c r="FR266" s="262">
        <v>56590</v>
      </c>
      <c r="FS266" s="262">
        <v>24990</v>
      </c>
      <c r="FT266" s="262">
        <v>23520</v>
      </c>
      <c r="FU266" s="262">
        <v>1470</v>
      </c>
      <c r="FV266" s="262">
        <v>5950</v>
      </c>
      <c r="FW266" s="262">
        <v>12130</v>
      </c>
      <c r="FX266" s="262">
        <v>106520</v>
      </c>
      <c r="FY266" s="262">
        <v>28900</v>
      </c>
      <c r="FZ266" s="262">
        <v>53710</v>
      </c>
      <c r="GA266" s="262">
        <v>13110</v>
      </c>
      <c r="GB266" s="262">
        <v>1720</v>
      </c>
      <c r="GC266" s="262">
        <v>3810</v>
      </c>
      <c r="GD266" s="262">
        <v>4630</v>
      </c>
      <c r="GE266" s="262">
        <v>640</v>
      </c>
      <c r="GF266">
        <v>1593</v>
      </c>
      <c r="GG266">
        <v>1608</v>
      </c>
      <c r="GH266">
        <v>15529</v>
      </c>
      <c r="GI266">
        <v>5147</v>
      </c>
      <c r="GJ266">
        <v>2291</v>
      </c>
      <c r="GK266">
        <v>3346</v>
      </c>
      <c r="GL266">
        <v>3425</v>
      </c>
      <c r="GM266">
        <v>1847</v>
      </c>
      <c r="GN266">
        <v>1476</v>
      </c>
      <c r="GO266">
        <v>723</v>
      </c>
      <c r="GP266">
        <v>2019</v>
      </c>
      <c r="GQ266">
        <v>2125</v>
      </c>
      <c r="GR266">
        <v>22779</v>
      </c>
      <c r="GS266">
        <v>7462</v>
      </c>
      <c r="GT266">
        <v>3199</v>
      </c>
      <c r="GU266">
        <v>5839</v>
      </c>
      <c r="GV266">
        <v>4771</v>
      </c>
      <c r="GW266">
        <v>2436</v>
      </c>
      <c r="GX266">
        <v>1930</v>
      </c>
      <c r="GY266">
        <v>912</v>
      </c>
    </row>
    <row r="267" spans="1:207">
      <c r="A267" s="262">
        <v>9374</v>
      </c>
      <c r="B267" s="262">
        <v>9</v>
      </c>
      <c r="C267" s="262">
        <v>3</v>
      </c>
      <c r="D267" s="262">
        <v>74</v>
      </c>
      <c r="E267" s="262" t="s">
        <v>188</v>
      </c>
      <c r="F267" s="262" t="s">
        <v>2726</v>
      </c>
      <c r="G267" s="262" t="s">
        <v>2727</v>
      </c>
      <c r="H267" s="262" t="s">
        <v>2202</v>
      </c>
      <c r="I267" s="262">
        <v>28921</v>
      </c>
      <c r="J267" s="262">
        <v>2580</v>
      </c>
      <c r="K267" s="262">
        <v>2645</v>
      </c>
      <c r="L267" s="262">
        <v>3058</v>
      </c>
      <c r="M267" s="262">
        <v>4422</v>
      </c>
      <c r="N267" s="262">
        <v>4649</v>
      </c>
      <c r="O267" s="262">
        <v>4018</v>
      </c>
      <c r="P267" s="262">
        <v>4022</v>
      </c>
      <c r="Q267" s="262">
        <v>2254</v>
      </c>
      <c r="R267" s="262">
        <v>1273</v>
      </c>
      <c r="S267" s="262">
        <v>1738</v>
      </c>
      <c r="T267" s="262">
        <v>26447</v>
      </c>
      <c r="U267" s="262">
        <v>264</v>
      </c>
      <c r="V267" s="262">
        <v>171</v>
      </c>
      <c r="W267" s="262">
        <v>53</v>
      </c>
      <c r="X267" s="262">
        <v>110</v>
      </c>
      <c r="Y267" s="262">
        <v>22</v>
      </c>
      <c r="Z267" s="262">
        <v>116</v>
      </c>
      <c r="AA267" s="262">
        <v>474</v>
      </c>
      <c r="AB267" s="262">
        <v>256</v>
      </c>
      <c r="AC267" s="262">
        <v>88</v>
      </c>
      <c r="AD267" s="262">
        <v>24019</v>
      </c>
      <c r="AE267" s="262">
        <v>3652</v>
      </c>
      <c r="AF267" s="262">
        <v>432</v>
      </c>
      <c r="AG267" s="262">
        <v>18412</v>
      </c>
      <c r="AH267" s="262">
        <v>7932</v>
      </c>
      <c r="AI267" s="262">
        <v>2383</v>
      </c>
      <c r="AJ267" s="262">
        <v>185</v>
      </c>
      <c r="AK267" s="262">
        <v>9</v>
      </c>
      <c r="AL267" s="262">
        <v>23964</v>
      </c>
      <c r="AM267" s="262">
        <v>2202</v>
      </c>
      <c r="AN267" s="262">
        <v>1886</v>
      </c>
      <c r="AO267" s="262">
        <v>869</v>
      </c>
      <c r="AP267" s="262">
        <v>44728</v>
      </c>
      <c r="AQ267" s="262">
        <v>3579</v>
      </c>
      <c r="AR267" s="262">
        <v>3662</v>
      </c>
      <c r="AS267" s="262">
        <v>5551</v>
      </c>
      <c r="AT267" s="262">
        <v>7385</v>
      </c>
      <c r="AU267" s="262">
        <v>7751</v>
      </c>
      <c r="AV267" s="262">
        <v>5891</v>
      </c>
      <c r="AW267" s="262">
        <v>6395</v>
      </c>
      <c r="AX267" s="262">
        <v>2666</v>
      </c>
      <c r="AY267" s="262">
        <v>1464</v>
      </c>
      <c r="AZ267" s="262">
        <v>5235</v>
      </c>
      <c r="BA267" s="262">
        <v>36414</v>
      </c>
      <c r="BB267" s="262">
        <v>1323</v>
      </c>
      <c r="BC267" s="262">
        <v>482</v>
      </c>
      <c r="BD267" s="262">
        <v>247</v>
      </c>
      <c r="BE267" s="262">
        <v>403</v>
      </c>
      <c r="BF267" s="262">
        <v>31</v>
      </c>
      <c r="BG267" s="262">
        <v>209</v>
      </c>
      <c r="BH267" s="262">
        <v>727</v>
      </c>
      <c r="BI267" s="262">
        <v>417</v>
      </c>
      <c r="BJ267" s="262">
        <v>117</v>
      </c>
      <c r="BK267" s="262">
        <v>36989</v>
      </c>
      <c r="BL267" s="262">
        <v>5308</v>
      </c>
      <c r="BM267" s="262">
        <v>786</v>
      </c>
      <c r="BN267" s="262">
        <v>26748</v>
      </c>
      <c r="BO267" s="262">
        <v>14813</v>
      </c>
      <c r="BP267" s="262">
        <v>248</v>
      </c>
      <c r="BQ267" s="262">
        <v>2535</v>
      </c>
      <c r="BR267" s="262">
        <v>788</v>
      </c>
      <c r="BS267" s="262">
        <v>3373</v>
      </c>
      <c r="BT267" s="262">
        <v>7102</v>
      </c>
      <c r="BU267" s="262">
        <v>9009</v>
      </c>
      <c r="BV267" s="262">
        <v>7435</v>
      </c>
      <c r="BW267" s="262">
        <v>7109</v>
      </c>
      <c r="BX267" s="262">
        <v>4161</v>
      </c>
      <c r="BY267" s="262">
        <v>1943</v>
      </c>
      <c r="BZ267" s="262">
        <v>1292</v>
      </c>
      <c r="CA267" s="262">
        <v>2132</v>
      </c>
      <c r="CB267" s="262">
        <v>354</v>
      </c>
      <c r="CC267" s="262">
        <v>1531</v>
      </c>
      <c r="CD267" s="262">
        <v>5446</v>
      </c>
      <c r="CE267" s="262">
        <v>9921</v>
      </c>
      <c r="CF267" s="262">
        <v>9433</v>
      </c>
      <c r="CG267" s="262">
        <v>7586</v>
      </c>
      <c r="CH267" s="262">
        <v>10073</v>
      </c>
      <c r="CI267" s="262">
        <v>36091</v>
      </c>
      <c r="CJ267" s="262">
        <v>3441</v>
      </c>
      <c r="CK267" s="262">
        <v>3356</v>
      </c>
      <c r="CL267" s="262">
        <v>1456</v>
      </c>
      <c r="CM267" s="262">
        <v>39832</v>
      </c>
      <c r="CN267" s="262">
        <v>11072</v>
      </c>
      <c r="CO267" s="262">
        <v>9794</v>
      </c>
      <c r="CP267" s="262">
        <v>14571</v>
      </c>
      <c r="CQ267" s="262">
        <v>3728</v>
      </c>
      <c r="CR267" s="262">
        <v>667</v>
      </c>
      <c r="CS267" s="262">
        <v>11072</v>
      </c>
      <c r="CT267" s="262">
        <v>12040</v>
      </c>
      <c r="CU267" s="262">
        <v>7236</v>
      </c>
      <c r="CV267" s="262">
        <v>6274</v>
      </c>
      <c r="CW267" s="262">
        <v>2205</v>
      </c>
      <c r="CX267" s="262">
        <v>1005</v>
      </c>
      <c r="CY267" s="262">
        <v>96316</v>
      </c>
      <c r="CZ267" s="262">
        <v>47547</v>
      </c>
      <c r="DA267" s="262">
        <v>48770</v>
      </c>
      <c r="DB267" s="262">
        <v>8196</v>
      </c>
      <c r="DC267" s="262">
        <v>11519</v>
      </c>
      <c r="DD267" s="262">
        <v>11085</v>
      </c>
      <c r="DE267" s="262">
        <v>14637</v>
      </c>
      <c r="DF267" s="262">
        <v>9591</v>
      </c>
      <c r="DG267" s="262">
        <v>9392</v>
      </c>
      <c r="DH267" s="262">
        <v>4629</v>
      </c>
      <c r="DI267" s="262">
        <v>2200</v>
      </c>
      <c r="DJ267" s="262">
        <v>2395</v>
      </c>
      <c r="DK267" s="262">
        <v>9114</v>
      </c>
      <c r="DL267" s="262">
        <v>3484</v>
      </c>
      <c r="DM267" s="262">
        <v>8272</v>
      </c>
      <c r="DN267" s="262">
        <v>5335</v>
      </c>
      <c r="DO267" s="262">
        <v>10664</v>
      </c>
      <c r="DP267" s="262">
        <v>16604</v>
      </c>
      <c r="DQ267" s="262">
        <v>20146</v>
      </c>
      <c r="DR267" s="262">
        <v>9562</v>
      </c>
      <c r="DS267" s="262">
        <v>8541</v>
      </c>
      <c r="DT267" s="262">
        <v>53020</v>
      </c>
      <c r="DU267" s="262">
        <v>51900</v>
      </c>
      <c r="DV267" s="262">
        <v>1120</v>
      </c>
      <c r="DW267" s="262">
        <v>42880</v>
      </c>
      <c r="DX267" s="262">
        <v>51900</v>
      </c>
      <c r="DY267" s="262">
        <v>42840</v>
      </c>
      <c r="DZ267" s="262">
        <v>3560</v>
      </c>
      <c r="EA267" s="262">
        <v>2230</v>
      </c>
      <c r="EB267" s="262">
        <v>2250</v>
      </c>
      <c r="EC267" s="262">
        <v>1020</v>
      </c>
      <c r="ED267" s="262">
        <v>50650</v>
      </c>
      <c r="EE267" s="262">
        <v>2000</v>
      </c>
      <c r="EF267" s="262">
        <v>4810</v>
      </c>
      <c r="EG267" s="262">
        <v>10130</v>
      </c>
      <c r="EH267" s="262">
        <v>7500</v>
      </c>
      <c r="EI267" s="262">
        <v>6770</v>
      </c>
      <c r="EJ267" s="262">
        <v>1680</v>
      </c>
      <c r="EK267" s="262">
        <v>8730</v>
      </c>
      <c r="EL267" s="262">
        <v>3830</v>
      </c>
      <c r="EM267" s="262">
        <v>4860</v>
      </c>
      <c r="EN267" s="262">
        <v>0.42420000000000002</v>
      </c>
      <c r="EO267" s="262">
        <v>51900</v>
      </c>
      <c r="EP267" s="262">
        <v>2050</v>
      </c>
      <c r="EQ267" s="262">
        <v>18050</v>
      </c>
      <c r="ER267" s="262">
        <v>14520</v>
      </c>
      <c r="ES267" s="262">
        <v>500</v>
      </c>
      <c r="ET267" s="262">
        <v>3030</v>
      </c>
      <c r="EU267" s="262">
        <v>11340</v>
      </c>
      <c r="EV267" s="262">
        <v>8380</v>
      </c>
      <c r="EW267" s="262">
        <v>2960</v>
      </c>
      <c r="EX267" s="262">
        <v>20470</v>
      </c>
      <c r="EY267" s="262">
        <v>1170</v>
      </c>
      <c r="EZ267" s="262">
        <v>3350</v>
      </c>
      <c r="FA267" s="262">
        <v>4160</v>
      </c>
      <c r="FB267" s="262">
        <v>11790</v>
      </c>
      <c r="FC267" s="262">
        <v>0.42420000000000002</v>
      </c>
      <c r="FD267" s="262">
        <v>12680</v>
      </c>
      <c r="FE267" s="262">
        <v>3880</v>
      </c>
      <c r="FF267" s="262">
        <v>7650</v>
      </c>
      <c r="FG267" s="262">
        <v>1150</v>
      </c>
      <c r="FH267" s="262">
        <v>3770</v>
      </c>
      <c r="FI267" s="262">
        <v>2250</v>
      </c>
      <c r="FJ267" s="262">
        <v>2290</v>
      </c>
      <c r="FK267" s="262">
        <v>2560</v>
      </c>
      <c r="FL267" s="262">
        <v>0.42420000000000002</v>
      </c>
      <c r="FM267" s="262">
        <v>1660</v>
      </c>
      <c r="FN267" s="262">
        <v>82550</v>
      </c>
      <c r="FO267" s="262">
        <v>5440</v>
      </c>
      <c r="FP267" s="262">
        <v>2500</v>
      </c>
      <c r="FQ267" s="262">
        <v>2940</v>
      </c>
      <c r="FR267" s="262">
        <v>43150</v>
      </c>
      <c r="FS267" s="262">
        <v>22020</v>
      </c>
      <c r="FT267" s="262">
        <v>20870</v>
      </c>
      <c r="FU267" s="262">
        <v>1150</v>
      </c>
      <c r="FV267" s="262">
        <v>4180</v>
      </c>
      <c r="FW267" s="262">
        <v>7760</v>
      </c>
      <c r="FX267" s="262">
        <v>82550</v>
      </c>
      <c r="FY267" s="262">
        <v>23380</v>
      </c>
      <c r="FZ267" s="262">
        <v>42910</v>
      </c>
      <c r="GA267" s="262">
        <v>8780</v>
      </c>
      <c r="GB267" s="262">
        <v>1580</v>
      </c>
      <c r="GC267" s="262">
        <v>2840</v>
      </c>
      <c r="GD267" s="262">
        <v>2690</v>
      </c>
      <c r="GE267" s="262">
        <v>0.42420000000000002</v>
      </c>
      <c r="GF267">
        <v>2580</v>
      </c>
      <c r="GG267">
        <v>2525</v>
      </c>
      <c r="GH267">
        <v>11823</v>
      </c>
      <c r="GI267">
        <v>3436</v>
      </c>
      <c r="GJ267">
        <v>1384</v>
      </c>
      <c r="GK267">
        <v>1956</v>
      </c>
      <c r="GL267">
        <v>2243</v>
      </c>
      <c r="GM267">
        <v>1392</v>
      </c>
      <c r="GN267">
        <v>1146</v>
      </c>
      <c r="GO267">
        <v>436</v>
      </c>
      <c r="GP267">
        <v>3579</v>
      </c>
      <c r="GQ267">
        <v>3479</v>
      </c>
      <c r="GR267">
        <v>20247</v>
      </c>
      <c r="GS267">
        <v>5163</v>
      </c>
      <c r="GT267">
        <v>1888</v>
      </c>
      <c r="GU267">
        <v>3288</v>
      </c>
      <c r="GV267">
        <v>3271</v>
      </c>
      <c r="GW267">
        <v>1641</v>
      </c>
      <c r="GX267">
        <v>1262</v>
      </c>
      <c r="GY267">
        <v>526</v>
      </c>
    </row>
    <row r="268" spans="1:207">
      <c r="A268" s="262">
        <v>9375</v>
      </c>
      <c r="B268" s="262">
        <v>9</v>
      </c>
      <c r="C268" s="262">
        <v>3</v>
      </c>
      <c r="D268" s="262">
        <v>75</v>
      </c>
      <c r="E268" s="262" t="s">
        <v>188</v>
      </c>
      <c r="F268" s="262" t="s">
        <v>2716</v>
      </c>
      <c r="G268" s="262" t="s">
        <v>2728</v>
      </c>
      <c r="H268" s="262" t="s">
        <v>2202</v>
      </c>
      <c r="I268" s="262">
        <v>53260</v>
      </c>
      <c r="J268" s="262">
        <v>2831</v>
      </c>
      <c r="K268" s="262">
        <v>2754</v>
      </c>
      <c r="L268" s="262">
        <v>4057</v>
      </c>
      <c r="M268" s="262">
        <v>6910</v>
      </c>
      <c r="N268" s="262">
        <v>9706</v>
      </c>
      <c r="O268" s="262">
        <v>8750</v>
      </c>
      <c r="P268" s="262">
        <v>10051</v>
      </c>
      <c r="Q268" s="262">
        <v>5209</v>
      </c>
      <c r="R268" s="262">
        <v>2992</v>
      </c>
      <c r="S268" s="262">
        <v>3416</v>
      </c>
      <c r="T268" s="262">
        <v>49231</v>
      </c>
      <c r="U268" s="262">
        <v>81</v>
      </c>
      <c r="V268" s="262">
        <v>122</v>
      </c>
      <c r="W268" s="262">
        <v>134</v>
      </c>
      <c r="X268" s="262">
        <v>131</v>
      </c>
      <c r="Y268" s="262">
        <v>10</v>
      </c>
      <c r="Z268" s="262">
        <v>135</v>
      </c>
      <c r="AA268" s="262">
        <v>726</v>
      </c>
      <c r="AB268" s="262">
        <v>549</v>
      </c>
      <c r="AC268" s="262">
        <v>171</v>
      </c>
      <c r="AD268" s="262">
        <v>45439</v>
      </c>
      <c r="AE268" s="262">
        <v>5809</v>
      </c>
      <c r="AF268" s="262">
        <v>566</v>
      </c>
      <c r="AG268" s="262">
        <v>37254</v>
      </c>
      <c r="AH268" s="262">
        <v>11222</v>
      </c>
      <c r="AI268" s="262">
        <v>4202</v>
      </c>
      <c r="AJ268" s="262">
        <v>473</v>
      </c>
      <c r="AK268" s="262">
        <v>109</v>
      </c>
      <c r="AL268" s="262">
        <v>41693</v>
      </c>
      <c r="AM268" s="262">
        <v>6473</v>
      </c>
      <c r="AN268" s="262">
        <v>3895</v>
      </c>
      <c r="AO268" s="262">
        <v>1199</v>
      </c>
      <c r="AP268" s="262">
        <v>81131</v>
      </c>
      <c r="AQ268" s="262">
        <v>3765</v>
      </c>
      <c r="AR268" s="262">
        <v>3725</v>
      </c>
      <c r="AS268" s="262">
        <v>6053</v>
      </c>
      <c r="AT268" s="262">
        <v>11336</v>
      </c>
      <c r="AU268" s="262">
        <v>16335</v>
      </c>
      <c r="AV268" s="262">
        <v>13014</v>
      </c>
      <c r="AW268" s="262">
        <v>16313</v>
      </c>
      <c r="AX268" s="262">
        <v>6590</v>
      </c>
      <c r="AY268" s="262">
        <v>3950</v>
      </c>
      <c r="AZ268" s="262">
        <v>12311</v>
      </c>
      <c r="BA268" s="262">
        <v>66740</v>
      </c>
      <c r="BB268" s="262">
        <v>273</v>
      </c>
      <c r="BC268" s="262">
        <v>336</v>
      </c>
      <c r="BD268" s="262">
        <v>911</v>
      </c>
      <c r="BE268" s="262">
        <v>278</v>
      </c>
      <c r="BF268" s="262">
        <v>23</v>
      </c>
      <c r="BG268" s="262">
        <v>209</v>
      </c>
      <c r="BH268" s="262">
        <v>1107</v>
      </c>
      <c r="BI268" s="262">
        <v>1025</v>
      </c>
      <c r="BJ268" s="262">
        <v>320</v>
      </c>
      <c r="BK268" s="262">
        <v>70028</v>
      </c>
      <c r="BL268" s="262">
        <v>7834</v>
      </c>
      <c r="BM268" s="262">
        <v>767</v>
      </c>
      <c r="BN268" s="262">
        <v>49158</v>
      </c>
      <c r="BO268" s="262">
        <v>28651</v>
      </c>
      <c r="BP268" s="262">
        <v>239</v>
      </c>
      <c r="BQ268" s="262">
        <v>3033</v>
      </c>
      <c r="BR268" s="262">
        <v>1893</v>
      </c>
      <c r="BS268" s="262">
        <v>6052</v>
      </c>
      <c r="BT268" s="262">
        <v>11085</v>
      </c>
      <c r="BU268" s="262">
        <v>14413</v>
      </c>
      <c r="BV268" s="262">
        <v>13627</v>
      </c>
      <c r="BW268" s="262">
        <v>13704</v>
      </c>
      <c r="BX268" s="262">
        <v>8869</v>
      </c>
      <c r="BY268" s="262">
        <v>4178</v>
      </c>
      <c r="BZ268" s="262">
        <v>2578</v>
      </c>
      <c r="CA268" s="262">
        <v>4682</v>
      </c>
      <c r="CB268" s="262">
        <v>1434</v>
      </c>
      <c r="CC268" s="262">
        <v>3515</v>
      </c>
      <c r="CD268" s="262">
        <v>9875</v>
      </c>
      <c r="CE268" s="262">
        <v>15692</v>
      </c>
      <c r="CF268" s="262">
        <v>18397</v>
      </c>
      <c r="CG268" s="262">
        <v>14121</v>
      </c>
      <c r="CH268" s="262">
        <v>18047</v>
      </c>
      <c r="CI268" s="262">
        <v>62484</v>
      </c>
      <c r="CJ268" s="262">
        <v>8466</v>
      </c>
      <c r="CK268" s="262">
        <v>7667</v>
      </c>
      <c r="CL268" s="262">
        <v>2464</v>
      </c>
      <c r="CM268" s="262">
        <v>75810</v>
      </c>
      <c r="CN268" s="262">
        <v>19896</v>
      </c>
      <c r="CO268" s="262">
        <v>21242</v>
      </c>
      <c r="CP268" s="262">
        <v>27745</v>
      </c>
      <c r="CQ268" s="262">
        <v>5654</v>
      </c>
      <c r="CR268" s="262">
        <v>1273</v>
      </c>
      <c r="CS268" s="262">
        <v>19896</v>
      </c>
      <c r="CT268" s="262">
        <v>24786</v>
      </c>
      <c r="CU268" s="262">
        <v>14073</v>
      </c>
      <c r="CV268" s="262">
        <v>12154</v>
      </c>
      <c r="CW268" s="262">
        <v>3567</v>
      </c>
      <c r="CX268" s="262">
        <v>1334</v>
      </c>
      <c r="CY268" s="262">
        <v>182289</v>
      </c>
      <c r="CZ268" s="262">
        <v>90179</v>
      </c>
      <c r="DA268" s="262">
        <v>92110</v>
      </c>
      <c r="DB268" s="262">
        <v>16524</v>
      </c>
      <c r="DC268" s="262">
        <v>20999</v>
      </c>
      <c r="DD268" s="262">
        <v>20070</v>
      </c>
      <c r="DE268" s="262">
        <v>27939</v>
      </c>
      <c r="DF268" s="262">
        <v>19103</v>
      </c>
      <c r="DG268" s="262">
        <v>15345</v>
      </c>
      <c r="DH268" s="262">
        <v>7697</v>
      </c>
      <c r="DI268" s="262">
        <v>4619</v>
      </c>
      <c r="DJ268" s="262">
        <v>4825</v>
      </c>
      <c r="DK268" s="262">
        <v>17417</v>
      </c>
      <c r="DL268" s="262">
        <v>6257</v>
      </c>
      <c r="DM268" s="262">
        <v>14783</v>
      </c>
      <c r="DN268" s="262">
        <v>9692</v>
      </c>
      <c r="DO268" s="262">
        <v>21880</v>
      </c>
      <c r="DP268" s="262">
        <v>32732</v>
      </c>
      <c r="DQ268" s="262">
        <v>38842</v>
      </c>
      <c r="DR268" s="262">
        <v>17555</v>
      </c>
      <c r="DS268" s="262">
        <v>13687</v>
      </c>
      <c r="DT268" s="262">
        <v>103870</v>
      </c>
      <c r="DU268" s="262">
        <v>101960</v>
      </c>
      <c r="DV268" s="262">
        <v>1910</v>
      </c>
      <c r="DW268" s="262">
        <v>78080</v>
      </c>
      <c r="DX268" s="262">
        <v>101960</v>
      </c>
      <c r="DY268" s="262">
        <v>84680</v>
      </c>
      <c r="DZ268" s="262">
        <v>6210</v>
      </c>
      <c r="EA268" s="262">
        <v>4400</v>
      </c>
      <c r="EB268" s="262">
        <v>5290</v>
      </c>
      <c r="EC268" s="262">
        <v>1360</v>
      </c>
      <c r="ED268" s="262">
        <v>99500</v>
      </c>
      <c r="EE268" s="262">
        <v>5250</v>
      </c>
      <c r="EF268" s="262">
        <v>15230</v>
      </c>
      <c r="EG268" s="262">
        <v>18660</v>
      </c>
      <c r="EH268" s="262">
        <v>14970</v>
      </c>
      <c r="EI268" s="262">
        <v>14410</v>
      </c>
      <c r="EJ268" s="262">
        <v>1730</v>
      </c>
      <c r="EK268" s="262">
        <v>13630</v>
      </c>
      <c r="EL268" s="262">
        <v>7190</v>
      </c>
      <c r="EM268" s="262">
        <v>8110</v>
      </c>
      <c r="EN268" s="262">
        <v>0.42420000000000002</v>
      </c>
      <c r="EO268" s="262">
        <v>101960</v>
      </c>
      <c r="EP268" s="262">
        <v>2420</v>
      </c>
      <c r="EQ268" s="262">
        <v>32050</v>
      </c>
      <c r="ER268" s="262">
        <v>25600</v>
      </c>
      <c r="ES268" s="262">
        <v>1280</v>
      </c>
      <c r="ET268" s="262">
        <v>5170</v>
      </c>
      <c r="EU268" s="262">
        <v>23970</v>
      </c>
      <c r="EV268" s="262">
        <v>16330</v>
      </c>
      <c r="EW268" s="262">
        <v>7640</v>
      </c>
      <c r="EX268" s="262">
        <v>43520</v>
      </c>
      <c r="EY268" s="262">
        <v>2950</v>
      </c>
      <c r="EZ268" s="262">
        <v>10200</v>
      </c>
      <c r="FA268" s="262">
        <v>7620</v>
      </c>
      <c r="FB268" s="262">
        <v>22760</v>
      </c>
      <c r="FC268" s="262">
        <v>0.42420000000000002</v>
      </c>
      <c r="FD268" s="262">
        <v>22620</v>
      </c>
      <c r="FE268" s="262">
        <v>7490</v>
      </c>
      <c r="FF268" s="262">
        <v>12740</v>
      </c>
      <c r="FG268" s="262">
        <v>2400</v>
      </c>
      <c r="FH268" s="262">
        <v>7330</v>
      </c>
      <c r="FI268" s="262">
        <v>2690</v>
      </c>
      <c r="FJ268" s="262">
        <v>4780</v>
      </c>
      <c r="FK268" s="262">
        <v>5970</v>
      </c>
      <c r="FL268" s="262">
        <v>0.42420000000000002</v>
      </c>
      <c r="FM268" s="262">
        <v>1780</v>
      </c>
      <c r="FN268" s="262">
        <v>154910</v>
      </c>
      <c r="FO268" s="262">
        <v>9320</v>
      </c>
      <c r="FP268" s="262">
        <v>5380</v>
      </c>
      <c r="FQ268" s="262">
        <v>3940</v>
      </c>
      <c r="FR268" s="262">
        <v>71600</v>
      </c>
      <c r="FS268" s="262">
        <v>39070</v>
      </c>
      <c r="FT268" s="262">
        <v>36680</v>
      </c>
      <c r="FU268" s="262">
        <v>2400</v>
      </c>
      <c r="FV268" s="262">
        <v>10650</v>
      </c>
      <c r="FW268" s="262">
        <v>24260</v>
      </c>
      <c r="FX268" s="262">
        <v>154910</v>
      </c>
      <c r="FY268" s="262">
        <v>38390</v>
      </c>
      <c r="FZ268" s="262">
        <v>75570</v>
      </c>
      <c r="GA268" s="262">
        <v>18460</v>
      </c>
      <c r="GB268" s="262">
        <v>2880</v>
      </c>
      <c r="GC268" s="262">
        <v>8090</v>
      </c>
      <c r="GD268" s="262">
        <v>9620</v>
      </c>
      <c r="GE268" s="262">
        <v>1900</v>
      </c>
      <c r="GF268">
        <v>2831</v>
      </c>
      <c r="GG268">
        <v>2650</v>
      </c>
      <c r="GH268">
        <v>19945</v>
      </c>
      <c r="GI268">
        <v>7303</v>
      </c>
      <c r="GJ268">
        <v>3401</v>
      </c>
      <c r="GK268">
        <v>5041</v>
      </c>
      <c r="GL268">
        <v>5053</v>
      </c>
      <c r="GM268">
        <v>3155</v>
      </c>
      <c r="GN268">
        <v>2758</v>
      </c>
      <c r="GO268">
        <v>1123</v>
      </c>
      <c r="GP268">
        <v>3765</v>
      </c>
      <c r="GQ268">
        <v>3594</v>
      </c>
      <c r="GR268">
        <v>32605</v>
      </c>
      <c r="GS268">
        <v>10954</v>
      </c>
      <c r="GT268">
        <v>5023</v>
      </c>
      <c r="GU268">
        <v>9022</v>
      </c>
      <c r="GV268">
        <v>7140</v>
      </c>
      <c r="GW268">
        <v>3954</v>
      </c>
      <c r="GX268">
        <v>3481</v>
      </c>
      <c r="GY268">
        <v>1543</v>
      </c>
    </row>
    <row r="269" spans="1:207">
      <c r="A269" s="262">
        <v>9376</v>
      </c>
      <c r="B269" s="262">
        <v>9</v>
      </c>
      <c r="C269" s="262">
        <v>3</v>
      </c>
      <c r="D269" s="262">
        <v>76</v>
      </c>
      <c r="E269" s="262" t="s">
        <v>188</v>
      </c>
      <c r="F269" s="262" t="s">
        <v>2729</v>
      </c>
      <c r="G269" s="262" t="s">
        <v>2730</v>
      </c>
      <c r="H269" s="262" t="s">
        <v>2202</v>
      </c>
      <c r="I269" s="262">
        <v>41748</v>
      </c>
      <c r="J269" s="262">
        <v>2310</v>
      </c>
      <c r="K269" s="262">
        <v>3692</v>
      </c>
      <c r="L269" s="262">
        <v>5478</v>
      </c>
      <c r="M269" s="262">
        <v>7292</v>
      </c>
      <c r="N269" s="262">
        <v>7078</v>
      </c>
      <c r="O269" s="262">
        <v>5111</v>
      </c>
      <c r="P269" s="262">
        <v>6016</v>
      </c>
      <c r="Q269" s="262">
        <v>3197</v>
      </c>
      <c r="R269" s="262">
        <v>1574</v>
      </c>
      <c r="S269" s="262">
        <v>3012</v>
      </c>
      <c r="T269" s="262">
        <v>37944</v>
      </c>
      <c r="U269" s="262">
        <v>83</v>
      </c>
      <c r="V269" s="262">
        <v>246</v>
      </c>
      <c r="W269" s="262">
        <v>171</v>
      </c>
      <c r="X269" s="262">
        <v>130</v>
      </c>
      <c r="Y269" s="262">
        <v>25</v>
      </c>
      <c r="Z269" s="262">
        <v>137</v>
      </c>
      <c r="AA269" s="262">
        <v>1088</v>
      </c>
      <c r="AB269" s="262">
        <v>823</v>
      </c>
      <c r="AC269" s="262">
        <v>209</v>
      </c>
      <c r="AD269" s="262">
        <v>33853</v>
      </c>
      <c r="AE269" s="262">
        <v>5073</v>
      </c>
      <c r="AF269" s="262">
        <v>702</v>
      </c>
      <c r="AG269" s="262">
        <v>26183</v>
      </c>
      <c r="AH269" s="262">
        <v>11687</v>
      </c>
      <c r="AI269" s="262">
        <v>3464</v>
      </c>
      <c r="AJ269" s="262">
        <v>381</v>
      </c>
      <c r="AK269" s="262">
        <v>33</v>
      </c>
      <c r="AL269" s="262">
        <v>35089</v>
      </c>
      <c r="AM269" s="262">
        <v>3131</v>
      </c>
      <c r="AN269" s="262">
        <v>2378</v>
      </c>
      <c r="AO269" s="262">
        <v>1150</v>
      </c>
      <c r="AP269" s="262">
        <v>65563</v>
      </c>
      <c r="AQ269" s="262">
        <v>3161</v>
      </c>
      <c r="AR269" s="262">
        <v>5231</v>
      </c>
      <c r="AS269" s="262">
        <v>9072</v>
      </c>
      <c r="AT269" s="262">
        <v>12207</v>
      </c>
      <c r="AU269" s="262">
        <v>11745</v>
      </c>
      <c r="AV269" s="262">
        <v>7810</v>
      </c>
      <c r="AW269" s="262">
        <v>10035</v>
      </c>
      <c r="AX269" s="262">
        <v>4232</v>
      </c>
      <c r="AY269" s="262">
        <v>2055</v>
      </c>
      <c r="AZ269" s="262">
        <v>9380</v>
      </c>
      <c r="BA269" s="262">
        <v>53695</v>
      </c>
      <c r="BB269" s="262">
        <v>386</v>
      </c>
      <c r="BC269" s="262">
        <v>734</v>
      </c>
      <c r="BD269" s="262">
        <v>835</v>
      </c>
      <c r="BE269" s="262">
        <v>269</v>
      </c>
      <c r="BF269" s="262">
        <v>77</v>
      </c>
      <c r="BG269" s="262">
        <v>172</v>
      </c>
      <c r="BH269" s="262">
        <v>1924</v>
      </c>
      <c r="BI269" s="262">
        <v>1903</v>
      </c>
      <c r="BJ269" s="262">
        <v>489</v>
      </c>
      <c r="BK269" s="262">
        <v>53028</v>
      </c>
      <c r="BL269" s="262">
        <v>7263</v>
      </c>
      <c r="BM269" s="262">
        <v>941</v>
      </c>
      <c r="BN269" s="262">
        <v>40432</v>
      </c>
      <c r="BO269" s="262">
        <v>21378</v>
      </c>
      <c r="BP269" s="262">
        <v>306</v>
      </c>
      <c r="BQ269" s="262">
        <v>3432</v>
      </c>
      <c r="BR269" s="262">
        <v>1026</v>
      </c>
      <c r="BS269" s="262">
        <v>5309</v>
      </c>
      <c r="BT269" s="262">
        <v>10579</v>
      </c>
      <c r="BU269" s="262">
        <v>13723</v>
      </c>
      <c r="BV269" s="262">
        <v>11903</v>
      </c>
      <c r="BW269" s="262">
        <v>10355</v>
      </c>
      <c r="BX269" s="262">
        <v>5529</v>
      </c>
      <c r="BY269" s="262">
        <v>2531</v>
      </c>
      <c r="BZ269" s="262">
        <v>1696</v>
      </c>
      <c r="CA269" s="262">
        <v>2897</v>
      </c>
      <c r="CB269" s="262">
        <v>584</v>
      </c>
      <c r="CC269" s="262">
        <v>2728</v>
      </c>
      <c r="CD269" s="262">
        <v>8684</v>
      </c>
      <c r="CE269" s="262">
        <v>15140</v>
      </c>
      <c r="CF269" s="262">
        <v>14957</v>
      </c>
      <c r="CG269" s="262">
        <v>10902</v>
      </c>
      <c r="CH269" s="262">
        <v>12553</v>
      </c>
      <c r="CI269" s="262">
        <v>53631</v>
      </c>
      <c r="CJ269" s="262">
        <v>4987</v>
      </c>
      <c r="CK269" s="262">
        <v>4827</v>
      </c>
      <c r="CL269" s="262">
        <v>2103</v>
      </c>
      <c r="CM269" s="262">
        <v>60124</v>
      </c>
      <c r="CN269" s="262">
        <v>17760</v>
      </c>
      <c r="CO269" s="262">
        <v>15771</v>
      </c>
      <c r="CP269" s="262">
        <v>20636</v>
      </c>
      <c r="CQ269" s="262">
        <v>4808</v>
      </c>
      <c r="CR269" s="262">
        <v>1149</v>
      </c>
      <c r="CS269" s="262">
        <v>17760</v>
      </c>
      <c r="CT269" s="262">
        <v>18788</v>
      </c>
      <c r="CU269" s="262">
        <v>10618</v>
      </c>
      <c r="CV269" s="262">
        <v>8972</v>
      </c>
      <c r="CW269" s="262">
        <v>2820</v>
      </c>
      <c r="CX269" s="262">
        <v>1166</v>
      </c>
      <c r="CY269" s="262">
        <v>142407</v>
      </c>
      <c r="CZ269" s="262">
        <v>70716</v>
      </c>
      <c r="DA269" s="262">
        <v>71690</v>
      </c>
      <c r="DB269" s="262">
        <v>11834</v>
      </c>
      <c r="DC269" s="262">
        <v>16093</v>
      </c>
      <c r="DD269" s="262">
        <v>16287</v>
      </c>
      <c r="DE269" s="262">
        <v>21289</v>
      </c>
      <c r="DF269" s="262">
        <v>14513</v>
      </c>
      <c r="DG269" s="262">
        <v>13784</v>
      </c>
      <c r="DH269" s="262">
        <v>7425</v>
      </c>
      <c r="DI269" s="262">
        <v>3157</v>
      </c>
      <c r="DJ269" s="262">
        <v>3451</v>
      </c>
      <c r="DK269" s="262">
        <v>12994</v>
      </c>
      <c r="DL269" s="262">
        <v>4790</v>
      </c>
      <c r="DM269" s="262">
        <v>12036</v>
      </c>
      <c r="DN269" s="262">
        <v>7786</v>
      </c>
      <c r="DO269" s="262">
        <v>16730</v>
      </c>
      <c r="DP269" s="262">
        <v>24451</v>
      </c>
      <c r="DQ269" s="262">
        <v>29527</v>
      </c>
      <c r="DR269" s="262">
        <v>14268</v>
      </c>
      <c r="DS269" s="262">
        <v>13216</v>
      </c>
      <c r="DT269" s="262">
        <v>79460</v>
      </c>
      <c r="DU269" s="262">
        <v>77630</v>
      </c>
      <c r="DV269" s="262">
        <v>1830</v>
      </c>
      <c r="DW269" s="262">
        <v>61990</v>
      </c>
      <c r="DX269" s="262">
        <v>77630</v>
      </c>
      <c r="DY269" s="262">
        <v>64250</v>
      </c>
      <c r="DZ269" s="262">
        <v>4280</v>
      </c>
      <c r="EA269" s="262">
        <v>3120</v>
      </c>
      <c r="EB269" s="262">
        <v>4020</v>
      </c>
      <c r="EC269" s="262">
        <v>1960</v>
      </c>
      <c r="ED269" s="262">
        <v>76070</v>
      </c>
      <c r="EE269" s="262">
        <v>3800</v>
      </c>
      <c r="EF269" s="262">
        <v>7350</v>
      </c>
      <c r="EG269" s="262">
        <v>12930</v>
      </c>
      <c r="EH269" s="262">
        <v>10230</v>
      </c>
      <c r="EI269" s="262">
        <v>10850</v>
      </c>
      <c r="EJ269" s="262">
        <v>1610</v>
      </c>
      <c r="EK269" s="262">
        <v>12860</v>
      </c>
      <c r="EL269" s="262">
        <v>7250</v>
      </c>
      <c r="EM269" s="262">
        <v>8650</v>
      </c>
      <c r="EN269" s="262">
        <v>550</v>
      </c>
      <c r="EO269" s="262">
        <v>77630</v>
      </c>
      <c r="EP269" s="262">
        <v>3020</v>
      </c>
      <c r="EQ269" s="262">
        <v>30210</v>
      </c>
      <c r="ER269" s="262">
        <v>24640</v>
      </c>
      <c r="ES269" s="262">
        <v>1160</v>
      </c>
      <c r="ET269" s="262">
        <v>4420</v>
      </c>
      <c r="EU269" s="262">
        <v>16290</v>
      </c>
      <c r="EV269" s="262">
        <v>12100</v>
      </c>
      <c r="EW269" s="262">
        <v>4190</v>
      </c>
      <c r="EX269" s="262">
        <v>28110</v>
      </c>
      <c r="EY269" s="262">
        <v>1780</v>
      </c>
      <c r="EZ269" s="262">
        <v>6400</v>
      </c>
      <c r="FA269" s="262">
        <v>5380</v>
      </c>
      <c r="FB269" s="262">
        <v>14550</v>
      </c>
      <c r="FC269" s="262">
        <v>0.42420000000000002</v>
      </c>
      <c r="FD269" s="262">
        <v>16570</v>
      </c>
      <c r="FE269" s="262">
        <v>5320</v>
      </c>
      <c r="FF269" s="262">
        <v>9610</v>
      </c>
      <c r="FG269" s="262">
        <v>1640</v>
      </c>
      <c r="FH269" s="262">
        <v>5060</v>
      </c>
      <c r="FI269" s="262">
        <v>2840</v>
      </c>
      <c r="FJ269" s="262">
        <v>3680</v>
      </c>
      <c r="FK269" s="262">
        <v>3280</v>
      </c>
      <c r="FL269" s="262">
        <v>0.42420000000000002</v>
      </c>
      <c r="FM269" s="262">
        <v>1690</v>
      </c>
      <c r="FN269" s="262">
        <v>121760</v>
      </c>
      <c r="FO269" s="262">
        <v>7540</v>
      </c>
      <c r="FP269" s="262">
        <v>4500</v>
      </c>
      <c r="FQ269" s="262">
        <v>3030</v>
      </c>
      <c r="FR269" s="262">
        <v>67040</v>
      </c>
      <c r="FS269" s="262">
        <v>29040</v>
      </c>
      <c r="FT269" s="262">
        <v>27400</v>
      </c>
      <c r="FU269" s="262">
        <v>1640</v>
      </c>
      <c r="FV269" s="262">
        <v>6450</v>
      </c>
      <c r="FW269" s="262">
        <v>11690</v>
      </c>
      <c r="FX269" s="262">
        <v>121760</v>
      </c>
      <c r="FY269" s="262">
        <v>34260</v>
      </c>
      <c r="FZ269" s="262">
        <v>63520</v>
      </c>
      <c r="GA269" s="262">
        <v>13190</v>
      </c>
      <c r="GB269" s="262">
        <v>2000</v>
      </c>
      <c r="GC269" s="262">
        <v>4320</v>
      </c>
      <c r="GD269" s="262">
        <v>3890</v>
      </c>
      <c r="GE269" s="262">
        <v>570</v>
      </c>
      <c r="GF269">
        <v>2310</v>
      </c>
      <c r="GG269">
        <v>3583</v>
      </c>
      <c r="GH269">
        <v>19409</v>
      </c>
      <c r="GI269">
        <v>4526</v>
      </c>
      <c r="GJ269">
        <v>1693</v>
      </c>
      <c r="GK269">
        <v>3115</v>
      </c>
      <c r="GL269">
        <v>3143</v>
      </c>
      <c r="GM269">
        <v>1898</v>
      </c>
      <c r="GN269">
        <v>1470</v>
      </c>
      <c r="GO269">
        <v>601</v>
      </c>
      <c r="GP269">
        <v>3161</v>
      </c>
      <c r="GQ269">
        <v>5042</v>
      </c>
      <c r="GR269">
        <v>32382</v>
      </c>
      <c r="GS269">
        <v>7018</v>
      </c>
      <c r="GT269">
        <v>2469</v>
      </c>
      <c r="GU269">
        <v>5733</v>
      </c>
      <c r="GV269">
        <v>4585</v>
      </c>
      <c r="GW269">
        <v>2439</v>
      </c>
      <c r="GX269">
        <v>1950</v>
      </c>
      <c r="GY269">
        <v>769</v>
      </c>
    </row>
    <row r="270" spans="1:207">
      <c r="A270" s="262">
        <v>9377</v>
      </c>
      <c r="B270" s="262">
        <v>9</v>
      </c>
      <c r="C270" s="262">
        <v>3</v>
      </c>
      <c r="D270" s="262">
        <v>77</v>
      </c>
      <c r="E270" s="262" t="s">
        <v>188</v>
      </c>
      <c r="F270" s="262" t="s">
        <v>2731</v>
      </c>
      <c r="G270" s="262" t="s">
        <v>2732</v>
      </c>
      <c r="H270" s="262" t="s">
        <v>2202</v>
      </c>
      <c r="I270" s="262">
        <v>22004</v>
      </c>
      <c r="J270" s="262">
        <v>2779</v>
      </c>
      <c r="K270" s="262">
        <v>2559</v>
      </c>
      <c r="L270" s="262">
        <v>2429</v>
      </c>
      <c r="M270" s="262">
        <v>3505</v>
      </c>
      <c r="N270" s="262">
        <v>3407</v>
      </c>
      <c r="O270" s="262">
        <v>2523</v>
      </c>
      <c r="P270" s="262">
        <v>2928</v>
      </c>
      <c r="Q270" s="262">
        <v>1278</v>
      </c>
      <c r="R270" s="262">
        <v>596</v>
      </c>
      <c r="S270" s="262">
        <v>1548</v>
      </c>
      <c r="T270" s="262">
        <v>19697</v>
      </c>
      <c r="U270" s="262">
        <v>121</v>
      </c>
      <c r="V270" s="262">
        <v>301</v>
      </c>
      <c r="W270" s="262">
        <v>70</v>
      </c>
      <c r="X270" s="262">
        <v>154</v>
      </c>
      <c r="Y270" s="262">
        <v>26</v>
      </c>
      <c r="Z270" s="262">
        <v>87</v>
      </c>
      <c r="AA270" s="262">
        <v>458</v>
      </c>
      <c r="AB270" s="262">
        <v>279</v>
      </c>
      <c r="AC270" s="262">
        <v>57</v>
      </c>
      <c r="AD270" s="262">
        <v>17723</v>
      </c>
      <c r="AE270" s="262">
        <v>3108</v>
      </c>
      <c r="AF270" s="262">
        <v>379</v>
      </c>
      <c r="AG270" s="262">
        <v>13537</v>
      </c>
      <c r="AH270" s="262">
        <v>6152</v>
      </c>
      <c r="AI270" s="262">
        <v>2012</v>
      </c>
      <c r="AJ270" s="262">
        <v>271</v>
      </c>
      <c r="AK270" s="262">
        <v>32</v>
      </c>
      <c r="AL270" s="262">
        <v>16988</v>
      </c>
      <c r="AM270" s="262">
        <v>1951</v>
      </c>
      <c r="AN270" s="262">
        <v>2127</v>
      </c>
      <c r="AO270" s="262">
        <v>938</v>
      </c>
      <c r="AP270" s="262">
        <v>35963</v>
      </c>
      <c r="AQ270" s="262">
        <v>4016</v>
      </c>
      <c r="AR270" s="262">
        <v>3811</v>
      </c>
      <c r="AS270" s="262">
        <v>4366</v>
      </c>
      <c r="AT270" s="262">
        <v>6270</v>
      </c>
      <c r="AU270" s="262">
        <v>5866</v>
      </c>
      <c r="AV270" s="262">
        <v>4213</v>
      </c>
      <c r="AW270" s="262">
        <v>4927</v>
      </c>
      <c r="AX270" s="262">
        <v>1668</v>
      </c>
      <c r="AY270" s="262">
        <v>791</v>
      </c>
      <c r="AZ270" s="262">
        <v>5134</v>
      </c>
      <c r="BA270" s="262">
        <v>28004</v>
      </c>
      <c r="BB270" s="262">
        <v>518</v>
      </c>
      <c r="BC270" s="262">
        <v>1372</v>
      </c>
      <c r="BD270" s="262">
        <v>381</v>
      </c>
      <c r="BE270" s="262">
        <v>351</v>
      </c>
      <c r="BF270" s="262">
        <v>32</v>
      </c>
      <c r="BG270" s="262">
        <v>136</v>
      </c>
      <c r="BH270" s="262">
        <v>771</v>
      </c>
      <c r="BI270" s="262">
        <v>645</v>
      </c>
      <c r="BJ270" s="262">
        <v>116</v>
      </c>
      <c r="BK270" s="262">
        <v>29027</v>
      </c>
      <c r="BL270" s="262">
        <v>4686</v>
      </c>
      <c r="BM270" s="262">
        <v>683</v>
      </c>
      <c r="BN270" s="262">
        <v>21278</v>
      </c>
      <c r="BO270" s="262">
        <v>11853</v>
      </c>
      <c r="BP270" s="262">
        <v>438</v>
      </c>
      <c r="BQ270" s="262">
        <v>2359</v>
      </c>
      <c r="BR270" s="262">
        <v>740</v>
      </c>
      <c r="BS270" s="262">
        <v>3672</v>
      </c>
      <c r="BT270" s="262">
        <v>6593</v>
      </c>
      <c r="BU270" s="262">
        <v>7702</v>
      </c>
      <c r="BV270" s="262">
        <v>5863</v>
      </c>
      <c r="BW270" s="262">
        <v>4953</v>
      </c>
      <c r="BX270" s="262">
        <v>2752</v>
      </c>
      <c r="BY270" s="262">
        <v>1302</v>
      </c>
      <c r="BZ270" s="262">
        <v>920</v>
      </c>
      <c r="CA270" s="262">
        <v>1431</v>
      </c>
      <c r="CB270" s="262">
        <v>312</v>
      </c>
      <c r="CC270" s="262">
        <v>1544</v>
      </c>
      <c r="CD270" s="262">
        <v>5432</v>
      </c>
      <c r="CE270" s="262">
        <v>8473</v>
      </c>
      <c r="CF270" s="262">
        <v>7449</v>
      </c>
      <c r="CG270" s="262">
        <v>5511</v>
      </c>
      <c r="CH270" s="262">
        <v>7207</v>
      </c>
      <c r="CI270" s="262">
        <v>27269</v>
      </c>
      <c r="CJ270" s="262">
        <v>3044</v>
      </c>
      <c r="CK270" s="262">
        <v>4001</v>
      </c>
      <c r="CL270" s="262">
        <v>1614</v>
      </c>
      <c r="CM270" s="262">
        <v>32310</v>
      </c>
      <c r="CN270" s="262">
        <v>9891</v>
      </c>
      <c r="CO270" s="262">
        <v>8199</v>
      </c>
      <c r="CP270" s="262">
        <v>10799</v>
      </c>
      <c r="CQ270" s="262">
        <v>2924</v>
      </c>
      <c r="CR270" s="262">
        <v>497</v>
      </c>
      <c r="CS270" s="262">
        <v>9891</v>
      </c>
      <c r="CT270" s="262">
        <v>10024</v>
      </c>
      <c r="CU270" s="262">
        <v>5413</v>
      </c>
      <c r="CV270" s="262">
        <v>4587</v>
      </c>
      <c r="CW270" s="262">
        <v>1678</v>
      </c>
      <c r="CX270" s="262">
        <v>717</v>
      </c>
      <c r="CY270" s="262">
        <v>74867</v>
      </c>
      <c r="CZ270" s="262">
        <v>36927</v>
      </c>
      <c r="DA270" s="262">
        <v>37939</v>
      </c>
      <c r="DB270" s="262">
        <v>5906</v>
      </c>
      <c r="DC270" s="262">
        <v>8558</v>
      </c>
      <c r="DD270" s="262">
        <v>8158</v>
      </c>
      <c r="DE270" s="262">
        <v>11350</v>
      </c>
      <c r="DF270" s="262">
        <v>7983</v>
      </c>
      <c r="DG270" s="262">
        <v>7943</v>
      </c>
      <c r="DH270" s="262">
        <v>4333</v>
      </c>
      <c r="DI270" s="262">
        <v>1702</v>
      </c>
      <c r="DJ270" s="262">
        <v>1634</v>
      </c>
      <c r="DK270" s="262">
        <v>6613</v>
      </c>
      <c r="DL270" s="262">
        <v>2685</v>
      </c>
      <c r="DM270" s="262">
        <v>6113</v>
      </c>
      <c r="DN270" s="262">
        <v>3875</v>
      </c>
      <c r="DO270" s="262">
        <v>8061</v>
      </c>
      <c r="DP270" s="262">
        <v>12574</v>
      </c>
      <c r="DQ270" s="262">
        <v>15845</v>
      </c>
      <c r="DR270" s="262">
        <v>8057</v>
      </c>
      <c r="DS270" s="262">
        <v>7707</v>
      </c>
      <c r="DT270" s="262">
        <v>40140</v>
      </c>
      <c r="DU270" s="262">
        <v>38920</v>
      </c>
      <c r="DV270" s="262">
        <v>1220</v>
      </c>
      <c r="DW270" s="262">
        <v>34520</v>
      </c>
      <c r="DX270" s="262">
        <v>38920</v>
      </c>
      <c r="DY270" s="262">
        <v>31940</v>
      </c>
      <c r="DZ270" s="262">
        <v>2090</v>
      </c>
      <c r="EA270" s="262">
        <v>1760</v>
      </c>
      <c r="EB270" s="262">
        <v>2160</v>
      </c>
      <c r="EC270" s="262">
        <v>970</v>
      </c>
      <c r="ED270" s="262">
        <v>38380</v>
      </c>
      <c r="EE270" s="262">
        <v>1870</v>
      </c>
      <c r="EF270" s="262">
        <v>2920</v>
      </c>
      <c r="EG270" s="262">
        <v>7300</v>
      </c>
      <c r="EH270" s="262">
        <v>4720</v>
      </c>
      <c r="EI270" s="262">
        <v>6000</v>
      </c>
      <c r="EJ270" s="262">
        <v>1450</v>
      </c>
      <c r="EK270" s="262">
        <v>6720</v>
      </c>
      <c r="EL270" s="262">
        <v>3470</v>
      </c>
      <c r="EM270" s="262">
        <v>3760</v>
      </c>
      <c r="EN270" s="262">
        <v>0.42420000000000002</v>
      </c>
      <c r="EO270" s="262">
        <v>38920</v>
      </c>
      <c r="EP270" s="262">
        <v>2120</v>
      </c>
      <c r="EQ270" s="262">
        <v>14810</v>
      </c>
      <c r="ER270" s="262">
        <v>11490</v>
      </c>
      <c r="ES270" s="262">
        <v>0.42420000000000002</v>
      </c>
      <c r="ET270" s="262">
        <v>3100</v>
      </c>
      <c r="EU270" s="262">
        <v>8460</v>
      </c>
      <c r="EV270" s="262">
        <v>6620</v>
      </c>
      <c r="EW270" s="262">
        <v>1840</v>
      </c>
      <c r="EX270" s="262">
        <v>13530</v>
      </c>
      <c r="EY270" s="262">
        <v>1120</v>
      </c>
      <c r="EZ270" s="262">
        <v>2490</v>
      </c>
      <c r="FA270" s="262">
        <v>2610</v>
      </c>
      <c r="FB270" s="262">
        <v>7310</v>
      </c>
      <c r="FC270" s="262">
        <v>0</v>
      </c>
      <c r="FD270" s="262">
        <v>8980</v>
      </c>
      <c r="FE270" s="262">
        <v>2670</v>
      </c>
      <c r="FF270" s="262">
        <v>5430</v>
      </c>
      <c r="FG270" s="262">
        <v>880</v>
      </c>
      <c r="FH270" s="262">
        <v>2610</v>
      </c>
      <c r="FI270" s="262">
        <v>1560</v>
      </c>
      <c r="FJ270" s="262">
        <v>1890</v>
      </c>
      <c r="FK270" s="262">
        <v>2180</v>
      </c>
      <c r="FL270" s="262">
        <v>0.42420000000000002</v>
      </c>
      <c r="FM270" s="262">
        <v>0.42420000000000002</v>
      </c>
      <c r="FN270" s="262">
        <v>64910</v>
      </c>
      <c r="FO270" s="262">
        <v>4210</v>
      </c>
      <c r="FP270" s="262">
        <v>2210</v>
      </c>
      <c r="FQ270" s="262">
        <v>2000</v>
      </c>
      <c r="FR270" s="262">
        <v>37540</v>
      </c>
      <c r="FS270" s="262">
        <v>15120</v>
      </c>
      <c r="FT270" s="262">
        <v>14240</v>
      </c>
      <c r="FU270" s="262">
        <v>880</v>
      </c>
      <c r="FV270" s="262">
        <v>3310</v>
      </c>
      <c r="FW270" s="262">
        <v>4710</v>
      </c>
      <c r="FX270" s="262">
        <v>64910</v>
      </c>
      <c r="FY270" s="262">
        <v>19790</v>
      </c>
      <c r="FZ270" s="262">
        <v>34060</v>
      </c>
      <c r="GA270" s="262">
        <v>6360</v>
      </c>
      <c r="GB270" s="262">
        <v>1120</v>
      </c>
      <c r="GC270" s="262">
        <v>1760</v>
      </c>
      <c r="GD270" s="262">
        <v>1550</v>
      </c>
      <c r="GE270" s="262">
        <v>0.42420000000000002</v>
      </c>
      <c r="GF270">
        <v>2779</v>
      </c>
      <c r="GG270">
        <v>2455</v>
      </c>
      <c r="GH270">
        <v>9151</v>
      </c>
      <c r="GI270">
        <v>2278</v>
      </c>
      <c r="GJ270">
        <v>788</v>
      </c>
      <c r="GK270">
        <v>1534</v>
      </c>
      <c r="GL270">
        <v>1462</v>
      </c>
      <c r="GM270">
        <v>781</v>
      </c>
      <c r="GN270">
        <v>588</v>
      </c>
      <c r="GO270">
        <v>188</v>
      </c>
      <c r="GP270">
        <v>4016</v>
      </c>
      <c r="GQ270">
        <v>3613</v>
      </c>
      <c r="GR270">
        <v>16193</v>
      </c>
      <c r="GS270">
        <v>3927</v>
      </c>
      <c r="GT270">
        <v>1186</v>
      </c>
      <c r="GU270">
        <v>2726</v>
      </c>
      <c r="GV270">
        <v>2248</v>
      </c>
      <c r="GW270">
        <v>1015</v>
      </c>
      <c r="GX270">
        <v>752</v>
      </c>
      <c r="GY270">
        <v>252</v>
      </c>
    </row>
    <row r="271" spans="1:207">
      <c r="A271" s="262">
        <v>9461</v>
      </c>
      <c r="B271" s="262">
        <v>9</v>
      </c>
      <c r="C271" s="262">
        <v>4</v>
      </c>
      <c r="D271" s="262">
        <v>61</v>
      </c>
      <c r="E271" s="262" t="s">
        <v>188</v>
      </c>
      <c r="F271" s="262" t="s">
        <v>2733</v>
      </c>
      <c r="G271" s="262" t="s">
        <v>2734</v>
      </c>
      <c r="H271" s="262" t="s">
        <v>2202</v>
      </c>
      <c r="I271" s="262">
        <v>13020</v>
      </c>
      <c r="J271" s="262">
        <v>2844</v>
      </c>
      <c r="K271" s="262">
        <v>1908</v>
      </c>
      <c r="L271" s="262">
        <v>1630</v>
      </c>
      <c r="M271" s="262">
        <v>1652</v>
      </c>
      <c r="N271" s="262">
        <v>1471</v>
      </c>
      <c r="O271" s="262">
        <v>1494</v>
      </c>
      <c r="P271" s="262">
        <v>1060</v>
      </c>
      <c r="Q271" s="262">
        <v>583</v>
      </c>
      <c r="R271" s="262">
        <v>378</v>
      </c>
      <c r="S271" s="262">
        <v>2013</v>
      </c>
      <c r="T271" s="262">
        <v>9417</v>
      </c>
      <c r="U271" s="262">
        <v>476</v>
      </c>
      <c r="V271" s="262">
        <v>603</v>
      </c>
      <c r="W271" s="262">
        <v>72</v>
      </c>
      <c r="X271" s="262">
        <v>149</v>
      </c>
      <c r="Y271" s="262">
        <v>49</v>
      </c>
      <c r="Z271" s="262">
        <v>241</v>
      </c>
      <c r="AA271" s="262">
        <v>591</v>
      </c>
      <c r="AB271" s="262">
        <v>2044</v>
      </c>
      <c r="AC271" s="262">
        <v>263</v>
      </c>
      <c r="AD271" s="262">
        <v>8949</v>
      </c>
      <c r="AE271" s="262">
        <v>1095</v>
      </c>
      <c r="AF271" s="262">
        <v>78</v>
      </c>
      <c r="AG271" s="262">
        <v>5857</v>
      </c>
      <c r="AH271" s="262">
        <v>2231</v>
      </c>
      <c r="AI271" s="262">
        <v>3617</v>
      </c>
      <c r="AJ271" s="262">
        <v>1035</v>
      </c>
      <c r="AK271" s="262">
        <v>280</v>
      </c>
      <c r="AL271" s="262">
        <v>3671</v>
      </c>
      <c r="AM271" s="262">
        <v>1808</v>
      </c>
      <c r="AN271" s="262">
        <v>6924</v>
      </c>
      <c r="AO271" s="262">
        <v>617</v>
      </c>
      <c r="AP271" s="262">
        <v>41138</v>
      </c>
      <c r="AQ271" s="262">
        <v>8153</v>
      </c>
      <c r="AR271" s="262">
        <v>4934</v>
      </c>
      <c r="AS271" s="262">
        <v>5679</v>
      </c>
      <c r="AT271" s="262">
        <v>5740</v>
      </c>
      <c r="AU271" s="262">
        <v>4860</v>
      </c>
      <c r="AV271" s="262">
        <v>4317</v>
      </c>
      <c r="AW271" s="262">
        <v>4989</v>
      </c>
      <c r="AX271" s="262">
        <v>1317</v>
      </c>
      <c r="AY271" s="262">
        <v>1108</v>
      </c>
      <c r="AZ271" s="262">
        <v>12269</v>
      </c>
      <c r="BA271" s="262">
        <v>17781</v>
      </c>
      <c r="BB271" s="262">
        <v>3593</v>
      </c>
      <c r="BC271" s="262">
        <v>3622</v>
      </c>
      <c r="BD271" s="262">
        <v>577</v>
      </c>
      <c r="BE271" s="262">
        <v>545</v>
      </c>
      <c r="BF271" s="262">
        <v>907</v>
      </c>
      <c r="BG271" s="262">
        <v>1803</v>
      </c>
      <c r="BH271" s="262">
        <v>2173</v>
      </c>
      <c r="BI271" s="262">
        <v>7701</v>
      </c>
      <c r="BJ271" s="262">
        <v>2058</v>
      </c>
      <c r="BK271" s="262">
        <v>25824</v>
      </c>
      <c r="BL271" s="262">
        <v>3193</v>
      </c>
      <c r="BM271" s="262">
        <v>148</v>
      </c>
      <c r="BN271" s="262">
        <v>11499</v>
      </c>
      <c r="BO271" s="262">
        <v>28037</v>
      </c>
      <c r="BP271" s="262">
        <v>204</v>
      </c>
      <c r="BQ271" s="262">
        <v>1357</v>
      </c>
      <c r="BR271" s="262">
        <v>4717</v>
      </c>
      <c r="BS271" s="262">
        <v>8822</v>
      </c>
      <c r="BT271" s="262">
        <v>10872</v>
      </c>
      <c r="BU271" s="262">
        <v>6939</v>
      </c>
      <c r="BV271" s="262">
        <v>3385</v>
      </c>
      <c r="BW271" s="262">
        <v>2741</v>
      </c>
      <c r="BX271" s="262">
        <v>1596</v>
      </c>
      <c r="BY271" s="262">
        <v>716</v>
      </c>
      <c r="BZ271" s="262">
        <v>457</v>
      </c>
      <c r="CA271" s="262">
        <v>852</v>
      </c>
      <c r="CB271" s="262">
        <v>2989</v>
      </c>
      <c r="CC271" s="262">
        <v>4203</v>
      </c>
      <c r="CD271" s="262">
        <v>10227</v>
      </c>
      <c r="CE271" s="262">
        <v>11594</v>
      </c>
      <c r="CF271" s="262">
        <v>5893</v>
      </c>
      <c r="CG271" s="262">
        <v>2859</v>
      </c>
      <c r="CH271" s="262">
        <v>3332</v>
      </c>
      <c r="CI271" s="262">
        <v>10523</v>
      </c>
      <c r="CJ271" s="262">
        <v>4719</v>
      </c>
      <c r="CK271" s="262">
        <v>22700</v>
      </c>
      <c r="CL271" s="262">
        <v>3155</v>
      </c>
      <c r="CM271" s="262">
        <v>39018</v>
      </c>
      <c r="CN271" s="262">
        <v>18658</v>
      </c>
      <c r="CO271" s="262">
        <v>8919</v>
      </c>
      <c r="CP271" s="262">
        <v>6853</v>
      </c>
      <c r="CQ271" s="262">
        <v>3003</v>
      </c>
      <c r="CR271" s="262">
        <v>1585</v>
      </c>
      <c r="CS271" s="262">
        <v>18658</v>
      </c>
      <c r="CT271" s="262">
        <v>11605</v>
      </c>
      <c r="CU271" s="262">
        <v>4609</v>
      </c>
      <c r="CV271" s="262">
        <v>2929</v>
      </c>
      <c r="CW271" s="262">
        <v>858</v>
      </c>
      <c r="CX271" s="262">
        <v>359</v>
      </c>
      <c r="CY271" s="262">
        <v>70635</v>
      </c>
      <c r="CZ271" s="262">
        <v>33080</v>
      </c>
      <c r="DA271" s="262">
        <v>37555</v>
      </c>
      <c r="DB271" s="262">
        <v>5558</v>
      </c>
      <c r="DC271" s="262">
        <v>6246</v>
      </c>
      <c r="DD271" s="262">
        <v>11905</v>
      </c>
      <c r="DE271" s="262">
        <v>9036</v>
      </c>
      <c r="DF271" s="262">
        <v>7188</v>
      </c>
      <c r="DG271" s="262">
        <v>6897</v>
      </c>
      <c r="DH271" s="262">
        <v>4322</v>
      </c>
      <c r="DI271" s="262">
        <v>1789</v>
      </c>
      <c r="DJ271" s="262">
        <v>1657</v>
      </c>
      <c r="DK271" s="262">
        <v>4964</v>
      </c>
      <c r="DL271" s="262">
        <v>1850</v>
      </c>
      <c r="DM271" s="262">
        <v>7633</v>
      </c>
      <c r="DN271" s="262">
        <v>5816</v>
      </c>
      <c r="DO271" s="262">
        <v>8696</v>
      </c>
      <c r="DP271" s="262">
        <v>10787</v>
      </c>
      <c r="DQ271" s="262">
        <v>12868</v>
      </c>
      <c r="DR271" s="262">
        <v>7328</v>
      </c>
      <c r="DS271" s="262">
        <v>7247</v>
      </c>
      <c r="DT271" s="262">
        <v>38420</v>
      </c>
      <c r="DU271" s="262">
        <v>36920</v>
      </c>
      <c r="DV271" s="262">
        <v>1500</v>
      </c>
      <c r="DW271" s="262">
        <v>31890</v>
      </c>
      <c r="DX271" s="262">
        <v>36920</v>
      </c>
      <c r="DY271" s="262">
        <v>29510</v>
      </c>
      <c r="DZ271" s="262">
        <v>2850</v>
      </c>
      <c r="EA271" s="262">
        <v>1620</v>
      </c>
      <c r="EB271" s="262">
        <v>2420</v>
      </c>
      <c r="EC271" s="262">
        <v>0.42420000000000002</v>
      </c>
      <c r="ED271" s="262">
        <v>35850</v>
      </c>
      <c r="EE271" s="262">
        <v>1680</v>
      </c>
      <c r="EF271" s="262">
        <v>8580</v>
      </c>
      <c r="EG271" s="262">
        <v>6130</v>
      </c>
      <c r="EH271" s="262">
        <v>4730</v>
      </c>
      <c r="EI271" s="262">
        <v>5500</v>
      </c>
      <c r="EJ271" s="262">
        <v>0.42420000000000002</v>
      </c>
      <c r="EK271" s="262">
        <v>3670</v>
      </c>
      <c r="EL271" s="262">
        <v>2080</v>
      </c>
      <c r="EM271" s="262">
        <v>3220</v>
      </c>
      <c r="EN271" s="262">
        <v>0.42420000000000002</v>
      </c>
      <c r="EO271" s="262">
        <v>36920</v>
      </c>
      <c r="EP271" s="262">
        <v>0.42420000000000002</v>
      </c>
      <c r="EQ271" s="262">
        <v>8570</v>
      </c>
      <c r="ER271" s="262">
        <v>6730</v>
      </c>
      <c r="ES271" s="262">
        <v>430</v>
      </c>
      <c r="ET271" s="262">
        <v>1410</v>
      </c>
      <c r="EU271" s="262">
        <v>9130</v>
      </c>
      <c r="EV271" s="262">
        <v>6660</v>
      </c>
      <c r="EW271" s="262">
        <v>2470</v>
      </c>
      <c r="EX271" s="262">
        <v>18920</v>
      </c>
      <c r="EY271" s="262">
        <v>810</v>
      </c>
      <c r="EZ271" s="262">
        <v>4370</v>
      </c>
      <c r="FA271" s="262">
        <v>2420</v>
      </c>
      <c r="FB271" s="262">
        <v>11320</v>
      </c>
      <c r="FC271" s="262">
        <v>0.42420000000000002</v>
      </c>
      <c r="FD271" s="262">
        <v>7110</v>
      </c>
      <c r="FE271" s="262">
        <v>2180</v>
      </c>
      <c r="FF271" s="262">
        <v>4210</v>
      </c>
      <c r="FG271" s="262">
        <v>720</v>
      </c>
      <c r="FH271" s="262">
        <v>2140</v>
      </c>
      <c r="FI271" s="262">
        <v>1120</v>
      </c>
      <c r="FJ271" s="262">
        <v>1010</v>
      </c>
      <c r="FK271" s="262">
        <v>2310</v>
      </c>
      <c r="FL271" s="262">
        <v>0.42420000000000002</v>
      </c>
      <c r="FM271" s="262">
        <v>530</v>
      </c>
      <c r="FN271" s="262">
        <v>61840</v>
      </c>
      <c r="FO271" s="262">
        <v>4180</v>
      </c>
      <c r="FP271" s="262">
        <v>2520</v>
      </c>
      <c r="FQ271" s="262">
        <v>1670</v>
      </c>
      <c r="FR271" s="262">
        <v>21680</v>
      </c>
      <c r="FS271" s="262">
        <v>12920</v>
      </c>
      <c r="FT271" s="262">
        <v>12190</v>
      </c>
      <c r="FU271" s="262">
        <v>720</v>
      </c>
      <c r="FV271" s="262">
        <v>4310</v>
      </c>
      <c r="FW271" s="262">
        <v>18760</v>
      </c>
      <c r="FX271" s="262">
        <v>61840</v>
      </c>
      <c r="FY271" s="262">
        <v>18550</v>
      </c>
      <c r="FZ271" s="262">
        <v>24030</v>
      </c>
      <c r="GA271" s="262">
        <v>5210</v>
      </c>
      <c r="GB271" s="262">
        <v>1620</v>
      </c>
      <c r="GC271" s="262">
        <v>3560</v>
      </c>
      <c r="GD271" s="262">
        <v>7690</v>
      </c>
      <c r="GE271" s="262">
        <v>1190</v>
      </c>
      <c r="GF271">
        <v>2844</v>
      </c>
      <c r="GG271">
        <v>1840</v>
      </c>
      <c r="GH271">
        <v>4697</v>
      </c>
      <c r="GI271">
        <v>1181</v>
      </c>
      <c r="GJ271">
        <v>595</v>
      </c>
      <c r="GK271">
        <v>488</v>
      </c>
      <c r="GL271">
        <v>596</v>
      </c>
      <c r="GM271">
        <v>342</v>
      </c>
      <c r="GN271">
        <v>287</v>
      </c>
      <c r="GO271">
        <v>150</v>
      </c>
      <c r="GP271">
        <v>8153</v>
      </c>
      <c r="GQ271">
        <v>4761</v>
      </c>
      <c r="GR271">
        <v>16222</v>
      </c>
      <c r="GS271">
        <v>3626</v>
      </c>
      <c r="GT271">
        <v>1483</v>
      </c>
      <c r="GU271">
        <v>2625</v>
      </c>
      <c r="GV271">
        <v>2157</v>
      </c>
      <c r="GW271">
        <v>814</v>
      </c>
      <c r="GX271">
        <v>837</v>
      </c>
      <c r="GY271">
        <v>419</v>
      </c>
    </row>
    <row r="272" spans="1:207">
      <c r="A272" s="262">
        <v>9462</v>
      </c>
      <c r="B272" s="262">
        <v>9</v>
      </c>
      <c r="C272" s="262">
        <v>4</v>
      </c>
      <c r="D272" s="262">
        <v>62</v>
      </c>
      <c r="E272" s="262" t="s">
        <v>188</v>
      </c>
      <c r="F272" s="262" t="s">
        <v>2735</v>
      </c>
      <c r="G272" s="262" t="s">
        <v>2736</v>
      </c>
      <c r="H272" s="262" t="s">
        <v>2202</v>
      </c>
      <c r="I272" s="262">
        <v>13498</v>
      </c>
      <c r="J272" s="262">
        <v>1266</v>
      </c>
      <c r="K272" s="262">
        <v>1977</v>
      </c>
      <c r="L272" s="262">
        <v>1549</v>
      </c>
      <c r="M272" s="262">
        <v>2171</v>
      </c>
      <c r="N272" s="262">
        <v>2624</v>
      </c>
      <c r="O272" s="262">
        <v>1712</v>
      </c>
      <c r="P272" s="262">
        <v>1382</v>
      </c>
      <c r="Q272" s="262">
        <v>528</v>
      </c>
      <c r="R272" s="262">
        <v>289</v>
      </c>
      <c r="S272" s="262">
        <v>1627</v>
      </c>
      <c r="T272" s="262">
        <v>10069</v>
      </c>
      <c r="U272" s="262">
        <v>703</v>
      </c>
      <c r="V272" s="262">
        <v>51</v>
      </c>
      <c r="W272" s="262">
        <v>672</v>
      </c>
      <c r="X272" s="262">
        <v>170</v>
      </c>
      <c r="Y272" s="262">
        <v>47</v>
      </c>
      <c r="Z272" s="262">
        <v>159</v>
      </c>
      <c r="AA272" s="262">
        <v>425</v>
      </c>
      <c r="AB272" s="262">
        <v>1044</v>
      </c>
      <c r="AC272" s="262">
        <v>154</v>
      </c>
      <c r="AD272" s="262">
        <v>10337</v>
      </c>
      <c r="AE272" s="262">
        <v>1516</v>
      </c>
      <c r="AF272" s="262">
        <v>22</v>
      </c>
      <c r="AG272" s="262">
        <v>7644</v>
      </c>
      <c r="AH272" s="262">
        <v>1823</v>
      </c>
      <c r="AI272" s="262">
        <v>2741</v>
      </c>
      <c r="AJ272" s="262">
        <v>945</v>
      </c>
      <c r="AK272" s="262">
        <v>345</v>
      </c>
      <c r="AL272" s="262">
        <v>5776</v>
      </c>
      <c r="AM272" s="262">
        <v>3009</v>
      </c>
      <c r="AN272" s="262">
        <v>4145</v>
      </c>
      <c r="AO272" s="262">
        <v>568</v>
      </c>
      <c r="AP272" s="262">
        <v>40216</v>
      </c>
      <c r="AQ272" s="262">
        <v>3519</v>
      </c>
      <c r="AR272" s="262">
        <v>4916</v>
      </c>
      <c r="AS272" s="262">
        <v>5260</v>
      </c>
      <c r="AT272" s="262">
        <v>6461</v>
      </c>
      <c r="AU272" s="262">
        <v>7476</v>
      </c>
      <c r="AV272" s="262">
        <v>5816</v>
      </c>
      <c r="AW272" s="262">
        <v>5351</v>
      </c>
      <c r="AX272" s="262">
        <v>853</v>
      </c>
      <c r="AY272" s="262">
        <v>564</v>
      </c>
      <c r="AZ272" s="262">
        <v>13364</v>
      </c>
      <c r="BA272" s="262">
        <v>15834</v>
      </c>
      <c r="BB272" s="262">
        <v>3526</v>
      </c>
      <c r="BC272" s="262">
        <v>173</v>
      </c>
      <c r="BD272" s="262">
        <v>4726</v>
      </c>
      <c r="BE272" s="262">
        <v>997</v>
      </c>
      <c r="BF272" s="262">
        <v>152</v>
      </c>
      <c r="BG272" s="262">
        <v>1444</v>
      </c>
      <c r="BH272" s="262">
        <v>1836</v>
      </c>
      <c r="BI272" s="262">
        <v>3424</v>
      </c>
      <c r="BJ272" s="262">
        <v>860</v>
      </c>
      <c r="BK272" s="262">
        <v>28698</v>
      </c>
      <c r="BL272" s="262">
        <v>5359</v>
      </c>
      <c r="BM272" s="262">
        <v>39</v>
      </c>
      <c r="BN272" s="262">
        <v>11964</v>
      </c>
      <c r="BO272" s="262">
        <v>26519</v>
      </c>
      <c r="BP272" s="262">
        <v>122</v>
      </c>
      <c r="BQ272" s="262">
        <v>1611</v>
      </c>
      <c r="BR272" s="262">
        <v>5541</v>
      </c>
      <c r="BS272" s="262">
        <v>7615</v>
      </c>
      <c r="BT272" s="262">
        <v>9808</v>
      </c>
      <c r="BU272" s="262">
        <v>6588</v>
      </c>
      <c r="BV272" s="262">
        <v>3697</v>
      </c>
      <c r="BW272" s="262">
        <v>3056</v>
      </c>
      <c r="BX272" s="262">
        <v>1798</v>
      </c>
      <c r="BY272" s="262">
        <v>888</v>
      </c>
      <c r="BZ272" s="262">
        <v>474</v>
      </c>
      <c r="CA272" s="262">
        <v>751</v>
      </c>
      <c r="CB272" s="262">
        <v>4590</v>
      </c>
      <c r="CC272" s="262">
        <v>4552</v>
      </c>
      <c r="CD272" s="262">
        <v>9124</v>
      </c>
      <c r="CE272" s="262">
        <v>9449</v>
      </c>
      <c r="CF272" s="262">
        <v>5400</v>
      </c>
      <c r="CG272" s="262">
        <v>3386</v>
      </c>
      <c r="CH272" s="262">
        <v>3715</v>
      </c>
      <c r="CI272" s="262">
        <v>16267</v>
      </c>
      <c r="CJ272" s="262">
        <v>6816</v>
      </c>
      <c r="CK272" s="262">
        <v>13476</v>
      </c>
      <c r="CL272" s="262">
        <v>3657</v>
      </c>
      <c r="CM272" s="262">
        <v>38116</v>
      </c>
      <c r="CN272" s="262">
        <v>18351</v>
      </c>
      <c r="CO272" s="262">
        <v>9281</v>
      </c>
      <c r="CP272" s="262">
        <v>6536</v>
      </c>
      <c r="CQ272" s="262">
        <v>2457</v>
      </c>
      <c r="CR272" s="262">
        <v>1491</v>
      </c>
      <c r="CS272" s="262">
        <v>18351</v>
      </c>
      <c r="CT272" s="262">
        <v>11299</v>
      </c>
      <c r="CU272" s="262">
        <v>4586</v>
      </c>
      <c r="CV272" s="262">
        <v>2719</v>
      </c>
      <c r="CW272" s="262">
        <v>854</v>
      </c>
      <c r="CX272" s="262">
        <v>307</v>
      </c>
      <c r="CY272" s="262">
        <v>70808</v>
      </c>
      <c r="CZ272" s="262">
        <v>33703</v>
      </c>
      <c r="DA272" s="262">
        <v>37105</v>
      </c>
      <c r="DB272" s="262">
        <v>5087</v>
      </c>
      <c r="DC272" s="262">
        <v>6224</v>
      </c>
      <c r="DD272" s="262">
        <v>13033</v>
      </c>
      <c r="DE272" s="262">
        <v>9280</v>
      </c>
      <c r="DF272" s="262">
        <v>7970</v>
      </c>
      <c r="DG272" s="262">
        <v>6964</v>
      </c>
      <c r="DH272" s="262">
        <v>4244</v>
      </c>
      <c r="DI272" s="262">
        <v>1575</v>
      </c>
      <c r="DJ272" s="262">
        <v>1491</v>
      </c>
      <c r="DK272" s="262">
        <v>4866</v>
      </c>
      <c r="DL272" s="262">
        <v>1806</v>
      </c>
      <c r="DM272" s="262">
        <v>9119</v>
      </c>
      <c r="DN272" s="262">
        <v>5487</v>
      </c>
      <c r="DO272" s="262">
        <v>8094</v>
      </c>
      <c r="DP272" s="262">
        <v>9912</v>
      </c>
      <c r="DQ272" s="262">
        <v>13660</v>
      </c>
      <c r="DR272" s="262">
        <v>7847</v>
      </c>
      <c r="DS272" s="262">
        <v>6951</v>
      </c>
      <c r="DT272" s="262">
        <v>35410</v>
      </c>
      <c r="DU272" s="262">
        <v>33640</v>
      </c>
      <c r="DV272" s="262">
        <v>1770</v>
      </c>
      <c r="DW272" s="262">
        <v>33660</v>
      </c>
      <c r="DX272" s="262">
        <v>33640</v>
      </c>
      <c r="DY272" s="262">
        <v>27100</v>
      </c>
      <c r="DZ272" s="262">
        <v>2780</v>
      </c>
      <c r="EA272" s="262">
        <v>1690</v>
      </c>
      <c r="EB272" s="262">
        <v>1820</v>
      </c>
      <c r="EC272" s="262">
        <v>0.42420000000000002</v>
      </c>
      <c r="ED272" s="262">
        <v>33090</v>
      </c>
      <c r="EE272" s="262">
        <v>1630</v>
      </c>
      <c r="EF272" s="262">
        <v>6830</v>
      </c>
      <c r="EG272" s="262">
        <v>5780</v>
      </c>
      <c r="EH272" s="262">
        <v>4800</v>
      </c>
      <c r="EI272" s="262">
        <v>5100</v>
      </c>
      <c r="EJ272" s="262">
        <v>0.42420000000000002</v>
      </c>
      <c r="EK272" s="262">
        <v>3090</v>
      </c>
      <c r="EL272" s="262">
        <v>2060</v>
      </c>
      <c r="EM272" s="262">
        <v>3490</v>
      </c>
      <c r="EN272" s="262">
        <v>0.42420000000000002</v>
      </c>
      <c r="EO272" s="262">
        <v>33640</v>
      </c>
      <c r="EP272" s="262">
        <v>0.42420000000000002</v>
      </c>
      <c r="EQ272" s="262">
        <v>6360</v>
      </c>
      <c r="ER272" s="262">
        <v>4810</v>
      </c>
      <c r="ES272" s="262">
        <v>410</v>
      </c>
      <c r="ET272" s="262">
        <v>1140</v>
      </c>
      <c r="EU272" s="262">
        <v>8300</v>
      </c>
      <c r="EV272" s="262">
        <v>5910</v>
      </c>
      <c r="EW272" s="262">
        <v>2390</v>
      </c>
      <c r="EX272" s="262">
        <v>18880</v>
      </c>
      <c r="EY272" s="262">
        <v>790</v>
      </c>
      <c r="EZ272" s="262">
        <v>4360</v>
      </c>
      <c r="FA272" s="262">
        <v>3510</v>
      </c>
      <c r="FB272" s="262">
        <v>10220</v>
      </c>
      <c r="FC272" s="262">
        <v>30</v>
      </c>
      <c r="FD272" s="262">
        <v>6570</v>
      </c>
      <c r="FE272" s="262">
        <v>2450</v>
      </c>
      <c r="FF272" s="262">
        <v>3360</v>
      </c>
      <c r="FG272" s="262">
        <v>760</v>
      </c>
      <c r="FH272" s="262">
        <v>2340</v>
      </c>
      <c r="FI272" s="262">
        <v>800</v>
      </c>
      <c r="FJ272" s="262">
        <v>850</v>
      </c>
      <c r="FK272" s="262">
        <v>2070</v>
      </c>
      <c r="FL272" s="262">
        <v>0.42420000000000002</v>
      </c>
      <c r="FM272" s="262">
        <v>490</v>
      </c>
      <c r="FN272" s="262">
        <v>60990</v>
      </c>
      <c r="FO272" s="262">
        <v>4300</v>
      </c>
      <c r="FP272" s="262">
        <v>3020</v>
      </c>
      <c r="FQ272" s="262">
        <v>1290</v>
      </c>
      <c r="FR272" s="262">
        <v>21710</v>
      </c>
      <c r="FS272" s="262">
        <v>12790</v>
      </c>
      <c r="FT272" s="262">
        <v>12030</v>
      </c>
      <c r="FU272" s="262">
        <v>760</v>
      </c>
      <c r="FV272" s="262">
        <v>4120</v>
      </c>
      <c r="FW272" s="262">
        <v>18060</v>
      </c>
      <c r="FX272" s="262">
        <v>60990</v>
      </c>
      <c r="FY272" s="262">
        <v>19880</v>
      </c>
      <c r="FZ272" s="262">
        <v>23130</v>
      </c>
      <c r="GA272" s="262">
        <v>5200</v>
      </c>
      <c r="GB272" s="262">
        <v>1310</v>
      </c>
      <c r="GC272" s="262">
        <v>3210</v>
      </c>
      <c r="GD272" s="262">
        <v>6710</v>
      </c>
      <c r="GE272" s="262">
        <v>1550</v>
      </c>
      <c r="GF272">
        <v>1266</v>
      </c>
      <c r="GG272">
        <v>1901</v>
      </c>
      <c r="GH272">
        <v>6126</v>
      </c>
      <c r="GI272">
        <v>1712</v>
      </c>
      <c r="GJ272">
        <v>414</v>
      </c>
      <c r="GK272">
        <v>703</v>
      </c>
      <c r="GL272">
        <v>686</v>
      </c>
      <c r="GM272">
        <v>345</v>
      </c>
      <c r="GN272">
        <v>213</v>
      </c>
      <c r="GO272">
        <v>132</v>
      </c>
      <c r="GP272">
        <v>3519</v>
      </c>
      <c r="GQ272">
        <v>4425</v>
      </c>
      <c r="GR272">
        <v>19245</v>
      </c>
      <c r="GS272">
        <v>5363</v>
      </c>
      <c r="GT272">
        <v>1419</v>
      </c>
      <c r="GU272">
        <v>3321</v>
      </c>
      <c r="GV272">
        <v>1707</v>
      </c>
      <c r="GW272">
        <v>539</v>
      </c>
      <c r="GX272">
        <v>488</v>
      </c>
      <c r="GY272">
        <v>190</v>
      </c>
    </row>
    <row r="273" spans="1:207">
      <c r="A273" s="262">
        <v>9463</v>
      </c>
      <c r="B273" s="262">
        <v>9</v>
      </c>
      <c r="C273" s="262">
        <v>4</v>
      </c>
      <c r="D273" s="262">
        <v>63</v>
      </c>
      <c r="E273" s="262" t="s">
        <v>188</v>
      </c>
      <c r="F273" s="262" t="s">
        <v>2737</v>
      </c>
      <c r="G273" s="262" t="s">
        <v>2738</v>
      </c>
      <c r="H273" s="262" t="s">
        <v>2202</v>
      </c>
      <c r="I273" s="262">
        <v>9561</v>
      </c>
      <c r="J273" s="262">
        <v>1758</v>
      </c>
      <c r="K273" s="262">
        <v>1154</v>
      </c>
      <c r="L273" s="262">
        <v>1093</v>
      </c>
      <c r="M273" s="262">
        <v>1530</v>
      </c>
      <c r="N273" s="262">
        <v>1353</v>
      </c>
      <c r="O273" s="262">
        <v>1115</v>
      </c>
      <c r="P273" s="262">
        <v>873</v>
      </c>
      <c r="Q273" s="262">
        <v>402</v>
      </c>
      <c r="R273" s="262">
        <v>283</v>
      </c>
      <c r="S273" s="262">
        <v>933</v>
      </c>
      <c r="T273" s="262">
        <v>7672</v>
      </c>
      <c r="U273" s="262">
        <v>119</v>
      </c>
      <c r="V273" s="262">
        <v>557</v>
      </c>
      <c r="W273" s="262">
        <v>58</v>
      </c>
      <c r="X273" s="262">
        <v>115</v>
      </c>
      <c r="Y273" s="262">
        <v>10</v>
      </c>
      <c r="Z273" s="262">
        <v>97</v>
      </c>
      <c r="AA273" s="262">
        <v>602</v>
      </c>
      <c r="AB273" s="262">
        <v>837</v>
      </c>
      <c r="AC273" s="262">
        <v>39</v>
      </c>
      <c r="AD273" s="262">
        <v>7488</v>
      </c>
      <c r="AE273" s="262">
        <v>560</v>
      </c>
      <c r="AF273" s="262">
        <v>35</v>
      </c>
      <c r="AG273" s="262">
        <v>5740</v>
      </c>
      <c r="AH273" s="262">
        <v>1481</v>
      </c>
      <c r="AI273" s="262">
        <v>1795</v>
      </c>
      <c r="AJ273" s="262">
        <v>411</v>
      </c>
      <c r="AK273" s="262">
        <v>134</v>
      </c>
      <c r="AL273" s="262">
        <v>6108</v>
      </c>
      <c r="AM273" s="262">
        <v>1355</v>
      </c>
      <c r="AN273" s="262">
        <v>1701</v>
      </c>
      <c r="AO273" s="262">
        <v>397</v>
      </c>
      <c r="AP273" s="262">
        <v>23123</v>
      </c>
      <c r="AQ273" s="262">
        <v>4333</v>
      </c>
      <c r="AR273" s="262">
        <v>2130</v>
      </c>
      <c r="AS273" s="262">
        <v>2905</v>
      </c>
      <c r="AT273" s="262">
        <v>4297</v>
      </c>
      <c r="AU273" s="262">
        <v>3259</v>
      </c>
      <c r="AV273" s="262">
        <v>2456</v>
      </c>
      <c r="AW273" s="262">
        <v>2389</v>
      </c>
      <c r="AX273" s="262">
        <v>782</v>
      </c>
      <c r="AY273" s="262">
        <v>572</v>
      </c>
      <c r="AZ273" s="262">
        <v>5294</v>
      </c>
      <c r="BA273" s="262">
        <v>11907</v>
      </c>
      <c r="BB273" s="262">
        <v>656</v>
      </c>
      <c r="BC273" s="262">
        <v>3569</v>
      </c>
      <c r="BD273" s="262">
        <v>421</v>
      </c>
      <c r="BE273" s="262">
        <v>535</v>
      </c>
      <c r="BF273" s="262">
        <v>16</v>
      </c>
      <c r="BG273" s="262">
        <v>725</v>
      </c>
      <c r="BH273" s="262">
        <v>1920</v>
      </c>
      <c r="BI273" s="262">
        <v>2701</v>
      </c>
      <c r="BJ273" s="262">
        <v>634</v>
      </c>
      <c r="BK273" s="262">
        <v>16633</v>
      </c>
      <c r="BL273" s="262">
        <v>1187</v>
      </c>
      <c r="BM273" s="262">
        <v>48</v>
      </c>
      <c r="BN273" s="262">
        <v>8198</v>
      </c>
      <c r="BO273" s="262">
        <v>13568</v>
      </c>
      <c r="BP273" s="262">
        <v>82</v>
      </c>
      <c r="BQ273" s="262">
        <v>1275</v>
      </c>
      <c r="BR273" s="262">
        <v>2092</v>
      </c>
      <c r="BS273" s="262">
        <v>3855</v>
      </c>
      <c r="BT273" s="262">
        <v>5722</v>
      </c>
      <c r="BU273" s="262">
        <v>4041</v>
      </c>
      <c r="BV273" s="262">
        <v>2624</v>
      </c>
      <c r="BW273" s="262">
        <v>2074</v>
      </c>
      <c r="BX273" s="262">
        <v>1211</v>
      </c>
      <c r="BY273" s="262">
        <v>509</v>
      </c>
      <c r="BZ273" s="262">
        <v>397</v>
      </c>
      <c r="CA273" s="262">
        <v>598</v>
      </c>
      <c r="CB273" s="262">
        <v>1577</v>
      </c>
      <c r="CC273" s="262">
        <v>2079</v>
      </c>
      <c r="CD273" s="262">
        <v>4923</v>
      </c>
      <c r="CE273" s="262">
        <v>5621</v>
      </c>
      <c r="CF273" s="262">
        <v>3751</v>
      </c>
      <c r="CG273" s="262">
        <v>2380</v>
      </c>
      <c r="CH273" s="262">
        <v>2792</v>
      </c>
      <c r="CI273" s="262">
        <v>14599</v>
      </c>
      <c r="CJ273" s="262">
        <v>2440</v>
      </c>
      <c r="CK273" s="262">
        <v>4356</v>
      </c>
      <c r="CL273" s="262">
        <v>1728</v>
      </c>
      <c r="CM273" s="262">
        <v>21556</v>
      </c>
      <c r="CN273" s="262">
        <v>9579</v>
      </c>
      <c r="CO273" s="262">
        <v>5483</v>
      </c>
      <c r="CP273" s="262">
        <v>4193</v>
      </c>
      <c r="CQ273" s="262">
        <v>1694</v>
      </c>
      <c r="CR273" s="262">
        <v>607</v>
      </c>
      <c r="CS273" s="262">
        <v>9579</v>
      </c>
      <c r="CT273" s="262">
        <v>6759</v>
      </c>
      <c r="CU273" s="262">
        <v>2634</v>
      </c>
      <c r="CV273" s="262">
        <v>1787</v>
      </c>
      <c r="CW273" s="262">
        <v>549</v>
      </c>
      <c r="CX273" s="262">
        <v>248</v>
      </c>
      <c r="CY273" s="262">
        <v>41023</v>
      </c>
      <c r="CZ273" s="262">
        <v>19519</v>
      </c>
      <c r="DA273" s="262">
        <v>21504</v>
      </c>
      <c r="DB273" s="262">
        <v>3063</v>
      </c>
      <c r="DC273" s="262">
        <v>3909</v>
      </c>
      <c r="DD273" s="262">
        <v>5382</v>
      </c>
      <c r="DE273" s="262">
        <v>5861</v>
      </c>
      <c r="DF273" s="262">
        <v>4670</v>
      </c>
      <c r="DG273" s="262">
        <v>4358</v>
      </c>
      <c r="DH273" s="262">
        <v>2865</v>
      </c>
      <c r="DI273" s="262">
        <v>879</v>
      </c>
      <c r="DJ273" s="262">
        <v>945</v>
      </c>
      <c r="DK273" s="262">
        <v>3081</v>
      </c>
      <c r="DL273" s="262">
        <v>1134</v>
      </c>
      <c r="DM273" s="262">
        <v>3677</v>
      </c>
      <c r="DN273" s="262">
        <v>2638</v>
      </c>
      <c r="DO273" s="262">
        <v>4308</v>
      </c>
      <c r="DP273" s="262">
        <v>6607</v>
      </c>
      <c r="DQ273" s="262">
        <v>8376</v>
      </c>
      <c r="DR273" s="262">
        <v>4729</v>
      </c>
      <c r="DS273" s="262">
        <v>4649</v>
      </c>
      <c r="DT273" s="262">
        <v>21720</v>
      </c>
      <c r="DU273" s="262">
        <v>20490</v>
      </c>
      <c r="DV273" s="262">
        <v>1240</v>
      </c>
      <c r="DW273" s="262">
        <v>19110</v>
      </c>
      <c r="DX273" s="262">
        <v>20490</v>
      </c>
      <c r="DY273" s="262">
        <v>17510</v>
      </c>
      <c r="DZ273" s="262">
        <v>1040</v>
      </c>
      <c r="EA273" s="262">
        <v>890</v>
      </c>
      <c r="EB273" s="262">
        <v>900</v>
      </c>
      <c r="EC273" s="262">
        <v>0.42420000000000002</v>
      </c>
      <c r="ED273" s="262">
        <v>20010</v>
      </c>
      <c r="EE273" s="262">
        <v>1290</v>
      </c>
      <c r="EF273" s="262">
        <v>3440</v>
      </c>
      <c r="EG273" s="262">
        <v>3290</v>
      </c>
      <c r="EH273" s="262">
        <v>2760</v>
      </c>
      <c r="EI273" s="262">
        <v>2880</v>
      </c>
      <c r="EJ273" s="262">
        <v>0.42420000000000002</v>
      </c>
      <c r="EK273" s="262">
        <v>2630</v>
      </c>
      <c r="EL273" s="262">
        <v>1360</v>
      </c>
      <c r="EM273" s="262">
        <v>2290</v>
      </c>
      <c r="EN273" s="262">
        <v>0.42420000000000002</v>
      </c>
      <c r="EO273" s="262">
        <v>20490</v>
      </c>
      <c r="EP273" s="262">
        <v>0.42420000000000002</v>
      </c>
      <c r="EQ273" s="262">
        <v>5900</v>
      </c>
      <c r="ER273" s="262">
        <v>5090</v>
      </c>
      <c r="ES273" s="262">
        <v>250</v>
      </c>
      <c r="ET273" s="262">
        <v>550</v>
      </c>
      <c r="EU273" s="262">
        <v>4290</v>
      </c>
      <c r="EV273" s="262">
        <v>3160</v>
      </c>
      <c r="EW273" s="262">
        <v>1130</v>
      </c>
      <c r="EX273" s="262">
        <v>10230</v>
      </c>
      <c r="EY273" s="262">
        <v>1630</v>
      </c>
      <c r="EZ273" s="262">
        <v>2450</v>
      </c>
      <c r="FA273" s="262">
        <v>1410</v>
      </c>
      <c r="FB273" s="262">
        <v>4740</v>
      </c>
      <c r="FC273" s="262">
        <v>10</v>
      </c>
      <c r="FD273" s="262">
        <v>4380</v>
      </c>
      <c r="FE273" s="262">
        <v>1130</v>
      </c>
      <c r="FF273" s="262">
        <v>2710</v>
      </c>
      <c r="FG273" s="262">
        <v>540</v>
      </c>
      <c r="FH273" s="262">
        <v>1090</v>
      </c>
      <c r="FI273" s="262">
        <v>610</v>
      </c>
      <c r="FJ273" s="262">
        <v>810</v>
      </c>
      <c r="FK273" s="262">
        <v>1240</v>
      </c>
      <c r="FL273" s="262">
        <v>0.42420000000000002</v>
      </c>
      <c r="FM273" s="262">
        <v>590</v>
      </c>
      <c r="FN273" s="262">
        <v>35940</v>
      </c>
      <c r="FO273" s="262">
        <v>2900</v>
      </c>
      <c r="FP273" s="262">
        <v>2080</v>
      </c>
      <c r="FQ273" s="262">
        <v>820</v>
      </c>
      <c r="FR273" s="262">
        <v>14500</v>
      </c>
      <c r="FS273" s="262">
        <v>8810</v>
      </c>
      <c r="FT273" s="262">
        <v>8270</v>
      </c>
      <c r="FU273" s="262">
        <v>540</v>
      </c>
      <c r="FV273" s="262">
        <v>3240</v>
      </c>
      <c r="FW273" s="262">
        <v>6490</v>
      </c>
      <c r="FX273" s="262">
        <v>35940</v>
      </c>
      <c r="FY273" s="262">
        <v>9370</v>
      </c>
      <c r="FZ273" s="262">
        <v>17100</v>
      </c>
      <c r="GA273" s="262">
        <v>3140</v>
      </c>
      <c r="GB273" s="262">
        <v>730</v>
      </c>
      <c r="GC273" s="262">
        <v>2610</v>
      </c>
      <c r="GD273" s="262">
        <v>2530</v>
      </c>
      <c r="GE273" s="262">
        <v>450</v>
      </c>
      <c r="GF273">
        <v>1758</v>
      </c>
      <c r="GG273">
        <v>1151</v>
      </c>
      <c r="GH273">
        <v>3840</v>
      </c>
      <c r="GI273">
        <v>1007</v>
      </c>
      <c r="GJ273">
        <v>308</v>
      </c>
      <c r="GK273">
        <v>476</v>
      </c>
      <c r="GL273">
        <v>449</v>
      </c>
      <c r="GM273">
        <v>238</v>
      </c>
      <c r="GN273">
        <v>248</v>
      </c>
      <c r="GO273">
        <v>86</v>
      </c>
      <c r="GP273">
        <v>4333</v>
      </c>
      <c r="GQ273">
        <v>2127</v>
      </c>
      <c r="GR273">
        <v>10210</v>
      </c>
      <c r="GS273">
        <v>2357</v>
      </c>
      <c r="GT273">
        <v>538</v>
      </c>
      <c r="GU273">
        <v>1506</v>
      </c>
      <c r="GV273">
        <v>947</v>
      </c>
      <c r="GW273">
        <v>437</v>
      </c>
      <c r="GX273">
        <v>532</v>
      </c>
      <c r="GY273">
        <v>136</v>
      </c>
    </row>
    <row r="274" spans="1:207">
      <c r="A274" s="262">
        <v>9464</v>
      </c>
      <c r="B274" s="262">
        <v>9</v>
      </c>
      <c r="C274" s="262">
        <v>4</v>
      </c>
      <c r="D274" s="262">
        <v>64</v>
      </c>
      <c r="E274" s="262" t="s">
        <v>188</v>
      </c>
      <c r="F274" s="262" t="s">
        <v>2739</v>
      </c>
      <c r="G274" s="262" t="s">
        <v>2740</v>
      </c>
      <c r="H274" s="262" t="s">
        <v>2202</v>
      </c>
      <c r="I274" s="262">
        <v>9946</v>
      </c>
      <c r="J274" s="262">
        <v>1505</v>
      </c>
      <c r="K274" s="262">
        <v>1637</v>
      </c>
      <c r="L274" s="262">
        <v>1253</v>
      </c>
      <c r="M274" s="262">
        <v>1610</v>
      </c>
      <c r="N274" s="262">
        <v>1428</v>
      </c>
      <c r="O274" s="262">
        <v>1048</v>
      </c>
      <c r="P274" s="262">
        <v>929</v>
      </c>
      <c r="Q274" s="262">
        <v>441</v>
      </c>
      <c r="R274" s="262">
        <v>95</v>
      </c>
      <c r="S274" s="262">
        <v>1009</v>
      </c>
      <c r="T274" s="262">
        <v>7757</v>
      </c>
      <c r="U274" s="262">
        <v>629</v>
      </c>
      <c r="V274" s="262">
        <v>17</v>
      </c>
      <c r="W274" s="262">
        <v>263</v>
      </c>
      <c r="X274" s="262">
        <v>165</v>
      </c>
      <c r="Y274" s="262">
        <v>15</v>
      </c>
      <c r="Z274" s="262">
        <v>91</v>
      </c>
      <c r="AA274" s="262">
        <v>280</v>
      </c>
      <c r="AB274" s="262">
        <v>1090</v>
      </c>
      <c r="AC274" s="262">
        <v>35</v>
      </c>
      <c r="AD274" s="262">
        <v>7471</v>
      </c>
      <c r="AE274" s="262">
        <v>1055</v>
      </c>
      <c r="AF274" s="262">
        <v>15</v>
      </c>
      <c r="AG274" s="262">
        <v>5398</v>
      </c>
      <c r="AH274" s="262">
        <v>1472</v>
      </c>
      <c r="AI274" s="262">
        <v>2259</v>
      </c>
      <c r="AJ274" s="262">
        <v>686</v>
      </c>
      <c r="AK274" s="262">
        <v>131</v>
      </c>
      <c r="AL274" s="262">
        <v>4261</v>
      </c>
      <c r="AM274" s="262">
        <v>2205</v>
      </c>
      <c r="AN274" s="262">
        <v>3071</v>
      </c>
      <c r="AO274" s="262">
        <v>409</v>
      </c>
      <c r="AP274" s="262">
        <v>26782</v>
      </c>
      <c r="AQ274" s="262">
        <v>4802</v>
      </c>
      <c r="AR274" s="262">
        <v>4013</v>
      </c>
      <c r="AS274" s="262">
        <v>4327</v>
      </c>
      <c r="AT274" s="262">
        <v>4376</v>
      </c>
      <c r="AU274" s="262">
        <v>3462</v>
      </c>
      <c r="AV274" s="262">
        <v>1921</v>
      </c>
      <c r="AW274" s="262">
        <v>2785</v>
      </c>
      <c r="AX274" s="262">
        <v>982</v>
      </c>
      <c r="AY274" s="262">
        <v>114</v>
      </c>
      <c r="AZ274" s="262">
        <v>5937</v>
      </c>
      <c r="BA274" s="262">
        <v>13697</v>
      </c>
      <c r="BB274" s="262">
        <v>4019</v>
      </c>
      <c r="BC274" s="262">
        <v>46</v>
      </c>
      <c r="BD274" s="262">
        <v>1672</v>
      </c>
      <c r="BE274" s="262">
        <v>637</v>
      </c>
      <c r="BF274" s="262">
        <v>21</v>
      </c>
      <c r="BG274" s="262">
        <v>753</v>
      </c>
      <c r="BH274" s="262">
        <v>1363</v>
      </c>
      <c r="BI274" s="262">
        <v>4192</v>
      </c>
      <c r="BJ274" s="262">
        <v>91</v>
      </c>
      <c r="BK274" s="262">
        <v>17826</v>
      </c>
      <c r="BL274" s="262">
        <v>3272</v>
      </c>
      <c r="BM274" s="262">
        <v>38</v>
      </c>
      <c r="BN274" s="262">
        <v>8474</v>
      </c>
      <c r="BO274" s="262">
        <v>15964</v>
      </c>
      <c r="BP274" s="262">
        <v>55</v>
      </c>
      <c r="BQ274" s="262">
        <v>2289</v>
      </c>
      <c r="BR274" s="262">
        <v>1937</v>
      </c>
      <c r="BS274" s="262">
        <v>5251</v>
      </c>
      <c r="BT274" s="262">
        <v>7220</v>
      </c>
      <c r="BU274" s="262">
        <v>5294</v>
      </c>
      <c r="BV274" s="262">
        <v>2854</v>
      </c>
      <c r="BW274" s="262">
        <v>2012</v>
      </c>
      <c r="BX274" s="262">
        <v>1037</v>
      </c>
      <c r="BY274" s="262">
        <v>425</v>
      </c>
      <c r="BZ274" s="262">
        <v>312</v>
      </c>
      <c r="CA274" s="262">
        <v>440</v>
      </c>
      <c r="CB274" s="262">
        <v>1152</v>
      </c>
      <c r="CC274" s="262">
        <v>2442</v>
      </c>
      <c r="CD274" s="262">
        <v>6550</v>
      </c>
      <c r="CE274" s="262">
        <v>7755</v>
      </c>
      <c r="CF274" s="262">
        <v>4307</v>
      </c>
      <c r="CG274" s="262">
        <v>2355</v>
      </c>
      <c r="CH274" s="262">
        <v>2221</v>
      </c>
      <c r="CI274" s="262">
        <v>9154</v>
      </c>
      <c r="CJ274" s="262">
        <v>4975</v>
      </c>
      <c r="CK274" s="262">
        <v>10874</v>
      </c>
      <c r="CL274" s="262">
        <v>1779</v>
      </c>
      <c r="CM274" s="262">
        <v>23577</v>
      </c>
      <c r="CN274" s="262">
        <v>10665</v>
      </c>
      <c r="CO274" s="262">
        <v>6152</v>
      </c>
      <c r="CP274" s="262">
        <v>4364</v>
      </c>
      <c r="CQ274" s="262">
        <v>1872</v>
      </c>
      <c r="CR274" s="262">
        <v>524</v>
      </c>
      <c r="CS274" s="262">
        <v>10665</v>
      </c>
      <c r="CT274" s="262">
        <v>7650</v>
      </c>
      <c r="CU274" s="262">
        <v>2774</v>
      </c>
      <c r="CV274" s="262">
        <v>1743</v>
      </c>
      <c r="CW274" s="262">
        <v>505</v>
      </c>
      <c r="CX274" s="262">
        <v>240</v>
      </c>
      <c r="CY274" s="262">
        <v>44759</v>
      </c>
      <c r="CZ274" s="262">
        <v>21006</v>
      </c>
      <c r="DA274" s="262">
        <v>23753</v>
      </c>
      <c r="DB274" s="262">
        <v>3374</v>
      </c>
      <c r="DC274" s="262">
        <v>4193</v>
      </c>
      <c r="DD274" s="262">
        <v>5264</v>
      </c>
      <c r="DE274" s="262">
        <v>6430</v>
      </c>
      <c r="DF274" s="262">
        <v>5477</v>
      </c>
      <c r="DG274" s="262">
        <v>5097</v>
      </c>
      <c r="DH274" s="262">
        <v>3127</v>
      </c>
      <c r="DI274" s="262">
        <v>976</v>
      </c>
      <c r="DJ274" s="262">
        <v>951</v>
      </c>
      <c r="DK274" s="262">
        <v>3492</v>
      </c>
      <c r="DL274" s="262">
        <v>1206</v>
      </c>
      <c r="DM274" s="262">
        <v>3630</v>
      </c>
      <c r="DN274" s="262">
        <v>2576</v>
      </c>
      <c r="DO274" s="262">
        <v>4838</v>
      </c>
      <c r="DP274" s="262">
        <v>6959</v>
      </c>
      <c r="DQ274" s="262">
        <v>9381</v>
      </c>
      <c r="DR274" s="262">
        <v>5465</v>
      </c>
      <c r="DS274" s="262">
        <v>5285</v>
      </c>
      <c r="DT274" s="262">
        <v>21750</v>
      </c>
      <c r="DU274" s="262">
        <v>20230</v>
      </c>
      <c r="DV274" s="262">
        <v>1530</v>
      </c>
      <c r="DW274" s="262">
        <v>22470</v>
      </c>
      <c r="DX274" s="262">
        <v>20230</v>
      </c>
      <c r="DY274" s="262">
        <v>17270</v>
      </c>
      <c r="DZ274" s="262">
        <v>1070</v>
      </c>
      <c r="EA274" s="262">
        <v>900</v>
      </c>
      <c r="EB274" s="262">
        <v>820</v>
      </c>
      <c r="EC274" s="262">
        <v>0.42420000000000002</v>
      </c>
      <c r="ED274" s="262">
        <v>19880</v>
      </c>
      <c r="EE274" s="262">
        <v>1020</v>
      </c>
      <c r="EF274" s="262">
        <v>2570</v>
      </c>
      <c r="EG274" s="262">
        <v>3500</v>
      </c>
      <c r="EH274" s="262">
        <v>3100</v>
      </c>
      <c r="EI274" s="262">
        <v>3330</v>
      </c>
      <c r="EJ274" s="262">
        <v>0.42420000000000002</v>
      </c>
      <c r="EK274" s="262">
        <v>1720</v>
      </c>
      <c r="EL274" s="262">
        <v>2250</v>
      </c>
      <c r="EM274" s="262">
        <v>2270</v>
      </c>
      <c r="EN274" s="262">
        <v>0.42420000000000002</v>
      </c>
      <c r="EO274" s="262">
        <v>20230</v>
      </c>
      <c r="EP274" s="262">
        <v>0.42420000000000002</v>
      </c>
      <c r="EQ274" s="262">
        <v>5370</v>
      </c>
      <c r="ER274" s="262">
        <v>4420</v>
      </c>
      <c r="ES274" s="262">
        <v>250</v>
      </c>
      <c r="ET274" s="262">
        <v>700</v>
      </c>
      <c r="EU274" s="262">
        <v>5380</v>
      </c>
      <c r="EV274" s="262">
        <v>3720</v>
      </c>
      <c r="EW274" s="262">
        <v>1660</v>
      </c>
      <c r="EX274" s="262">
        <v>9360</v>
      </c>
      <c r="EY274" s="262">
        <v>680</v>
      </c>
      <c r="EZ274" s="262">
        <v>2070</v>
      </c>
      <c r="FA274" s="262">
        <v>1650</v>
      </c>
      <c r="FB274" s="262">
        <v>4960</v>
      </c>
      <c r="FC274" s="262">
        <v>0.42420000000000002</v>
      </c>
      <c r="FD274" s="262">
        <v>4760</v>
      </c>
      <c r="FE274" s="262">
        <v>1090</v>
      </c>
      <c r="FF274" s="262">
        <v>2800</v>
      </c>
      <c r="FG274" s="262">
        <v>870</v>
      </c>
      <c r="FH274" s="262">
        <v>1000</v>
      </c>
      <c r="FI274" s="262">
        <v>760</v>
      </c>
      <c r="FJ274" s="262">
        <v>860</v>
      </c>
      <c r="FK274" s="262">
        <v>1460</v>
      </c>
      <c r="FL274" s="262">
        <v>0.42420000000000002</v>
      </c>
      <c r="FM274" s="262">
        <v>660</v>
      </c>
      <c r="FN274" s="262">
        <v>39140</v>
      </c>
      <c r="FO274" s="262">
        <v>3170</v>
      </c>
      <c r="FP274" s="262">
        <v>2270</v>
      </c>
      <c r="FQ274" s="262">
        <v>910</v>
      </c>
      <c r="FR274" s="262">
        <v>19190</v>
      </c>
      <c r="FS274" s="262">
        <v>9240</v>
      </c>
      <c r="FT274" s="262">
        <v>8370</v>
      </c>
      <c r="FU274" s="262">
        <v>870</v>
      </c>
      <c r="FV274" s="262">
        <v>2410</v>
      </c>
      <c r="FW274" s="262">
        <v>5130</v>
      </c>
      <c r="FX274" s="262">
        <v>39140</v>
      </c>
      <c r="FY274" s="262">
        <v>11910</v>
      </c>
      <c r="FZ274" s="262">
        <v>19080</v>
      </c>
      <c r="GA274" s="262">
        <v>3340</v>
      </c>
      <c r="GB274" s="262">
        <v>950</v>
      </c>
      <c r="GC274" s="262">
        <v>1600</v>
      </c>
      <c r="GD274" s="262">
        <v>1810</v>
      </c>
      <c r="GE274" s="262">
        <v>0.42420000000000002</v>
      </c>
      <c r="GF274">
        <v>1505</v>
      </c>
      <c r="GG274">
        <v>1591</v>
      </c>
      <c r="GH274">
        <v>4198</v>
      </c>
      <c r="GI274">
        <v>948</v>
      </c>
      <c r="GJ274">
        <v>320</v>
      </c>
      <c r="GK274">
        <v>439</v>
      </c>
      <c r="GL274">
        <v>534</v>
      </c>
      <c r="GM274">
        <v>258</v>
      </c>
      <c r="GN274">
        <v>120</v>
      </c>
      <c r="GO274">
        <v>33</v>
      </c>
      <c r="GP274">
        <v>4802</v>
      </c>
      <c r="GQ274">
        <v>3852</v>
      </c>
      <c r="GR274">
        <v>12103</v>
      </c>
      <c r="GS274">
        <v>1755</v>
      </c>
      <c r="GT274">
        <v>543</v>
      </c>
      <c r="GU274">
        <v>1681</v>
      </c>
      <c r="GV274">
        <v>1270</v>
      </c>
      <c r="GW274">
        <v>577</v>
      </c>
      <c r="GX274">
        <v>154</v>
      </c>
      <c r="GY274">
        <v>45</v>
      </c>
    </row>
    <row r="275" spans="1:207">
      <c r="A275" s="262">
        <v>9471</v>
      </c>
      <c r="B275" s="262">
        <v>9</v>
      </c>
      <c r="C275" s="262">
        <v>4</v>
      </c>
      <c r="D275" s="262">
        <v>71</v>
      </c>
      <c r="E275" s="262" t="s">
        <v>188</v>
      </c>
      <c r="F275" s="262" t="s">
        <v>2733</v>
      </c>
      <c r="G275" s="262" t="s">
        <v>2741</v>
      </c>
      <c r="H275" s="262" t="s">
        <v>2202</v>
      </c>
      <c r="I275" s="262">
        <v>40189</v>
      </c>
      <c r="J275" s="262">
        <v>3537</v>
      </c>
      <c r="K275" s="262">
        <v>2651</v>
      </c>
      <c r="L275" s="262">
        <v>3302</v>
      </c>
      <c r="M275" s="262">
        <v>5301</v>
      </c>
      <c r="N275" s="262">
        <v>7293</v>
      </c>
      <c r="O275" s="262">
        <v>6316</v>
      </c>
      <c r="P275" s="262">
        <v>6841</v>
      </c>
      <c r="Q275" s="262">
        <v>3266</v>
      </c>
      <c r="R275" s="262">
        <v>1682</v>
      </c>
      <c r="S275" s="262">
        <v>3285</v>
      </c>
      <c r="T275" s="262">
        <v>36290</v>
      </c>
      <c r="U275" s="262">
        <v>116</v>
      </c>
      <c r="V275" s="262">
        <v>177</v>
      </c>
      <c r="W275" s="262">
        <v>27</v>
      </c>
      <c r="X275" s="262">
        <v>126</v>
      </c>
      <c r="Y275" s="262">
        <v>16</v>
      </c>
      <c r="Z275" s="262">
        <v>152</v>
      </c>
      <c r="AA275" s="262">
        <v>702</v>
      </c>
      <c r="AB275" s="262">
        <v>654</v>
      </c>
      <c r="AC275" s="262">
        <v>179</v>
      </c>
      <c r="AD275" s="262">
        <v>32238</v>
      </c>
      <c r="AE275" s="262">
        <v>5953</v>
      </c>
      <c r="AF275" s="262">
        <v>463</v>
      </c>
      <c r="AG275" s="262">
        <v>24892</v>
      </c>
      <c r="AH275" s="262">
        <v>10983</v>
      </c>
      <c r="AI275" s="262">
        <v>4017</v>
      </c>
      <c r="AJ275" s="262">
        <v>259</v>
      </c>
      <c r="AK275" s="262">
        <v>38</v>
      </c>
      <c r="AL275" s="262">
        <v>33974</v>
      </c>
      <c r="AM275" s="262">
        <v>2990</v>
      </c>
      <c r="AN275" s="262">
        <v>2106</v>
      </c>
      <c r="AO275" s="262">
        <v>1119</v>
      </c>
      <c r="AP275" s="262">
        <v>63702</v>
      </c>
      <c r="AQ275" s="262">
        <v>4629</v>
      </c>
      <c r="AR275" s="262">
        <v>3578</v>
      </c>
      <c r="AS275" s="262">
        <v>5552</v>
      </c>
      <c r="AT275" s="262">
        <v>8984</v>
      </c>
      <c r="AU275" s="262">
        <v>12463</v>
      </c>
      <c r="AV275" s="262">
        <v>9611</v>
      </c>
      <c r="AW275" s="262">
        <v>11915</v>
      </c>
      <c r="AX275" s="262">
        <v>4614</v>
      </c>
      <c r="AY275" s="262">
        <v>2175</v>
      </c>
      <c r="AZ275" s="262">
        <v>9965</v>
      </c>
      <c r="BA275" s="262">
        <v>51787</v>
      </c>
      <c r="BB275" s="262">
        <v>811</v>
      </c>
      <c r="BC275" s="262">
        <v>314</v>
      </c>
      <c r="BD275" s="262">
        <v>96</v>
      </c>
      <c r="BE275" s="262">
        <v>215</v>
      </c>
      <c r="BF275" s="262">
        <v>31</v>
      </c>
      <c r="BG275" s="262">
        <v>302</v>
      </c>
      <c r="BH275" s="262">
        <v>1085</v>
      </c>
      <c r="BI275" s="262">
        <v>1188</v>
      </c>
      <c r="BJ275" s="262">
        <v>270</v>
      </c>
      <c r="BK275" s="262">
        <v>51968</v>
      </c>
      <c r="BL275" s="262">
        <v>8463</v>
      </c>
      <c r="BM275" s="262">
        <v>547</v>
      </c>
      <c r="BN275" s="262">
        <v>39533</v>
      </c>
      <c r="BO275" s="262">
        <v>21236</v>
      </c>
      <c r="BP275" s="262">
        <v>201</v>
      </c>
      <c r="BQ275" s="262">
        <v>2551</v>
      </c>
      <c r="BR275" s="262">
        <v>841</v>
      </c>
      <c r="BS275" s="262">
        <v>4325</v>
      </c>
      <c r="BT275" s="262">
        <v>9861</v>
      </c>
      <c r="BU275" s="262">
        <v>12881</v>
      </c>
      <c r="BV275" s="262">
        <v>11580</v>
      </c>
      <c r="BW275" s="262">
        <v>10487</v>
      </c>
      <c r="BX275" s="262">
        <v>6123</v>
      </c>
      <c r="BY275" s="262">
        <v>2714</v>
      </c>
      <c r="BZ275" s="262">
        <v>1786</v>
      </c>
      <c r="CA275" s="262">
        <v>2923</v>
      </c>
      <c r="CB275" s="262">
        <v>492</v>
      </c>
      <c r="CC275" s="262">
        <v>2333</v>
      </c>
      <c r="CD275" s="262">
        <v>7481</v>
      </c>
      <c r="CE275" s="262">
        <v>14105</v>
      </c>
      <c r="CF275" s="262">
        <v>14521</v>
      </c>
      <c r="CG275" s="262">
        <v>10951</v>
      </c>
      <c r="CH275" s="262">
        <v>13638</v>
      </c>
      <c r="CI275" s="262">
        <v>54033</v>
      </c>
      <c r="CJ275" s="262">
        <v>4414</v>
      </c>
      <c r="CK275" s="262">
        <v>3247</v>
      </c>
      <c r="CL275" s="262">
        <v>1827</v>
      </c>
      <c r="CM275" s="262">
        <v>59088</v>
      </c>
      <c r="CN275" s="262">
        <v>15833</v>
      </c>
      <c r="CO275" s="262">
        <v>15809</v>
      </c>
      <c r="CP275" s="262">
        <v>21651</v>
      </c>
      <c r="CQ275" s="262">
        <v>4936</v>
      </c>
      <c r="CR275" s="262">
        <v>859</v>
      </c>
      <c r="CS275" s="262">
        <v>15833</v>
      </c>
      <c r="CT275" s="262">
        <v>18705</v>
      </c>
      <c r="CU275" s="262">
        <v>10820</v>
      </c>
      <c r="CV275" s="262">
        <v>9662</v>
      </c>
      <c r="CW275" s="262">
        <v>2945</v>
      </c>
      <c r="CX275" s="262">
        <v>1123</v>
      </c>
      <c r="CY275" s="262">
        <v>143610</v>
      </c>
      <c r="CZ275" s="262">
        <v>71281</v>
      </c>
      <c r="DA275" s="262">
        <v>72329</v>
      </c>
      <c r="DB275" s="262">
        <v>13045</v>
      </c>
      <c r="DC275" s="262">
        <v>16956</v>
      </c>
      <c r="DD275" s="262">
        <v>16736</v>
      </c>
      <c r="DE275" s="262">
        <v>21647</v>
      </c>
      <c r="DF275" s="262">
        <v>13686</v>
      </c>
      <c r="DG275" s="262">
        <v>12695</v>
      </c>
      <c r="DH275" s="262">
        <v>6060</v>
      </c>
      <c r="DI275" s="262">
        <v>3606</v>
      </c>
      <c r="DJ275" s="262">
        <v>3804</v>
      </c>
      <c r="DK275" s="262">
        <v>13817</v>
      </c>
      <c r="DL275" s="262">
        <v>5114</v>
      </c>
      <c r="DM275" s="262">
        <v>12355</v>
      </c>
      <c r="DN275" s="262">
        <v>8041</v>
      </c>
      <c r="DO275" s="262">
        <v>17138</v>
      </c>
      <c r="DP275" s="262">
        <v>25647</v>
      </c>
      <c r="DQ275" s="262">
        <v>29602</v>
      </c>
      <c r="DR275" s="262">
        <v>13345</v>
      </c>
      <c r="DS275" s="262">
        <v>11141</v>
      </c>
      <c r="DT275" s="262">
        <v>83030</v>
      </c>
      <c r="DU275" s="262">
        <v>81180</v>
      </c>
      <c r="DV275" s="262">
        <v>1840</v>
      </c>
      <c r="DW275" s="262">
        <v>60080</v>
      </c>
      <c r="DX275" s="262">
        <v>81180</v>
      </c>
      <c r="DY275" s="262">
        <v>68170</v>
      </c>
      <c r="DZ275" s="262">
        <v>4260</v>
      </c>
      <c r="EA275" s="262">
        <v>3600</v>
      </c>
      <c r="EB275" s="262">
        <v>3820</v>
      </c>
      <c r="EC275" s="262">
        <v>1340</v>
      </c>
      <c r="ED275" s="262">
        <v>79990</v>
      </c>
      <c r="EE275" s="262">
        <v>3570</v>
      </c>
      <c r="EF275" s="262">
        <v>8780</v>
      </c>
      <c r="EG275" s="262">
        <v>15630</v>
      </c>
      <c r="EH275" s="262">
        <v>11390</v>
      </c>
      <c r="EI275" s="262">
        <v>11830</v>
      </c>
      <c r="EJ275" s="262">
        <v>1170</v>
      </c>
      <c r="EK275" s="262">
        <v>13600</v>
      </c>
      <c r="EL275" s="262">
        <v>6270</v>
      </c>
      <c r="EM275" s="262">
        <v>7590</v>
      </c>
      <c r="EN275" s="262">
        <v>0.42420000000000002</v>
      </c>
      <c r="EO275" s="262">
        <v>81180</v>
      </c>
      <c r="EP275" s="262">
        <v>1510</v>
      </c>
      <c r="EQ275" s="262">
        <v>28500</v>
      </c>
      <c r="ER275" s="262">
        <v>22510</v>
      </c>
      <c r="ES275" s="262">
        <v>850</v>
      </c>
      <c r="ET275" s="262">
        <v>5140</v>
      </c>
      <c r="EU275" s="262">
        <v>19970</v>
      </c>
      <c r="EV275" s="262">
        <v>14160</v>
      </c>
      <c r="EW275" s="262">
        <v>5820</v>
      </c>
      <c r="EX275" s="262">
        <v>31200</v>
      </c>
      <c r="EY275" s="262">
        <v>2320</v>
      </c>
      <c r="EZ275" s="262">
        <v>6820</v>
      </c>
      <c r="FA275" s="262">
        <v>5160</v>
      </c>
      <c r="FB275" s="262">
        <v>16890</v>
      </c>
      <c r="FC275" s="262">
        <v>0.42420000000000002</v>
      </c>
      <c r="FD275" s="262">
        <v>18200</v>
      </c>
      <c r="FE275" s="262">
        <v>6030</v>
      </c>
      <c r="FF275" s="262">
        <v>10420</v>
      </c>
      <c r="FG275" s="262">
        <v>1740</v>
      </c>
      <c r="FH275" s="262">
        <v>5830</v>
      </c>
      <c r="FI275" s="262">
        <v>2720</v>
      </c>
      <c r="FJ275" s="262">
        <v>3310</v>
      </c>
      <c r="FK275" s="262">
        <v>4660</v>
      </c>
      <c r="FL275" s="262">
        <v>0.42420000000000002</v>
      </c>
      <c r="FM275" s="262">
        <v>1540</v>
      </c>
      <c r="FN275" s="262">
        <v>122060</v>
      </c>
      <c r="FO275" s="262">
        <v>6780</v>
      </c>
      <c r="FP275" s="262">
        <v>3350</v>
      </c>
      <c r="FQ275" s="262">
        <v>3430</v>
      </c>
      <c r="FR275" s="262">
        <v>66620</v>
      </c>
      <c r="FS275" s="262">
        <v>28780</v>
      </c>
      <c r="FT275" s="262">
        <v>27040</v>
      </c>
      <c r="FU275" s="262">
        <v>1740</v>
      </c>
      <c r="FV275" s="262">
        <v>6280</v>
      </c>
      <c r="FW275" s="262">
        <v>13600</v>
      </c>
      <c r="FX275" s="262">
        <v>122060</v>
      </c>
      <c r="FY275" s="262">
        <v>32160</v>
      </c>
      <c r="FZ275" s="262">
        <v>65340</v>
      </c>
      <c r="GA275" s="262">
        <v>12330</v>
      </c>
      <c r="GB275" s="262">
        <v>2450</v>
      </c>
      <c r="GC275" s="262">
        <v>3600</v>
      </c>
      <c r="GD275" s="262">
        <v>5120</v>
      </c>
      <c r="GE275" s="262">
        <v>1070</v>
      </c>
      <c r="GF275">
        <v>3537</v>
      </c>
      <c r="GG275">
        <v>2552</v>
      </c>
      <c r="GH275">
        <v>15298</v>
      </c>
      <c r="GI275">
        <v>5412</v>
      </c>
      <c r="GJ275">
        <v>2300</v>
      </c>
      <c r="GK275">
        <v>3431</v>
      </c>
      <c r="GL275">
        <v>3517</v>
      </c>
      <c r="GM275">
        <v>1986</v>
      </c>
      <c r="GN275">
        <v>1535</v>
      </c>
      <c r="GO275">
        <v>621</v>
      </c>
      <c r="GP275">
        <v>4629</v>
      </c>
      <c r="GQ275">
        <v>3424</v>
      </c>
      <c r="GR275">
        <v>26066</v>
      </c>
      <c r="GS275">
        <v>8355</v>
      </c>
      <c r="GT275">
        <v>3571</v>
      </c>
      <c r="GU275">
        <v>6346</v>
      </c>
      <c r="GV275">
        <v>5547</v>
      </c>
      <c r="GW275">
        <v>2780</v>
      </c>
      <c r="GX275">
        <v>1944</v>
      </c>
      <c r="GY275">
        <v>859</v>
      </c>
    </row>
    <row r="276" spans="1:207">
      <c r="A276" s="262">
        <v>9472</v>
      </c>
      <c r="B276" s="262">
        <v>9</v>
      </c>
      <c r="C276" s="262">
        <v>4</v>
      </c>
      <c r="D276" s="262">
        <v>72</v>
      </c>
      <c r="E276" s="262" t="s">
        <v>188</v>
      </c>
      <c r="F276" s="262" t="s">
        <v>2735</v>
      </c>
      <c r="G276" s="262" t="s">
        <v>2742</v>
      </c>
      <c r="H276" s="262" t="s">
        <v>2202</v>
      </c>
      <c r="I276" s="262">
        <v>32018</v>
      </c>
      <c r="J276" s="262">
        <v>3875</v>
      </c>
      <c r="K276" s="262">
        <v>3298</v>
      </c>
      <c r="L276" s="262">
        <v>2981</v>
      </c>
      <c r="M276" s="262">
        <v>4525</v>
      </c>
      <c r="N276" s="262">
        <v>5124</v>
      </c>
      <c r="O276" s="262">
        <v>4173</v>
      </c>
      <c r="P276" s="262">
        <v>4847</v>
      </c>
      <c r="Q276" s="262">
        <v>2255</v>
      </c>
      <c r="R276" s="262">
        <v>940</v>
      </c>
      <c r="S276" s="262">
        <v>2271</v>
      </c>
      <c r="T276" s="262">
        <v>29064</v>
      </c>
      <c r="U276" s="262">
        <v>241</v>
      </c>
      <c r="V276" s="262">
        <v>125</v>
      </c>
      <c r="W276" s="262">
        <v>65</v>
      </c>
      <c r="X276" s="262">
        <v>114</v>
      </c>
      <c r="Y276" s="262">
        <v>12</v>
      </c>
      <c r="Z276" s="262">
        <v>126</v>
      </c>
      <c r="AA276" s="262">
        <v>398</v>
      </c>
      <c r="AB276" s="262">
        <v>415</v>
      </c>
      <c r="AC276" s="262">
        <v>237</v>
      </c>
      <c r="AD276" s="262">
        <v>26174</v>
      </c>
      <c r="AE276" s="262">
        <v>4499</v>
      </c>
      <c r="AF276" s="262">
        <v>295</v>
      </c>
      <c r="AG276" s="262">
        <v>20803</v>
      </c>
      <c r="AH276" s="262">
        <v>7982</v>
      </c>
      <c r="AI276" s="262">
        <v>2921</v>
      </c>
      <c r="AJ276" s="262">
        <v>271</v>
      </c>
      <c r="AK276" s="262">
        <v>41</v>
      </c>
      <c r="AL276" s="262">
        <v>26770</v>
      </c>
      <c r="AM276" s="262">
        <v>2429</v>
      </c>
      <c r="AN276" s="262">
        <v>1805</v>
      </c>
      <c r="AO276" s="262">
        <v>1014</v>
      </c>
      <c r="AP276" s="262">
        <v>49730</v>
      </c>
      <c r="AQ276" s="262">
        <v>5352</v>
      </c>
      <c r="AR276" s="262">
        <v>4754</v>
      </c>
      <c r="AS276" s="262">
        <v>5093</v>
      </c>
      <c r="AT276" s="262">
        <v>7736</v>
      </c>
      <c r="AU276" s="262">
        <v>8726</v>
      </c>
      <c r="AV276" s="262">
        <v>6431</v>
      </c>
      <c r="AW276" s="262">
        <v>7673</v>
      </c>
      <c r="AX276" s="262">
        <v>2812</v>
      </c>
      <c r="AY276" s="262">
        <v>1150</v>
      </c>
      <c r="AZ276" s="262">
        <v>7460</v>
      </c>
      <c r="BA276" s="262">
        <v>39921</v>
      </c>
      <c r="BB276" s="262">
        <v>1229</v>
      </c>
      <c r="BC276" s="262">
        <v>322</v>
      </c>
      <c r="BD276" s="262">
        <v>288</v>
      </c>
      <c r="BE276" s="262">
        <v>252</v>
      </c>
      <c r="BF276" s="262">
        <v>90</v>
      </c>
      <c r="BG276" s="262">
        <v>165</v>
      </c>
      <c r="BH276" s="262">
        <v>682</v>
      </c>
      <c r="BI276" s="262">
        <v>780</v>
      </c>
      <c r="BJ276" s="262">
        <v>656</v>
      </c>
      <c r="BK276" s="262">
        <v>40846</v>
      </c>
      <c r="BL276" s="262">
        <v>6403</v>
      </c>
      <c r="BM276" s="262">
        <v>360</v>
      </c>
      <c r="BN276" s="262">
        <v>30600</v>
      </c>
      <c r="BO276" s="262">
        <v>15629</v>
      </c>
      <c r="BP276" s="262">
        <v>840</v>
      </c>
      <c r="BQ276" s="262">
        <v>2658</v>
      </c>
      <c r="BR276" s="262">
        <v>1174</v>
      </c>
      <c r="BS276" s="262">
        <v>4448</v>
      </c>
      <c r="BT276" s="262">
        <v>7932</v>
      </c>
      <c r="BU276" s="262">
        <v>9523</v>
      </c>
      <c r="BV276" s="262">
        <v>8191</v>
      </c>
      <c r="BW276" s="262">
        <v>7599</v>
      </c>
      <c r="BX276" s="262">
        <v>4740</v>
      </c>
      <c r="BY276" s="262">
        <v>2226</v>
      </c>
      <c r="BZ276" s="262">
        <v>1420</v>
      </c>
      <c r="CA276" s="262">
        <v>2474</v>
      </c>
      <c r="CB276" s="262">
        <v>751</v>
      </c>
      <c r="CC276" s="262">
        <v>2354</v>
      </c>
      <c r="CD276" s="262">
        <v>6798</v>
      </c>
      <c r="CE276" s="262">
        <v>10442</v>
      </c>
      <c r="CF276" s="262">
        <v>9978</v>
      </c>
      <c r="CG276" s="262">
        <v>7975</v>
      </c>
      <c r="CH276" s="262">
        <v>11429</v>
      </c>
      <c r="CI276" s="262">
        <v>40604</v>
      </c>
      <c r="CJ276" s="262">
        <v>3832</v>
      </c>
      <c r="CK276" s="262">
        <v>3677</v>
      </c>
      <c r="CL276" s="262">
        <v>1614</v>
      </c>
      <c r="CM276" s="262">
        <v>45337</v>
      </c>
      <c r="CN276" s="262">
        <v>13079</v>
      </c>
      <c r="CO276" s="262">
        <v>12650</v>
      </c>
      <c r="CP276" s="262">
        <v>15107</v>
      </c>
      <c r="CQ276" s="262">
        <v>3763</v>
      </c>
      <c r="CR276" s="262">
        <v>738</v>
      </c>
      <c r="CS276" s="262">
        <v>13079</v>
      </c>
      <c r="CT276" s="262">
        <v>15002</v>
      </c>
      <c r="CU276" s="262">
        <v>7777</v>
      </c>
      <c r="CV276" s="262">
        <v>6520</v>
      </c>
      <c r="CW276" s="262">
        <v>2119</v>
      </c>
      <c r="CX276" s="262">
        <v>840</v>
      </c>
      <c r="CY276" s="262">
        <v>105395</v>
      </c>
      <c r="CZ276" s="262">
        <v>51818</v>
      </c>
      <c r="DA276" s="262">
        <v>53578</v>
      </c>
      <c r="DB276" s="262">
        <v>8828</v>
      </c>
      <c r="DC276" s="262">
        <v>11848</v>
      </c>
      <c r="DD276" s="262">
        <v>10988</v>
      </c>
      <c r="DE276" s="262">
        <v>16047</v>
      </c>
      <c r="DF276" s="262">
        <v>11385</v>
      </c>
      <c r="DG276" s="262">
        <v>10622</v>
      </c>
      <c r="DH276" s="262">
        <v>5577</v>
      </c>
      <c r="DI276" s="262">
        <v>2414</v>
      </c>
      <c r="DJ276" s="262">
        <v>2593</v>
      </c>
      <c r="DK276" s="262">
        <v>9551</v>
      </c>
      <c r="DL276" s="262">
        <v>3581</v>
      </c>
      <c r="DM276" s="262">
        <v>8243</v>
      </c>
      <c r="DN276" s="262">
        <v>5282</v>
      </c>
      <c r="DO276" s="262">
        <v>11736</v>
      </c>
      <c r="DP276" s="262">
        <v>18365</v>
      </c>
      <c r="DQ276" s="262">
        <v>22462</v>
      </c>
      <c r="DR276" s="262">
        <v>11320</v>
      </c>
      <c r="DS276" s="262">
        <v>9849</v>
      </c>
      <c r="DT276" s="262">
        <v>58920</v>
      </c>
      <c r="DU276" s="262">
        <v>57270</v>
      </c>
      <c r="DV276" s="262">
        <v>1650</v>
      </c>
      <c r="DW276" s="262">
        <v>46350</v>
      </c>
      <c r="DX276" s="262">
        <v>57270</v>
      </c>
      <c r="DY276" s="262">
        <v>47210</v>
      </c>
      <c r="DZ276" s="262">
        <v>3600</v>
      </c>
      <c r="EA276" s="262">
        <v>2400</v>
      </c>
      <c r="EB276" s="262">
        <v>3100</v>
      </c>
      <c r="EC276" s="262">
        <v>960</v>
      </c>
      <c r="ED276" s="262">
        <v>56150</v>
      </c>
      <c r="EE276" s="262">
        <v>2340</v>
      </c>
      <c r="EF276" s="262">
        <v>6320</v>
      </c>
      <c r="EG276" s="262">
        <v>11180</v>
      </c>
      <c r="EH276" s="262">
        <v>8540</v>
      </c>
      <c r="EI276" s="262">
        <v>8230</v>
      </c>
      <c r="EJ276" s="262">
        <v>1280</v>
      </c>
      <c r="EK276" s="262">
        <v>9070</v>
      </c>
      <c r="EL276" s="262">
        <v>4150</v>
      </c>
      <c r="EM276" s="262">
        <v>4980</v>
      </c>
      <c r="EN276" s="262">
        <v>0.42420000000000002</v>
      </c>
      <c r="EO276" s="262">
        <v>57270</v>
      </c>
      <c r="EP276" s="262">
        <v>1790</v>
      </c>
      <c r="EQ276" s="262">
        <v>18140</v>
      </c>
      <c r="ER276" s="262">
        <v>13580</v>
      </c>
      <c r="ES276" s="262">
        <v>760</v>
      </c>
      <c r="ET276" s="262">
        <v>3800</v>
      </c>
      <c r="EU276" s="262">
        <v>13730</v>
      </c>
      <c r="EV276" s="262">
        <v>9900</v>
      </c>
      <c r="EW276" s="262">
        <v>3830</v>
      </c>
      <c r="EX276" s="262">
        <v>23560</v>
      </c>
      <c r="EY276" s="262">
        <v>1600</v>
      </c>
      <c r="EZ276" s="262">
        <v>4610</v>
      </c>
      <c r="FA276" s="262">
        <v>5460</v>
      </c>
      <c r="FB276" s="262">
        <v>11900</v>
      </c>
      <c r="FC276" s="262">
        <v>40</v>
      </c>
      <c r="FD276" s="262">
        <v>12040</v>
      </c>
      <c r="FE276" s="262">
        <v>3890</v>
      </c>
      <c r="FF276" s="262">
        <v>7010</v>
      </c>
      <c r="FG276" s="262">
        <v>1140</v>
      </c>
      <c r="FH276" s="262">
        <v>3810</v>
      </c>
      <c r="FI276" s="262">
        <v>1830</v>
      </c>
      <c r="FJ276" s="262">
        <v>2150</v>
      </c>
      <c r="FK276" s="262">
        <v>2800</v>
      </c>
      <c r="FL276" s="262">
        <v>0.42420000000000002</v>
      </c>
      <c r="FM276" s="262">
        <v>1010</v>
      </c>
      <c r="FN276" s="262">
        <v>90510</v>
      </c>
      <c r="FO276" s="262">
        <v>4840</v>
      </c>
      <c r="FP276" s="262">
        <v>2380</v>
      </c>
      <c r="FQ276" s="262">
        <v>2460</v>
      </c>
      <c r="FR276" s="262">
        <v>47740</v>
      </c>
      <c r="FS276" s="262">
        <v>22800</v>
      </c>
      <c r="FT276" s="262">
        <v>21660</v>
      </c>
      <c r="FU276" s="262">
        <v>1140</v>
      </c>
      <c r="FV276" s="262">
        <v>5480</v>
      </c>
      <c r="FW276" s="262">
        <v>9650</v>
      </c>
      <c r="FX276" s="262">
        <v>90510</v>
      </c>
      <c r="FY276" s="262">
        <v>23070</v>
      </c>
      <c r="FZ276" s="262">
        <v>47690</v>
      </c>
      <c r="GA276" s="262">
        <v>10190</v>
      </c>
      <c r="GB276" s="262">
        <v>1930</v>
      </c>
      <c r="GC276" s="262">
        <v>3350</v>
      </c>
      <c r="GD276" s="262">
        <v>3550</v>
      </c>
      <c r="GE276" s="262">
        <v>740</v>
      </c>
      <c r="GF276">
        <v>3875</v>
      </c>
      <c r="GG276">
        <v>3185</v>
      </c>
      <c r="GH276">
        <v>12285</v>
      </c>
      <c r="GI276">
        <v>3532</v>
      </c>
      <c r="GJ276">
        <v>1544</v>
      </c>
      <c r="GK276">
        <v>2356</v>
      </c>
      <c r="GL276">
        <v>2662</v>
      </c>
      <c r="GM276">
        <v>1358</v>
      </c>
      <c r="GN276">
        <v>899</v>
      </c>
      <c r="GO276">
        <v>322</v>
      </c>
      <c r="GP276">
        <v>5352</v>
      </c>
      <c r="GQ276">
        <v>4590</v>
      </c>
      <c r="GR276">
        <v>20963</v>
      </c>
      <c r="GS276">
        <v>5659</v>
      </c>
      <c r="GT276">
        <v>2200</v>
      </c>
      <c r="GU276">
        <v>4001</v>
      </c>
      <c r="GV276">
        <v>3777</v>
      </c>
      <c r="GW276">
        <v>1685</v>
      </c>
      <c r="GX276">
        <v>1091</v>
      </c>
      <c r="GY276">
        <v>409</v>
      </c>
    </row>
    <row r="277" spans="1:207">
      <c r="A277" s="262">
        <v>9473</v>
      </c>
      <c r="B277" s="262">
        <v>9</v>
      </c>
      <c r="C277" s="262">
        <v>4</v>
      </c>
      <c r="D277" s="262">
        <v>73</v>
      </c>
      <c r="E277" s="262" t="s">
        <v>188</v>
      </c>
      <c r="F277" s="262" t="s">
        <v>2737</v>
      </c>
      <c r="G277" s="262" t="s">
        <v>2743</v>
      </c>
      <c r="H277" s="262" t="s">
        <v>2202</v>
      </c>
      <c r="I277" s="262">
        <v>25146</v>
      </c>
      <c r="J277" s="262">
        <v>3479</v>
      </c>
      <c r="K277" s="262">
        <v>2183</v>
      </c>
      <c r="L277" s="262">
        <v>2756</v>
      </c>
      <c r="M277" s="262">
        <v>3981</v>
      </c>
      <c r="N277" s="262">
        <v>3950</v>
      </c>
      <c r="O277" s="262">
        <v>2967</v>
      </c>
      <c r="P277" s="262">
        <v>3763</v>
      </c>
      <c r="Q277" s="262">
        <v>1496</v>
      </c>
      <c r="R277" s="262">
        <v>571</v>
      </c>
      <c r="S277" s="262">
        <v>1788</v>
      </c>
      <c r="T277" s="262">
        <v>22258</v>
      </c>
      <c r="U277" s="262">
        <v>684</v>
      </c>
      <c r="V277" s="262">
        <v>173</v>
      </c>
      <c r="W277" s="262">
        <v>59</v>
      </c>
      <c r="X277" s="262">
        <v>104</v>
      </c>
      <c r="Y277" s="262">
        <v>6</v>
      </c>
      <c r="Z277" s="262">
        <v>74</v>
      </c>
      <c r="AA277" s="262">
        <v>649</v>
      </c>
      <c r="AB277" s="262">
        <v>680</v>
      </c>
      <c r="AC277" s="262">
        <v>124</v>
      </c>
      <c r="AD277" s="262">
        <v>21076</v>
      </c>
      <c r="AE277" s="262">
        <v>2447</v>
      </c>
      <c r="AF277" s="262">
        <v>170</v>
      </c>
      <c r="AG277" s="262">
        <v>17026</v>
      </c>
      <c r="AH277" s="262">
        <v>5381</v>
      </c>
      <c r="AI277" s="262">
        <v>2350</v>
      </c>
      <c r="AJ277" s="262">
        <v>312</v>
      </c>
      <c r="AK277" s="262">
        <v>77</v>
      </c>
      <c r="AL277" s="262">
        <v>20957</v>
      </c>
      <c r="AM277" s="262">
        <v>2100</v>
      </c>
      <c r="AN277" s="262">
        <v>1262</v>
      </c>
      <c r="AO277" s="262">
        <v>827</v>
      </c>
      <c r="AP277" s="262">
        <v>40951</v>
      </c>
      <c r="AQ277" s="262">
        <v>5239</v>
      </c>
      <c r="AR277" s="262">
        <v>3190</v>
      </c>
      <c r="AS277" s="262">
        <v>5246</v>
      </c>
      <c r="AT277" s="262">
        <v>6663</v>
      </c>
      <c r="AU277" s="262">
        <v>6290</v>
      </c>
      <c r="AV277" s="262">
        <v>4394</v>
      </c>
      <c r="AW277" s="262">
        <v>7275</v>
      </c>
      <c r="AX277" s="262">
        <v>1957</v>
      </c>
      <c r="AY277" s="262">
        <v>697</v>
      </c>
      <c r="AZ277" s="262">
        <v>6081</v>
      </c>
      <c r="BA277" s="262">
        <v>29765</v>
      </c>
      <c r="BB277" s="262">
        <v>3853</v>
      </c>
      <c r="BC277" s="262">
        <v>486</v>
      </c>
      <c r="BD277" s="262">
        <v>433</v>
      </c>
      <c r="BE277" s="262">
        <v>232</v>
      </c>
      <c r="BF277" s="262">
        <v>6</v>
      </c>
      <c r="BG277" s="262">
        <v>95</v>
      </c>
      <c r="BH277" s="262">
        <v>1187</v>
      </c>
      <c r="BI277" s="262">
        <v>1827</v>
      </c>
      <c r="BJ277" s="262">
        <v>361</v>
      </c>
      <c r="BK277" s="262">
        <v>33379</v>
      </c>
      <c r="BL277" s="262">
        <v>3985</v>
      </c>
      <c r="BM277" s="262">
        <v>212</v>
      </c>
      <c r="BN277" s="262">
        <v>23909</v>
      </c>
      <c r="BO277" s="262">
        <v>14896</v>
      </c>
      <c r="BP277" s="262">
        <v>238</v>
      </c>
      <c r="BQ277" s="262">
        <v>1908</v>
      </c>
      <c r="BR277" s="262">
        <v>866</v>
      </c>
      <c r="BS277" s="262">
        <v>4075</v>
      </c>
      <c r="BT277" s="262">
        <v>7784</v>
      </c>
      <c r="BU277" s="262">
        <v>7573</v>
      </c>
      <c r="BV277" s="262">
        <v>6264</v>
      </c>
      <c r="BW277" s="262">
        <v>6240</v>
      </c>
      <c r="BX277" s="262">
        <v>3498</v>
      </c>
      <c r="BY277" s="262">
        <v>1640</v>
      </c>
      <c r="BZ277" s="262">
        <v>1097</v>
      </c>
      <c r="CA277" s="262">
        <v>1914</v>
      </c>
      <c r="CB277" s="262">
        <v>539</v>
      </c>
      <c r="CC277" s="262">
        <v>2476</v>
      </c>
      <c r="CD277" s="262">
        <v>6571</v>
      </c>
      <c r="CE277" s="262">
        <v>7897</v>
      </c>
      <c r="CF277" s="262">
        <v>7383</v>
      </c>
      <c r="CG277" s="262">
        <v>6362</v>
      </c>
      <c r="CH277" s="262">
        <v>9723</v>
      </c>
      <c r="CI277" s="262">
        <v>32195</v>
      </c>
      <c r="CJ277" s="262">
        <v>4385</v>
      </c>
      <c r="CK277" s="262">
        <v>2905</v>
      </c>
      <c r="CL277" s="262">
        <v>1466</v>
      </c>
      <c r="CM277" s="262">
        <v>38056</v>
      </c>
      <c r="CN277" s="262">
        <v>11229</v>
      </c>
      <c r="CO277" s="262">
        <v>10784</v>
      </c>
      <c r="CP277" s="262">
        <v>12087</v>
      </c>
      <c r="CQ277" s="262">
        <v>3244</v>
      </c>
      <c r="CR277" s="262">
        <v>712</v>
      </c>
      <c r="CS277" s="262">
        <v>11229</v>
      </c>
      <c r="CT277" s="262">
        <v>12799</v>
      </c>
      <c r="CU277" s="262">
        <v>6748</v>
      </c>
      <c r="CV277" s="262">
        <v>4936</v>
      </c>
      <c r="CW277" s="262">
        <v>1581</v>
      </c>
      <c r="CX277" s="262">
        <v>763</v>
      </c>
      <c r="CY277" s="262">
        <v>87775</v>
      </c>
      <c r="CZ277" s="262">
        <v>43107</v>
      </c>
      <c r="DA277" s="262">
        <v>44668</v>
      </c>
      <c r="DB277" s="262">
        <v>6850</v>
      </c>
      <c r="DC277" s="262">
        <v>9704</v>
      </c>
      <c r="DD277" s="262">
        <v>9293</v>
      </c>
      <c r="DE277" s="262">
        <v>13488</v>
      </c>
      <c r="DF277" s="262">
        <v>9687</v>
      </c>
      <c r="DG277" s="262">
        <v>9529</v>
      </c>
      <c r="DH277" s="262">
        <v>4867</v>
      </c>
      <c r="DI277" s="262">
        <v>1807</v>
      </c>
      <c r="DJ277" s="262">
        <v>2010</v>
      </c>
      <c r="DK277" s="262">
        <v>7685</v>
      </c>
      <c r="DL277" s="262">
        <v>2907</v>
      </c>
      <c r="DM277" s="262">
        <v>7047</v>
      </c>
      <c r="DN277" s="262">
        <v>4391</v>
      </c>
      <c r="DO277" s="262">
        <v>9184</v>
      </c>
      <c r="DP277" s="262">
        <v>15173</v>
      </c>
      <c r="DQ277" s="262">
        <v>19070</v>
      </c>
      <c r="DR277" s="262">
        <v>9681</v>
      </c>
      <c r="DS277" s="262">
        <v>8820</v>
      </c>
      <c r="DT277" s="262">
        <v>48170</v>
      </c>
      <c r="DU277" s="262">
        <v>46600</v>
      </c>
      <c r="DV277" s="262">
        <v>1580</v>
      </c>
      <c r="DW277" s="262">
        <v>39500</v>
      </c>
      <c r="DX277" s="262">
        <v>46600</v>
      </c>
      <c r="DY277" s="262">
        <v>39860</v>
      </c>
      <c r="DZ277" s="262">
        <v>1740</v>
      </c>
      <c r="EA277" s="262">
        <v>2090</v>
      </c>
      <c r="EB277" s="262">
        <v>2130</v>
      </c>
      <c r="EC277" s="262">
        <v>780</v>
      </c>
      <c r="ED277" s="262">
        <v>45880</v>
      </c>
      <c r="EE277" s="262">
        <v>2350</v>
      </c>
      <c r="EF277" s="262">
        <v>4740</v>
      </c>
      <c r="EG277" s="262">
        <v>8160</v>
      </c>
      <c r="EH277" s="262">
        <v>6930</v>
      </c>
      <c r="EI277" s="262">
        <v>6540</v>
      </c>
      <c r="EJ277" s="262">
        <v>1040</v>
      </c>
      <c r="EK277" s="262">
        <v>7280</v>
      </c>
      <c r="EL277" s="262">
        <v>4260</v>
      </c>
      <c r="EM277" s="262">
        <v>4500</v>
      </c>
      <c r="EN277" s="262">
        <v>0.42420000000000002</v>
      </c>
      <c r="EO277" s="262">
        <v>46600</v>
      </c>
      <c r="EP277" s="262">
        <v>1340</v>
      </c>
      <c r="EQ277" s="262">
        <v>18060</v>
      </c>
      <c r="ER277" s="262">
        <v>15570</v>
      </c>
      <c r="ES277" s="262">
        <v>590</v>
      </c>
      <c r="ET277" s="262">
        <v>1910</v>
      </c>
      <c r="EU277" s="262">
        <v>9240</v>
      </c>
      <c r="EV277" s="262">
        <v>7120</v>
      </c>
      <c r="EW277" s="262">
        <v>2120</v>
      </c>
      <c r="EX277" s="262">
        <v>17930</v>
      </c>
      <c r="EY277" s="262">
        <v>3180</v>
      </c>
      <c r="EZ277" s="262">
        <v>4070</v>
      </c>
      <c r="FA277" s="262">
        <v>2750</v>
      </c>
      <c r="FB277" s="262">
        <v>7930</v>
      </c>
      <c r="FC277" s="262">
        <v>20</v>
      </c>
      <c r="FD277" s="262">
        <v>10300</v>
      </c>
      <c r="FE277" s="262">
        <v>3000</v>
      </c>
      <c r="FF277" s="262">
        <v>6130</v>
      </c>
      <c r="FG277" s="262">
        <v>1170</v>
      </c>
      <c r="FH277" s="262">
        <v>2870</v>
      </c>
      <c r="FI277" s="262">
        <v>1580</v>
      </c>
      <c r="FJ277" s="262">
        <v>2270</v>
      </c>
      <c r="FK277" s="262">
        <v>2340</v>
      </c>
      <c r="FL277" s="262">
        <v>0.42420000000000002</v>
      </c>
      <c r="FM277" s="262">
        <v>1160</v>
      </c>
      <c r="FN277" s="262">
        <v>76880</v>
      </c>
      <c r="FO277" s="262">
        <v>6380</v>
      </c>
      <c r="FP277" s="262">
        <v>3830</v>
      </c>
      <c r="FQ277" s="262">
        <v>2560</v>
      </c>
      <c r="FR277" s="262">
        <v>41690</v>
      </c>
      <c r="FS277" s="262">
        <v>17190</v>
      </c>
      <c r="FT277" s="262">
        <v>16020</v>
      </c>
      <c r="FU277" s="262">
        <v>1170</v>
      </c>
      <c r="FV277" s="262">
        <v>3490</v>
      </c>
      <c r="FW277" s="262">
        <v>8120</v>
      </c>
      <c r="FX277" s="262">
        <v>76880</v>
      </c>
      <c r="FY277" s="262">
        <v>23800</v>
      </c>
      <c r="FZ277" s="262">
        <v>39420</v>
      </c>
      <c r="GA277" s="262">
        <v>6870</v>
      </c>
      <c r="GB277" s="262">
        <v>1060</v>
      </c>
      <c r="GC277" s="262">
        <v>2740</v>
      </c>
      <c r="GD277" s="262">
        <v>2680</v>
      </c>
      <c r="GE277" s="262">
        <v>0.42420000000000002</v>
      </c>
      <c r="GF277">
        <v>3479</v>
      </c>
      <c r="GG277">
        <v>2132</v>
      </c>
      <c r="GH277">
        <v>10326</v>
      </c>
      <c r="GI277">
        <v>2674</v>
      </c>
      <c r="GJ277">
        <v>1043</v>
      </c>
      <c r="GK277">
        <v>1922</v>
      </c>
      <c r="GL277">
        <v>1890</v>
      </c>
      <c r="GM277">
        <v>944</v>
      </c>
      <c r="GN277">
        <v>521</v>
      </c>
      <c r="GO277">
        <v>215</v>
      </c>
      <c r="GP277">
        <v>5239</v>
      </c>
      <c r="GQ277">
        <v>3123</v>
      </c>
      <c r="GR277">
        <v>17674</v>
      </c>
      <c r="GS277">
        <v>4056</v>
      </c>
      <c r="GT277">
        <v>1508</v>
      </c>
      <c r="GU277">
        <v>4157</v>
      </c>
      <c r="GV277">
        <v>3122</v>
      </c>
      <c r="GW277">
        <v>1166</v>
      </c>
      <c r="GX277">
        <v>625</v>
      </c>
      <c r="GY277">
        <v>281</v>
      </c>
    </row>
    <row r="278" spans="1:207">
      <c r="A278" s="262">
        <v>9474</v>
      </c>
      <c r="B278" s="262">
        <v>9</v>
      </c>
      <c r="C278" s="262">
        <v>4</v>
      </c>
      <c r="D278" s="262">
        <v>74</v>
      </c>
      <c r="E278" s="262" t="s">
        <v>188</v>
      </c>
      <c r="F278" s="262" t="s">
        <v>2744</v>
      </c>
      <c r="G278" s="262" t="s">
        <v>2745</v>
      </c>
      <c r="H278" s="262" t="s">
        <v>2202</v>
      </c>
      <c r="I278" s="262">
        <v>32099</v>
      </c>
      <c r="J278" s="262">
        <v>2605</v>
      </c>
      <c r="K278" s="262">
        <v>2134</v>
      </c>
      <c r="L278" s="262">
        <v>2848</v>
      </c>
      <c r="M278" s="262">
        <v>4452</v>
      </c>
      <c r="N278" s="262">
        <v>5940</v>
      </c>
      <c r="O278" s="262">
        <v>4993</v>
      </c>
      <c r="P278" s="262">
        <v>5195</v>
      </c>
      <c r="Q278" s="262">
        <v>2455</v>
      </c>
      <c r="R278" s="262">
        <v>1477</v>
      </c>
      <c r="S278" s="262">
        <v>2362</v>
      </c>
      <c r="T278" s="262">
        <v>28966</v>
      </c>
      <c r="U278" s="262">
        <v>177</v>
      </c>
      <c r="V278" s="262">
        <v>258</v>
      </c>
      <c r="W278" s="262">
        <v>40</v>
      </c>
      <c r="X278" s="262">
        <v>97</v>
      </c>
      <c r="Y278" s="262">
        <v>12</v>
      </c>
      <c r="Z278" s="262">
        <v>187</v>
      </c>
      <c r="AA278" s="262">
        <v>304</v>
      </c>
      <c r="AB278" s="262">
        <v>379</v>
      </c>
      <c r="AC278" s="262">
        <v>198</v>
      </c>
      <c r="AD278" s="262">
        <v>27310</v>
      </c>
      <c r="AE278" s="262">
        <v>3571</v>
      </c>
      <c r="AF278" s="262">
        <v>337</v>
      </c>
      <c r="AG278" s="262">
        <v>20516</v>
      </c>
      <c r="AH278" s="262">
        <v>7934</v>
      </c>
      <c r="AI278" s="262">
        <v>3247</v>
      </c>
      <c r="AJ278" s="262">
        <v>355</v>
      </c>
      <c r="AK278" s="262">
        <v>47</v>
      </c>
      <c r="AL278" s="262">
        <v>26329</v>
      </c>
      <c r="AM278" s="262">
        <v>3262</v>
      </c>
      <c r="AN278" s="262">
        <v>1714</v>
      </c>
      <c r="AO278" s="262">
        <v>794</v>
      </c>
      <c r="AP278" s="262">
        <v>51411</v>
      </c>
      <c r="AQ278" s="262">
        <v>3807</v>
      </c>
      <c r="AR278" s="262">
        <v>3080</v>
      </c>
      <c r="AS278" s="262">
        <v>5032</v>
      </c>
      <c r="AT278" s="262">
        <v>7580</v>
      </c>
      <c r="AU278" s="262">
        <v>9838</v>
      </c>
      <c r="AV278" s="262">
        <v>7651</v>
      </c>
      <c r="AW278" s="262">
        <v>9015</v>
      </c>
      <c r="AX278" s="262">
        <v>3475</v>
      </c>
      <c r="AY278" s="262">
        <v>1930</v>
      </c>
      <c r="AZ278" s="262">
        <v>7941</v>
      </c>
      <c r="BA278" s="262">
        <v>40463</v>
      </c>
      <c r="BB278" s="262">
        <v>1252</v>
      </c>
      <c r="BC278" s="262">
        <v>783</v>
      </c>
      <c r="BD278" s="262">
        <v>157</v>
      </c>
      <c r="BE278" s="262">
        <v>303</v>
      </c>
      <c r="BF278" s="262">
        <v>15</v>
      </c>
      <c r="BG278" s="262">
        <v>494</v>
      </c>
      <c r="BH278" s="262">
        <v>448</v>
      </c>
      <c r="BI278" s="262">
        <v>766</v>
      </c>
      <c r="BJ278" s="262">
        <v>441</v>
      </c>
      <c r="BK278" s="262">
        <v>44294</v>
      </c>
      <c r="BL278" s="262">
        <v>5064</v>
      </c>
      <c r="BM278" s="262">
        <v>395</v>
      </c>
      <c r="BN278" s="262">
        <v>30668</v>
      </c>
      <c r="BO278" s="262">
        <v>18094</v>
      </c>
      <c r="BP278" s="262">
        <v>337</v>
      </c>
      <c r="BQ278" s="262">
        <v>2309</v>
      </c>
      <c r="BR278" s="262">
        <v>850</v>
      </c>
      <c r="BS278" s="262">
        <v>4331</v>
      </c>
      <c r="BT278" s="262">
        <v>8511</v>
      </c>
      <c r="BU278" s="262">
        <v>9682</v>
      </c>
      <c r="BV278" s="262">
        <v>8519</v>
      </c>
      <c r="BW278" s="262">
        <v>8131</v>
      </c>
      <c r="BX278" s="262">
        <v>4886</v>
      </c>
      <c r="BY278" s="262">
        <v>2347</v>
      </c>
      <c r="BZ278" s="262">
        <v>1457</v>
      </c>
      <c r="CA278" s="262">
        <v>2694</v>
      </c>
      <c r="CB278" s="262">
        <v>689</v>
      </c>
      <c r="CC278" s="262">
        <v>2273</v>
      </c>
      <c r="CD278" s="262">
        <v>6905</v>
      </c>
      <c r="CE278" s="262">
        <v>11475</v>
      </c>
      <c r="CF278" s="262">
        <v>10617</v>
      </c>
      <c r="CG278" s="262">
        <v>8240</v>
      </c>
      <c r="CH278" s="262">
        <v>11209</v>
      </c>
      <c r="CI278" s="262">
        <v>41687</v>
      </c>
      <c r="CJ278" s="262">
        <v>4953</v>
      </c>
      <c r="CK278" s="262">
        <v>3379</v>
      </c>
      <c r="CL278" s="262">
        <v>1389</v>
      </c>
      <c r="CM278" s="262">
        <v>47740</v>
      </c>
      <c r="CN278" s="262">
        <v>13884</v>
      </c>
      <c r="CO278" s="262">
        <v>12947</v>
      </c>
      <c r="CP278" s="262">
        <v>16281</v>
      </c>
      <c r="CQ278" s="262">
        <v>3801</v>
      </c>
      <c r="CR278" s="262">
        <v>827</v>
      </c>
      <c r="CS278" s="262">
        <v>13884</v>
      </c>
      <c r="CT278" s="262">
        <v>15212</v>
      </c>
      <c r="CU278" s="262">
        <v>8265</v>
      </c>
      <c r="CV278" s="262">
        <v>7266</v>
      </c>
      <c r="CW278" s="262">
        <v>2275</v>
      </c>
      <c r="CX278" s="262">
        <v>838</v>
      </c>
      <c r="CY278" s="262">
        <v>112738</v>
      </c>
      <c r="CZ278" s="262">
        <v>55589</v>
      </c>
      <c r="DA278" s="262">
        <v>57149</v>
      </c>
      <c r="DB278" s="262">
        <v>9883</v>
      </c>
      <c r="DC278" s="262">
        <v>12936</v>
      </c>
      <c r="DD278" s="262">
        <v>12768</v>
      </c>
      <c r="DE278" s="262">
        <v>17402</v>
      </c>
      <c r="DF278" s="262">
        <v>11655</v>
      </c>
      <c r="DG278" s="262">
        <v>10636</v>
      </c>
      <c r="DH278" s="262">
        <v>4987</v>
      </c>
      <c r="DI278" s="262">
        <v>2688</v>
      </c>
      <c r="DJ278" s="262">
        <v>2935</v>
      </c>
      <c r="DK278" s="262">
        <v>10472</v>
      </c>
      <c r="DL278" s="262">
        <v>3889</v>
      </c>
      <c r="DM278" s="262">
        <v>9530</v>
      </c>
      <c r="DN278" s="262">
        <v>6073</v>
      </c>
      <c r="DO278" s="262">
        <v>12551</v>
      </c>
      <c r="DP278" s="262">
        <v>19920</v>
      </c>
      <c r="DQ278" s="262">
        <v>24042</v>
      </c>
      <c r="DR278" s="262">
        <v>11269</v>
      </c>
      <c r="DS278" s="262">
        <v>9369</v>
      </c>
      <c r="DT278" s="262">
        <v>63030</v>
      </c>
      <c r="DU278" s="262">
        <v>61350</v>
      </c>
      <c r="DV278" s="262">
        <v>1680</v>
      </c>
      <c r="DW278" s="262">
        <v>49420</v>
      </c>
      <c r="DX278" s="262">
        <v>61350</v>
      </c>
      <c r="DY278" s="262">
        <v>51910</v>
      </c>
      <c r="DZ278" s="262">
        <v>2850</v>
      </c>
      <c r="EA278" s="262">
        <v>2870</v>
      </c>
      <c r="EB278" s="262">
        <v>2840</v>
      </c>
      <c r="EC278" s="262">
        <v>890</v>
      </c>
      <c r="ED278" s="262">
        <v>60290</v>
      </c>
      <c r="EE278" s="262">
        <v>2870</v>
      </c>
      <c r="EF278" s="262">
        <v>10330</v>
      </c>
      <c r="EG278" s="262">
        <v>11810</v>
      </c>
      <c r="EH278" s="262">
        <v>9700</v>
      </c>
      <c r="EI278" s="262">
        <v>8380</v>
      </c>
      <c r="EJ278" s="262">
        <v>1030</v>
      </c>
      <c r="EK278" s="262">
        <v>8650</v>
      </c>
      <c r="EL278" s="262">
        <v>3000</v>
      </c>
      <c r="EM278" s="262">
        <v>4460</v>
      </c>
      <c r="EN278" s="262">
        <v>0.42420000000000002</v>
      </c>
      <c r="EO278" s="262">
        <v>61350</v>
      </c>
      <c r="EP278" s="262">
        <v>1270</v>
      </c>
      <c r="EQ278" s="262">
        <v>20230</v>
      </c>
      <c r="ER278" s="262">
        <v>16750</v>
      </c>
      <c r="ES278" s="262">
        <v>630</v>
      </c>
      <c r="ET278" s="262">
        <v>2840</v>
      </c>
      <c r="EU278" s="262">
        <v>13600</v>
      </c>
      <c r="EV278" s="262">
        <v>9090</v>
      </c>
      <c r="EW278" s="262">
        <v>4520</v>
      </c>
      <c r="EX278" s="262">
        <v>26240</v>
      </c>
      <c r="EY278" s="262">
        <v>1950</v>
      </c>
      <c r="EZ278" s="262">
        <v>7450</v>
      </c>
      <c r="FA278" s="262">
        <v>3520</v>
      </c>
      <c r="FB278" s="262">
        <v>13320</v>
      </c>
      <c r="FC278" s="262">
        <v>0.42420000000000002</v>
      </c>
      <c r="FD278" s="262">
        <v>13600</v>
      </c>
      <c r="FE278" s="262">
        <v>4200</v>
      </c>
      <c r="FF278" s="262">
        <v>7810</v>
      </c>
      <c r="FG278" s="262">
        <v>1590</v>
      </c>
      <c r="FH278" s="262">
        <v>4150</v>
      </c>
      <c r="FI278" s="262">
        <v>1860</v>
      </c>
      <c r="FJ278" s="262">
        <v>2600</v>
      </c>
      <c r="FK278" s="262">
        <v>3710</v>
      </c>
      <c r="FL278" s="262">
        <v>0.42420000000000002</v>
      </c>
      <c r="FM278" s="262">
        <v>1210</v>
      </c>
      <c r="FN278" s="262">
        <v>96690</v>
      </c>
      <c r="FO278" s="262">
        <v>5460</v>
      </c>
      <c r="FP278" s="262">
        <v>2910</v>
      </c>
      <c r="FQ278" s="262">
        <v>2550</v>
      </c>
      <c r="FR278" s="262">
        <v>43970</v>
      </c>
      <c r="FS278" s="262">
        <v>23800</v>
      </c>
      <c r="FT278" s="262">
        <v>22220</v>
      </c>
      <c r="FU278" s="262">
        <v>1590</v>
      </c>
      <c r="FV278" s="262">
        <v>6410</v>
      </c>
      <c r="FW278" s="262">
        <v>17050</v>
      </c>
      <c r="FX278" s="262">
        <v>96690</v>
      </c>
      <c r="FY278" s="262">
        <v>24530</v>
      </c>
      <c r="FZ278" s="262">
        <v>44930</v>
      </c>
      <c r="GA278" s="262">
        <v>11330</v>
      </c>
      <c r="GB278" s="262">
        <v>2460</v>
      </c>
      <c r="GC278" s="262">
        <v>5240</v>
      </c>
      <c r="GD278" s="262">
        <v>6720</v>
      </c>
      <c r="GE278" s="262">
        <v>1480</v>
      </c>
      <c r="GF278">
        <v>2605</v>
      </c>
      <c r="GG278">
        <v>2054</v>
      </c>
      <c r="GH278">
        <v>12739</v>
      </c>
      <c r="GI278">
        <v>4271</v>
      </c>
      <c r="GJ278">
        <v>1916</v>
      </c>
      <c r="GK278">
        <v>2621</v>
      </c>
      <c r="GL278">
        <v>2577</v>
      </c>
      <c r="GM278">
        <v>1502</v>
      </c>
      <c r="GN278">
        <v>1260</v>
      </c>
      <c r="GO278">
        <v>554</v>
      </c>
      <c r="GP278">
        <v>3807</v>
      </c>
      <c r="GQ278">
        <v>2936</v>
      </c>
      <c r="GR278">
        <v>21725</v>
      </c>
      <c r="GS278">
        <v>6695</v>
      </c>
      <c r="GT278">
        <v>2841</v>
      </c>
      <c r="GU278">
        <v>4890</v>
      </c>
      <c r="GV278">
        <v>4036</v>
      </c>
      <c r="GW278">
        <v>2067</v>
      </c>
      <c r="GX278">
        <v>1673</v>
      </c>
      <c r="GY278">
        <v>738</v>
      </c>
    </row>
    <row r="279" spans="1:207">
      <c r="A279" s="262">
        <v>9475</v>
      </c>
      <c r="B279" s="262">
        <v>9</v>
      </c>
      <c r="C279" s="262">
        <v>4</v>
      </c>
      <c r="D279" s="262">
        <v>75</v>
      </c>
      <c r="E279" s="262" t="s">
        <v>188</v>
      </c>
      <c r="F279" s="262" t="s">
        <v>2739</v>
      </c>
      <c r="G279" s="262" t="s">
        <v>2746</v>
      </c>
      <c r="H279" s="262" t="s">
        <v>2202</v>
      </c>
      <c r="I279" s="262">
        <v>32076</v>
      </c>
      <c r="J279" s="262">
        <v>5609</v>
      </c>
      <c r="K279" s="262">
        <v>4368</v>
      </c>
      <c r="L279" s="262">
        <v>4116</v>
      </c>
      <c r="M279" s="262">
        <v>5189</v>
      </c>
      <c r="N279" s="262">
        <v>4504</v>
      </c>
      <c r="O279" s="262">
        <v>3021</v>
      </c>
      <c r="P279" s="262">
        <v>3532</v>
      </c>
      <c r="Q279" s="262">
        <v>1305</v>
      </c>
      <c r="R279" s="262">
        <v>432</v>
      </c>
      <c r="S279" s="262">
        <v>1929</v>
      </c>
      <c r="T279" s="262">
        <v>28791</v>
      </c>
      <c r="U279" s="262">
        <v>393</v>
      </c>
      <c r="V279" s="262">
        <v>394</v>
      </c>
      <c r="W279" s="262">
        <v>107</v>
      </c>
      <c r="X279" s="262">
        <v>267</v>
      </c>
      <c r="Y279" s="262">
        <v>36</v>
      </c>
      <c r="Z279" s="262">
        <v>159</v>
      </c>
      <c r="AA279" s="262">
        <v>377</v>
      </c>
      <c r="AB279" s="262">
        <v>1003</v>
      </c>
      <c r="AC279" s="262">
        <v>159</v>
      </c>
      <c r="AD279" s="262">
        <v>25944</v>
      </c>
      <c r="AE279" s="262">
        <v>4306</v>
      </c>
      <c r="AF279" s="262">
        <v>287</v>
      </c>
      <c r="AG279" s="262">
        <v>21356</v>
      </c>
      <c r="AH279" s="262">
        <v>7209</v>
      </c>
      <c r="AI279" s="262">
        <v>3179</v>
      </c>
      <c r="AJ279" s="262">
        <v>275</v>
      </c>
      <c r="AK279" s="262">
        <v>57</v>
      </c>
      <c r="AL279" s="262">
        <v>23961</v>
      </c>
      <c r="AM279" s="262">
        <v>3854</v>
      </c>
      <c r="AN279" s="262">
        <v>3017</v>
      </c>
      <c r="AO279" s="262">
        <v>1244</v>
      </c>
      <c r="AP279" s="262">
        <v>51265</v>
      </c>
      <c r="AQ279" s="262">
        <v>7883</v>
      </c>
      <c r="AR279" s="262">
        <v>6695</v>
      </c>
      <c r="AS279" s="262">
        <v>7641</v>
      </c>
      <c r="AT279" s="262">
        <v>8806</v>
      </c>
      <c r="AU279" s="262">
        <v>7461</v>
      </c>
      <c r="AV279" s="262">
        <v>4602</v>
      </c>
      <c r="AW279" s="262">
        <v>6051</v>
      </c>
      <c r="AX279" s="262">
        <v>1589</v>
      </c>
      <c r="AY279" s="262">
        <v>534</v>
      </c>
      <c r="AZ279" s="262">
        <v>7014</v>
      </c>
      <c r="BA279" s="262">
        <v>38999</v>
      </c>
      <c r="BB279" s="262">
        <v>1895</v>
      </c>
      <c r="BC279" s="262">
        <v>1815</v>
      </c>
      <c r="BD279" s="262">
        <v>495</v>
      </c>
      <c r="BE279" s="262">
        <v>600</v>
      </c>
      <c r="BF279" s="262">
        <v>166</v>
      </c>
      <c r="BG279" s="262">
        <v>278</v>
      </c>
      <c r="BH279" s="262">
        <v>567</v>
      </c>
      <c r="BI279" s="262">
        <v>2597</v>
      </c>
      <c r="BJ279" s="262">
        <v>303</v>
      </c>
      <c r="BK279" s="262">
        <v>40784</v>
      </c>
      <c r="BL279" s="262">
        <v>6664</v>
      </c>
      <c r="BM279" s="262">
        <v>347</v>
      </c>
      <c r="BN279" s="262">
        <v>29364</v>
      </c>
      <c r="BO279" s="262">
        <v>17233</v>
      </c>
      <c r="BP279" s="262">
        <v>710</v>
      </c>
      <c r="BQ279" s="262">
        <v>3955</v>
      </c>
      <c r="BR279" s="262">
        <v>1235</v>
      </c>
      <c r="BS279" s="262">
        <v>6158</v>
      </c>
      <c r="BT279" s="262">
        <v>10601</v>
      </c>
      <c r="BU279" s="262">
        <v>10676</v>
      </c>
      <c r="BV279" s="262">
        <v>7838</v>
      </c>
      <c r="BW279" s="262">
        <v>6774</v>
      </c>
      <c r="BX279" s="262">
        <v>3614</v>
      </c>
      <c r="BY279" s="262">
        <v>1530</v>
      </c>
      <c r="BZ279" s="262">
        <v>1022</v>
      </c>
      <c r="CA279" s="262">
        <v>1814</v>
      </c>
      <c r="CB279" s="262">
        <v>558</v>
      </c>
      <c r="CC279" s="262">
        <v>2183</v>
      </c>
      <c r="CD279" s="262">
        <v>8200</v>
      </c>
      <c r="CE279" s="262">
        <v>12492</v>
      </c>
      <c r="CF279" s="262">
        <v>10318</v>
      </c>
      <c r="CG279" s="262">
        <v>7672</v>
      </c>
      <c r="CH279" s="262">
        <v>9839</v>
      </c>
      <c r="CI279" s="262">
        <v>36104</v>
      </c>
      <c r="CJ279" s="262">
        <v>6776</v>
      </c>
      <c r="CK279" s="262">
        <v>6172</v>
      </c>
      <c r="CL279" s="262">
        <v>2210</v>
      </c>
      <c r="CM279" s="262">
        <v>45457</v>
      </c>
      <c r="CN279" s="262">
        <v>14859</v>
      </c>
      <c r="CO279" s="262">
        <v>13225</v>
      </c>
      <c r="CP279" s="262">
        <v>12930</v>
      </c>
      <c r="CQ279" s="262">
        <v>3861</v>
      </c>
      <c r="CR279" s="262">
        <v>582</v>
      </c>
      <c r="CS279" s="262">
        <v>14859</v>
      </c>
      <c r="CT279" s="262">
        <v>15553</v>
      </c>
      <c r="CU279" s="262">
        <v>7526</v>
      </c>
      <c r="CV279" s="262">
        <v>5075</v>
      </c>
      <c r="CW279" s="262">
        <v>1657</v>
      </c>
      <c r="CX279" s="262">
        <v>787</v>
      </c>
      <c r="CY279" s="262">
        <v>99371</v>
      </c>
      <c r="CZ279" s="262">
        <v>47988</v>
      </c>
      <c r="DA279" s="262">
        <v>51383</v>
      </c>
      <c r="DB279" s="262">
        <v>7401</v>
      </c>
      <c r="DC279" s="262">
        <v>10478</v>
      </c>
      <c r="DD279" s="262">
        <v>9374</v>
      </c>
      <c r="DE279" s="262">
        <v>15016</v>
      </c>
      <c r="DF279" s="262">
        <v>11847</v>
      </c>
      <c r="DG279" s="262">
        <v>11970</v>
      </c>
      <c r="DH279" s="262">
        <v>6758</v>
      </c>
      <c r="DI279" s="262">
        <v>1949</v>
      </c>
      <c r="DJ279" s="262">
        <v>2105</v>
      </c>
      <c r="DK279" s="262">
        <v>8344</v>
      </c>
      <c r="DL279" s="262">
        <v>3182</v>
      </c>
      <c r="DM279" s="262">
        <v>7308</v>
      </c>
      <c r="DN279" s="262">
        <v>4365</v>
      </c>
      <c r="DO279" s="262">
        <v>9820</v>
      </c>
      <c r="DP279" s="262">
        <v>16707</v>
      </c>
      <c r="DQ279" s="262">
        <v>21536</v>
      </c>
      <c r="DR279" s="262">
        <v>12168</v>
      </c>
      <c r="DS279" s="262">
        <v>11887</v>
      </c>
      <c r="DT279" s="262">
        <v>51220</v>
      </c>
      <c r="DU279" s="262">
        <v>49210</v>
      </c>
      <c r="DV279" s="262">
        <v>2010</v>
      </c>
      <c r="DW279" s="262">
        <v>47530</v>
      </c>
      <c r="DX279" s="262">
        <v>49210</v>
      </c>
      <c r="DY279" s="262">
        <v>40650</v>
      </c>
      <c r="DZ279" s="262">
        <v>2740</v>
      </c>
      <c r="EA279" s="262">
        <v>2610</v>
      </c>
      <c r="EB279" s="262">
        <v>2630</v>
      </c>
      <c r="EC279" s="262">
        <v>0.42420000000000002</v>
      </c>
      <c r="ED279" s="262">
        <v>48560</v>
      </c>
      <c r="EE279" s="262">
        <v>2680</v>
      </c>
      <c r="EF279" s="262">
        <v>4950</v>
      </c>
      <c r="EG279" s="262">
        <v>9560</v>
      </c>
      <c r="EH279" s="262">
        <v>7450</v>
      </c>
      <c r="EI279" s="262">
        <v>7570</v>
      </c>
      <c r="EJ279" s="262">
        <v>1040</v>
      </c>
      <c r="EK279" s="262">
        <v>6760</v>
      </c>
      <c r="EL279" s="262">
        <v>4270</v>
      </c>
      <c r="EM279" s="262">
        <v>4070</v>
      </c>
      <c r="EN279" s="262">
        <v>0.42420000000000002</v>
      </c>
      <c r="EO279" s="262">
        <v>49210</v>
      </c>
      <c r="EP279" s="262">
        <v>1290</v>
      </c>
      <c r="EQ279" s="262">
        <v>17580</v>
      </c>
      <c r="ER279" s="262">
        <v>14280</v>
      </c>
      <c r="ES279" s="262">
        <v>610</v>
      </c>
      <c r="ET279" s="262">
        <v>2680</v>
      </c>
      <c r="EU279" s="262">
        <v>11640</v>
      </c>
      <c r="EV279" s="262">
        <v>8180</v>
      </c>
      <c r="EW279" s="262">
        <v>3460</v>
      </c>
      <c r="EX279" s="262">
        <v>18700</v>
      </c>
      <c r="EY279" s="262">
        <v>1540</v>
      </c>
      <c r="EZ279" s="262">
        <v>3460</v>
      </c>
      <c r="FA279" s="262">
        <v>3420</v>
      </c>
      <c r="FB279" s="262">
        <v>10280</v>
      </c>
      <c r="FC279" s="262">
        <v>0.42420000000000002</v>
      </c>
      <c r="FD279" s="262">
        <v>11130</v>
      </c>
      <c r="FE279" s="262">
        <v>3270</v>
      </c>
      <c r="FF279" s="262">
        <v>6800</v>
      </c>
      <c r="FG279" s="262">
        <v>1070</v>
      </c>
      <c r="FH279" s="262">
        <v>3110</v>
      </c>
      <c r="FI279" s="262">
        <v>1940</v>
      </c>
      <c r="FJ279" s="262">
        <v>2010</v>
      </c>
      <c r="FK279" s="262">
        <v>2900</v>
      </c>
      <c r="FL279" s="262">
        <v>0.42420000000000002</v>
      </c>
      <c r="FM279" s="262">
        <v>1150</v>
      </c>
      <c r="FN279" s="262">
        <v>86560</v>
      </c>
      <c r="FO279" s="262">
        <v>5560</v>
      </c>
      <c r="FP279" s="262">
        <v>3160</v>
      </c>
      <c r="FQ279" s="262">
        <v>2410</v>
      </c>
      <c r="FR279" s="262">
        <v>46280</v>
      </c>
      <c r="FS279" s="262">
        <v>21860</v>
      </c>
      <c r="FT279" s="262">
        <v>20790</v>
      </c>
      <c r="FU279" s="262">
        <v>1070</v>
      </c>
      <c r="FV279" s="262">
        <v>5150</v>
      </c>
      <c r="FW279" s="262">
        <v>7710</v>
      </c>
      <c r="FX279" s="262">
        <v>86560</v>
      </c>
      <c r="FY279" s="262">
        <v>22350</v>
      </c>
      <c r="FZ279" s="262">
        <v>46680</v>
      </c>
      <c r="GA279" s="262">
        <v>9580</v>
      </c>
      <c r="GB279" s="262">
        <v>1750</v>
      </c>
      <c r="GC279" s="262">
        <v>3050</v>
      </c>
      <c r="GD279" s="262">
        <v>2520</v>
      </c>
      <c r="GE279" s="262">
        <v>0.42420000000000002</v>
      </c>
      <c r="GF279">
        <v>5609</v>
      </c>
      <c r="GG279">
        <v>4244</v>
      </c>
      <c r="GH279">
        <v>13428</v>
      </c>
      <c r="GI279">
        <v>2875</v>
      </c>
      <c r="GJ279">
        <v>943</v>
      </c>
      <c r="GK279">
        <v>1844</v>
      </c>
      <c r="GL279">
        <v>1748</v>
      </c>
      <c r="GM279">
        <v>809</v>
      </c>
      <c r="GN279">
        <v>441</v>
      </c>
      <c r="GO279">
        <v>135</v>
      </c>
      <c r="GP279">
        <v>7883</v>
      </c>
      <c r="GQ279">
        <v>6450</v>
      </c>
      <c r="GR279">
        <v>23400</v>
      </c>
      <c r="GS279">
        <v>4445</v>
      </c>
      <c r="GT279">
        <v>1346</v>
      </c>
      <c r="GU279">
        <v>3522</v>
      </c>
      <c r="GV279">
        <v>2603</v>
      </c>
      <c r="GW279">
        <v>893</v>
      </c>
      <c r="GX279">
        <v>518</v>
      </c>
      <c r="GY279">
        <v>202</v>
      </c>
    </row>
    <row r="280" spans="1:207">
      <c r="A280" s="262">
        <v>9476</v>
      </c>
      <c r="B280" s="262">
        <v>9</v>
      </c>
      <c r="C280" s="262">
        <v>4</v>
      </c>
      <c r="D280" s="262">
        <v>76</v>
      </c>
      <c r="E280" s="262" t="s">
        <v>188</v>
      </c>
      <c r="F280" s="262" t="s">
        <v>2747</v>
      </c>
      <c r="G280" s="262" t="s">
        <v>2748</v>
      </c>
      <c r="H280" s="262" t="s">
        <v>2202</v>
      </c>
      <c r="I280" s="262">
        <v>22295</v>
      </c>
      <c r="J280" s="262">
        <v>2609</v>
      </c>
      <c r="K280" s="262">
        <v>2911</v>
      </c>
      <c r="L280" s="262">
        <v>2713</v>
      </c>
      <c r="M280" s="262">
        <v>4184</v>
      </c>
      <c r="N280" s="262">
        <v>3632</v>
      </c>
      <c r="O280" s="262">
        <v>2480</v>
      </c>
      <c r="P280" s="262">
        <v>2318</v>
      </c>
      <c r="Q280" s="262">
        <v>1107</v>
      </c>
      <c r="R280" s="262">
        <v>341</v>
      </c>
      <c r="S280" s="262">
        <v>1527</v>
      </c>
      <c r="T280" s="262">
        <v>20053</v>
      </c>
      <c r="U280" s="262">
        <v>161</v>
      </c>
      <c r="V280" s="262">
        <v>314</v>
      </c>
      <c r="W280" s="262">
        <v>15</v>
      </c>
      <c r="X280" s="262">
        <v>117</v>
      </c>
      <c r="Y280" s="262">
        <v>9</v>
      </c>
      <c r="Z280" s="262">
        <v>99</v>
      </c>
      <c r="AA280" s="262">
        <v>343</v>
      </c>
      <c r="AB280" s="262">
        <v>497</v>
      </c>
      <c r="AC280" s="262">
        <v>73</v>
      </c>
      <c r="AD280" s="262">
        <v>16964</v>
      </c>
      <c r="AE280" s="262">
        <v>4073</v>
      </c>
      <c r="AF280" s="262">
        <v>345</v>
      </c>
      <c r="AG280" s="262">
        <v>14996</v>
      </c>
      <c r="AH280" s="262">
        <v>5617</v>
      </c>
      <c r="AI280" s="262">
        <v>1531</v>
      </c>
      <c r="AJ280" s="262">
        <v>133</v>
      </c>
      <c r="AK280" s="262">
        <v>18</v>
      </c>
      <c r="AL280" s="262">
        <v>18956</v>
      </c>
      <c r="AM280" s="262">
        <v>1592</v>
      </c>
      <c r="AN280" s="262">
        <v>1087</v>
      </c>
      <c r="AO280" s="262">
        <v>660</v>
      </c>
      <c r="AP280" s="262">
        <v>33152</v>
      </c>
      <c r="AQ280" s="262">
        <v>3627</v>
      </c>
      <c r="AR280" s="262">
        <v>3896</v>
      </c>
      <c r="AS280" s="262">
        <v>4372</v>
      </c>
      <c r="AT280" s="262">
        <v>6366</v>
      </c>
      <c r="AU280" s="262">
        <v>5714</v>
      </c>
      <c r="AV280" s="262">
        <v>3700</v>
      </c>
      <c r="AW280" s="262">
        <v>3543</v>
      </c>
      <c r="AX280" s="262">
        <v>1477</v>
      </c>
      <c r="AY280" s="262">
        <v>457</v>
      </c>
      <c r="AZ280" s="262">
        <v>4178</v>
      </c>
      <c r="BA280" s="262">
        <v>26699</v>
      </c>
      <c r="BB280" s="262">
        <v>711</v>
      </c>
      <c r="BC280" s="262">
        <v>1078</v>
      </c>
      <c r="BD280" s="262">
        <v>45</v>
      </c>
      <c r="BE280" s="262">
        <v>252</v>
      </c>
      <c r="BF280" s="262">
        <v>34</v>
      </c>
      <c r="BG280" s="262">
        <v>155</v>
      </c>
      <c r="BH280" s="262">
        <v>525</v>
      </c>
      <c r="BI280" s="262">
        <v>1197</v>
      </c>
      <c r="BJ280" s="262">
        <v>98</v>
      </c>
      <c r="BK280" s="262">
        <v>25257</v>
      </c>
      <c r="BL280" s="262">
        <v>5627</v>
      </c>
      <c r="BM280" s="262">
        <v>448</v>
      </c>
      <c r="BN280" s="262">
        <v>21675</v>
      </c>
      <c r="BO280" s="262">
        <v>9362</v>
      </c>
      <c r="BP280" s="262">
        <v>253</v>
      </c>
      <c r="BQ280" s="262">
        <v>1862</v>
      </c>
      <c r="BR280" s="262">
        <v>584</v>
      </c>
      <c r="BS280" s="262">
        <v>2795</v>
      </c>
      <c r="BT280" s="262">
        <v>5434</v>
      </c>
      <c r="BU280" s="262">
        <v>6898</v>
      </c>
      <c r="BV280" s="262">
        <v>5611</v>
      </c>
      <c r="BW280" s="262">
        <v>5117</v>
      </c>
      <c r="BX280" s="262">
        <v>2960</v>
      </c>
      <c r="BY280" s="262">
        <v>1353</v>
      </c>
      <c r="BZ280" s="262">
        <v>825</v>
      </c>
      <c r="CA280" s="262">
        <v>1575</v>
      </c>
      <c r="CB280" s="262">
        <v>240</v>
      </c>
      <c r="CC280" s="262">
        <v>1201</v>
      </c>
      <c r="CD280" s="262">
        <v>4047</v>
      </c>
      <c r="CE280" s="262">
        <v>6541</v>
      </c>
      <c r="CF280" s="262">
        <v>7109</v>
      </c>
      <c r="CG280" s="262">
        <v>5642</v>
      </c>
      <c r="CH280" s="262">
        <v>8372</v>
      </c>
      <c r="CI280" s="262">
        <v>27606</v>
      </c>
      <c r="CJ280" s="262">
        <v>2486</v>
      </c>
      <c r="CK280" s="262">
        <v>1987</v>
      </c>
      <c r="CL280" s="262">
        <v>1073</v>
      </c>
      <c r="CM280" s="262">
        <v>30194</v>
      </c>
      <c r="CN280" s="262">
        <v>8898</v>
      </c>
      <c r="CO280" s="262">
        <v>8431</v>
      </c>
      <c r="CP280" s="262">
        <v>9566</v>
      </c>
      <c r="CQ280" s="262">
        <v>2748</v>
      </c>
      <c r="CR280" s="262">
        <v>551</v>
      </c>
      <c r="CS280" s="262">
        <v>8898</v>
      </c>
      <c r="CT280" s="262">
        <v>10186</v>
      </c>
      <c r="CU280" s="262">
        <v>5560</v>
      </c>
      <c r="CV280" s="262">
        <v>3861</v>
      </c>
      <c r="CW280" s="262">
        <v>1165</v>
      </c>
      <c r="CX280" s="262">
        <v>524</v>
      </c>
      <c r="CY280" s="262">
        <v>69928</v>
      </c>
      <c r="CZ280" s="262">
        <v>34163</v>
      </c>
      <c r="DA280" s="262">
        <v>35764</v>
      </c>
      <c r="DB280" s="262">
        <v>5136</v>
      </c>
      <c r="DC280" s="262">
        <v>7107</v>
      </c>
      <c r="DD280" s="262">
        <v>7157</v>
      </c>
      <c r="DE280" s="262">
        <v>11014</v>
      </c>
      <c r="DF280" s="262">
        <v>7627</v>
      </c>
      <c r="DG280" s="262">
        <v>8065</v>
      </c>
      <c r="DH280" s="262">
        <v>4093</v>
      </c>
      <c r="DI280" s="262">
        <v>1421</v>
      </c>
      <c r="DJ280" s="262">
        <v>1410</v>
      </c>
      <c r="DK280" s="262">
        <v>5715</v>
      </c>
      <c r="DL280" s="262">
        <v>2102</v>
      </c>
      <c r="DM280" s="262">
        <v>5230</v>
      </c>
      <c r="DN280" s="262">
        <v>3522</v>
      </c>
      <c r="DO280" s="262">
        <v>7635</v>
      </c>
      <c r="DP280" s="262">
        <v>12093</v>
      </c>
      <c r="DQ280" s="262">
        <v>15433</v>
      </c>
      <c r="DR280" s="262">
        <v>7913</v>
      </c>
      <c r="DS280" s="262">
        <v>7453</v>
      </c>
      <c r="DT280" s="262">
        <v>37720</v>
      </c>
      <c r="DU280" s="262">
        <v>36710</v>
      </c>
      <c r="DV280" s="262">
        <v>1010</v>
      </c>
      <c r="DW280" s="262">
        <v>32020</v>
      </c>
      <c r="DX280" s="262">
        <v>36710</v>
      </c>
      <c r="DY280" s="262">
        <v>31610</v>
      </c>
      <c r="DZ280" s="262">
        <v>1640</v>
      </c>
      <c r="EA280" s="262">
        <v>1350</v>
      </c>
      <c r="EB280" s="262">
        <v>1420</v>
      </c>
      <c r="EC280" s="262">
        <v>690</v>
      </c>
      <c r="ED280" s="262">
        <v>35840</v>
      </c>
      <c r="EE280" s="262">
        <v>1670</v>
      </c>
      <c r="EF280" s="262">
        <v>3470</v>
      </c>
      <c r="EG280" s="262">
        <v>6030</v>
      </c>
      <c r="EH280" s="262">
        <v>4790</v>
      </c>
      <c r="EI280" s="262">
        <v>4490</v>
      </c>
      <c r="EJ280" s="262">
        <v>0.42420000000000002</v>
      </c>
      <c r="EK280" s="262">
        <v>6490</v>
      </c>
      <c r="EL280" s="262">
        <v>4440</v>
      </c>
      <c r="EM280" s="262">
        <v>3980</v>
      </c>
      <c r="EN280" s="262">
        <v>0.42420000000000002</v>
      </c>
      <c r="EO280" s="262">
        <v>36710</v>
      </c>
      <c r="EP280" s="262">
        <v>640</v>
      </c>
      <c r="EQ280" s="262">
        <v>15970</v>
      </c>
      <c r="ER280" s="262">
        <v>13590</v>
      </c>
      <c r="ES280" s="262">
        <v>530</v>
      </c>
      <c r="ET280" s="262">
        <v>1860</v>
      </c>
      <c r="EU280" s="262">
        <v>6860</v>
      </c>
      <c r="EV280" s="262">
        <v>4910</v>
      </c>
      <c r="EW280" s="262">
        <v>1950</v>
      </c>
      <c r="EX280" s="262">
        <v>13210</v>
      </c>
      <c r="EY280" s="262">
        <v>1150</v>
      </c>
      <c r="EZ280" s="262">
        <v>3130</v>
      </c>
      <c r="FA280" s="262">
        <v>2180</v>
      </c>
      <c r="FB280" s="262">
        <v>6750</v>
      </c>
      <c r="FC280" s="262">
        <v>20</v>
      </c>
      <c r="FD280" s="262">
        <v>7870</v>
      </c>
      <c r="FE280" s="262">
        <v>2570</v>
      </c>
      <c r="FF280" s="262">
        <v>4460</v>
      </c>
      <c r="FG280" s="262">
        <v>850</v>
      </c>
      <c r="FH280" s="262">
        <v>2530</v>
      </c>
      <c r="FI280" s="262">
        <v>1120</v>
      </c>
      <c r="FJ280" s="262">
        <v>1390</v>
      </c>
      <c r="FK280" s="262">
        <v>2050</v>
      </c>
      <c r="FL280" s="262">
        <v>0.42420000000000002</v>
      </c>
      <c r="FM280" s="262">
        <v>770</v>
      </c>
      <c r="FN280" s="262">
        <v>60610</v>
      </c>
      <c r="FO280" s="262">
        <v>3700</v>
      </c>
      <c r="FP280" s="262">
        <v>2550</v>
      </c>
      <c r="FQ280" s="262">
        <v>1140</v>
      </c>
      <c r="FR280" s="262">
        <v>36610</v>
      </c>
      <c r="FS280" s="262">
        <v>12500</v>
      </c>
      <c r="FT280" s="262">
        <v>11650</v>
      </c>
      <c r="FU280" s="262">
        <v>850</v>
      </c>
      <c r="FV280" s="262">
        <v>2810</v>
      </c>
      <c r="FW280" s="262">
        <v>4990</v>
      </c>
      <c r="FX280" s="262">
        <v>60610</v>
      </c>
      <c r="FY280" s="262">
        <v>20240</v>
      </c>
      <c r="FZ280" s="262">
        <v>29630</v>
      </c>
      <c r="GA280" s="262">
        <v>5660</v>
      </c>
      <c r="GB280" s="262">
        <v>1090</v>
      </c>
      <c r="GC280" s="262">
        <v>1950</v>
      </c>
      <c r="GD280" s="262">
        <v>1790</v>
      </c>
      <c r="GE280" s="262">
        <v>0.42420000000000002</v>
      </c>
      <c r="GF280">
        <v>2609</v>
      </c>
      <c r="GG280">
        <v>2849</v>
      </c>
      <c r="GH280">
        <v>10307</v>
      </c>
      <c r="GI280">
        <v>2210</v>
      </c>
      <c r="GJ280">
        <v>838</v>
      </c>
      <c r="GK280">
        <v>1114</v>
      </c>
      <c r="GL280">
        <v>1244</v>
      </c>
      <c r="GM280">
        <v>629</v>
      </c>
      <c r="GN280">
        <v>366</v>
      </c>
      <c r="GO280">
        <v>129</v>
      </c>
      <c r="GP280">
        <v>3627</v>
      </c>
      <c r="GQ280">
        <v>3803</v>
      </c>
      <c r="GR280">
        <v>16144</v>
      </c>
      <c r="GS280">
        <v>3367</v>
      </c>
      <c r="GT280">
        <v>1157</v>
      </c>
      <c r="GU280">
        <v>1810</v>
      </c>
      <c r="GV280">
        <v>1765</v>
      </c>
      <c r="GW280">
        <v>838</v>
      </c>
      <c r="GX280">
        <v>466</v>
      </c>
      <c r="GY280">
        <v>175</v>
      </c>
    </row>
    <row r="281" spans="1:207">
      <c r="A281" s="262">
        <v>9477</v>
      </c>
      <c r="B281" s="262">
        <v>9</v>
      </c>
      <c r="C281" s="262">
        <v>4</v>
      </c>
      <c r="D281" s="262">
        <v>77</v>
      </c>
      <c r="E281" s="262" t="s">
        <v>188</v>
      </c>
      <c r="F281" s="262" t="s">
        <v>2749</v>
      </c>
      <c r="G281" s="262" t="s">
        <v>2750</v>
      </c>
      <c r="H281" s="262" t="s">
        <v>2202</v>
      </c>
      <c r="I281" s="262">
        <v>22304</v>
      </c>
      <c r="J281" s="262">
        <v>3306</v>
      </c>
      <c r="K281" s="262">
        <v>2763</v>
      </c>
      <c r="L281" s="262">
        <v>2386</v>
      </c>
      <c r="M281" s="262">
        <v>3192</v>
      </c>
      <c r="N281" s="262">
        <v>3360</v>
      </c>
      <c r="O281" s="262">
        <v>2406</v>
      </c>
      <c r="P281" s="262">
        <v>3122</v>
      </c>
      <c r="Q281" s="262">
        <v>1283</v>
      </c>
      <c r="R281" s="262">
        <v>486</v>
      </c>
      <c r="S281" s="262">
        <v>1673</v>
      </c>
      <c r="T281" s="262">
        <v>19743</v>
      </c>
      <c r="U281" s="262">
        <v>297</v>
      </c>
      <c r="V281" s="262">
        <v>221</v>
      </c>
      <c r="W281" s="262">
        <v>81</v>
      </c>
      <c r="X281" s="262">
        <v>168</v>
      </c>
      <c r="Y281" s="262">
        <v>18</v>
      </c>
      <c r="Z281" s="262">
        <v>103</v>
      </c>
      <c r="AA281" s="262">
        <v>436</v>
      </c>
      <c r="AB281" s="262">
        <v>544</v>
      </c>
      <c r="AC281" s="262">
        <v>82</v>
      </c>
      <c r="AD281" s="262">
        <v>16725</v>
      </c>
      <c r="AE281" s="262">
        <v>4269</v>
      </c>
      <c r="AF281" s="262">
        <v>248</v>
      </c>
      <c r="AG281" s="262">
        <v>14561</v>
      </c>
      <c r="AH281" s="262">
        <v>5214</v>
      </c>
      <c r="AI281" s="262">
        <v>2202</v>
      </c>
      <c r="AJ281" s="262">
        <v>297</v>
      </c>
      <c r="AK281" s="262">
        <v>30</v>
      </c>
      <c r="AL281" s="262">
        <v>17885</v>
      </c>
      <c r="AM281" s="262">
        <v>2096</v>
      </c>
      <c r="AN281" s="262">
        <v>1637</v>
      </c>
      <c r="AO281" s="262">
        <v>686</v>
      </c>
      <c r="AP281" s="262">
        <v>36351</v>
      </c>
      <c r="AQ281" s="262">
        <v>4912</v>
      </c>
      <c r="AR281" s="262">
        <v>4248</v>
      </c>
      <c r="AS281" s="262">
        <v>4419</v>
      </c>
      <c r="AT281" s="262">
        <v>5588</v>
      </c>
      <c r="AU281" s="262">
        <v>5767</v>
      </c>
      <c r="AV281" s="262">
        <v>3811</v>
      </c>
      <c r="AW281" s="262">
        <v>5359</v>
      </c>
      <c r="AX281" s="262">
        <v>1597</v>
      </c>
      <c r="AY281" s="262">
        <v>647</v>
      </c>
      <c r="AZ281" s="262">
        <v>5812</v>
      </c>
      <c r="BA281" s="262">
        <v>26917</v>
      </c>
      <c r="BB281" s="262">
        <v>1737</v>
      </c>
      <c r="BC281" s="262">
        <v>917</v>
      </c>
      <c r="BD281" s="262">
        <v>361</v>
      </c>
      <c r="BE281" s="262">
        <v>377</v>
      </c>
      <c r="BF281" s="262">
        <v>34</v>
      </c>
      <c r="BG281" s="262">
        <v>193</v>
      </c>
      <c r="BH281" s="262">
        <v>582</v>
      </c>
      <c r="BI281" s="262">
        <v>1359</v>
      </c>
      <c r="BJ281" s="262">
        <v>124</v>
      </c>
      <c r="BK281" s="262">
        <v>26561</v>
      </c>
      <c r="BL281" s="262">
        <v>7263</v>
      </c>
      <c r="BM281" s="262">
        <v>459</v>
      </c>
      <c r="BN281" s="262">
        <v>20689</v>
      </c>
      <c r="BO281" s="262">
        <v>13319</v>
      </c>
      <c r="BP281" s="262">
        <v>298</v>
      </c>
      <c r="BQ281" s="262">
        <v>2042</v>
      </c>
      <c r="BR281" s="262">
        <v>930</v>
      </c>
      <c r="BS281" s="262">
        <v>4002</v>
      </c>
      <c r="BT281" s="262">
        <v>7019</v>
      </c>
      <c r="BU281" s="262">
        <v>7029</v>
      </c>
      <c r="BV281" s="262">
        <v>5559</v>
      </c>
      <c r="BW281" s="262">
        <v>5114</v>
      </c>
      <c r="BX281" s="262">
        <v>2865</v>
      </c>
      <c r="BY281" s="262">
        <v>1351</v>
      </c>
      <c r="BZ281" s="262">
        <v>877</v>
      </c>
      <c r="CA281" s="262">
        <v>1602</v>
      </c>
      <c r="CB281" s="262">
        <v>411</v>
      </c>
      <c r="CC281" s="262">
        <v>1903</v>
      </c>
      <c r="CD281" s="262">
        <v>5625</v>
      </c>
      <c r="CE281" s="262">
        <v>8524</v>
      </c>
      <c r="CF281" s="262">
        <v>6863</v>
      </c>
      <c r="CG281" s="262">
        <v>5403</v>
      </c>
      <c r="CH281" s="262">
        <v>7619</v>
      </c>
      <c r="CI281" s="262">
        <v>28324</v>
      </c>
      <c r="CJ281" s="262">
        <v>3312</v>
      </c>
      <c r="CK281" s="262">
        <v>3431</v>
      </c>
      <c r="CL281" s="262">
        <v>1281</v>
      </c>
      <c r="CM281" s="262">
        <v>33187</v>
      </c>
      <c r="CN281" s="262">
        <v>10827</v>
      </c>
      <c r="CO281" s="262">
        <v>9019</v>
      </c>
      <c r="CP281" s="262">
        <v>9988</v>
      </c>
      <c r="CQ281" s="262">
        <v>2868</v>
      </c>
      <c r="CR281" s="262">
        <v>485</v>
      </c>
      <c r="CS281" s="262">
        <v>10827</v>
      </c>
      <c r="CT281" s="262">
        <v>10838</v>
      </c>
      <c r="CU281" s="262">
        <v>5595</v>
      </c>
      <c r="CV281" s="262">
        <v>4154</v>
      </c>
      <c r="CW281" s="262">
        <v>1229</v>
      </c>
      <c r="CX281" s="262">
        <v>544</v>
      </c>
      <c r="CY281" s="262">
        <v>74071</v>
      </c>
      <c r="CZ281" s="262">
        <v>36094</v>
      </c>
      <c r="DA281" s="262">
        <v>37976</v>
      </c>
      <c r="DB281" s="262">
        <v>5774</v>
      </c>
      <c r="DC281" s="262">
        <v>7783</v>
      </c>
      <c r="DD281" s="262">
        <v>7282</v>
      </c>
      <c r="DE281" s="262">
        <v>11514</v>
      </c>
      <c r="DF281" s="262">
        <v>8474</v>
      </c>
      <c r="DG281" s="262">
        <v>7978</v>
      </c>
      <c r="DH281" s="262">
        <v>4480</v>
      </c>
      <c r="DI281" s="262">
        <v>1515</v>
      </c>
      <c r="DJ281" s="262">
        <v>1738</v>
      </c>
      <c r="DK281" s="262">
        <v>6270</v>
      </c>
      <c r="DL281" s="262">
        <v>2356</v>
      </c>
      <c r="DM281" s="262">
        <v>5415</v>
      </c>
      <c r="DN281" s="262">
        <v>3545</v>
      </c>
      <c r="DO281" s="262">
        <v>8072</v>
      </c>
      <c r="DP281" s="262">
        <v>12713</v>
      </c>
      <c r="DQ281" s="262">
        <v>16352</v>
      </c>
      <c r="DR281" s="262">
        <v>8282</v>
      </c>
      <c r="DS281" s="262">
        <v>7812</v>
      </c>
      <c r="DT281" s="262">
        <v>40110</v>
      </c>
      <c r="DU281" s="262">
        <v>38700</v>
      </c>
      <c r="DV281" s="262">
        <v>1410</v>
      </c>
      <c r="DW281" s="262">
        <v>33000</v>
      </c>
      <c r="DX281" s="262">
        <v>38700</v>
      </c>
      <c r="DY281" s="262">
        <v>32360</v>
      </c>
      <c r="DZ281" s="262">
        <v>2020</v>
      </c>
      <c r="EA281" s="262">
        <v>1680</v>
      </c>
      <c r="EB281" s="262">
        <v>2040</v>
      </c>
      <c r="EC281" s="262">
        <v>0.42420000000000002</v>
      </c>
      <c r="ED281" s="262">
        <v>38180</v>
      </c>
      <c r="EE281" s="262">
        <v>2020</v>
      </c>
      <c r="EF281" s="262">
        <v>5330</v>
      </c>
      <c r="EG281" s="262">
        <v>7180</v>
      </c>
      <c r="EH281" s="262">
        <v>5590</v>
      </c>
      <c r="EI281" s="262">
        <v>5100</v>
      </c>
      <c r="EJ281" s="262">
        <v>960</v>
      </c>
      <c r="EK281" s="262">
        <v>5250</v>
      </c>
      <c r="EL281" s="262">
        <v>3130</v>
      </c>
      <c r="EM281" s="262">
        <v>3470</v>
      </c>
      <c r="EN281" s="262">
        <v>0.42420000000000002</v>
      </c>
      <c r="EO281" s="262">
        <v>38700</v>
      </c>
      <c r="EP281" s="262">
        <v>1160</v>
      </c>
      <c r="EQ281" s="262">
        <v>12910</v>
      </c>
      <c r="ER281" s="262">
        <v>9720</v>
      </c>
      <c r="ES281" s="262">
        <v>440</v>
      </c>
      <c r="ET281" s="262">
        <v>2750</v>
      </c>
      <c r="EU281" s="262">
        <v>8960</v>
      </c>
      <c r="EV281" s="262">
        <v>6630</v>
      </c>
      <c r="EW281" s="262">
        <v>2330</v>
      </c>
      <c r="EX281" s="262">
        <v>15630</v>
      </c>
      <c r="EY281" s="262">
        <v>1180</v>
      </c>
      <c r="EZ281" s="262">
        <v>3460</v>
      </c>
      <c r="FA281" s="262">
        <v>2950</v>
      </c>
      <c r="FB281" s="262">
        <v>8040</v>
      </c>
      <c r="FC281" s="262">
        <v>30</v>
      </c>
      <c r="FD281" s="262">
        <v>8720</v>
      </c>
      <c r="FE281" s="262">
        <v>3020</v>
      </c>
      <c r="FF281" s="262">
        <v>4850</v>
      </c>
      <c r="FG281" s="262">
        <v>850</v>
      </c>
      <c r="FH281" s="262">
        <v>2950</v>
      </c>
      <c r="FI281" s="262">
        <v>1320</v>
      </c>
      <c r="FJ281" s="262">
        <v>1390</v>
      </c>
      <c r="FK281" s="262">
        <v>2190</v>
      </c>
      <c r="FL281" s="262">
        <v>0.42420000000000002</v>
      </c>
      <c r="FM281" s="262">
        <v>720</v>
      </c>
      <c r="FN281" s="262">
        <v>63140</v>
      </c>
      <c r="FO281" s="262">
        <v>3730</v>
      </c>
      <c r="FP281" s="262">
        <v>2210</v>
      </c>
      <c r="FQ281" s="262">
        <v>1520</v>
      </c>
      <c r="FR281" s="262">
        <v>34420</v>
      </c>
      <c r="FS281" s="262">
        <v>14310</v>
      </c>
      <c r="FT281" s="262">
        <v>13460</v>
      </c>
      <c r="FU281" s="262">
        <v>850</v>
      </c>
      <c r="FV281" s="262">
        <v>3810</v>
      </c>
      <c r="FW281" s="262">
        <v>6880</v>
      </c>
      <c r="FX281" s="262">
        <v>63140</v>
      </c>
      <c r="FY281" s="262">
        <v>15360</v>
      </c>
      <c r="FZ281" s="262">
        <v>33910</v>
      </c>
      <c r="GA281" s="262">
        <v>6450</v>
      </c>
      <c r="GB281" s="262">
        <v>1360</v>
      </c>
      <c r="GC281" s="262">
        <v>2320</v>
      </c>
      <c r="GD281" s="262">
        <v>3150</v>
      </c>
      <c r="GE281" s="262">
        <v>600</v>
      </c>
      <c r="GF281">
        <v>3306</v>
      </c>
      <c r="GG281">
        <v>2663</v>
      </c>
      <c r="GH281">
        <v>8736</v>
      </c>
      <c r="GI281">
        <v>2110</v>
      </c>
      <c r="GJ281">
        <v>886</v>
      </c>
      <c r="GK281">
        <v>1520</v>
      </c>
      <c r="GL281">
        <v>1668</v>
      </c>
      <c r="GM281">
        <v>772</v>
      </c>
      <c r="GN281">
        <v>484</v>
      </c>
      <c r="GO281">
        <v>159</v>
      </c>
      <c r="GP281">
        <v>4912</v>
      </c>
      <c r="GQ281">
        <v>4026</v>
      </c>
      <c r="GR281">
        <v>15562</v>
      </c>
      <c r="GS281">
        <v>3381</v>
      </c>
      <c r="GT281">
        <v>1277</v>
      </c>
      <c r="GU281">
        <v>3032</v>
      </c>
      <c r="GV281">
        <v>2356</v>
      </c>
      <c r="GW281">
        <v>971</v>
      </c>
      <c r="GX281">
        <v>582</v>
      </c>
      <c r="GY281">
        <v>249</v>
      </c>
    </row>
    <row r="282" spans="1:207">
      <c r="A282" s="262">
        <v>9478</v>
      </c>
      <c r="B282" s="262">
        <v>9</v>
      </c>
      <c r="C282" s="262">
        <v>4</v>
      </c>
      <c r="D282" s="262">
        <v>78</v>
      </c>
      <c r="E282" s="262" t="s">
        <v>188</v>
      </c>
      <c r="F282" s="262" t="s">
        <v>2751</v>
      </c>
      <c r="G282" s="262" t="s">
        <v>2752</v>
      </c>
      <c r="H282" s="262" t="s">
        <v>2202</v>
      </c>
      <c r="I282" s="262">
        <v>19993</v>
      </c>
      <c r="J282" s="262">
        <v>2867</v>
      </c>
      <c r="K282" s="262">
        <v>2093</v>
      </c>
      <c r="L282" s="262">
        <v>2208</v>
      </c>
      <c r="M282" s="262">
        <v>3086</v>
      </c>
      <c r="N282" s="262">
        <v>3174</v>
      </c>
      <c r="O282" s="262">
        <v>2316</v>
      </c>
      <c r="P282" s="262">
        <v>2564</v>
      </c>
      <c r="Q282" s="262">
        <v>1185</v>
      </c>
      <c r="R282" s="262">
        <v>500</v>
      </c>
      <c r="S282" s="262">
        <v>1430</v>
      </c>
      <c r="T282" s="262">
        <v>18062</v>
      </c>
      <c r="U282" s="262">
        <v>31</v>
      </c>
      <c r="V282" s="262">
        <v>176</v>
      </c>
      <c r="W282" s="262">
        <v>111</v>
      </c>
      <c r="X282" s="262">
        <v>94</v>
      </c>
      <c r="Y282" s="262">
        <v>12</v>
      </c>
      <c r="Z282" s="262">
        <v>77</v>
      </c>
      <c r="AA282" s="262">
        <v>351</v>
      </c>
      <c r="AB282" s="262">
        <v>545</v>
      </c>
      <c r="AC282" s="262">
        <v>69</v>
      </c>
      <c r="AD282" s="262">
        <v>15087</v>
      </c>
      <c r="AE282" s="262">
        <v>3680</v>
      </c>
      <c r="AF282" s="262">
        <v>261</v>
      </c>
      <c r="AG282" s="262">
        <v>13430</v>
      </c>
      <c r="AH282" s="262">
        <v>4636</v>
      </c>
      <c r="AI282" s="262">
        <v>1675</v>
      </c>
      <c r="AJ282" s="262">
        <v>219</v>
      </c>
      <c r="AK282" s="262">
        <v>33</v>
      </c>
      <c r="AL282" s="262">
        <v>16544</v>
      </c>
      <c r="AM282" s="262">
        <v>1463</v>
      </c>
      <c r="AN282" s="262">
        <v>1192</v>
      </c>
      <c r="AO282" s="262">
        <v>794</v>
      </c>
      <c r="AP282" s="262">
        <v>31317</v>
      </c>
      <c r="AQ282" s="262">
        <v>3995</v>
      </c>
      <c r="AR282" s="262">
        <v>3029</v>
      </c>
      <c r="AS282" s="262">
        <v>3768</v>
      </c>
      <c r="AT282" s="262">
        <v>4990</v>
      </c>
      <c r="AU282" s="262">
        <v>5129</v>
      </c>
      <c r="AV282" s="262">
        <v>3522</v>
      </c>
      <c r="AW282" s="262">
        <v>4598</v>
      </c>
      <c r="AX282" s="262">
        <v>1562</v>
      </c>
      <c r="AY282" s="262">
        <v>724</v>
      </c>
      <c r="AZ282" s="262">
        <v>5135</v>
      </c>
      <c r="BA282" s="262">
        <v>24386</v>
      </c>
      <c r="BB282" s="262">
        <v>279</v>
      </c>
      <c r="BC282" s="262">
        <v>581</v>
      </c>
      <c r="BD282" s="262">
        <v>517</v>
      </c>
      <c r="BE282" s="262">
        <v>235</v>
      </c>
      <c r="BF282" s="262">
        <v>52</v>
      </c>
      <c r="BG282" s="262">
        <v>132</v>
      </c>
      <c r="BH282" s="262">
        <v>565</v>
      </c>
      <c r="BI282" s="262">
        <v>1387</v>
      </c>
      <c r="BJ282" s="262">
        <v>102</v>
      </c>
      <c r="BK282" s="262">
        <v>23666</v>
      </c>
      <c r="BL282" s="262">
        <v>5284</v>
      </c>
      <c r="BM282" s="262">
        <v>313</v>
      </c>
      <c r="BN282" s="262">
        <v>18956</v>
      </c>
      <c r="BO282" s="262">
        <v>10727</v>
      </c>
      <c r="BP282" s="262">
        <v>179</v>
      </c>
      <c r="BQ282" s="262">
        <v>1455</v>
      </c>
      <c r="BR282" s="262">
        <v>588</v>
      </c>
      <c r="BS282" s="262">
        <v>2893</v>
      </c>
      <c r="BT282" s="262">
        <v>5576</v>
      </c>
      <c r="BU282" s="262">
        <v>6098</v>
      </c>
      <c r="BV282" s="262">
        <v>5148</v>
      </c>
      <c r="BW282" s="262">
        <v>4787</v>
      </c>
      <c r="BX282" s="262">
        <v>2670</v>
      </c>
      <c r="BY282" s="262">
        <v>1190</v>
      </c>
      <c r="BZ282" s="262">
        <v>858</v>
      </c>
      <c r="CA282" s="262">
        <v>1509</v>
      </c>
      <c r="CB282" s="262">
        <v>396</v>
      </c>
      <c r="CC282" s="262">
        <v>1477</v>
      </c>
      <c r="CD282" s="262">
        <v>4257</v>
      </c>
      <c r="CE282" s="262">
        <v>6447</v>
      </c>
      <c r="CF282" s="262">
        <v>6329</v>
      </c>
      <c r="CG282" s="262">
        <v>5018</v>
      </c>
      <c r="CH282" s="262">
        <v>7393</v>
      </c>
      <c r="CI282" s="262">
        <v>25199</v>
      </c>
      <c r="CJ282" s="262">
        <v>2372</v>
      </c>
      <c r="CK282" s="262">
        <v>2133</v>
      </c>
      <c r="CL282" s="262">
        <v>1613</v>
      </c>
      <c r="CM282" s="262">
        <v>28813</v>
      </c>
      <c r="CN282" s="262">
        <v>8741</v>
      </c>
      <c r="CO282" s="262">
        <v>7809</v>
      </c>
      <c r="CP282" s="262">
        <v>9105</v>
      </c>
      <c r="CQ282" s="262">
        <v>2603</v>
      </c>
      <c r="CR282" s="262">
        <v>555</v>
      </c>
      <c r="CS282" s="262">
        <v>8741</v>
      </c>
      <c r="CT282" s="262">
        <v>9522</v>
      </c>
      <c r="CU282" s="262">
        <v>5003</v>
      </c>
      <c r="CV282" s="262">
        <v>3778</v>
      </c>
      <c r="CW282" s="262">
        <v>1246</v>
      </c>
      <c r="CX282" s="262">
        <v>523</v>
      </c>
      <c r="CY282" s="262">
        <v>67297</v>
      </c>
      <c r="CZ282" s="262">
        <v>32917</v>
      </c>
      <c r="DA282" s="262">
        <v>34380</v>
      </c>
      <c r="DB282" s="262">
        <v>5328</v>
      </c>
      <c r="DC282" s="262">
        <v>7311</v>
      </c>
      <c r="DD282" s="262">
        <v>7210</v>
      </c>
      <c r="DE282" s="262">
        <v>10338</v>
      </c>
      <c r="DF282" s="262">
        <v>7266</v>
      </c>
      <c r="DG282" s="262">
        <v>7138</v>
      </c>
      <c r="DH282" s="262">
        <v>3727</v>
      </c>
      <c r="DI282" s="262">
        <v>1519</v>
      </c>
      <c r="DJ282" s="262">
        <v>1540</v>
      </c>
      <c r="DK282" s="262">
        <v>5668</v>
      </c>
      <c r="DL282" s="262">
        <v>2252</v>
      </c>
      <c r="DM282" s="262">
        <v>5377</v>
      </c>
      <c r="DN282" s="262">
        <v>3493</v>
      </c>
      <c r="DO282" s="262">
        <v>7579</v>
      </c>
      <c r="DP282" s="262">
        <v>11400</v>
      </c>
      <c r="DQ282" s="262">
        <v>14387</v>
      </c>
      <c r="DR282" s="262">
        <v>7411</v>
      </c>
      <c r="DS282" s="262">
        <v>6671</v>
      </c>
      <c r="DT282" s="262">
        <v>37150</v>
      </c>
      <c r="DU282" s="262">
        <v>35860</v>
      </c>
      <c r="DV282" s="262">
        <v>1290</v>
      </c>
      <c r="DW282" s="262">
        <v>29270</v>
      </c>
      <c r="DX282" s="262">
        <v>35860</v>
      </c>
      <c r="DY282" s="262">
        <v>30710</v>
      </c>
      <c r="DZ282" s="262">
        <v>1570</v>
      </c>
      <c r="EA282" s="262">
        <v>1460</v>
      </c>
      <c r="EB282" s="262">
        <v>1460</v>
      </c>
      <c r="EC282" s="262">
        <v>650</v>
      </c>
      <c r="ED282" s="262">
        <v>35290</v>
      </c>
      <c r="EE282" s="262">
        <v>1730</v>
      </c>
      <c r="EF282" s="262">
        <v>3830</v>
      </c>
      <c r="EG282" s="262">
        <v>6130</v>
      </c>
      <c r="EH282" s="262">
        <v>5370</v>
      </c>
      <c r="EI282" s="262">
        <v>4900</v>
      </c>
      <c r="EJ282" s="262">
        <v>350</v>
      </c>
      <c r="EK282" s="262">
        <v>5870</v>
      </c>
      <c r="EL282" s="262">
        <v>3000</v>
      </c>
      <c r="EM282" s="262">
        <v>4040</v>
      </c>
      <c r="EN282" s="262">
        <v>0.42420000000000002</v>
      </c>
      <c r="EO282" s="262">
        <v>35860</v>
      </c>
      <c r="EP282" s="262">
        <v>720</v>
      </c>
      <c r="EQ282" s="262">
        <v>11910</v>
      </c>
      <c r="ER282" s="262">
        <v>9610</v>
      </c>
      <c r="ES282" s="262">
        <v>330</v>
      </c>
      <c r="ET282" s="262">
        <v>1980</v>
      </c>
      <c r="EU282" s="262">
        <v>10000</v>
      </c>
      <c r="EV282" s="262">
        <v>7710</v>
      </c>
      <c r="EW282" s="262">
        <v>2290</v>
      </c>
      <c r="EX282" s="262">
        <v>13220</v>
      </c>
      <c r="EY282" s="262">
        <v>1250</v>
      </c>
      <c r="EZ282" s="262">
        <v>2810</v>
      </c>
      <c r="FA282" s="262">
        <v>1970</v>
      </c>
      <c r="FB282" s="262">
        <v>7190</v>
      </c>
      <c r="FC282" s="262">
        <v>0.42420000000000002</v>
      </c>
      <c r="FD282" s="262">
        <v>7630</v>
      </c>
      <c r="FE282" s="262">
        <v>2490</v>
      </c>
      <c r="FF282" s="262">
        <v>4380</v>
      </c>
      <c r="FG282" s="262">
        <v>750</v>
      </c>
      <c r="FH282" s="262">
        <v>2480</v>
      </c>
      <c r="FI282" s="262">
        <v>1120</v>
      </c>
      <c r="FJ282" s="262">
        <v>1680</v>
      </c>
      <c r="FK282" s="262">
        <v>1580</v>
      </c>
      <c r="FL282" s="262">
        <v>0.42420000000000002</v>
      </c>
      <c r="FM282" s="262">
        <v>760</v>
      </c>
      <c r="FN282" s="262">
        <v>57620</v>
      </c>
      <c r="FO282" s="262">
        <v>4130</v>
      </c>
      <c r="FP282" s="262">
        <v>2460</v>
      </c>
      <c r="FQ282" s="262">
        <v>1660</v>
      </c>
      <c r="FR282" s="262">
        <v>32320</v>
      </c>
      <c r="FS282" s="262">
        <v>13040</v>
      </c>
      <c r="FT282" s="262">
        <v>12280</v>
      </c>
      <c r="FU282" s="262">
        <v>750</v>
      </c>
      <c r="FV282" s="262">
        <v>2740</v>
      </c>
      <c r="FW282" s="262">
        <v>5400</v>
      </c>
      <c r="FX282" s="262">
        <v>57620</v>
      </c>
      <c r="FY282" s="262">
        <v>16600</v>
      </c>
      <c r="FZ282" s="262">
        <v>28070</v>
      </c>
      <c r="GA282" s="262">
        <v>7770</v>
      </c>
      <c r="GB282" s="262">
        <v>860</v>
      </c>
      <c r="GC282" s="262">
        <v>1870</v>
      </c>
      <c r="GD282" s="262">
        <v>2160</v>
      </c>
      <c r="GE282" s="262">
        <v>0.42420000000000002</v>
      </c>
      <c r="GF282">
        <v>2867</v>
      </c>
      <c r="GG282">
        <v>2046</v>
      </c>
      <c r="GH282">
        <v>8256</v>
      </c>
      <c r="GI282">
        <v>2089</v>
      </c>
      <c r="GJ282">
        <v>732</v>
      </c>
      <c r="GK282">
        <v>1330</v>
      </c>
      <c r="GL282">
        <v>1281</v>
      </c>
      <c r="GM282">
        <v>725</v>
      </c>
      <c r="GN282">
        <v>464</v>
      </c>
      <c r="GO282">
        <v>203</v>
      </c>
      <c r="GP282">
        <v>3995</v>
      </c>
      <c r="GQ282">
        <v>2963</v>
      </c>
      <c r="GR282">
        <v>13575</v>
      </c>
      <c r="GS282">
        <v>3228</v>
      </c>
      <c r="GT282">
        <v>1068</v>
      </c>
      <c r="GU282">
        <v>2505</v>
      </c>
      <c r="GV282">
        <v>2112</v>
      </c>
      <c r="GW282">
        <v>947</v>
      </c>
      <c r="GX282">
        <v>608</v>
      </c>
      <c r="GY282">
        <v>316</v>
      </c>
    </row>
    <row r="283" spans="1:207">
      <c r="A283" s="262">
        <v>9479</v>
      </c>
      <c r="B283" s="262">
        <v>9</v>
      </c>
      <c r="C283" s="262">
        <v>4</v>
      </c>
      <c r="D283" s="262">
        <v>79</v>
      </c>
      <c r="E283" s="262" t="s">
        <v>188</v>
      </c>
      <c r="F283" s="262" t="s">
        <v>2753</v>
      </c>
      <c r="G283" s="262" t="s">
        <v>2754</v>
      </c>
      <c r="H283" s="262" t="s">
        <v>2202</v>
      </c>
      <c r="I283" s="262">
        <v>22974</v>
      </c>
      <c r="J283" s="262">
        <v>4553</v>
      </c>
      <c r="K283" s="262">
        <v>3538</v>
      </c>
      <c r="L283" s="262">
        <v>3045</v>
      </c>
      <c r="M283" s="262">
        <v>3599</v>
      </c>
      <c r="N283" s="262">
        <v>3149</v>
      </c>
      <c r="O283" s="262">
        <v>2015</v>
      </c>
      <c r="P283" s="262">
        <v>1928</v>
      </c>
      <c r="Q283" s="262">
        <v>884</v>
      </c>
      <c r="R283" s="262">
        <v>263</v>
      </c>
      <c r="S283" s="262">
        <v>1719</v>
      </c>
      <c r="T283" s="262">
        <v>19908</v>
      </c>
      <c r="U283" s="262">
        <v>511</v>
      </c>
      <c r="V283" s="262">
        <v>409</v>
      </c>
      <c r="W283" s="262">
        <v>49</v>
      </c>
      <c r="X283" s="262">
        <v>211</v>
      </c>
      <c r="Y283" s="262">
        <v>21</v>
      </c>
      <c r="Z283" s="262">
        <v>146</v>
      </c>
      <c r="AA283" s="262">
        <v>309</v>
      </c>
      <c r="AB283" s="262">
        <v>1094</v>
      </c>
      <c r="AC283" s="262">
        <v>87</v>
      </c>
      <c r="AD283" s="262">
        <v>17616</v>
      </c>
      <c r="AE283" s="262">
        <v>3653</v>
      </c>
      <c r="AF283" s="262">
        <v>215</v>
      </c>
      <c r="AG283" s="262">
        <v>14703</v>
      </c>
      <c r="AH283" s="262">
        <v>4824</v>
      </c>
      <c r="AI283" s="262">
        <v>2934</v>
      </c>
      <c r="AJ283" s="262">
        <v>440</v>
      </c>
      <c r="AK283" s="262">
        <v>73</v>
      </c>
      <c r="AL283" s="262">
        <v>14304</v>
      </c>
      <c r="AM283" s="262">
        <v>3741</v>
      </c>
      <c r="AN283" s="262">
        <v>3980</v>
      </c>
      <c r="AO283" s="262">
        <v>949</v>
      </c>
      <c r="AP283" s="262">
        <v>41017</v>
      </c>
      <c r="AQ283" s="262">
        <v>7348</v>
      </c>
      <c r="AR283" s="262">
        <v>6120</v>
      </c>
      <c r="AS283" s="262">
        <v>6394</v>
      </c>
      <c r="AT283" s="262">
        <v>6723</v>
      </c>
      <c r="AU283" s="262">
        <v>6139</v>
      </c>
      <c r="AV283" s="262">
        <v>3384</v>
      </c>
      <c r="AW283" s="262">
        <v>3419</v>
      </c>
      <c r="AX283" s="262">
        <v>1129</v>
      </c>
      <c r="AY283" s="262">
        <v>361</v>
      </c>
      <c r="AZ283" s="262">
        <v>6898</v>
      </c>
      <c r="BA283" s="262">
        <v>27853</v>
      </c>
      <c r="BB283" s="262">
        <v>2563</v>
      </c>
      <c r="BC283" s="262">
        <v>2333</v>
      </c>
      <c r="BD283" s="262">
        <v>273</v>
      </c>
      <c r="BE283" s="262">
        <v>693</v>
      </c>
      <c r="BF283" s="262">
        <v>49</v>
      </c>
      <c r="BG283" s="262">
        <v>355</v>
      </c>
      <c r="BH283" s="262">
        <v>443</v>
      </c>
      <c r="BI283" s="262">
        <v>3340</v>
      </c>
      <c r="BJ283" s="262">
        <v>116</v>
      </c>
      <c r="BK283" s="262">
        <v>29493</v>
      </c>
      <c r="BL283" s="262">
        <v>7095</v>
      </c>
      <c r="BM283" s="262">
        <v>530</v>
      </c>
      <c r="BN283" s="262">
        <v>21133</v>
      </c>
      <c r="BO283" s="262">
        <v>16033</v>
      </c>
      <c r="BP283" s="262">
        <v>552</v>
      </c>
      <c r="BQ283" s="262">
        <v>3299</v>
      </c>
      <c r="BR283" s="262">
        <v>1097</v>
      </c>
      <c r="BS283" s="262">
        <v>6375</v>
      </c>
      <c r="BT283" s="262">
        <v>9266</v>
      </c>
      <c r="BU283" s="262">
        <v>8369</v>
      </c>
      <c r="BV283" s="262">
        <v>5744</v>
      </c>
      <c r="BW283" s="262">
        <v>4730</v>
      </c>
      <c r="BX283" s="262">
        <v>2443</v>
      </c>
      <c r="BY283" s="262">
        <v>1018</v>
      </c>
      <c r="BZ283" s="262">
        <v>722</v>
      </c>
      <c r="CA283" s="262">
        <v>1253</v>
      </c>
      <c r="CB283" s="262">
        <v>389</v>
      </c>
      <c r="CC283" s="262">
        <v>2359</v>
      </c>
      <c r="CD283" s="262">
        <v>7706</v>
      </c>
      <c r="CE283" s="262">
        <v>10824</v>
      </c>
      <c r="CF283" s="262">
        <v>7827</v>
      </c>
      <c r="CG283" s="262">
        <v>5339</v>
      </c>
      <c r="CH283" s="262">
        <v>6573</v>
      </c>
      <c r="CI283" s="262">
        <v>23654</v>
      </c>
      <c r="CJ283" s="262">
        <v>7270</v>
      </c>
      <c r="CK283" s="262">
        <v>8315</v>
      </c>
      <c r="CL283" s="262">
        <v>1778</v>
      </c>
      <c r="CM283" s="262">
        <v>36375</v>
      </c>
      <c r="CN283" s="262">
        <v>12840</v>
      </c>
      <c r="CO283" s="262">
        <v>10340</v>
      </c>
      <c r="CP283" s="262">
        <v>9523</v>
      </c>
      <c r="CQ283" s="262">
        <v>3077</v>
      </c>
      <c r="CR283" s="262">
        <v>595</v>
      </c>
      <c r="CS283" s="262">
        <v>12840</v>
      </c>
      <c r="CT283" s="262">
        <v>12412</v>
      </c>
      <c r="CU283" s="262">
        <v>5750</v>
      </c>
      <c r="CV283" s="262">
        <v>3714</v>
      </c>
      <c r="CW283" s="262">
        <v>1149</v>
      </c>
      <c r="CX283" s="262">
        <v>510</v>
      </c>
      <c r="CY283" s="262">
        <v>76044</v>
      </c>
      <c r="CZ283" s="262">
        <v>36376</v>
      </c>
      <c r="DA283" s="262">
        <v>39668</v>
      </c>
      <c r="DB283" s="262">
        <v>5371</v>
      </c>
      <c r="DC283" s="262">
        <v>7472</v>
      </c>
      <c r="DD283" s="262">
        <v>7358</v>
      </c>
      <c r="DE283" s="262">
        <v>11756</v>
      </c>
      <c r="DF283" s="262">
        <v>9440</v>
      </c>
      <c r="DG283" s="262">
        <v>9572</v>
      </c>
      <c r="DH283" s="262">
        <v>5362</v>
      </c>
      <c r="DI283" s="262">
        <v>1451</v>
      </c>
      <c r="DJ283" s="262">
        <v>1540</v>
      </c>
      <c r="DK283" s="262">
        <v>5914</v>
      </c>
      <c r="DL283" s="262">
        <v>2315</v>
      </c>
      <c r="DM283" s="262">
        <v>5400</v>
      </c>
      <c r="DN283" s="262">
        <v>3581</v>
      </c>
      <c r="DO283" s="262">
        <v>7315</v>
      </c>
      <c r="DP283" s="262">
        <v>12398</v>
      </c>
      <c r="DQ283" s="262">
        <v>16910</v>
      </c>
      <c r="DR283" s="262">
        <v>9822</v>
      </c>
      <c r="DS283" s="262">
        <v>9398</v>
      </c>
      <c r="DT283" s="262">
        <v>38360</v>
      </c>
      <c r="DU283" s="262">
        <v>36720</v>
      </c>
      <c r="DV283" s="262">
        <v>1630</v>
      </c>
      <c r="DW283" s="262">
        <v>37520</v>
      </c>
      <c r="DX283" s="262">
        <v>36720</v>
      </c>
      <c r="DY283" s="262">
        <v>30650</v>
      </c>
      <c r="DZ283" s="262">
        <v>1740</v>
      </c>
      <c r="EA283" s="262">
        <v>2010</v>
      </c>
      <c r="EB283" s="262">
        <v>1880</v>
      </c>
      <c r="EC283" s="262">
        <v>0.42420000000000002</v>
      </c>
      <c r="ED283" s="262">
        <v>35960</v>
      </c>
      <c r="EE283" s="262">
        <v>1650</v>
      </c>
      <c r="EF283" s="262">
        <v>4220</v>
      </c>
      <c r="EG283" s="262">
        <v>5990</v>
      </c>
      <c r="EH283" s="262">
        <v>4370</v>
      </c>
      <c r="EI283" s="262">
        <v>6150</v>
      </c>
      <c r="EJ283" s="262">
        <v>740</v>
      </c>
      <c r="EK283" s="262">
        <v>5990</v>
      </c>
      <c r="EL283" s="262">
        <v>3020</v>
      </c>
      <c r="EM283" s="262">
        <v>3680</v>
      </c>
      <c r="EN283" s="262">
        <v>0.42420000000000002</v>
      </c>
      <c r="EO283" s="262">
        <v>36720</v>
      </c>
      <c r="EP283" s="262">
        <v>820</v>
      </c>
      <c r="EQ283" s="262">
        <v>13950</v>
      </c>
      <c r="ER283" s="262">
        <v>11880</v>
      </c>
      <c r="ES283" s="262">
        <v>400</v>
      </c>
      <c r="ET283" s="262">
        <v>1670</v>
      </c>
      <c r="EU283" s="262">
        <v>7620</v>
      </c>
      <c r="EV283" s="262">
        <v>5890</v>
      </c>
      <c r="EW283" s="262">
        <v>1730</v>
      </c>
      <c r="EX283" s="262">
        <v>14340</v>
      </c>
      <c r="EY283" s="262">
        <v>950</v>
      </c>
      <c r="EZ283" s="262">
        <v>3230</v>
      </c>
      <c r="FA283" s="262">
        <v>2540</v>
      </c>
      <c r="FB283" s="262">
        <v>7620</v>
      </c>
      <c r="FC283" s="262">
        <v>0.42420000000000002</v>
      </c>
      <c r="FD283" s="262">
        <v>8220</v>
      </c>
      <c r="FE283" s="262">
        <v>2790</v>
      </c>
      <c r="FF283" s="262">
        <v>4460</v>
      </c>
      <c r="FG283" s="262">
        <v>970</v>
      </c>
      <c r="FH283" s="262">
        <v>2710</v>
      </c>
      <c r="FI283" s="262">
        <v>1240</v>
      </c>
      <c r="FJ283" s="262">
        <v>1520</v>
      </c>
      <c r="FK283" s="262">
        <v>1860</v>
      </c>
      <c r="FL283" s="262">
        <v>0.42420000000000002</v>
      </c>
      <c r="FM283" s="262">
        <v>890</v>
      </c>
      <c r="FN283" s="262">
        <v>67290</v>
      </c>
      <c r="FO283" s="262">
        <v>5130</v>
      </c>
      <c r="FP283" s="262">
        <v>3390</v>
      </c>
      <c r="FQ283" s="262">
        <v>1740</v>
      </c>
      <c r="FR283" s="262">
        <v>36860</v>
      </c>
      <c r="FS283" s="262">
        <v>15310</v>
      </c>
      <c r="FT283" s="262">
        <v>14340</v>
      </c>
      <c r="FU283" s="262">
        <v>970</v>
      </c>
      <c r="FV283" s="262">
        <v>3600</v>
      </c>
      <c r="FW283" s="262">
        <v>6390</v>
      </c>
      <c r="FX283" s="262">
        <v>67290</v>
      </c>
      <c r="FY283" s="262">
        <v>20090</v>
      </c>
      <c r="FZ283" s="262">
        <v>35100</v>
      </c>
      <c r="GA283" s="262">
        <v>5730</v>
      </c>
      <c r="GB283" s="262">
        <v>1260</v>
      </c>
      <c r="GC283" s="262">
        <v>2310</v>
      </c>
      <c r="GD283" s="262">
        <v>2370</v>
      </c>
      <c r="GE283" s="262">
        <v>420</v>
      </c>
      <c r="GF283">
        <v>4553</v>
      </c>
      <c r="GG283">
        <v>3455</v>
      </c>
      <c r="GH283">
        <v>9571</v>
      </c>
      <c r="GI283">
        <v>1901</v>
      </c>
      <c r="GJ283">
        <v>611</v>
      </c>
      <c r="GK283">
        <v>956</v>
      </c>
      <c r="GL283">
        <v>988</v>
      </c>
      <c r="GM283">
        <v>572</v>
      </c>
      <c r="GN283">
        <v>269</v>
      </c>
      <c r="GO283">
        <v>98</v>
      </c>
      <c r="GP283">
        <v>7348</v>
      </c>
      <c r="GQ283">
        <v>5914</v>
      </c>
      <c r="GR283">
        <v>18993</v>
      </c>
      <c r="GS283">
        <v>3283</v>
      </c>
      <c r="GT283">
        <v>865</v>
      </c>
      <c r="GU283">
        <v>1899</v>
      </c>
      <c r="GV283">
        <v>1495</v>
      </c>
      <c r="GW283">
        <v>721</v>
      </c>
      <c r="GX283">
        <v>359</v>
      </c>
      <c r="GY283">
        <v>140</v>
      </c>
    </row>
    <row r="284" spans="1:207">
      <c r="A284" s="262">
        <v>9561</v>
      </c>
      <c r="B284" s="262">
        <v>9</v>
      </c>
      <c r="C284" s="262">
        <v>5</v>
      </c>
      <c r="D284" s="262">
        <v>61</v>
      </c>
      <c r="E284" s="262" t="s">
        <v>188</v>
      </c>
      <c r="F284" s="262" t="s">
        <v>2755</v>
      </c>
      <c r="G284" s="262" t="s">
        <v>2756</v>
      </c>
      <c r="H284" s="262" t="s">
        <v>2202</v>
      </c>
      <c r="I284" s="262">
        <v>9634</v>
      </c>
      <c r="J284" s="262">
        <v>1244</v>
      </c>
      <c r="K284" s="262">
        <v>1418</v>
      </c>
      <c r="L284" s="262">
        <v>1084</v>
      </c>
      <c r="M284" s="262">
        <v>1420</v>
      </c>
      <c r="N284" s="262">
        <v>1458</v>
      </c>
      <c r="O284" s="262">
        <v>1106</v>
      </c>
      <c r="P284" s="262">
        <v>998</v>
      </c>
      <c r="Q284" s="262">
        <v>593</v>
      </c>
      <c r="R284" s="262">
        <v>313</v>
      </c>
      <c r="S284" s="262">
        <v>1146</v>
      </c>
      <c r="T284" s="262">
        <v>7624</v>
      </c>
      <c r="U284" s="262">
        <v>420</v>
      </c>
      <c r="V284" s="262">
        <v>19</v>
      </c>
      <c r="W284" s="262">
        <v>169</v>
      </c>
      <c r="X284" s="262">
        <v>70</v>
      </c>
      <c r="Y284" s="262">
        <v>22</v>
      </c>
      <c r="Z284" s="262">
        <v>164</v>
      </c>
      <c r="AA284" s="262">
        <v>261</v>
      </c>
      <c r="AB284" s="262">
        <v>969</v>
      </c>
      <c r="AC284" s="262">
        <v>69</v>
      </c>
      <c r="AD284" s="262">
        <v>7638</v>
      </c>
      <c r="AE284" s="262">
        <v>659</v>
      </c>
      <c r="AF284" s="262">
        <v>38</v>
      </c>
      <c r="AG284" s="262">
        <v>5804</v>
      </c>
      <c r="AH284" s="262">
        <v>1661</v>
      </c>
      <c r="AI284" s="262">
        <v>1742</v>
      </c>
      <c r="AJ284" s="262">
        <v>355</v>
      </c>
      <c r="AK284" s="262">
        <v>72</v>
      </c>
      <c r="AL284" s="262">
        <v>4906</v>
      </c>
      <c r="AM284" s="262">
        <v>1808</v>
      </c>
      <c r="AN284" s="262">
        <v>2525</v>
      </c>
      <c r="AO284" s="262">
        <v>395</v>
      </c>
      <c r="AP284" s="262">
        <v>20999</v>
      </c>
      <c r="AQ284" s="262">
        <v>2723</v>
      </c>
      <c r="AR284" s="262">
        <v>2374</v>
      </c>
      <c r="AS284" s="262">
        <v>2772</v>
      </c>
      <c r="AT284" s="262">
        <v>3675</v>
      </c>
      <c r="AU284" s="262">
        <v>3114</v>
      </c>
      <c r="AV284" s="262">
        <v>2194</v>
      </c>
      <c r="AW284" s="262">
        <v>2670</v>
      </c>
      <c r="AX284" s="262">
        <v>853</v>
      </c>
      <c r="AY284" s="262">
        <v>542</v>
      </c>
      <c r="AZ284" s="262">
        <v>6018</v>
      </c>
      <c r="BA284" s="262">
        <v>11346</v>
      </c>
      <c r="BB284" s="262">
        <v>1386</v>
      </c>
      <c r="BC284" s="262">
        <v>270</v>
      </c>
      <c r="BD284" s="262">
        <v>897</v>
      </c>
      <c r="BE284" s="262">
        <v>146</v>
      </c>
      <c r="BF284" s="262">
        <v>149</v>
      </c>
      <c r="BG284" s="262">
        <v>705</v>
      </c>
      <c r="BH284" s="262">
        <v>752</v>
      </c>
      <c r="BI284" s="262">
        <v>3360</v>
      </c>
      <c r="BJ284" s="262">
        <v>117</v>
      </c>
      <c r="BK284" s="262">
        <v>15333</v>
      </c>
      <c r="BL284" s="262">
        <v>1314</v>
      </c>
      <c r="BM284" s="262">
        <v>41</v>
      </c>
      <c r="BN284" s="262">
        <v>8847</v>
      </c>
      <c r="BO284" s="262">
        <v>11118</v>
      </c>
      <c r="BP284" s="262">
        <v>19</v>
      </c>
      <c r="BQ284" s="262">
        <v>933</v>
      </c>
      <c r="BR284" s="262">
        <v>1133</v>
      </c>
      <c r="BS284" s="262">
        <v>3173</v>
      </c>
      <c r="BT284" s="262">
        <v>4989</v>
      </c>
      <c r="BU284" s="262">
        <v>4372</v>
      </c>
      <c r="BV284" s="262">
        <v>2655</v>
      </c>
      <c r="BW284" s="262">
        <v>2116</v>
      </c>
      <c r="BX284" s="262">
        <v>1202</v>
      </c>
      <c r="BY284" s="262">
        <v>477</v>
      </c>
      <c r="BZ284" s="262">
        <v>306</v>
      </c>
      <c r="CA284" s="262">
        <v>494</v>
      </c>
      <c r="CB284" s="262">
        <v>742</v>
      </c>
      <c r="CC284" s="262">
        <v>1613</v>
      </c>
      <c r="CD284" s="262">
        <v>4454</v>
      </c>
      <c r="CE284" s="262">
        <v>5794</v>
      </c>
      <c r="CF284" s="262">
        <v>3349</v>
      </c>
      <c r="CG284" s="262">
        <v>2257</v>
      </c>
      <c r="CH284" s="262">
        <v>2708</v>
      </c>
      <c r="CI284" s="262">
        <v>9965</v>
      </c>
      <c r="CJ284" s="262">
        <v>3543</v>
      </c>
      <c r="CK284" s="262">
        <v>5967</v>
      </c>
      <c r="CL284" s="262">
        <v>1442</v>
      </c>
      <c r="CM284" s="262">
        <v>19488</v>
      </c>
      <c r="CN284" s="262">
        <v>8073</v>
      </c>
      <c r="CO284" s="262">
        <v>4782</v>
      </c>
      <c r="CP284" s="262">
        <v>4413</v>
      </c>
      <c r="CQ284" s="262">
        <v>1782</v>
      </c>
      <c r="CR284" s="262">
        <v>438</v>
      </c>
      <c r="CS284" s="262">
        <v>8073</v>
      </c>
      <c r="CT284" s="262">
        <v>6098</v>
      </c>
      <c r="CU284" s="262">
        <v>2657</v>
      </c>
      <c r="CV284" s="262">
        <v>1865</v>
      </c>
      <c r="CW284" s="262">
        <v>601</v>
      </c>
      <c r="CX284" s="262">
        <v>194</v>
      </c>
      <c r="CY284" s="262">
        <v>39491</v>
      </c>
      <c r="CZ284" s="262">
        <v>18560</v>
      </c>
      <c r="DA284" s="262">
        <v>20931</v>
      </c>
      <c r="DB284" s="262">
        <v>3237</v>
      </c>
      <c r="DC284" s="262">
        <v>4010</v>
      </c>
      <c r="DD284" s="262">
        <v>4919</v>
      </c>
      <c r="DE284" s="262">
        <v>5571</v>
      </c>
      <c r="DF284" s="262">
        <v>4290</v>
      </c>
      <c r="DG284" s="262">
        <v>3959</v>
      </c>
      <c r="DH284" s="262">
        <v>2637</v>
      </c>
      <c r="DI284" s="262">
        <v>960</v>
      </c>
      <c r="DJ284" s="262">
        <v>977</v>
      </c>
      <c r="DK284" s="262">
        <v>3151</v>
      </c>
      <c r="DL284" s="262">
        <v>1199</v>
      </c>
      <c r="DM284" s="262">
        <v>3293</v>
      </c>
      <c r="DN284" s="262">
        <v>2586</v>
      </c>
      <c r="DO284" s="262">
        <v>4538</v>
      </c>
      <c r="DP284" s="262">
        <v>6330</v>
      </c>
      <c r="DQ284" s="262">
        <v>7911</v>
      </c>
      <c r="DR284" s="262">
        <v>4287</v>
      </c>
      <c r="DS284" s="262">
        <v>4259</v>
      </c>
      <c r="DT284" s="262">
        <v>21030</v>
      </c>
      <c r="DU284" s="262">
        <v>20260</v>
      </c>
      <c r="DV284" s="262">
        <v>770</v>
      </c>
      <c r="DW284" s="262">
        <v>18010</v>
      </c>
      <c r="DX284" s="262">
        <v>20260</v>
      </c>
      <c r="DY284" s="262">
        <v>16690</v>
      </c>
      <c r="DZ284" s="262">
        <v>1520</v>
      </c>
      <c r="EA284" s="262">
        <v>810</v>
      </c>
      <c r="EB284" s="262">
        <v>1000</v>
      </c>
      <c r="EC284" s="262">
        <v>0.42420000000000002</v>
      </c>
      <c r="ED284" s="262">
        <v>19820</v>
      </c>
      <c r="EE284" s="262">
        <v>800</v>
      </c>
      <c r="EF284" s="262">
        <v>2510</v>
      </c>
      <c r="EG284" s="262">
        <v>3870</v>
      </c>
      <c r="EH284" s="262">
        <v>2710</v>
      </c>
      <c r="EI284" s="262">
        <v>2940</v>
      </c>
      <c r="EJ284" s="262">
        <v>0.42420000000000002</v>
      </c>
      <c r="EK284" s="262">
        <v>2680</v>
      </c>
      <c r="EL284" s="262">
        <v>1870</v>
      </c>
      <c r="EM284" s="262">
        <v>2080</v>
      </c>
      <c r="EN284" s="262">
        <v>0.42420000000000002</v>
      </c>
      <c r="EO284" s="262">
        <v>20260</v>
      </c>
      <c r="EP284" s="262">
        <v>0.42420000000000002</v>
      </c>
      <c r="EQ284" s="262">
        <v>5560</v>
      </c>
      <c r="ER284" s="262">
        <v>4630</v>
      </c>
      <c r="ES284" s="262">
        <v>170</v>
      </c>
      <c r="ET284" s="262">
        <v>760</v>
      </c>
      <c r="EU284" s="262">
        <v>4800</v>
      </c>
      <c r="EV284" s="262">
        <v>3390</v>
      </c>
      <c r="EW284" s="262">
        <v>1400</v>
      </c>
      <c r="EX284" s="262">
        <v>9640</v>
      </c>
      <c r="EY284" s="262">
        <v>480</v>
      </c>
      <c r="EZ284" s="262">
        <v>2240</v>
      </c>
      <c r="FA284" s="262">
        <v>1970</v>
      </c>
      <c r="FB284" s="262">
        <v>4950</v>
      </c>
      <c r="FC284" s="262">
        <v>0.42420000000000002</v>
      </c>
      <c r="FD284" s="262">
        <v>4160</v>
      </c>
      <c r="FE284" s="262">
        <v>1580</v>
      </c>
      <c r="FF284" s="262">
        <v>2200</v>
      </c>
      <c r="FG284" s="262">
        <v>380</v>
      </c>
      <c r="FH284" s="262">
        <v>1470</v>
      </c>
      <c r="FI284" s="262">
        <v>540</v>
      </c>
      <c r="FJ284" s="262">
        <v>620</v>
      </c>
      <c r="FK284" s="262">
        <v>1090</v>
      </c>
      <c r="FL284" s="262">
        <v>0.42420000000000002</v>
      </c>
      <c r="FM284" s="262">
        <v>450</v>
      </c>
      <c r="FN284" s="262">
        <v>33570</v>
      </c>
      <c r="FO284" s="262">
        <v>2600</v>
      </c>
      <c r="FP284" s="262">
        <v>1830</v>
      </c>
      <c r="FQ284" s="262">
        <v>770</v>
      </c>
      <c r="FR284" s="262">
        <v>15210</v>
      </c>
      <c r="FS284" s="262">
        <v>8110</v>
      </c>
      <c r="FT284" s="262">
        <v>7730</v>
      </c>
      <c r="FU284" s="262">
        <v>380</v>
      </c>
      <c r="FV284" s="262">
        <v>2210</v>
      </c>
      <c r="FW284" s="262">
        <v>5430</v>
      </c>
      <c r="FX284" s="262">
        <v>33570</v>
      </c>
      <c r="FY284" s="262">
        <v>9550</v>
      </c>
      <c r="FZ284" s="262">
        <v>14500</v>
      </c>
      <c r="GA284" s="262">
        <v>4750</v>
      </c>
      <c r="GB284" s="262">
        <v>450</v>
      </c>
      <c r="GC284" s="262">
        <v>1900</v>
      </c>
      <c r="GD284" s="262">
        <v>2040</v>
      </c>
      <c r="GE284" s="262">
        <v>0.42420000000000002</v>
      </c>
      <c r="GF284">
        <v>1244</v>
      </c>
      <c r="GG284">
        <v>1383</v>
      </c>
      <c r="GH284">
        <v>3828</v>
      </c>
      <c r="GI284">
        <v>1050</v>
      </c>
      <c r="GJ284">
        <v>330</v>
      </c>
      <c r="GK284">
        <v>489</v>
      </c>
      <c r="GL284">
        <v>540</v>
      </c>
      <c r="GM284">
        <v>386</v>
      </c>
      <c r="GN284">
        <v>294</v>
      </c>
      <c r="GO284">
        <v>90</v>
      </c>
      <c r="GP284">
        <v>2723</v>
      </c>
      <c r="GQ284">
        <v>2291</v>
      </c>
      <c r="GR284">
        <v>9324</v>
      </c>
      <c r="GS284">
        <v>2136</v>
      </c>
      <c r="GT284">
        <v>558</v>
      </c>
      <c r="GU284">
        <v>1339</v>
      </c>
      <c r="GV284">
        <v>1344</v>
      </c>
      <c r="GW284">
        <v>540</v>
      </c>
      <c r="GX284">
        <v>465</v>
      </c>
      <c r="GY284">
        <v>197</v>
      </c>
    </row>
    <row r="285" spans="1:207">
      <c r="A285" s="262">
        <v>9562</v>
      </c>
      <c r="B285" s="262">
        <v>9</v>
      </c>
      <c r="C285" s="262">
        <v>5</v>
      </c>
      <c r="D285" s="262">
        <v>62</v>
      </c>
      <c r="E285" s="262" t="s">
        <v>188</v>
      </c>
      <c r="F285" s="262" t="s">
        <v>2757</v>
      </c>
      <c r="G285" s="262" t="s">
        <v>2758</v>
      </c>
      <c r="H285" s="262" t="s">
        <v>2202</v>
      </c>
      <c r="I285" s="262">
        <v>19006</v>
      </c>
      <c r="J285" s="262">
        <v>1453</v>
      </c>
      <c r="K285" s="262">
        <v>1775</v>
      </c>
      <c r="L285" s="262">
        <v>2448</v>
      </c>
      <c r="M285" s="262">
        <v>3863</v>
      </c>
      <c r="N285" s="262">
        <v>3301</v>
      </c>
      <c r="O285" s="262">
        <v>2038</v>
      </c>
      <c r="P285" s="262">
        <v>1968</v>
      </c>
      <c r="Q285" s="262">
        <v>1321</v>
      </c>
      <c r="R285" s="262">
        <v>839</v>
      </c>
      <c r="S285" s="262">
        <v>2390</v>
      </c>
      <c r="T285" s="262">
        <v>14191</v>
      </c>
      <c r="U285" s="262">
        <v>229</v>
      </c>
      <c r="V285" s="262">
        <v>43</v>
      </c>
      <c r="W285" s="262">
        <v>1706</v>
      </c>
      <c r="X285" s="262">
        <v>122</v>
      </c>
      <c r="Y285" s="262">
        <v>77</v>
      </c>
      <c r="Z285" s="262">
        <v>248</v>
      </c>
      <c r="AA285" s="262">
        <v>1969</v>
      </c>
      <c r="AB285" s="262">
        <v>828</v>
      </c>
      <c r="AC285" s="262">
        <v>147</v>
      </c>
      <c r="AD285" s="262">
        <v>14954</v>
      </c>
      <c r="AE285" s="262">
        <v>1074</v>
      </c>
      <c r="AF285" s="262">
        <v>34</v>
      </c>
      <c r="AG285" s="262">
        <v>11375</v>
      </c>
      <c r="AH285" s="262">
        <v>2385</v>
      </c>
      <c r="AI285" s="262">
        <v>3146</v>
      </c>
      <c r="AJ285" s="262">
        <v>1623</v>
      </c>
      <c r="AK285" s="262">
        <v>477</v>
      </c>
      <c r="AL285" s="262">
        <v>8136</v>
      </c>
      <c r="AM285" s="262">
        <v>3966</v>
      </c>
      <c r="AN285" s="262">
        <v>6192</v>
      </c>
      <c r="AO285" s="262">
        <v>712</v>
      </c>
      <c r="AP285" s="262">
        <v>60011</v>
      </c>
      <c r="AQ285" s="262">
        <v>4137</v>
      </c>
      <c r="AR285" s="262">
        <v>3600</v>
      </c>
      <c r="AS285" s="262">
        <v>9625</v>
      </c>
      <c r="AT285" s="262">
        <v>13557</v>
      </c>
      <c r="AU285" s="262">
        <v>10942</v>
      </c>
      <c r="AV285" s="262">
        <v>6775</v>
      </c>
      <c r="AW285" s="262">
        <v>6798</v>
      </c>
      <c r="AX285" s="262">
        <v>2667</v>
      </c>
      <c r="AY285" s="262">
        <v>1907</v>
      </c>
      <c r="AZ285" s="262">
        <v>20208</v>
      </c>
      <c r="BA285" s="262">
        <v>20691</v>
      </c>
      <c r="BB285" s="262">
        <v>1280</v>
      </c>
      <c r="BC285" s="262">
        <v>160</v>
      </c>
      <c r="BD285" s="262">
        <v>13032</v>
      </c>
      <c r="BE285" s="262">
        <v>623</v>
      </c>
      <c r="BF285" s="262">
        <v>1444</v>
      </c>
      <c r="BG285" s="262">
        <v>2570</v>
      </c>
      <c r="BH285" s="262">
        <v>10194</v>
      </c>
      <c r="BI285" s="262">
        <v>2918</v>
      </c>
      <c r="BJ285" s="262">
        <v>1062</v>
      </c>
      <c r="BK285" s="262">
        <v>42680</v>
      </c>
      <c r="BL285" s="262">
        <v>3043</v>
      </c>
      <c r="BM285" s="262">
        <v>111</v>
      </c>
      <c r="BN285" s="262">
        <v>18961</v>
      </c>
      <c r="BO285" s="262">
        <v>39538</v>
      </c>
      <c r="BP285" s="262">
        <v>108</v>
      </c>
      <c r="BQ285" s="262">
        <v>1401</v>
      </c>
      <c r="BR285" s="262">
        <v>9288</v>
      </c>
      <c r="BS285" s="262">
        <v>9949</v>
      </c>
      <c r="BT285" s="262">
        <v>14934</v>
      </c>
      <c r="BU285" s="262">
        <v>10248</v>
      </c>
      <c r="BV285" s="262">
        <v>5489</v>
      </c>
      <c r="BW285" s="262">
        <v>4679</v>
      </c>
      <c r="BX285" s="262">
        <v>2876</v>
      </c>
      <c r="BY285" s="262">
        <v>1125</v>
      </c>
      <c r="BZ285" s="262">
        <v>559</v>
      </c>
      <c r="CA285" s="262">
        <v>861</v>
      </c>
      <c r="CB285" s="262">
        <v>7556</v>
      </c>
      <c r="CC285" s="262">
        <v>7573</v>
      </c>
      <c r="CD285" s="262">
        <v>11758</v>
      </c>
      <c r="CE285" s="262">
        <v>15343</v>
      </c>
      <c r="CF285" s="262">
        <v>7906</v>
      </c>
      <c r="CG285" s="262">
        <v>4776</v>
      </c>
      <c r="CH285" s="262">
        <v>5096</v>
      </c>
      <c r="CI285" s="262">
        <v>27832</v>
      </c>
      <c r="CJ285" s="262">
        <v>8045</v>
      </c>
      <c r="CK285" s="262">
        <v>18589</v>
      </c>
      <c r="CL285" s="262">
        <v>5542</v>
      </c>
      <c r="CM285" s="262">
        <v>58044</v>
      </c>
      <c r="CN285" s="262">
        <v>28932</v>
      </c>
      <c r="CO285" s="262">
        <v>13029</v>
      </c>
      <c r="CP285" s="262">
        <v>10471</v>
      </c>
      <c r="CQ285" s="262">
        <v>3789</v>
      </c>
      <c r="CR285" s="262">
        <v>1823</v>
      </c>
      <c r="CS285" s="262">
        <v>28932</v>
      </c>
      <c r="CT285" s="262">
        <v>16241</v>
      </c>
      <c r="CU285" s="262">
        <v>6467</v>
      </c>
      <c r="CV285" s="262">
        <v>4586</v>
      </c>
      <c r="CW285" s="262">
        <v>1346</v>
      </c>
      <c r="CX285" s="262">
        <v>472</v>
      </c>
      <c r="CY285" s="262">
        <v>103719</v>
      </c>
      <c r="CZ285" s="262">
        <v>50713</v>
      </c>
      <c r="DA285" s="262">
        <v>53007</v>
      </c>
      <c r="DB285" s="262">
        <v>8808</v>
      </c>
      <c r="DC285" s="262">
        <v>9518</v>
      </c>
      <c r="DD285" s="262">
        <v>18146</v>
      </c>
      <c r="DE285" s="262">
        <v>12545</v>
      </c>
      <c r="DF285" s="262">
        <v>9923</v>
      </c>
      <c r="DG285" s="262">
        <v>8918</v>
      </c>
      <c r="DH285" s="262">
        <v>5480</v>
      </c>
      <c r="DI285" s="262">
        <v>2683</v>
      </c>
      <c r="DJ285" s="262">
        <v>2509</v>
      </c>
      <c r="DK285" s="262">
        <v>8278</v>
      </c>
      <c r="DL285" s="262">
        <v>2636</v>
      </c>
      <c r="DM285" s="262">
        <v>10617</v>
      </c>
      <c r="DN285" s="262">
        <v>9749</v>
      </c>
      <c r="DO285" s="262">
        <v>14581</v>
      </c>
      <c r="DP285" s="262">
        <v>15801</v>
      </c>
      <c r="DQ285" s="262">
        <v>17895</v>
      </c>
      <c r="DR285" s="262">
        <v>9859</v>
      </c>
      <c r="DS285" s="262">
        <v>9112</v>
      </c>
      <c r="DT285" s="262">
        <v>56880</v>
      </c>
      <c r="DU285" s="262">
        <v>54750</v>
      </c>
      <c r="DV285" s="262">
        <v>2130</v>
      </c>
      <c r="DW285" s="262">
        <v>46230</v>
      </c>
      <c r="DX285" s="262">
        <v>54750</v>
      </c>
      <c r="DY285" s="262">
        <v>46480</v>
      </c>
      <c r="DZ285" s="262">
        <v>2720</v>
      </c>
      <c r="EA285" s="262">
        <v>2130</v>
      </c>
      <c r="EB285" s="262">
        <v>2670</v>
      </c>
      <c r="EC285" s="262">
        <v>750</v>
      </c>
      <c r="ED285" s="262">
        <v>53580</v>
      </c>
      <c r="EE285" s="262">
        <v>2530</v>
      </c>
      <c r="EF285" s="262">
        <v>16400</v>
      </c>
      <c r="EG285" s="262">
        <v>9420</v>
      </c>
      <c r="EH285" s="262">
        <v>6690</v>
      </c>
      <c r="EI285" s="262">
        <v>7390</v>
      </c>
      <c r="EJ285" s="262">
        <v>0.42420000000000002</v>
      </c>
      <c r="EK285" s="262">
        <v>4440</v>
      </c>
      <c r="EL285" s="262">
        <v>2210</v>
      </c>
      <c r="EM285" s="262">
        <v>4010</v>
      </c>
      <c r="EN285" s="262">
        <v>0.42420000000000002</v>
      </c>
      <c r="EO285" s="262">
        <v>54750</v>
      </c>
      <c r="EP285" s="262">
        <v>0.42420000000000002</v>
      </c>
      <c r="EQ285" s="262">
        <v>14520</v>
      </c>
      <c r="ER285" s="262">
        <v>12720</v>
      </c>
      <c r="ES285" s="262">
        <v>690</v>
      </c>
      <c r="ET285" s="262">
        <v>1110</v>
      </c>
      <c r="EU285" s="262">
        <v>11000</v>
      </c>
      <c r="EV285" s="262">
        <v>7160</v>
      </c>
      <c r="EW285" s="262">
        <v>3840</v>
      </c>
      <c r="EX285" s="262">
        <v>28820</v>
      </c>
      <c r="EY285" s="262">
        <v>980</v>
      </c>
      <c r="EZ285" s="262">
        <v>9390</v>
      </c>
      <c r="FA285" s="262">
        <v>2910</v>
      </c>
      <c r="FB285" s="262">
        <v>15540</v>
      </c>
      <c r="FC285" s="262">
        <v>0.42420000000000002</v>
      </c>
      <c r="FD285" s="262">
        <v>10500</v>
      </c>
      <c r="FE285" s="262">
        <v>3810</v>
      </c>
      <c r="FF285" s="262">
        <v>5770</v>
      </c>
      <c r="FG285" s="262">
        <v>920</v>
      </c>
      <c r="FH285" s="262">
        <v>3650</v>
      </c>
      <c r="FI285" s="262">
        <v>1390</v>
      </c>
      <c r="FJ285" s="262">
        <v>1130</v>
      </c>
      <c r="FK285" s="262">
        <v>3560</v>
      </c>
      <c r="FL285" s="262">
        <v>0.42420000000000002</v>
      </c>
      <c r="FM285" s="262">
        <v>670</v>
      </c>
      <c r="FN285" s="262">
        <v>89250</v>
      </c>
      <c r="FO285" s="262">
        <v>6410</v>
      </c>
      <c r="FP285" s="262">
        <v>4230</v>
      </c>
      <c r="FQ285" s="262">
        <v>2190</v>
      </c>
      <c r="FR285" s="262">
        <v>23850</v>
      </c>
      <c r="FS285" s="262">
        <v>17940</v>
      </c>
      <c r="FT285" s="262">
        <v>17020</v>
      </c>
      <c r="FU285" s="262">
        <v>920</v>
      </c>
      <c r="FV285" s="262">
        <v>7340</v>
      </c>
      <c r="FW285" s="262">
        <v>33710</v>
      </c>
      <c r="FX285" s="262">
        <v>89250</v>
      </c>
      <c r="FY285" s="262">
        <v>24780</v>
      </c>
      <c r="FZ285" s="262">
        <v>28070</v>
      </c>
      <c r="GA285" s="262">
        <v>10040</v>
      </c>
      <c r="GB285" s="262">
        <v>2600</v>
      </c>
      <c r="GC285" s="262">
        <v>6390</v>
      </c>
      <c r="GD285" s="262">
        <v>13950</v>
      </c>
      <c r="GE285" s="262">
        <v>3430</v>
      </c>
      <c r="GF285">
        <v>1453</v>
      </c>
      <c r="GG285">
        <v>1691</v>
      </c>
      <c r="GH285">
        <v>9431</v>
      </c>
      <c r="GI285">
        <v>1845</v>
      </c>
      <c r="GJ285">
        <v>633</v>
      </c>
      <c r="GK285">
        <v>1039</v>
      </c>
      <c r="GL285">
        <v>984</v>
      </c>
      <c r="GM285">
        <v>837</v>
      </c>
      <c r="GN285">
        <v>785</v>
      </c>
      <c r="GO285">
        <v>308</v>
      </c>
      <c r="GP285">
        <v>4137</v>
      </c>
      <c r="GQ285">
        <v>3237</v>
      </c>
      <c r="GR285">
        <v>33922</v>
      </c>
      <c r="GS285">
        <v>5769</v>
      </c>
      <c r="GT285">
        <v>2099</v>
      </c>
      <c r="GU285">
        <v>4231</v>
      </c>
      <c r="GV285">
        <v>2640</v>
      </c>
      <c r="GW285">
        <v>1477</v>
      </c>
      <c r="GX285">
        <v>1851</v>
      </c>
      <c r="GY285">
        <v>645</v>
      </c>
    </row>
    <row r="286" spans="1:207">
      <c r="A286" s="262">
        <v>9563</v>
      </c>
      <c r="B286" s="262">
        <v>9</v>
      </c>
      <c r="C286" s="262">
        <v>5</v>
      </c>
      <c r="D286" s="262">
        <v>63</v>
      </c>
      <c r="E286" s="262" t="s">
        <v>188</v>
      </c>
      <c r="F286" s="262" t="s">
        <v>2759</v>
      </c>
      <c r="G286" s="262" t="s">
        <v>2760</v>
      </c>
      <c r="H286" s="262" t="s">
        <v>2202</v>
      </c>
      <c r="I286" s="262">
        <v>18858</v>
      </c>
      <c r="J286" s="262">
        <v>2321</v>
      </c>
      <c r="K286" s="262">
        <v>2058</v>
      </c>
      <c r="L286" s="262">
        <v>2267</v>
      </c>
      <c r="M286" s="262">
        <v>2573</v>
      </c>
      <c r="N286" s="262">
        <v>2748</v>
      </c>
      <c r="O286" s="262">
        <v>2787</v>
      </c>
      <c r="P286" s="262">
        <v>2050</v>
      </c>
      <c r="Q286" s="262">
        <v>1272</v>
      </c>
      <c r="R286" s="262">
        <v>782</v>
      </c>
      <c r="S286" s="262">
        <v>2798</v>
      </c>
      <c r="T286" s="262">
        <v>13832</v>
      </c>
      <c r="U286" s="262">
        <v>1034</v>
      </c>
      <c r="V286" s="262">
        <v>354</v>
      </c>
      <c r="W286" s="262">
        <v>470</v>
      </c>
      <c r="X286" s="262">
        <v>120</v>
      </c>
      <c r="Y286" s="262">
        <v>97</v>
      </c>
      <c r="Z286" s="262">
        <v>153</v>
      </c>
      <c r="AA286" s="262">
        <v>1360</v>
      </c>
      <c r="AB286" s="262">
        <v>2117</v>
      </c>
      <c r="AC286" s="262">
        <v>151</v>
      </c>
      <c r="AD286" s="262">
        <v>14013</v>
      </c>
      <c r="AE286" s="262">
        <v>1006</v>
      </c>
      <c r="AF286" s="262">
        <v>211</v>
      </c>
      <c r="AG286" s="262">
        <v>10824</v>
      </c>
      <c r="AH286" s="262">
        <v>2181</v>
      </c>
      <c r="AI286" s="262">
        <v>3005</v>
      </c>
      <c r="AJ286" s="262">
        <v>2324</v>
      </c>
      <c r="AK286" s="262">
        <v>524</v>
      </c>
      <c r="AL286" s="262">
        <v>7386</v>
      </c>
      <c r="AM286" s="262">
        <v>3483</v>
      </c>
      <c r="AN286" s="262">
        <v>7368</v>
      </c>
      <c r="AO286" s="262">
        <v>621</v>
      </c>
      <c r="AP286" s="262">
        <v>60272</v>
      </c>
      <c r="AQ286" s="262">
        <v>11542</v>
      </c>
      <c r="AR286" s="262">
        <v>5678</v>
      </c>
      <c r="AS286" s="262">
        <v>7982</v>
      </c>
      <c r="AT286" s="262">
        <v>8277</v>
      </c>
      <c r="AU286" s="262">
        <v>8084</v>
      </c>
      <c r="AV286" s="262">
        <v>6481</v>
      </c>
      <c r="AW286" s="262">
        <v>7829</v>
      </c>
      <c r="AX286" s="262">
        <v>2447</v>
      </c>
      <c r="AY286" s="262">
        <v>1952</v>
      </c>
      <c r="AZ286" s="262">
        <v>21278</v>
      </c>
      <c r="BA286" s="262">
        <v>24707</v>
      </c>
      <c r="BB286" s="262">
        <v>5517</v>
      </c>
      <c r="BC286" s="262">
        <v>2403</v>
      </c>
      <c r="BD286" s="262">
        <v>4052</v>
      </c>
      <c r="BE286" s="262">
        <v>747</v>
      </c>
      <c r="BF286" s="262">
        <v>756</v>
      </c>
      <c r="BG286" s="262">
        <v>812</v>
      </c>
      <c r="BH286" s="262">
        <v>4957</v>
      </c>
      <c r="BI286" s="262">
        <v>10490</v>
      </c>
      <c r="BJ286" s="262">
        <v>756</v>
      </c>
      <c r="BK286" s="262">
        <v>40037</v>
      </c>
      <c r="BL286" s="262">
        <v>3679</v>
      </c>
      <c r="BM286" s="262">
        <v>353</v>
      </c>
      <c r="BN286" s="262">
        <v>19988</v>
      </c>
      <c r="BO286" s="262">
        <v>38019</v>
      </c>
      <c r="BP286" s="262">
        <v>55</v>
      </c>
      <c r="BQ286" s="262">
        <v>2210</v>
      </c>
      <c r="BR286" s="262">
        <v>3873</v>
      </c>
      <c r="BS286" s="262">
        <v>11625</v>
      </c>
      <c r="BT286" s="262">
        <v>17161</v>
      </c>
      <c r="BU286" s="262">
        <v>11813</v>
      </c>
      <c r="BV286" s="262">
        <v>6244</v>
      </c>
      <c r="BW286" s="262">
        <v>4895</v>
      </c>
      <c r="BX286" s="262">
        <v>2374</v>
      </c>
      <c r="BY286" s="262">
        <v>907</v>
      </c>
      <c r="BZ286" s="262">
        <v>496</v>
      </c>
      <c r="CA286" s="262">
        <v>884</v>
      </c>
      <c r="CB286" s="262">
        <v>2631</v>
      </c>
      <c r="CC286" s="262">
        <v>6427</v>
      </c>
      <c r="CD286" s="262">
        <v>16293</v>
      </c>
      <c r="CE286" s="262">
        <v>18202</v>
      </c>
      <c r="CF286" s="262">
        <v>8083</v>
      </c>
      <c r="CG286" s="262">
        <v>4605</v>
      </c>
      <c r="CH286" s="262">
        <v>4031</v>
      </c>
      <c r="CI286" s="262">
        <v>18246</v>
      </c>
      <c r="CJ286" s="262">
        <v>6088</v>
      </c>
      <c r="CK286" s="262">
        <v>33303</v>
      </c>
      <c r="CL286" s="262">
        <v>2635</v>
      </c>
      <c r="CM286" s="262">
        <v>57375</v>
      </c>
      <c r="CN286" s="262">
        <v>23765</v>
      </c>
      <c r="CO286" s="262">
        <v>15520</v>
      </c>
      <c r="CP286" s="262">
        <v>12224</v>
      </c>
      <c r="CQ286" s="262">
        <v>4242</v>
      </c>
      <c r="CR286" s="262">
        <v>1624</v>
      </c>
      <c r="CS286" s="262">
        <v>23765</v>
      </c>
      <c r="CT286" s="262">
        <v>19012</v>
      </c>
      <c r="CU286" s="262">
        <v>7508</v>
      </c>
      <c r="CV286" s="262">
        <v>5062</v>
      </c>
      <c r="CW286" s="262">
        <v>1411</v>
      </c>
      <c r="CX286" s="262">
        <v>617</v>
      </c>
      <c r="CY286" s="262">
        <v>115613</v>
      </c>
      <c r="CZ286" s="262">
        <v>55680</v>
      </c>
      <c r="DA286" s="262">
        <v>59933</v>
      </c>
      <c r="DB286" s="262">
        <v>9787</v>
      </c>
      <c r="DC286" s="262">
        <v>11250</v>
      </c>
      <c r="DD286" s="262">
        <v>14493</v>
      </c>
      <c r="DE286" s="262">
        <v>16241</v>
      </c>
      <c r="DF286" s="262">
        <v>12104</v>
      </c>
      <c r="DG286" s="262">
        <v>10226</v>
      </c>
      <c r="DH286" s="262">
        <v>5538</v>
      </c>
      <c r="DI286" s="262">
        <v>2989</v>
      </c>
      <c r="DJ286" s="262">
        <v>2837</v>
      </c>
      <c r="DK286" s="262">
        <v>9532</v>
      </c>
      <c r="DL286" s="262">
        <v>3220</v>
      </c>
      <c r="DM286" s="262">
        <v>9381</v>
      </c>
      <c r="DN286" s="262">
        <v>7571</v>
      </c>
      <c r="DO286" s="262">
        <v>15945</v>
      </c>
      <c r="DP286" s="262">
        <v>20029</v>
      </c>
      <c r="DQ286" s="262">
        <v>22654</v>
      </c>
      <c r="DR286" s="262">
        <v>11832</v>
      </c>
      <c r="DS286" s="262">
        <v>9623</v>
      </c>
      <c r="DT286" s="262">
        <v>65520</v>
      </c>
      <c r="DU286" s="262">
        <v>62350</v>
      </c>
      <c r="DV286" s="262">
        <v>3160</v>
      </c>
      <c r="DW286" s="262">
        <v>49400</v>
      </c>
      <c r="DX286" s="262">
        <v>62350</v>
      </c>
      <c r="DY286" s="262">
        <v>52760</v>
      </c>
      <c r="DZ286" s="262">
        <v>2560</v>
      </c>
      <c r="EA286" s="262">
        <v>2790</v>
      </c>
      <c r="EB286" s="262">
        <v>3920</v>
      </c>
      <c r="EC286" s="262">
        <v>0.42420000000000002</v>
      </c>
      <c r="ED286" s="262">
        <v>60420</v>
      </c>
      <c r="EE286" s="262">
        <v>3010</v>
      </c>
      <c r="EF286" s="262">
        <v>11810</v>
      </c>
      <c r="EG286" s="262">
        <v>10710</v>
      </c>
      <c r="EH286" s="262">
        <v>8600</v>
      </c>
      <c r="EI286" s="262">
        <v>8800</v>
      </c>
      <c r="EJ286" s="262">
        <v>0.42420000000000002</v>
      </c>
      <c r="EK286" s="262">
        <v>6750</v>
      </c>
      <c r="EL286" s="262">
        <v>3830</v>
      </c>
      <c r="EM286" s="262">
        <v>6160</v>
      </c>
      <c r="EN286" s="262">
        <v>0.42420000000000002</v>
      </c>
      <c r="EO286" s="262">
        <v>62350</v>
      </c>
      <c r="EP286" s="262">
        <v>0.42420000000000002</v>
      </c>
      <c r="EQ286" s="262">
        <v>15770</v>
      </c>
      <c r="ER286" s="262">
        <v>12670</v>
      </c>
      <c r="ES286" s="262">
        <v>570</v>
      </c>
      <c r="ET286" s="262">
        <v>2530</v>
      </c>
      <c r="EU286" s="262">
        <v>17580</v>
      </c>
      <c r="EV286" s="262">
        <v>11030</v>
      </c>
      <c r="EW286" s="262">
        <v>6540</v>
      </c>
      <c r="EX286" s="262">
        <v>28490</v>
      </c>
      <c r="EY286" s="262">
        <v>2050</v>
      </c>
      <c r="EZ286" s="262">
        <v>9260</v>
      </c>
      <c r="FA286" s="262">
        <v>4130</v>
      </c>
      <c r="FB286" s="262">
        <v>13040</v>
      </c>
      <c r="FC286" s="262">
        <v>0.42420000000000002</v>
      </c>
      <c r="FD286" s="262">
        <v>12280</v>
      </c>
      <c r="FE286" s="262">
        <v>4340</v>
      </c>
      <c r="FF286" s="262">
        <v>6560</v>
      </c>
      <c r="FG286" s="262">
        <v>1390</v>
      </c>
      <c r="FH286" s="262">
        <v>4100</v>
      </c>
      <c r="FI286" s="262">
        <v>2030</v>
      </c>
      <c r="FJ286" s="262">
        <v>1860</v>
      </c>
      <c r="FK286" s="262">
        <v>2740</v>
      </c>
      <c r="FL286" s="262">
        <v>0.42420000000000002</v>
      </c>
      <c r="FM286" s="262">
        <v>1550</v>
      </c>
      <c r="FN286" s="262">
        <v>99530</v>
      </c>
      <c r="FO286" s="262">
        <v>9600</v>
      </c>
      <c r="FP286" s="262">
        <v>7270</v>
      </c>
      <c r="FQ286" s="262">
        <v>2330</v>
      </c>
      <c r="FR286" s="262">
        <v>39720</v>
      </c>
      <c r="FS286" s="262">
        <v>23270</v>
      </c>
      <c r="FT286" s="262">
        <v>21880</v>
      </c>
      <c r="FU286" s="262">
        <v>1390</v>
      </c>
      <c r="FV286" s="262">
        <v>7510</v>
      </c>
      <c r="FW286" s="262">
        <v>19430</v>
      </c>
      <c r="FX286" s="262">
        <v>99530</v>
      </c>
      <c r="FY286" s="262">
        <v>28810</v>
      </c>
      <c r="FZ286" s="262">
        <v>44980</v>
      </c>
      <c r="GA286" s="262">
        <v>8590</v>
      </c>
      <c r="GB286" s="262">
        <v>2190</v>
      </c>
      <c r="GC286" s="262">
        <v>5840</v>
      </c>
      <c r="GD286" s="262">
        <v>8090</v>
      </c>
      <c r="GE286" s="262">
        <v>1030</v>
      </c>
      <c r="GF286">
        <v>2321</v>
      </c>
      <c r="GG286">
        <v>2021</v>
      </c>
      <c r="GH286">
        <v>7221</v>
      </c>
      <c r="GI286">
        <v>2565</v>
      </c>
      <c r="GJ286">
        <v>902</v>
      </c>
      <c r="GK286">
        <v>1181</v>
      </c>
      <c r="GL286">
        <v>916</v>
      </c>
      <c r="GM286">
        <v>808</v>
      </c>
      <c r="GN286">
        <v>574</v>
      </c>
      <c r="GO286">
        <v>349</v>
      </c>
      <c r="GP286">
        <v>11542</v>
      </c>
      <c r="GQ286">
        <v>5556</v>
      </c>
      <c r="GR286">
        <v>23745</v>
      </c>
      <c r="GS286">
        <v>6060</v>
      </c>
      <c r="GT286">
        <v>1795</v>
      </c>
      <c r="GU286">
        <v>5655</v>
      </c>
      <c r="GV286">
        <v>2014</v>
      </c>
      <c r="GW286">
        <v>1659</v>
      </c>
      <c r="GX286">
        <v>1373</v>
      </c>
      <c r="GY286">
        <v>873</v>
      </c>
    </row>
    <row r="287" spans="1:207">
      <c r="A287" s="262">
        <v>9564</v>
      </c>
      <c r="B287" s="262">
        <v>9</v>
      </c>
      <c r="C287" s="262">
        <v>5</v>
      </c>
      <c r="D287" s="262">
        <v>64</v>
      </c>
      <c r="E287" s="262" t="s">
        <v>188</v>
      </c>
      <c r="F287" s="262" t="s">
        <v>2761</v>
      </c>
      <c r="G287" s="262" t="s">
        <v>2762</v>
      </c>
      <c r="H287" s="262" t="s">
        <v>2202</v>
      </c>
      <c r="I287" s="262">
        <v>71408</v>
      </c>
      <c r="J287" s="262">
        <v>6156</v>
      </c>
      <c r="K287" s="262">
        <v>11190</v>
      </c>
      <c r="L287" s="262">
        <v>11809</v>
      </c>
      <c r="M287" s="262">
        <v>13653</v>
      </c>
      <c r="N287" s="262">
        <v>11308</v>
      </c>
      <c r="O287" s="262">
        <v>6947</v>
      </c>
      <c r="P287" s="262">
        <v>5049</v>
      </c>
      <c r="Q287" s="262">
        <v>3116</v>
      </c>
      <c r="R287" s="262">
        <v>2180</v>
      </c>
      <c r="S287" s="262">
        <v>11050</v>
      </c>
      <c r="T287" s="262">
        <v>50926</v>
      </c>
      <c r="U287" s="262">
        <v>3489</v>
      </c>
      <c r="V287" s="262">
        <v>2254</v>
      </c>
      <c r="W287" s="262">
        <v>1586</v>
      </c>
      <c r="X287" s="262">
        <v>716</v>
      </c>
      <c r="Y287" s="262">
        <v>664</v>
      </c>
      <c r="Z287" s="262">
        <v>723</v>
      </c>
      <c r="AA287" s="262">
        <v>9239</v>
      </c>
      <c r="AB287" s="262">
        <v>8011</v>
      </c>
      <c r="AC287" s="262">
        <v>520</v>
      </c>
      <c r="AD287" s="262">
        <v>47938</v>
      </c>
      <c r="AE287" s="262">
        <v>5564</v>
      </c>
      <c r="AF287" s="262">
        <v>136</v>
      </c>
      <c r="AG287" s="262">
        <v>40437</v>
      </c>
      <c r="AH287" s="262">
        <v>6460</v>
      </c>
      <c r="AI287" s="262">
        <v>10290</v>
      </c>
      <c r="AJ287" s="262">
        <v>10933</v>
      </c>
      <c r="AK287" s="262">
        <v>3288</v>
      </c>
      <c r="AL287" s="262">
        <v>18145</v>
      </c>
      <c r="AM287" s="262">
        <v>12689</v>
      </c>
      <c r="AN287" s="262">
        <v>38011</v>
      </c>
      <c r="AO287" s="262">
        <v>2563</v>
      </c>
      <c r="AP287" s="262">
        <v>266267</v>
      </c>
      <c r="AQ287" s="262">
        <v>33000</v>
      </c>
      <c r="AR287" s="262">
        <v>29843</v>
      </c>
      <c r="AS287" s="262">
        <v>55361</v>
      </c>
      <c r="AT287" s="262">
        <v>55021</v>
      </c>
      <c r="AU287" s="262">
        <v>36748</v>
      </c>
      <c r="AV287" s="262">
        <v>21089</v>
      </c>
      <c r="AW287" s="262">
        <v>22241</v>
      </c>
      <c r="AX287" s="262">
        <v>7353</v>
      </c>
      <c r="AY287" s="262">
        <v>5600</v>
      </c>
      <c r="AZ287" s="262">
        <v>95019</v>
      </c>
      <c r="BA287" s="262">
        <v>101091</v>
      </c>
      <c r="BB287" s="262">
        <v>17392</v>
      </c>
      <c r="BC287" s="262">
        <v>18509</v>
      </c>
      <c r="BD287" s="262">
        <v>17131</v>
      </c>
      <c r="BE287" s="262">
        <v>4270</v>
      </c>
      <c r="BF287" s="262">
        <v>7552</v>
      </c>
      <c r="BG287" s="262">
        <v>5292</v>
      </c>
      <c r="BH287" s="262">
        <v>63260</v>
      </c>
      <c r="BI287" s="262">
        <v>44480</v>
      </c>
      <c r="BJ287" s="262">
        <v>3134</v>
      </c>
      <c r="BK287" s="262">
        <v>128919</v>
      </c>
      <c r="BL287" s="262">
        <v>26233</v>
      </c>
      <c r="BM287" s="262">
        <v>230</v>
      </c>
      <c r="BN287" s="262">
        <v>77356</v>
      </c>
      <c r="BO287" s="262">
        <v>180520</v>
      </c>
      <c r="BP287" s="262">
        <v>200</v>
      </c>
      <c r="BQ287" s="262">
        <v>8180</v>
      </c>
      <c r="BR287" s="262">
        <v>22622</v>
      </c>
      <c r="BS287" s="262">
        <v>63592</v>
      </c>
      <c r="BT287" s="262">
        <v>83638</v>
      </c>
      <c r="BU287" s="262">
        <v>41519</v>
      </c>
      <c r="BV287" s="262">
        <v>21497</v>
      </c>
      <c r="BW287" s="262">
        <v>16978</v>
      </c>
      <c r="BX287" s="262">
        <v>8158</v>
      </c>
      <c r="BY287" s="262">
        <v>3377</v>
      </c>
      <c r="BZ287" s="262">
        <v>1825</v>
      </c>
      <c r="CA287" s="262">
        <v>3050</v>
      </c>
      <c r="CB287" s="262">
        <v>13433</v>
      </c>
      <c r="CC287" s="262">
        <v>30340</v>
      </c>
      <c r="CD287" s="262">
        <v>78264</v>
      </c>
      <c r="CE287" s="262">
        <v>78866</v>
      </c>
      <c r="CF287" s="262">
        <v>32456</v>
      </c>
      <c r="CG287" s="262">
        <v>17883</v>
      </c>
      <c r="CH287" s="262">
        <v>15014</v>
      </c>
      <c r="CI287" s="262">
        <v>53397</v>
      </c>
      <c r="CJ287" s="262">
        <v>27793</v>
      </c>
      <c r="CK287" s="262">
        <v>170542</v>
      </c>
      <c r="CL287" s="262">
        <v>14524</v>
      </c>
      <c r="CM287" s="262">
        <v>254871</v>
      </c>
      <c r="CN287" s="262">
        <v>119157</v>
      </c>
      <c r="CO287" s="262">
        <v>65809</v>
      </c>
      <c r="CP287" s="262">
        <v>46076</v>
      </c>
      <c r="CQ287" s="262">
        <v>16658</v>
      </c>
      <c r="CR287" s="262">
        <v>7171</v>
      </c>
      <c r="CS287" s="262">
        <v>119157</v>
      </c>
      <c r="CT287" s="262">
        <v>80452</v>
      </c>
      <c r="CU287" s="262">
        <v>28543</v>
      </c>
      <c r="CV287" s="262">
        <v>18781</v>
      </c>
      <c r="CW287" s="262">
        <v>5522</v>
      </c>
      <c r="CX287" s="262">
        <v>2416</v>
      </c>
      <c r="CY287" s="262">
        <v>486314</v>
      </c>
      <c r="CZ287" s="262">
        <v>233141</v>
      </c>
      <c r="DA287" s="262">
        <v>253173</v>
      </c>
      <c r="DB287" s="262">
        <v>40795</v>
      </c>
      <c r="DC287" s="262">
        <v>41029</v>
      </c>
      <c r="DD287" s="262">
        <v>68673</v>
      </c>
      <c r="DE287" s="262">
        <v>63361</v>
      </c>
      <c r="DF287" s="262">
        <v>54002</v>
      </c>
      <c r="DG287" s="262">
        <v>48171</v>
      </c>
      <c r="DH287" s="262">
        <v>27016</v>
      </c>
      <c r="DI287" s="262">
        <v>12776</v>
      </c>
      <c r="DJ287" s="262">
        <v>12408</v>
      </c>
      <c r="DK287" s="262">
        <v>35528</v>
      </c>
      <c r="DL287" s="262">
        <v>11965</v>
      </c>
      <c r="DM287" s="262">
        <v>40915</v>
      </c>
      <c r="DN287" s="262">
        <v>36905</v>
      </c>
      <c r="DO287" s="262">
        <v>67426</v>
      </c>
      <c r="DP287" s="262">
        <v>75841</v>
      </c>
      <c r="DQ287" s="262">
        <v>91948</v>
      </c>
      <c r="DR287" s="262">
        <v>54104</v>
      </c>
      <c r="DS287" s="262">
        <v>46498</v>
      </c>
      <c r="DT287" s="262">
        <v>262220</v>
      </c>
      <c r="DU287" s="262">
        <v>249050</v>
      </c>
      <c r="DV287" s="262">
        <v>13170</v>
      </c>
      <c r="DW287" s="262">
        <v>220190</v>
      </c>
      <c r="DX287" s="262">
        <v>249050</v>
      </c>
      <c r="DY287" s="262">
        <v>211340</v>
      </c>
      <c r="DZ287" s="262">
        <v>10560</v>
      </c>
      <c r="EA287" s="262">
        <v>10290</v>
      </c>
      <c r="EB287" s="262">
        <v>15290</v>
      </c>
      <c r="EC287" s="262">
        <v>1560</v>
      </c>
      <c r="ED287" s="262">
        <v>243100</v>
      </c>
      <c r="EE287" s="262">
        <v>13210</v>
      </c>
      <c r="EF287" s="262">
        <v>51680</v>
      </c>
      <c r="EG287" s="262">
        <v>41280</v>
      </c>
      <c r="EH287" s="262">
        <v>36090</v>
      </c>
      <c r="EI287" s="262">
        <v>37140</v>
      </c>
      <c r="EJ287" s="262">
        <v>0.42420000000000002</v>
      </c>
      <c r="EK287" s="262">
        <v>26200</v>
      </c>
      <c r="EL287" s="262">
        <v>13240</v>
      </c>
      <c r="EM287" s="262">
        <v>23000</v>
      </c>
      <c r="EN287" s="262">
        <v>0.42420000000000002</v>
      </c>
      <c r="EO287" s="262">
        <v>249050</v>
      </c>
      <c r="EP287" s="262">
        <v>1320</v>
      </c>
      <c r="EQ287" s="262">
        <v>54370</v>
      </c>
      <c r="ER287" s="262">
        <v>43060</v>
      </c>
      <c r="ES287" s="262">
        <v>2390</v>
      </c>
      <c r="ET287" s="262">
        <v>8920</v>
      </c>
      <c r="EU287" s="262">
        <v>71730</v>
      </c>
      <c r="EV287" s="262">
        <v>43050</v>
      </c>
      <c r="EW287" s="262">
        <v>28690</v>
      </c>
      <c r="EX287" s="262">
        <v>121620</v>
      </c>
      <c r="EY287" s="262">
        <v>9030</v>
      </c>
      <c r="EZ287" s="262">
        <v>41170</v>
      </c>
      <c r="FA287" s="262">
        <v>17660</v>
      </c>
      <c r="FB287" s="262">
        <v>53770</v>
      </c>
      <c r="FC287" s="262">
        <v>0.42420000000000002</v>
      </c>
      <c r="FD287" s="262">
        <v>47440</v>
      </c>
      <c r="FE287" s="262">
        <v>15390</v>
      </c>
      <c r="FF287" s="262">
        <v>25960</v>
      </c>
      <c r="FG287" s="262">
        <v>6080</v>
      </c>
      <c r="FH287" s="262">
        <v>14970</v>
      </c>
      <c r="FI287" s="262">
        <v>7470</v>
      </c>
      <c r="FJ287" s="262">
        <v>6370</v>
      </c>
      <c r="FK287" s="262">
        <v>12470</v>
      </c>
      <c r="FL287" s="262">
        <v>0.42420000000000002</v>
      </c>
      <c r="FM287" s="262">
        <v>5820</v>
      </c>
      <c r="FN287" s="262">
        <v>423100</v>
      </c>
      <c r="FO287" s="262">
        <v>36470</v>
      </c>
      <c r="FP287" s="262">
        <v>26230</v>
      </c>
      <c r="FQ287" s="262">
        <v>10240</v>
      </c>
      <c r="FR287" s="262">
        <v>158610</v>
      </c>
      <c r="FS287" s="262">
        <v>90590</v>
      </c>
      <c r="FT287" s="262">
        <v>84510</v>
      </c>
      <c r="FU287" s="262">
        <v>6080</v>
      </c>
      <c r="FV287" s="262">
        <v>33930</v>
      </c>
      <c r="FW287" s="262">
        <v>103500</v>
      </c>
      <c r="FX287" s="262">
        <v>423100</v>
      </c>
      <c r="FY287" s="262">
        <v>117790</v>
      </c>
      <c r="FZ287" s="262">
        <v>179630</v>
      </c>
      <c r="GA287" s="262">
        <v>36980</v>
      </c>
      <c r="GB287" s="262">
        <v>10410</v>
      </c>
      <c r="GC287" s="262">
        <v>28040</v>
      </c>
      <c r="GD287" s="262">
        <v>43580</v>
      </c>
      <c r="GE287" s="262">
        <v>6680</v>
      </c>
      <c r="GF287">
        <v>6156</v>
      </c>
      <c r="GG287">
        <v>10861</v>
      </c>
      <c r="GH287">
        <v>36208</v>
      </c>
      <c r="GI287">
        <v>6074</v>
      </c>
      <c r="GJ287">
        <v>2401</v>
      </c>
      <c r="GK287">
        <v>2785</v>
      </c>
      <c r="GL287">
        <v>2216</v>
      </c>
      <c r="GM287">
        <v>1963</v>
      </c>
      <c r="GN287">
        <v>1933</v>
      </c>
      <c r="GO287">
        <v>811</v>
      </c>
      <c r="GP287">
        <v>33000</v>
      </c>
      <c r="GQ287">
        <v>28681</v>
      </c>
      <c r="GR287">
        <v>146651</v>
      </c>
      <c r="GS287">
        <v>18391</v>
      </c>
      <c r="GT287">
        <v>6174</v>
      </c>
      <c r="GU287">
        <v>14692</v>
      </c>
      <c r="GV287">
        <v>6976</v>
      </c>
      <c r="GW287">
        <v>4652</v>
      </c>
      <c r="GX287">
        <v>5089</v>
      </c>
      <c r="GY287">
        <v>1950</v>
      </c>
    </row>
    <row r="288" spans="1:207">
      <c r="A288" s="262">
        <v>9565</v>
      </c>
      <c r="B288" s="262">
        <v>9</v>
      </c>
      <c r="C288" s="262">
        <v>5</v>
      </c>
      <c r="D288" s="262">
        <v>65</v>
      </c>
      <c r="E288" s="262" t="s">
        <v>188</v>
      </c>
      <c r="F288" s="262" t="s">
        <v>2763</v>
      </c>
      <c r="G288" s="262" t="s">
        <v>2764</v>
      </c>
      <c r="H288" s="262" t="s">
        <v>2202</v>
      </c>
      <c r="I288" s="262">
        <v>9595</v>
      </c>
      <c r="J288" s="262">
        <v>730</v>
      </c>
      <c r="K288" s="262">
        <v>843</v>
      </c>
      <c r="L288" s="262">
        <v>1075</v>
      </c>
      <c r="M288" s="262">
        <v>1608</v>
      </c>
      <c r="N288" s="262">
        <v>2096</v>
      </c>
      <c r="O288" s="262">
        <v>1292</v>
      </c>
      <c r="P288" s="262">
        <v>1064</v>
      </c>
      <c r="Q288" s="262">
        <v>558</v>
      </c>
      <c r="R288" s="262">
        <v>329</v>
      </c>
      <c r="S288" s="262">
        <v>1192</v>
      </c>
      <c r="T288" s="262">
        <v>7955</v>
      </c>
      <c r="U288" s="262">
        <v>83</v>
      </c>
      <c r="V288" s="262">
        <v>184</v>
      </c>
      <c r="W288" s="262">
        <v>81</v>
      </c>
      <c r="X288" s="262">
        <v>66</v>
      </c>
      <c r="Y288" s="262">
        <v>3</v>
      </c>
      <c r="Z288" s="262">
        <v>31</v>
      </c>
      <c r="AA288" s="262">
        <v>202</v>
      </c>
      <c r="AB288" s="262">
        <v>577</v>
      </c>
      <c r="AC288" s="262">
        <v>38</v>
      </c>
      <c r="AD288" s="262">
        <v>8287</v>
      </c>
      <c r="AE288" s="262">
        <v>455</v>
      </c>
      <c r="AF288" s="262">
        <v>36</v>
      </c>
      <c r="AG288" s="262">
        <v>6327</v>
      </c>
      <c r="AH288" s="262">
        <v>1580</v>
      </c>
      <c r="AI288" s="262">
        <v>1305</v>
      </c>
      <c r="AJ288" s="262">
        <v>319</v>
      </c>
      <c r="AK288" s="262">
        <v>64</v>
      </c>
      <c r="AL288" s="262">
        <v>5281</v>
      </c>
      <c r="AM288" s="262">
        <v>1664</v>
      </c>
      <c r="AN288" s="262">
        <v>2387</v>
      </c>
      <c r="AO288" s="262">
        <v>263</v>
      </c>
      <c r="AP288" s="262">
        <v>18983</v>
      </c>
      <c r="AQ288" s="262">
        <v>1714</v>
      </c>
      <c r="AR288" s="262">
        <v>1546</v>
      </c>
      <c r="AS288" s="262">
        <v>2191</v>
      </c>
      <c r="AT288" s="262">
        <v>3167</v>
      </c>
      <c r="AU288" s="262">
        <v>4095</v>
      </c>
      <c r="AV288" s="262">
        <v>2239</v>
      </c>
      <c r="AW288" s="262">
        <v>2652</v>
      </c>
      <c r="AX288" s="262">
        <v>921</v>
      </c>
      <c r="AY288" s="262">
        <v>458</v>
      </c>
      <c r="AZ288" s="262">
        <v>5648</v>
      </c>
      <c r="BA288" s="262">
        <v>10679</v>
      </c>
      <c r="BB288" s="262">
        <v>402</v>
      </c>
      <c r="BC288" s="262">
        <v>1364</v>
      </c>
      <c r="BD288" s="262">
        <v>665</v>
      </c>
      <c r="BE288" s="262">
        <v>149</v>
      </c>
      <c r="BF288" s="262">
        <v>3</v>
      </c>
      <c r="BG288" s="262">
        <v>73</v>
      </c>
      <c r="BH288" s="262">
        <v>556</v>
      </c>
      <c r="BI288" s="262">
        <v>1739</v>
      </c>
      <c r="BJ288" s="262">
        <v>47</v>
      </c>
      <c r="BK288" s="262">
        <v>15559</v>
      </c>
      <c r="BL288" s="262">
        <v>991</v>
      </c>
      <c r="BM288" s="262">
        <v>91</v>
      </c>
      <c r="BN288" s="262">
        <v>9213</v>
      </c>
      <c r="BO288" s="262">
        <v>9085</v>
      </c>
      <c r="BP288" s="262">
        <v>26</v>
      </c>
      <c r="BQ288" s="262">
        <v>659</v>
      </c>
      <c r="BR288" s="262">
        <v>652</v>
      </c>
      <c r="BS288" s="262">
        <v>2546</v>
      </c>
      <c r="BT288" s="262">
        <v>4692</v>
      </c>
      <c r="BU288" s="262">
        <v>3561</v>
      </c>
      <c r="BV288" s="262">
        <v>2650</v>
      </c>
      <c r="BW288" s="262">
        <v>2301</v>
      </c>
      <c r="BX288" s="262">
        <v>1313</v>
      </c>
      <c r="BY288" s="262">
        <v>476</v>
      </c>
      <c r="BZ288" s="262">
        <v>267</v>
      </c>
      <c r="CA288" s="262">
        <v>525</v>
      </c>
      <c r="CB288" s="262">
        <v>321</v>
      </c>
      <c r="CC288" s="262">
        <v>1239</v>
      </c>
      <c r="CD288" s="262">
        <v>3894</v>
      </c>
      <c r="CE288" s="262">
        <v>5202</v>
      </c>
      <c r="CF288" s="262">
        <v>3513</v>
      </c>
      <c r="CG288" s="262">
        <v>2471</v>
      </c>
      <c r="CH288" s="262">
        <v>2343</v>
      </c>
      <c r="CI288" s="262">
        <v>11364</v>
      </c>
      <c r="CJ288" s="262">
        <v>2364</v>
      </c>
      <c r="CK288" s="262">
        <v>4262</v>
      </c>
      <c r="CL288" s="262">
        <v>993</v>
      </c>
      <c r="CM288" s="262">
        <v>17794</v>
      </c>
      <c r="CN288" s="262">
        <v>6319</v>
      </c>
      <c r="CO288" s="262">
        <v>5103</v>
      </c>
      <c r="CP288" s="262">
        <v>4510</v>
      </c>
      <c r="CQ288" s="262">
        <v>1545</v>
      </c>
      <c r="CR288" s="262">
        <v>317</v>
      </c>
      <c r="CS288" s="262">
        <v>6319</v>
      </c>
      <c r="CT288" s="262">
        <v>6154</v>
      </c>
      <c r="CU288" s="262">
        <v>2607</v>
      </c>
      <c r="CV288" s="262">
        <v>1964</v>
      </c>
      <c r="CW288" s="262">
        <v>530</v>
      </c>
      <c r="CX288" s="262">
        <v>220</v>
      </c>
      <c r="CY288" s="262">
        <v>38469</v>
      </c>
      <c r="CZ288" s="262">
        <v>18451</v>
      </c>
      <c r="DA288" s="262">
        <v>20018</v>
      </c>
      <c r="DB288" s="262">
        <v>3311</v>
      </c>
      <c r="DC288" s="262">
        <v>4165</v>
      </c>
      <c r="DD288" s="262">
        <v>4133</v>
      </c>
      <c r="DE288" s="262">
        <v>5346</v>
      </c>
      <c r="DF288" s="262">
        <v>4479</v>
      </c>
      <c r="DG288" s="262">
        <v>3832</v>
      </c>
      <c r="DH288" s="262">
        <v>2093</v>
      </c>
      <c r="DI288" s="262">
        <v>888</v>
      </c>
      <c r="DJ288" s="262">
        <v>1027</v>
      </c>
      <c r="DK288" s="262">
        <v>3422</v>
      </c>
      <c r="DL288" s="262">
        <v>1292</v>
      </c>
      <c r="DM288" s="262">
        <v>2865</v>
      </c>
      <c r="DN288" s="262">
        <v>2115</v>
      </c>
      <c r="DO288" s="262">
        <v>4382</v>
      </c>
      <c r="DP288" s="262">
        <v>6728</v>
      </c>
      <c r="DQ288" s="262">
        <v>7681</v>
      </c>
      <c r="DR288" s="262">
        <v>4495</v>
      </c>
      <c r="DS288" s="262">
        <v>3574</v>
      </c>
      <c r="DT288" s="262">
        <v>20820</v>
      </c>
      <c r="DU288" s="262">
        <v>20180</v>
      </c>
      <c r="DV288" s="262">
        <v>640</v>
      </c>
      <c r="DW288" s="262">
        <v>17530</v>
      </c>
      <c r="DX288" s="262">
        <v>20180</v>
      </c>
      <c r="DY288" s="262">
        <v>16530</v>
      </c>
      <c r="DZ288" s="262">
        <v>1060</v>
      </c>
      <c r="EA288" s="262">
        <v>990</v>
      </c>
      <c r="EB288" s="262">
        <v>1300</v>
      </c>
      <c r="EC288" s="262">
        <v>0.42420000000000002</v>
      </c>
      <c r="ED288" s="262">
        <v>19500</v>
      </c>
      <c r="EE288" s="262">
        <v>1010</v>
      </c>
      <c r="EF288" s="262">
        <v>3400</v>
      </c>
      <c r="EG288" s="262">
        <v>3890</v>
      </c>
      <c r="EH288" s="262">
        <v>3100</v>
      </c>
      <c r="EI288" s="262">
        <v>2730</v>
      </c>
      <c r="EJ288" s="262">
        <v>0.42420000000000002</v>
      </c>
      <c r="EK288" s="262">
        <v>2380</v>
      </c>
      <c r="EL288" s="262">
        <v>960</v>
      </c>
      <c r="EM288" s="262">
        <v>1710</v>
      </c>
      <c r="EN288" s="262">
        <v>0.42420000000000002</v>
      </c>
      <c r="EO288" s="262">
        <v>20180</v>
      </c>
      <c r="EP288" s="262">
        <v>0.42420000000000002</v>
      </c>
      <c r="EQ288" s="262">
        <v>5420</v>
      </c>
      <c r="ER288" s="262">
        <v>4190</v>
      </c>
      <c r="ES288" s="262">
        <v>360</v>
      </c>
      <c r="ET288" s="262">
        <v>880</v>
      </c>
      <c r="EU288" s="262">
        <v>5440</v>
      </c>
      <c r="EV288" s="262">
        <v>3620</v>
      </c>
      <c r="EW288" s="262">
        <v>1820</v>
      </c>
      <c r="EX288" s="262">
        <v>9070</v>
      </c>
      <c r="EY288" s="262">
        <v>860</v>
      </c>
      <c r="EZ288" s="262">
        <v>2630</v>
      </c>
      <c r="FA288" s="262">
        <v>1360</v>
      </c>
      <c r="FB288" s="262">
        <v>4230</v>
      </c>
      <c r="FC288" s="262">
        <v>0.42420000000000002</v>
      </c>
      <c r="FD288" s="262">
        <v>4600</v>
      </c>
      <c r="FE288" s="262">
        <v>1530</v>
      </c>
      <c r="FF288" s="262">
        <v>2500</v>
      </c>
      <c r="FG288" s="262">
        <v>580</v>
      </c>
      <c r="FH288" s="262">
        <v>1460</v>
      </c>
      <c r="FI288" s="262">
        <v>660</v>
      </c>
      <c r="FJ288" s="262">
        <v>600</v>
      </c>
      <c r="FK288" s="262">
        <v>1340</v>
      </c>
      <c r="FL288" s="262">
        <v>0.42420000000000002</v>
      </c>
      <c r="FM288" s="262">
        <v>550</v>
      </c>
      <c r="FN288" s="262">
        <v>32800</v>
      </c>
      <c r="FO288" s="262">
        <v>2480</v>
      </c>
      <c r="FP288" s="262">
        <v>1640</v>
      </c>
      <c r="FQ288" s="262">
        <v>840</v>
      </c>
      <c r="FR288" s="262">
        <v>13300</v>
      </c>
      <c r="FS288" s="262">
        <v>8540</v>
      </c>
      <c r="FT288" s="262">
        <v>7960</v>
      </c>
      <c r="FU288" s="262">
        <v>580</v>
      </c>
      <c r="FV288" s="262">
        <v>2500</v>
      </c>
      <c r="FW288" s="262">
        <v>5990</v>
      </c>
      <c r="FX288" s="262">
        <v>32800</v>
      </c>
      <c r="FY288" s="262">
        <v>8280</v>
      </c>
      <c r="FZ288" s="262">
        <v>15020</v>
      </c>
      <c r="GA288" s="262">
        <v>3870</v>
      </c>
      <c r="GB288" s="262">
        <v>950</v>
      </c>
      <c r="GC288" s="262">
        <v>1950</v>
      </c>
      <c r="GD288" s="262">
        <v>2420</v>
      </c>
      <c r="GE288" s="262">
        <v>0.42420000000000002</v>
      </c>
      <c r="GF288">
        <v>730</v>
      </c>
      <c r="GG288">
        <v>809</v>
      </c>
      <c r="GH288">
        <v>4613</v>
      </c>
      <c r="GI288">
        <v>1159</v>
      </c>
      <c r="GJ288">
        <v>477</v>
      </c>
      <c r="GK288">
        <v>507</v>
      </c>
      <c r="GL288">
        <v>546</v>
      </c>
      <c r="GM288">
        <v>332</v>
      </c>
      <c r="GN288">
        <v>273</v>
      </c>
      <c r="GO288">
        <v>149</v>
      </c>
      <c r="GP288">
        <v>1714</v>
      </c>
      <c r="GQ288">
        <v>1489</v>
      </c>
      <c r="GR288">
        <v>9268</v>
      </c>
      <c r="GS288">
        <v>1987</v>
      </c>
      <c r="GT288">
        <v>864</v>
      </c>
      <c r="GU288">
        <v>1499</v>
      </c>
      <c r="GV288">
        <v>1022</v>
      </c>
      <c r="GW288">
        <v>481</v>
      </c>
      <c r="GX288">
        <v>482</v>
      </c>
      <c r="GY288">
        <v>177</v>
      </c>
    </row>
    <row r="289" spans="1:207">
      <c r="A289" s="262">
        <v>9571</v>
      </c>
      <c r="B289" s="262">
        <v>9</v>
      </c>
      <c r="C289" s="262">
        <v>5</v>
      </c>
      <c r="D289" s="262">
        <v>71</v>
      </c>
      <c r="E289" s="262" t="s">
        <v>188</v>
      </c>
      <c r="F289" s="262" t="s">
        <v>2755</v>
      </c>
      <c r="G289" s="262" t="s">
        <v>2765</v>
      </c>
      <c r="H289" s="262" t="s">
        <v>2202</v>
      </c>
      <c r="I289" s="262">
        <v>52920</v>
      </c>
      <c r="J289" s="262">
        <v>7483</v>
      </c>
      <c r="K289" s="262">
        <v>4217</v>
      </c>
      <c r="L289" s="262">
        <v>4557</v>
      </c>
      <c r="M289" s="262">
        <v>7187</v>
      </c>
      <c r="N289" s="262">
        <v>8384</v>
      </c>
      <c r="O289" s="262">
        <v>6855</v>
      </c>
      <c r="P289" s="262">
        <v>8136</v>
      </c>
      <c r="Q289" s="262">
        <v>4156</v>
      </c>
      <c r="R289" s="262">
        <v>1945</v>
      </c>
      <c r="S289" s="262">
        <v>3632</v>
      </c>
      <c r="T289" s="262">
        <v>48163</v>
      </c>
      <c r="U289" s="262">
        <v>146</v>
      </c>
      <c r="V289" s="262">
        <v>326</v>
      </c>
      <c r="W289" s="262">
        <v>134</v>
      </c>
      <c r="X289" s="262">
        <v>156</v>
      </c>
      <c r="Y289" s="262">
        <v>22</v>
      </c>
      <c r="Z289" s="262">
        <v>341</v>
      </c>
      <c r="AA289" s="262">
        <v>1483</v>
      </c>
      <c r="AB289" s="262">
        <v>990</v>
      </c>
      <c r="AC289" s="262">
        <v>303</v>
      </c>
      <c r="AD289" s="262">
        <v>44538</v>
      </c>
      <c r="AE289" s="262">
        <v>5209</v>
      </c>
      <c r="AF289" s="262">
        <v>397</v>
      </c>
      <c r="AG289" s="262">
        <v>36236</v>
      </c>
      <c r="AH289" s="262">
        <v>12270</v>
      </c>
      <c r="AI289" s="262">
        <v>3966</v>
      </c>
      <c r="AJ289" s="262">
        <v>383</v>
      </c>
      <c r="AK289" s="262">
        <v>65</v>
      </c>
      <c r="AL289" s="262">
        <v>43200</v>
      </c>
      <c r="AM289" s="262">
        <v>4168</v>
      </c>
      <c r="AN289" s="262">
        <v>3450</v>
      </c>
      <c r="AO289" s="262">
        <v>2102</v>
      </c>
      <c r="AP289" s="262">
        <v>79493</v>
      </c>
      <c r="AQ289" s="262">
        <v>10398</v>
      </c>
      <c r="AR289" s="262">
        <v>5869</v>
      </c>
      <c r="AS289" s="262">
        <v>7071</v>
      </c>
      <c r="AT289" s="262">
        <v>11700</v>
      </c>
      <c r="AU289" s="262">
        <v>13225</v>
      </c>
      <c r="AV289" s="262">
        <v>9925</v>
      </c>
      <c r="AW289" s="262">
        <v>13035</v>
      </c>
      <c r="AX289" s="262">
        <v>5475</v>
      </c>
      <c r="AY289" s="262">
        <v>2591</v>
      </c>
      <c r="AZ289" s="262">
        <v>11727</v>
      </c>
      <c r="BA289" s="262">
        <v>64258</v>
      </c>
      <c r="BB289" s="262">
        <v>635</v>
      </c>
      <c r="BC289" s="262">
        <v>1068</v>
      </c>
      <c r="BD289" s="262">
        <v>549</v>
      </c>
      <c r="BE289" s="262">
        <v>339</v>
      </c>
      <c r="BF289" s="262">
        <v>43</v>
      </c>
      <c r="BG289" s="262">
        <v>670</v>
      </c>
      <c r="BH289" s="262">
        <v>2349</v>
      </c>
      <c r="BI289" s="262">
        <v>2261</v>
      </c>
      <c r="BJ289" s="262">
        <v>449</v>
      </c>
      <c r="BK289" s="262">
        <v>66957</v>
      </c>
      <c r="BL289" s="262">
        <v>6820</v>
      </c>
      <c r="BM289" s="262">
        <v>453</v>
      </c>
      <c r="BN289" s="262">
        <v>49418</v>
      </c>
      <c r="BO289" s="262">
        <v>25688</v>
      </c>
      <c r="BP289" s="262">
        <v>435</v>
      </c>
      <c r="BQ289" s="262">
        <v>3748</v>
      </c>
      <c r="BR289" s="262">
        <v>2088</v>
      </c>
      <c r="BS289" s="262">
        <v>5800</v>
      </c>
      <c r="BT289" s="262">
        <v>11904</v>
      </c>
      <c r="BU289" s="262">
        <v>14625</v>
      </c>
      <c r="BV289" s="262">
        <v>13736</v>
      </c>
      <c r="BW289" s="262">
        <v>12861</v>
      </c>
      <c r="BX289" s="262">
        <v>7679</v>
      </c>
      <c r="BY289" s="262">
        <v>3541</v>
      </c>
      <c r="BZ289" s="262">
        <v>2391</v>
      </c>
      <c r="CA289" s="262">
        <v>4664</v>
      </c>
      <c r="CB289" s="262">
        <v>1311</v>
      </c>
      <c r="CC289" s="262">
        <v>3213</v>
      </c>
      <c r="CD289" s="262">
        <v>9565</v>
      </c>
      <c r="CE289" s="262">
        <v>16313</v>
      </c>
      <c r="CF289" s="262">
        <v>16282</v>
      </c>
      <c r="CG289" s="262">
        <v>13041</v>
      </c>
      <c r="CH289" s="262">
        <v>19564</v>
      </c>
      <c r="CI289" s="262">
        <v>63551</v>
      </c>
      <c r="CJ289" s="262">
        <v>6454</v>
      </c>
      <c r="CK289" s="262">
        <v>5710</v>
      </c>
      <c r="CL289" s="262">
        <v>3574</v>
      </c>
      <c r="CM289" s="262">
        <v>72723</v>
      </c>
      <c r="CN289" s="262">
        <v>20353</v>
      </c>
      <c r="CO289" s="262">
        <v>19318</v>
      </c>
      <c r="CP289" s="262">
        <v>25810</v>
      </c>
      <c r="CQ289" s="262">
        <v>5838</v>
      </c>
      <c r="CR289" s="262">
        <v>1404</v>
      </c>
      <c r="CS289" s="262">
        <v>20353</v>
      </c>
      <c r="CT289" s="262">
        <v>22813</v>
      </c>
      <c r="CU289" s="262">
        <v>12095</v>
      </c>
      <c r="CV289" s="262">
        <v>11387</v>
      </c>
      <c r="CW289" s="262">
        <v>4115</v>
      </c>
      <c r="CX289" s="262">
        <v>1960</v>
      </c>
      <c r="CY289" s="262">
        <v>178353</v>
      </c>
      <c r="CZ289" s="262">
        <v>88473</v>
      </c>
      <c r="DA289" s="262">
        <v>89881</v>
      </c>
      <c r="DB289" s="262">
        <v>15746</v>
      </c>
      <c r="DC289" s="262">
        <v>22068</v>
      </c>
      <c r="DD289" s="262">
        <v>20500</v>
      </c>
      <c r="DE289" s="262">
        <v>26541</v>
      </c>
      <c r="DF289" s="262">
        <v>17261</v>
      </c>
      <c r="DG289" s="262">
        <v>17067</v>
      </c>
      <c r="DH289" s="262">
        <v>9096</v>
      </c>
      <c r="DI289" s="262">
        <v>4285</v>
      </c>
      <c r="DJ289" s="262">
        <v>4649</v>
      </c>
      <c r="DK289" s="262">
        <v>17385</v>
      </c>
      <c r="DL289" s="262">
        <v>6748</v>
      </c>
      <c r="DM289" s="262">
        <v>15607</v>
      </c>
      <c r="DN289" s="262">
        <v>9640</v>
      </c>
      <c r="DO289" s="262">
        <v>20038</v>
      </c>
      <c r="DP289" s="262">
        <v>30037</v>
      </c>
      <c r="DQ289" s="262">
        <v>36558</v>
      </c>
      <c r="DR289" s="262">
        <v>17259</v>
      </c>
      <c r="DS289" s="262">
        <v>16148</v>
      </c>
      <c r="DT289" s="262">
        <v>99970</v>
      </c>
      <c r="DU289" s="262">
        <v>97500</v>
      </c>
      <c r="DV289" s="262">
        <v>2470</v>
      </c>
      <c r="DW289" s="262">
        <v>77090</v>
      </c>
      <c r="DX289" s="262">
        <v>97500</v>
      </c>
      <c r="DY289" s="262">
        <v>81770</v>
      </c>
      <c r="DZ289" s="262">
        <v>4850</v>
      </c>
      <c r="EA289" s="262">
        <v>3980</v>
      </c>
      <c r="EB289" s="262">
        <v>4470</v>
      </c>
      <c r="EC289" s="262">
        <v>2420</v>
      </c>
      <c r="ED289" s="262">
        <v>95790</v>
      </c>
      <c r="EE289" s="262">
        <v>4300</v>
      </c>
      <c r="EF289" s="262">
        <v>10030</v>
      </c>
      <c r="EG289" s="262">
        <v>16670</v>
      </c>
      <c r="EH289" s="262">
        <v>13190</v>
      </c>
      <c r="EI289" s="262">
        <v>13090</v>
      </c>
      <c r="EJ289" s="262">
        <v>2810</v>
      </c>
      <c r="EK289" s="262">
        <v>16880</v>
      </c>
      <c r="EL289" s="262">
        <v>8750</v>
      </c>
      <c r="EM289" s="262">
        <v>9810</v>
      </c>
      <c r="EN289" s="262">
        <v>0.42420000000000002</v>
      </c>
      <c r="EO289" s="262">
        <v>97500</v>
      </c>
      <c r="EP289" s="262">
        <v>3680</v>
      </c>
      <c r="EQ289" s="262">
        <v>36710</v>
      </c>
      <c r="ER289" s="262">
        <v>29030</v>
      </c>
      <c r="ES289" s="262">
        <v>780</v>
      </c>
      <c r="ET289" s="262">
        <v>6900</v>
      </c>
      <c r="EU289" s="262">
        <v>21560</v>
      </c>
      <c r="EV289" s="262">
        <v>15820</v>
      </c>
      <c r="EW289" s="262">
        <v>5730</v>
      </c>
      <c r="EX289" s="262">
        <v>35560</v>
      </c>
      <c r="EY289" s="262">
        <v>2550</v>
      </c>
      <c r="EZ289" s="262">
        <v>6880</v>
      </c>
      <c r="FA289" s="262">
        <v>6180</v>
      </c>
      <c r="FB289" s="262">
        <v>19950</v>
      </c>
      <c r="FC289" s="262">
        <v>0.42420000000000002</v>
      </c>
      <c r="FD289" s="262">
        <v>23950</v>
      </c>
      <c r="FE289" s="262">
        <v>7200</v>
      </c>
      <c r="FF289" s="262">
        <v>14200</v>
      </c>
      <c r="FG289" s="262">
        <v>2560</v>
      </c>
      <c r="FH289" s="262">
        <v>6880</v>
      </c>
      <c r="FI289" s="262">
        <v>3970</v>
      </c>
      <c r="FJ289" s="262">
        <v>4930</v>
      </c>
      <c r="FK289" s="262">
        <v>5840</v>
      </c>
      <c r="FL289" s="262">
        <v>0.42420000000000002</v>
      </c>
      <c r="FM289" s="262">
        <v>2310</v>
      </c>
      <c r="FN289" s="262">
        <v>151000</v>
      </c>
      <c r="FO289" s="262">
        <v>10770</v>
      </c>
      <c r="FP289" s="262">
        <v>6050</v>
      </c>
      <c r="FQ289" s="262">
        <v>4730</v>
      </c>
      <c r="FR289" s="262">
        <v>78510</v>
      </c>
      <c r="FS289" s="262">
        <v>38490</v>
      </c>
      <c r="FT289" s="262">
        <v>35930</v>
      </c>
      <c r="FU289" s="262">
        <v>2560</v>
      </c>
      <c r="FV289" s="262">
        <v>7980</v>
      </c>
      <c r="FW289" s="262">
        <v>15240</v>
      </c>
      <c r="FX289" s="262">
        <v>151000</v>
      </c>
      <c r="FY289" s="262">
        <v>43010</v>
      </c>
      <c r="FZ289" s="262">
        <v>76100</v>
      </c>
      <c r="GA289" s="262">
        <v>17290</v>
      </c>
      <c r="GB289" s="262">
        <v>2800</v>
      </c>
      <c r="GC289" s="262">
        <v>5200</v>
      </c>
      <c r="GD289" s="262">
        <v>5980</v>
      </c>
      <c r="GE289" s="262">
        <v>620</v>
      </c>
      <c r="GF289">
        <v>7483</v>
      </c>
      <c r="GG289">
        <v>4052</v>
      </c>
      <c r="GH289">
        <v>19469</v>
      </c>
      <c r="GI289">
        <v>5951</v>
      </c>
      <c r="GJ289">
        <v>2518</v>
      </c>
      <c r="GK289">
        <v>4137</v>
      </c>
      <c r="GL289">
        <v>4146</v>
      </c>
      <c r="GM289">
        <v>2655</v>
      </c>
      <c r="GN289">
        <v>1791</v>
      </c>
      <c r="GO289">
        <v>718</v>
      </c>
      <c r="GP289">
        <v>10398</v>
      </c>
      <c r="GQ289">
        <v>5621</v>
      </c>
      <c r="GR289">
        <v>31006</v>
      </c>
      <c r="GS289">
        <v>8751</v>
      </c>
      <c r="GT289">
        <v>3574</v>
      </c>
      <c r="GU289">
        <v>7030</v>
      </c>
      <c r="GV289">
        <v>6148</v>
      </c>
      <c r="GW289">
        <v>3434</v>
      </c>
      <c r="GX289">
        <v>2303</v>
      </c>
      <c r="GY289">
        <v>1024</v>
      </c>
    </row>
    <row r="290" spans="1:207">
      <c r="A290" s="262">
        <v>9572</v>
      </c>
      <c r="B290" s="262">
        <v>9</v>
      </c>
      <c r="C290" s="262">
        <v>5</v>
      </c>
      <c r="D290" s="262">
        <v>72</v>
      </c>
      <c r="E290" s="262" t="s">
        <v>188</v>
      </c>
      <c r="F290" s="262" t="s">
        <v>2766</v>
      </c>
      <c r="G290" s="262" t="s">
        <v>2767</v>
      </c>
      <c r="H290" s="262" t="s">
        <v>2202</v>
      </c>
      <c r="I290" s="262">
        <v>37338</v>
      </c>
      <c r="J290" s="262">
        <v>1992</v>
      </c>
      <c r="K290" s="262">
        <v>1771</v>
      </c>
      <c r="L290" s="262">
        <v>2986</v>
      </c>
      <c r="M290" s="262">
        <v>4685</v>
      </c>
      <c r="N290" s="262">
        <v>8326</v>
      </c>
      <c r="O290" s="262">
        <v>7067</v>
      </c>
      <c r="P290" s="262">
        <v>5772</v>
      </c>
      <c r="Q290" s="262">
        <v>2804</v>
      </c>
      <c r="R290" s="262">
        <v>1935</v>
      </c>
      <c r="S290" s="262">
        <v>2840</v>
      </c>
      <c r="T290" s="262">
        <v>33850</v>
      </c>
      <c r="U290" s="262">
        <v>210</v>
      </c>
      <c r="V290" s="262">
        <v>103</v>
      </c>
      <c r="W290" s="262">
        <v>112</v>
      </c>
      <c r="X290" s="262">
        <v>102</v>
      </c>
      <c r="Y290" s="262">
        <v>9</v>
      </c>
      <c r="Z290" s="262">
        <v>112</v>
      </c>
      <c r="AA290" s="262">
        <v>669</v>
      </c>
      <c r="AB290" s="262">
        <v>473</v>
      </c>
      <c r="AC290" s="262">
        <v>179</v>
      </c>
      <c r="AD290" s="262">
        <v>33034</v>
      </c>
      <c r="AE290" s="262">
        <v>2755</v>
      </c>
      <c r="AF290" s="262">
        <v>228</v>
      </c>
      <c r="AG290" s="262">
        <v>25632</v>
      </c>
      <c r="AH290" s="262">
        <v>7707</v>
      </c>
      <c r="AI290" s="262">
        <v>3463</v>
      </c>
      <c r="AJ290" s="262">
        <v>477</v>
      </c>
      <c r="AK290" s="262">
        <v>59</v>
      </c>
      <c r="AL290" s="262">
        <v>26483</v>
      </c>
      <c r="AM290" s="262">
        <v>6135</v>
      </c>
      <c r="AN290" s="262">
        <v>3824</v>
      </c>
      <c r="AO290" s="262">
        <v>896</v>
      </c>
      <c r="AP290" s="262">
        <v>58936</v>
      </c>
      <c r="AQ290" s="262">
        <v>2796</v>
      </c>
      <c r="AR290" s="262">
        <v>2647</v>
      </c>
      <c r="AS290" s="262">
        <v>4978</v>
      </c>
      <c r="AT290" s="262">
        <v>8548</v>
      </c>
      <c r="AU290" s="262">
        <v>12908</v>
      </c>
      <c r="AV290" s="262">
        <v>10042</v>
      </c>
      <c r="AW290" s="262">
        <v>10715</v>
      </c>
      <c r="AX290" s="262">
        <v>3771</v>
      </c>
      <c r="AY290" s="262">
        <v>2525</v>
      </c>
      <c r="AZ290" s="262">
        <v>11128</v>
      </c>
      <c r="BA290" s="262">
        <v>45397</v>
      </c>
      <c r="BB290" s="262">
        <v>1084</v>
      </c>
      <c r="BC290" s="262">
        <v>229</v>
      </c>
      <c r="BD290" s="262">
        <v>547</v>
      </c>
      <c r="BE290" s="262">
        <v>283</v>
      </c>
      <c r="BF290" s="262">
        <v>36</v>
      </c>
      <c r="BG290" s="262">
        <v>226</v>
      </c>
      <c r="BH290" s="262">
        <v>1162</v>
      </c>
      <c r="BI290" s="262">
        <v>1184</v>
      </c>
      <c r="BJ290" s="262">
        <v>351</v>
      </c>
      <c r="BK290" s="262">
        <v>51880</v>
      </c>
      <c r="BL290" s="262">
        <v>4098</v>
      </c>
      <c r="BM290" s="262">
        <v>255</v>
      </c>
      <c r="BN290" s="262">
        <v>35989</v>
      </c>
      <c r="BO290" s="262">
        <v>20808</v>
      </c>
      <c r="BP290" s="262">
        <v>101</v>
      </c>
      <c r="BQ290" s="262">
        <v>2032</v>
      </c>
      <c r="BR290" s="262">
        <v>1418</v>
      </c>
      <c r="BS290" s="262">
        <v>4527</v>
      </c>
      <c r="BT290" s="262">
        <v>9022</v>
      </c>
      <c r="BU290" s="262">
        <v>10757</v>
      </c>
      <c r="BV290" s="262">
        <v>9775</v>
      </c>
      <c r="BW290" s="262">
        <v>9942</v>
      </c>
      <c r="BX290" s="262">
        <v>6453</v>
      </c>
      <c r="BY290" s="262">
        <v>2710</v>
      </c>
      <c r="BZ290" s="262">
        <v>1611</v>
      </c>
      <c r="CA290" s="262">
        <v>2715</v>
      </c>
      <c r="CB290" s="262">
        <v>992</v>
      </c>
      <c r="CC290" s="262">
        <v>2800</v>
      </c>
      <c r="CD290" s="262">
        <v>7608</v>
      </c>
      <c r="CE290" s="262">
        <v>12597</v>
      </c>
      <c r="CF290" s="262">
        <v>12761</v>
      </c>
      <c r="CG290" s="262">
        <v>10106</v>
      </c>
      <c r="CH290" s="262">
        <v>12066</v>
      </c>
      <c r="CI290" s="262">
        <v>42572</v>
      </c>
      <c r="CJ290" s="262">
        <v>8377</v>
      </c>
      <c r="CK290" s="262">
        <v>6331</v>
      </c>
      <c r="CL290" s="262">
        <v>1650</v>
      </c>
      <c r="CM290" s="262">
        <v>55262</v>
      </c>
      <c r="CN290" s="262">
        <v>15092</v>
      </c>
      <c r="CO290" s="262">
        <v>15802</v>
      </c>
      <c r="CP290" s="262">
        <v>19104</v>
      </c>
      <c r="CQ290" s="262">
        <v>4152</v>
      </c>
      <c r="CR290" s="262">
        <v>1112</v>
      </c>
      <c r="CS290" s="262">
        <v>15092</v>
      </c>
      <c r="CT290" s="262">
        <v>18549</v>
      </c>
      <c r="CU290" s="262">
        <v>9965</v>
      </c>
      <c r="CV290" s="262">
        <v>8490</v>
      </c>
      <c r="CW290" s="262">
        <v>2377</v>
      </c>
      <c r="CX290" s="262">
        <v>789</v>
      </c>
      <c r="CY290" s="262">
        <v>130395</v>
      </c>
      <c r="CZ290" s="262">
        <v>64543</v>
      </c>
      <c r="DA290" s="262">
        <v>65852</v>
      </c>
      <c r="DB290" s="262">
        <v>11789</v>
      </c>
      <c r="DC290" s="262">
        <v>14772</v>
      </c>
      <c r="DD290" s="262">
        <v>14236</v>
      </c>
      <c r="DE290" s="262">
        <v>20132</v>
      </c>
      <c r="DF290" s="262">
        <v>14462</v>
      </c>
      <c r="DG290" s="262">
        <v>11708</v>
      </c>
      <c r="DH290" s="262">
        <v>5509</v>
      </c>
      <c r="DI290" s="262">
        <v>3320</v>
      </c>
      <c r="DJ290" s="262">
        <v>3456</v>
      </c>
      <c r="DK290" s="262">
        <v>12310</v>
      </c>
      <c r="DL290" s="262">
        <v>4346</v>
      </c>
      <c r="DM290" s="262">
        <v>10468</v>
      </c>
      <c r="DN290" s="262">
        <v>6897</v>
      </c>
      <c r="DO290" s="262">
        <v>14916</v>
      </c>
      <c r="DP290" s="262">
        <v>22871</v>
      </c>
      <c r="DQ290" s="262">
        <v>28075</v>
      </c>
      <c r="DR290" s="262">
        <v>13659</v>
      </c>
      <c r="DS290" s="262">
        <v>10077</v>
      </c>
      <c r="DT290" s="262">
        <v>72470</v>
      </c>
      <c r="DU290" s="262">
        <v>71100</v>
      </c>
      <c r="DV290" s="262">
        <v>1370</v>
      </c>
      <c r="DW290" s="262">
        <v>57120</v>
      </c>
      <c r="DX290" s="262">
        <v>71100</v>
      </c>
      <c r="DY290" s="262">
        <v>59920</v>
      </c>
      <c r="DZ290" s="262">
        <v>3190</v>
      </c>
      <c r="EA290" s="262">
        <v>3360</v>
      </c>
      <c r="EB290" s="262">
        <v>3880</v>
      </c>
      <c r="EC290" s="262">
        <v>760</v>
      </c>
      <c r="ED290" s="262">
        <v>69620</v>
      </c>
      <c r="EE290" s="262">
        <v>4130</v>
      </c>
      <c r="EF290" s="262">
        <v>14560</v>
      </c>
      <c r="EG290" s="262">
        <v>14330</v>
      </c>
      <c r="EH290" s="262">
        <v>11070</v>
      </c>
      <c r="EI290" s="262">
        <v>8910</v>
      </c>
      <c r="EJ290" s="262">
        <v>760</v>
      </c>
      <c r="EK290" s="262">
        <v>8520</v>
      </c>
      <c r="EL290" s="262">
        <v>2700</v>
      </c>
      <c r="EM290" s="262">
        <v>4450</v>
      </c>
      <c r="EN290" s="262">
        <v>0.42420000000000002</v>
      </c>
      <c r="EO290" s="262">
        <v>71100</v>
      </c>
      <c r="EP290" s="262">
        <v>930</v>
      </c>
      <c r="EQ290" s="262">
        <v>23450</v>
      </c>
      <c r="ER290" s="262">
        <v>19890</v>
      </c>
      <c r="ES290" s="262">
        <v>610</v>
      </c>
      <c r="ET290" s="262">
        <v>2960</v>
      </c>
      <c r="EU290" s="262">
        <v>15950</v>
      </c>
      <c r="EV290" s="262">
        <v>10600</v>
      </c>
      <c r="EW290" s="262">
        <v>5360</v>
      </c>
      <c r="EX290" s="262">
        <v>30760</v>
      </c>
      <c r="EY290" s="262">
        <v>2380</v>
      </c>
      <c r="EZ290" s="262">
        <v>8930</v>
      </c>
      <c r="FA290" s="262">
        <v>4230</v>
      </c>
      <c r="FB290" s="262">
        <v>15220</v>
      </c>
      <c r="FC290" s="262">
        <v>0.42420000000000002</v>
      </c>
      <c r="FD290" s="262">
        <v>16160</v>
      </c>
      <c r="FE290" s="262">
        <v>5090</v>
      </c>
      <c r="FF290" s="262">
        <v>9320</v>
      </c>
      <c r="FG290" s="262">
        <v>1750</v>
      </c>
      <c r="FH290" s="262">
        <v>4870</v>
      </c>
      <c r="FI290" s="262">
        <v>1690</v>
      </c>
      <c r="FJ290" s="262">
        <v>2980</v>
      </c>
      <c r="FK290" s="262">
        <v>5050</v>
      </c>
      <c r="FL290" s="262">
        <v>0.42420000000000002</v>
      </c>
      <c r="FM290" s="262">
        <v>1500</v>
      </c>
      <c r="FN290" s="262">
        <v>110150</v>
      </c>
      <c r="FO290" s="262">
        <v>5840</v>
      </c>
      <c r="FP290" s="262">
        <v>3130</v>
      </c>
      <c r="FQ290" s="262">
        <v>2710</v>
      </c>
      <c r="FR290" s="262">
        <v>44690</v>
      </c>
      <c r="FS290" s="262">
        <v>26470</v>
      </c>
      <c r="FT290" s="262">
        <v>24720</v>
      </c>
      <c r="FU290" s="262">
        <v>1750</v>
      </c>
      <c r="FV290" s="262">
        <v>9400</v>
      </c>
      <c r="FW290" s="262">
        <v>23750</v>
      </c>
      <c r="FX290" s="262">
        <v>110150</v>
      </c>
      <c r="FY290" s="262">
        <v>25740</v>
      </c>
      <c r="FZ290" s="262">
        <v>47910</v>
      </c>
      <c r="GA290" s="262">
        <v>12710</v>
      </c>
      <c r="GB290" s="262">
        <v>3510</v>
      </c>
      <c r="GC290" s="262">
        <v>7760</v>
      </c>
      <c r="GD290" s="262">
        <v>10280</v>
      </c>
      <c r="GE290" s="262">
        <v>2240</v>
      </c>
      <c r="GF290">
        <v>1992</v>
      </c>
      <c r="GG290">
        <v>1703</v>
      </c>
      <c r="GH290">
        <v>15138</v>
      </c>
      <c r="GI290">
        <v>6275</v>
      </c>
      <c r="GJ290">
        <v>2440</v>
      </c>
      <c r="GK290">
        <v>2976</v>
      </c>
      <c r="GL290">
        <v>2795</v>
      </c>
      <c r="GM290">
        <v>1630</v>
      </c>
      <c r="GN290">
        <v>1589</v>
      </c>
      <c r="GO290">
        <v>800</v>
      </c>
      <c r="GP290">
        <v>2796</v>
      </c>
      <c r="GQ290">
        <v>2500</v>
      </c>
      <c r="GR290">
        <v>25324</v>
      </c>
      <c r="GS290">
        <v>8943</v>
      </c>
      <c r="GT290">
        <v>3614</v>
      </c>
      <c r="GU290">
        <v>6067</v>
      </c>
      <c r="GV290">
        <v>4452</v>
      </c>
      <c r="GW290">
        <v>2141</v>
      </c>
      <c r="GX290">
        <v>1996</v>
      </c>
      <c r="GY290">
        <v>1097</v>
      </c>
    </row>
    <row r="291" spans="1:207">
      <c r="A291" s="262">
        <v>9573</v>
      </c>
      <c r="B291" s="262">
        <v>9</v>
      </c>
      <c r="C291" s="262">
        <v>5</v>
      </c>
      <c r="D291" s="262">
        <v>73</v>
      </c>
      <c r="E291" s="262" t="s">
        <v>188</v>
      </c>
      <c r="F291" s="262" t="s">
        <v>2759</v>
      </c>
      <c r="G291" s="262" t="s">
        <v>2768</v>
      </c>
      <c r="H291" s="262" t="s">
        <v>2202</v>
      </c>
      <c r="I291" s="262">
        <v>30576</v>
      </c>
      <c r="J291" s="262">
        <v>1471</v>
      </c>
      <c r="K291" s="262">
        <v>2040</v>
      </c>
      <c r="L291" s="262">
        <v>2766</v>
      </c>
      <c r="M291" s="262">
        <v>4473</v>
      </c>
      <c r="N291" s="262">
        <v>6471</v>
      </c>
      <c r="O291" s="262">
        <v>4896</v>
      </c>
      <c r="P291" s="262">
        <v>4908</v>
      </c>
      <c r="Q291" s="262">
        <v>2160</v>
      </c>
      <c r="R291" s="262">
        <v>1391</v>
      </c>
      <c r="S291" s="262">
        <v>2679</v>
      </c>
      <c r="T291" s="262">
        <v>27257</v>
      </c>
      <c r="U291" s="262">
        <v>105</v>
      </c>
      <c r="V291" s="262">
        <v>116</v>
      </c>
      <c r="W291" s="262">
        <v>221</v>
      </c>
      <c r="X291" s="262">
        <v>82</v>
      </c>
      <c r="Y291" s="262">
        <v>6</v>
      </c>
      <c r="Z291" s="262">
        <v>110</v>
      </c>
      <c r="AA291" s="262">
        <v>949</v>
      </c>
      <c r="AB291" s="262">
        <v>784</v>
      </c>
      <c r="AC291" s="262">
        <v>224</v>
      </c>
      <c r="AD291" s="262">
        <v>26873</v>
      </c>
      <c r="AE291" s="262">
        <v>1547</v>
      </c>
      <c r="AF291" s="262">
        <v>199</v>
      </c>
      <c r="AG291" s="262">
        <v>20623</v>
      </c>
      <c r="AH291" s="262">
        <v>5741</v>
      </c>
      <c r="AI291" s="262">
        <v>3315</v>
      </c>
      <c r="AJ291" s="262">
        <v>759</v>
      </c>
      <c r="AK291" s="262">
        <v>138</v>
      </c>
      <c r="AL291" s="262">
        <v>18289</v>
      </c>
      <c r="AM291" s="262">
        <v>5762</v>
      </c>
      <c r="AN291" s="262">
        <v>5766</v>
      </c>
      <c r="AO291" s="262">
        <v>759</v>
      </c>
      <c r="AP291" s="262">
        <v>53991</v>
      </c>
      <c r="AQ291" s="262">
        <v>2693</v>
      </c>
      <c r="AR291" s="262">
        <v>3267</v>
      </c>
      <c r="AS291" s="262">
        <v>4628</v>
      </c>
      <c r="AT291" s="262">
        <v>9287</v>
      </c>
      <c r="AU291" s="262">
        <v>12724</v>
      </c>
      <c r="AV291" s="262">
        <v>7726</v>
      </c>
      <c r="AW291" s="262">
        <v>8741</v>
      </c>
      <c r="AX291" s="262">
        <v>3130</v>
      </c>
      <c r="AY291" s="262">
        <v>1792</v>
      </c>
      <c r="AZ291" s="262">
        <v>12638</v>
      </c>
      <c r="BA291" s="262">
        <v>38267</v>
      </c>
      <c r="BB291" s="262">
        <v>544</v>
      </c>
      <c r="BC291" s="262">
        <v>396</v>
      </c>
      <c r="BD291" s="262">
        <v>1623</v>
      </c>
      <c r="BE291" s="262">
        <v>255</v>
      </c>
      <c r="BF291" s="262">
        <v>6</v>
      </c>
      <c r="BG291" s="262">
        <v>259</v>
      </c>
      <c r="BH291" s="262">
        <v>2239</v>
      </c>
      <c r="BI291" s="262">
        <v>1887</v>
      </c>
      <c r="BJ291" s="262">
        <v>600</v>
      </c>
      <c r="BK291" s="262">
        <v>45884</v>
      </c>
      <c r="BL291" s="262">
        <v>3141</v>
      </c>
      <c r="BM291" s="262">
        <v>237</v>
      </c>
      <c r="BN291" s="262">
        <v>29929</v>
      </c>
      <c r="BO291" s="262">
        <v>21985</v>
      </c>
      <c r="BP291" s="262">
        <v>77</v>
      </c>
      <c r="BQ291" s="262">
        <v>1997</v>
      </c>
      <c r="BR291" s="262">
        <v>1121</v>
      </c>
      <c r="BS291" s="262">
        <v>5420</v>
      </c>
      <c r="BT291" s="262">
        <v>10615</v>
      </c>
      <c r="BU291" s="262">
        <v>11076</v>
      </c>
      <c r="BV291" s="262">
        <v>8561</v>
      </c>
      <c r="BW291" s="262">
        <v>8018</v>
      </c>
      <c r="BX291" s="262">
        <v>4564</v>
      </c>
      <c r="BY291" s="262">
        <v>1830</v>
      </c>
      <c r="BZ291" s="262">
        <v>1122</v>
      </c>
      <c r="CA291" s="262">
        <v>1661</v>
      </c>
      <c r="CB291" s="262">
        <v>692</v>
      </c>
      <c r="CC291" s="262">
        <v>3406</v>
      </c>
      <c r="CD291" s="262">
        <v>9392</v>
      </c>
      <c r="CE291" s="262">
        <v>14318</v>
      </c>
      <c r="CF291" s="262">
        <v>10591</v>
      </c>
      <c r="CG291" s="262">
        <v>7583</v>
      </c>
      <c r="CH291" s="262">
        <v>8006</v>
      </c>
      <c r="CI291" s="262">
        <v>32510</v>
      </c>
      <c r="CJ291" s="262">
        <v>8466</v>
      </c>
      <c r="CK291" s="262">
        <v>11579</v>
      </c>
      <c r="CL291" s="262">
        <v>1433</v>
      </c>
      <c r="CM291" s="262">
        <v>50758</v>
      </c>
      <c r="CN291" s="262">
        <v>15467</v>
      </c>
      <c r="CO291" s="262">
        <v>16340</v>
      </c>
      <c r="CP291" s="262">
        <v>14333</v>
      </c>
      <c r="CQ291" s="262">
        <v>3784</v>
      </c>
      <c r="CR291" s="262">
        <v>834</v>
      </c>
      <c r="CS291" s="262">
        <v>15467</v>
      </c>
      <c r="CT291" s="262">
        <v>18772</v>
      </c>
      <c r="CU291" s="262">
        <v>8278</v>
      </c>
      <c r="CV291" s="262">
        <v>6234</v>
      </c>
      <c r="CW291" s="262">
        <v>1457</v>
      </c>
      <c r="CX291" s="262">
        <v>550</v>
      </c>
      <c r="CY291" s="262">
        <v>112786</v>
      </c>
      <c r="CZ291" s="262">
        <v>54689</v>
      </c>
      <c r="DA291" s="262">
        <v>58097</v>
      </c>
      <c r="DB291" s="262">
        <v>9319</v>
      </c>
      <c r="DC291" s="262">
        <v>11957</v>
      </c>
      <c r="DD291" s="262">
        <v>11505</v>
      </c>
      <c r="DE291" s="262">
        <v>16973</v>
      </c>
      <c r="DF291" s="262">
        <v>13544</v>
      </c>
      <c r="DG291" s="262">
        <v>11425</v>
      </c>
      <c r="DH291" s="262">
        <v>5516</v>
      </c>
      <c r="DI291" s="262">
        <v>2697</v>
      </c>
      <c r="DJ291" s="262">
        <v>2746</v>
      </c>
      <c r="DK291" s="262">
        <v>9707</v>
      </c>
      <c r="DL291" s="262">
        <v>3541</v>
      </c>
      <c r="DM291" s="262">
        <v>8342</v>
      </c>
      <c r="DN291" s="262">
        <v>5748</v>
      </c>
      <c r="DO291" s="262">
        <v>12486</v>
      </c>
      <c r="DP291" s="262">
        <v>20061</v>
      </c>
      <c r="DQ291" s="262">
        <v>24158</v>
      </c>
      <c r="DR291" s="262">
        <v>13346</v>
      </c>
      <c r="DS291" s="262">
        <v>9954</v>
      </c>
      <c r="DT291" s="262">
        <v>63360</v>
      </c>
      <c r="DU291" s="262">
        <v>61760</v>
      </c>
      <c r="DV291" s="262">
        <v>1600</v>
      </c>
      <c r="DW291" s="262">
        <v>49120</v>
      </c>
      <c r="DX291" s="262">
        <v>61760</v>
      </c>
      <c r="DY291" s="262">
        <v>50130</v>
      </c>
      <c r="DZ291" s="262">
        <v>3330</v>
      </c>
      <c r="EA291" s="262">
        <v>3350</v>
      </c>
      <c r="EB291" s="262">
        <v>4020</v>
      </c>
      <c r="EC291" s="262">
        <v>930</v>
      </c>
      <c r="ED291" s="262">
        <v>60730</v>
      </c>
      <c r="EE291" s="262">
        <v>3510</v>
      </c>
      <c r="EF291" s="262">
        <v>10420</v>
      </c>
      <c r="EG291" s="262">
        <v>11960</v>
      </c>
      <c r="EH291" s="262">
        <v>10170</v>
      </c>
      <c r="EI291" s="262">
        <v>9360</v>
      </c>
      <c r="EJ291" s="262">
        <v>890</v>
      </c>
      <c r="EK291" s="262">
        <v>7500</v>
      </c>
      <c r="EL291" s="262">
        <v>2810</v>
      </c>
      <c r="EM291" s="262">
        <v>3950</v>
      </c>
      <c r="EN291" s="262">
        <v>0.42420000000000002</v>
      </c>
      <c r="EO291" s="262">
        <v>61760</v>
      </c>
      <c r="EP291" s="262">
        <v>1120</v>
      </c>
      <c r="EQ291" s="262">
        <v>16400</v>
      </c>
      <c r="ER291" s="262">
        <v>12750</v>
      </c>
      <c r="ES291" s="262">
        <v>760</v>
      </c>
      <c r="ET291" s="262">
        <v>2880</v>
      </c>
      <c r="EU291" s="262">
        <v>17360</v>
      </c>
      <c r="EV291" s="262">
        <v>11110</v>
      </c>
      <c r="EW291" s="262">
        <v>6250</v>
      </c>
      <c r="EX291" s="262">
        <v>26880</v>
      </c>
      <c r="EY291" s="262">
        <v>2780</v>
      </c>
      <c r="EZ291" s="262">
        <v>7340</v>
      </c>
      <c r="FA291" s="262">
        <v>5190</v>
      </c>
      <c r="FB291" s="262">
        <v>11580</v>
      </c>
      <c r="FC291" s="262">
        <v>0.42420000000000002</v>
      </c>
      <c r="FD291" s="262">
        <v>13460</v>
      </c>
      <c r="FE291" s="262">
        <v>4370</v>
      </c>
      <c r="FF291" s="262">
        <v>7480</v>
      </c>
      <c r="FG291" s="262">
        <v>1610</v>
      </c>
      <c r="FH291" s="262">
        <v>4290</v>
      </c>
      <c r="FI291" s="262">
        <v>1540</v>
      </c>
      <c r="FJ291" s="262">
        <v>2480</v>
      </c>
      <c r="FK291" s="262">
        <v>3710</v>
      </c>
      <c r="FL291" s="262">
        <v>0.42420000000000002</v>
      </c>
      <c r="FM291" s="262">
        <v>1410</v>
      </c>
      <c r="FN291" s="262">
        <v>97480</v>
      </c>
      <c r="FO291" s="262">
        <v>6010</v>
      </c>
      <c r="FP291" s="262">
        <v>3360</v>
      </c>
      <c r="FQ291" s="262">
        <v>2650</v>
      </c>
      <c r="FR291" s="262">
        <v>43300</v>
      </c>
      <c r="FS291" s="262">
        <v>24570</v>
      </c>
      <c r="FT291" s="262">
        <v>22960</v>
      </c>
      <c r="FU291" s="262">
        <v>1610</v>
      </c>
      <c r="FV291" s="262">
        <v>7940</v>
      </c>
      <c r="FW291" s="262">
        <v>15660</v>
      </c>
      <c r="FX291" s="262">
        <v>97480</v>
      </c>
      <c r="FY291" s="262">
        <v>23480</v>
      </c>
      <c r="FZ291" s="262">
        <v>47520</v>
      </c>
      <c r="GA291" s="262">
        <v>11280</v>
      </c>
      <c r="GB291" s="262">
        <v>2810</v>
      </c>
      <c r="GC291" s="262">
        <v>5960</v>
      </c>
      <c r="GD291" s="262">
        <v>5500</v>
      </c>
      <c r="GE291" s="262">
        <v>940</v>
      </c>
      <c r="GF291">
        <v>1471</v>
      </c>
      <c r="GG291">
        <v>1983</v>
      </c>
      <c r="GH291">
        <v>13182</v>
      </c>
      <c r="GI291">
        <v>4170</v>
      </c>
      <c r="GJ291">
        <v>1856</v>
      </c>
      <c r="GK291">
        <v>2540</v>
      </c>
      <c r="GL291">
        <v>2303</v>
      </c>
      <c r="GM291">
        <v>1261</v>
      </c>
      <c r="GN291">
        <v>1321</v>
      </c>
      <c r="GO291">
        <v>489</v>
      </c>
      <c r="GP291">
        <v>2693</v>
      </c>
      <c r="GQ291">
        <v>3150</v>
      </c>
      <c r="GR291">
        <v>25859</v>
      </c>
      <c r="GS291">
        <v>6694</v>
      </c>
      <c r="GT291">
        <v>2725</v>
      </c>
      <c r="GU291">
        <v>5065</v>
      </c>
      <c r="GV291">
        <v>3687</v>
      </c>
      <c r="GW291">
        <v>1830</v>
      </c>
      <c r="GX291">
        <v>1580</v>
      </c>
      <c r="GY291">
        <v>705</v>
      </c>
    </row>
    <row r="292" spans="1:207">
      <c r="A292" s="262">
        <v>9574</v>
      </c>
      <c r="B292" s="262">
        <v>9</v>
      </c>
      <c r="C292" s="262">
        <v>5</v>
      </c>
      <c r="D292" s="262">
        <v>74</v>
      </c>
      <c r="E292" s="262" t="s">
        <v>188</v>
      </c>
      <c r="F292" s="262" t="s">
        <v>2769</v>
      </c>
      <c r="G292" s="262" t="s">
        <v>2770</v>
      </c>
      <c r="H292" s="262" t="s">
        <v>2202</v>
      </c>
      <c r="I292" s="262">
        <v>46211</v>
      </c>
      <c r="J292" s="262">
        <v>4298</v>
      </c>
      <c r="K292" s="262">
        <v>4134</v>
      </c>
      <c r="L292" s="262">
        <v>4248</v>
      </c>
      <c r="M292" s="262">
        <v>7803</v>
      </c>
      <c r="N292" s="262">
        <v>8868</v>
      </c>
      <c r="O292" s="262">
        <v>6363</v>
      </c>
      <c r="P292" s="262">
        <v>6124</v>
      </c>
      <c r="Q292" s="262">
        <v>2805</v>
      </c>
      <c r="R292" s="262">
        <v>1568</v>
      </c>
      <c r="S292" s="262">
        <v>4195</v>
      </c>
      <c r="T292" s="262">
        <v>40740</v>
      </c>
      <c r="U292" s="262">
        <v>325</v>
      </c>
      <c r="V292" s="262">
        <v>241</v>
      </c>
      <c r="W292" s="262">
        <v>252</v>
      </c>
      <c r="X292" s="262">
        <v>164</v>
      </c>
      <c r="Y292" s="262">
        <v>12</v>
      </c>
      <c r="Z292" s="262">
        <v>282</v>
      </c>
      <c r="AA292" s="262">
        <v>960</v>
      </c>
      <c r="AB292" s="262">
        <v>1347</v>
      </c>
      <c r="AC292" s="262">
        <v>367</v>
      </c>
      <c r="AD292" s="262">
        <v>40298</v>
      </c>
      <c r="AE292" s="262">
        <v>3005</v>
      </c>
      <c r="AF292" s="262">
        <v>234</v>
      </c>
      <c r="AG292" s="262">
        <v>31840</v>
      </c>
      <c r="AH292" s="262">
        <v>8826</v>
      </c>
      <c r="AI292" s="262">
        <v>4286</v>
      </c>
      <c r="AJ292" s="262">
        <v>1070</v>
      </c>
      <c r="AK292" s="262">
        <v>189</v>
      </c>
      <c r="AL292" s="262">
        <v>31331</v>
      </c>
      <c r="AM292" s="262">
        <v>6985</v>
      </c>
      <c r="AN292" s="262">
        <v>6492</v>
      </c>
      <c r="AO292" s="262">
        <v>1403</v>
      </c>
      <c r="AP292" s="262">
        <v>78843</v>
      </c>
      <c r="AQ292" s="262">
        <v>6600</v>
      </c>
      <c r="AR292" s="262">
        <v>6017</v>
      </c>
      <c r="AS292" s="262">
        <v>7797</v>
      </c>
      <c r="AT292" s="262">
        <v>14192</v>
      </c>
      <c r="AU292" s="262">
        <v>14822</v>
      </c>
      <c r="AV292" s="262">
        <v>10584</v>
      </c>
      <c r="AW292" s="262">
        <v>12426</v>
      </c>
      <c r="AX292" s="262">
        <v>4005</v>
      </c>
      <c r="AY292" s="262">
        <v>2394</v>
      </c>
      <c r="AZ292" s="262">
        <v>19407</v>
      </c>
      <c r="BA292" s="262">
        <v>54231</v>
      </c>
      <c r="BB292" s="262">
        <v>2017</v>
      </c>
      <c r="BC292" s="262">
        <v>790</v>
      </c>
      <c r="BD292" s="262">
        <v>1078</v>
      </c>
      <c r="BE292" s="262">
        <v>426</v>
      </c>
      <c r="BF292" s="262">
        <v>15</v>
      </c>
      <c r="BG292" s="262">
        <v>873</v>
      </c>
      <c r="BH292" s="262">
        <v>1980</v>
      </c>
      <c r="BI292" s="262">
        <v>3976</v>
      </c>
      <c r="BJ292" s="262">
        <v>1040</v>
      </c>
      <c r="BK292" s="262">
        <v>67124</v>
      </c>
      <c r="BL292" s="262">
        <v>4419</v>
      </c>
      <c r="BM292" s="262">
        <v>298</v>
      </c>
      <c r="BN292" s="262">
        <v>45049</v>
      </c>
      <c r="BO292" s="262">
        <v>30110</v>
      </c>
      <c r="BP292" s="262">
        <v>354</v>
      </c>
      <c r="BQ292" s="262">
        <v>3324</v>
      </c>
      <c r="BR292" s="262">
        <v>2047</v>
      </c>
      <c r="BS292" s="262">
        <v>8123</v>
      </c>
      <c r="BT292" s="262">
        <v>15309</v>
      </c>
      <c r="BU292" s="262">
        <v>15785</v>
      </c>
      <c r="BV292" s="262">
        <v>11760</v>
      </c>
      <c r="BW292" s="262">
        <v>11341</v>
      </c>
      <c r="BX292" s="262">
        <v>6514</v>
      </c>
      <c r="BY292" s="262">
        <v>2830</v>
      </c>
      <c r="BZ292" s="262">
        <v>1776</v>
      </c>
      <c r="CA292" s="262">
        <v>3352</v>
      </c>
      <c r="CB292" s="262">
        <v>1212</v>
      </c>
      <c r="CC292" s="262">
        <v>4344</v>
      </c>
      <c r="CD292" s="262">
        <v>13422</v>
      </c>
      <c r="CE292" s="262">
        <v>20173</v>
      </c>
      <c r="CF292" s="262">
        <v>15034</v>
      </c>
      <c r="CG292" s="262">
        <v>11062</v>
      </c>
      <c r="CH292" s="262">
        <v>13590</v>
      </c>
      <c r="CI292" s="262">
        <v>52035</v>
      </c>
      <c r="CJ292" s="262">
        <v>10250</v>
      </c>
      <c r="CK292" s="262">
        <v>13290</v>
      </c>
      <c r="CL292" s="262">
        <v>3262</v>
      </c>
      <c r="CM292" s="262">
        <v>73216</v>
      </c>
      <c r="CN292" s="262">
        <v>22915</v>
      </c>
      <c r="CO292" s="262">
        <v>21721</v>
      </c>
      <c r="CP292" s="262">
        <v>21456</v>
      </c>
      <c r="CQ292" s="262">
        <v>5613</v>
      </c>
      <c r="CR292" s="262">
        <v>1511</v>
      </c>
      <c r="CS292" s="262">
        <v>22915</v>
      </c>
      <c r="CT292" s="262">
        <v>25630</v>
      </c>
      <c r="CU292" s="262">
        <v>11830</v>
      </c>
      <c r="CV292" s="262">
        <v>9268</v>
      </c>
      <c r="CW292" s="262">
        <v>2625</v>
      </c>
      <c r="CX292" s="262">
        <v>948</v>
      </c>
      <c r="CY292" s="262">
        <v>163967</v>
      </c>
      <c r="CZ292" s="262">
        <v>79915</v>
      </c>
      <c r="DA292" s="262">
        <v>84052</v>
      </c>
      <c r="DB292" s="262">
        <v>13428</v>
      </c>
      <c r="DC292" s="262">
        <v>17836</v>
      </c>
      <c r="DD292" s="262">
        <v>16528</v>
      </c>
      <c r="DE292" s="262">
        <v>24553</v>
      </c>
      <c r="DF292" s="262">
        <v>19315</v>
      </c>
      <c r="DG292" s="262">
        <v>17096</v>
      </c>
      <c r="DH292" s="262">
        <v>8670</v>
      </c>
      <c r="DI292" s="262">
        <v>3645</v>
      </c>
      <c r="DJ292" s="262">
        <v>3892</v>
      </c>
      <c r="DK292" s="262">
        <v>14471</v>
      </c>
      <c r="DL292" s="262">
        <v>5419</v>
      </c>
      <c r="DM292" s="262">
        <v>12410</v>
      </c>
      <c r="DN292" s="262">
        <v>7955</v>
      </c>
      <c r="DO292" s="262">
        <v>17624</v>
      </c>
      <c r="DP292" s="262">
        <v>28917</v>
      </c>
      <c r="DQ292" s="262">
        <v>34785</v>
      </c>
      <c r="DR292" s="262">
        <v>19480</v>
      </c>
      <c r="DS292" s="262">
        <v>15369</v>
      </c>
      <c r="DT292" s="262">
        <v>88410</v>
      </c>
      <c r="DU292" s="262">
        <v>86350</v>
      </c>
      <c r="DV292" s="262">
        <v>2060</v>
      </c>
      <c r="DW292" s="262">
        <v>74380</v>
      </c>
      <c r="DX292" s="262">
        <v>86350</v>
      </c>
      <c r="DY292" s="262">
        <v>71800</v>
      </c>
      <c r="DZ292" s="262">
        <v>4510</v>
      </c>
      <c r="EA292" s="262">
        <v>4320</v>
      </c>
      <c r="EB292" s="262">
        <v>4990</v>
      </c>
      <c r="EC292" s="262">
        <v>720</v>
      </c>
      <c r="ED292" s="262">
        <v>85110</v>
      </c>
      <c r="EE292" s="262">
        <v>5270</v>
      </c>
      <c r="EF292" s="262">
        <v>14830</v>
      </c>
      <c r="EG292" s="262">
        <v>16500</v>
      </c>
      <c r="EH292" s="262">
        <v>13910</v>
      </c>
      <c r="EI292" s="262">
        <v>12190</v>
      </c>
      <c r="EJ292" s="262">
        <v>920</v>
      </c>
      <c r="EK292" s="262">
        <v>10680</v>
      </c>
      <c r="EL292" s="262">
        <v>4830</v>
      </c>
      <c r="EM292" s="262">
        <v>5830</v>
      </c>
      <c r="EN292" s="262">
        <v>0.42420000000000002</v>
      </c>
      <c r="EO292" s="262">
        <v>86350</v>
      </c>
      <c r="EP292" s="262">
        <v>870</v>
      </c>
      <c r="EQ292" s="262">
        <v>25680</v>
      </c>
      <c r="ER292" s="262">
        <v>21200</v>
      </c>
      <c r="ES292" s="262">
        <v>770</v>
      </c>
      <c r="ET292" s="262">
        <v>3710</v>
      </c>
      <c r="EU292" s="262">
        <v>21210</v>
      </c>
      <c r="EV292" s="262">
        <v>14270</v>
      </c>
      <c r="EW292" s="262">
        <v>6940</v>
      </c>
      <c r="EX292" s="262">
        <v>38590</v>
      </c>
      <c r="EY292" s="262">
        <v>3660</v>
      </c>
      <c r="EZ292" s="262">
        <v>9630</v>
      </c>
      <c r="FA292" s="262">
        <v>6700</v>
      </c>
      <c r="FB292" s="262">
        <v>18590</v>
      </c>
      <c r="FC292" s="262">
        <v>0.42420000000000002</v>
      </c>
      <c r="FD292" s="262">
        <v>19140</v>
      </c>
      <c r="FE292" s="262">
        <v>6240</v>
      </c>
      <c r="FF292" s="262">
        <v>10570</v>
      </c>
      <c r="FG292" s="262">
        <v>2330</v>
      </c>
      <c r="FH292" s="262">
        <v>5990</v>
      </c>
      <c r="FI292" s="262">
        <v>2500</v>
      </c>
      <c r="FJ292" s="262">
        <v>3140</v>
      </c>
      <c r="FK292" s="262">
        <v>5300</v>
      </c>
      <c r="FL292" s="262">
        <v>0.42420000000000002</v>
      </c>
      <c r="FM292" s="262">
        <v>1970</v>
      </c>
      <c r="FN292" s="262">
        <v>140800</v>
      </c>
      <c r="FO292" s="262">
        <v>8640</v>
      </c>
      <c r="FP292" s="262">
        <v>5320</v>
      </c>
      <c r="FQ292" s="262">
        <v>3320</v>
      </c>
      <c r="FR292" s="262">
        <v>63880</v>
      </c>
      <c r="FS292" s="262">
        <v>34200</v>
      </c>
      <c r="FT292" s="262">
        <v>31870</v>
      </c>
      <c r="FU292" s="262">
        <v>2330</v>
      </c>
      <c r="FV292" s="262">
        <v>10180</v>
      </c>
      <c r="FW292" s="262">
        <v>23900</v>
      </c>
      <c r="FX292" s="262">
        <v>140800</v>
      </c>
      <c r="FY292" s="262">
        <v>33320</v>
      </c>
      <c r="FZ292" s="262">
        <v>68460</v>
      </c>
      <c r="GA292" s="262">
        <v>16050</v>
      </c>
      <c r="GB292" s="262">
        <v>3580</v>
      </c>
      <c r="GC292" s="262">
        <v>7860</v>
      </c>
      <c r="GD292" s="262">
        <v>9720</v>
      </c>
      <c r="GE292" s="262">
        <v>1810</v>
      </c>
      <c r="GF292">
        <v>4298</v>
      </c>
      <c r="GG292">
        <v>4043</v>
      </c>
      <c r="GH292">
        <v>20220</v>
      </c>
      <c r="GI292">
        <v>5505</v>
      </c>
      <c r="GJ292">
        <v>2475</v>
      </c>
      <c r="GK292">
        <v>3209</v>
      </c>
      <c r="GL292">
        <v>2745</v>
      </c>
      <c r="GM292">
        <v>1715</v>
      </c>
      <c r="GN292">
        <v>1339</v>
      </c>
      <c r="GO292">
        <v>662</v>
      </c>
      <c r="GP292">
        <v>6600</v>
      </c>
      <c r="GQ292">
        <v>5869</v>
      </c>
      <c r="GR292">
        <v>35824</v>
      </c>
      <c r="GS292">
        <v>9163</v>
      </c>
      <c r="GT292">
        <v>3979</v>
      </c>
      <c r="GU292">
        <v>7108</v>
      </c>
      <c r="GV292">
        <v>4885</v>
      </c>
      <c r="GW292">
        <v>2432</v>
      </c>
      <c r="GX292">
        <v>2059</v>
      </c>
      <c r="GY292">
        <v>918</v>
      </c>
    </row>
    <row r="293" spans="1:207">
      <c r="A293" s="262">
        <v>9575</v>
      </c>
      <c r="B293" s="262">
        <v>9</v>
      </c>
      <c r="C293" s="262">
        <v>5</v>
      </c>
      <c r="D293" s="262">
        <v>75</v>
      </c>
      <c r="E293" s="262" t="s">
        <v>188</v>
      </c>
      <c r="F293" s="262" t="s">
        <v>2771</v>
      </c>
      <c r="G293" s="262" t="s">
        <v>2772</v>
      </c>
      <c r="H293" s="262" t="s">
        <v>2202</v>
      </c>
      <c r="I293" s="262">
        <v>29314</v>
      </c>
      <c r="J293" s="262">
        <v>4561</v>
      </c>
      <c r="K293" s="262">
        <v>2545</v>
      </c>
      <c r="L293" s="262">
        <v>2530</v>
      </c>
      <c r="M293" s="262">
        <v>3674</v>
      </c>
      <c r="N293" s="262">
        <v>4637</v>
      </c>
      <c r="O293" s="262">
        <v>3585</v>
      </c>
      <c r="P293" s="262">
        <v>4570</v>
      </c>
      <c r="Q293" s="262">
        <v>2181</v>
      </c>
      <c r="R293" s="262">
        <v>1031</v>
      </c>
      <c r="S293" s="262">
        <v>1945</v>
      </c>
      <c r="T293" s="262">
        <v>26671</v>
      </c>
      <c r="U293" s="262">
        <v>188</v>
      </c>
      <c r="V293" s="262">
        <v>140</v>
      </c>
      <c r="W293" s="262">
        <v>25</v>
      </c>
      <c r="X293" s="262">
        <v>139</v>
      </c>
      <c r="Y293" s="262">
        <v>16</v>
      </c>
      <c r="Z293" s="262">
        <v>190</v>
      </c>
      <c r="AA293" s="262">
        <v>664</v>
      </c>
      <c r="AB293" s="262">
        <v>499</v>
      </c>
      <c r="AC293" s="262">
        <v>179</v>
      </c>
      <c r="AD293" s="262">
        <v>24140</v>
      </c>
      <c r="AE293" s="262">
        <v>3535</v>
      </c>
      <c r="AF293" s="262">
        <v>297</v>
      </c>
      <c r="AG293" s="262">
        <v>20298</v>
      </c>
      <c r="AH293" s="262">
        <v>6473</v>
      </c>
      <c r="AI293" s="262">
        <v>2269</v>
      </c>
      <c r="AJ293" s="262">
        <v>229</v>
      </c>
      <c r="AK293" s="262">
        <v>45</v>
      </c>
      <c r="AL293" s="262">
        <v>24039</v>
      </c>
      <c r="AM293" s="262">
        <v>2345</v>
      </c>
      <c r="AN293" s="262">
        <v>1685</v>
      </c>
      <c r="AO293" s="262">
        <v>1245</v>
      </c>
      <c r="AP293" s="262">
        <v>43902</v>
      </c>
      <c r="AQ293" s="262">
        <v>6360</v>
      </c>
      <c r="AR293" s="262">
        <v>3518</v>
      </c>
      <c r="AS293" s="262">
        <v>4058</v>
      </c>
      <c r="AT293" s="262">
        <v>5796</v>
      </c>
      <c r="AU293" s="262">
        <v>7390</v>
      </c>
      <c r="AV293" s="262">
        <v>5195</v>
      </c>
      <c r="AW293" s="262">
        <v>7311</v>
      </c>
      <c r="AX293" s="262">
        <v>2744</v>
      </c>
      <c r="AY293" s="262">
        <v>1347</v>
      </c>
      <c r="AZ293" s="262">
        <v>6340</v>
      </c>
      <c r="BA293" s="262">
        <v>35331</v>
      </c>
      <c r="BB293" s="262">
        <v>1015</v>
      </c>
      <c r="BC293" s="262">
        <v>306</v>
      </c>
      <c r="BD293" s="262">
        <v>101</v>
      </c>
      <c r="BE293" s="262">
        <v>292</v>
      </c>
      <c r="BF293" s="262">
        <v>34</v>
      </c>
      <c r="BG293" s="262">
        <v>300</v>
      </c>
      <c r="BH293" s="262">
        <v>919</v>
      </c>
      <c r="BI293" s="262">
        <v>1203</v>
      </c>
      <c r="BJ293" s="262">
        <v>348</v>
      </c>
      <c r="BK293" s="262">
        <v>36287</v>
      </c>
      <c r="BL293" s="262">
        <v>4627</v>
      </c>
      <c r="BM293" s="262">
        <v>335</v>
      </c>
      <c r="BN293" s="262">
        <v>27042</v>
      </c>
      <c r="BO293" s="262">
        <v>14224</v>
      </c>
      <c r="BP293" s="262">
        <v>298</v>
      </c>
      <c r="BQ293" s="262">
        <v>2155</v>
      </c>
      <c r="BR293" s="262">
        <v>779</v>
      </c>
      <c r="BS293" s="262">
        <v>3073</v>
      </c>
      <c r="BT293" s="262">
        <v>6830</v>
      </c>
      <c r="BU293" s="262">
        <v>8585</v>
      </c>
      <c r="BV293" s="262">
        <v>7129</v>
      </c>
      <c r="BW293" s="262">
        <v>7035</v>
      </c>
      <c r="BX293" s="262">
        <v>4226</v>
      </c>
      <c r="BY293" s="262">
        <v>2035</v>
      </c>
      <c r="BZ293" s="262">
        <v>1360</v>
      </c>
      <c r="CA293" s="262">
        <v>2667</v>
      </c>
      <c r="CB293" s="262">
        <v>351</v>
      </c>
      <c r="CC293" s="262">
        <v>1677</v>
      </c>
      <c r="CD293" s="262">
        <v>5171</v>
      </c>
      <c r="CE293" s="262">
        <v>9421</v>
      </c>
      <c r="CF293" s="262">
        <v>9082</v>
      </c>
      <c r="CG293" s="262">
        <v>6733</v>
      </c>
      <c r="CH293" s="262">
        <v>11284</v>
      </c>
      <c r="CI293" s="262">
        <v>34968</v>
      </c>
      <c r="CJ293" s="262">
        <v>3610</v>
      </c>
      <c r="CK293" s="262">
        <v>3105</v>
      </c>
      <c r="CL293" s="262">
        <v>2036</v>
      </c>
      <c r="CM293" s="262">
        <v>40099</v>
      </c>
      <c r="CN293" s="262">
        <v>11043</v>
      </c>
      <c r="CO293" s="262">
        <v>10679</v>
      </c>
      <c r="CP293" s="262">
        <v>14192</v>
      </c>
      <c r="CQ293" s="262">
        <v>3514</v>
      </c>
      <c r="CR293" s="262">
        <v>671</v>
      </c>
      <c r="CS293" s="262">
        <v>11043</v>
      </c>
      <c r="CT293" s="262">
        <v>12650</v>
      </c>
      <c r="CU293" s="262">
        <v>7054</v>
      </c>
      <c r="CV293" s="262">
        <v>6261</v>
      </c>
      <c r="CW293" s="262">
        <v>2083</v>
      </c>
      <c r="CX293" s="262">
        <v>1008</v>
      </c>
      <c r="CY293" s="262">
        <v>97475</v>
      </c>
      <c r="CZ293" s="262">
        <v>48164</v>
      </c>
      <c r="DA293" s="262">
        <v>49311</v>
      </c>
      <c r="DB293" s="262">
        <v>8440</v>
      </c>
      <c r="DC293" s="262">
        <v>11592</v>
      </c>
      <c r="DD293" s="262">
        <v>10946</v>
      </c>
      <c r="DE293" s="262">
        <v>14872</v>
      </c>
      <c r="DF293" s="262">
        <v>9879</v>
      </c>
      <c r="DG293" s="262">
        <v>9453</v>
      </c>
      <c r="DH293" s="262">
        <v>5160</v>
      </c>
      <c r="DI293" s="262">
        <v>2217</v>
      </c>
      <c r="DJ293" s="262">
        <v>2463</v>
      </c>
      <c r="DK293" s="262">
        <v>9283</v>
      </c>
      <c r="DL293" s="262">
        <v>3533</v>
      </c>
      <c r="DM293" s="262">
        <v>8254</v>
      </c>
      <c r="DN293" s="262">
        <v>5228</v>
      </c>
      <c r="DO293" s="262">
        <v>10510</v>
      </c>
      <c r="DP293" s="262">
        <v>16623</v>
      </c>
      <c r="DQ293" s="262">
        <v>20618</v>
      </c>
      <c r="DR293" s="262">
        <v>9737</v>
      </c>
      <c r="DS293" s="262">
        <v>9009</v>
      </c>
      <c r="DT293" s="262">
        <v>55010</v>
      </c>
      <c r="DU293" s="262">
        <v>53500</v>
      </c>
      <c r="DV293" s="262">
        <v>1500</v>
      </c>
      <c r="DW293" s="262">
        <v>41990</v>
      </c>
      <c r="DX293" s="262">
        <v>53500</v>
      </c>
      <c r="DY293" s="262">
        <v>44550</v>
      </c>
      <c r="DZ293" s="262">
        <v>2350</v>
      </c>
      <c r="EA293" s="262">
        <v>2260</v>
      </c>
      <c r="EB293" s="262">
        <v>3180</v>
      </c>
      <c r="EC293" s="262">
        <v>1160</v>
      </c>
      <c r="ED293" s="262">
        <v>52780</v>
      </c>
      <c r="EE293" s="262">
        <v>2660</v>
      </c>
      <c r="EF293" s="262">
        <v>6400</v>
      </c>
      <c r="EG293" s="262">
        <v>9340</v>
      </c>
      <c r="EH293" s="262">
        <v>6840</v>
      </c>
      <c r="EI293" s="262">
        <v>7570</v>
      </c>
      <c r="EJ293" s="262">
        <v>1500</v>
      </c>
      <c r="EK293" s="262">
        <v>8670</v>
      </c>
      <c r="EL293" s="262">
        <v>4230</v>
      </c>
      <c r="EM293" s="262">
        <v>5470</v>
      </c>
      <c r="EN293" s="262">
        <v>0.42420000000000002</v>
      </c>
      <c r="EO293" s="262">
        <v>53500</v>
      </c>
      <c r="EP293" s="262">
        <v>2890</v>
      </c>
      <c r="EQ293" s="262">
        <v>17960</v>
      </c>
      <c r="ER293" s="262">
        <v>14120</v>
      </c>
      <c r="ES293" s="262">
        <v>560</v>
      </c>
      <c r="ET293" s="262">
        <v>3280</v>
      </c>
      <c r="EU293" s="262">
        <v>12320</v>
      </c>
      <c r="EV293" s="262">
        <v>8760</v>
      </c>
      <c r="EW293" s="262">
        <v>3560</v>
      </c>
      <c r="EX293" s="262">
        <v>20330</v>
      </c>
      <c r="EY293" s="262">
        <v>1610</v>
      </c>
      <c r="EZ293" s="262">
        <v>4850</v>
      </c>
      <c r="FA293" s="262">
        <v>2920</v>
      </c>
      <c r="FB293" s="262">
        <v>10950</v>
      </c>
      <c r="FC293" s="262">
        <v>0.42420000000000002</v>
      </c>
      <c r="FD293" s="262">
        <v>12980</v>
      </c>
      <c r="FE293" s="262">
        <v>3780</v>
      </c>
      <c r="FF293" s="262">
        <v>7850</v>
      </c>
      <c r="FG293" s="262">
        <v>1340</v>
      </c>
      <c r="FH293" s="262">
        <v>3620</v>
      </c>
      <c r="FI293" s="262">
        <v>1910</v>
      </c>
      <c r="FJ293" s="262">
        <v>2840</v>
      </c>
      <c r="FK293" s="262">
        <v>2900</v>
      </c>
      <c r="FL293" s="262">
        <v>0.42420000000000002</v>
      </c>
      <c r="FM293" s="262">
        <v>1690</v>
      </c>
      <c r="FN293" s="262">
        <v>83280</v>
      </c>
      <c r="FO293" s="262">
        <v>5850</v>
      </c>
      <c r="FP293" s="262">
        <v>3100</v>
      </c>
      <c r="FQ293" s="262">
        <v>2750</v>
      </c>
      <c r="FR293" s="262">
        <v>42910</v>
      </c>
      <c r="FS293" s="262">
        <v>19110</v>
      </c>
      <c r="FT293" s="262">
        <v>17760</v>
      </c>
      <c r="FU293" s="262">
        <v>1340</v>
      </c>
      <c r="FV293" s="262">
        <v>5540</v>
      </c>
      <c r="FW293" s="262">
        <v>9870</v>
      </c>
      <c r="FX293" s="262">
        <v>83280</v>
      </c>
      <c r="FY293" s="262">
        <v>23650</v>
      </c>
      <c r="FZ293" s="262">
        <v>38920</v>
      </c>
      <c r="GA293" s="262">
        <v>10880</v>
      </c>
      <c r="GB293" s="262">
        <v>2060</v>
      </c>
      <c r="GC293" s="262">
        <v>3600</v>
      </c>
      <c r="GD293" s="262">
        <v>3710</v>
      </c>
      <c r="GE293" s="262">
        <v>460</v>
      </c>
      <c r="GF293">
        <v>4561</v>
      </c>
      <c r="GG293">
        <v>2464</v>
      </c>
      <c r="GH293">
        <v>10577</v>
      </c>
      <c r="GI293">
        <v>3168</v>
      </c>
      <c r="GJ293">
        <v>1144</v>
      </c>
      <c r="GK293">
        <v>2312</v>
      </c>
      <c r="GL293">
        <v>2445</v>
      </c>
      <c r="GM293">
        <v>1288</v>
      </c>
      <c r="GN293">
        <v>957</v>
      </c>
      <c r="GO293">
        <v>398</v>
      </c>
      <c r="GP293">
        <v>6360</v>
      </c>
      <c r="GQ293">
        <v>3404</v>
      </c>
      <c r="GR293">
        <v>16842</v>
      </c>
      <c r="GS293">
        <v>4633</v>
      </c>
      <c r="GT293">
        <v>1653</v>
      </c>
      <c r="GU293">
        <v>3852</v>
      </c>
      <c r="GV293">
        <v>3635</v>
      </c>
      <c r="GW293">
        <v>1619</v>
      </c>
      <c r="GX293">
        <v>1185</v>
      </c>
      <c r="GY293">
        <v>536</v>
      </c>
    </row>
    <row r="294" spans="1:207">
      <c r="A294" s="262">
        <v>9576</v>
      </c>
      <c r="B294" s="262">
        <v>9</v>
      </c>
      <c r="C294" s="262">
        <v>5</v>
      </c>
      <c r="D294" s="262">
        <v>76</v>
      </c>
      <c r="E294" s="262" t="s">
        <v>188</v>
      </c>
      <c r="F294" s="262" t="s">
        <v>2773</v>
      </c>
      <c r="G294" s="262" t="s">
        <v>2774</v>
      </c>
      <c r="H294" s="262" t="s">
        <v>2202</v>
      </c>
      <c r="I294" s="262">
        <v>35970</v>
      </c>
      <c r="J294" s="262">
        <v>2382</v>
      </c>
      <c r="K294" s="262">
        <v>2105</v>
      </c>
      <c r="L294" s="262">
        <v>3135</v>
      </c>
      <c r="M294" s="262">
        <v>5882</v>
      </c>
      <c r="N294" s="262">
        <v>7357</v>
      </c>
      <c r="O294" s="262">
        <v>5502</v>
      </c>
      <c r="P294" s="262">
        <v>5777</v>
      </c>
      <c r="Q294" s="262">
        <v>2465</v>
      </c>
      <c r="R294" s="262">
        <v>1365</v>
      </c>
      <c r="S294" s="262">
        <v>2732</v>
      </c>
      <c r="T294" s="262">
        <v>32568</v>
      </c>
      <c r="U294" s="262">
        <v>93</v>
      </c>
      <c r="V294" s="262">
        <v>143</v>
      </c>
      <c r="W294" s="262">
        <v>133</v>
      </c>
      <c r="X294" s="262">
        <v>149</v>
      </c>
      <c r="Y294" s="262">
        <v>35</v>
      </c>
      <c r="Z294" s="262">
        <v>117</v>
      </c>
      <c r="AA294" s="262">
        <v>683</v>
      </c>
      <c r="AB294" s="262">
        <v>734</v>
      </c>
      <c r="AC294" s="262">
        <v>196</v>
      </c>
      <c r="AD294" s="262">
        <v>31822</v>
      </c>
      <c r="AE294" s="262">
        <v>2306</v>
      </c>
      <c r="AF294" s="262">
        <v>229</v>
      </c>
      <c r="AG294" s="262">
        <v>25541</v>
      </c>
      <c r="AH294" s="262">
        <v>7034</v>
      </c>
      <c r="AI294" s="262">
        <v>2902</v>
      </c>
      <c r="AJ294" s="262">
        <v>435</v>
      </c>
      <c r="AK294" s="262">
        <v>58</v>
      </c>
      <c r="AL294" s="262">
        <v>26478</v>
      </c>
      <c r="AM294" s="262">
        <v>4241</v>
      </c>
      <c r="AN294" s="262">
        <v>4348</v>
      </c>
      <c r="AO294" s="262">
        <v>903</v>
      </c>
      <c r="AP294" s="262">
        <v>54915</v>
      </c>
      <c r="AQ294" s="262">
        <v>3334</v>
      </c>
      <c r="AR294" s="262">
        <v>2871</v>
      </c>
      <c r="AS294" s="262">
        <v>4550</v>
      </c>
      <c r="AT294" s="262">
        <v>9283</v>
      </c>
      <c r="AU294" s="262">
        <v>11200</v>
      </c>
      <c r="AV294" s="262">
        <v>8277</v>
      </c>
      <c r="AW294" s="262">
        <v>10468</v>
      </c>
      <c r="AX294" s="262">
        <v>3242</v>
      </c>
      <c r="AY294" s="262">
        <v>1687</v>
      </c>
      <c r="AZ294" s="262">
        <v>10437</v>
      </c>
      <c r="BA294" s="262">
        <v>42411</v>
      </c>
      <c r="BB294" s="262">
        <v>338</v>
      </c>
      <c r="BC294" s="262">
        <v>277</v>
      </c>
      <c r="BD294" s="262">
        <v>766</v>
      </c>
      <c r="BE294" s="262">
        <v>386</v>
      </c>
      <c r="BF294" s="262">
        <v>62</v>
      </c>
      <c r="BG294" s="262">
        <v>235</v>
      </c>
      <c r="BH294" s="262">
        <v>961</v>
      </c>
      <c r="BI294" s="262">
        <v>1638</v>
      </c>
      <c r="BJ294" s="262">
        <v>250</v>
      </c>
      <c r="BK294" s="262">
        <v>48711</v>
      </c>
      <c r="BL294" s="262">
        <v>3074</v>
      </c>
      <c r="BM294" s="262">
        <v>278</v>
      </c>
      <c r="BN294" s="262">
        <v>33486</v>
      </c>
      <c r="BO294" s="262">
        <v>19001</v>
      </c>
      <c r="BP294" s="262">
        <v>212</v>
      </c>
      <c r="BQ294" s="262">
        <v>2213</v>
      </c>
      <c r="BR294" s="262">
        <v>866</v>
      </c>
      <c r="BS294" s="262">
        <v>3851</v>
      </c>
      <c r="BT294" s="262">
        <v>8637</v>
      </c>
      <c r="BU294" s="262">
        <v>11058</v>
      </c>
      <c r="BV294" s="262">
        <v>9600</v>
      </c>
      <c r="BW294" s="262">
        <v>9372</v>
      </c>
      <c r="BX294" s="262">
        <v>5395</v>
      </c>
      <c r="BY294" s="262">
        <v>2265</v>
      </c>
      <c r="BZ294" s="262">
        <v>1452</v>
      </c>
      <c r="CA294" s="262">
        <v>2416</v>
      </c>
      <c r="CB294" s="262">
        <v>491</v>
      </c>
      <c r="CC294" s="262">
        <v>2353</v>
      </c>
      <c r="CD294" s="262">
        <v>7189</v>
      </c>
      <c r="CE294" s="262">
        <v>12322</v>
      </c>
      <c r="CF294" s="262">
        <v>11818</v>
      </c>
      <c r="CG294" s="262">
        <v>9217</v>
      </c>
      <c r="CH294" s="262">
        <v>11522</v>
      </c>
      <c r="CI294" s="262">
        <v>40442</v>
      </c>
      <c r="CJ294" s="262">
        <v>5627</v>
      </c>
      <c r="CK294" s="262">
        <v>7174</v>
      </c>
      <c r="CL294" s="262">
        <v>1669</v>
      </c>
      <c r="CM294" s="262">
        <v>51391</v>
      </c>
      <c r="CN294" s="262">
        <v>13753</v>
      </c>
      <c r="CO294" s="262">
        <v>15264</v>
      </c>
      <c r="CP294" s="262">
        <v>17451</v>
      </c>
      <c r="CQ294" s="262">
        <v>4065</v>
      </c>
      <c r="CR294" s="262">
        <v>858</v>
      </c>
      <c r="CS294" s="262">
        <v>13753</v>
      </c>
      <c r="CT294" s="262">
        <v>17711</v>
      </c>
      <c r="CU294" s="262">
        <v>8971</v>
      </c>
      <c r="CV294" s="262">
        <v>7721</v>
      </c>
      <c r="CW294" s="262">
        <v>2287</v>
      </c>
      <c r="CX294" s="262">
        <v>948</v>
      </c>
      <c r="CY294" s="262">
        <v>123344</v>
      </c>
      <c r="CZ294" s="262">
        <v>60756</v>
      </c>
      <c r="DA294" s="262">
        <v>62588</v>
      </c>
      <c r="DB294" s="262">
        <v>10597</v>
      </c>
      <c r="DC294" s="262">
        <v>14601</v>
      </c>
      <c r="DD294" s="262">
        <v>13430</v>
      </c>
      <c r="DE294" s="262">
        <v>18243</v>
      </c>
      <c r="DF294" s="262">
        <v>13316</v>
      </c>
      <c r="DG294" s="262">
        <v>11742</v>
      </c>
      <c r="DH294" s="262">
        <v>5738</v>
      </c>
      <c r="DI294" s="262">
        <v>2939</v>
      </c>
      <c r="DJ294" s="262">
        <v>3087</v>
      </c>
      <c r="DK294" s="262">
        <v>11662</v>
      </c>
      <c r="DL294" s="262">
        <v>4467</v>
      </c>
      <c r="DM294" s="262">
        <v>10032</v>
      </c>
      <c r="DN294" s="262">
        <v>6441</v>
      </c>
      <c r="DO294" s="262">
        <v>13709</v>
      </c>
      <c r="DP294" s="262">
        <v>21968</v>
      </c>
      <c r="DQ294" s="262">
        <v>25512</v>
      </c>
      <c r="DR294" s="262">
        <v>13258</v>
      </c>
      <c r="DS294" s="262">
        <v>10269</v>
      </c>
      <c r="DT294" s="262">
        <v>68070</v>
      </c>
      <c r="DU294" s="262">
        <v>66760</v>
      </c>
      <c r="DV294" s="262">
        <v>1310</v>
      </c>
      <c r="DW294" s="262">
        <v>54130</v>
      </c>
      <c r="DX294" s="262">
        <v>66760</v>
      </c>
      <c r="DY294" s="262">
        <v>54790</v>
      </c>
      <c r="DZ294" s="262">
        <v>4050</v>
      </c>
      <c r="EA294" s="262">
        <v>3110</v>
      </c>
      <c r="EB294" s="262">
        <v>3910</v>
      </c>
      <c r="EC294" s="262">
        <v>900</v>
      </c>
      <c r="ED294" s="262">
        <v>65660</v>
      </c>
      <c r="EE294" s="262">
        <v>3690</v>
      </c>
      <c r="EF294" s="262">
        <v>8740</v>
      </c>
      <c r="EG294" s="262">
        <v>14030</v>
      </c>
      <c r="EH294" s="262">
        <v>10590</v>
      </c>
      <c r="EI294" s="262">
        <v>9510</v>
      </c>
      <c r="EJ294" s="262">
        <v>1240</v>
      </c>
      <c r="EK294" s="262">
        <v>8690</v>
      </c>
      <c r="EL294" s="262">
        <v>3880</v>
      </c>
      <c r="EM294" s="262">
        <v>4890</v>
      </c>
      <c r="EN294" s="262">
        <v>400</v>
      </c>
      <c r="EO294" s="262">
        <v>66760</v>
      </c>
      <c r="EP294" s="262">
        <v>1600</v>
      </c>
      <c r="EQ294" s="262">
        <v>20060</v>
      </c>
      <c r="ER294" s="262">
        <v>15440</v>
      </c>
      <c r="ES294" s="262">
        <v>910</v>
      </c>
      <c r="ET294" s="262">
        <v>3700</v>
      </c>
      <c r="EU294" s="262">
        <v>16810</v>
      </c>
      <c r="EV294" s="262">
        <v>11400</v>
      </c>
      <c r="EW294" s="262">
        <v>5410</v>
      </c>
      <c r="EX294" s="262">
        <v>28290</v>
      </c>
      <c r="EY294" s="262">
        <v>2700</v>
      </c>
      <c r="EZ294" s="262">
        <v>6600</v>
      </c>
      <c r="FA294" s="262">
        <v>5520</v>
      </c>
      <c r="FB294" s="262">
        <v>13470</v>
      </c>
      <c r="FC294" s="262">
        <v>0.42420000000000002</v>
      </c>
      <c r="FD294" s="262">
        <v>16280</v>
      </c>
      <c r="FE294" s="262">
        <v>5050</v>
      </c>
      <c r="FF294" s="262">
        <v>9350</v>
      </c>
      <c r="FG294" s="262">
        <v>1880</v>
      </c>
      <c r="FH294" s="262">
        <v>4750</v>
      </c>
      <c r="FI294" s="262">
        <v>2210</v>
      </c>
      <c r="FJ294" s="262">
        <v>3290</v>
      </c>
      <c r="FK294" s="262">
        <v>4130</v>
      </c>
      <c r="FL294" s="262">
        <v>0.42420000000000002</v>
      </c>
      <c r="FM294" s="262">
        <v>1840</v>
      </c>
      <c r="FN294" s="262">
        <v>104970</v>
      </c>
      <c r="FO294" s="262">
        <v>6290</v>
      </c>
      <c r="FP294" s="262">
        <v>2740</v>
      </c>
      <c r="FQ294" s="262">
        <v>3540</v>
      </c>
      <c r="FR294" s="262">
        <v>49710</v>
      </c>
      <c r="FS294" s="262">
        <v>27720</v>
      </c>
      <c r="FT294" s="262">
        <v>25850</v>
      </c>
      <c r="FU294" s="262">
        <v>1880</v>
      </c>
      <c r="FV294" s="262">
        <v>7730</v>
      </c>
      <c r="FW294" s="262">
        <v>13530</v>
      </c>
      <c r="FX294" s="262">
        <v>104970</v>
      </c>
      <c r="FY294" s="262">
        <v>25860</v>
      </c>
      <c r="FZ294" s="262">
        <v>53560</v>
      </c>
      <c r="GA294" s="262">
        <v>12300</v>
      </c>
      <c r="GB294" s="262">
        <v>2490</v>
      </c>
      <c r="GC294" s="262">
        <v>4950</v>
      </c>
      <c r="GD294" s="262">
        <v>5160</v>
      </c>
      <c r="GE294" s="262">
        <v>650</v>
      </c>
      <c r="GF294">
        <v>2382</v>
      </c>
      <c r="GG294">
        <v>2009</v>
      </c>
      <c r="GH294">
        <v>15883</v>
      </c>
      <c r="GI294">
        <v>4689</v>
      </c>
      <c r="GJ294">
        <v>2064</v>
      </c>
      <c r="GK294">
        <v>2862</v>
      </c>
      <c r="GL294">
        <v>2826</v>
      </c>
      <c r="GM294">
        <v>1525</v>
      </c>
      <c r="GN294">
        <v>1219</v>
      </c>
      <c r="GO294">
        <v>511</v>
      </c>
      <c r="GP294">
        <v>3334</v>
      </c>
      <c r="GQ294">
        <v>2750</v>
      </c>
      <c r="GR294">
        <v>24373</v>
      </c>
      <c r="GS294">
        <v>6955</v>
      </c>
      <c r="GT294">
        <v>3132</v>
      </c>
      <c r="GU294">
        <v>5848</v>
      </c>
      <c r="GV294">
        <v>4371</v>
      </c>
      <c r="GW294">
        <v>2008</v>
      </c>
      <c r="GX294">
        <v>1505</v>
      </c>
      <c r="GY294">
        <v>636</v>
      </c>
    </row>
    <row r="295" spans="1:207">
      <c r="A295" s="262">
        <v>9577</v>
      </c>
      <c r="B295" s="262">
        <v>9</v>
      </c>
      <c r="C295" s="262">
        <v>5</v>
      </c>
      <c r="D295" s="262">
        <v>77</v>
      </c>
      <c r="E295" s="262" t="s">
        <v>188</v>
      </c>
      <c r="F295" s="262" t="s">
        <v>2775</v>
      </c>
      <c r="G295" s="262" t="s">
        <v>2776</v>
      </c>
      <c r="H295" s="262" t="s">
        <v>2202</v>
      </c>
      <c r="I295" s="262">
        <v>26499</v>
      </c>
      <c r="J295" s="262">
        <v>3805</v>
      </c>
      <c r="K295" s="262">
        <v>2072</v>
      </c>
      <c r="L295" s="262">
        <v>2572</v>
      </c>
      <c r="M295" s="262">
        <v>3868</v>
      </c>
      <c r="N295" s="262">
        <v>4372</v>
      </c>
      <c r="O295" s="262">
        <v>3390</v>
      </c>
      <c r="P295" s="262">
        <v>3781</v>
      </c>
      <c r="Q295" s="262">
        <v>1842</v>
      </c>
      <c r="R295" s="262">
        <v>797</v>
      </c>
      <c r="S295" s="262">
        <v>2107</v>
      </c>
      <c r="T295" s="262">
        <v>23473</v>
      </c>
      <c r="U295" s="262">
        <v>242</v>
      </c>
      <c r="V295" s="262">
        <v>252</v>
      </c>
      <c r="W295" s="262">
        <v>68</v>
      </c>
      <c r="X295" s="262">
        <v>149</v>
      </c>
      <c r="Y295" s="262">
        <v>37</v>
      </c>
      <c r="Z295" s="262">
        <v>171</v>
      </c>
      <c r="AA295" s="262">
        <v>650</v>
      </c>
      <c r="AB295" s="262">
        <v>954</v>
      </c>
      <c r="AC295" s="262">
        <v>109</v>
      </c>
      <c r="AD295" s="262">
        <v>21692</v>
      </c>
      <c r="AE295" s="262">
        <v>2819</v>
      </c>
      <c r="AF295" s="262">
        <v>275</v>
      </c>
      <c r="AG295" s="262">
        <v>17527</v>
      </c>
      <c r="AH295" s="262">
        <v>6178</v>
      </c>
      <c r="AI295" s="262">
        <v>2367</v>
      </c>
      <c r="AJ295" s="262">
        <v>372</v>
      </c>
      <c r="AK295" s="262">
        <v>55</v>
      </c>
      <c r="AL295" s="262">
        <v>21058</v>
      </c>
      <c r="AM295" s="262">
        <v>2444</v>
      </c>
      <c r="AN295" s="262">
        <v>1894</v>
      </c>
      <c r="AO295" s="262">
        <v>1103</v>
      </c>
      <c r="AP295" s="262">
        <v>42697</v>
      </c>
      <c r="AQ295" s="262">
        <v>5496</v>
      </c>
      <c r="AR295" s="262">
        <v>2996</v>
      </c>
      <c r="AS295" s="262">
        <v>4453</v>
      </c>
      <c r="AT295" s="262">
        <v>6796</v>
      </c>
      <c r="AU295" s="262">
        <v>7363</v>
      </c>
      <c r="AV295" s="262">
        <v>5571</v>
      </c>
      <c r="AW295" s="262">
        <v>6724</v>
      </c>
      <c r="AX295" s="262">
        <v>2320</v>
      </c>
      <c r="AY295" s="262">
        <v>975</v>
      </c>
      <c r="AZ295" s="262">
        <v>7815</v>
      </c>
      <c r="BA295" s="262">
        <v>31679</v>
      </c>
      <c r="BB295" s="262">
        <v>1501</v>
      </c>
      <c r="BC295" s="262">
        <v>597</v>
      </c>
      <c r="BD295" s="262">
        <v>349</v>
      </c>
      <c r="BE295" s="262">
        <v>322</v>
      </c>
      <c r="BF295" s="262">
        <v>52</v>
      </c>
      <c r="BG295" s="262">
        <v>379</v>
      </c>
      <c r="BH295" s="262">
        <v>945</v>
      </c>
      <c r="BI295" s="262">
        <v>2816</v>
      </c>
      <c r="BJ295" s="262">
        <v>154</v>
      </c>
      <c r="BK295" s="262">
        <v>34636</v>
      </c>
      <c r="BL295" s="262">
        <v>3822</v>
      </c>
      <c r="BM295" s="262">
        <v>321</v>
      </c>
      <c r="BN295" s="262">
        <v>24734</v>
      </c>
      <c r="BO295" s="262">
        <v>15170</v>
      </c>
      <c r="BP295" s="262">
        <v>388</v>
      </c>
      <c r="BQ295" s="262">
        <v>2402</v>
      </c>
      <c r="BR295" s="262">
        <v>1017</v>
      </c>
      <c r="BS295" s="262">
        <v>4037</v>
      </c>
      <c r="BT295" s="262">
        <v>7565</v>
      </c>
      <c r="BU295" s="262">
        <v>8239</v>
      </c>
      <c r="BV295" s="262">
        <v>7039</v>
      </c>
      <c r="BW295" s="262">
        <v>6261</v>
      </c>
      <c r="BX295" s="262">
        <v>3622</v>
      </c>
      <c r="BY295" s="262">
        <v>1710</v>
      </c>
      <c r="BZ295" s="262">
        <v>1144</v>
      </c>
      <c r="CA295" s="262">
        <v>2060</v>
      </c>
      <c r="CB295" s="262">
        <v>612</v>
      </c>
      <c r="CC295" s="262">
        <v>2205</v>
      </c>
      <c r="CD295" s="262">
        <v>6263</v>
      </c>
      <c r="CE295" s="262">
        <v>9578</v>
      </c>
      <c r="CF295" s="262">
        <v>8482</v>
      </c>
      <c r="CG295" s="262">
        <v>6471</v>
      </c>
      <c r="CH295" s="262">
        <v>9083</v>
      </c>
      <c r="CI295" s="262">
        <v>32605</v>
      </c>
      <c r="CJ295" s="262">
        <v>4087</v>
      </c>
      <c r="CK295" s="262">
        <v>3919</v>
      </c>
      <c r="CL295" s="262">
        <v>2083</v>
      </c>
      <c r="CM295" s="262">
        <v>38960</v>
      </c>
      <c r="CN295" s="262">
        <v>11899</v>
      </c>
      <c r="CO295" s="262">
        <v>10379</v>
      </c>
      <c r="CP295" s="262">
        <v>12811</v>
      </c>
      <c r="CQ295" s="262">
        <v>3190</v>
      </c>
      <c r="CR295" s="262">
        <v>681</v>
      </c>
      <c r="CS295" s="262">
        <v>11899</v>
      </c>
      <c r="CT295" s="262">
        <v>12434</v>
      </c>
      <c r="CU295" s="262">
        <v>6176</v>
      </c>
      <c r="CV295" s="262">
        <v>5548</v>
      </c>
      <c r="CW295" s="262">
        <v>2036</v>
      </c>
      <c r="CX295" s="262">
        <v>867</v>
      </c>
      <c r="CY295" s="262">
        <v>92371</v>
      </c>
      <c r="CZ295" s="262">
        <v>45622</v>
      </c>
      <c r="DA295" s="262">
        <v>46747</v>
      </c>
      <c r="DB295" s="262">
        <v>7962</v>
      </c>
      <c r="DC295" s="262">
        <v>10722</v>
      </c>
      <c r="DD295" s="262">
        <v>10196</v>
      </c>
      <c r="DE295" s="262">
        <v>13794</v>
      </c>
      <c r="DF295" s="262">
        <v>9808</v>
      </c>
      <c r="DG295" s="262">
        <v>9492</v>
      </c>
      <c r="DH295" s="262">
        <v>5135</v>
      </c>
      <c r="DI295" s="262">
        <v>2136</v>
      </c>
      <c r="DJ295" s="262">
        <v>2282</v>
      </c>
      <c r="DK295" s="262">
        <v>8723</v>
      </c>
      <c r="DL295" s="262">
        <v>3251</v>
      </c>
      <c r="DM295" s="262">
        <v>7680</v>
      </c>
      <c r="DN295" s="262">
        <v>4808</v>
      </c>
      <c r="DO295" s="262">
        <v>9942</v>
      </c>
      <c r="DP295" s="262">
        <v>15318</v>
      </c>
      <c r="DQ295" s="262">
        <v>19371</v>
      </c>
      <c r="DR295" s="262">
        <v>9866</v>
      </c>
      <c r="DS295" s="262">
        <v>8992</v>
      </c>
      <c r="DT295" s="262">
        <v>49720</v>
      </c>
      <c r="DU295" s="262">
        <v>48310</v>
      </c>
      <c r="DV295" s="262">
        <v>1410</v>
      </c>
      <c r="DW295" s="262">
        <v>41140</v>
      </c>
      <c r="DX295" s="262">
        <v>48310</v>
      </c>
      <c r="DY295" s="262">
        <v>40360</v>
      </c>
      <c r="DZ295" s="262">
        <v>2530</v>
      </c>
      <c r="EA295" s="262">
        <v>2080</v>
      </c>
      <c r="EB295" s="262">
        <v>2420</v>
      </c>
      <c r="EC295" s="262">
        <v>930</v>
      </c>
      <c r="ED295" s="262">
        <v>47590</v>
      </c>
      <c r="EE295" s="262">
        <v>2050</v>
      </c>
      <c r="EF295" s="262">
        <v>5600</v>
      </c>
      <c r="EG295" s="262">
        <v>9240</v>
      </c>
      <c r="EH295" s="262">
        <v>6090</v>
      </c>
      <c r="EI295" s="262">
        <v>7020</v>
      </c>
      <c r="EJ295" s="262">
        <v>1130</v>
      </c>
      <c r="EK295" s="262">
        <v>6860</v>
      </c>
      <c r="EL295" s="262">
        <v>4940</v>
      </c>
      <c r="EM295" s="262">
        <v>4500</v>
      </c>
      <c r="EN295" s="262">
        <v>0.42420000000000002</v>
      </c>
      <c r="EO295" s="262">
        <v>48310</v>
      </c>
      <c r="EP295" s="262">
        <v>1530</v>
      </c>
      <c r="EQ295" s="262">
        <v>17220</v>
      </c>
      <c r="ER295" s="262">
        <v>13790</v>
      </c>
      <c r="ES295" s="262">
        <v>760</v>
      </c>
      <c r="ET295" s="262">
        <v>2670</v>
      </c>
      <c r="EU295" s="262">
        <v>10310</v>
      </c>
      <c r="EV295" s="262">
        <v>7620</v>
      </c>
      <c r="EW295" s="262">
        <v>2700</v>
      </c>
      <c r="EX295" s="262">
        <v>19240</v>
      </c>
      <c r="EY295" s="262">
        <v>1540</v>
      </c>
      <c r="EZ295" s="262">
        <v>3910</v>
      </c>
      <c r="FA295" s="262">
        <v>3080</v>
      </c>
      <c r="FB295" s="262">
        <v>10710</v>
      </c>
      <c r="FC295" s="262">
        <v>0.42420000000000002</v>
      </c>
      <c r="FD295" s="262">
        <v>12120</v>
      </c>
      <c r="FE295" s="262">
        <v>3700</v>
      </c>
      <c r="FF295" s="262">
        <v>7300</v>
      </c>
      <c r="FG295" s="262">
        <v>1120</v>
      </c>
      <c r="FH295" s="262">
        <v>3620</v>
      </c>
      <c r="FI295" s="262">
        <v>1850</v>
      </c>
      <c r="FJ295" s="262">
        <v>2680</v>
      </c>
      <c r="FK295" s="262">
        <v>2570</v>
      </c>
      <c r="FL295" s="262">
        <v>0.42420000000000002</v>
      </c>
      <c r="FM295" s="262">
        <v>1280</v>
      </c>
      <c r="FN295" s="262">
        <v>78230</v>
      </c>
      <c r="FO295" s="262">
        <v>6010</v>
      </c>
      <c r="FP295" s="262">
        <v>3340</v>
      </c>
      <c r="FQ295" s="262">
        <v>2670</v>
      </c>
      <c r="FR295" s="262">
        <v>40150</v>
      </c>
      <c r="FS295" s="262">
        <v>19260</v>
      </c>
      <c r="FT295" s="262">
        <v>18150</v>
      </c>
      <c r="FU295" s="262">
        <v>1120</v>
      </c>
      <c r="FV295" s="262">
        <v>4900</v>
      </c>
      <c r="FW295" s="262">
        <v>7910</v>
      </c>
      <c r="FX295" s="262">
        <v>78230</v>
      </c>
      <c r="FY295" s="262">
        <v>22460</v>
      </c>
      <c r="FZ295" s="262">
        <v>39630</v>
      </c>
      <c r="GA295" s="262">
        <v>8050</v>
      </c>
      <c r="GB295" s="262">
        <v>1500</v>
      </c>
      <c r="GC295" s="262">
        <v>3070</v>
      </c>
      <c r="GD295" s="262">
        <v>3030</v>
      </c>
      <c r="GE295" s="262">
        <v>480</v>
      </c>
      <c r="GF295">
        <v>3805</v>
      </c>
      <c r="GG295">
        <v>2005</v>
      </c>
      <c r="GH295">
        <v>10495</v>
      </c>
      <c r="GI295">
        <v>2958</v>
      </c>
      <c r="GJ295">
        <v>1198</v>
      </c>
      <c r="GK295">
        <v>1989</v>
      </c>
      <c r="GL295">
        <v>1891</v>
      </c>
      <c r="GM295">
        <v>1128</v>
      </c>
      <c r="GN295">
        <v>718</v>
      </c>
      <c r="GO295">
        <v>312</v>
      </c>
      <c r="GP295">
        <v>5496</v>
      </c>
      <c r="GQ295">
        <v>2891</v>
      </c>
      <c r="GR295">
        <v>18124</v>
      </c>
      <c r="GS295">
        <v>4912</v>
      </c>
      <c r="GT295">
        <v>1853</v>
      </c>
      <c r="GU295">
        <v>3778</v>
      </c>
      <c r="GV295">
        <v>2953</v>
      </c>
      <c r="GW295">
        <v>1416</v>
      </c>
      <c r="GX295">
        <v>870</v>
      </c>
      <c r="GY295">
        <v>401</v>
      </c>
    </row>
    <row r="296" spans="1:207">
      <c r="A296" s="262">
        <v>9661</v>
      </c>
      <c r="B296" s="262">
        <v>9</v>
      </c>
      <c r="C296" s="262">
        <v>6</v>
      </c>
      <c r="D296" s="262">
        <v>61</v>
      </c>
      <c r="E296" s="262" t="s">
        <v>188</v>
      </c>
      <c r="F296" s="262" t="s">
        <v>2777</v>
      </c>
      <c r="G296" s="262" t="s">
        <v>2778</v>
      </c>
      <c r="H296" s="262" t="s">
        <v>2202</v>
      </c>
      <c r="I296" s="262">
        <v>12798</v>
      </c>
      <c r="J296" s="262">
        <v>1258</v>
      </c>
      <c r="K296" s="262">
        <v>1815</v>
      </c>
      <c r="L296" s="262">
        <v>1832</v>
      </c>
      <c r="M296" s="262">
        <v>1859</v>
      </c>
      <c r="N296" s="262">
        <v>1916</v>
      </c>
      <c r="O296" s="262">
        <v>1538</v>
      </c>
      <c r="P296" s="262">
        <v>1384</v>
      </c>
      <c r="Q296" s="262">
        <v>740</v>
      </c>
      <c r="R296" s="262">
        <v>456</v>
      </c>
      <c r="S296" s="262">
        <v>1931</v>
      </c>
      <c r="T296" s="262">
        <v>9832</v>
      </c>
      <c r="U296" s="262">
        <v>133</v>
      </c>
      <c r="V296" s="262">
        <v>467</v>
      </c>
      <c r="W296" s="262">
        <v>215</v>
      </c>
      <c r="X296" s="262">
        <v>118</v>
      </c>
      <c r="Y296" s="262">
        <v>24</v>
      </c>
      <c r="Z296" s="262">
        <v>78</v>
      </c>
      <c r="AA296" s="262">
        <v>466</v>
      </c>
      <c r="AB296" s="262">
        <v>1659</v>
      </c>
      <c r="AC296" s="262">
        <v>35</v>
      </c>
      <c r="AD296" s="262">
        <v>9744</v>
      </c>
      <c r="AE296" s="262">
        <v>818</v>
      </c>
      <c r="AF296" s="262">
        <v>76</v>
      </c>
      <c r="AG296" s="262">
        <v>5998</v>
      </c>
      <c r="AH296" s="262">
        <v>2507</v>
      </c>
      <c r="AI296" s="262">
        <v>3063</v>
      </c>
      <c r="AJ296" s="262">
        <v>1074</v>
      </c>
      <c r="AK296" s="262">
        <v>156</v>
      </c>
      <c r="AL296" s="262">
        <v>4637</v>
      </c>
      <c r="AM296" s="262">
        <v>3146</v>
      </c>
      <c r="AN296" s="262">
        <v>4462</v>
      </c>
      <c r="AO296" s="262">
        <v>553</v>
      </c>
      <c r="AP296" s="262">
        <v>35529</v>
      </c>
      <c r="AQ296" s="262">
        <v>3342</v>
      </c>
      <c r="AR296" s="262">
        <v>4255</v>
      </c>
      <c r="AS296" s="262">
        <v>5751</v>
      </c>
      <c r="AT296" s="262">
        <v>6043</v>
      </c>
      <c r="AU296" s="262">
        <v>5215</v>
      </c>
      <c r="AV296" s="262">
        <v>4032</v>
      </c>
      <c r="AW296" s="262">
        <v>4023</v>
      </c>
      <c r="AX296" s="262">
        <v>1779</v>
      </c>
      <c r="AY296" s="262">
        <v>1089</v>
      </c>
      <c r="AZ296" s="262">
        <v>9789</v>
      </c>
      <c r="BA296" s="262">
        <v>19027</v>
      </c>
      <c r="BB296" s="262">
        <v>952</v>
      </c>
      <c r="BC296" s="262">
        <v>3319</v>
      </c>
      <c r="BD296" s="262">
        <v>1605</v>
      </c>
      <c r="BE296" s="262">
        <v>447</v>
      </c>
      <c r="BF296" s="262">
        <v>98</v>
      </c>
      <c r="BG296" s="262">
        <v>292</v>
      </c>
      <c r="BH296" s="262">
        <v>1235</v>
      </c>
      <c r="BI296" s="262">
        <v>6703</v>
      </c>
      <c r="BJ296" s="262">
        <v>64</v>
      </c>
      <c r="BK296" s="262">
        <v>25045</v>
      </c>
      <c r="BL296" s="262">
        <v>2334</v>
      </c>
      <c r="BM296" s="262">
        <v>148</v>
      </c>
      <c r="BN296" s="262">
        <v>12118</v>
      </c>
      <c r="BO296" s="262">
        <v>21932</v>
      </c>
      <c r="BP296" s="262">
        <v>40</v>
      </c>
      <c r="BQ296" s="262">
        <v>1439</v>
      </c>
      <c r="BR296" s="262">
        <v>1870</v>
      </c>
      <c r="BS296" s="262">
        <v>6483</v>
      </c>
      <c r="BT296" s="262">
        <v>10389</v>
      </c>
      <c r="BU296" s="262">
        <v>6895</v>
      </c>
      <c r="BV296" s="262">
        <v>3821</v>
      </c>
      <c r="BW296" s="262">
        <v>2746</v>
      </c>
      <c r="BX296" s="262">
        <v>1560</v>
      </c>
      <c r="BY296" s="262">
        <v>650</v>
      </c>
      <c r="BZ296" s="262">
        <v>424</v>
      </c>
      <c r="CA296" s="262">
        <v>691</v>
      </c>
      <c r="CB296" s="262">
        <v>1152</v>
      </c>
      <c r="CC296" s="262">
        <v>3617</v>
      </c>
      <c r="CD296" s="262">
        <v>8980</v>
      </c>
      <c r="CE296" s="262">
        <v>10772</v>
      </c>
      <c r="CF296" s="262">
        <v>5500</v>
      </c>
      <c r="CG296" s="262">
        <v>2701</v>
      </c>
      <c r="CH296" s="262">
        <v>2807</v>
      </c>
      <c r="CI296" s="262">
        <v>11511</v>
      </c>
      <c r="CJ296" s="262">
        <v>6229</v>
      </c>
      <c r="CK296" s="262">
        <v>16004</v>
      </c>
      <c r="CL296" s="262">
        <v>1785</v>
      </c>
      <c r="CM296" s="262">
        <v>33108</v>
      </c>
      <c r="CN296" s="262">
        <v>13289</v>
      </c>
      <c r="CO296" s="262">
        <v>8682</v>
      </c>
      <c r="CP296" s="262">
        <v>7271</v>
      </c>
      <c r="CQ296" s="262">
        <v>2751</v>
      </c>
      <c r="CR296" s="262">
        <v>1115</v>
      </c>
      <c r="CS296" s="262">
        <v>13289</v>
      </c>
      <c r="CT296" s="262">
        <v>11030</v>
      </c>
      <c r="CU296" s="262">
        <v>4396</v>
      </c>
      <c r="CV296" s="262">
        <v>3155</v>
      </c>
      <c r="CW296" s="262">
        <v>913</v>
      </c>
      <c r="CX296" s="262">
        <v>325</v>
      </c>
      <c r="CY296" s="262">
        <v>67359</v>
      </c>
      <c r="CZ296" s="262">
        <v>32231</v>
      </c>
      <c r="DA296" s="262">
        <v>35128</v>
      </c>
      <c r="DB296" s="262">
        <v>5803</v>
      </c>
      <c r="DC296" s="262">
        <v>6407</v>
      </c>
      <c r="DD296" s="262">
        <v>8498</v>
      </c>
      <c r="DE296" s="262">
        <v>9572</v>
      </c>
      <c r="DF296" s="262">
        <v>7322</v>
      </c>
      <c r="DG296" s="262">
        <v>6243</v>
      </c>
      <c r="DH296" s="262">
        <v>3773</v>
      </c>
      <c r="DI296" s="262">
        <v>1678</v>
      </c>
      <c r="DJ296" s="262">
        <v>1783</v>
      </c>
      <c r="DK296" s="262">
        <v>5550</v>
      </c>
      <c r="DL296" s="262">
        <v>1891</v>
      </c>
      <c r="DM296" s="262">
        <v>5298</v>
      </c>
      <c r="DN296" s="262">
        <v>4508</v>
      </c>
      <c r="DO296" s="262">
        <v>8696</v>
      </c>
      <c r="DP296" s="262">
        <v>11045</v>
      </c>
      <c r="DQ296" s="262">
        <v>13601</v>
      </c>
      <c r="DR296" s="262">
        <v>6962</v>
      </c>
      <c r="DS296" s="262">
        <v>6347</v>
      </c>
      <c r="DT296" s="262">
        <v>37040</v>
      </c>
      <c r="DU296" s="262">
        <v>35720</v>
      </c>
      <c r="DV296" s="262">
        <v>1320</v>
      </c>
      <c r="DW296" s="262">
        <v>29750</v>
      </c>
      <c r="DX296" s="262">
        <v>35720</v>
      </c>
      <c r="DY296" s="262">
        <v>30200</v>
      </c>
      <c r="DZ296" s="262">
        <v>1360</v>
      </c>
      <c r="EA296" s="262">
        <v>1490</v>
      </c>
      <c r="EB296" s="262">
        <v>2340</v>
      </c>
      <c r="EC296" s="262">
        <v>0.42420000000000002</v>
      </c>
      <c r="ED296" s="262">
        <v>34890</v>
      </c>
      <c r="EE296" s="262">
        <v>1850</v>
      </c>
      <c r="EF296" s="262">
        <v>6100</v>
      </c>
      <c r="EG296" s="262">
        <v>5530</v>
      </c>
      <c r="EH296" s="262">
        <v>4910</v>
      </c>
      <c r="EI296" s="262">
        <v>6230</v>
      </c>
      <c r="EJ296" s="262">
        <v>0.42420000000000002</v>
      </c>
      <c r="EK296" s="262">
        <v>4170</v>
      </c>
      <c r="EL296" s="262">
        <v>1900</v>
      </c>
      <c r="EM296" s="262">
        <v>3840</v>
      </c>
      <c r="EN296" s="262">
        <v>0.42420000000000002</v>
      </c>
      <c r="EO296" s="262">
        <v>35720</v>
      </c>
      <c r="EP296" s="262">
        <v>0.42420000000000002</v>
      </c>
      <c r="EQ296" s="262">
        <v>9250</v>
      </c>
      <c r="ER296" s="262">
        <v>7270</v>
      </c>
      <c r="ES296" s="262">
        <v>480</v>
      </c>
      <c r="ET296" s="262">
        <v>1500</v>
      </c>
      <c r="EU296" s="262">
        <v>11460</v>
      </c>
      <c r="EV296" s="262">
        <v>7500</v>
      </c>
      <c r="EW296" s="262">
        <v>3960</v>
      </c>
      <c r="EX296" s="262">
        <v>14780</v>
      </c>
      <c r="EY296" s="262">
        <v>1000</v>
      </c>
      <c r="EZ296" s="262">
        <v>4850</v>
      </c>
      <c r="FA296" s="262">
        <v>1780</v>
      </c>
      <c r="FB296" s="262">
        <v>7140</v>
      </c>
      <c r="FC296" s="262">
        <v>0.42420000000000002</v>
      </c>
      <c r="FD296" s="262">
        <v>7740</v>
      </c>
      <c r="FE296" s="262">
        <v>2410</v>
      </c>
      <c r="FF296" s="262">
        <v>4530</v>
      </c>
      <c r="FG296" s="262">
        <v>800</v>
      </c>
      <c r="FH296" s="262">
        <v>2360</v>
      </c>
      <c r="FI296" s="262">
        <v>1030</v>
      </c>
      <c r="FJ296" s="262">
        <v>1530</v>
      </c>
      <c r="FK296" s="262">
        <v>2100</v>
      </c>
      <c r="FL296" s="262">
        <v>0.42420000000000002</v>
      </c>
      <c r="FM296" s="262">
        <v>640</v>
      </c>
      <c r="FN296" s="262">
        <v>57410</v>
      </c>
      <c r="FO296" s="262">
        <v>5220</v>
      </c>
      <c r="FP296" s="262">
        <v>3940</v>
      </c>
      <c r="FQ296" s="262">
        <v>1280</v>
      </c>
      <c r="FR296" s="262">
        <v>23190</v>
      </c>
      <c r="FS296" s="262">
        <v>14430</v>
      </c>
      <c r="FT296" s="262">
        <v>13630</v>
      </c>
      <c r="FU296" s="262">
        <v>800</v>
      </c>
      <c r="FV296" s="262">
        <v>3820</v>
      </c>
      <c r="FW296" s="262">
        <v>10750</v>
      </c>
      <c r="FX296" s="262">
        <v>57410</v>
      </c>
      <c r="FY296" s="262">
        <v>15350</v>
      </c>
      <c r="FZ296" s="262">
        <v>26590</v>
      </c>
      <c r="GA296" s="262">
        <v>6030</v>
      </c>
      <c r="GB296" s="262">
        <v>1230</v>
      </c>
      <c r="GC296" s="262">
        <v>3030</v>
      </c>
      <c r="GD296" s="262">
        <v>4400</v>
      </c>
      <c r="GE296" s="262">
        <v>780</v>
      </c>
      <c r="GF296">
        <v>1258</v>
      </c>
      <c r="GG296">
        <v>1749</v>
      </c>
      <c r="GH296">
        <v>5516</v>
      </c>
      <c r="GI296">
        <v>1286</v>
      </c>
      <c r="GJ296">
        <v>554</v>
      </c>
      <c r="GK296">
        <v>695</v>
      </c>
      <c r="GL296">
        <v>739</v>
      </c>
      <c r="GM296">
        <v>441</v>
      </c>
      <c r="GN296">
        <v>382</v>
      </c>
      <c r="GO296">
        <v>178</v>
      </c>
      <c r="GP296">
        <v>3342</v>
      </c>
      <c r="GQ296">
        <v>4056</v>
      </c>
      <c r="GR296">
        <v>16874</v>
      </c>
      <c r="GS296">
        <v>3447</v>
      </c>
      <c r="GT296">
        <v>1247</v>
      </c>
      <c r="GU296">
        <v>1999</v>
      </c>
      <c r="GV296">
        <v>2219</v>
      </c>
      <c r="GW296">
        <v>994</v>
      </c>
      <c r="GX296">
        <v>853</v>
      </c>
      <c r="GY296">
        <v>498</v>
      </c>
    </row>
    <row r="297" spans="1:207">
      <c r="A297" s="262">
        <v>9662</v>
      </c>
      <c r="B297" s="262">
        <v>9</v>
      </c>
      <c r="C297" s="262">
        <v>6</v>
      </c>
      <c r="D297" s="262">
        <v>62</v>
      </c>
      <c r="E297" s="262" t="s">
        <v>188</v>
      </c>
      <c r="F297" s="262" t="s">
        <v>2779</v>
      </c>
      <c r="G297" s="262" t="s">
        <v>2780</v>
      </c>
      <c r="H297" s="262" t="s">
        <v>2202</v>
      </c>
      <c r="I297" s="262">
        <v>9102</v>
      </c>
      <c r="J297" s="262">
        <v>490</v>
      </c>
      <c r="K297" s="262">
        <v>1863</v>
      </c>
      <c r="L297" s="262">
        <v>1884</v>
      </c>
      <c r="M297" s="262">
        <v>1415</v>
      </c>
      <c r="N297" s="262">
        <v>1049</v>
      </c>
      <c r="O297" s="262">
        <v>1100</v>
      </c>
      <c r="P297" s="262">
        <v>772</v>
      </c>
      <c r="Q297" s="262">
        <v>357</v>
      </c>
      <c r="R297" s="262">
        <v>172</v>
      </c>
      <c r="S297" s="262">
        <v>1110</v>
      </c>
      <c r="T297" s="262">
        <v>6512</v>
      </c>
      <c r="U297" s="262">
        <v>391</v>
      </c>
      <c r="V297" s="262">
        <v>788</v>
      </c>
      <c r="W297" s="262">
        <v>102</v>
      </c>
      <c r="X297" s="262">
        <v>101</v>
      </c>
      <c r="Y297" s="262">
        <v>6</v>
      </c>
      <c r="Z297" s="262">
        <v>92</v>
      </c>
      <c r="AA297" s="262">
        <v>931</v>
      </c>
      <c r="AB297" s="262">
        <v>917</v>
      </c>
      <c r="AC297" s="262">
        <v>79</v>
      </c>
      <c r="AD297" s="262">
        <v>5868</v>
      </c>
      <c r="AE297" s="262">
        <v>1281</v>
      </c>
      <c r="AF297" s="262">
        <v>26</v>
      </c>
      <c r="AG297" s="262">
        <v>4760</v>
      </c>
      <c r="AH297" s="262">
        <v>1294</v>
      </c>
      <c r="AI297" s="262">
        <v>1953</v>
      </c>
      <c r="AJ297" s="262">
        <v>919</v>
      </c>
      <c r="AK297" s="262">
        <v>176</v>
      </c>
      <c r="AL297" s="262">
        <v>2638</v>
      </c>
      <c r="AM297" s="262">
        <v>1583</v>
      </c>
      <c r="AN297" s="262">
        <v>4435</v>
      </c>
      <c r="AO297" s="262">
        <v>446</v>
      </c>
      <c r="AP297" s="262">
        <v>28090</v>
      </c>
      <c r="AQ297" s="262">
        <v>1446</v>
      </c>
      <c r="AR297" s="262">
        <v>4959</v>
      </c>
      <c r="AS297" s="262">
        <v>6183</v>
      </c>
      <c r="AT297" s="262">
        <v>5355</v>
      </c>
      <c r="AU297" s="262">
        <v>3739</v>
      </c>
      <c r="AV297" s="262">
        <v>2778</v>
      </c>
      <c r="AW297" s="262">
        <v>2591</v>
      </c>
      <c r="AX297" s="262">
        <v>673</v>
      </c>
      <c r="AY297" s="262">
        <v>255</v>
      </c>
      <c r="AZ297" s="262">
        <v>7584</v>
      </c>
      <c r="BA297" s="262">
        <v>11098</v>
      </c>
      <c r="BB297" s="262">
        <v>2477</v>
      </c>
      <c r="BC297" s="262">
        <v>5152</v>
      </c>
      <c r="BD297" s="262">
        <v>839</v>
      </c>
      <c r="BE297" s="262">
        <v>328</v>
      </c>
      <c r="BF297" s="262">
        <v>108</v>
      </c>
      <c r="BG297" s="262">
        <v>393</v>
      </c>
      <c r="BH297" s="262">
        <v>4713</v>
      </c>
      <c r="BI297" s="262">
        <v>3361</v>
      </c>
      <c r="BJ297" s="262">
        <v>353</v>
      </c>
      <c r="BK297" s="262">
        <v>15240</v>
      </c>
      <c r="BL297" s="262">
        <v>4266</v>
      </c>
      <c r="BM297" s="262">
        <v>46</v>
      </c>
      <c r="BN297" s="262">
        <v>8796</v>
      </c>
      <c r="BO297" s="262">
        <v>17891</v>
      </c>
      <c r="BP297" s="262">
        <v>34</v>
      </c>
      <c r="BQ297" s="262">
        <v>1258</v>
      </c>
      <c r="BR297" s="262">
        <v>1352</v>
      </c>
      <c r="BS297" s="262">
        <v>6462</v>
      </c>
      <c r="BT297" s="262">
        <v>8835</v>
      </c>
      <c r="BU297" s="262">
        <v>5117</v>
      </c>
      <c r="BV297" s="262">
        <v>2358</v>
      </c>
      <c r="BW297" s="262">
        <v>1699</v>
      </c>
      <c r="BX297" s="262">
        <v>940</v>
      </c>
      <c r="BY297" s="262">
        <v>479</v>
      </c>
      <c r="BZ297" s="262">
        <v>286</v>
      </c>
      <c r="CA297" s="262">
        <v>451</v>
      </c>
      <c r="CB297" s="262">
        <v>627</v>
      </c>
      <c r="CC297" s="262">
        <v>2121</v>
      </c>
      <c r="CD297" s="262">
        <v>8344</v>
      </c>
      <c r="CE297" s="262">
        <v>9150</v>
      </c>
      <c r="CF297" s="262">
        <v>3692</v>
      </c>
      <c r="CG297" s="262">
        <v>1802</v>
      </c>
      <c r="CH297" s="262">
        <v>2243</v>
      </c>
      <c r="CI297" s="262">
        <v>7419</v>
      </c>
      <c r="CJ297" s="262">
        <v>3176</v>
      </c>
      <c r="CK297" s="262">
        <v>15532</v>
      </c>
      <c r="CL297" s="262">
        <v>1852</v>
      </c>
      <c r="CM297" s="262">
        <v>25915</v>
      </c>
      <c r="CN297" s="262">
        <v>11148</v>
      </c>
      <c r="CO297" s="262">
        <v>6601</v>
      </c>
      <c r="CP297" s="262">
        <v>5269</v>
      </c>
      <c r="CQ297" s="262">
        <v>2230</v>
      </c>
      <c r="CR297" s="262">
        <v>667</v>
      </c>
      <c r="CS297" s="262">
        <v>11148</v>
      </c>
      <c r="CT297" s="262">
        <v>8360</v>
      </c>
      <c r="CU297" s="262">
        <v>3234</v>
      </c>
      <c r="CV297" s="262">
        <v>2148</v>
      </c>
      <c r="CW297" s="262">
        <v>696</v>
      </c>
      <c r="CX297" s="262">
        <v>329</v>
      </c>
      <c r="CY297" s="262">
        <v>52143</v>
      </c>
      <c r="CZ297" s="262">
        <v>24921</v>
      </c>
      <c r="DA297" s="262">
        <v>27222</v>
      </c>
      <c r="DB297" s="262">
        <v>4390</v>
      </c>
      <c r="DC297" s="262">
        <v>4936</v>
      </c>
      <c r="DD297" s="262">
        <v>6791</v>
      </c>
      <c r="DE297" s="262">
        <v>7359</v>
      </c>
      <c r="DF297" s="262">
        <v>5881</v>
      </c>
      <c r="DG297" s="262">
        <v>5750</v>
      </c>
      <c r="DH297" s="262">
        <v>3978</v>
      </c>
      <c r="DI297" s="262">
        <v>1318</v>
      </c>
      <c r="DJ297" s="262">
        <v>1362</v>
      </c>
      <c r="DK297" s="262">
        <v>4017</v>
      </c>
      <c r="DL297" s="262">
        <v>1447</v>
      </c>
      <c r="DM297" s="262">
        <v>4479</v>
      </c>
      <c r="DN297" s="262">
        <v>3494</v>
      </c>
      <c r="DO297" s="262">
        <v>5787</v>
      </c>
      <c r="DP297" s="262">
        <v>7271</v>
      </c>
      <c r="DQ297" s="262">
        <v>10472</v>
      </c>
      <c r="DR297" s="262">
        <v>6187</v>
      </c>
      <c r="DS297" s="262">
        <v>6309</v>
      </c>
      <c r="DT297" s="262">
        <v>26410</v>
      </c>
      <c r="DU297" s="262">
        <v>24890</v>
      </c>
      <c r="DV297" s="262">
        <v>1520</v>
      </c>
      <c r="DW297" s="262">
        <v>24910</v>
      </c>
      <c r="DX297" s="262">
        <v>24890</v>
      </c>
      <c r="DY297" s="262">
        <v>21760</v>
      </c>
      <c r="DZ297" s="262">
        <v>750</v>
      </c>
      <c r="EA297" s="262">
        <v>910</v>
      </c>
      <c r="EB297" s="262">
        <v>1040</v>
      </c>
      <c r="EC297" s="262">
        <v>0.42420000000000002</v>
      </c>
      <c r="ED297" s="262">
        <v>24130</v>
      </c>
      <c r="EE297" s="262">
        <v>980</v>
      </c>
      <c r="EF297" s="262">
        <v>3110</v>
      </c>
      <c r="EG297" s="262">
        <v>3870</v>
      </c>
      <c r="EH297" s="262">
        <v>2620</v>
      </c>
      <c r="EI297" s="262">
        <v>4490</v>
      </c>
      <c r="EJ297" s="262">
        <v>0.42420000000000002</v>
      </c>
      <c r="EK297" s="262">
        <v>3260</v>
      </c>
      <c r="EL297" s="262">
        <v>2260</v>
      </c>
      <c r="EM297" s="262">
        <v>3290</v>
      </c>
      <c r="EN297" s="262">
        <v>0.42420000000000002</v>
      </c>
      <c r="EO297" s="262">
        <v>24890</v>
      </c>
      <c r="EP297" s="262">
        <v>0.42420000000000002</v>
      </c>
      <c r="EQ297" s="262">
        <v>7980</v>
      </c>
      <c r="ER297" s="262">
        <v>6780</v>
      </c>
      <c r="ES297" s="262">
        <v>280</v>
      </c>
      <c r="ET297" s="262">
        <v>920</v>
      </c>
      <c r="EU297" s="262">
        <v>6080</v>
      </c>
      <c r="EV297" s="262">
        <v>4630</v>
      </c>
      <c r="EW297" s="262">
        <v>1460</v>
      </c>
      <c r="EX297" s="262">
        <v>10670</v>
      </c>
      <c r="EY297" s="262">
        <v>490</v>
      </c>
      <c r="EZ297" s="262">
        <v>2760</v>
      </c>
      <c r="FA297" s="262">
        <v>1200</v>
      </c>
      <c r="FB297" s="262">
        <v>6210</v>
      </c>
      <c r="FC297" s="262">
        <v>0.42420000000000002</v>
      </c>
      <c r="FD297" s="262">
        <v>5740</v>
      </c>
      <c r="FE297" s="262">
        <v>1760</v>
      </c>
      <c r="FF297" s="262">
        <v>3260</v>
      </c>
      <c r="FG297" s="262">
        <v>720</v>
      </c>
      <c r="FH297" s="262">
        <v>1740</v>
      </c>
      <c r="FI297" s="262">
        <v>870</v>
      </c>
      <c r="FJ297" s="262">
        <v>1130</v>
      </c>
      <c r="FK297" s="262">
        <v>1390</v>
      </c>
      <c r="FL297" s="262">
        <v>0.42420000000000002</v>
      </c>
      <c r="FM297" s="262">
        <v>600</v>
      </c>
      <c r="FN297" s="262">
        <v>45020</v>
      </c>
      <c r="FO297" s="262">
        <v>4850</v>
      </c>
      <c r="FP297" s="262">
        <v>3470</v>
      </c>
      <c r="FQ297" s="262">
        <v>1370</v>
      </c>
      <c r="FR297" s="262">
        <v>20170</v>
      </c>
      <c r="FS297" s="262">
        <v>10910</v>
      </c>
      <c r="FT297" s="262">
        <v>10190</v>
      </c>
      <c r="FU297" s="262">
        <v>720</v>
      </c>
      <c r="FV297" s="262">
        <v>2980</v>
      </c>
      <c r="FW297" s="262">
        <v>6110</v>
      </c>
      <c r="FX297" s="262">
        <v>45020</v>
      </c>
      <c r="FY297" s="262">
        <v>14680</v>
      </c>
      <c r="FZ297" s="262">
        <v>20820</v>
      </c>
      <c r="GA297" s="262">
        <v>3780</v>
      </c>
      <c r="GB297" s="262">
        <v>1020</v>
      </c>
      <c r="GC297" s="262">
        <v>1690</v>
      </c>
      <c r="GD297" s="262">
        <v>2570</v>
      </c>
      <c r="GE297" s="262">
        <v>460</v>
      </c>
      <c r="GF297">
        <v>490</v>
      </c>
      <c r="GG297">
        <v>1811</v>
      </c>
      <c r="GH297">
        <v>4288</v>
      </c>
      <c r="GI297">
        <v>857</v>
      </c>
      <c r="GJ297">
        <v>438</v>
      </c>
      <c r="GK297">
        <v>364</v>
      </c>
      <c r="GL297">
        <v>411</v>
      </c>
      <c r="GM297">
        <v>230</v>
      </c>
      <c r="GN297">
        <v>143</v>
      </c>
      <c r="GO297">
        <v>70</v>
      </c>
      <c r="GP297">
        <v>1446</v>
      </c>
      <c r="GQ297">
        <v>4778</v>
      </c>
      <c r="GR297">
        <v>15154</v>
      </c>
      <c r="GS297">
        <v>2451</v>
      </c>
      <c r="GT297">
        <v>841</v>
      </c>
      <c r="GU297">
        <v>1477</v>
      </c>
      <c r="GV297">
        <v>1110</v>
      </c>
      <c r="GW297">
        <v>402</v>
      </c>
      <c r="GX297">
        <v>214</v>
      </c>
      <c r="GY297">
        <v>106</v>
      </c>
    </row>
    <row r="298" spans="1:207">
      <c r="A298" s="262">
        <v>9663</v>
      </c>
      <c r="B298" s="262">
        <v>9</v>
      </c>
      <c r="C298" s="262">
        <v>6</v>
      </c>
      <c r="D298" s="262">
        <v>63</v>
      </c>
      <c r="E298" s="262" t="s">
        <v>188</v>
      </c>
      <c r="F298" s="262" t="s">
        <v>2781</v>
      </c>
      <c r="G298" s="262" t="s">
        <v>2782</v>
      </c>
      <c r="H298" s="262" t="s">
        <v>2202</v>
      </c>
      <c r="I298" s="262">
        <v>20253</v>
      </c>
      <c r="J298" s="262">
        <v>857</v>
      </c>
      <c r="K298" s="262">
        <v>2495</v>
      </c>
      <c r="L298" s="262">
        <v>3737</v>
      </c>
      <c r="M298" s="262">
        <v>3329</v>
      </c>
      <c r="N298" s="262">
        <v>3236</v>
      </c>
      <c r="O298" s="262">
        <v>3099</v>
      </c>
      <c r="P298" s="262">
        <v>2097</v>
      </c>
      <c r="Q298" s="262">
        <v>930</v>
      </c>
      <c r="R298" s="262">
        <v>473</v>
      </c>
      <c r="S298" s="262">
        <v>2854</v>
      </c>
      <c r="T298" s="262">
        <v>15237</v>
      </c>
      <c r="U298" s="262">
        <v>577</v>
      </c>
      <c r="V298" s="262">
        <v>637</v>
      </c>
      <c r="W298" s="262">
        <v>350</v>
      </c>
      <c r="X298" s="262">
        <v>151</v>
      </c>
      <c r="Y298" s="262">
        <v>79</v>
      </c>
      <c r="Z298" s="262">
        <v>368</v>
      </c>
      <c r="AA298" s="262">
        <v>1476</v>
      </c>
      <c r="AB298" s="262">
        <v>2749</v>
      </c>
      <c r="AC298" s="262">
        <v>191</v>
      </c>
      <c r="AD298" s="262">
        <v>14380</v>
      </c>
      <c r="AE298" s="262">
        <v>1404</v>
      </c>
      <c r="AF298" s="262">
        <v>53</v>
      </c>
      <c r="AG298" s="262">
        <v>9922</v>
      </c>
      <c r="AH298" s="262">
        <v>3369</v>
      </c>
      <c r="AI298" s="262">
        <v>3488</v>
      </c>
      <c r="AJ298" s="262">
        <v>2609</v>
      </c>
      <c r="AK298" s="262">
        <v>865</v>
      </c>
      <c r="AL298" s="262">
        <v>8953</v>
      </c>
      <c r="AM298" s="262">
        <v>3106</v>
      </c>
      <c r="AN298" s="262">
        <v>7046</v>
      </c>
      <c r="AO298" s="262">
        <v>1148</v>
      </c>
      <c r="AP298" s="262">
        <v>74247</v>
      </c>
      <c r="AQ298" s="262">
        <v>2986</v>
      </c>
      <c r="AR298" s="262">
        <v>6962</v>
      </c>
      <c r="AS298" s="262">
        <v>19473</v>
      </c>
      <c r="AT298" s="262">
        <v>13650</v>
      </c>
      <c r="AU298" s="262">
        <v>10540</v>
      </c>
      <c r="AV298" s="262">
        <v>8682</v>
      </c>
      <c r="AW298" s="262">
        <v>8570</v>
      </c>
      <c r="AX298" s="262">
        <v>2151</v>
      </c>
      <c r="AY298" s="262">
        <v>1214</v>
      </c>
      <c r="AZ298" s="262">
        <v>22164</v>
      </c>
      <c r="BA298" s="262">
        <v>33119</v>
      </c>
      <c r="BB298" s="262">
        <v>4627</v>
      </c>
      <c r="BC298" s="262">
        <v>5037</v>
      </c>
      <c r="BD298" s="262">
        <v>3188</v>
      </c>
      <c r="BE298" s="262">
        <v>604</v>
      </c>
      <c r="BF298" s="262">
        <v>2623</v>
      </c>
      <c r="BG298" s="262">
        <v>2866</v>
      </c>
      <c r="BH298" s="262">
        <v>7264</v>
      </c>
      <c r="BI298" s="262">
        <v>16106</v>
      </c>
      <c r="BJ298" s="262">
        <v>1222</v>
      </c>
      <c r="BK298" s="262">
        <v>43594</v>
      </c>
      <c r="BL298" s="262">
        <v>5974</v>
      </c>
      <c r="BM298" s="262">
        <v>68</v>
      </c>
      <c r="BN298" s="262">
        <v>17934</v>
      </c>
      <c r="BO298" s="262">
        <v>54025</v>
      </c>
      <c r="BP298" s="262">
        <v>183</v>
      </c>
      <c r="BQ298" s="262">
        <v>2086</v>
      </c>
      <c r="BR298" s="262">
        <v>11471</v>
      </c>
      <c r="BS298" s="262">
        <v>16415</v>
      </c>
      <c r="BT298" s="262">
        <v>19413</v>
      </c>
      <c r="BU298" s="262">
        <v>11660</v>
      </c>
      <c r="BV298" s="262">
        <v>5404</v>
      </c>
      <c r="BW298" s="262">
        <v>4254</v>
      </c>
      <c r="BX298" s="262">
        <v>2531</v>
      </c>
      <c r="BY298" s="262">
        <v>1135</v>
      </c>
      <c r="BZ298" s="262">
        <v>671</v>
      </c>
      <c r="CA298" s="262">
        <v>1274</v>
      </c>
      <c r="CB298" s="262">
        <v>8722</v>
      </c>
      <c r="CC298" s="262">
        <v>10246</v>
      </c>
      <c r="CD298" s="262">
        <v>18686</v>
      </c>
      <c r="CE298" s="262">
        <v>18439</v>
      </c>
      <c r="CF298" s="262">
        <v>8559</v>
      </c>
      <c r="CG298" s="262">
        <v>4489</v>
      </c>
      <c r="CH298" s="262">
        <v>5087</v>
      </c>
      <c r="CI298" s="262">
        <v>27388</v>
      </c>
      <c r="CJ298" s="262">
        <v>8014</v>
      </c>
      <c r="CK298" s="262">
        <v>29959</v>
      </c>
      <c r="CL298" s="262">
        <v>8867</v>
      </c>
      <c r="CM298" s="262">
        <v>71221</v>
      </c>
      <c r="CN298" s="262">
        <v>36876</v>
      </c>
      <c r="CO298" s="262">
        <v>16181</v>
      </c>
      <c r="CP298" s="262">
        <v>9982</v>
      </c>
      <c r="CQ298" s="262">
        <v>4245</v>
      </c>
      <c r="CR298" s="262">
        <v>3937</v>
      </c>
      <c r="CS298" s="262">
        <v>36876</v>
      </c>
      <c r="CT298" s="262">
        <v>21347</v>
      </c>
      <c r="CU298" s="262">
        <v>6999</v>
      </c>
      <c r="CV298" s="262">
        <v>4301</v>
      </c>
      <c r="CW298" s="262">
        <v>1280</v>
      </c>
      <c r="CX298" s="262">
        <v>418</v>
      </c>
      <c r="CY298" s="262">
        <v>124297</v>
      </c>
      <c r="CZ298" s="262">
        <v>58135</v>
      </c>
      <c r="DA298" s="262">
        <v>66162</v>
      </c>
      <c r="DB298" s="262">
        <v>8202</v>
      </c>
      <c r="DC298" s="262">
        <v>9369</v>
      </c>
      <c r="DD298" s="262">
        <v>28567</v>
      </c>
      <c r="DE298" s="262">
        <v>14856</v>
      </c>
      <c r="DF298" s="262">
        <v>11898</v>
      </c>
      <c r="DG298" s="262">
        <v>11744</v>
      </c>
      <c r="DH298" s="262">
        <v>7600</v>
      </c>
      <c r="DI298" s="262">
        <v>2673</v>
      </c>
      <c r="DJ298" s="262">
        <v>2433</v>
      </c>
      <c r="DK298" s="262">
        <v>7286</v>
      </c>
      <c r="DL298" s="262">
        <v>2618</v>
      </c>
      <c r="DM298" s="262">
        <v>17657</v>
      </c>
      <c r="DN298" s="262">
        <v>13471</v>
      </c>
      <c r="DO298" s="262">
        <v>15263</v>
      </c>
      <c r="DP298" s="262">
        <v>16798</v>
      </c>
      <c r="DQ298" s="262">
        <v>21249</v>
      </c>
      <c r="DR298" s="262">
        <v>12366</v>
      </c>
      <c r="DS298" s="262">
        <v>12483</v>
      </c>
      <c r="DT298" s="262">
        <v>67380</v>
      </c>
      <c r="DU298" s="262">
        <v>64400</v>
      </c>
      <c r="DV298" s="262">
        <v>2980</v>
      </c>
      <c r="DW298" s="262">
        <v>55170</v>
      </c>
      <c r="DX298" s="262">
        <v>64400</v>
      </c>
      <c r="DY298" s="262">
        <v>53370</v>
      </c>
      <c r="DZ298" s="262">
        <v>4770</v>
      </c>
      <c r="EA298" s="262">
        <v>2620</v>
      </c>
      <c r="EB298" s="262">
        <v>2980</v>
      </c>
      <c r="EC298" s="262">
        <v>0.42420000000000002</v>
      </c>
      <c r="ED298" s="262">
        <v>62800</v>
      </c>
      <c r="EE298" s="262">
        <v>2070</v>
      </c>
      <c r="EF298" s="262">
        <v>15490</v>
      </c>
      <c r="EG298" s="262">
        <v>10590</v>
      </c>
      <c r="EH298" s="262">
        <v>8780</v>
      </c>
      <c r="EI298" s="262">
        <v>10700</v>
      </c>
      <c r="EJ298" s="262">
        <v>0.42420000000000002</v>
      </c>
      <c r="EK298" s="262">
        <v>4770</v>
      </c>
      <c r="EL298" s="262">
        <v>3440</v>
      </c>
      <c r="EM298" s="262">
        <v>6280</v>
      </c>
      <c r="EN298" s="262">
        <v>0.42420000000000002</v>
      </c>
      <c r="EO298" s="262">
        <v>64400</v>
      </c>
      <c r="EP298" s="262">
        <v>0.42420000000000002</v>
      </c>
      <c r="EQ298" s="262">
        <v>9420</v>
      </c>
      <c r="ER298" s="262">
        <v>7210</v>
      </c>
      <c r="ES298" s="262">
        <v>670</v>
      </c>
      <c r="ET298" s="262">
        <v>1540</v>
      </c>
      <c r="EU298" s="262">
        <v>16770</v>
      </c>
      <c r="EV298" s="262">
        <v>12060</v>
      </c>
      <c r="EW298" s="262">
        <v>4710</v>
      </c>
      <c r="EX298" s="262">
        <v>37810</v>
      </c>
      <c r="EY298" s="262">
        <v>1460</v>
      </c>
      <c r="EZ298" s="262">
        <v>8490</v>
      </c>
      <c r="FA298" s="262">
        <v>4950</v>
      </c>
      <c r="FB298" s="262">
        <v>22910</v>
      </c>
      <c r="FC298" s="262">
        <v>0.42420000000000002</v>
      </c>
      <c r="FD298" s="262">
        <v>9780</v>
      </c>
      <c r="FE298" s="262">
        <v>2860</v>
      </c>
      <c r="FF298" s="262">
        <v>5440</v>
      </c>
      <c r="FG298" s="262">
        <v>1480</v>
      </c>
      <c r="FH298" s="262">
        <v>2760</v>
      </c>
      <c r="FI298" s="262">
        <v>1370</v>
      </c>
      <c r="FJ298" s="262">
        <v>1380</v>
      </c>
      <c r="FK298" s="262">
        <v>3090</v>
      </c>
      <c r="FL298" s="262">
        <v>0.42420000000000002</v>
      </c>
      <c r="FM298" s="262">
        <v>1080</v>
      </c>
      <c r="FN298" s="262">
        <v>110240</v>
      </c>
      <c r="FO298" s="262">
        <v>6820</v>
      </c>
      <c r="FP298" s="262">
        <v>4990</v>
      </c>
      <c r="FQ298" s="262">
        <v>1830</v>
      </c>
      <c r="FR298" s="262">
        <v>32310</v>
      </c>
      <c r="FS298" s="262">
        <v>25070</v>
      </c>
      <c r="FT298" s="262">
        <v>23580</v>
      </c>
      <c r="FU298" s="262">
        <v>1480</v>
      </c>
      <c r="FV298" s="262">
        <v>7830</v>
      </c>
      <c r="FW298" s="262">
        <v>38210</v>
      </c>
      <c r="FX298" s="262">
        <v>110240</v>
      </c>
      <c r="FY298" s="262">
        <v>33910</v>
      </c>
      <c r="FZ298" s="262">
        <v>41840</v>
      </c>
      <c r="GA298" s="262">
        <v>9480</v>
      </c>
      <c r="GB298" s="262">
        <v>2090</v>
      </c>
      <c r="GC298" s="262">
        <v>5580</v>
      </c>
      <c r="GD298" s="262">
        <v>14000</v>
      </c>
      <c r="GE298" s="262">
        <v>3340</v>
      </c>
      <c r="GF298">
        <v>857</v>
      </c>
      <c r="GG298">
        <v>2217</v>
      </c>
      <c r="GH298">
        <v>10280</v>
      </c>
      <c r="GI298">
        <v>2633</v>
      </c>
      <c r="GJ298">
        <v>1122</v>
      </c>
      <c r="GK298">
        <v>1127</v>
      </c>
      <c r="GL298">
        <v>883</v>
      </c>
      <c r="GM298">
        <v>527</v>
      </c>
      <c r="GN298">
        <v>414</v>
      </c>
      <c r="GO298">
        <v>193</v>
      </c>
      <c r="GP298">
        <v>2986</v>
      </c>
      <c r="GQ298">
        <v>5698</v>
      </c>
      <c r="GR298">
        <v>44192</v>
      </c>
      <c r="GS298">
        <v>7818</v>
      </c>
      <c r="GT298">
        <v>2569</v>
      </c>
      <c r="GU298">
        <v>4997</v>
      </c>
      <c r="GV298">
        <v>3184</v>
      </c>
      <c r="GW298">
        <v>1261</v>
      </c>
      <c r="GX298">
        <v>1014</v>
      </c>
      <c r="GY298">
        <v>509</v>
      </c>
    </row>
    <row r="299" spans="1:207">
      <c r="A299" s="262">
        <v>9671</v>
      </c>
      <c r="B299" s="262">
        <v>9</v>
      </c>
      <c r="C299" s="262">
        <v>6</v>
      </c>
      <c r="D299" s="262">
        <v>71</v>
      </c>
      <c r="E299" s="262" t="s">
        <v>188</v>
      </c>
      <c r="F299" s="262" t="s">
        <v>2777</v>
      </c>
      <c r="G299" s="262" t="s">
        <v>2783</v>
      </c>
      <c r="H299" s="262" t="s">
        <v>2202</v>
      </c>
      <c r="I299" s="262">
        <v>47991</v>
      </c>
      <c r="J299" s="262">
        <v>3435</v>
      </c>
      <c r="K299" s="262">
        <v>4560</v>
      </c>
      <c r="L299" s="262">
        <v>5388</v>
      </c>
      <c r="M299" s="262">
        <v>7882</v>
      </c>
      <c r="N299" s="262">
        <v>8138</v>
      </c>
      <c r="O299" s="262">
        <v>7099</v>
      </c>
      <c r="P299" s="262">
        <v>6816</v>
      </c>
      <c r="Q299" s="262">
        <v>3006</v>
      </c>
      <c r="R299" s="262">
        <v>1667</v>
      </c>
      <c r="S299" s="262">
        <v>4649</v>
      </c>
      <c r="T299" s="262">
        <v>42732</v>
      </c>
      <c r="U299" s="262">
        <v>42</v>
      </c>
      <c r="V299" s="262">
        <v>227</v>
      </c>
      <c r="W299" s="262">
        <v>85</v>
      </c>
      <c r="X299" s="262">
        <v>113</v>
      </c>
      <c r="Y299" s="262">
        <v>35</v>
      </c>
      <c r="Z299" s="262">
        <v>108</v>
      </c>
      <c r="AA299" s="262">
        <v>678</v>
      </c>
      <c r="AB299" s="262">
        <v>1012</v>
      </c>
      <c r="AC299" s="262">
        <v>121</v>
      </c>
      <c r="AD299" s="262">
        <v>41929</v>
      </c>
      <c r="AE299" s="262">
        <v>3794</v>
      </c>
      <c r="AF299" s="262">
        <v>457</v>
      </c>
      <c r="AG299" s="262">
        <v>27632</v>
      </c>
      <c r="AH299" s="262">
        <v>14709</v>
      </c>
      <c r="AI299" s="262">
        <v>5246</v>
      </c>
      <c r="AJ299" s="262">
        <v>356</v>
      </c>
      <c r="AK299" s="262">
        <v>48</v>
      </c>
      <c r="AL299" s="262">
        <v>33974</v>
      </c>
      <c r="AM299" s="262">
        <v>7824</v>
      </c>
      <c r="AN299" s="262">
        <v>4774</v>
      </c>
      <c r="AO299" s="262">
        <v>1419</v>
      </c>
      <c r="AP299" s="262">
        <v>79384</v>
      </c>
      <c r="AQ299" s="262">
        <v>4700</v>
      </c>
      <c r="AR299" s="262">
        <v>6451</v>
      </c>
      <c r="AS299" s="262">
        <v>8296</v>
      </c>
      <c r="AT299" s="262">
        <v>14358</v>
      </c>
      <c r="AU299" s="262">
        <v>15569</v>
      </c>
      <c r="AV299" s="262">
        <v>11583</v>
      </c>
      <c r="AW299" s="262">
        <v>11936</v>
      </c>
      <c r="AX299" s="262">
        <v>4224</v>
      </c>
      <c r="AY299" s="262">
        <v>2264</v>
      </c>
      <c r="AZ299" s="262">
        <v>14798</v>
      </c>
      <c r="BA299" s="262">
        <v>62669</v>
      </c>
      <c r="BB299" s="262">
        <v>254</v>
      </c>
      <c r="BC299" s="262">
        <v>753</v>
      </c>
      <c r="BD299" s="262">
        <v>378</v>
      </c>
      <c r="BE299" s="262">
        <v>312</v>
      </c>
      <c r="BF299" s="262">
        <v>44</v>
      </c>
      <c r="BG299" s="262">
        <v>173</v>
      </c>
      <c r="BH299" s="262">
        <v>1033</v>
      </c>
      <c r="BI299" s="262">
        <v>2632</v>
      </c>
      <c r="BJ299" s="262">
        <v>169</v>
      </c>
      <c r="BK299" s="262">
        <v>69213</v>
      </c>
      <c r="BL299" s="262">
        <v>5783</v>
      </c>
      <c r="BM299" s="262">
        <v>551</v>
      </c>
      <c r="BN299" s="262">
        <v>47570</v>
      </c>
      <c r="BO299" s="262">
        <v>27770</v>
      </c>
      <c r="BP299" s="262">
        <v>317</v>
      </c>
      <c r="BQ299" s="262">
        <v>3724</v>
      </c>
      <c r="BR299" s="262">
        <v>1228</v>
      </c>
      <c r="BS299" s="262">
        <v>5570</v>
      </c>
      <c r="BT299" s="262">
        <v>13781</v>
      </c>
      <c r="BU299" s="262">
        <v>17174</v>
      </c>
      <c r="BV299" s="262">
        <v>14201</v>
      </c>
      <c r="BW299" s="262">
        <v>11508</v>
      </c>
      <c r="BX299" s="262">
        <v>7173</v>
      </c>
      <c r="BY299" s="262">
        <v>3326</v>
      </c>
      <c r="BZ299" s="262">
        <v>2221</v>
      </c>
      <c r="CA299" s="262">
        <v>3199</v>
      </c>
      <c r="CB299" s="262">
        <v>841</v>
      </c>
      <c r="CC299" s="262">
        <v>3835</v>
      </c>
      <c r="CD299" s="262">
        <v>11277</v>
      </c>
      <c r="CE299" s="262">
        <v>19491</v>
      </c>
      <c r="CF299" s="262">
        <v>17421</v>
      </c>
      <c r="CG299" s="262">
        <v>12337</v>
      </c>
      <c r="CH299" s="262">
        <v>14179</v>
      </c>
      <c r="CI299" s="262">
        <v>56640</v>
      </c>
      <c r="CJ299" s="262">
        <v>11881</v>
      </c>
      <c r="CK299" s="262">
        <v>7866</v>
      </c>
      <c r="CL299" s="262">
        <v>2994</v>
      </c>
      <c r="CM299" s="262">
        <v>73375</v>
      </c>
      <c r="CN299" s="262">
        <v>19936</v>
      </c>
      <c r="CO299" s="262">
        <v>21173</v>
      </c>
      <c r="CP299" s="262">
        <v>25098</v>
      </c>
      <c r="CQ299" s="262">
        <v>5839</v>
      </c>
      <c r="CR299" s="262">
        <v>1329</v>
      </c>
      <c r="CS299" s="262">
        <v>19936</v>
      </c>
      <c r="CT299" s="262">
        <v>24394</v>
      </c>
      <c r="CU299" s="262">
        <v>13472</v>
      </c>
      <c r="CV299" s="262">
        <v>11027</v>
      </c>
      <c r="CW299" s="262">
        <v>3203</v>
      </c>
      <c r="CX299" s="262">
        <v>1343</v>
      </c>
      <c r="CY299" s="262">
        <v>172612</v>
      </c>
      <c r="CZ299" s="262">
        <v>85283</v>
      </c>
      <c r="DA299" s="262">
        <v>87329</v>
      </c>
      <c r="DB299" s="262">
        <v>14466</v>
      </c>
      <c r="DC299" s="262">
        <v>19718</v>
      </c>
      <c r="DD299" s="262">
        <v>18791</v>
      </c>
      <c r="DE299" s="262">
        <v>26263</v>
      </c>
      <c r="DF299" s="262">
        <v>18360</v>
      </c>
      <c r="DG299" s="262">
        <v>16754</v>
      </c>
      <c r="DH299" s="262">
        <v>8434</v>
      </c>
      <c r="DI299" s="262">
        <v>3936</v>
      </c>
      <c r="DJ299" s="262">
        <v>4236</v>
      </c>
      <c r="DK299" s="262">
        <v>15679</v>
      </c>
      <c r="DL299" s="262">
        <v>6082</v>
      </c>
      <c r="DM299" s="262">
        <v>13929</v>
      </c>
      <c r="DN299" s="262">
        <v>9113</v>
      </c>
      <c r="DO299" s="262">
        <v>18823</v>
      </c>
      <c r="DP299" s="262">
        <v>31003</v>
      </c>
      <c r="DQ299" s="262">
        <v>36491</v>
      </c>
      <c r="DR299" s="262">
        <v>17923</v>
      </c>
      <c r="DS299" s="262">
        <v>15397</v>
      </c>
      <c r="DT299" s="262">
        <v>96600</v>
      </c>
      <c r="DU299" s="262">
        <v>94480</v>
      </c>
      <c r="DV299" s="262">
        <v>2120</v>
      </c>
      <c r="DW299" s="262">
        <v>75960</v>
      </c>
      <c r="DX299" s="262">
        <v>94480</v>
      </c>
      <c r="DY299" s="262">
        <v>79250</v>
      </c>
      <c r="DZ299" s="262">
        <v>3590</v>
      </c>
      <c r="EA299" s="262">
        <v>5350</v>
      </c>
      <c r="EB299" s="262">
        <v>4740</v>
      </c>
      <c r="EC299" s="262">
        <v>1540</v>
      </c>
      <c r="ED299" s="262">
        <v>93010</v>
      </c>
      <c r="EE299" s="262">
        <v>5820</v>
      </c>
      <c r="EF299" s="262">
        <v>13010</v>
      </c>
      <c r="EG299" s="262">
        <v>16810</v>
      </c>
      <c r="EH299" s="262">
        <v>16410</v>
      </c>
      <c r="EI299" s="262">
        <v>13640</v>
      </c>
      <c r="EJ299" s="262">
        <v>1050</v>
      </c>
      <c r="EK299" s="262">
        <v>13810</v>
      </c>
      <c r="EL299" s="262">
        <v>5220</v>
      </c>
      <c r="EM299" s="262">
        <v>7160</v>
      </c>
      <c r="EN299" s="262">
        <v>0.42420000000000002</v>
      </c>
      <c r="EO299" s="262">
        <v>94480</v>
      </c>
      <c r="EP299" s="262">
        <v>1110</v>
      </c>
      <c r="EQ299" s="262">
        <v>30180</v>
      </c>
      <c r="ER299" s="262">
        <v>23380</v>
      </c>
      <c r="ES299" s="262">
        <v>1200</v>
      </c>
      <c r="ET299" s="262">
        <v>5600</v>
      </c>
      <c r="EU299" s="262">
        <v>27060</v>
      </c>
      <c r="EV299" s="262">
        <v>19120</v>
      </c>
      <c r="EW299" s="262">
        <v>7940</v>
      </c>
      <c r="EX299" s="262">
        <v>36130</v>
      </c>
      <c r="EY299" s="262">
        <v>3410</v>
      </c>
      <c r="EZ299" s="262">
        <v>10850</v>
      </c>
      <c r="FA299" s="262">
        <v>5360</v>
      </c>
      <c r="FB299" s="262">
        <v>16500</v>
      </c>
      <c r="FC299" s="262">
        <v>0.42420000000000002</v>
      </c>
      <c r="FD299" s="262">
        <v>21320</v>
      </c>
      <c r="FE299" s="262">
        <v>6610</v>
      </c>
      <c r="FF299" s="262">
        <v>12140</v>
      </c>
      <c r="FG299" s="262">
        <v>2570</v>
      </c>
      <c r="FH299" s="262">
        <v>6270</v>
      </c>
      <c r="FI299" s="262">
        <v>2780</v>
      </c>
      <c r="FJ299" s="262">
        <v>4430</v>
      </c>
      <c r="FK299" s="262">
        <v>5480</v>
      </c>
      <c r="FL299" s="262">
        <v>0.42420000000000002</v>
      </c>
      <c r="FM299" s="262">
        <v>2110</v>
      </c>
      <c r="FN299" s="262">
        <v>149010</v>
      </c>
      <c r="FO299" s="262">
        <v>9800</v>
      </c>
      <c r="FP299" s="262">
        <v>5440</v>
      </c>
      <c r="FQ299" s="262">
        <v>4370</v>
      </c>
      <c r="FR299" s="262">
        <v>71740</v>
      </c>
      <c r="FS299" s="262">
        <v>36770</v>
      </c>
      <c r="FT299" s="262">
        <v>34210</v>
      </c>
      <c r="FU299" s="262">
        <v>2570</v>
      </c>
      <c r="FV299" s="262">
        <v>9610</v>
      </c>
      <c r="FW299" s="262">
        <v>21080</v>
      </c>
      <c r="FX299" s="262">
        <v>149010</v>
      </c>
      <c r="FY299" s="262">
        <v>41540</v>
      </c>
      <c r="FZ299" s="262">
        <v>73790</v>
      </c>
      <c r="GA299" s="262">
        <v>15320</v>
      </c>
      <c r="GB299" s="262">
        <v>2510</v>
      </c>
      <c r="GC299" s="262">
        <v>6950</v>
      </c>
      <c r="GD299" s="262">
        <v>7760</v>
      </c>
      <c r="GE299" s="262">
        <v>1130</v>
      </c>
      <c r="GF299">
        <v>3435</v>
      </c>
      <c r="GG299">
        <v>4382</v>
      </c>
      <c r="GH299">
        <v>20998</v>
      </c>
      <c r="GI299">
        <v>5850</v>
      </c>
      <c r="GJ299">
        <v>2671</v>
      </c>
      <c r="GK299">
        <v>3390</v>
      </c>
      <c r="GL299">
        <v>3348</v>
      </c>
      <c r="GM299">
        <v>1807</v>
      </c>
      <c r="GN299">
        <v>1489</v>
      </c>
      <c r="GO299">
        <v>621</v>
      </c>
      <c r="GP299">
        <v>4700</v>
      </c>
      <c r="GQ299">
        <v>6184</v>
      </c>
      <c r="GR299">
        <v>37531</v>
      </c>
      <c r="GS299">
        <v>9823</v>
      </c>
      <c r="GT299">
        <v>4115</v>
      </c>
      <c r="GU299">
        <v>6327</v>
      </c>
      <c r="GV299">
        <v>5353</v>
      </c>
      <c r="GW299">
        <v>2508</v>
      </c>
      <c r="GX299">
        <v>2037</v>
      </c>
      <c r="GY299">
        <v>803</v>
      </c>
    </row>
    <row r="300" spans="1:207">
      <c r="A300" s="262">
        <v>9672</v>
      </c>
      <c r="B300" s="262">
        <v>9</v>
      </c>
      <c r="C300" s="262">
        <v>6</v>
      </c>
      <c r="D300" s="262">
        <v>72</v>
      </c>
      <c r="E300" s="262" t="s">
        <v>188</v>
      </c>
      <c r="F300" s="262" t="s">
        <v>2784</v>
      </c>
      <c r="G300" s="262" t="s">
        <v>2785</v>
      </c>
      <c r="H300" s="262" t="s">
        <v>2202</v>
      </c>
      <c r="I300" s="262">
        <v>29983</v>
      </c>
      <c r="J300" s="262">
        <v>3191</v>
      </c>
      <c r="K300" s="262">
        <v>2622</v>
      </c>
      <c r="L300" s="262">
        <v>2995</v>
      </c>
      <c r="M300" s="262">
        <v>4905</v>
      </c>
      <c r="N300" s="262">
        <v>5400</v>
      </c>
      <c r="O300" s="262">
        <v>3976</v>
      </c>
      <c r="P300" s="262">
        <v>4070</v>
      </c>
      <c r="Q300" s="262">
        <v>1975</v>
      </c>
      <c r="R300" s="262">
        <v>849</v>
      </c>
      <c r="S300" s="262">
        <v>2172</v>
      </c>
      <c r="T300" s="262">
        <v>26915</v>
      </c>
      <c r="U300" s="262">
        <v>203</v>
      </c>
      <c r="V300" s="262">
        <v>216</v>
      </c>
      <c r="W300" s="262">
        <v>140</v>
      </c>
      <c r="X300" s="262">
        <v>122</v>
      </c>
      <c r="Y300" s="262">
        <v>102</v>
      </c>
      <c r="Z300" s="262">
        <v>113</v>
      </c>
      <c r="AA300" s="262">
        <v>516</v>
      </c>
      <c r="AB300" s="262">
        <v>1052</v>
      </c>
      <c r="AC300" s="262">
        <v>121</v>
      </c>
      <c r="AD300" s="262">
        <v>24261</v>
      </c>
      <c r="AE300" s="262">
        <v>3606</v>
      </c>
      <c r="AF300" s="262">
        <v>427</v>
      </c>
      <c r="AG300" s="262">
        <v>18155</v>
      </c>
      <c r="AH300" s="262">
        <v>8367</v>
      </c>
      <c r="AI300" s="262">
        <v>2989</v>
      </c>
      <c r="AJ300" s="262">
        <v>374</v>
      </c>
      <c r="AK300" s="262">
        <v>98</v>
      </c>
      <c r="AL300" s="262">
        <v>25176</v>
      </c>
      <c r="AM300" s="262">
        <v>2007</v>
      </c>
      <c r="AN300" s="262">
        <v>1741</v>
      </c>
      <c r="AO300" s="262">
        <v>1059</v>
      </c>
      <c r="AP300" s="262">
        <v>51017</v>
      </c>
      <c r="AQ300" s="262">
        <v>4810</v>
      </c>
      <c r="AR300" s="262">
        <v>3808</v>
      </c>
      <c r="AS300" s="262">
        <v>5623</v>
      </c>
      <c r="AT300" s="262">
        <v>9081</v>
      </c>
      <c r="AU300" s="262">
        <v>10145</v>
      </c>
      <c r="AV300" s="262">
        <v>6503</v>
      </c>
      <c r="AW300" s="262">
        <v>7080</v>
      </c>
      <c r="AX300" s="262">
        <v>2782</v>
      </c>
      <c r="AY300" s="262">
        <v>1145</v>
      </c>
      <c r="AZ300" s="262">
        <v>7593</v>
      </c>
      <c r="BA300" s="262">
        <v>39272</v>
      </c>
      <c r="BB300" s="262">
        <v>1134</v>
      </c>
      <c r="BC300" s="262">
        <v>959</v>
      </c>
      <c r="BD300" s="262">
        <v>720</v>
      </c>
      <c r="BE300" s="262">
        <v>460</v>
      </c>
      <c r="BF300" s="262">
        <v>419</v>
      </c>
      <c r="BG300" s="262">
        <v>420</v>
      </c>
      <c r="BH300" s="262">
        <v>964</v>
      </c>
      <c r="BI300" s="262">
        <v>3177</v>
      </c>
      <c r="BJ300" s="262">
        <v>360</v>
      </c>
      <c r="BK300" s="262">
        <v>41009</v>
      </c>
      <c r="BL300" s="262">
        <v>4973</v>
      </c>
      <c r="BM300" s="262">
        <v>494</v>
      </c>
      <c r="BN300" s="262">
        <v>28341</v>
      </c>
      <c r="BO300" s="262">
        <v>18758</v>
      </c>
      <c r="BP300" s="262">
        <v>396</v>
      </c>
      <c r="BQ300" s="262">
        <v>3482</v>
      </c>
      <c r="BR300" s="262">
        <v>1362</v>
      </c>
      <c r="BS300" s="262">
        <v>4525</v>
      </c>
      <c r="BT300" s="262">
        <v>9496</v>
      </c>
      <c r="BU300" s="262">
        <v>10599</v>
      </c>
      <c r="BV300" s="262">
        <v>8212</v>
      </c>
      <c r="BW300" s="262">
        <v>7211</v>
      </c>
      <c r="BX300" s="262">
        <v>4226</v>
      </c>
      <c r="BY300" s="262">
        <v>1895</v>
      </c>
      <c r="BZ300" s="262">
        <v>1294</v>
      </c>
      <c r="CA300" s="262">
        <v>2157</v>
      </c>
      <c r="CB300" s="262">
        <v>667</v>
      </c>
      <c r="CC300" s="262">
        <v>2600</v>
      </c>
      <c r="CD300" s="262">
        <v>8027</v>
      </c>
      <c r="CE300" s="262">
        <v>12215</v>
      </c>
      <c r="CF300" s="262">
        <v>10194</v>
      </c>
      <c r="CG300" s="262">
        <v>7504</v>
      </c>
      <c r="CH300" s="262">
        <v>9770</v>
      </c>
      <c r="CI300" s="262">
        <v>41384</v>
      </c>
      <c r="CJ300" s="262">
        <v>3605</v>
      </c>
      <c r="CK300" s="262">
        <v>3521</v>
      </c>
      <c r="CL300" s="262">
        <v>2467</v>
      </c>
      <c r="CM300" s="262">
        <v>45769</v>
      </c>
      <c r="CN300" s="262">
        <v>14335</v>
      </c>
      <c r="CO300" s="262">
        <v>12323</v>
      </c>
      <c r="CP300" s="262">
        <v>14542</v>
      </c>
      <c r="CQ300" s="262">
        <v>3816</v>
      </c>
      <c r="CR300" s="262">
        <v>753</v>
      </c>
      <c r="CS300" s="262">
        <v>14335</v>
      </c>
      <c r="CT300" s="262">
        <v>14591</v>
      </c>
      <c r="CU300" s="262">
        <v>7538</v>
      </c>
      <c r="CV300" s="262">
        <v>6567</v>
      </c>
      <c r="CW300" s="262">
        <v>1992</v>
      </c>
      <c r="CX300" s="262">
        <v>746</v>
      </c>
      <c r="CY300" s="262">
        <v>104020</v>
      </c>
      <c r="CZ300" s="262">
        <v>50668</v>
      </c>
      <c r="DA300" s="262">
        <v>53352</v>
      </c>
      <c r="DB300" s="262">
        <v>8301</v>
      </c>
      <c r="DC300" s="262">
        <v>11276</v>
      </c>
      <c r="DD300" s="262">
        <v>11002</v>
      </c>
      <c r="DE300" s="262">
        <v>16068</v>
      </c>
      <c r="DF300" s="262">
        <v>11351</v>
      </c>
      <c r="DG300" s="262">
        <v>11472</v>
      </c>
      <c r="DH300" s="262">
        <v>6851</v>
      </c>
      <c r="DI300" s="262">
        <v>2245</v>
      </c>
      <c r="DJ300" s="262">
        <v>2401</v>
      </c>
      <c r="DK300" s="262">
        <v>8970</v>
      </c>
      <c r="DL300" s="262">
        <v>3518</v>
      </c>
      <c r="DM300" s="262">
        <v>8146</v>
      </c>
      <c r="DN300" s="262">
        <v>5299</v>
      </c>
      <c r="DO300" s="262">
        <v>10782</v>
      </c>
      <c r="DP300" s="262">
        <v>16917</v>
      </c>
      <c r="DQ300" s="262">
        <v>22601</v>
      </c>
      <c r="DR300" s="262">
        <v>11720</v>
      </c>
      <c r="DS300" s="262">
        <v>11421</v>
      </c>
      <c r="DT300" s="262">
        <v>54340</v>
      </c>
      <c r="DU300" s="262">
        <v>52960</v>
      </c>
      <c r="DV300" s="262">
        <v>1390</v>
      </c>
      <c r="DW300" s="262">
        <v>48180</v>
      </c>
      <c r="DX300" s="262">
        <v>52960</v>
      </c>
      <c r="DY300" s="262">
        <v>44530</v>
      </c>
      <c r="DZ300" s="262">
        <v>2990</v>
      </c>
      <c r="EA300" s="262">
        <v>2440</v>
      </c>
      <c r="EB300" s="262">
        <v>2590</v>
      </c>
      <c r="EC300" s="262">
        <v>0.42420000000000002</v>
      </c>
      <c r="ED300" s="262">
        <v>52160</v>
      </c>
      <c r="EE300" s="262">
        <v>1980</v>
      </c>
      <c r="EF300" s="262">
        <v>5540</v>
      </c>
      <c r="EG300" s="262">
        <v>10150</v>
      </c>
      <c r="EH300" s="262">
        <v>6350</v>
      </c>
      <c r="EI300" s="262">
        <v>8830</v>
      </c>
      <c r="EJ300" s="262">
        <v>890</v>
      </c>
      <c r="EK300" s="262">
        <v>8460</v>
      </c>
      <c r="EL300" s="262">
        <v>3760</v>
      </c>
      <c r="EM300" s="262">
        <v>5720</v>
      </c>
      <c r="EN300" s="262">
        <v>490</v>
      </c>
      <c r="EO300" s="262">
        <v>52960</v>
      </c>
      <c r="EP300" s="262">
        <v>1190</v>
      </c>
      <c r="EQ300" s="262">
        <v>16280</v>
      </c>
      <c r="ER300" s="262">
        <v>11290</v>
      </c>
      <c r="ES300" s="262">
        <v>490</v>
      </c>
      <c r="ET300" s="262">
        <v>4500</v>
      </c>
      <c r="EU300" s="262">
        <v>11460</v>
      </c>
      <c r="EV300" s="262">
        <v>8840</v>
      </c>
      <c r="EW300" s="262">
        <v>2610</v>
      </c>
      <c r="EX300" s="262">
        <v>24040</v>
      </c>
      <c r="EY300" s="262">
        <v>1550</v>
      </c>
      <c r="EZ300" s="262">
        <v>3860</v>
      </c>
      <c r="FA300" s="262">
        <v>4470</v>
      </c>
      <c r="FB300" s="262">
        <v>14160</v>
      </c>
      <c r="FC300" s="262">
        <v>0.42420000000000002</v>
      </c>
      <c r="FD300" s="262">
        <v>11780</v>
      </c>
      <c r="FE300" s="262">
        <v>3610</v>
      </c>
      <c r="FF300" s="262">
        <v>6980</v>
      </c>
      <c r="FG300" s="262">
        <v>1190</v>
      </c>
      <c r="FH300" s="262">
        <v>3490</v>
      </c>
      <c r="FI300" s="262">
        <v>2020</v>
      </c>
      <c r="FJ300" s="262">
        <v>2360</v>
      </c>
      <c r="FK300" s="262">
        <v>2580</v>
      </c>
      <c r="FL300" s="262">
        <v>0.42420000000000002</v>
      </c>
      <c r="FM300" s="262">
        <v>1240</v>
      </c>
      <c r="FN300" s="262">
        <v>88930</v>
      </c>
      <c r="FO300" s="262">
        <v>5320</v>
      </c>
      <c r="FP300" s="262">
        <v>2820</v>
      </c>
      <c r="FQ300" s="262">
        <v>2500</v>
      </c>
      <c r="FR300" s="262">
        <v>47290</v>
      </c>
      <c r="FS300" s="262">
        <v>21920</v>
      </c>
      <c r="FT300" s="262">
        <v>20730</v>
      </c>
      <c r="FU300" s="262">
        <v>1190</v>
      </c>
      <c r="FV300" s="262">
        <v>5240</v>
      </c>
      <c r="FW300" s="262">
        <v>9170</v>
      </c>
      <c r="FX300" s="262">
        <v>88930</v>
      </c>
      <c r="FY300" s="262">
        <v>24480</v>
      </c>
      <c r="FZ300" s="262">
        <v>45620</v>
      </c>
      <c r="GA300" s="262">
        <v>9700</v>
      </c>
      <c r="GB300" s="262">
        <v>1830</v>
      </c>
      <c r="GC300" s="262">
        <v>3320</v>
      </c>
      <c r="GD300" s="262">
        <v>3180</v>
      </c>
      <c r="GE300" s="262">
        <v>790</v>
      </c>
      <c r="GF300">
        <v>3191</v>
      </c>
      <c r="GG300">
        <v>2562</v>
      </c>
      <c r="GH300">
        <v>12932</v>
      </c>
      <c r="GI300">
        <v>3491</v>
      </c>
      <c r="GJ300">
        <v>1308</v>
      </c>
      <c r="GK300">
        <v>1943</v>
      </c>
      <c r="GL300">
        <v>2231</v>
      </c>
      <c r="GM300">
        <v>1184</v>
      </c>
      <c r="GN300">
        <v>826</v>
      </c>
      <c r="GO300">
        <v>315</v>
      </c>
      <c r="GP300">
        <v>4810</v>
      </c>
      <c r="GQ300">
        <v>3716</v>
      </c>
      <c r="GR300">
        <v>24232</v>
      </c>
      <c r="GS300">
        <v>5878</v>
      </c>
      <c r="GT300">
        <v>1987</v>
      </c>
      <c r="GU300">
        <v>3463</v>
      </c>
      <c r="GV300">
        <v>3831</v>
      </c>
      <c r="GW300">
        <v>1533</v>
      </c>
      <c r="GX300">
        <v>1104</v>
      </c>
      <c r="GY300">
        <v>423</v>
      </c>
    </row>
    <row r="301" spans="1:207">
      <c r="A301" s="262">
        <v>9673</v>
      </c>
      <c r="B301" s="262">
        <v>9</v>
      </c>
      <c r="C301" s="262">
        <v>6</v>
      </c>
      <c r="D301" s="262">
        <v>73</v>
      </c>
      <c r="E301" s="262" t="s">
        <v>188</v>
      </c>
      <c r="F301" s="262" t="s">
        <v>2786</v>
      </c>
      <c r="G301" s="262" t="s">
        <v>2787</v>
      </c>
      <c r="H301" s="262" t="s">
        <v>2202</v>
      </c>
      <c r="I301" s="262">
        <v>24599</v>
      </c>
      <c r="J301" s="262">
        <v>3878</v>
      </c>
      <c r="K301" s="262">
        <v>1963</v>
      </c>
      <c r="L301" s="262">
        <v>2193</v>
      </c>
      <c r="M301" s="262">
        <v>3466</v>
      </c>
      <c r="N301" s="262">
        <v>4413</v>
      </c>
      <c r="O301" s="262">
        <v>3069</v>
      </c>
      <c r="P301" s="262">
        <v>3464</v>
      </c>
      <c r="Q301" s="262">
        <v>1446</v>
      </c>
      <c r="R301" s="262">
        <v>707</v>
      </c>
      <c r="S301" s="262">
        <v>1606</v>
      </c>
      <c r="T301" s="262">
        <v>22429</v>
      </c>
      <c r="U301" s="262">
        <v>66</v>
      </c>
      <c r="V301" s="262">
        <v>142</v>
      </c>
      <c r="W301" s="262">
        <v>123</v>
      </c>
      <c r="X301" s="262">
        <v>91</v>
      </c>
      <c r="Y301" s="262">
        <v>12</v>
      </c>
      <c r="Z301" s="262">
        <v>130</v>
      </c>
      <c r="AA301" s="262">
        <v>326</v>
      </c>
      <c r="AB301" s="262">
        <v>570</v>
      </c>
      <c r="AC301" s="262">
        <v>170</v>
      </c>
      <c r="AD301" s="262">
        <v>19608</v>
      </c>
      <c r="AE301" s="262">
        <v>3454</v>
      </c>
      <c r="AF301" s="262">
        <v>471</v>
      </c>
      <c r="AG301" s="262">
        <v>16610</v>
      </c>
      <c r="AH301" s="262">
        <v>5680</v>
      </c>
      <c r="AI301" s="262">
        <v>2042</v>
      </c>
      <c r="AJ301" s="262">
        <v>233</v>
      </c>
      <c r="AK301" s="262">
        <v>34</v>
      </c>
      <c r="AL301" s="262">
        <v>20757</v>
      </c>
      <c r="AM301" s="262">
        <v>1417</v>
      </c>
      <c r="AN301" s="262">
        <v>1420</v>
      </c>
      <c r="AO301" s="262">
        <v>1005</v>
      </c>
      <c r="AP301" s="262">
        <v>37621</v>
      </c>
      <c r="AQ301" s="262">
        <v>4770</v>
      </c>
      <c r="AR301" s="262">
        <v>2621</v>
      </c>
      <c r="AS301" s="262">
        <v>3596</v>
      </c>
      <c r="AT301" s="262">
        <v>5821</v>
      </c>
      <c r="AU301" s="262">
        <v>7306</v>
      </c>
      <c r="AV301" s="262">
        <v>4539</v>
      </c>
      <c r="AW301" s="262">
        <v>6108</v>
      </c>
      <c r="AX301" s="262">
        <v>1891</v>
      </c>
      <c r="AY301" s="262">
        <v>969</v>
      </c>
      <c r="AZ301" s="262">
        <v>5156</v>
      </c>
      <c r="BA301" s="262">
        <v>30784</v>
      </c>
      <c r="BB301" s="262">
        <v>270</v>
      </c>
      <c r="BC301" s="262">
        <v>237</v>
      </c>
      <c r="BD301" s="262">
        <v>635</v>
      </c>
      <c r="BE301" s="262">
        <v>257</v>
      </c>
      <c r="BF301" s="262">
        <v>24</v>
      </c>
      <c r="BG301" s="262">
        <v>258</v>
      </c>
      <c r="BH301" s="262">
        <v>651</v>
      </c>
      <c r="BI301" s="262">
        <v>1533</v>
      </c>
      <c r="BJ301" s="262">
        <v>283</v>
      </c>
      <c r="BK301" s="262">
        <v>30401</v>
      </c>
      <c r="BL301" s="262">
        <v>4207</v>
      </c>
      <c r="BM301" s="262">
        <v>546</v>
      </c>
      <c r="BN301" s="262">
        <v>22882</v>
      </c>
      <c r="BO301" s="262">
        <v>11957</v>
      </c>
      <c r="BP301" s="262">
        <v>498</v>
      </c>
      <c r="BQ301" s="262">
        <v>2284</v>
      </c>
      <c r="BR301" s="262">
        <v>776</v>
      </c>
      <c r="BS301" s="262">
        <v>2695</v>
      </c>
      <c r="BT301" s="262">
        <v>6037</v>
      </c>
      <c r="BU301" s="262">
        <v>7694</v>
      </c>
      <c r="BV301" s="262">
        <v>6317</v>
      </c>
      <c r="BW301" s="262">
        <v>6000</v>
      </c>
      <c r="BX301" s="262">
        <v>3473</v>
      </c>
      <c r="BY301" s="262">
        <v>1552</v>
      </c>
      <c r="BZ301" s="262">
        <v>1115</v>
      </c>
      <c r="CA301" s="262">
        <v>1962</v>
      </c>
      <c r="CB301" s="262">
        <v>526</v>
      </c>
      <c r="CC301" s="262">
        <v>1458</v>
      </c>
      <c r="CD301" s="262">
        <v>4736</v>
      </c>
      <c r="CE301" s="262">
        <v>7683</v>
      </c>
      <c r="CF301" s="262">
        <v>7627</v>
      </c>
      <c r="CG301" s="262">
        <v>6295</v>
      </c>
      <c r="CH301" s="262">
        <v>9296</v>
      </c>
      <c r="CI301" s="262">
        <v>31053</v>
      </c>
      <c r="CJ301" s="262">
        <v>2423</v>
      </c>
      <c r="CK301" s="262">
        <v>2576</v>
      </c>
      <c r="CL301" s="262">
        <v>1569</v>
      </c>
      <c r="CM301" s="262">
        <v>34135</v>
      </c>
      <c r="CN301" s="262">
        <v>9655</v>
      </c>
      <c r="CO301" s="262">
        <v>8628</v>
      </c>
      <c r="CP301" s="262">
        <v>12112</v>
      </c>
      <c r="CQ301" s="262">
        <v>3217</v>
      </c>
      <c r="CR301" s="262">
        <v>523</v>
      </c>
      <c r="CS301" s="262">
        <v>9655</v>
      </c>
      <c r="CT301" s="262">
        <v>10477</v>
      </c>
      <c r="CU301" s="262">
        <v>5872</v>
      </c>
      <c r="CV301" s="262">
        <v>5369</v>
      </c>
      <c r="CW301" s="262">
        <v>1936</v>
      </c>
      <c r="CX301" s="262">
        <v>826</v>
      </c>
      <c r="CY301" s="262">
        <v>80829</v>
      </c>
      <c r="CZ301" s="262">
        <v>39929</v>
      </c>
      <c r="DA301" s="262">
        <v>40900</v>
      </c>
      <c r="DB301" s="262">
        <v>6934</v>
      </c>
      <c r="DC301" s="262">
        <v>9538</v>
      </c>
      <c r="DD301" s="262">
        <v>8828</v>
      </c>
      <c r="DE301" s="262">
        <v>12536</v>
      </c>
      <c r="DF301" s="262">
        <v>8214</v>
      </c>
      <c r="DG301" s="262">
        <v>8245</v>
      </c>
      <c r="DH301" s="262">
        <v>4537</v>
      </c>
      <c r="DI301" s="262">
        <v>1855</v>
      </c>
      <c r="DJ301" s="262">
        <v>2026</v>
      </c>
      <c r="DK301" s="262">
        <v>7509</v>
      </c>
      <c r="DL301" s="262">
        <v>2962</v>
      </c>
      <c r="DM301" s="262">
        <v>6749</v>
      </c>
      <c r="DN301" s="262">
        <v>4199</v>
      </c>
      <c r="DO301" s="262">
        <v>8602</v>
      </c>
      <c r="DP301" s="262">
        <v>13395</v>
      </c>
      <c r="DQ301" s="262">
        <v>17407</v>
      </c>
      <c r="DR301" s="262">
        <v>8236</v>
      </c>
      <c r="DS301" s="262">
        <v>7889</v>
      </c>
      <c r="DT301" s="262">
        <v>43780</v>
      </c>
      <c r="DU301" s="262">
        <v>42520</v>
      </c>
      <c r="DV301" s="262">
        <v>1270</v>
      </c>
      <c r="DW301" s="262">
        <v>36240</v>
      </c>
      <c r="DX301" s="262">
        <v>42520</v>
      </c>
      <c r="DY301" s="262">
        <v>36040</v>
      </c>
      <c r="DZ301" s="262">
        <v>2180</v>
      </c>
      <c r="EA301" s="262">
        <v>1710</v>
      </c>
      <c r="EB301" s="262">
        <v>2180</v>
      </c>
      <c r="EC301" s="262">
        <v>0.42420000000000002</v>
      </c>
      <c r="ED301" s="262">
        <v>41840</v>
      </c>
      <c r="EE301" s="262">
        <v>2010</v>
      </c>
      <c r="EF301" s="262">
        <v>4860</v>
      </c>
      <c r="EG301" s="262">
        <v>7730</v>
      </c>
      <c r="EH301" s="262">
        <v>5010</v>
      </c>
      <c r="EI301" s="262">
        <v>5960</v>
      </c>
      <c r="EJ301" s="262">
        <v>0.42420000000000002</v>
      </c>
      <c r="EK301" s="262">
        <v>7500</v>
      </c>
      <c r="EL301" s="262">
        <v>3470</v>
      </c>
      <c r="EM301" s="262">
        <v>4470</v>
      </c>
      <c r="EN301" s="262">
        <v>0.42420000000000002</v>
      </c>
      <c r="EO301" s="262">
        <v>42520</v>
      </c>
      <c r="EP301" s="262">
        <v>800</v>
      </c>
      <c r="EQ301" s="262">
        <v>15470</v>
      </c>
      <c r="ER301" s="262">
        <v>12160</v>
      </c>
      <c r="ES301" s="262">
        <v>510</v>
      </c>
      <c r="ET301" s="262">
        <v>2800</v>
      </c>
      <c r="EU301" s="262">
        <v>8990</v>
      </c>
      <c r="EV301" s="262">
        <v>6880</v>
      </c>
      <c r="EW301" s="262">
        <v>2110</v>
      </c>
      <c r="EX301" s="262">
        <v>17250</v>
      </c>
      <c r="EY301" s="262">
        <v>1130</v>
      </c>
      <c r="EZ301" s="262">
        <v>2940</v>
      </c>
      <c r="FA301" s="262">
        <v>2750</v>
      </c>
      <c r="FB301" s="262">
        <v>10430</v>
      </c>
      <c r="FC301" s="262">
        <v>0.42420000000000002</v>
      </c>
      <c r="FD301" s="262">
        <v>9820</v>
      </c>
      <c r="FE301" s="262">
        <v>3040</v>
      </c>
      <c r="FF301" s="262">
        <v>5910</v>
      </c>
      <c r="FG301" s="262">
        <v>880</v>
      </c>
      <c r="FH301" s="262">
        <v>2910</v>
      </c>
      <c r="FI301" s="262">
        <v>1350</v>
      </c>
      <c r="FJ301" s="262">
        <v>2350</v>
      </c>
      <c r="FK301" s="262">
        <v>2230</v>
      </c>
      <c r="FL301" s="262">
        <v>0.42420000000000002</v>
      </c>
      <c r="FM301" s="262">
        <v>940</v>
      </c>
      <c r="FN301" s="262">
        <v>68630</v>
      </c>
      <c r="FO301" s="262">
        <v>4390</v>
      </c>
      <c r="FP301" s="262">
        <v>2270</v>
      </c>
      <c r="FQ301" s="262">
        <v>2120</v>
      </c>
      <c r="FR301" s="262">
        <v>36560</v>
      </c>
      <c r="FS301" s="262">
        <v>16860</v>
      </c>
      <c r="FT301" s="262">
        <v>15980</v>
      </c>
      <c r="FU301" s="262">
        <v>880</v>
      </c>
      <c r="FV301" s="262">
        <v>3750</v>
      </c>
      <c r="FW301" s="262">
        <v>7070</v>
      </c>
      <c r="FX301" s="262">
        <v>68630</v>
      </c>
      <c r="FY301" s="262">
        <v>19450</v>
      </c>
      <c r="FZ301" s="262">
        <v>34840</v>
      </c>
      <c r="GA301" s="262">
        <v>7580</v>
      </c>
      <c r="GB301" s="262">
        <v>1350</v>
      </c>
      <c r="GC301" s="262">
        <v>2040</v>
      </c>
      <c r="GD301" s="262">
        <v>2950</v>
      </c>
      <c r="GE301" s="262">
        <v>420</v>
      </c>
      <c r="GF301">
        <v>3878</v>
      </c>
      <c r="GG301">
        <v>1909</v>
      </c>
      <c r="GH301">
        <v>9839</v>
      </c>
      <c r="GI301">
        <v>2649</v>
      </c>
      <c r="GJ301">
        <v>1019</v>
      </c>
      <c r="GK301">
        <v>1668</v>
      </c>
      <c r="GL301">
        <v>1832</v>
      </c>
      <c r="GM301">
        <v>902</v>
      </c>
      <c r="GN301">
        <v>634</v>
      </c>
      <c r="GO301">
        <v>269</v>
      </c>
      <c r="GP301">
        <v>4770</v>
      </c>
      <c r="GQ301">
        <v>2552</v>
      </c>
      <c r="GR301">
        <v>16318</v>
      </c>
      <c r="GS301">
        <v>4038</v>
      </c>
      <c r="GT301">
        <v>1505</v>
      </c>
      <c r="GU301">
        <v>3147</v>
      </c>
      <c r="GV301">
        <v>2921</v>
      </c>
      <c r="GW301">
        <v>1155</v>
      </c>
      <c r="GX301">
        <v>853</v>
      </c>
      <c r="GY301">
        <v>362</v>
      </c>
    </row>
    <row r="302" spans="1:207">
      <c r="A302" s="262">
        <v>9674</v>
      </c>
      <c r="B302" s="262">
        <v>9</v>
      </c>
      <c r="C302" s="262">
        <v>6</v>
      </c>
      <c r="D302" s="262">
        <v>74</v>
      </c>
      <c r="E302" s="262" t="s">
        <v>188</v>
      </c>
      <c r="F302" s="262" t="s">
        <v>2788</v>
      </c>
      <c r="G302" s="262" t="s">
        <v>2789</v>
      </c>
      <c r="H302" s="262" t="s">
        <v>2202</v>
      </c>
      <c r="I302" s="262">
        <v>25470</v>
      </c>
      <c r="J302" s="262">
        <v>3774</v>
      </c>
      <c r="K302" s="262">
        <v>2083</v>
      </c>
      <c r="L302" s="262">
        <v>2294</v>
      </c>
      <c r="M302" s="262">
        <v>3811</v>
      </c>
      <c r="N302" s="262">
        <v>4062</v>
      </c>
      <c r="O302" s="262">
        <v>3415</v>
      </c>
      <c r="P302" s="262">
        <v>3510</v>
      </c>
      <c r="Q302" s="262">
        <v>1750</v>
      </c>
      <c r="R302" s="262">
        <v>771</v>
      </c>
      <c r="S302" s="262">
        <v>1711</v>
      </c>
      <c r="T302" s="262">
        <v>23298</v>
      </c>
      <c r="U302" s="262">
        <v>83</v>
      </c>
      <c r="V302" s="262">
        <v>145</v>
      </c>
      <c r="W302" s="262">
        <v>87</v>
      </c>
      <c r="X302" s="262">
        <v>52</v>
      </c>
      <c r="Y302" s="262">
        <v>9</v>
      </c>
      <c r="Z302" s="262">
        <v>85</v>
      </c>
      <c r="AA302" s="262">
        <v>511</v>
      </c>
      <c r="AB302" s="262">
        <v>450</v>
      </c>
      <c r="AC302" s="262">
        <v>173</v>
      </c>
      <c r="AD302" s="262">
        <v>20004</v>
      </c>
      <c r="AE302" s="262">
        <v>3962</v>
      </c>
      <c r="AF302" s="262">
        <v>370</v>
      </c>
      <c r="AG302" s="262">
        <v>17536</v>
      </c>
      <c r="AH302" s="262">
        <v>5932</v>
      </c>
      <c r="AI302" s="262">
        <v>1811</v>
      </c>
      <c r="AJ302" s="262">
        <v>176</v>
      </c>
      <c r="AK302" s="262">
        <v>15</v>
      </c>
      <c r="AL302" s="262">
        <v>21562</v>
      </c>
      <c r="AM302" s="262">
        <v>1506</v>
      </c>
      <c r="AN302" s="262">
        <v>1370</v>
      </c>
      <c r="AO302" s="262">
        <v>1032</v>
      </c>
      <c r="AP302" s="262">
        <v>37633</v>
      </c>
      <c r="AQ302" s="262">
        <v>4798</v>
      </c>
      <c r="AR302" s="262">
        <v>2666</v>
      </c>
      <c r="AS302" s="262">
        <v>3437</v>
      </c>
      <c r="AT302" s="262">
        <v>6005</v>
      </c>
      <c r="AU302" s="262">
        <v>6464</v>
      </c>
      <c r="AV302" s="262">
        <v>5213</v>
      </c>
      <c r="AW302" s="262">
        <v>5824</v>
      </c>
      <c r="AX302" s="262">
        <v>2248</v>
      </c>
      <c r="AY302" s="262">
        <v>962</v>
      </c>
      <c r="AZ302" s="262">
        <v>5142</v>
      </c>
      <c r="BA302" s="262">
        <v>31090</v>
      </c>
      <c r="BB302" s="262">
        <v>449</v>
      </c>
      <c r="BC302" s="262">
        <v>265</v>
      </c>
      <c r="BD302" s="262">
        <v>417</v>
      </c>
      <c r="BE302" s="262">
        <v>124</v>
      </c>
      <c r="BF302" s="262">
        <v>18</v>
      </c>
      <c r="BG302" s="262">
        <v>112</v>
      </c>
      <c r="BH302" s="262">
        <v>763</v>
      </c>
      <c r="BI302" s="262">
        <v>929</v>
      </c>
      <c r="BJ302" s="262">
        <v>470</v>
      </c>
      <c r="BK302" s="262">
        <v>29759</v>
      </c>
      <c r="BL302" s="262">
        <v>5253</v>
      </c>
      <c r="BM302" s="262">
        <v>443</v>
      </c>
      <c r="BN302" s="262">
        <v>24566</v>
      </c>
      <c r="BO302" s="262">
        <v>11000</v>
      </c>
      <c r="BP302" s="262">
        <v>224</v>
      </c>
      <c r="BQ302" s="262">
        <v>1827</v>
      </c>
      <c r="BR302" s="262">
        <v>452</v>
      </c>
      <c r="BS302" s="262">
        <v>2599</v>
      </c>
      <c r="BT302" s="262">
        <v>5962</v>
      </c>
      <c r="BU302" s="262">
        <v>7298</v>
      </c>
      <c r="BV302" s="262">
        <v>6475</v>
      </c>
      <c r="BW302" s="262">
        <v>6148</v>
      </c>
      <c r="BX302" s="262">
        <v>3697</v>
      </c>
      <c r="BY302" s="262">
        <v>1737</v>
      </c>
      <c r="BZ302" s="262">
        <v>1149</v>
      </c>
      <c r="CA302" s="262">
        <v>2100</v>
      </c>
      <c r="CB302" s="262">
        <v>261</v>
      </c>
      <c r="CC302" s="262">
        <v>1483</v>
      </c>
      <c r="CD302" s="262">
        <v>4610</v>
      </c>
      <c r="CE302" s="262">
        <v>7795</v>
      </c>
      <c r="CF302" s="262">
        <v>7754</v>
      </c>
      <c r="CG302" s="262">
        <v>6417</v>
      </c>
      <c r="CH302" s="262">
        <v>9297</v>
      </c>
      <c r="CI302" s="262">
        <v>31180</v>
      </c>
      <c r="CJ302" s="262">
        <v>2459</v>
      </c>
      <c r="CK302" s="262">
        <v>2478</v>
      </c>
      <c r="CL302" s="262">
        <v>1500</v>
      </c>
      <c r="CM302" s="262">
        <v>34748</v>
      </c>
      <c r="CN302" s="262">
        <v>9322</v>
      </c>
      <c r="CO302" s="262">
        <v>8827</v>
      </c>
      <c r="CP302" s="262">
        <v>12803</v>
      </c>
      <c r="CQ302" s="262">
        <v>3259</v>
      </c>
      <c r="CR302" s="262">
        <v>537</v>
      </c>
      <c r="CS302" s="262">
        <v>9322</v>
      </c>
      <c r="CT302" s="262">
        <v>10703</v>
      </c>
      <c r="CU302" s="262">
        <v>6452</v>
      </c>
      <c r="CV302" s="262">
        <v>5544</v>
      </c>
      <c r="CW302" s="262">
        <v>1929</v>
      </c>
      <c r="CX302" s="262">
        <v>798</v>
      </c>
      <c r="CY302" s="262">
        <v>84575</v>
      </c>
      <c r="CZ302" s="262">
        <v>42174</v>
      </c>
      <c r="DA302" s="262">
        <v>42401</v>
      </c>
      <c r="DB302" s="262">
        <v>7086</v>
      </c>
      <c r="DC302" s="262">
        <v>9915</v>
      </c>
      <c r="DD302" s="262">
        <v>9836</v>
      </c>
      <c r="DE302" s="262">
        <v>13371</v>
      </c>
      <c r="DF302" s="262">
        <v>8499</v>
      </c>
      <c r="DG302" s="262">
        <v>8110</v>
      </c>
      <c r="DH302" s="262">
        <v>4150</v>
      </c>
      <c r="DI302" s="262">
        <v>1931</v>
      </c>
      <c r="DJ302" s="262">
        <v>2020</v>
      </c>
      <c r="DK302" s="262">
        <v>7893</v>
      </c>
      <c r="DL302" s="262">
        <v>3010</v>
      </c>
      <c r="DM302" s="262">
        <v>7206</v>
      </c>
      <c r="DN302" s="262">
        <v>4777</v>
      </c>
      <c r="DO302" s="262">
        <v>9134</v>
      </c>
      <c r="DP302" s="262">
        <v>14474</v>
      </c>
      <c r="DQ302" s="262">
        <v>18378</v>
      </c>
      <c r="DR302" s="262">
        <v>8299</v>
      </c>
      <c r="DS302" s="262">
        <v>7453</v>
      </c>
      <c r="DT302" s="262">
        <v>47110</v>
      </c>
      <c r="DU302" s="262">
        <v>45860</v>
      </c>
      <c r="DV302" s="262">
        <v>1260</v>
      </c>
      <c r="DW302" s="262">
        <v>37050</v>
      </c>
      <c r="DX302" s="262">
        <v>45860</v>
      </c>
      <c r="DY302" s="262">
        <v>39320</v>
      </c>
      <c r="DZ302" s="262">
        <v>2000</v>
      </c>
      <c r="EA302" s="262">
        <v>2110</v>
      </c>
      <c r="EB302" s="262">
        <v>2000</v>
      </c>
      <c r="EC302" s="262">
        <v>0.42420000000000002</v>
      </c>
      <c r="ED302" s="262">
        <v>44760</v>
      </c>
      <c r="EE302" s="262">
        <v>1850</v>
      </c>
      <c r="EF302" s="262">
        <v>4440</v>
      </c>
      <c r="EG302" s="262">
        <v>8040</v>
      </c>
      <c r="EH302" s="262">
        <v>5910</v>
      </c>
      <c r="EI302" s="262">
        <v>6400</v>
      </c>
      <c r="EJ302" s="262">
        <v>960</v>
      </c>
      <c r="EK302" s="262">
        <v>7460</v>
      </c>
      <c r="EL302" s="262">
        <v>5080</v>
      </c>
      <c r="EM302" s="262">
        <v>4450</v>
      </c>
      <c r="EN302" s="262">
        <v>0.42420000000000002</v>
      </c>
      <c r="EO302" s="262">
        <v>45860</v>
      </c>
      <c r="EP302" s="262">
        <v>1180</v>
      </c>
      <c r="EQ302" s="262">
        <v>19320</v>
      </c>
      <c r="ER302" s="262">
        <v>16110</v>
      </c>
      <c r="ES302" s="262">
        <v>580</v>
      </c>
      <c r="ET302" s="262">
        <v>2630</v>
      </c>
      <c r="EU302" s="262">
        <v>9260</v>
      </c>
      <c r="EV302" s="262">
        <v>7060</v>
      </c>
      <c r="EW302" s="262">
        <v>2200</v>
      </c>
      <c r="EX302" s="262">
        <v>16090</v>
      </c>
      <c r="EY302" s="262">
        <v>1300</v>
      </c>
      <c r="EZ302" s="262">
        <v>3260</v>
      </c>
      <c r="FA302" s="262">
        <v>2520</v>
      </c>
      <c r="FB302" s="262">
        <v>9010</v>
      </c>
      <c r="FC302" s="262">
        <v>0.42420000000000002</v>
      </c>
      <c r="FD302" s="262">
        <v>10500</v>
      </c>
      <c r="FE302" s="262">
        <v>3340</v>
      </c>
      <c r="FF302" s="262">
        <v>6060</v>
      </c>
      <c r="FG302" s="262">
        <v>1100</v>
      </c>
      <c r="FH302" s="262">
        <v>3210</v>
      </c>
      <c r="FI302" s="262">
        <v>1390</v>
      </c>
      <c r="FJ302" s="262">
        <v>2420</v>
      </c>
      <c r="FK302" s="262">
        <v>2510</v>
      </c>
      <c r="FL302" s="262">
        <v>0.42420000000000002</v>
      </c>
      <c r="FM302" s="262">
        <v>940</v>
      </c>
      <c r="FN302" s="262">
        <v>72470</v>
      </c>
      <c r="FO302" s="262">
        <v>4690</v>
      </c>
      <c r="FP302" s="262">
        <v>2590</v>
      </c>
      <c r="FQ302" s="262">
        <v>2100</v>
      </c>
      <c r="FR302" s="262">
        <v>40220</v>
      </c>
      <c r="FS302" s="262">
        <v>17830</v>
      </c>
      <c r="FT302" s="262">
        <v>16730</v>
      </c>
      <c r="FU302" s="262">
        <v>1100</v>
      </c>
      <c r="FV302" s="262">
        <v>3390</v>
      </c>
      <c r="FW302" s="262">
        <v>6340</v>
      </c>
      <c r="FX302" s="262">
        <v>72470</v>
      </c>
      <c r="FY302" s="262">
        <v>24810</v>
      </c>
      <c r="FZ302" s="262">
        <v>34250</v>
      </c>
      <c r="GA302" s="262">
        <v>7310</v>
      </c>
      <c r="GB302" s="262">
        <v>1260</v>
      </c>
      <c r="GC302" s="262">
        <v>1990</v>
      </c>
      <c r="GD302" s="262">
        <v>2460</v>
      </c>
      <c r="GE302" s="262">
        <v>0.42420000000000002</v>
      </c>
      <c r="GF302">
        <v>3774</v>
      </c>
      <c r="GG302">
        <v>1982</v>
      </c>
      <c r="GH302">
        <v>9972</v>
      </c>
      <c r="GI302">
        <v>2838</v>
      </c>
      <c r="GJ302">
        <v>1319</v>
      </c>
      <c r="GK302">
        <v>1631</v>
      </c>
      <c r="GL302">
        <v>1921</v>
      </c>
      <c r="GM302">
        <v>1014</v>
      </c>
      <c r="GN302">
        <v>723</v>
      </c>
      <c r="GO302">
        <v>296</v>
      </c>
      <c r="GP302">
        <v>4798</v>
      </c>
      <c r="GQ302">
        <v>2541</v>
      </c>
      <c r="GR302">
        <v>15585</v>
      </c>
      <c r="GS302">
        <v>4356</v>
      </c>
      <c r="GT302">
        <v>2011</v>
      </c>
      <c r="GU302">
        <v>2954</v>
      </c>
      <c r="GV302">
        <v>2806</v>
      </c>
      <c r="GW302">
        <v>1289</v>
      </c>
      <c r="GX302">
        <v>889</v>
      </c>
      <c r="GY302">
        <v>388</v>
      </c>
    </row>
    <row r="303" spans="1:207">
      <c r="A303" s="262">
        <v>9675</v>
      </c>
      <c r="B303" s="262">
        <v>9</v>
      </c>
      <c r="C303" s="262">
        <v>6</v>
      </c>
      <c r="D303" s="262">
        <v>75</v>
      </c>
      <c r="E303" s="262" t="s">
        <v>188</v>
      </c>
      <c r="F303" s="262" t="s">
        <v>2790</v>
      </c>
      <c r="G303" s="262" t="s">
        <v>2791</v>
      </c>
      <c r="H303" s="262" t="s">
        <v>2202</v>
      </c>
      <c r="I303" s="262">
        <v>25482</v>
      </c>
      <c r="J303" s="262">
        <v>4421</v>
      </c>
      <c r="K303" s="262">
        <v>2203</v>
      </c>
      <c r="L303" s="262">
        <v>2236</v>
      </c>
      <c r="M303" s="262">
        <v>3097</v>
      </c>
      <c r="N303" s="262">
        <v>3982</v>
      </c>
      <c r="O303" s="262">
        <v>3264</v>
      </c>
      <c r="P303" s="262">
        <v>3484</v>
      </c>
      <c r="Q303" s="262">
        <v>1951</v>
      </c>
      <c r="R303" s="262">
        <v>844</v>
      </c>
      <c r="S303" s="262">
        <v>1767</v>
      </c>
      <c r="T303" s="262">
        <v>22945</v>
      </c>
      <c r="U303" s="262">
        <v>83</v>
      </c>
      <c r="V303" s="262">
        <v>285</v>
      </c>
      <c r="W303" s="262">
        <v>92</v>
      </c>
      <c r="X303" s="262">
        <v>166</v>
      </c>
      <c r="Y303" s="262">
        <v>34</v>
      </c>
      <c r="Z303" s="262">
        <v>110</v>
      </c>
      <c r="AA303" s="262">
        <v>527</v>
      </c>
      <c r="AB303" s="262">
        <v>1358</v>
      </c>
      <c r="AC303" s="262">
        <v>97</v>
      </c>
      <c r="AD303" s="262">
        <v>20069</v>
      </c>
      <c r="AE303" s="262">
        <v>3085</v>
      </c>
      <c r="AF303" s="262">
        <v>346</v>
      </c>
      <c r="AG303" s="262">
        <v>16520</v>
      </c>
      <c r="AH303" s="262">
        <v>6096</v>
      </c>
      <c r="AI303" s="262">
        <v>2553</v>
      </c>
      <c r="AJ303" s="262">
        <v>266</v>
      </c>
      <c r="AK303" s="262">
        <v>47</v>
      </c>
      <c r="AL303" s="262">
        <v>19098</v>
      </c>
      <c r="AM303" s="262">
        <v>2270</v>
      </c>
      <c r="AN303" s="262">
        <v>2776</v>
      </c>
      <c r="AO303" s="262">
        <v>1338</v>
      </c>
      <c r="AP303" s="262">
        <v>40757</v>
      </c>
      <c r="AQ303" s="262">
        <v>6382</v>
      </c>
      <c r="AR303" s="262">
        <v>3252</v>
      </c>
      <c r="AS303" s="262">
        <v>4125</v>
      </c>
      <c r="AT303" s="262">
        <v>5238</v>
      </c>
      <c r="AU303" s="262">
        <v>6813</v>
      </c>
      <c r="AV303" s="262">
        <v>5397</v>
      </c>
      <c r="AW303" s="262">
        <v>6027</v>
      </c>
      <c r="AX303" s="262">
        <v>2479</v>
      </c>
      <c r="AY303" s="262">
        <v>1035</v>
      </c>
      <c r="AZ303" s="262">
        <v>5594</v>
      </c>
      <c r="BA303" s="262">
        <v>32284</v>
      </c>
      <c r="BB303" s="262">
        <v>439</v>
      </c>
      <c r="BC303" s="262">
        <v>1007</v>
      </c>
      <c r="BD303" s="262">
        <v>795</v>
      </c>
      <c r="BE303" s="262">
        <v>385</v>
      </c>
      <c r="BF303" s="262">
        <v>94</v>
      </c>
      <c r="BG303" s="262">
        <v>150</v>
      </c>
      <c r="BH303" s="262">
        <v>773</v>
      </c>
      <c r="BI303" s="262">
        <v>3637</v>
      </c>
      <c r="BJ303" s="262">
        <v>144</v>
      </c>
      <c r="BK303" s="262">
        <v>31149</v>
      </c>
      <c r="BL303" s="262">
        <v>4608</v>
      </c>
      <c r="BM303" s="262">
        <v>437</v>
      </c>
      <c r="BN303" s="262">
        <v>22729</v>
      </c>
      <c r="BO303" s="262">
        <v>15542</v>
      </c>
      <c r="BP303" s="262">
        <v>186</v>
      </c>
      <c r="BQ303" s="262">
        <v>2291</v>
      </c>
      <c r="BR303" s="262">
        <v>824</v>
      </c>
      <c r="BS303" s="262">
        <v>3704</v>
      </c>
      <c r="BT303" s="262">
        <v>7046</v>
      </c>
      <c r="BU303" s="262">
        <v>7937</v>
      </c>
      <c r="BV303" s="262">
        <v>6626</v>
      </c>
      <c r="BW303" s="262">
        <v>6161</v>
      </c>
      <c r="BX303" s="262">
        <v>3732</v>
      </c>
      <c r="BY303" s="262">
        <v>1704</v>
      </c>
      <c r="BZ303" s="262">
        <v>1158</v>
      </c>
      <c r="CA303" s="262">
        <v>1856</v>
      </c>
      <c r="CB303" s="262">
        <v>376</v>
      </c>
      <c r="CC303" s="262">
        <v>2119</v>
      </c>
      <c r="CD303" s="262">
        <v>5908</v>
      </c>
      <c r="CE303" s="262">
        <v>8946</v>
      </c>
      <c r="CF303" s="262">
        <v>8239</v>
      </c>
      <c r="CG303" s="262">
        <v>6516</v>
      </c>
      <c r="CH303" s="262">
        <v>8644</v>
      </c>
      <c r="CI303" s="262">
        <v>29611</v>
      </c>
      <c r="CJ303" s="262">
        <v>3974</v>
      </c>
      <c r="CK303" s="262">
        <v>5180</v>
      </c>
      <c r="CL303" s="262">
        <v>1983</v>
      </c>
      <c r="CM303" s="262">
        <v>37308</v>
      </c>
      <c r="CN303" s="262">
        <v>10991</v>
      </c>
      <c r="CO303" s="262">
        <v>9764</v>
      </c>
      <c r="CP303" s="262">
        <v>12419</v>
      </c>
      <c r="CQ303" s="262">
        <v>3326</v>
      </c>
      <c r="CR303" s="262">
        <v>808</v>
      </c>
      <c r="CS303" s="262">
        <v>10991</v>
      </c>
      <c r="CT303" s="262">
        <v>11853</v>
      </c>
      <c r="CU303" s="262">
        <v>6332</v>
      </c>
      <c r="CV303" s="262">
        <v>5539</v>
      </c>
      <c r="CW303" s="262">
        <v>1823</v>
      </c>
      <c r="CX303" s="262">
        <v>770</v>
      </c>
      <c r="CY303" s="262">
        <v>87719</v>
      </c>
      <c r="CZ303" s="262">
        <v>43384</v>
      </c>
      <c r="DA303" s="262">
        <v>44335</v>
      </c>
      <c r="DB303" s="262">
        <v>7477</v>
      </c>
      <c r="DC303" s="262">
        <v>10152</v>
      </c>
      <c r="DD303" s="262">
        <v>10098</v>
      </c>
      <c r="DE303" s="262">
        <v>13097</v>
      </c>
      <c r="DF303" s="262">
        <v>8912</v>
      </c>
      <c r="DG303" s="262">
        <v>8378</v>
      </c>
      <c r="DH303" s="262">
        <v>4624</v>
      </c>
      <c r="DI303" s="262">
        <v>1957</v>
      </c>
      <c r="DJ303" s="262">
        <v>2197</v>
      </c>
      <c r="DK303" s="262">
        <v>8048</v>
      </c>
      <c r="DL303" s="262">
        <v>3232</v>
      </c>
      <c r="DM303" s="262">
        <v>7458</v>
      </c>
      <c r="DN303" s="262">
        <v>4835</v>
      </c>
      <c r="DO303" s="262">
        <v>9887</v>
      </c>
      <c r="DP303" s="262">
        <v>15094</v>
      </c>
      <c r="DQ303" s="262">
        <v>18389</v>
      </c>
      <c r="DR303" s="262">
        <v>8597</v>
      </c>
      <c r="DS303" s="262">
        <v>8025</v>
      </c>
      <c r="DT303" s="262">
        <v>49280</v>
      </c>
      <c r="DU303" s="262">
        <v>47740</v>
      </c>
      <c r="DV303" s="262">
        <v>1540</v>
      </c>
      <c r="DW303" s="262">
        <v>37470</v>
      </c>
      <c r="DX303" s="262">
        <v>47740</v>
      </c>
      <c r="DY303" s="262">
        <v>39290</v>
      </c>
      <c r="DZ303" s="262">
        <v>2280</v>
      </c>
      <c r="EA303" s="262">
        <v>2200</v>
      </c>
      <c r="EB303" s="262">
        <v>2900</v>
      </c>
      <c r="EC303" s="262">
        <v>1080</v>
      </c>
      <c r="ED303" s="262">
        <v>46780</v>
      </c>
      <c r="EE303" s="262">
        <v>2110</v>
      </c>
      <c r="EF303" s="262">
        <v>5480</v>
      </c>
      <c r="EG303" s="262">
        <v>8070</v>
      </c>
      <c r="EH303" s="262">
        <v>6930</v>
      </c>
      <c r="EI303" s="262">
        <v>7190</v>
      </c>
      <c r="EJ303" s="262">
        <v>1660</v>
      </c>
      <c r="EK303" s="262">
        <v>6360</v>
      </c>
      <c r="EL303" s="262">
        <v>3300</v>
      </c>
      <c r="EM303" s="262">
        <v>5420</v>
      </c>
      <c r="EN303" s="262">
        <v>0.42420000000000002</v>
      </c>
      <c r="EO303" s="262">
        <v>47740</v>
      </c>
      <c r="EP303" s="262">
        <v>2590</v>
      </c>
      <c r="EQ303" s="262">
        <v>14890</v>
      </c>
      <c r="ER303" s="262">
        <v>11670</v>
      </c>
      <c r="ES303" s="262">
        <v>560</v>
      </c>
      <c r="ET303" s="262">
        <v>2670</v>
      </c>
      <c r="EU303" s="262">
        <v>12160</v>
      </c>
      <c r="EV303" s="262">
        <v>9090</v>
      </c>
      <c r="EW303" s="262">
        <v>3060</v>
      </c>
      <c r="EX303" s="262">
        <v>18100</v>
      </c>
      <c r="EY303" s="262">
        <v>1290</v>
      </c>
      <c r="EZ303" s="262">
        <v>4060</v>
      </c>
      <c r="FA303" s="262">
        <v>3260</v>
      </c>
      <c r="FB303" s="262">
        <v>9490</v>
      </c>
      <c r="FC303" s="262">
        <v>0.42420000000000002</v>
      </c>
      <c r="FD303" s="262">
        <v>10930</v>
      </c>
      <c r="FE303" s="262">
        <v>3360</v>
      </c>
      <c r="FF303" s="262">
        <v>6280</v>
      </c>
      <c r="FG303" s="262">
        <v>1290</v>
      </c>
      <c r="FH303" s="262">
        <v>3260</v>
      </c>
      <c r="FI303" s="262">
        <v>1460</v>
      </c>
      <c r="FJ303" s="262">
        <v>2360</v>
      </c>
      <c r="FK303" s="262">
        <v>2840</v>
      </c>
      <c r="FL303" s="262">
        <v>0.42420000000000002</v>
      </c>
      <c r="FM303" s="262">
        <v>1020</v>
      </c>
      <c r="FN303" s="262">
        <v>74140</v>
      </c>
      <c r="FO303" s="262">
        <v>5180</v>
      </c>
      <c r="FP303" s="262">
        <v>3130</v>
      </c>
      <c r="FQ303" s="262">
        <v>2050</v>
      </c>
      <c r="FR303" s="262">
        <v>34460</v>
      </c>
      <c r="FS303" s="262">
        <v>20570</v>
      </c>
      <c r="FT303" s="262">
        <v>19280</v>
      </c>
      <c r="FU303" s="262">
        <v>1290</v>
      </c>
      <c r="FV303" s="262">
        <v>4740</v>
      </c>
      <c r="FW303" s="262">
        <v>9190</v>
      </c>
      <c r="FX303" s="262">
        <v>74140</v>
      </c>
      <c r="FY303" s="262">
        <v>20130</v>
      </c>
      <c r="FZ303" s="262">
        <v>36930</v>
      </c>
      <c r="GA303" s="262">
        <v>9110</v>
      </c>
      <c r="GB303" s="262">
        <v>1460</v>
      </c>
      <c r="GC303" s="262">
        <v>2500</v>
      </c>
      <c r="GD303" s="262">
        <v>3520</v>
      </c>
      <c r="GE303" s="262">
        <v>0.42420000000000002</v>
      </c>
      <c r="GF303">
        <v>4421</v>
      </c>
      <c r="GG303">
        <v>2131</v>
      </c>
      <c r="GH303">
        <v>9033</v>
      </c>
      <c r="GI303">
        <v>2846</v>
      </c>
      <c r="GJ303">
        <v>1132</v>
      </c>
      <c r="GK303">
        <v>1637</v>
      </c>
      <c r="GL303">
        <v>1981</v>
      </c>
      <c r="GM303">
        <v>1206</v>
      </c>
      <c r="GN303">
        <v>802</v>
      </c>
      <c r="GO303">
        <v>293</v>
      </c>
      <c r="GP303">
        <v>6382</v>
      </c>
      <c r="GQ303">
        <v>3139</v>
      </c>
      <c r="GR303">
        <v>15727</v>
      </c>
      <c r="GS303">
        <v>4781</v>
      </c>
      <c r="GT303">
        <v>1834</v>
      </c>
      <c r="GU303">
        <v>3074</v>
      </c>
      <c r="GV303">
        <v>2965</v>
      </c>
      <c r="GW303">
        <v>1494</v>
      </c>
      <c r="GX303">
        <v>956</v>
      </c>
      <c r="GY303">
        <v>396</v>
      </c>
    </row>
    <row r="304" spans="1:207">
      <c r="A304" s="262">
        <v>9676</v>
      </c>
      <c r="B304" s="262">
        <v>9</v>
      </c>
      <c r="C304" s="262">
        <v>6</v>
      </c>
      <c r="D304" s="262">
        <v>76</v>
      </c>
      <c r="E304" s="262" t="s">
        <v>188</v>
      </c>
      <c r="F304" s="262" t="s">
        <v>2792</v>
      </c>
      <c r="G304" s="262" t="s">
        <v>2793</v>
      </c>
      <c r="H304" s="262" t="s">
        <v>2202</v>
      </c>
      <c r="I304" s="262">
        <v>36083</v>
      </c>
      <c r="J304" s="262">
        <v>3940</v>
      </c>
      <c r="K304" s="262">
        <v>3041</v>
      </c>
      <c r="L304" s="262">
        <v>3897</v>
      </c>
      <c r="M304" s="262">
        <v>5903</v>
      </c>
      <c r="N304" s="262">
        <v>5750</v>
      </c>
      <c r="O304" s="262">
        <v>4957</v>
      </c>
      <c r="P304" s="262">
        <v>5144</v>
      </c>
      <c r="Q304" s="262">
        <v>2312</v>
      </c>
      <c r="R304" s="262">
        <v>1139</v>
      </c>
      <c r="S304" s="262">
        <v>3425</v>
      </c>
      <c r="T304" s="262">
        <v>31928</v>
      </c>
      <c r="U304" s="262">
        <v>68</v>
      </c>
      <c r="V304" s="262">
        <v>151</v>
      </c>
      <c r="W304" s="262">
        <v>243</v>
      </c>
      <c r="X304" s="262">
        <v>164</v>
      </c>
      <c r="Y304" s="262">
        <v>18</v>
      </c>
      <c r="Z304" s="262">
        <v>86</v>
      </c>
      <c r="AA304" s="262">
        <v>547</v>
      </c>
      <c r="AB304" s="262">
        <v>1429</v>
      </c>
      <c r="AC304" s="262">
        <v>74</v>
      </c>
      <c r="AD304" s="262">
        <v>29812</v>
      </c>
      <c r="AE304" s="262">
        <v>3794</v>
      </c>
      <c r="AF304" s="262">
        <v>427</v>
      </c>
      <c r="AG304" s="262">
        <v>21786</v>
      </c>
      <c r="AH304" s="262">
        <v>10109</v>
      </c>
      <c r="AI304" s="262">
        <v>3779</v>
      </c>
      <c r="AJ304" s="262">
        <v>373</v>
      </c>
      <c r="AK304" s="262">
        <v>36</v>
      </c>
      <c r="AL304" s="262">
        <v>27074</v>
      </c>
      <c r="AM304" s="262">
        <v>4442</v>
      </c>
      <c r="AN304" s="262">
        <v>3344</v>
      </c>
      <c r="AO304" s="262">
        <v>1223</v>
      </c>
      <c r="AP304" s="262">
        <v>59366</v>
      </c>
      <c r="AQ304" s="262">
        <v>5529</v>
      </c>
      <c r="AR304" s="262">
        <v>4338</v>
      </c>
      <c r="AS304" s="262">
        <v>6207</v>
      </c>
      <c r="AT304" s="262">
        <v>10520</v>
      </c>
      <c r="AU304" s="262">
        <v>10057</v>
      </c>
      <c r="AV304" s="262">
        <v>7874</v>
      </c>
      <c r="AW304" s="262">
        <v>9956</v>
      </c>
      <c r="AX304" s="262">
        <v>3334</v>
      </c>
      <c r="AY304" s="262">
        <v>1545</v>
      </c>
      <c r="AZ304" s="262">
        <v>10890</v>
      </c>
      <c r="BA304" s="262">
        <v>45894</v>
      </c>
      <c r="BB304" s="262">
        <v>374</v>
      </c>
      <c r="BC304" s="262">
        <v>394</v>
      </c>
      <c r="BD304" s="262">
        <v>1178</v>
      </c>
      <c r="BE304" s="262">
        <v>436</v>
      </c>
      <c r="BF304" s="262">
        <v>27</v>
      </c>
      <c r="BG304" s="262">
        <v>167</v>
      </c>
      <c r="BH304" s="262">
        <v>1019</v>
      </c>
      <c r="BI304" s="262">
        <v>4462</v>
      </c>
      <c r="BJ304" s="262">
        <v>116</v>
      </c>
      <c r="BK304" s="262">
        <v>47809</v>
      </c>
      <c r="BL304" s="262">
        <v>5398</v>
      </c>
      <c r="BM304" s="262">
        <v>556</v>
      </c>
      <c r="BN304" s="262">
        <v>34218</v>
      </c>
      <c r="BO304" s="262">
        <v>21432</v>
      </c>
      <c r="BP304" s="262">
        <v>364</v>
      </c>
      <c r="BQ304" s="262">
        <v>3346</v>
      </c>
      <c r="BR304" s="262">
        <v>1120</v>
      </c>
      <c r="BS304" s="262">
        <v>4864</v>
      </c>
      <c r="BT304" s="262">
        <v>11189</v>
      </c>
      <c r="BU304" s="262">
        <v>12373</v>
      </c>
      <c r="BV304" s="262">
        <v>9956</v>
      </c>
      <c r="BW304" s="262">
        <v>8767</v>
      </c>
      <c r="BX304" s="262">
        <v>4922</v>
      </c>
      <c r="BY304" s="262">
        <v>2284</v>
      </c>
      <c r="BZ304" s="262">
        <v>1499</v>
      </c>
      <c r="CA304" s="262">
        <v>2386</v>
      </c>
      <c r="CB304" s="262">
        <v>752</v>
      </c>
      <c r="CC304" s="262">
        <v>3015</v>
      </c>
      <c r="CD304" s="262">
        <v>8981</v>
      </c>
      <c r="CE304" s="262">
        <v>14326</v>
      </c>
      <c r="CF304" s="262">
        <v>11928</v>
      </c>
      <c r="CG304" s="262">
        <v>9095</v>
      </c>
      <c r="CH304" s="262">
        <v>11263</v>
      </c>
      <c r="CI304" s="262">
        <v>44784</v>
      </c>
      <c r="CJ304" s="262">
        <v>6984</v>
      </c>
      <c r="CK304" s="262">
        <v>5666</v>
      </c>
      <c r="CL304" s="262">
        <v>1926</v>
      </c>
      <c r="CM304" s="262">
        <v>54143</v>
      </c>
      <c r="CN304" s="262">
        <v>14933</v>
      </c>
      <c r="CO304" s="262">
        <v>14655</v>
      </c>
      <c r="CP304" s="262">
        <v>19105</v>
      </c>
      <c r="CQ304" s="262">
        <v>4636</v>
      </c>
      <c r="CR304" s="262">
        <v>814</v>
      </c>
      <c r="CS304" s="262">
        <v>14933</v>
      </c>
      <c r="CT304" s="262">
        <v>17116</v>
      </c>
      <c r="CU304" s="262">
        <v>9860</v>
      </c>
      <c r="CV304" s="262">
        <v>8466</v>
      </c>
      <c r="CW304" s="262">
        <v>2598</v>
      </c>
      <c r="CX304" s="262">
        <v>1170</v>
      </c>
      <c r="CY304" s="262">
        <v>128406</v>
      </c>
      <c r="CZ304" s="262">
        <v>63855</v>
      </c>
      <c r="DA304" s="262">
        <v>64550</v>
      </c>
      <c r="DB304" s="262">
        <v>11167</v>
      </c>
      <c r="DC304" s="262">
        <v>15321</v>
      </c>
      <c r="DD304" s="262">
        <v>14037</v>
      </c>
      <c r="DE304" s="262">
        <v>18966</v>
      </c>
      <c r="DF304" s="262">
        <v>13294</v>
      </c>
      <c r="DG304" s="262">
        <v>12533</v>
      </c>
      <c r="DH304" s="262">
        <v>6227</v>
      </c>
      <c r="DI304" s="262">
        <v>3088</v>
      </c>
      <c r="DJ304" s="262">
        <v>3213</v>
      </c>
      <c r="DK304" s="262">
        <v>12276</v>
      </c>
      <c r="DL304" s="262">
        <v>4720</v>
      </c>
      <c r="DM304" s="262">
        <v>10462</v>
      </c>
      <c r="DN304" s="262">
        <v>6766</v>
      </c>
      <c r="DO304" s="262">
        <v>14672</v>
      </c>
      <c r="DP304" s="262">
        <v>22188</v>
      </c>
      <c r="DQ304" s="262">
        <v>26411</v>
      </c>
      <c r="DR304" s="262">
        <v>13333</v>
      </c>
      <c r="DS304" s="262">
        <v>11276</v>
      </c>
      <c r="DT304" s="262">
        <v>70220</v>
      </c>
      <c r="DU304" s="262">
        <v>67930</v>
      </c>
      <c r="DV304" s="262">
        <v>2300</v>
      </c>
      <c r="DW304" s="262">
        <v>57810</v>
      </c>
      <c r="DX304" s="262">
        <v>67930</v>
      </c>
      <c r="DY304" s="262">
        <v>58850</v>
      </c>
      <c r="DZ304" s="262">
        <v>2530</v>
      </c>
      <c r="EA304" s="262">
        <v>3020</v>
      </c>
      <c r="EB304" s="262">
        <v>2820</v>
      </c>
      <c r="EC304" s="262">
        <v>0.42420000000000002</v>
      </c>
      <c r="ED304" s="262">
        <v>66610</v>
      </c>
      <c r="EE304" s="262">
        <v>3010</v>
      </c>
      <c r="EF304" s="262">
        <v>7710</v>
      </c>
      <c r="EG304" s="262">
        <v>11900</v>
      </c>
      <c r="EH304" s="262">
        <v>10190</v>
      </c>
      <c r="EI304" s="262">
        <v>9590</v>
      </c>
      <c r="EJ304" s="262">
        <v>870</v>
      </c>
      <c r="EK304" s="262">
        <v>10730</v>
      </c>
      <c r="EL304" s="262">
        <v>6300</v>
      </c>
      <c r="EM304" s="262">
        <v>6120</v>
      </c>
      <c r="EN304" s="262">
        <v>0.42420000000000002</v>
      </c>
      <c r="EO304" s="262">
        <v>67930</v>
      </c>
      <c r="EP304" s="262">
        <v>970</v>
      </c>
      <c r="EQ304" s="262">
        <v>26820</v>
      </c>
      <c r="ER304" s="262">
        <v>22150</v>
      </c>
      <c r="ES304" s="262">
        <v>680</v>
      </c>
      <c r="ET304" s="262">
        <v>3980</v>
      </c>
      <c r="EU304" s="262">
        <v>16000</v>
      </c>
      <c r="EV304" s="262">
        <v>11790</v>
      </c>
      <c r="EW304" s="262">
        <v>4210</v>
      </c>
      <c r="EX304" s="262">
        <v>24150</v>
      </c>
      <c r="EY304" s="262">
        <v>2020</v>
      </c>
      <c r="EZ304" s="262">
        <v>6410</v>
      </c>
      <c r="FA304" s="262">
        <v>3430</v>
      </c>
      <c r="FB304" s="262">
        <v>12280</v>
      </c>
      <c r="FC304" s="262">
        <v>0.42420000000000002</v>
      </c>
      <c r="FD304" s="262">
        <v>16870</v>
      </c>
      <c r="FE304" s="262">
        <v>5330</v>
      </c>
      <c r="FF304" s="262">
        <v>9270</v>
      </c>
      <c r="FG304" s="262">
        <v>2270</v>
      </c>
      <c r="FH304" s="262">
        <v>5220</v>
      </c>
      <c r="FI304" s="262">
        <v>2680</v>
      </c>
      <c r="FJ304" s="262">
        <v>3400</v>
      </c>
      <c r="FK304" s="262">
        <v>4120</v>
      </c>
      <c r="FL304" s="262">
        <v>0.42420000000000002</v>
      </c>
      <c r="FM304" s="262">
        <v>1360</v>
      </c>
      <c r="FN304" s="262">
        <v>109560</v>
      </c>
      <c r="FO304" s="262">
        <v>8500</v>
      </c>
      <c r="FP304" s="262">
        <v>5380</v>
      </c>
      <c r="FQ304" s="262">
        <v>3120</v>
      </c>
      <c r="FR304" s="262">
        <v>54940</v>
      </c>
      <c r="FS304" s="262">
        <v>27950</v>
      </c>
      <c r="FT304" s="262">
        <v>25670</v>
      </c>
      <c r="FU304" s="262">
        <v>2270</v>
      </c>
      <c r="FV304" s="262">
        <v>6430</v>
      </c>
      <c r="FW304" s="262">
        <v>11740</v>
      </c>
      <c r="FX304" s="262">
        <v>109560</v>
      </c>
      <c r="FY304" s="262">
        <v>32940</v>
      </c>
      <c r="FZ304" s="262">
        <v>55100</v>
      </c>
      <c r="GA304" s="262">
        <v>10480</v>
      </c>
      <c r="GB304" s="262">
        <v>2010</v>
      </c>
      <c r="GC304" s="262">
        <v>4040</v>
      </c>
      <c r="GD304" s="262">
        <v>4280</v>
      </c>
      <c r="GE304" s="262">
        <v>0.42420000000000002</v>
      </c>
      <c r="GF304">
        <v>3940</v>
      </c>
      <c r="GG304">
        <v>2936</v>
      </c>
      <c r="GH304">
        <v>15152</v>
      </c>
      <c r="GI304">
        <v>4280</v>
      </c>
      <c r="GJ304">
        <v>1770</v>
      </c>
      <c r="GK304">
        <v>2648</v>
      </c>
      <c r="GL304">
        <v>2453</v>
      </c>
      <c r="GM304">
        <v>1376</v>
      </c>
      <c r="GN304">
        <v>1109</v>
      </c>
      <c r="GO304">
        <v>419</v>
      </c>
      <c r="GP304">
        <v>5529</v>
      </c>
      <c r="GQ304">
        <v>4185</v>
      </c>
      <c r="GR304">
        <v>26186</v>
      </c>
      <c r="GS304">
        <v>6876</v>
      </c>
      <c r="GT304">
        <v>2795</v>
      </c>
      <c r="GU304">
        <v>5595</v>
      </c>
      <c r="GV304">
        <v>4191</v>
      </c>
      <c r="GW304">
        <v>1929</v>
      </c>
      <c r="GX304">
        <v>1494</v>
      </c>
      <c r="GY304">
        <v>580</v>
      </c>
    </row>
    <row r="305" spans="1:207">
      <c r="A305" s="262">
        <v>9677</v>
      </c>
      <c r="B305" s="262">
        <v>9</v>
      </c>
      <c r="C305" s="262">
        <v>6</v>
      </c>
      <c r="D305" s="262">
        <v>77</v>
      </c>
      <c r="E305" s="262" t="s">
        <v>188</v>
      </c>
      <c r="F305" s="262" t="s">
        <v>2794</v>
      </c>
      <c r="G305" s="262" t="s">
        <v>2795</v>
      </c>
      <c r="H305" s="262" t="s">
        <v>2202</v>
      </c>
      <c r="I305" s="262">
        <v>38558</v>
      </c>
      <c r="J305" s="262">
        <v>4039</v>
      </c>
      <c r="K305" s="262">
        <v>3319</v>
      </c>
      <c r="L305" s="262">
        <v>4239</v>
      </c>
      <c r="M305" s="262">
        <v>6062</v>
      </c>
      <c r="N305" s="262">
        <v>6611</v>
      </c>
      <c r="O305" s="262">
        <v>5191</v>
      </c>
      <c r="P305" s="262">
        <v>5414</v>
      </c>
      <c r="Q305" s="262">
        <v>2485</v>
      </c>
      <c r="R305" s="262">
        <v>1198</v>
      </c>
      <c r="S305" s="262">
        <v>2846</v>
      </c>
      <c r="T305" s="262">
        <v>34928</v>
      </c>
      <c r="U305" s="262">
        <v>154</v>
      </c>
      <c r="V305" s="262">
        <v>196</v>
      </c>
      <c r="W305" s="262">
        <v>71</v>
      </c>
      <c r="X305" s="262">
        <v>160</v>
      </c>
      <c r="Y305" s="262">
        <v>43</v>
      </c>
      <c r="Z305" s="262">
        <v>160</v>
      </c>
      <c r="AA305" s="262">
        <v>493</v>
      </c>
      <c r="AB305" s="262">
        <v>1595</v>
      </c>
      <c r="AC305" s="262">
        <v>147</v>
      </c>
      <c r="AD305" s="262">
        <v>31466</v>
      </c>
      <c r="AE305" s="262">
        <v>4252</v>
      </c>
      <c r="AF305" s="262">
        <v>605</v>
      </c>
      <c r="AG305" s="262">
        <v>24631</v>
      </c>
      <c r="AH305" s="262">
        <v>10324</v>
      </c>
      <c r="AI305" s="262">
        <v>3281</v>
      </c>
      <c r="AJ305" s="262">
        <v>260</v>
      </c>
      <c r="AK305" s="262">
        <v>62</v>
      </c>
      <c r="AL305" s="262">
        <v>31358</v>
      </c>
      <c r="AM305" s="262">
        <v>3118</v>
      </c>
      <c r="AN305" s="262">
        <v>2769</v>
      </c>
      <c r="AO305" s="262">
        <v>1313</v>
      </c>
      <c r="AP305" s="262">
        <v>59740</v>
      </c>
      <c r="AQ305" s="262">
        <v>5305</v>
      </c>
      <c r="AR305" s="262">
        <v>4490</v>
      </c>
      <c r="AS305" s="262">
        <v>6549</v>
      </c>
      <c r="AT305" s="262">
        <v>9905</v>
      </c>
      <c r="AU305" s="262">
        <v>11372</v>
      </c>
      <c r="AV305" s="262">
        <v>7852</v>
      </c>
      <c r="AW305" s="262">
        <v>9221</v>
      </c>
      <c r="AX305" s="262">
        <v>3454</v>
      </c>
      <c r="AY305" s="262">
        <v>1585</v>
      </c>
      <c r="AZ305" s="262">
        <v>8586</v>
      </c>
      <c r="BA305" s="262">
        <v>48658</v>
      </c>
      <c r="BB305" s="262">
        <v>885</v>
      </c>
      <c r="BC305" s="262">
        <v>612</v>
      </c>
      <c r="BD305" s="262">
        <v>405</v>
      </c>
      <c r="BE305" s="262">
        <v>284</v>
      </c>
      <c r="BF305" s="262">
        <v>85</v>
      </c>
      <c r="BG305" s="262">
        <v>218</v>
      </c>
      <c r="BH305" s="262">
        <v>753</v>
      </c>
      <c r="BI305" s="262">
        <v>4417</v>
      </c>
      <c r="BJ305" s="262">
        <v>237</v>
      </c>
      <c r="BK305" s="262">
        <v>48126</v>
      </c>
      <c r="BL305" s="262">
        <v>5454</v>
      </c>
      <c r="BM305" s="262">
        <v>746</v>
      </c>
      <c r="BN305" s="262">
        <v>36874</v>
      </c>
      <c r="BO305" s="262">
        <v>19165</v>
      </c>
      <c r="BP305" s="262">
        <v>265</v>
      </c>
      <c r="BQ305" s="262">
        <v>3429</v>
      </c>
      <c r="BR305" s="262">
        <v>941</v>
      </c>
      <c r="BS305" s="262">
        <v>4495</v>
      </c>
      <c r="BT305" s="262">
        <v>10007</v>
      </c>
      <c r="BU305" s="262">
        <v>12214</v>
      </c>
      <c r="BV305" s="262">
        <v>10352</v>
      </c>
      <c r="BW305" s="262">
        <v>9124</v>
      </c>
      <c r="BX305" s="262">
        <v>5454</v>
      </c>
      <c r="BY305" s="262">
        <v>2656</v>
      </c>
      <c r="BZ305" s="262">
        <v>1622</v>
      </c>
      <c r="CA305" s="262">
        <v>2868</v>
      </c>
      <c r="CB305" s="262">
        <v>495</v>
      </c>
      <c r="CC305" s="262">
        <v>2462</v>
      </c>
      <c r="CD305" s="262">
        <v>8300</v>
      </c>
      <c r="CE305" s="262">
        <v>13974</v>
      </c>
      <c r="CF305" s="262">
        <v>11922</v>
      </c>
      <c r="CG305" s="262">
        <v>9562</v>
      </c>
      <c r="CH305" s="262">
        <v>13018</v>
      </c>
      <c r="CI305" s="262">
        <v>48412</v>
      </c>
      <c r="CJ305" s="262">
        <v>4982</v>
      </c>
      <c r="CK305" s="262">
        <v>4262</v>
      </c>
      <c r="CL305" s="262">
        <v>2077</v>
      </c>
      <c r="CM305" s="262">
        <v>54673</v>
      </c>
      <c r="CN305" s="262">
        <v>15879</v>
      </c>
      <c r="CO305" s="262">
        <v>15177</v>
      </c>
      <c r="CP305" s="262">
        <v>18205</v>
      </c>
      <c r="CQ305" s="262">
        <v>4391</v>
      </c>
      <c r="CR305" s="262">
        <v>1021</v>
      </c>
      <c r="CS305" s="262">
        <v>15879</v>
      </c>
      <c r="CT305" s="262">
        <v>18017</v>
      </c>
      <c r="CU305" s="262">
        <v>9291</v>
      </c>
      <c r="CV305" s="262">
        <v>8113</v>
      </c>
      <c r="CW305" s="262">
        <v>2478</v>
      </c>
      <c r="CX305" s="262">
        <v>895</v>
      </c>
      <c r="CY305" s="262">
        <v>127508</v>
      </c>
      <c r="CZ305" s="262">
        <v>63172</v>
      </c>
      <c r="DA305" s="262">
        <v>64336</v>
      </c>
      <c r="DB305" s="262">
        <v>10229</v>
      </c>
      <c r="DC305" s="262">
        <v>14293</v>
      </c>
      <c r="DD305" s="262">
        <v>13842</v>
      </c>
      <c r="DE305" s="262">
        <v>19954</v>
      </c>
      <c r="DF305" s="262">
        <v>13606</v>
      </c>
      <c r="DG305" s="262">
        <v>13003</v>
      </c>
      <c r="DH305" s="262">
        <v>6979</v>
      </c>
      <c r="DI305" s="262">
        <v>2754</v>
      </c>
      <c r="DJ305" s="262">
        <v>2954</v>
      </c>
      <c r="DK305" s="262">
        <v>11239</v>
      </c>
      <c r="DL305" s="262">
        <v>4405</v>
      </c>
      <c r="DM305" s="262">
        <v>10542</v>
      </c>
      <c r="DN305" s="262">
        <v>6470</v>
      </c>
      <c r="DO305" s="262">
        <v>13775</v>
      </c>
      <c r="DP305" s="262">
        <v>21827</v>
      </c>
      <c r="DQ305" s="262">
        <v>27782</v>
      </c>
      <c r="DR305" s="262">
        <v>13445</v>
      </c>
      <c r="DS305" s="262">
        <v>12315</v>
      </c>
      <c r="DT305" s="262">
        <v>70550</v>
      </c>
      <c r="DU305" s="262">
        <v>68890</v>
      </c>
      <c r="DV305" s="262">
        <v>1660</v>
      </c>
      <c r="DW305" s="262">
        <v>56040</v>
      </c>
      <c r="DX305" s="262">
        <v>68890</v>
      </c>
      <c r="DY305" s="262">
        <v>59480</v>
      </c>
      <c r="DZ305" s="262">
        <v>3260</v>
      </c>
      <c r="EA305" s="262">
        <v>2740</v>
      </c>
      <c r="EB305" s="262">
        <v>2580</v>
      </c>
      <c r="EC305" s="262">
        <v>830</v>
      </c>
      <c r="ED305" s="262">
        <v>67470</v>
      </c>
      <c r="EE305" s="262">
        <v>2930</v>
      </c>
      <c r="EF305" s="262">
        <v>7450</v>
      </c>
      <c r="EG305" s="262">
        <v>12670</v>
      </c>
      <c r="EH305" s="262">
        <v>10000</v>
      </c>
      <c r="EI305" s="262">
        <v>9760</v>
      </c>
      <c r="EJ305" s="262">
        <v>950</v>
      </c>
      <c r="EK305" s="262">
        <v>11030</v>
      </c>
      <c r="EL305" s="262">
        <v>5820</v>
      </c>
      <c r="EM305" s="262">
        <v>6710</v>
      </c>
      <c r="EN305" s="262">
        <v>0.42420000000000002</v>
      </c>
      <c r="EO305" s="262">
        <v>68890</v>
      </c>
      <c r="EP305" s="262">
        <v>1510</v>
      </c>
      <c r="EQ305" s="262">
        <v>28190</v>
      </c>
      <c r="ER305" s="262">
        <v>23690</v>
      </c>
      <c r="ES305" s="262">
        <v>690</v>
      </c>
      <c r="ET305" s="262">
        <v>3810</v>
      </c>
      <c r="EU305" s="262">
        <v>14460</v>
      </c>
      <c r="EV305" s="262">
        <v>10810</v>
      </c>
      <c r="EW305" s="262">
        <v>3650</v>
      </c>
      <c r="EX305" s="262">
        <v>24730</v>
      </c>
      <c r="EY305" s="262">
        <v>1830</v>
      </c>
      <c r="EZ305" s="262">
        <v>4770</v>
      </c>
      <c r="FA305" s="262">
        <v>4250</v>
      </c>
      <c r="FB305" s="262">
        <v>13880</v>
      </c>
      <c r="FC305" s="262">
        <v>0.42420000000000002</v>
      </c>
      <c r="FD305" s="262">
        <v>15900</v>
      </c>
      <c r="FE305" s="262">
        <v>4780</v>
      </c>
      <c r="FF305" s="262">
        <v>9230</v>
      </c>
      <c r="FG305" s="262">
        <v>1880</v>
      </c>
      <c r="FH305" s="262">
        <v>4720</v>
      </c>
      <c r="FI305" s="262">
        <v>1660</v>
      </c>
      <c r="FJ305" s="262">
        <v>4090</v>
      </c>
      <c r="FK305" s="262">
        <v>3830</v>
      </c>
      <c r="FL305" s="262">
        <v>0.42420000000000002</v>
      </c>
      <c r="FM305" s="262">
        <v>1520</v>
      </c>
      <c r="FN305" s="262">
        <v>110210</v>
      </c>
      <c r="FO305" s="262">
        <v>7930</v>
      </c>
      <c r="FP305" s="262">
        <v>4460</v>
      </c>
      <c r="FQ305" s="262">
        <v>3470</v>
      </c>
      <c r="FR305" s="262">
        <v>57290</v>
      </c>
      <c r="FS305" s="262">
        <v>27040</v>
      </c>
      <c r="FT305" s="262">
        <v>25160</v>
      </c>
      <c r="FU305" s="262">
        <v>1880</v>
      </c>
      <c r="FV305" s="262">
        <v>5900</v>
      </c>
      <c r="FW305" s="262">
        <v>12050</v>
      </c>
      <c r="FX305" s="262">
        <v>110210</v>
      </c>
      <c r="FY305" s="262">
        <v>33160</v>
      </c>
      <c r="FZ305" s="262">
        <v>54070</v>
      </c>
      <c r="GA305" s="262">
        <v>11610</v>
      </c>
      <c r="GB305" s="262">
        <v>2370</v>
      </c>
      <c r="GC305" s="262">
        <v>3800</v>
      </c>
      <c r="GD305" s="262">
        <v>4440</v>
      </c>
      <c r="GE305" s="262">
        <v>760</v>
      </c>
      <c r="GF305">
        <v>4039</v>
      </c>
      <c r="GG305">
        <v>3172</v>
      </c>
      <c r="GH305">
        <v>16516</v>
      </c>
      <c r="GI305">
        <v>4473</v>
      </c>
      <c r="GJ305">
        <v>1834</v>
      </c>
      <c r="GK305">
        <v>2597</v>
      </c>
      <c r="GL305">
        <v>2869</v>
      </c>
      <c r="GM305">
        <v>1507</v>
      </c>
      <c r="GN305">
        <v>1140</v>
      </c>
      <c r="GO305">
        <v>411</v>
      </c>
      <c r="GP305">
        <v>5305</v>
      </c>
      <c r="GQ305">
        <v>4300</v>
      </c>
      <c r="GR305">
        <v>27074</v>
      </c>
      <c r="GS305">
        <v>7050</v>
      </c>
      <c r="GT305">
        <v>2663</v>
      </c>
      <c r="GU305">
        <v>4752</v>
      </c>
      <c r="GV305">
        <v>4474</v>
      </c>
      <c r="GW305">
        <v>1973</v>
      </c>
      <c r="GX305">
        <v>1579</v>
      </c>
      <c r="GY305">
        <v>563</v>
      </c>
    </row>
    <row r="306" spans="1:207">
      <c r="A306" s="262">
        <v>9678</v>
      </c>
      <c r="B306" s="262">
        <v>9</v>
      </c>
      <c r="C306" s="262">
        <v>6</v>
      </c>
      <c r="D306" s="262">
        <v>78</v>
      </c>
      <c r="E306" s="262" t="s">
        <v>188</v>
      </c>
      <c r="F306" s="262" t="s">
        <v>2779</v>
      </c>
      <c r="G306" s="262" t="s">
        <v>2796</v>
      </c>
      <c r="H306" s="262" t="s">
        <v>2202</v>
      </c>
      <c r="I306" s="262">
        <v>33296</v>
      </c>
      <c r="J306" s="262">
        <v>3198</v>
      </c>
      <c r="K306" s="262">
        <v>2715</v>
      </c>
      <c r="L306" s="262">
        <v>3387</v>
      </c>
      <c r="M306" s="262">
        <v>5251</v>
      </c>
      <c r="N306" s="262">
        <v>6257</v>
      </c>
      <c r="O306" s="262">
        <v>4459</v>
      </c>
      <c r="P306" s="262">
        <v>4712</v>
      </c>
      <c r="Q306" s="262">
        <v>2257</v>
      </c>
      <c r="R306" s="262">
        <v>1060</v>
      </c>
      <c r="S306" s="262">
        <v>2487</v>
      </c>
      <c r="T306" s="262">
        <v>30290</v>
      </c>
      <c r="U306" s="262">
        <v>54</v>
      </c>
      <c r="V306" s="262">
        <v>192</v>
      </c>
      <c r="W306" s="262">
        <v>27</v>
      </c>
      <c r="X306" s="262">
        <v>94</v>
      </c>
      <c r="Y306" s="262">
        <v>7</v>
      </c>
      <c r="Z306" s="262">
        <v>145</v>
      </c>
      <c r="AA306" s="262">
        <v>476</v>
      </c>
      <c r="AB306" s="262">
        <v>786</v>
      </c>
      <c r="AC306" s="262">
        <v>119</v>
      </c>
      <c r="AD306" s="262">
        <v>27603</v>
      </c>
      <c r="AE306" s="262">
        <v>3998</v>
      </c>
      <c r="AF306" s="262">
        <v>314</v>
      </c>
      <c r="AG306" s="262">
        <v>21573</v>
      </c>
      <c r="AH306" s="262">
        <v>8550</v>
      </c>
      <c r="AI306" s="262">
        <v>2880</v>
      </c>
      <c r="AJ306" s="262">
        <v>260</v>
      </c>
      <c r="AK306" s="262">
        <v>33</v>
      </c>
      <c r="AL306" s="262">
        <v>25741</v>
      </c>
      <c r="AM306" s="262">
        <v>3430</v>
      </c>
      <c r="AN306" s="262">
        <v>3091</v>
      </c>
      <c r="AO306" s="262">
        <v>1034</v>
      </c>
      <c r="AP306" s="262">
        <v>51890</v>
      </c>
      <c r="AQ306" s="262">
        <v>4304</v>
      </c>
      <c r="AR306" s="262">
        <v>3825</v>
      </c>
      <c r="AS306" s="262">
        <v>5030</v>
      </c>
      <c r="AT306" s="262">
        <v>8908</v>
      </c>
      <c r="AU306" s="262">
        <v>10714</v>
      </c>
      <c r="AV306" s="262">
        <v>6676</v>
      </c>
      <c r="AW306" s="262">
        <v>7869</v>
      </c>
      <c r="AX306" s="262">
        <v>2851</v>
      </c>
      <c r="AY306" s="262">
        <v>1354</v>
      </c>
      <c r="AZ306" s="262">
        <v>7972</v>
      </c>
      <c r="BA306" s="262">
        <v>42250</v>
      </c>
      <c r="BB306" s="262">
        <v>254</v>
      </c>
      <c r="BC306" s="262">
        <v>572</v>
      </c>
      <c r="BD306" s="262">
        <v>137</v>
      </c>
      <c r="BE306" s="262">
        <v>121</v>
      </c>
      <c r="BF306" s="262">
        <v>16</v>
      </c>
      <c r="BG306" s="262">
        <v>209</v>
      </c>
      <c r="BH306" s="262">
        <v>693</v>
      </c>
      <c r="BI306" s="262">
        <v>1718</v>
      </c>
      <c r="BJ306" s="262">
        <v>149</v>
      </c>
      <c r="BK306" s="262">
        <v>43235</v>
      </c>
      <c r="BL306" s="262">
        <v>5352</v>
      </c>
      <c r="BM306" s="262">
        <v>384</v>
      </c>
      <c r="BN306" s="262">
        <v>32400</v>
      </c>
      <c r="BO306" s="262">
        <v>16664</v>
      </c>
      <c r="BP306" s="262">
        <v>144</v>
      </c>
      <c r="BQ306" s="262">
        <v>2323</v>
      </c>
      <c r="BR306" s="262">
        <v>708</v>
      </c>
      <c r="BS306" s="262">
        <v>3235</v>
      </c>
      <c r="BT306" s="262">
        <v>8640</v>
      </c>
      <c r="BU306" s="262">
        <v>11078</v>
      </c>
      <c r="BV306" s="262">
        <v>9178</v>
      </c>
      <c r="BW306" s="262">
        <v>8248</v>
      </c>
      <c r="BX306" s="262">
        <v>4929</v>
      </c>
      <c r="BY306" s="262">
        <v>2135</v>
      </c>
      <c r="BZ306" s="262">
        <v>1310</v>
      </c>
      <c r="CA306" s="262">
        <v>2070</v>
      </c>
      <c r="CB306" s="262">
        <v>402</v>
      </c>
      <c r="CC306" s="262">
        <v>1781</v>
      </c>
      <c r="CD306" s="262">
        <v>6567</v>
      </c>
      <c r="CE306" s="262">
        <v>12271</v>
      </c>
      <c r="CF306" s="262">
        <v>11060</v>
      </c>
      <c r="CG306" s="262">
        <v>8516</v>
      </c>
      <c r="CH306" s="262">
        <v>10934</v>
      </c>
      <c r="CI306" s="262">
        <v>39809</v>
      </c>
      <c r="CJ306" s="262">
        <v>5312</v>
      </c>
      <c r="CK306" s="262">
        <v>4762</v>
      </c>
      <c r="CL306" s="262">
        <v>1648</v>
      </c>
      <c r="CM306" s="262">
        <v>47752</v>
      </c>
      <c r="CN306" s="262">
        <v>12702</v>
      </c>
      <c r="CO306" s="262">
        <v>13441</v>
      </c>
      <c r="CP306" s="262">
        <v>16969</v>
      </c>
      <c r="CQ306" s="262">
        <v>3998</v>
      </c>
      <c r="CR306" s="262">
        <v>642</v>
      </c>
      <c r="CS306" s="262">
        <v>12702</v>
      </c>
      <c r="CT306" s="262">
        <v>15746</v>
      </c>
      <c r="CU306" s="262">
        <v>8676</v>
      </c>
      <c r="CV306" s="262">
        <v>7405</v>
      </c>
      <c r="CW306" s="262">
        <v>2344</v>
      </c>
      <c r="CX306" s="262">
        <v>879</v>
      </c>
      <c r="CY306" s="262">
        <v>113084</v>
      </c>
      <c r="CZ306" s="262">
        <v>56222</v>
      </c>
      <c r="DA306" s="262">
        <v>56862</v>
      </c>
      <c r="DB306" s="262">
        <v>9331</v>
      </c>
      <c r="DC306" s="262">
        <v>13256</v>
      </c>
      <c r="DD306" s="262">
        <v>12524</v>
      </c>
      <c r="DE306" s="262">
        <v>17651</v>
      </c>
      <c r="DF306" s="262">
        <v>11883</v>
      </c>
      <c r="DG306" s="262">
        <v>11475</v>
      </c>
      <c r="DH306" s="262">
        <v>5713</v>
      </c>
      <c r="DI306" s="262">
        <v>2604</v>
      </c>
      <c r="DJ306" s="262">
        <v>2672</v>
      </c>
      <c r="DK306" s="262">
        <v>10267</v>
      </c>
      <c r="DL306" s="262">
        <v>4089</v>
      </c>
      <c r="DM306" s="262">
        <v>9510</v>
      </c>
      <c r="DN306" s="262">
        <v>5969</v>
      </c>
      <c r="DO306" s="262">
        <v>11856</v>
      </c>
      <c r="DP306" s="262">
        <v>19395</v>
      </c>
      <c r="DQ306" s="262">
        <v>24299</v>
      </c>
      <c r="DR306" s="262">
        <v>12044</v>
      </c>
      <c r="DS306" s="262">
        <v>10379</v>
      </c>
      <c r="DT306" s="262">
        <v>63130</v>
      </c>
      <c r="DU306" s="262">
        <v>61400</v>
      </c>
      <c r="DV306" s="262">
        <v>1730</v>
      </c>
      <c r="DW306" s="262">
        <v>49050</v>
      </c>
      <c r="DX306" s="262">
        <v>61400</v>
      </c>
      <c r="DY306" s="262">
        <v>52670</v>
      </c>
      <c r="DZ306" s="262">
        <v>3060</v>
      </c>
      <c r="EA306" s="262">
        <v>2380</v>
      </c>
      <c r="EB306" s="262">
        <v>2440</v>
      </c>
      <c r="EC306" s="262">
        <v>850</v>
      </c>
      <c r="ED306" s="262">
        <v>60310</v>
      </c>
      <c r="EE306" s="262">
        <v>2760</v>
      </c>
      <c r="EF306" s="262">
        <v>7990</v>
      </c>
      <c r="EG306" s="262">
        <v>11280</v>
      </c>
      <c r="EH306" s="262">
        <v>9450</v>
      </c>
      <c r="EI306" s="262">
        <v>8340</v>
      </c>
      <c r="EJ306" s="262">
        <v>1110</v>
      </c>
      <c r="EK306" s="262">
        <v>9200</v>
      </c>
      <c r="EL306" s="262">
        <v>4090</v>
      </c>
      <c r="EM306" s="262">
        <v>5940</v>
      </c>
      <c r="EN306" s="262">
        <v>0.42420000000000002</v>
      </c>
      <c r="EO306" s="262">
        <v>61400</v>
      </c>
      <c r="EP306" s="262">
        <v>1410</v>
      </c>
      <c r="EQ306" s="262">
        <v>21960</v>
      </c>
      <c r="ER306" s="262">
        <v>17650</v>
      </c>
      <c r="ES306" s="262">
        <v>1070</v>
      </c>
      <c r="ET306" s="262">
        <v>3230</v>
      </c>
      <c r="EU306" s="262">
        <v>13810</v>
      </c>
      <c r="EV306" s="262">
        <v>10360</v>
      </c>
      <c r="EW306" s="262">
        <v>3450</v>
      </c>
      <c r="EX306" s="262">
        <v>24220</v>
      </c>
      <c r="EY306" s="262">
        <v>1920</v>
      </c>
      <c r="EZ306" s="262">
        <v>4580</v>
      </c>
      <c r="FA306" s="262">
        <v>4260</v>
      </c>
      <c r="FB306" s="262">
        <v>13470</v>
      </c>
      <c r="FC306" s="262">
        <v>0.42420000000000002</v>
      </c>
      <c r="FD306" s="262">
        <v>14540</v>
      </c>
      <c r="FE306" s="262">
        <v>4890</v>
      </c>
      <c r="FF306" s="262">
        <v>8130</v>
      </c>
      <c r="FG306" s="262">
        <v>1520</v>
      </c>
      <c r="FH306" s="262">
        <v>4640</v>
      </c>
      <c r="FI306" s="262">
        <v>2510</v>
      </c>
      <c r="FJ306" s="262">
        <v>2830</v>
      </c>
      <c r="FK306" s="262">
        <v>3160</v>
      </c>
      <c r="FL306" s="262">
        <v>0.42420000000000002</v>
      </c>
      <c r="FM306" s="262">
        <v>1360</v>
      </c>
      <c r="FN306" s="262">
        <v>96090</v>
      </c>
      <c r="FO306" s="262">
        <v>5220</v>
      </c>
      <c r="FP306" s="262">
        <v>2770</v>
      </c>
      <c r="FQ306" s="262">
        <v>2450</v>
      </c>
      <c r="FR306" s="262">
        <v>48720</v>
      </c>
      <c r="FS306" s="262">
        <v>25070</v>
      </c>
      <c r="FT306" s="262">
        <v>23550</v>
      </c>
      <c r="FU306" s="262">
        <v>1520</v>
      </c>
      <c r="FV306" s="262">
        <v>5900</v>
      </c>
      <c r="FW306" s="262">
        <v>11170</v>
      </c>
      <c r="FX306" s="262">
        <v>96090</v>
      </c>
      <c r="FY306" s="262">
        <v>25140</v>
      </c>
      <c r="FZ306" s="262">
        <v>48990</v>
      </c>
      <c r="GA306" s="262">
        <v>10830</v>
      </c>
      <c r="GB306" s="262">
        <v>1980</v>
      </c>
      <c r="GC306" s="262">
        <v>4310</v>
      </c>
      <c r="GD306" s="262">
        <v>4280</v>
      </c>
      <c r="GE306" s="262">
        <v>0.42420000000000002</v>
      </c>
      <c r="GF306">
        <v>3198</v>
      </c>
      <c r="GG306">
        <v>2607</v>
      </c>
      <c r="GH306">
        <v>14407</v>
      </c>
      <c r="GI306">
        <v>3950</v>
      </c>
      <c r="GJ306">
        <v>1570</v>
      </c>
      <c r="GK306">
        <v>2283</v>
      </c>
      <c r="GL306">
        <v>2536</v>
      </c>
      <c r="GM306">
        <v>1379</v>
      </c>
      <c r="GN306">
        <v>949</v>
      </c>
      <c r="GO306">
        <v>417</v>
      </c>
      <c r="GP306">
        <v>4304</v>
      </c>
      <c r="GQ306">
        <v>3687</v>
      </c>
      <c r="GR306">
        <v>23919</v>
      </c>
      <c r="GS306">
        <v>6007</v>
      </c>
      <c r="GT306">
        <v>2259</v>
      </c>
      <c r="GU306">
        <v>4004</v>
      </c>
      <c r="GV306">
        <v>3897</v>
      </c>
      <c r="GW306">
        <v>1744</v>
      </c>
      <c r="GX306">
        <v>1181</v>
      </c>
      <c r="GY306">
        <v>529</v>
      </c>
    </row>
    <row r="307" spans="1:207">
      <c r="A307" s="262">
        <v>9679</v>
      </c>
      <c r="B307" s="262">
        <v>9</v>
      </c>
      <c r="C307" s="262">
        <v>6</v>
      </c>
      <c r="D307" s="262">
        <v>79</v>
      </c>
      <c r="E307" s="262" t="s">
        <v>188</v>
      </c>
      <c r="F307" s="262" t="s">
        <v>2781</v>
      </c>
      <c r="G307" s="262" t="s">
        <v>2797</v>
      </c>
      <c r="H307" s="262" t="s">
        <v>2202</v>
      </c>
      <c r="I307" s="262">
        <v>45317</v>
      </c>
      <c r="J307" s="262">
        <v>4816</v>
      </c>
      <c r="K307" s="262">
        <v>3334</v>
      </c>
      <c r="L307" s="262">
        <v>3811</v>
      </c>
      <c r="M307" s="262">
        <v>6300</v>
      </c>
      <c r="N307" s="262">
        <v>8189</v>
      </c>
      <c r="O307" s="262">
        <v>6834</v>
      </c>
      <c r="P307" s="262">
        <v>7236</v>
      </c>
      <c r="Q307" s="262">
        <v>3290</v>
      </c>
      <c r="R307" s="262">
        <v>1507</v>
      </c>
      <c r="S307" s="262">
        <v>3364</v>
      </c>
      <c r="T307" s="262">
        <v>41166</v>
      </c>
      <c r="U307" s="262">
        <v>63</v>
      </c>
      <c r="V307" s="262">
        <v>201</v>
      </c>
      <c r="W307" s="262">
        <v>113</v>
      </c>
      <c r="X307" s="262">
        <v>136</v>
      </c>
      <c r="Y307" s="262">
        <v>52</v>
      </c>
      <c r="Z307" s="262">
        <v>222</v>
      </c>
      <c r="AA307" s="262">
        <v>1263</v>
      </c>
      <c r="AB307" s="262">
        <v>1670</v>
      </c>
      <c r="AC307" s="262">
        <v>216</v>
      </c>
      <c r="AD307" s="262">
        <v>37236</v>
      </c>
      <c r="AE307" s="262">
        <v>4497</v>
      </c>
      <c r="AF307" s="262">
        <v>435</v>
      </c>
      <c r="AG307" s="262">
        <v>28541</v>
      </c>
      <c r="AH307" s="262">
        <v>11856</v>
      </c>
      <c r="AI307" s="262">
        <v>4369</v>
      </c>
      <c r="AJ307" s="262">
        <v>436</v>
      </c>
      <c r="AK307" s="262">
        <v>115</v>
      </c>
      <c r="AL307" s="262">
        <v>32776</v>
      </c>
      <c r="AM307" s="262">
        <v>5624</v>
      </c>
      <c r="AN307" s="262">
        <v>5317</v>
      </c>
      <c r="AO307" s="262">
        <v>1600</v>
      </c>
      <c r="AP307" s="262">
        <v>74444</v>
      </c>
      <c r="AQ307" s="262">
        <v>6563</v>
      </c>
      <c r="AR307" s="262">
        <v>4638</v>
      </c>
      <c r="AS307" s="262">
        <v>5862</v>
      </c>
      <c r="AT307" s="262">
        <v>10979</v>
      </c>
      <c r="AU307" s="262">
        <v>15497</v>
      </c>
      <c r="AV307" s="262">
        <v>11230</v>
      </c>
      <c r="AW307" s="262">
        <v>13130</v>
      </c>
      <c r="AX307" s="262">
        <v>4466</v>
      </c>
      <c r="AY307" s="262">
        <v>2061</v>
      </c>
      <c r="AZ307" s="262">
        <v>12604</v>
      </c>
      <c r="BA307" s="262">
        <v>59053</v>
      </c>
      <c r="BB307" s="262">
        <v>399</v>
      </c>
      <c r="BC307" s="262">
        <v>661</v>
      </c>
      <c r="BD307" s="262">
        <v>451</v>
      </c>
      <c r="BE307" s="262">
        <v>358</v>
      </c>
      <c r="BF307" s="262">
        <v>125</v>
      </c>
      <c r="BG307" s="262">
        <v>775</v>
      </c>
      <c r="BH307" s="262">
        <v>1958</v>
      </c>
      <c r="BI307" s="262">
        <v>3889</v>
      </c>
      <c r="BJ307" s="262">
        <v>726</v>
      </c>
      <c r="BK307" s="262">
        <v>61314</v>
      </c>
      <c r="BL307" s="262">
        <v>6040</v>
      </c>
      <c r="BM307" s="262">
        <v>499</v>
      </c>
      <c r="BN307" s="262">
        <v>42001</v>
      </c>
      <c r="BO307" s="262">
        <v>29027</v>
      </c>
      <c r="BP307" s="262">
        <v>181</v>
      </c>
      <c r="BQ307" s="262">
        <v>3217</v>
      </c>
      <c r="BR307" s="262">
        <v>2151</v>
      </c>
      <c r="BS307" s="262">
        <v>6240</v>
      </c>
      <c r="BT307" s="262">
        <v>12260</v>
      </c>
      <c r="BU307" s="262">
        <v>14489</v>
      </c>
      <c r="BV307" s="262">
        <v>12399</v>
      </c>
      <c r="BW307" s="262">
        <v>11449</v>
      </c>
      <c r="BX307" s="262">
        <v>6899</v>
      </c>
      <c r="BY307" s="262">
        <v>3190</v>
      </c>
      <c r="BZ307" s="262">
        <v>2051</v>
      </c>
      <c r="CA307" s="262">
        <v>3298</v>
      </c>
      <c r="CB307" s="262">
        <v>1377</v>
      </c>
      <c r="CC307" s="262">
        <v>3945</v>
      </c>
      <c r="CD307" s="262">
        <v>10780</v>
      </c>
      <c r="CE307" s="262">
        <v>16438</v>
      </c>
      <c r="CF307" s="262">
        <v>14884</v>
      </c>
      <c r="CG307" s="262">
        <v>11804</v>
      </c>
      <c r="CH307" s="262">
        <v>15198</v>
      </c>
      <c r="CI307" s="262">
        <v>54043</v>
      </c>
      <c r="CJ307" s="262">
        <v>8382</v>
      </c>
      <c r="CK307" s="262">
        <v>9107</v>
      </c>
      <c r="CL307" s="262">
        <v>2894</v>
      </c>
      <c r="CM307" s="262">
        <v>68900</v>
      </c>
      <c r="CN307" s="262">
        <v>20374</v>
      </c>
      <c r="CO307" s="262">
        <v>19443</v>
      </c>
      <c r="CP307" s="262">
        <v>22596</v>
      </c>
      <c r="CQ307" s="262">
        <v>5407</v>
      </c>
      <c r="CR307" s="262">
        <v>1080</v>
      </c>
      <c r="CS307" s="262">
        <v>20374</v>
      </c>
      <c r="CT307" s="262">
        <v>22451</v>
      </c>
      <c r="CU307" s="262">
        <v>11879</v>
      </c>
      <c r="CV307" s="262">
        <v>10124</v>
      </c>
      <c r="CW307" s="262">
        <v>2987</v>
      </c>
      <c r="CX307" s="262">
        <v>1085</v>
      </c>
      <c r="CY307" s="262">
        <v>158095</v>
      </c>
      <c r="CZ307" s="262">
        <v>78157</v>
      </c>
      <c r="DA307" s="262">
        <v>79938</v>
      </c>
      <c r="DB307" s="262">
        <v>13914</v>
      </c>
      <c r="DC307" s="262">
        <v>17537</v>
      </c>
      <c r="DD307" s="262">
        <v>17979</v>
      </c>
      <c r="DE307" s="262">
        <v>24551</v>
      </c>
      <c r="DF307" s="262">
        <v>17086</v>
      </c>
      <c r="DG307" s="262">
        <v>14721</v>
      </c>
      <c r="DH307" s="262">
        <v>7444</v>
      </c>
      <c r="DI307" s="262">
        <v>3934</v>
      </c>
      <c r="DJ307" s="262">
        <v>4098</v>
      </c>
      <c r="DK307" s="262">
        <v>14271</v>
      </c>
      <c r="DL307" s="262">
        <v>5350</v>
      </c>
      <c r="DM307" s="262">
        <v>13058</v>
      </c>
      <c r="DN307" s="262">
        <v>8719</v>
      </c>
      <c r="DO307" s="262">
        <v>18008</v>
      </c>
      <c r="DP307" s="262">
        <v>26855</v>
      </c>
      <c r="DQ307" s="262">
        <v>34528</v>
      </c>
      <c r="DR307" s="262">
        <v>15917</v>
      </c>
      <c r="DS307" s="262">
        <v>13357</v>
      </c>
      <c r="DT307" s="262">
        <v>88860</v>
      </c>
      <c r="DU307" s="262">
        <v>87480</v>
      </c>
      <c r="DV307" s="262">
        <v>1380</v>
      </c>
      <c r="DW307" s="262">
        <v>68690</v>
      </c>
      <c r="DX307" s="262">
        <v>87480</v>
      </c>
      <c r="DY307" s="262">
        <v>71320</v>
      </c>
      <c r="DZ307" s="262">
        <v>6580</v>
      </c>
      <c r="EA307" s="262">
        <v>4060</v>
      </c>
      <c r="EB307" s="262">
        <v>4330</v>
      </c>
      <c r="EC307" s="262">
        <v>1200</v>
      </c>
      <c r="ED307" s="262">
        <v>85850</v>
      </c>
      <c r="EE307" s="262">
        <v>4070</v>
      </c>
      <c r="EF307" s="262">
        <v>13310</v>
      </c>
      <c r="EG307" s="262">
        <v>17890</v>
      </c>
      <c r="EH307" s="262">
        <v>13750</v>
      </c>
      <c r="EI307" s="262">
        <v>12610</v>
      </c>
      <c r="EJ307" s="262">
        <v>1650</v>
      </c>
      <c r="EK307" s="262">
        <v>10310</v>
      </c>
      <c r="EL307" s="262">
        <v>5110</v>
      </c>
      <c r="EM307" s="262">
        <v>6720</v>
      </c>
      <c r="EN307" s="262">
        <v>0.42420000000000002</v>
      </c>
      <c r="EO307" s="262">
        <v>87480</v>
      </c>
      <c r="EP307" s="262">
        <v>2040</v>
      </c>
      <c r="EQ307" s="262">
        <v>20140</v>
      </c>
      <c r="ER307" s="262">
        <v>14400</v>
      </c>
      <c r="ES307" s="262">
        <v>1260</v>
      </c>
      <c r="ET307" s="262">
        <v>4480</v>
      </c>
      <c r="EU307" s="262">
        <v>22930</v>
      </c>
      <c r="EV307" s="262">
        <v>16100</v>
      </c>
      <c r="EW307" s="262">
        <v>6830</v>
      </c>
      <c r="EX307" s="262">
        <v>42380</v>
      </c>
      <c r="EY307" s="262">
        <v>2730</v>
      </c>
      <c r="EZ307" s="262">
        <v>8700</v>
      </c>
      <c r="FA307" s="262">
        <v>8450</v>
      </c>
      <c r="FB307" s="262">
        <v>22490</v>
      </c>
      <c r="FC307" s="262">
        <v>0.42420000000000002</v>
      </c>
      <c r="FD307" s="262">
        <v>19610</v>
      </c>
      <c r="FE307" s="262">
        <v>6190</v>
      </c>
      <c r="FF307" s="262">
        <v>11020</v>
      </c>
      <c r="FG307" s="262">
        <v>2390</v>
      </c>
      <c r="FH307" s="262">
        <v>6040</v>
      </c>
      <c r="FI307" s="262">
        <v>2200</v>
      </c>
      <c r="FJ307" s="262">
        <v>3900</v>
      </c>
      <c r="FK307" s="262">
        <v>5580</v>
      </c>
      <c r="FL307" s="262">
        <v>0.42420000000000002</v>
      </c>
      <c r="FM307" s="262">
        <v>1820</v>
      </c>
      <c r="FN307" s="262">
        <v>135640</v>
      </c>
      <c r="FO307" s="262">
        <v>7390</v>
      </c>
      <c r="FP307" s="262">
        <v>3380</v>
      </c>
      <c r="FQ307" s="262">
        <v>4010</v>
      </c>
      <c r="FR307" s="262">
        <v>60820</v>
      </c>
      <c r="FS307" s="262">
        <v>35220</v>
      </c>
      <c r="FT307" s="262">
        <v>32820</v>
      </c>
      <c r="FU307" s="262">
        <v>2390</v>
      </c>
      <c r="FV307" s="262">
        <v>9560</v>
      </c>
      <c r="FW307" s="262">
        <v>22650</v>
      </c>
      <c r="FX307" s="262">
        <v>135640</v>
      </c>
      <c r="FY307" s="262">
        <v>32790</v>
      </c>
      <c r="FZ307" s="262">
        <v>67840</v>
      </c>
      <c r="GA307" s="262">
        <v>14560</v>
      </c>
      <c r="GB307" s="262">
        <v>3080</v>
      </c>
      <c r="GC307" s="262">
        <v>6470</v>
      </c>
      <c r="GD307" s="262">
        <v>9120</v>
      </c>
      <c r="GE307" s="262">
        <v>1780</v>
      </c>
      <c r="GF307">
        <v>4816</v>
      </c>
      <c r="GG307">
        <v>3196</v>
      </c>
      <c r="GH307">
        <v>17676</v>
      </c>
      <c r="GI307">
        <v>5900</v>
      </c>
      <c r="GJ307">
        <v>2437</v>
      </c>
      <c r="GK307">
        <v>3485</v>
      </c>
      <c r="GL307">
        <v>3884</v>
      </c>
      <c r="GM307">
        <v>1966</v>
      </c>
      <c r="GN307">
        <v>1436</v>
      </c>
      <c r="GO307">
        <v>521</v>
      </c>
      <c r="GP307">
        <v>6563</v>
      </c>
      <c r="GQ307">
        <v>4452</v>
      </c>
      <c r="GR307">
        <v>31394</v>
      </c>
      <c r="GS307">
        <v>9921</v>
      </c>
      <c r="GT307">
        <v>3575</v>
      </c>
      <c r="GU307">
        <v>6516</v>
      </c>
      <c r="GV307">
        <v>6712</v>
      </c>
      <c r="GW307">
        <v>2642</v>
      </c>
      <c r="GX307">
        <v>1951</v>
      </c>
      <c r="GY307">
        <v>700</v>
      </c>
    </row>
    <row r="308" spans="1:207">
      <c r="A308" s="262">
        <v>9761</v>
      </c>
      <c r="B308" s="262">
        <v>9</v>
      </c>
      <c r="C308" s="262">
        <v>7</v>
      </c>
      <c r="D308" s="262">
        <v>61</v>
      </c>
      <c r="E308" s="262" t="s">
        <v>188</v>
      </c>
      <c r="F308" s="262" t="s">
        <v>2798</v>
      </c>
      <c r="G308" s="262" t="s">
        <v>2799</v>
      </c>
      <c r="H308" s="262" t="s">
        <v>2202</v>
      </c>
      <c r="I308" s="262">
        <v>37995</v>
      </c>
      <c r="J308" s="262">
        <v>3914</v>
      </c>
      <c r="K308" s="262">
        <v>5366</v>
      </c>
      <c r="L308" s="262">
        <v>6525</v>
      </c>
      <c r="M308" s="262">
        <v>7088</v>
      </c>
      <c r="N308" s="262">
        <v>4670</v>
      </c>
      <c r="O308" s="262">
        <v>4380</v>
      </c>
      <c r="P308" s="262">
        <v>3228</v>
      </c>
      <c r="Q308" s="262">
        <v>1668</v>
      </c>
      <c r="R308" s="262">
        <v>1156</v>
      </c>
      <c r="S308" s="262">
        <v>7016</v>
      </c>
      <c r="T308" s="262">
        <v>26256</v>
      </c>
      <c r="U308" s="262">
        <v>972</v>
      </c>
      <c r="V308" s="262">
        <v>1637</v>
      </c>
      <c r="W308" s="262">
        <v>1145</v>
      </c>
      <c r="X308" s="262">
        <v>286</v>
      </c>
      <c r="Y308" s="262">
        <v>48</v>
      </c>
      <c r="Z308" s="262">
        <v>635</v>
      </c>
      <c r="AA308" s="262">
        <v>2575</v>
      </c>
      <c r="AB308" s="262">
        <v>3004</v>
      </c>
      <c r="AC308" s="262">
        <v>629</v>
      </c>
      <c r="AD308" s="262">
        <v>28286</v>
      </c>
      <c r="AE308" s="262">
        <v>3390</v>
      </c>
      <c r="AF308" s="262">
        <v>111</v>
      </c>
      <c r="AG308" s="262">
        <v>20532</v>
      </c>
      <c r="AH308" s="262">
        <v>3910</v>
      </c>
      <c r="AI308" s="262">
        <v>6265</v>
      </c>
      <c r="AJ308" s="262">
        <v>5616</v>
      </c>
      <c r="AK308" s="262">
        <v>1672</v>
      </c>
      <c r="AL308" s="262">
        <v>12890</v>
      </c>
      <c r="AM308" s="262">
        <v>6850</v>
      </c>
      <c r="AN308" s="262">
        <v>16470</v>
      </c>
      <c r="AO308" s="262">
        <v>1785</v>
      </c>
      <c r="AP308" s="262">
        <v>144526</v>
      </c>
      <c r="AQ308" s="262">
        <v>16445</v>
      </c>
      <c r="AR308" s="262">
        <v>15582</v>
      </c>
      <c r="AS308" s="262">
        <v>24083</v>
      </c>
      <c r="AT308" s="262">
        <v>26252</v>
      </c>
      <c r="AU308" s="262">
        <v>21571</v>
      </c>
      <c r="AV308" s="262">
        <v>18019</v>
      </c>
      <c r="AW308" s="262">
        <v>15178</v>
      </c>
      <c r="AX308" s="262">
        <v>4272</v>
      </c>
      <c r="AY308" s="262">
        <v>3121</v>
      </c>
      <c r="AZ308" s="262">
        <v>61163</v>
      </c>
      <c r="BA308" s="262">
        <v>47931</v>
      </c>
      <c r="BB308" s="262">
        <v>6801</v>
      </c>
      <c r="BC308" s="262">
        <v>12424</v>
      </c>
      <c r="BD308" s="262">
        <v>10191</v>
      </c>
      <c r="BE308" s="262">
        <v>1432</v>
      </c>
      <c r="BF308" s="262">
        <v>856</v>
      </c>
      <c r="BG308" s="262">
        <v>3725</v>
      </c>
      <c r="BH308" s="262">
        <v>15568</v>
      </c>
      <c r="BI308" s="262">
        <v>17650</v>
      </c>
      <c r="BJ308" s="262">
        <v>4843</v>
      </c>
      <c r="BK308" s="262">
        <v>94299</v>
      </c>
      <c r="BL308" s="262">
        <v>11938</v>
      </c>
      <c r="BM308" s="262">
        <v>225</v>
      </c>
      <c r="BN308" s="262">
        <v>45979</v>
      </c>
      <c r="BO308" s="262">
        <v>93357</v>
      </c>
      <c r="BP308" s="262">
        <v>143</v>
      </c>
      <c r="BQ308" s="262">
        <v>5044</v>
      </c>
      <c r="BR308" s="262">
        <v>14092</v>
      </c>
      <c r="BS308" s="262">
        <v>36998</v>
      </c>
      <c r="BT308" s="262">
        <v>40869</v>
      </c>
      <c r="BU308" s="262">
        <v>24135</v>
      </c>
      <c r="BV308" s="262">
        <v>12228</v>
      </c>
      <c r="BW308" s="262">
        <v>7792</v>
      </c>
      <c r="BX308" s="262">
        <v>4370</v>
      </c>
      <c r="BY308" s="262">
        <v>1792</v>
      </c>
      <c r="BZ308" s="262">
        <v>890</v>
      </c>
      <c r="CA308" s="262">
        <v>1357</v>
      </c>
      <c r="CB308" s="262">
        <v>8674</v>
      </c>
      <c r="CC308" s="262">
        <v>16706</v>
      </c>
      <c r="CD308" s="262">
        <v>42582</v>
      </c>
      <c r="CE308" s="262">
        <v>40732</v>
      </c>
      <c r="CF308" s="262">
        <v>18645</v>
      </c>
      <c r="CG308" s="262">
        <v>9550</v>
      </c>
      <c r="CH308" s="262">
        <v>7634</v>
      </c>
      <c r="CI308" s="262">
        <v>44982</v>
      </c>
      <c r="CJ308" s="262">
        <v>15215</v>
      </c>
      <c r="CK308" s="262">
        <v>71223</v>
      </c>
      <c r="CL308" s="262">
        <v>13103</v>
      </c>
      <c r="CM308" s="262">
        <v>138889</v>
      </c>
      <c r="CN308" s="262">
        <v>65133</v>
      </c>
      <c r="CO308" s="262">
        <v>33720</v>
      </c>
      <c r="CP308" s="262">
        <v>24810</v>
      </c>
      <c r="CQ308" s="262">
        <v>10229</v>
      </c>
      <c r="CR308" s="262">
        <v>4997</v>
      </c>
      <c r="CS308" s="262">
        <v>65133</v>
      </c>
      <c r="CT308" s="262">
        <v>42873</v>
      </c>
      <c r="CU308" s="262">
        <v>15223</v>
      </c>
      <c r="CV308" s="262">
        <v>10613</v>
      </c>
      <c r="CW308" s="262">
        <v>3531</v>
      </c>
      <c r="CX308" s="262">
        <v>1516</v>
      </c>
      <c r="CY308" s="262">
        <v>267767</v>
      </c>
      <c r="CZ308" s="262">
        <v>128788</v>
      </c>
      <c r="DA308" s="262">
        <v>138979</v>
      </c>
      <c r="DB308" s="262">
        <v>22129</v>
      </c>
      <c r="DC308" s="262">
        <v>24085</v>
      </c>
      <c r="DD308" s="262">
        <v>41388</v>
      </c>
      <c r="DE308" s="262">
        <v>33911</v>
      </c>
      <c r="DF308" s="262">
        <v>28668</v>
      </c>
      <c r="DG308" s="262">
        <v>25778</v>
      </c>
      <c r="DH308" s="262">
        <v>15292</v>
      </c>
      <c r="DI308" s="262">
        <v>6682</v>
      </c>
      <c r="DJ308" s="262">
        <v>6660</v>
      </c>
      <c r="DK308" s="262">
        <v>20376</v>
      </c>
      <c r="DL308" s="262">
        <v>6897</v>
      </c>
      <c r="DM308" s="262">
        <v>26251</v>
      </c>
      <c r="DN308" s="262">
        <v>20736</v>
      </c>
      <c r="DO308" s="262">
        <v>36550</v>
      </c>
      <c r="DP308" s="262">
        <v>39966</v>
      </c>
      <c r="DQ308" s="262">
        <v>48726</v>
      </c>
      <c r="DR308" s="262">
        <v>29148</v>
      </c>
      <c r="DS308" s="262">
        <v>25775</v>
      </c>
      <c r="DT308" s="262">
        <v>147690</v>
      </c>
      <c r="DU308" s="262">
        <v>140570</v>
      </c>
      <c r="DV308" s="262">
        <v>7120</v>
      </c>
      <c r="DW308" s="262">
        <v>117310</v>
      </c>
      <c r="DX308" s="262">
        <v>140570</v>
      </c>
      <c r="DY308" s="262">
        <v>118820</v>
      </c>
      <c r="DZ308" s="262">
        <v>6880</v>
      </c>
      <c r="EA308" s="262">
        <v>5010</v>
      </c>
      <c r="EB308" s="262">
        <v>8110</v>
      </c>
      <c r="EC308" s="262">
        <v>1740</v>
      </c>
      <c r="ED308" s="262">
        <v>136820</v>
      </c>
      <c r="EE308" s="262">
        <v>6030</v>
      </c>
      <c r="EF308" s="262">
        <v>27730</v>
      </c>
      <c r="EG308" s="262">
        <v>23150</v>
      </c>
      <c r="EH308" s="262">
        <v>19680</v>
      </c>
      <c r="EI308" s="262">
        <v>21010</v>
      </c>
      <c r="EJ308" s="262">
        <v>0.42420000000000002</v>
      </c>
      <c r="EK308" s="262">
        <v>16030</v>
      </c>
      <c r="EL308" s="262">
        <v>8500</v>
      </c>
      <c r="EM308" s="262">
        <v>13250</v>
      </c>
      <c r="EN308" s="262">
        <v>0.42420000000000002</v>
      </c>
      <c r="EO308" s="262">
        <v>140570</v>
      </c>
      <c r="EP308" s="262">
        <v>0.42420000000000002</v>
      </c>
      <c r="EQ308" s="262">
        <v>33460</v>
      </c>
      <c r="ER308" s="262">
        <v>25380</v>
      </c>
      <c r="ES308" s="262">
        <v>1860</v>
      </c>
      <c r="ET308" s="262">
        <v>6220</v>
      </c>
      <c r="EU308" s="262">
        <v>37060</v>
      </c>
      <c r="EV308" s="262">
        <v>23210</v>
      </c>
      <c r="EW308" s="262">
        <v>13850</v>
      </c>
      <c r="EX308" s="262">
        <v>69330</v>
      </c>
      <c r="EY308" s="262">
        <v>3800</v>
      </c>
      <c r="EZ308" s="262">
        <v>20640</v>
      </c>
      <c r="FA308" s="262">
        <v>9370</v>
      </c>
      <c r="FB308" s="262">
        <v>35520</v>
      </c>
      <c r="FC308" s="262">
        <v>0</v>
      </c>
      <c r="FD308" s="262">
        <v>27050</v>
      </c>
      <c r="FE308" s="262">
        <v>8280</v>
      </c>
      <c r="FF308" s="262">
        <v>15380</v>
      </c>
      <c r="FG308" s="262">
        <v>3390</v>
      </c>
      <c r="FH308" s="262">
        <v>8170</v>
      </c>
      <c r="FI308" s="262">
        <v>4880</v>
      </c>
      <c r="FJ308" s="262">
        <v>4510</v>
      </c>
      <c r="FK308" s="262">
        <v>7210</v>
      </c>
      <c r="FL308" s="262">
        <v>0.42420000000000002</v>
      </c>
      <c r="FM308" s="262">
        <v>2170</v>
      </c>
      <c r="FN308" s="262">
        <v>231930</v>
      </c>
      <c r="FO308" s="262">
        <v>23310</v>
      </c>
      <c r="FP308" s="262">
        <v>17900</v>
      </c>
      <c r="FQ308" s="262">
        <v>5400</v>
      </c>
      <c r="FR308" s="262">
        <v>86160</v>
      </c>
      <c r="FS308" s="262">
        <v>49030</v>
      </c>
      <c r="FT308" s="262">
        <v>45640</v>
      </c>
      <c r="FU308" s="262">
        <v>3390</v>
      </c>
      <c r="FV308" s="262">
        <v>17890</v>
      </c>
      <c r="FW308" s="262">
        <v>55540</v>
      </c>
      <c r="FX308" s="262">
        <v>231930</v>
      </c>
      <c r="FY308" s="262">
        <v>68560</v>
      </c>
      <c r="FZ308" s="262">
        <v>100000</v>
      </c>
      <c r="GA308" s="262">
        <v>19970</v>
      </c>
      <c r="GB308" s="262">
        <v>4720</v>
      </c>
      <c r="GC308" s="262">
        <v>13740</v>
      </c>
      <c r="GD308" s="262">
        <v>21490</v>
      </c>
      <c r="GE308" s="262">
        <v>3450</v>
      </c>
      <c r="GF308">
        <v>3914</v>
      </c>
      <c r="GG308">
        <v>5200</v>
      </c>
      <c r="GH308">
        <v>17944</v>
      </c>
      <c r="GI308">
        <v>3657</v>
      </c>
      <c r="GJ308">
        <v>1616</v>
      </c>
      <c r="GK308">
        <v>1818</v>
      </c>
      <c r="GL308">
        <v>1418</v>
      </c>
      <c r="GM308">
        <v>928</v>
      </c>
      <c r="GN308">
        <v>1030</v>
      </c>
      <c r="GO308">
        <v>470</v>
      </c>
      <c r="GP308">
        <v>16445</v>
      </c>
      <c r="GQ308">
        <v>15198</v>
      </c>
      <c r="GR308">
        <v>71274</v>
      </c>
      <c r="GS308">
        <v>13801</v>
      </c>
      <c r="GT308">
        <v>7026</v>
      </c>
      <c r="GU308">
        <v>9311</v>
      </c>
      <c r="GV308">
        <v>5323</v>
      </c>
      <c r="GW308">
        <v>2373</v>
      </c>
      <c r="GX308">
        <v>2275</v>
      </c>
      <c r="GY308">
        <v>1497</v>
      </c>
    </row>
    <row r="309" spans="1:207">
      <c r="A309" s="262">
        <v>9762</v>
      </c>
      <c r="B309" s="262">
        <v>9</v>
      </c>
      <c r="C309" s="262">
        <v>7</v>
      </c>
      <c r="D309" s="262">
        <v>62</v>
      </c>
      <c r="E309" s="262" t="s">
        <v>188</v>
      </c>
      <c r="F309" s="262" t="s">
        <v>2800</v>
      </c>
      <c r="G309" s="262" t="s">
        <v>2801</v>
      </c>
      <c r="H309" s="262" t="s">
        <v>2202</v>
      </c>
      <c r="I309" s="262">
        <v>9031</v>
      </c>
      <c r="J309" s="262">
        <v>474</v>
      </c>
      <c r="K309" s="262">
        <v>523</v>
      </c>
      <c r="L309" s="262">
        <v>1898</v>
      </c>
      <c r="M309" s="262">
        <v>2277</v>
      </c>
      <c r="N309" s="262">
        <v>1307</v>
      </c>
      <c r="O309" s="262">
        <v>899</v>
      </c>
      <c r="P309" s="262">
        <v>865</v>
      </c>
      <c r="Q309" s="262">
        <v>507</v>
      </c>
      <c r="R309" s="262">
        <v>281</v>
      </c>
      <c r="S309" s="262">
        <v>1004</v>
      </c>
      <c r="T309" s="262">
        <v>7146</v>
      </c>
      <c r="U309" s="262">
        <v>471</v>
      </c>
      <c r="V309" s="262">
        <v>108</v>
      </c>
      <c r="W309" s="262">
        <v>138</v>
      </c>
      <c r="X309" s="262">
        <v>68</v>
      </c>
      <c r="Y309" s="262">
        <v>52</v>
      </c>
      <c r="Z309" s="262">
        <v>44</v>
      </c>
      <c r="AA309" s="262">
        <v>149</v>
      </c>
      <c r="AB309" s="262">
        <v>442</v>
      </c>
      <c r="AC309" s="262">
        <v>9</v>
      </c>
      <c r="AD309" s="262">
        <v>7684</v>
      </c>
      <c r="AE309" s="262">
        <v>717</v>
      </c>
      <c r="AF309" s="262">
        <v>30</v>
      </c>
      <c r="AG309" s="262">
        <v>6134</v>
      </c>
      <c r="AH309" s="262">
        <v>899</v>
      </c>
      <c r="AI309" s="262">
        <v>1269</v>
      </c>
      <c r="AJ309" s="262">
        <v>606</v>
      </c>
      <c r="AK309" s="262">
        <v>123</v>
      </c>
      <c r="AL309" s="262">
        <v>3333</v>
      </c>
      <c r="AM309" s="262">
        <v>1084</v>
      </c>
      <c r="AN309" s="262">
        <v>4128</v>
      </c>
      <c r="AO309" s="262">
        <v>486</v>
      </c>
      <c r="AP309" s="262">
        <v>21525</v>
      </c>
      <c r="AQ309" s="262">
        <v>1037</v>
      </c>
      <c r="AR309" s="262">
        <v>1041</v>
      </c>
      <c r="AS309" s="262">
        <v>5588</v>
      </c>
      <c r="AT309" s="262">
        <v>5370</v>
      </c>
      <c r="AU309" s="262">
        <v>3084</v>
      </c>
      <c r="AV309" s="262">
        <v>1979</v>
      </c>
      <c r="AW309" s="262">
        <v>2404</v>
      </c>
      <c r="AX309" s="262">
        <v>620</v>
      </c>
      <c r="AY309" s="262">
        <v>402</v>
      </c>
      <c r="AZ309" s="262">
        <v>6636</v>
      </c>
      <c r="BA309" s="262">
        <v>9279</v>
      </c>
      <c r="BB309" s="262">
        <v>3380</v>
      </c>
      <c r="BC309" s="262">
        <v>590</v>
      </c>
      <c r="BD309" s="262">
        <v>1143</v>
      </c>
      <c r="BE309" s="262">
        <v>143</v>
      </c>
      <c r="BF309" s="262">
        <v>240</v>
      </c>
      <c r="BG309" s="262">
        <v>114</v>
      </c>
      <c r="BH309" s="262">
        <v>537</v>
      </c>
      <c r="BI309" s="262">
        <v>1949</v>
      </c>
      <c r="BJ309" s="262">
        <v>12</v>
      </c>
      <c r="BK309" s="262">
        <v>17015</v>
      </c>
      <c r="BL309" s="262">
        <v>1964</v>
      </c>
      <c r="BM309" s="262">
        <v>48</v>
      </c>
      <c r="BN309" s="262">
        <v>8574</v>
      </c>
      <c r="BO309" s="262">
        <v>11959</v>
      </c>
      <c r="BP309" s="262">
        <v>44</v>
      </c>
      <c r="BQ309" s="262">
        <v>948</v>
      </c>
      <c r="BR309" s="262">
        <v>1166</v>
      </c>
      <c r="BS309" s="262">
        <v>4720</v>
      </c>
      <c r="BT309" s="262">
        <v>5682</v>
      </c>
      <c r="BU309" s="262">
        <v>3770</v>
      </c>
      <c r="BV309" s="262">
        <v>2344</v>
      </c>
      <c r="BW309" s="262">
        <v>1885</v>
      </c>
      <c r="BX309" s="262">
        <v>951</v>
      </c>
      <c r="BY309" s="262">
        <v>459</v>
      </c>
      <c r="BZ309" s="262">
        <v>186</v>
      </c>
      <c r="CA309" s="262">
        <v>362</v>
      </c>
      <c r="CB309" s="262">
        <v>1132</v>
      </c>
      <c r="CC309" s="262">
        <v>2187</v>
      </c>
      <c r="CD309" s="262">
        <v>4976</v>
      </c>
      <c r="CE309" s="262">
        <v>5263</v>
      </c>
      <c r="CF309" s="262">
        <v>3881</v>
      </c>
      <c r="CG309" s="262">
        <v>2229</v>
      </c>
      <c r="CH309" s="262">
        <v>1857</v>
      </c>
      <c r="CI309" s="262">
        <v>8461</v>
      </c>
      <c r="CJ309" s="262">
        <v>1873</v>
      </c>
      <c r="CK309" s="262">
        <v>9080</v>
      </c>
      <c r="CL309" s="262">
        <v>2111</v>
      </c>
      <c r="CM309" s="262">
        <v>20111</v>
      </c>
      <c r="CN309" s="262">
        <v>8362</v>
      </c>
      <c r="CO309" s="262">
        <v>5305</v>
      </c>
      <c r="CP309" s="262">
        <v>4503</v>
      </c>
      <c r="CQ309" s="262">
        <v>1525</v>
      </c>
      <c r="CR309" s="262">
        <v>416</v>
      </c>
      <c r="CS309" s="262">
        <v>8362</v>
      </c>
      <c r="CT309" s="262">
        <v>6476</v>
      </c>
      <c r="CU309" s="262">
        <v>2494</v>
      </c>
      <c r="CV309" s="262">
        <v>1949</v>
      </c>
      <c r="CW309" s="262">
        <v>587</v>
      </c>
      <c r="CX309" s="262">
        <v>243</v>
      </c>
      <c r="CY309" s="262">
        <v>41550</v>
      </c>
      <c r="CZ309" s="262">
        <v>20022</v>
      </c>
      <c r="DA309" s="262">
        <v>21528</v>
      </c>
      <c r="DB309" s="262">
        <v>3544</v>
      </c>
      <c r="DC309" s="262">
        <v>4285</v>
      </c>
      <c r="DD309" s="262">
        <v>4823</v>
      </c>
      <c r="DE309" s="262">
        <v>5848</v>
      </c>
      <c r="DF309" s="262">
        <v>4653</v>
      </c>
      <c r="DG309" s="262">
        <v>4315</v>
      </c>
      <c r="DH309" s="262">
        <v>2860</v>
      </c>
      <c r="DI309" s="262">
        <v>978</v>
      </c>
      <c r="DJ309" s="262">
        <v>1066</v>
      </c>
      <c r="DK309" s="262">
        <v>3598</v>
      </c>
      <c r="DL309" s="262">
        <v>1254</v>
      </c>
      <c r="DM309" s="262">
        <v>3349</v>
      </c>
      <c r="DN309" s="262">
        <v>2407</v>
      </c>
      <c r="DO309" s="262">
        <v>4690</v>
      </c>
      <c r="DP309" s="262">
        <v>6532</v>
      </c>
      <c r="DQ309" s="262">
        <v>8307</v>
      </c>
      <c r="DR309" s="262">
        <v>4808</v>
      </c>
      <c r="DS309" s="262">
        <v>4561</v>
      </c>
      <c r="DT309" s="262">
        <v>21850</v>
      </c>
      <c r="DU309" s="262">
        <v>20920</v>
      </c>
      <c r="DV309" s="262">
        <v>930</v>
      </c>
      <c r="DW309" s="262">
        <v>19040</v>
      </c>
      <c r="DX309" s="262">
        <v>20920</v>
      </c>
      <c r="DY309" s="262">
        <v>17490</v>
      </c>
      <c r="DZ309" s="262">
        <v>1250</v>
      </c>
      <c r="EA309" s="262">
        <v>1180</v>
      </c>
      <c r="EB309" s="262">
        <v>890</v>
      </c>
      <c r="EC309" s="262">
        <v>0.42420000000000002</v>
      </c>
      <c r="ED309" s="262">
        <v>20390</v>
      </c>
      <c r="EE309" s="262">
        <v>900</v>
      </c>
      <c r="EF309" s="262">
        <v>3050</v>
      </c>
      <c r="EG309" s="262">
        <v>3600</v>
      </c>
      <c r="EH309" s="262">
        <v>2490</v>
      </c>
      <c r="EI309" s="262">
        <v>3100</v>
      </c>
      <c r="EJ309" s="262">
        <v>0.42420000000000002</v>
      </c>
      <c r="EK309" s="262">
        <v>3300</v>
      </c>
      <c r="EL309" s="262">
        <v>1400</v>
      </c>
      <c r="EM309" s="262">
        <v>2170</v>
      </c>
      <c r="EN309" s="262">
        <v>0.42420000000000002</v>
      </c>
      <c r="EO309" s="262">
        <v>20920</v>
      </c>
      <c r="EP309" s="262">
        <v>0.42420000000000002</v>
      </c>
      <c r="EQ309" s="262">
        <v>6460</v>
      </c>
      <c r="ER309" s="262">
        <v>4860</v>
      </c>
      <c r="ES309" s="262">
        <v>260</v>
      </c>
      <c r="ET309" s="262">
        <v>1340</v>
      </c>
      <c r="EU309" s="262">
        <v>4740</v>
      </c>
      <c r="EV309" s="262">
        <v>3620</v>
      </c>
      <c r="EW309" s="262">
        <v>1110</v>
      </c>
      <c r="EX309" s="262">
        <v>9540</v>
      </c>
      <c r="EY309" s="262">
        <v>430</v>
      </c>
      <c r="EZ309" s="262">
        <v>2350</v>
      </c>
      <c r="FA309" s="262">
        <v>1480</v>
      </c>
      <c r="FB309" s="262">
        <v>5280</v>
      </c>
      <c r="FC309" s="262">
        <v>0.42420000000000002</v>
      </c>
      <c r="FD309" s="262">
        <v>4720</v>
      </c>
      <c r="FE309" s="262">
        <v>1470</v>
      </c>
      <c r="FF309" s="262">
        <v>2740</v>
      </c>
      <c r="FG309" s="262">
        <v>520</v>
      </c>
      <c r="FH309" s="262">
        <v>1450</v>
      </c>
      <c r="FI309" s="262">
        <v>790</v>
      </c>
      <c r="FJ309" s="262">
        <v>870</v>
      </c>
      <c r="FK309" s="262">
        <v>1180</v>
      </c>
      <c r="FL309" s="262">
        <v>0.42420000000000002</v>
      </c>
      <c r="FM309" s="262">
        <v>410</v>
      </c>
      <c r="FN309" s="262">
        <v>35370</v>
      </c>
      <c r="FO309" s="262">
        <v>2990</v>
      </c>
      <c r="FP309" s="262">
        <v>1940</v>
      </c>
      <c r="FQ309" s="262">
        <v>1050</v>
      </c>
      <c r="FR309" s="262">
        <v>15190</v>
      </c>
      <c r="FS309" s="262">
        <v>9780</v>
      </c>
      <c r="FT309" s="262">
        <v>9270</v>
      </c>
      <c r="FU309" s="262">
        <v>520</v>
      </c>
      <c r="FV309" s="262">
        <v>2680</v>
      </c>
      <c r="FW309" s="262">
        <v>4720</v>
      </c>
      <c r="FX309" s="262">
        <v>35370</v>
      </c>
      <c r="FY309" s="262">
        <v>10520</v>
      </c>
      <c r="FZ309" s="262">
        <v>15260</v>
      </c>
      <c r="GA309" s="262">
        <v>4860</v>
      </c>
      <c r="GB309" s="262">
        <v>630</v>
      </c>
      <c r="GC309" s="262">
        <v>1630</v>
      </c>
      <c r="GD309" s="262">
        <v>2130</v>
      </c>
      <c r="GE309" s="262">
        <v>0.42420000000000002</v>
      </c>
      <c r="GF309">
        <v>474</v>
      </c>
      <c r="GG309">
        <v>502</v>
      </c>
      <c r="GH309">
        <v>5402</v>
      </c>
      <c r="GI309">
        <v>748</v>
      </c>
      <c r="GJ309">
        <v>310</v>
      </c>
      <c r="GK309">
        <v>481</v>
      </c>
      <c r="GL309">
        <v>413</v>
      </c>
      <c r="GM309">
        <v>371</v>
      </c>
      <c r="GN309">
        <v>224</v>
      </c>
      <c r="GO309">
        <v>106</v>
      </c>
      <c r="GP309">
        <v>1037</v>
      </c>
      <c r="GQ309">
        <v>977</v>
      </c>
      <c r="GR309">
        <v>13990</v>
      </c>
      <c r="GS309">
        <v>1515</v>
      </c>
      <c r="GT309">
        <v>775</v>
      </c>
      <c r="GU309">
        <v>1626</v>
      </c>
      <c r="GV309">
        <v>679</v>
      </c>
      <c r="GW309">
        <v>469</v>
      </c>
      <c r="GX309">
        <v>308</v>
      </c>
      <c r="GY309">
        <v>149</v>
      </c>
    </row>
    <row r="310" spans="1:207">
      <c r="A310" s="262">
        <v>9763</v>
      </c>
      <c r="B310" s="262">
        <v>9</v>
      </c>
      <c r="C310" s="262">
        <v>7</v>
      </c>
      <c r="D310" s="262">
        <v>63</v>
      </c>
      <c r="E310" s="262" t="s">
        <v>188</v>
      </c>
      <c r="F310" s="262" t="s">
        <v>2802</v>
      </c>
      <c r="G310" s="262" t="s">
        <v>2803</v>
      </c>
      <c r="H310" s="262" t="s">
        <v>2202</v>
      </c>
      <c r="I310" s="262">
        <v>10529</v>
      </c>
      <c r="J310" s="262">
        <v>1164</v>
      </c>
      <c r="K310" s="262">
        <v>1041</v>
      </c>
      <c r="L310" s="262">
        <v>1298</v>
      </c>
      <c r="M310" s="262">
        <v>1884</v>
      </c>
      <c r="N310" s="262">
        <v>1390</v>
      </c>
      <c r="O310" s="262">
        <v>1493</v>
      </c>
      <c r="P310" s="262">
        <v>1198</v>
      </c>
      <c r="Q310" s="262">
        <v>666</v>
      </c>
      <c r="R310" s="262">
        <v>395</v>
      </c>
      <c r="S310" s="262">
        <v>1707</v>
      </c>
      <c r="T310" s="262">
        <v>7553</v>
      </c>
      <c r="U310" s="262">
        <v>402</v>
      </c>
      <c r="V310" s="262">
        <v>46</v>
      </c>
      <c r="W310" s="262">
        <v>543</v>
      </c>
      <c r="X310" s="262">
        <v>121</v>
      </c>
      <c r="Y310" s="262">
        <v>79</v>
      </c>
      <c r="Z310" s="262">
        <v>78</v>
      </c>
      <c r="AA310" s="262">
        <v>701</v>
      </c>
      <c r="AB310" s="262">
        <v>722</v>
      </c>
      <c r="AC310" s="262">
        <v>115</v>
      </c>
      <c r="AD310" s="262">
        <v>8233</v>
      </c>
      <c r="AE310" s="262">
        <v>678</v>
      </c>
      <c r="AF310" s="262">
        <v>80</v>
      </c>
      <c r="AG310" s="262">
        <v>5916</v>
      </c>
      <c r="AH310" s="262">
        <v>1387</v>
      </c>
      <c r="AI310" s="262">
        <v>1989</v>
      </c>
      <c r="AJ310" s="262">
        <v>921</v>
      </c>
      <c r="AK310" s="262">
        <v>316</v>
      </c>
      <c r="AL310" s="262">
        <v>4172</v>
      </c>
      <c r="AM310" s="262">
        <v>1671</v>
      </c>
      <c r="AN310" s="262">
        <v>3627</v>
      </c>
      <c r="AO310" s="262">
        <v>1059</v>
      </c>
      <c r="AP310" s="262">
        <v>33517</v>
      </c>
      <c r="AQ310" s="262">
        <v>3730</v>
      </c>
      <c r="AR310" s="262">
        <v>2531</v>
      </c>
      <c r="AS310" s="262">
        <v>4441</v>
      </c>
      <c r="AT310" s="262">
        <v>6008</v>
      </c>
      <c r="AU310" s="262">
        <v>7103</v>
      </c>
      <c r="AV310" s="262">
        <v>3959</v>
      </c>
      <c r="AW310" s="262">
        <v>3809</v>
      </c>
      <c r="AX310" s="262">
        <v>1224</v>
      </c>
      <c r="AY310" s="262">
        <v>712</v>
      </c>
      <c r="AZ310" s="262">
        <v>12386</v>
      </c>
      <c r="BA310" s="262">
        <v>11633</v>
      </c>
      <c r="BB310" s="262">
        <v>3014</v>
      </c>
      <c r="BC310" s="262">
        <v>206</v>
      </c>
      <c r="BD310" s="262">
        <v>5031</v>
      </c>
      <c r="BE310" s="262">
        <v>606</v>
      </c>
      <c r="BF310" s="262">
        <v>383</v>
      </c>
      <c r="BG310" s="262">
        <v>258</v>
      </c>
      <c r="BH310" s="262">
        <v>4871</v>
      </c>
      <c r="BI310" s="262">
        <v>2673</v>
      </c>
      <c r="BJ310" s="262">
        <v>568</v>
      </c>
      <c r="BK310" s="262">
        <v>23055</v>
      </c>
      <c r="BL310" s="262">
        <v>1964</v>
      </c>
      <c r="BM310" s="262">
        <v>386</v>
      </c>
      <c r="BN310" s="262">
        <v>11190</v>
      </c>
      <c r="BO310" s="262">
        <v>21199</v>
      </c>
      <c r="BP310" s="262">
        <v>106</v>
      </c>
      <c r="BQ310" s="262">
        <v>1022</v>
      </c>
      <c r="BR310" s="262">
        <v>3025</v>
      </c>
      <c r="BS310" s="262">
        <v>6589</v>
      </c>
      <c r="BT310" s="262">
        <v>9077</v>
      </c>
      <c r="BU310" s="262">
        <v>6675</v>
      </c>
      <c r="BV310" s="262">
        <v>3236</v>
      </c>
      <c r="BW310" s="262">
        <v>2197</v>
      </c>
      <c r="BX310" s="262">
        <v>1265</v>
      </c>
      <c r="BY310" s="262">
        <v>593</v>
      </c>
      <c r="BZ310" s="262">
        <v>317</v>
      </c>
      <c r="CA310" s="262">
        <v>543</v>
      </c>
      <c r="CB310" s="262">
        <v>2673</v>
      </c>
      <c r="CC310" s="262">
        <v>4553</v>
      </c>
      <c r="CD310" s="262">
        <v>8403</v>
      </c>
      <c r="CE310" s="262">
        <v>8525</v>
      </c>
      <c r="CF310" s="262">
        <v>4745</v>
      </c>
      <c r="CG310" s="262">
        <v>2393</v>
      </c>
      <c r="CH310" s="262">
        <v>2225</v>
      </c>
      <c r="CI310" s="262">
        <v>12700</v>
      </c>
      <c r="CJ310" s="262">
        <v>3633</v>
      </c>
      <c r="CK310" s="262">
        <v>10228</v>
      </c>
      <c r="CL310" s="262">
        <v>6956</v>
      </c>
      <c r="CM310" s="262">
        <v>32265</v>
      </c>
      <c r="CN310" s="262">
        <v>14297</v>
      </c>
      <c r="CO310" s="262">
        <v>8657</v>
      </c>
      <c r="CP310" s="262">
        <v>6399</v>
      </c>
      <c r="CQ310" s="262">
        <v>2147</v>
      </c>
      <c r="CR310" s="262">
        <v>765</v>
      </c>
      <c r="CS310" s="262">
        <v>14297</v>
      </c>
      <c r="CT310" s="262">
        <v>10215</v>
      </c>
      <c r="CU310" s="262">
        <v>3800</v>
      </c>
      <c r="CV310" s="262">
        <v>2722</v>
      </c>
      <c r="CW310" s="262">
        <v>879</v>
      </c>
      <c r="CX310" s="262">
        <v>352</v>
      </c>
      <c r="CY310" s="262">
        <v>64078</v>
      </c>
      <c r="CZ310" s="262">
        <v>31173</v>
      </c>
      <c r="DA310" s="262">
        <v>32905</v>
      </c>
      <c r="DB310" s="262">
        <v>5293</v>
      </c>
      <c r="DC310" s="262">
        <v>6084</v>
      </c>
      <c r="DD310" s="262">
        <v>8799</v>
      </c>
      <c r="DE310" s="262">
        <v>8605</v>
      </c>
      <c r="DF310" s="262">
        <v>7484</v>
      </c>
      <c r="DG310" s="262">
        <v>6583</v>
      </c>
      <c r="DH310" s="262">
        <v>3968</v>
      </c>
      <c r="DI310" s="262">
        <v>1489</v>
      </c>
      <c r="DJ310" s="262">
        <v>1628</v>
      </c>
      <c r="DK310" s="262">
        <v>5070</v>
      </c>
      <c r="DL310" s="262">
        <v>1801</v>
      </c>
      <c r="DM310" s="262">
        <v>5712</v>
      </c>
      <c r="DN310" s="262">
        <v>4476</v>
      </c>
      <c r="DO310" s="262">
        <v>7761</v>
      </c>
      <c r="DP310" s="262">
        <v>9501</v>
      </c>
      <c r="DQ310" s="262">
        <v>12436</v>
      </c>
      <c r="DR310" s="262">
        <v>7630</v>
      </c>
      <c r="DS310" s="262">
        <v>6574</v>
      </c>
      <c r="DT310" s="262">
        <v>34090</v>
      </c>
      <c r="DU310" s="262">
        <v>32740</v>
      </c>
      <c r="DV310" s="262">
        <v>1350</v>
      </c>
      <c r="DW310" s="262">
        <v>29120</v>
      </c>
      <c r="DX310" s="262">
        <v>32740</v>
      </c>
      <c r="DY310" s="262">
        <v>27920</v>
      </c>
      <c r="DZ310" s="262">
        <v>1700</v>
      </c>
      <c r="EA310" s="262">
        <v>1310</v>
      </c>
      <c r="EB310" s="262">
        <v>1620</v>
      </c>
      <c r="EC310" s="262">
        <v>0.42420000000000002</v>
      </c>
      <c r="ED310" s="262">
        <v>32090</v>
      </c>
      <c r="EE310" s="262">
        <v>1340</v>
      </c>
      <c r="EF310" s="262">
        <v>4900</v>
      </c>
      <c r="EG310" s="262">
        <v>4930</v>
      </c>
      <c r="EH310" s="262">
        <v>4400</v>
      </c>
      <c r="EI310" s="262">
        <v>4680</v>
      </c>
      <c r="EJ310" s="262">
        <v>0.42420000000000002</v>
      </c>
      <c r="EK310" s="262">
        <v>4400</v>
      </c>
      <c r="EL310" s="262">
        <v>3310</v>
      </c>
      <c r="EM310" s="262">
        <v>3650</v>
      </c>
      <c r="EN310" s="262">
        <v>0.42420000000000002</v>
      </c>
      <c r="EO310" s="262">
        <v>32740</v>
      </c>
      <c r="EP310" s="262">
        <v>0.42420000000000002</v>
      </c>
      <c r="EQ310" s="262">
        <v>9590</v>
      </c>
      <c r="ER310" s="262">
        <v>7820</v>
      </c>
      <c r="ES310" s="262">
        <v>360</v>
      </c>
      <c r="ET310" s="262">
        <v>1410</v>
      </c>
      <c r="EU310" s="262">
        <v>9090</v>
      </c>
      <c r="EV310" s="262">
        <v>6080</v>
      </c>
      <c r="EW310" s="262">
        <v>3010</v>
      </c>
      <c r="EX310" s="262">
        <v>13820</v>
      </c>
      <c r="EY310" s="262">
        <v>700</v>
      </c>
      <c r="EZ310" s="262">
        <v>4190</v>
      </c>
      <c r="FA310" s="262">
        <v>1710</v>
      </c>
      <c r="FB310" s="262">
        <v>7210</v>
      </c>
      <c r="FC310" s="262">
        <v>0.42420000000000002</v>
      </c>
      <c r="FD310" s="262">
        <v>6870</v>
      </c>
      <c r="FE310" s="262">
        <v>2180</v>
      </c>
      <c r="FF310" s="262">
        <v>3930</v>
      </c>
      <c r="FG310" s="262">
        <v>760</v>
      </c>
      <c r="FH310" s="262">
        <v>2130</v>
      </c>
      <c r="FI310" s="262">
        <v>1270</v>
      </c>
      <c r="FJ310" s="262">
        <v>1280</v>
      </c>
      <c r="FK310" s="262">
        <v>1410</v>
      </c>
      <c r="FL310" s="262">
        <v>0.42420000000000002</v>
      </c>
      <c r="FM310" s="262">
        <v>720</v>
      </c>
      <c r="FN310" s="262">
        <v>54940</v>
      </c>
      <c r="FO310" s="262">
        <v>5180</v>
      </c>
      <c r="FP310" s="262">
        <v>3870</v>
      </c>
      <c r="FQ310" s="262">
        <v>1320</v>
      </c>
      <c r="FR310" s="262">
        <v>22430</v>
      </c>
      <c r="FS310" s="262">
        <v>14300</v>
      </c>
      <c r="FT310" s="262">
        <v>13540</v>
      </c>
      <c r="FU310" s="262">
        <v>760</v>
      </c>
      <c r="FV310" s="262">
        <v>4520</v>
      </c>
      <c r="FW310" s="262">
        <v>8510</v>
      </c>
      <c r="FX310" s="262">
        <v>54940</v>
      </c>
      <c r="FY310" s="262">
        <v>14760</v>
      </c>
      <c r="FZ310" s="262">
        <v>26900</v>
      </c>
      <c r="GA310" s="262">
        <v>5000</v>
      </c>
      <c r="GB310" s="262">
        <v>1180</v>
      </c>
      <c r="GC310" s="262">
        <v>3220</v>
      </c>
      <c r="GD310" s="262">
        <v>3470</v>
      </c>
      <c r="GE310" s="262">
        <v>0.42420000000000002</v>
      </c>
      <c r="GF310">
        <v>1164</v>
      </c>
      <c r="GG310">
        <v>1017</v>
      </c>
      <c r="GH310">
        <v>4500</v>
      </c>
      <c r="GI310">
        <v>1296</v>
      </c>
      <c r="GJ310">
        <v>435</v>
      </c>
      <c r="GK310">
        <v>463</v>
      </c>
      <c r="GL310">
        <v>725</v>
      </c>
      <c r="GM310">
        <v>442</v>
      </c>
      <c r="GN310">
        <v>357</v>
      </c>
      <c r="GO310">
        <v>130</v>
      </c>
      <c r="GP310">
        <v>3730</v>
      </c>
      <c r="GQ310">
        <v>2474</v>
      </c>
      <c r="GR310">
        <v>17418</v>
      </c>
      <c r="GS310">
        <v>3441</v>
      </c>
      <c r="GT310">
        <v>1134</v>
      </c>
      <c r="GU310">
        <v>2100</v>
      </c>
      <c r="GV310">
        <v>1616</v>
      </c>
      <c r="GW310">
        <v>765</v>
      </c>
      <c r="GX310">
        <v>559</v>
      </c>
      <c r="GY310">
        <v>280</v>
      </c>
    </row>
    <row r="311" spans="1:207">
      <c r="A311" s="262">
        <v>9764</v>
      </c>
      <c r="B311" s="262">
        <v>9</v>
      </c>
      <c r="C311" s="262">
        <v>7</v>
      </c>
      <c r="D311" s="262">
        <v>64</v>
      </c>
      <c r="E311" s="262" t="s">
        <v>188</v>
      </c>
      <c r="F311" s="262" t="s">
        <v>2804</v>
      </c>
      <c r="G311" s="262" t="s">
        <v>2805</v>
      </c>
      <c r="H311" s="262" t="s">
        <v>2202</v>
      </c>
      <c r="I311" s="262">
        <v>9083</v>
      </c>
      <c r="J311" s="262">
        <v>892</v>
      </c>
      <c r="K311" s="262">
        <v>989</v>
      </c>
      <c r="L311" s="262">
        <v>1301</v>
      </c>
      <c r="M311" s="262">
        <v>1596</v>
      </c>
      <c r="N311" s="262">
        <v>1284</v>
      </c>
      <c r="O311" s="262">
        <v>1101</v>
      </c>
      <c r="P311" s="262">
        <v>1181</v>
      </c>
      <c r="Q311" s="262">
        <v>437</v>
      </c>
      <c r="R311" s="262">
        <v>302</v>
      </c>
      <c r="S311" s="262">
        <v>954</v>
      </c>
      <c r="T311" s="262">
        <v>7282</v>
      </c>
      <c r="U311" s="262">
        <v>338</v>
      </c>
      <c r="V311" s="262">
        <v>188</v>
      </c>
      <c r="W311" s="262">
        <v>139</v>
      </c>
      <c r="X311" s="262">
        <v>68</v>
      </c>
      <c r="Y311" s="262">
        <v>41</v>
      </c>
      <c r="Z311" s="262">
        <v>73</v>
      </c>
      <c r="AA311" s="262">
        <v>86</v>
      </c>
      <c r="AB311" s="262">
        <v>548</v>
      </c>
      <c r="AC311" s="262">
        <v>32</v>
      </c>
      <c r="AD311" s="262">
        <v>7233</v>
      </c>
      <c r="AE311" s="262">
        <v>1115</v>
      </c>
      <c r="AF311" s="262">
        <v>69</v>
      </c>
      <c r="AG311" s="262">
        <v>6256</v>
      </c>
      <c r="AH311" s="262">
        <v>1113</v>
      </c>
      <c r="AI311" s="262">
        <v>1099</v>
      </c>
      <c r="AJ311" s="262">
        <v>478</v>
      </c>
      <c r="AK311" s="262">
        <v>137</v>
      </c>
      <c r="AL311" s="262">
        <v>4746</v>
      </c>
      <c r="AM311" s="262">
        <v>1675</v>
      </c>
      <c r="AN311" s="262">
        <v>2042</v>
      </c>
      <c r="AO311" s="262">
        <v>620</v>
      </c>
      <c r="AP311" s="262">
        <v>20821</v>
      </c>
      <c r="AQ311" s="262">
        <v>1698</v>
      </c>
      <c r="AR311" s="262">
        <v>1623</v>
      </c>
      <c r="AS311" s="262">
        <v>3311</v>
      </c>
      <c r="AT311" s="262">
        <v>4260</v>
      </c>
      <c r="AU311" s="262">
        <v>3339</v>
      </c>
      <c r="AV311" s="262">
        <v>2479</v>
      </c>
      <c r="AW311" s="262">
        <v>2829</v>
      </c>
      <c r="AX311" s="262">
        <v>713</v>
      </c>
      <c r="AY311" s="262">
        <v>569</v>
      </c>
      <c r="AZ311" s="262">
        <v>5754</v>
      </c>
      <c r="BA311" s="262">
        <v>9117</v>
      </c>
      <c r="BB311" s="262">
        <v>3236</v>
      </c>
      <c r="BC311" s="262">
        <v>989</v>
      </c>
      <c r="BD311" s="262">
        <v>902</v>
      </c>
      <c r="BE311" s="262">
        <v>170</v>
      </c>
      <c r="BF311" s="262">
        <v>140</v>
      </c>
      <c r="BG311" s="262">
        <v>513</v>
      </c>
      <c r="BH311" s="262">
        <v>116</v>
      </c>
      <c r="BI311" s="262">
        <v>2373</v>
      </c>
      <c r="BJ311" s="262">
        <v>224</v>
      </c>
      <c r="BK311" s="262">
        <v>15194</v>
      </c>
      <c r="BL311" s="262">
        <v>2749</v>
      </c>
      <c r="BM311" s="262">
        <v>165</v>
      </c>
      <c r="BN311" s="262">
        <v>8392</v>
      </c>
      <c r="BO311" s="262">
        <v>11692</v>
      </c>
      <c r="BP311" s="262">
        <v>31</v>
      </c>
      <c r="BQ311" s="262">
        <v>706</v>
      </c>
      <c r="BR311" s="262">
        <v>1504</v>
      </c>
      <c r="BS311" s="262">
        <v>3819</v>
      </c>
      <c r="BT311" s="262">
        <v>5138</v>
      </c>
      <c r="BU311" s="262">
        <v>3781</v>
      </c>
      <c r="BV311" s="262">
        <v>2251</v>
      </c>
      <c r="BW311" s="262">
        <v>2040</v>
      </c>
      <c r="BX311" s="262">
        <v>1169</v>
      </c>
      <c r="BY311" s="262">
        <v>438</v>
      </c>
      <c r="BZ311" s="262">
        <v>247</v>
      </c>
      <c r="CA311" s="262">
        <v>434</v>
      </c>
      <c r="CB311" s="262">
        <v>1311</v>
      </c>
      <c r="CC311" s="262">
        <v>2848</v>
      </c>
      <c r="CD311" s="262">
        <v>4727</v>
      </c>
      <c r="CE311" s="262">
        <v>4287</v>
      </c>
      <c r="CF311" s="262">
        <v>3152</v>
      </c>
      <c r="CG311" s="262">
        <v>2231</v>
      </c>
      <c r="CH311" s="262">
        <v>2265</v>
      </c>
      <c r="CI311" s="262">
        <v>9619</v>
      </c>
      <c r="CJ311" s="262">
        <v>3316</v>
      </c>
      <c r="CK311" s="262">
        <v>5604</v>
      </c>
      <c r="CL311" s="262">
        <v>2282</v>
      </c>
      <c r="CM311" s="262">
        <v>19857</v>
      </c>
      <c r="CN311" s="262">
        <v>8273</v>
      </c>
      <c r="CO311" s="262">
        <v>4908</v>
      </c>
      <c r="CP311" s="262">
        <v>4611</v>
      </c>
      <c r="CQ311" s="262">
        <v>1557</v>
      </c>
      <c r="CR311" s="262">
        <v>508</v>
      </c>
      <c r="CS311" s="262">
        <v>8273</v>
      </c>
      <c r="CT311" s="262">
        <v>6192</v>
      </c>
      <c r="CU311" s="262">
        <v>2373</v>
      </c>
      <c r="CV311" s="262">
        <v>2027</v>
      </c>
      <c r="CW311" s="262">
        <v>686</v>
      </c>
      <c r="CX311" s="262">
        <v>306</v>
      </c>
      <c r="CY311" s="262">
        <v>41241</v>
      </c>
      <c r="CZ311" s="262">
        <v>20010</v>
      </c>
      <c r="DA311" s="262">
        <v>21231</v>
      </c>
      <c r="DB311" s="262">
        <v>3649</v>
      </c>
      <c r="DC311" s="262">
        <v>4338</v>
      </c>
      <c r="DD311" s="262">
        <v>4938</v>
      </c>
      <c r="DE311" s="262">
        <v>5756</v>
      </c>
      <c r="DF311" s="262">
        <v>4561</v>
      </c>
      <c r="DG311" s="262">
        <v>4083</v>
      </c>
      <c r="DH311" s="262">
        <v>2542</v>
      </c>
      <c r="DI311" s="262">
        <v>1061</v>
      </c>
      <c r="DJ311" s="262">
        <v>1070</v>
      </c>
      <c r="DK311" s="262">
        <v>3581</v>
      </c>
      <c r="DL311" s="262">
        <v>1274</v>
      </c>
      <c r="DM311" s="262">
        <v>3415</v>
      </c>
      <c r="DN311" s="262">
        <v>2524</v>
      </c>
      <c r="DO311" s="262">
        <v>4994</v>
      </c>
      <c r="DP311" s="262">
        <v>6380</v>
      </c>
      <c r="DQ311" s="262">
        <v>8118</v>
      </c>
      <c r="DR311" s="262">
        <v>4692</v>
      </c>
      <c r="DS311" s="262">
        <v>4132</v>
      </c>
      <c r="DT311" s="262">
        <v>22630</v>
      </c>
      <c r="DU311" s="262">
        <v>21910</v>
      </c>
      <c r="DV311" s="262">
        <v>720</v>
      </c>
      <c r="DW311" s="262">
        <v>18280</v>
      </c>
      <c r="DX311" s="262">
        <v>21910</v>
      </c>
      <c r="DY311" s="262">
        <v>18800</v>
      </c>
      <c r="DZ311" s="262">
        <v>970</v>
      </c>
      <c r="EA311" s="262">
        <v>840</v>
      </c>
      <c r="EB311" s="262">
        <v>1120</v>
      </c>
      <c r="EC311" s="262">
        <v>0.42420000000000002</v>
      </c>
      <c r="ED311" s="262">
        <v>21580</v>
      </c>
      <c r="EE311" s="262">
        <v>1010</v>
      </c>
      <c r="EF311" s="262">
        <v>2720</v>
      </c>
      <c r="EG311" s="262">
        <v>3260</v>
      </c>
      <c r="EH311" s="262">
        <v>3270</v>
      </c>
      <c r="EI311" s="262">
        <v>3180</v>
      </c>
      <c r="EJ311" s="262">
        <v>0.42420000000000002</v>
      </c>
      <c r="EK311" s="262">
        <v>3240</v>
      </c>
      <c r="EL311" s="262">
        <v>2000</v>
      </c>
      <c r="EM311" s="262">
        <v>2620</v>
      </c>
      <c r="EN311" s="262">
        <v>0.42420000000000002</v>
      </c>
      <c r="EO311" s="262">
        <v>21910</v>
      </c>
      <c r="EP311" s="262">
        <v>0.42420000000000002</v>
      </c>
      <c r="EQ311" s="262">
        <v>7600</v>
      </c>
      <c r="ER311" s="262">
        <v>6240</v>
      </c>
      <c r="ES311" s="262">
        <v>180</v>
      </c>
      <c r="ET311" s="262">
        <v>1180</v>
      </c>
      <c r="EU311" s="262">
        <v>4910</v>
      </c>
      <c r="EV311" s="262">
        <v>3680</v>
      </c>
      <c r="EW311" s="262">
        <v>1230</v>
      </c>
      <c r="EX311" s="262">
        <v>9160</v>
      </c>
      <c r="EY311" s="262">
        <v>480</v>
      </c>
      <c r="EZ311" s="262">
        <v>2790</v>
      </c>
      <c r="FA311" s="262">
        <v>1180</v>
      </c>
      <c r="FB311" s="262">
        <v>4720</v>
      </c>
      <c r="FC311" s="262">
        <v>0.42420000000000002</v>
      </c>
      <c r="FD311" s="262">
        <v>4830</v>
      </c>
      <c r="FE311" s="262">
        <v>1640</v>
      </c>
      <c r="FF311" s="262">
        <v>2690</v>
      </c>
      <c r="FG311" s="262">
        <v>500</v>
      </c>
      <c r="FH311" s="262">
        <v>1560</v>
      </c>
      <c r="FI311" s="262">
        <v>870</v>
      </c>
      <c r="FJ311" s="262">
        <v>710</v>
      </c>
      <c r="FK311" s="262">
        <v>1200</v>
      </c>
      <c r="FL311" s="262">
        <v>0.42420000000000002</v>
      </c>
      <c r="FM311" s="262">
        <v>480</v>
      </c>
      <c r="FN311" s="262">
        <v>35060</v>
      </c>
      <c r="FO311" s="262">
        <v>3630</v>
      </c>
      <c r="FP311" s="262">
        <v>2700</v>
      </c>
      <c r="FQ311" s="262">
        <v>930</v>
      </c>
      <c r="FR311" s="262">
        <v>15300</v>
      </c>
      <c r="FS311" s="262">
        <v>8700</v>
      </c>
      <c r="FT311" s="262">
        <v>8200</v>
      </c>
      <c r="FU311" s="262">
        <v>500</v>
      </c>
      <c r="FV311" s="262">
        <v>2690</v>
      </c>
      <c r="FW311" s="262">
        <v>4740</v>
      </c>
      <c r="FX311" s="262">
        <v>35060</v>
      </c>
      <c r="FY311" s="262">
        <v>10110</v>
      </c>
      <c r="FZ311" s="262">
        <v>17180</v>
      </c>
      <c r="GA311" s="262">
        <v>3140</v>
      </c>
      <c r="GB311" s="262">
        <v>700</v>
      </c>
      <c r="GC311" s="262">
        <v>1660</v>
      </c>
      <c r="GD311" s="262">
        <v>1930</v>
      </c>
      <c r="GE311" s="262">
        <v>0.42420000000000002</v>
      </c>
      <c r="GF311">
        <v>892</v>
      </c>
      <c r="GG311">
        <v>969</v>
      </c>
      <c r="GH311">
        <v>4071</v>
      </c>
      <c r="GI311">
        <v>980</v>
      </c>
      <c r="GJ311">
        <v>382</v>
      </c>
      <c r="GK311">
        <v>620</v>
      </c>
      <c r="GL311">
        <v>563</v>
      </c>
      <c r="GM311">
        <v>237</v>
      </c>
      <c r="GN311">
        <v>258</v>
      </c>
      <c r="GO311">
        <v>111</v>
      </c>
      <c r="GP311">
        <v>1698</v>
      </c>
      <c r="GQ311">
        <v>1539</v>
      </c>
      <c r="GR311">
        <v>10819</v>
      </c>
      <c r="GS311">
        <v>2238</v>
      </c>
      <c r="GT311">
        <v>682</v>
      </c>
      <c r="GU311">
        <v>1594</v>
      </c>
      <c r="GV311">
        <v>1180</v>
      </c>
      <c r="GW311">
        <v>401</v>
      </c>
      <c r="GX311">
        <v>461</v>
      </c>
      <c r="GY311">
        <v>209</v>
      </c>
    </row>
    <row r="312" spans="1:207">
      <c r="A312" s="262">
        <v>9771</v>
      </c>
      <c r="B312" s="262">
        <v>9</v>
      </c>
      <c r="C312" s="262">
        <v>7</v>
      </c>
      <c r="D312" s="262">
        <v>71</v>
      </c>
      <c r="E312" s="262" t="s">
        <v>188</v>
      </c>
      <c r="F312" s="262" t="s">
        <v>2806</v>
      </c>
      <c r="G312" s="262" t="s">
        <v>2807</v>
      </c>
      <c r="H312" s="262" t="s">
        <v>2202</v>
      </c>
      <c r="I312" s="262">
        <v>36373</v>
      </c>
      <c r="J312" s="262">
        <v>1551</v>
      </c>
      <c r="K312" s="262">
        <v>1815</v>
      </c>
      <c r="L312" s="262">
        <v>3257</v>
      </c>
      <c r="M312" s="262">
        <v>5311</v>
      </c>
      <c r="N312" s="262">
        <v>7694</v>
      </c>
      <c r="O312" s="262">
        <v>5688</v>
      </c>
      <c r="P312" s="262">
        <v>6098</v>
      </c>
      <c r="Q312" s="262">
        <v>3242</v>
      </c>
      <c r="R312" s="262">
        <v>1717</v>
      </c>
      <c r="S312" s="262">
        <v>2641</v>
      </c>
      <c r="T312" s="262">
        <v>33161</v>
      </c>
      <c r="U312" s="262">
        <v>100</v>
      </c>
      <c r="V312" s="262">
        <v>178</v>
      </c>
      <c r="W312" s="262">
        <v>77</v>
      </c>
      <c r="X312" s="262">
        <v>95</v>
      </c>
      <c r="Y312" s="262">
        <v>12</v>
      </c>
      <c r="Z312" s="262">
        <v>109</v>
      </c>
      <c r="AA312" s="262">
        <v>1129</v>
      </c>
      <c r="AB312" s="262">
        <v>343</v>
      </c>
      <c r="AC312" s="262">
        <v>181</v>
      </c>
      <c r="AD312" s="262">
        <v>31306</v>
      </c>
      <c r="AE312" s="262">
        <v>3127</v>
      </c>
      <c r="AF312" s="262">
        <v>287</v>
      </c>
      <c r="AG312" s="262">
        <v>26902</v>
      </c>
      <c r="AH312" s="262">
        <v>6505</v>
      </c>
      <c r="AI312" s="262">
        <v>2326</v>
      </c>
      <c r="AJ312" s="262">
        <v>529</v>
      </c>
      <c r="AK312" s="262">
        <v>111</v>
      </c>
      <c r="AL312" s="262">
        <v>25391</v>
      </c>
      <c r="AM312" s="262">
        <v>5140</v>
      </c>
      <c r="AN312" s="262">
        <v>4754</v>
      </c>
      <c r="AO312" s="262">
        <v>1088</v>
      </c>
      <c r="AP312" s="262">
        <v>55198</v>
      </c>
      <c r="AQ312" s="262">
        <v>2088</v>
      </c>
      <c r="AR312" s="262">
        <v>2368</v>
      </c>
      <c r="AS312" s="262">
        <v>4652</v>
      </c>
      <c r="AT312" s="262">
        <v>8192</v>
      </c>
      <c r="AU312" s="262">
        <v>11767</v>
      </c>
      <c r="AV312" s="262">
        <v>8224</v>
      </c>
      <c r="AW312" s="262">
        <v>10931</v>
      </c>
      <c r="AX312" s="262">
        <v>4518</v>
      </c>
      <c r="AY312" s="262">
        <v>2455</v>
      </c>
      <c r="AZ312" s="262">
        <v>11063</v>
      </c>
      <c r="BA312" s="262">
        <v>41640</v>
      </c>
      <c r="BB312" s="262">
        <v>598</v>
      </c>
      <c r="BC312" s="262">
        <v>861</v>
      </c>
      <c r="BD312" s="262">
        <v>360</v>
      </c>
      <c r="BE312" s="262">
        <v>370</v>
      </c>
      <c r="BF312" s="262">
        <v>36</v>
      </c>
      <c r="BG312" s="262">
        <v>267</v>
      </c>
      <c r="BH312" s="262">
        <v>1903</v>
      </c>
      <c r="BI312" s="262">
        <v>667</v>
      </c>
      <c r="BJ312" s="262">
        <v>320</v>
      </c>
      <c r="BK312" s="262">
        <v>47672</v>
      </c>
      <c r="BL312" s="262">
        <v>4265</v>
      </c>
      <c r="BM312" s="262">
        <v>368</v>
      </c>
      <c r="BN312" s="262">
        <v>33863</v>
      </c>
      <c r="BO312" s="262">
        <v>19212</v>
      </c>
      <c r="BP312" s="262">
        <v>105</v>
      </c>
      <c r="BQ312" s="262">
        <v>2015</v>
      </c>
      <c r="BR312" s="262">
        <v>1168</v>
      </c>
      <c r="BS312" s="262">
        <v>4505</v>
      </c>
      <c r="BT312" s="262">
        <v>8358</v>
      </c>
      <c r="BU312" s="262">
        <v>9554</v>
      </c>
      <c r="BV312" s="262">
        <v>8871</v>
      </c>
      <c r="BW312" s="262">
        <v>8882</v>
      </c>
      <c r="BX312" s="262">
        <v>6331</v>
      </c>
      <c r="BY312" s="262">
        <v>2753</v>
      </c>
      <c r="BZ312" s="262">
        <v>1856</v>
      </c>
      <c r="CA312" s="262">
        <v>2917</v>
      </c>
      <c r="CB312" s="262">
        <v>603</v>
      </c>
      <c r="CC312" s="262">
        <v>2972</v>
      </c>
      <c r="CD312" s="262">
        <v>7208</v>
      </c>
      <c r="CE312" s="262">
        <v>10649</v>
      </c>
      <c r="CF312" s="262">
        <v>11165</v>
      </c>
      <c r="CG312" s="262">
        <v>10131</v>
      </c>
      <c r="CH312" s="262">
        <v>12467</v>
      </c>
      <c r="CI312" s="262">
        <v>37062</v>
      </c>
      <c r="CJ312" s="262">
        <v>6698</v>
      </c>
      <c r="CK312" s="262">
        <v>8938</v>
      </c>
      <c r="CL312" s="262">
        <v>2497</v>
      </c>
      <c r="CM312" s="262">
        <v>51796</v>
      </c>
      <c r="CN312" s="262">
        <v>13935</v>
      </c>
      <c r="CO312" s="262">
        <v>14389</v>
      </c>
      <c r="CP312" s="262">
        <v>18471</v>
      </c>
      <c r="CQ312" s="262">
        <v>4022</v>
      </c>
      <c r="CR312" s="262">
        <v>979</v>
      </c>
      <c r="CS312" s="262">
        <v>13935</v>
      </c>
      <c r="CT312" s="262">
        <v>16963</v>
      </c>
      <c r="CU312" s="262">
        <v>8946</v>
      </c>
      <c r="CV312" s="262">
        <v>8385</v>
      </c>
      <c r="CW312" s="262">
        <v>2577</v>
      </c>
      <c r="CX312" s="262">
        <v>990</v>
      </c>
      <c r="CY312" s="262">
        <v>126387</v>
      </c>
      <c r="CZ312" s="262">
        <v>62397</v>
      </c>
      <c r="DA312" s="262">
        <v>63990</v>
      </c>
      <c r="DB312" s="262">
        <v>11604</v>
      </c>
      <c r="DC312" s="262">
        <v>15366</v>
      </c>
      <c r="DD312" s="262">
        <v>13750</v>
      </c>
      <c r="DE312" s="262">
        <v>17969</v>
      </c>
      <c r="DF312" s="262">
        <v>13215</v>
      </c>
      <c r="DG312" s="262">
        <v>11412</v>
      </c>
      <c r="DH312" s="262">
        <v>5346</v>
      </c>
      <c r="DI312" s="262">
        <v>3116</v>
      </c>
      <c r="DJ312" s="262">
        <v>3360</v>
      </c>
      <c r="DK312" s="262">
        <v>12770</v>
      </c>
      <c r="DL312" s="262">
        <v>4613</v>
      </c>
      <c r="DM312" s="262">
        <v>10294</v>
      </c>
      <c r="DN312" s="262">
        <v>6567</v>
      </c>
      <c r="DO312" s="262">
        <v>14754</v>
      </c>
      <c r="DP312" s="262">
        <v>22971</v>
      </c>
      <c r="DQ312" s="262">
        <v>25021</v>
      </c>
      <c r="DR312" s="262">
        <v>13159</v>
      </c>
      <c r="DS312" s="262">
        <v>9762</v>
      </c>
      <c r="DT312" s="262">
        <v>72130</v>
      </c>
      <c r="DU312" s="262">
        <v>70620</v>
      </c>
      <c r="DV312" s="262">
        <v>1500</v>
      </c>
      <c r="DW312" s="262">
        <v>53400</v>
      </c>
      <c r="DX312" s="262">
        <v>70620</v>
      </c>
      <c r="DY312" s="262">
        <v>56780</v>
      </c>
      <c r="DZ312" s="262">
        <v>4200</v>
      </c>
      <c r="EA312" s="262">
        <v>3850</v>
      </c>
      <c r="EB312" s="262">
        <v>4520</v>
      </c>
      <c r="EC312" s="262">
        <v>1280</v>
      </c>
      <c r="ED312" s="262">
        <v>69100</v>
      </c>
      <c r="EE312" s="262">
        <v>3850</v>
      </c>
      <c r="EF312" s="262">
        <v>10570</v>
      </c>
      <c r="EG312" s="262">
        <v>13610</v>
      </c>
      <c r="EH312" s="262">
        <v>11460</v>
      </c>
      <c r="EI312" s="262">
        <v>9260</v>
      </c>
      <c r="EJ312" s="262">
        <v>1820</v>
      </c>
      <c r="EK312" s="262">
        <v>9490</v>
      </c>
      <c r="EL312" s="262">
        <v>3810</v>
      </c>
      <c r="EM312" s="262">
        <v>5020</v>
      </c>
      <c r="EN312" s="262">
        <v>0.42420000000000002</v>
      </c>
      <c r="EO312" s="262">
        <v>70620</v>
      </c>
      <c r="EP312" s="262">
        <v>2450</v>
      </c>
      <c r="EQ312" s="262">
        <v>21020</v>
      </c>
      <c r="ER312" s="262">
        <v>14640</v>
      </c>
      <c r="ES312" s="262">
        <v>1210</v>
      </c>
      <c r="ET312" s="262">
        <v>5170</v>
      </c>
      <c r="EU312" s="262">
        <v>19150</v>
      </c>
      <c r="EV312" s="262">
        <v>13280</v>
      </c>
      <c r="EW312" s="262">
        <v>5870</v>
      </c>
      <c r="EX312" s="262">
        <v>28010</v>
      </c>
      <c r="EY312" s="262">
        <v>2780</v>
      </c>
      <c r="EZ312" s="262">
        <v>6840</v>
      </c>
      <c r="FA312" s="262">
        <v>5570</v>
      </c>
      <c r="FB312" s="262">
        <v>12830</v>
      </c>
      <c r="FC312" s="262">
        <v>0.42420000000000002</v>
      </c>
      <c r="FD312" s="262">
        <v>17000</v>
      </c>
      <c r="FE312" s="262">
        <v>5340</v>
      </c>
      <c r="FF312" s="262">
        <v>9630</v>
      </c>
      <c r="FG312" s="262">
        <v>2020</v>
      </c>
      <c r="FH312" s="262">
        <v>5170</v>
      </c>
      <c r="FI312" s="262">
        <v>2570</v>
      </c>
      <c r="FJ312" s="262">
        <v>3890</v>
      </c>
      <c r="FK312" s="262">
        <v>3700</v>
      </c>
      <c r="FL312" s="262">
        <v>0.42420000000000002</v>
      </c>
      <c r="FM312" s="262">
        <v>1630</v>
      </c>
      <c r="FN312" s="262">
        <v>106610</v>
      </c>
      <c r="FO312" s="262">
        <v>6050</v>
      </c>
      <c r="FP312" s="262">
        <v>3110</v>
      </c>
      <c r="FQ312" s="262">
        <v>2940</v>
      </c>
      <c r="FR312" s="262">
        <v>51480</v>
      </c>
      <c r="FS312" s="262">
        <v>27000</v>
      </c>
      <c r="FT312" s="262">
        <v>24980</v>
      </c>
      <c r="FU312" s="262">
        <v>2020</v>
      </c>
      <c r="FV312" s="262">
        <v>7650</v>
      </c>
      <c r="FW312" s="262">
        <v>14430</v>
      </c>
      <c r="FX312" s="262">
        <v>106610</v>
      </c>
      <c r="FY312" s="262">
        <v>25340</v>
      </c>
      <c r="FZ312" s="262">
        <v>54410</v>
      </c>
      <c r="GA312" s="262">
        <v>12040</v>
      </c>
      <c r="GB312" s="262">
        <v>2400</v>
      </c>
      <c r="GC312" s="262">
        <v>5470</v>
      </c>
      <c r="GD312" s="262">
        <v>6210</v>
      </c>
      <c r="GE312" s="262">
        <v>740</v>
      </c>
      <c r="GF312">
        <v>1551</v>
      </c>
      <c r="GG312">
        <v>1736</v>
      </c>
      <c r="GH312">
        <v>15743</v>
      </c>
      <c r="GI312">
        <v>4954</v>
      </c>
      <c r="GJ312">
        <v>2000</v>
      </c>
      <c r="GK312">
        <v>3070</v>
      </c>
      <c r="GL312">
        <v>3167</v>
      </c>
      <c r="GM312">
        <v>1946</v>
      </c>
      <c r="GN312">
        <v>1532</v>
      </c>
      <c r="GO312">
        <v>674</v>
      </c>
      <c r="GP312">
        <v>2088</v>
      </c>
      <c r="GQ312">
        <v>2243</v>
      </c>
      <c r="GR312">
        <v>23975</v>
      </c>
      <c r="GS312">
        <v>7003</v>
      </c>
      <c r="GT312">
        <v>3036</v>
      </c>
      <c r="GU312">
        <v>6383</v>
      </c>
      <c r="GV312">
        <v>4604</v>
      </c>
      <c r="GW312">
        <v>2659</v>
      </c>
      <c r="GX312">
        <v>2297</v>
      </c>
      <c r="GY312">
        <v>907</v>
      </c>
    </row>
    <row r="313" spans="1:207">
      <c r="A313" s="262">
        <v>9772</v>
      </c>
      <c r="B313" s="262">
        <v>9</v>
      </c>
      <c r="C313" s="262">
        <v>7</v>
      </c>
      <c r="D313" s="262">
        <v>72</v>
      </c>
      <c r="E313" s="262" t="s">
        <v>188</v>
      </c>
      <c r="F313" s="262" t="s">
        <v>2798</v>
      </c>
      <c r="G313" s="262" t="s">
        <v>2808</v>
      </c>
      <c r="H313" s="262" t="s">
        <v>2202</v>
      </c>
      <c r="I313" s="262">
        <v>65295</v>
      </c>
      <c r="J313" s="262">
        <v>3393</v>
      </c>
      <c r="K313" s="262">
        <v>4390</v>
      </c>
      <c r="L313" s="262">
        <v>6378</v>
      </c>
      <c r="M313" s="262">
        <v>10573</v>
      </c>
      <c r="N313" s="262">
        <v>11492</v>
      </c>
      <c r="O313" s="262">
        <v>9949</v>
      </c>
      <c r="P313" s="262">
        <v>11301</v>
      </c>
      <c r="Q313" s="262">
        <v>4935</v>
      </c>
      <c r="R313" s="262">
        <v>2884</v>
      </c>
      <c r="S313" s="262">
        <v>5312</v>
      </c>
      <c r="T313" s="262">
        <v>58738</v>
      </c>
      <c r="U313" s="262">
        <v>28</v>
      </c>
      <c r="V313" s="262">
        <v>606</v>
      </c>
      <c r="W313" s="262">
        <v>157</v>
      </c>
      <c r="X313" s="262">
        <v>226</v>
      </c>
      <c r="Y313" s="262">
        <v>16</v>
      </c>
      <c r="Z313" s="262">
        <v>212</v>
      </c>
      <c r="AA313" s="262">
        <v>1028</v>
      </c>
      <c r="AB313" s="262">
        <v>662</v>
      </c>
      <c r="AC313" s="262">
        <v>466</v>
      </c>
      <c r="AD313" s="262">
        <v>55831</v>
      </c>
      <c r="AE313" s="262">
        <v>6776</v>
      </c>
      <c r="AF313" s="262">
        <v>532</v>
      </c>
      <c r="AG313" s="262">
        <v>48905</v>
      </c>
      <c r="AH313" s="262">
        <v>9752</v>
      </c>
      <c r="AI313" s="262">
        <v>4777</v>
      </c>
      <c r="AJ313" s="262">
        <v>1467</v>
      </c>
      <c r="AK313" s="262">
        <v>394</v>
      </c>
      <c r="AL313" s="262">
        <v>43946</v>
      </c>
      <c r="AM313" s="262">
        <v>10587</v>
      </c>
      <c r="AN313" s="262">
        <v>8490</v>
      </c>
      <c r="AO313" s="262">
        <v>2272</v>
      </c>
      <c r="AP313" s="262">
        <v>108075</v>
      </c>
      <c r="AQ313" s="262">
        <v>4327</v>
      </c>
      <c r="AR313" s="262">
        <v>5679</v>
      </c>
      <c r="AS313" s="262">
        <v>10071</v>
      </c>
      <c r="AT313" s="262">
        <v>17985</v>
      </c>
      <c r="AU313" s="262">
        <v>20027</v>
      </c>
      <c r="AV313" s="262">
        <v>16459</v>
      </c>
      <c r="AW313" s="262">
        <v>22833</v>
      </c>
      <c r="AX313" s="262">
        <v>6776</v>
      </c>
      <c r="AY313" s="262">
        <v>3912</v>
      </c>
      <c r="AZ313" s="262">
        <v>28961</v>
      </c>
      <c r="BA313" s="262">
        <v>73787</v>
      </c>
      <c r="BB313" s="262">
        <v>159</v>
      </c>
      <c r="BC313" s="262">
        <v>3315</v>
      </c>
      <c r="BD313" s="262">
        <v>914</v>
      </c>
      <c r="BE313" s="262">
        <v>523</v>
      </c>
      <c r="BF313" s="262">
        <v>37</v>
      </c>
      <c r="BG313" s="262">
        <v>373</v>
      </c>
      <c r="BH313" s="262">
        <v>1988</v>
      </c>
      <c r="BI313" s="262">
        <v>1474</v>
      </c>
      <c r="BJ313" s="262">
        <v>2028</v>
      </c>
      <c r="BK313" s="262">
        <v>92734</v>
      </c>
      <c r="BL313" s="262">
        <v>9257</v>
      </c>
      <c r="BM313" s="262">
        <v>588</v>
      </c>
      <c r="BN313" s="262">
        <v>63364</v>
      </c>
      <c r="BO313" s="262">
        <v>40460</v>
      </c>
      <c r="BP313" s="262">
        <v>192</v>
      </c>
      <c r="BQ313" s="262">
        <v>4053</v>
      </c>
      <c r="BR313" s="262">
        <v>2376</v>
      </c>
      <c r="BS313" s="262">
        <v>10686</v>
      </c>
      <c r="BT313" s="262">
        <v>19996</v>
      </c>
      <c r="BU313" s="262">
        <v>20380</v>
      </c>
      <c r="BV313" s="262">
        <v>16303</v>
      </c>
      <c r="BW313" s="262">
        <v>15691</v>
      </c>
      <c r="BX313" s="262">
        <v>11003</v>
      </c>
      <c r="BY313" s="262">
        <v>4629</v>
      </c>
      <c r="BZ313" s="262">
        <v>2910</v>
      </c>
      <c r="CA313" s="262">
        <v>4095</v>
      </c>
      <c r="CB313" s="262">
        <v>1481</v>
      </c>
      <c r="CC313" s="262">
        <v>5670</v>
      </c>
      <c r="CD313" s="262">
        <v>15861</v>
      </c>
      <c r="CE313" s="262">
        <v>24278</v>
      </c>
      <c r="CF313" s="262">
        <v>21988</v>
      </c>
      <c r="CG313" s="262">
        <v>18261</v>
      </c>
      <c r="CH313" s="262">
        <v>20530</v>
      </c>
      <c r="CI313" s="262">
        <v>67606</v>
      </c>
      <c r="CJ313" s="262">
        <v>14148</v>
      </c>
      <c r="CK313" s="262">
        <v>20734</v>
      </c>
      <c r="CL313" s="262">
        <v>5581</v>
      </c>
      <c r="CM313" s="262">
        <v>101710</v>
      </c>
      <c r="CN313" s="262">
        <v>29982</v>
      </c>
      <c r="CO313" s="262">
        <v>28751</v>
      </c>
      <c r="CP313" s="262">
        <v>33272</v>
      </c>
      <c r="CQ313" s="262">
        <v>8065</v>
      </c>
      <c r="CR313" s="262">
        <v>1640</v>
      </c>
      <c r="CS313" s="262">
        <v>29982</v>
      </c>
      <c r="CT313" s="262">
        <v>33784</v>
      </c>
      <c r="CU313" s="262">
        <v>17140</v>
      </c>
      <c r="CV313" s="262">
        <v>14755</v>
      </c>
      <c r="CW313" s="262">
        <v>4425</v>
      </c>
      <c r="CX313" s="262">
        <v>1624</v>
      </c>
      <c r="CY313" s="262">
        <v>237095</v>
      </c>
      <c r="CZ313" s="262">
        <v>116462</v>
      </c>
      <c r="DA313" s="262">
        <v>120633</v>
      </c>
      <c r="DB313" s="262">
        <v>21297</v>
      </c>
      <c r="DC313" s="262">
        <v>28227</v>
      </c>
      <c r="DD313" s="262">
        <v>25335</v>
      </c>
      <c r="DE313" s="262">
        <v>34147</v>
      </c>
      <c r="DF313" s="262">
        <v>26207</v>
      </c>
      <c r="DG313" s="262">
        <v>21935</v>
      </c>
      <c r="DH313" s="262">
        <v>11010</v>
      </c>
      <c r="DI313" s="262">
        <v>5776</v>
      </c>
      <c r="DJ313" s="262">
        <v>6199</v>
      </c>
      <c r="DK313" s="262">
        <v>22930</v>
      </c>
      <c r="DL313" s="262">
        <v>8668</v>
      </c>
      <c r="DM313" s="262">
        <v>19175</v>
      </c>
      <c r="DN313" s="262">
        <v>12111</v>
      </c>
      <c r="DO313" s="262">
        <v>26863</v>
      </c>
      <c r="DP313" s="262">
        <v>42074</v>
      </c>
      <c r="DQ313" s="262">
        <v>47855</v>
      </c>
      <c r="DR313" s="262">
        <v>25821</v>
      </c>
      <c r="DS313" s="262">
        <v>19623</v>
      </c>
      <c r="DT313" s="262">
        <v>131040</v>
      </c>
      <c r="DU313" s="262">
        <v>127810</v>
      </c>
      <c r="DV313" s="262">
        <v>3230</v>
      </c>
      <c r="DW313" s="262">
        <v>105420</v>
      </c>
      <c r="DX313" s="262">
        <v>127810</v>
      </c>
      <c r="DY313" s="262">
        <v>105130</v>
      </c>
      <c r="DZ313" s="262">
        <v>8090</v>
      </c>
      <c r="EA313" s="262">
        <v>6140</v>
      </c>
      <c r="EB313" s="262">
        <v>7120</v>
      </c>
      <c r="EC313" s="262">
        <v>1330</v>
      </c>
      <c r="ED313" s="262">
        <v>125180</v>
      </c>
      <c r="EE313" s="262">
        <v>6020</v>
      </c>
      <c r="EF313" s="262">
        <v>18220</v>
      </c>
      <c r="EG313" s="262">
        <v>26000</v>
      </c>
      <c r="EH313" s="262">
        <v>19900</v>
      </c>
      <c r="EI313" s="262">
        <v>18300</v>
      </c>
      <c r="EJ313" s="262">
        <v>1360</v>
      </c>
      <c r="EK313" s="262">
        <v>16290</v>
      </c>
      <c r="EL313" s="262">
        <v>8580</v>
      </c>
      <c r="EM313" s="262">
        <v>9750</v>
      </c>
      <c r="EN313" s="262">
        <v>750</v>
      </c>
      <c r="EO313" s="262">
        <v>127810</v>
      </c>
      <c r="EP313" s="262">
        <v>2090</v>
      </c>
      <c r="EQ313" s="262">
        <v>38490</v>
      </c>
      <c r="ER313" s="262">
        <v>29710</v>
      </c>
      <c r="ES313" s="262">
        <v>1860</v>
      </c>
      <c r="ET313" s="262">
        <v>6920</v>
      </c>
      <c r="EU313" s="262">
        <v>31940</v>
      </c>
      <c r="EV313" s="262">
        <v>21240</v>
      </c>
      <c r="EW313" s="262">
        <v>10700</v>
      </c>
      <c r="EX313" s="262">
        <v>55280</v>
      </c>
      <c r="EY313" s="262">
        <v>4830</v>
      </c>
      <c r="EZ313" s="262">
        <v>12780</v>
      </c>
      <c r="FA313" s="262">
        <v>10000</v>
      </c>
      <c r="FB313" s="262">
        <v>27670</v>
      </c>
      <c r="FC313" s="262">
        <v>0.42420000000000002</v>
      </c>
      <c r="FD313" s="262">
        <v>30520</v>
      </c>
      <c r="FE313" s="262">
        <v>10520</v>
      </c>
      <c r="FF313" s="262">
        <v>17070</v>
      </c>
      <c r="FG313" s="262">
        <v>2920</v>
      </c>
      <c r="FH313" s="262">
        <v>10210</v>
      </c>
      <c r="FI313" s="262">
        <v>4670</v>
      </c>
      <c r="FJ313" s="262">
        <v>6000</v>
      </c>
      <c r="FK313" s="262">
        <v>6950</v>
      </c>
      <c r="FL313" s="262">
        <v>0.42420000000000002</v>
      </c>
      <c r="FM313" s="262">
        <v>2610</v>
      </c>
      <c r="FN313" s="262">
        <v>200930</v>
      </c>
      <c r="FO313" s="262">
        <v>12540</v>
      </c>
      <c r="FP313" s="262">
        <v>7140</v>
      </c>
      <c r="FQ313" s="262">
        <v>5400</v>
      </c>
      <c r="FR313" s="262">
        <v>92440</v>
      </c>
      <c r="FS313" s="262">
        <v>52110</v>
      </c>
      <c r="FT313" s="262">
        <v>49190</v>
      </c>
      <c r="FU313" s="262">
        <v>2920</v>
      </c>
      <c r="FV313" s="262">
        <v>15040</v>
      </c>
      <c r="FW313" s="262">
        <v>28810</v>
      </c>
      <c r="FX313" s="262">
        <v>200930</v>
      </c>
      <c r="FY313" s="262">
        <v>47820</v>
      </c>
      <c r="FZ313" s="262">
        <v>100230</v>
      </c>
      <c r="GA313" s="262">
        <v>23360</v>
      </c>
      <c r="GB313" s="262">
        <v>5570</v>
      </c>
      <c r="GC313" s="262">
        <v>10490</v>
      </c>
      <c r="GD313" s="262">
        <v>11510</v>
      </c>
      <c r="GE313" s="262">
        <v>1950</v>
      </c>
      <c r="GF313">
        <v>3393</v>
      </c>
      <c r="GG313">
        <v>4205</v>
      </c>
      <c r="GH313">
        <v>27579</v>
      </c>
      <c r="GI313">
        <v>8268</v>
      </c>
      <c r="GJ313">
        <v>3988</v>
      </c>
      <c r="GK313">
        <v>5912</v>
      </c>
      <c r="GL313">
        <v>5269</v>
      </c>
      <c r="GM313">
        <v>3030</v>
      </c>
      <c r="GN313">
        <v>2531</v>
      </c>
      <c r="GO313">
        <v>1120</v>
      </c>
      <c r="GP313">
        <v>4327</v>
      </c>
      <c r="GQ313">
        <v>5439</v>
      </c>
      <c r="GR313">
        <v>46813</v>
      </c>
      <c r="GS313">
        <v>13832</v>
      </c>
      <c r="GT313">
        <v>6544</v>
      </c>
      <c r="GU313">
        <v>13818</v>
      </c>
      <c r="GV313">
        <v>8225</v>
      </c>
      <c r="GW313">
        <v>4049</v>
      </c>
      <c r="GX313">
        <v>3459</v>
      </c>
      <c r="GY313">
        <v>1563</v>
      </c>
    </row>
    <row r="314" spans="1:207">
      <c r="A314" s="262">
        <v>9773</v>
      </c>
      <c r="B314" s="262">
        <v>9</v>
      </c>
      <c r="C314" s="262">
        <v>7</v>
      </c>
      <c r="D314" s="262">
        <v>73</v>
      </c>
      <c r="E314" s="262" t="s">
        <v>188</v>
      </c>
      <c r="F314" s="262" t="s">
        <v>2809</v>
      </c>
      <c r="G314" s="262" t="s">
        <v>2810</v>
      </c>
      <c r="H314" s="262" t="s">
        <v>2202</v>
      </c>
      <c r="I314" s="262">
        <v>28815</v>
      </c>
      <c r="J314" s="262">
        <v>2988</v>
      </c>
      <c r="K314" s="262">
        <v>2328</v>
      </c>
      <c r="L314" s="262">
        <v>2790</v>
      </c>
      <c r="M314" s="262">
        <v>4308</v>
      </c>
      <c r="N314" s="262">
        <v>4585</v>
      </c>
      <c r="O314" s="262">
        <v>4019</v>
      </c>
      <c r="P314" s="262">
        <v>4708</v>
      </c>
      <c r="Q314" s="262">
        <v>2143</v>
      </c>
      <c r="R314" s="262">
        <v>946</v>
      </c>
      <c r="S314" s="262">
        <v>1682</v>
      </c>
      <c r="T314" s="262">
        <v>26614</v>
      </c>
      <c r="U314" s="262">
        <v>158</v>
      </c>
      <c r="V314" s="262">
        <v>92</v>
      </c>
      <c r="W314" s="262">
        <v>35</v>
      </c>
      <c r="X314" s="262">
        <v>108</v>
      </c>
      <c r="Y314" s="262">
        <v>7</v>
      </c>
      <c r="Z314" s="262">
        <v>119</v>
      </c>
      <c r="AA314" s="262">
        <v>416</v>
      </c>
      <c r="AB314" s="262">
        <v>255</v>
      </c>
      <c r="AC314" s="262">
        <v>133</v>
      </c>
      <c r="AD314" s="262">
        <v>23730</v>
      </c>
      <c r="AE314" s="262">
        <v>3899</v>
      </c>
      <c r="AF314" s="262">
        <v>382</v>
      </c>
      <c r="AG314" s="262">
        <v>22801</v>
      </c>
      <c r="AH314" s="262">
        <v>4390</v>
      </c>
      <c r="AI314" s="262">
        <v>1295</v>
      </c>
      <c r="AJ314" s="262">
        <v>260</v>
      </c>
      <c r="AK314" s="262">
        <v>69</v>
      </c>
      <c r="AL314" s="262">
        <v>23654</v>
      </c>
      <c r="AM314" s="262">
        <v>2384</v>
      </c>
      <c r="AN314" s="262">
        <v>1650</v>
      </c>
      <c r="AO314" s="262">
        <v>1127</v>
      </c>
      <c r="AP314" s="262">
        <v>40344</v>
      </c>
      <c r="AQ314" s="262">
        <v>3704</v>
      </c>
      <c r="AR314" s="262">
        <v>2756</v>
      </c>
      <c r="AS314" s="262">
        <v>3836</v>
      </c>
      <c r="AT314" s="262">
        <v>6107</v>
      </c>
      <c r="AU314" s="262">
        <v>6690</v>
      </c>
      <c r="AV314" s="262">
        <v>5506</v>
      </c>
      <c r="AW314" s="262">
        <v>7985</v>
      </c>
      <c r="AX314" s="262">
        <v>2633</v>
      </c>
      <c r="AY314" s="262">
        <v>1127</v>
      </c>
      <c r="AZ314" s="262">
        <v>7045</v>
      </c>
      <c r="BA314" s="262">
        <v>31680</v>
      </c>
      <c r="BB314" s="262">
        <v>849</v>
      </c>
      <c r="BC314" s="262">
        <v>181</v>
      </c>
      <c r="BD314" s="262">
        <v>131</v>
      </c>
      <c r="BE314" s="262">
        <v>204</v>
      </c>
      <c r="BF314" s="262">
        <v>37</v>
      </c>
      <c r="BG314" s="262">
        <v>217</v>
      </c>
      <c r="BH314" s="262">
        <v>902</v>
      </c>
      <c r="BI314" s="262">
        <v>425</v>
      </c>
      <c r="BJ314" s="262">
        <v>179</v>
      </c>
      <c r="BK314" s="262">
        <v>33574</v>
      </c>
      <c r="BL314" s="262">
        <v>4808</v>
      </c>
      <c r="BM314" s="262">
        <v>456</v>
      </c>
      <c r="BN314" s="262">
        <v>26086</v>
      </c>
      <c r="BO314" s="262">
        <v>12380</v>
      </c>
      <c r="BP314" s="262">
        <v>80</v>
      </c>
      <c r="BQ314" s="262">
        <v>1798</v>
      </c>
      <c r="BR314" s="262">
        <v>621</v>
      </c>
      <c r="BS314" s="262">
        <v>3247</v>
      </c>
      <c r="BT314" s="262">
        <v>6043</v>
      </c>
      <c r="BU314" s="262">
        <v>7302</v>
      </c>
      <c r="BV314" s="262">
        <v>7167</v>
      </c>
      <c r="BW314" s="262">
        <v>6697</v>
      </c>
      <c r="BX314" s="262">
        <v>4425</v>
      </c>
      <c r="BY314" s="262">
        <v>1880</v>
      </c>
      <c r="BZ314" s="262">
        <v>1195</v>
      </c>
      <c r="CA314" s="262">
        <v>1767</v>
      </c>
      <c r="CB314" s="262">
        <v>406</v>
      </c>
      <c r="CC314" s="262">
        <v>1803</v>
      </c>
      <c r="CD314" s="262">
        <v>4694</v>
      </c>
      <c r="CE314" s="262">
        <v>7386</v>
      </c>
      <c r="CF314" s="262">
        <v>8090</v>
      </c>
      <c r="CG314" s="262">
        <v>7794</v>
      </c>
      <c r="CH314" s="262">
        <v>10171</v>
      </c>
      <c r="CI314" s="262">
        <v>32002</v>
      </c>
      <c r="CJ314" s="262">
        <v>3173</v>
      </c>
      <c r="CK314" s="262">
        <v>3251</v>
      </c>
      <c r="CL314" s="262">
        <v>1918</v>
      </c>
      <c r="CM314" s="262">
        <v>37356</v>
      </c>
      <c r="CN314" s="262">
        <v>10190</v>
      </c>
      <c r="CO314" s="262">
        <v>9118</v>
      </c>
      <c r="CP314" s="262">
        <v>14154</v>
      </c>
      <c r="CQ314" s="262">
        <v>3250</v>
      </c>
      <c r="CR314" s="262">
        <v>644</v>
      </c>
      <c r="CS314" s="262">
        <v>10190</v>
      </c>
      <c r="CT314" s="262">
        <v>11166</v>
      </c>
      <c r="CU314" s="262">
        <v>6535</v>
      </c>
      <c r="CV314" s="262">
        <v>6317</v>
      </c>
      <c r="CW314" s="262">
        <v>2273</v>
      </c>
      <c r="CX314" s="262">
        <v>875</v>
      </c>
      <c r="CY314" s="262">
        <v>93308</v>
      </c>
      <c r="CZ314" s="262">
        <v>46141</v>
      </c>
      <c r="DA314" s="262">
        <v>47167</v>
      </c>
      <c r="DB314" s="262">
        <v>8541</v>
      </c>
      <c r="DC314" s="262">
        <v>11532</v>
      </c>
      <c r="DD314" s="262">
        <v>10717</v>
      </c>
      <c r="DE314" s="262">
        <v>13627</v>
      </c>
      <c r="DF314" s="262">
        <v>9371</v>
      </c>
      <c r="DG314" s="262">
        <v>8405</v>
      </c>
      <c r="DH314" s="262">
        <v>4453</v>
      </c>
      <c r="DI314" s="262">
        <v>2302</v>
      </c>
      <c r="DJ314" s="262">
        <v>2453</v>
      </c>
      <c r="DK314" s="262">
        <v>9235</v>
      </c>
      <c r="DL314" s="262">
        <v>3580</v>
      </c>
      <c r="DM314" s="262">
        <v>8182</v>
      </c>
      <c r="DN314" s="262">
        <v>5038</v>
      </c>
      <c r="DO314" s="262">
        <v>10803</v>
      </c>
      <c r="DP314" s="262">
        <v>15859</v>
      </c>
      <c r="DQ314" s="262">
        <v>18866</v>
      </c>
      <c r="DR314" s="262">
        <v>9043</v>
      </c>
      <c r="DS314" s="262">
        <v>7947</v>
      </c>
      <c r="DT314" s="262">
        <v>52480</v>
      </c>
      <c r="DU314" s="262">
        <v>51150</v>
      </c>
      <c r="DV314" s="262">
        <v>1330</v>
      </c>
      <c r="DW314" s="262">
        <v>39870</v>
      </c>
      <c r="DX314" s="262">
        <v>51150</v>
      </c>
      <c r="DY314" s="262">
        <v>43300</v>
      </c>
      <c r="DZ314" s="262">
        <v>2090</v>
      </c>
      <c r="EA314" s="262">
        <v>2310</v>
      </c>
      <c r="EB314" s="262">
        <v>2600</v>
      </c>
      <c r="EC314" s="262">
        <v>850</v>
      </c>
      <c r="ED314" s="262">
        <v>50670</v>
      </c>
      <c r="EE314" s="262">
        <v>2160</v>
      </c>
      <c r="EF314" s="262">
        <v>4670</v>
      </c>
      <c r="EG314" s="262">
        <v>10000</v>
      </c>
      <c r="EH314" s="262">
        <v>6700</v>
      </c>
      <c r="EI314" s="262">
        <v>6710</v>
      </c>
      <c r="EJ314" s="262">
        <v>1500</v>
      </c>
      <c r="EK314" s="262">
        <v>8440</v>
      </c>
      <c r="EL314" s="262">
        <v>5050</v>
      </c>
      <c r="EM314" s="262">
        <v>5130</v>
      </c>
      <c r="EN314" s="262">
        <v>0.42420000000000002</v>
      </c>
      <c r="EO314" s="262">
        <v>51150</v>
      </c>
      <c r="EP314" s="262">
        <v>2050</v>
      </c>
      <c r="EQ314" s="262">
        <v>20660</v>
      </c>
      <c r="ER314" s="262">
        <v>15980</v>
      </c>
      <c r="ES314" s="262">
        <v>1200</v>
      </c>
      <c r="ET314" s="262">
        <v>3480</v>
      </c>
      <c r="EU314" s="262">
        <v>10590</v>
      </c>
      <c r="EV314" s="262">
        <v>8180</v>
      </c>
      <c r="EW314" s="262">
        <v>2410</v>
      </c>
      <c r="EX314" s="262">
        <v>17850</v>
      </c>
      <c r="EY314" s="262">
        <v>1250</v>
      </c>
      <c r="EZ314" s="262">
        <v>3940</v>
      </c>
      <c r="FA314" s="262">
        <v>2860</v>
      </c>
      <c r="FB314" s="262">
        <v>9800</v>
      </c>
      <c r="FC314" s="262">
        <v>10</v>
      </c>
      <c r="FD314" s="262">
        <v>11700</v>
      </c>
      <c r="FE314" s="262">
        <v>3640</v>
      </c>
      <c r="FF314" s="262">
        <v>6770</v>
      </c>
      <c r="FG314" s="262">
        <v>1290</v>
      </c>
      <c r="FH314" s="262">
        <v>3570</v>
      </c>
      <c r="FI314" s="262">
        <v>1890</v>
      </c>
      <c r="FJ314" s="262">
        <v>2680</v>
      </c>
      <c r="FK314" s="262">
        <v>2510</v>
      </c>
      <c r="FL314" s="262">
        <v>0.42420000000000002</v>
      </c>
      <c r="FM314" s="262">
        <v>1040</v>
      </c>
      <c r="FN314" s="262">
        <v>79170</v>
      </c>
      <c r="FO314" s="262">
        <v>6470</v>
      </c>
      <c r="FP314" s="262">
        <v>3910</v>
      </c>
      <c r="FQ314" s="262">
        <v>2560</v>
      </c>
      <c r="FR314" s="262">
        <v>41390</v>
      </c>
      <c r="FS314" s="262">
        <v>19870</v>
      </c>
      <c r="FT314" s="262">
        <v>18580</v>
      </c>
      <c r="FU314" s="262">
        <v>1290</v>
      </c>
      <c r="FV314" s="262">
        <v>4320</v>
      </c>
      <c r="FW314" s="262">
        <v>7120</v>
      </c>
      <c r="FX314" s="262">
        <v>79170</v>
      </c>
      <c r="FY314" s="262">
        <v>23690</v>
      </c>
      <c r="FZ314" s="262">
        <v>38740</v>
      </c>
      <c r="GA314" s="262">
        <v>9520</v>
      </c>
      <c r="GB314" s="262">
        <v>1290</v>
      </c>
      <c r="GC314" s="262">
        <v>3060</v>
      </c>
      <c r="GD314" s="262">
        <v>2530</v>
      </c>
      <c r="GE314" s="262">
        <v>0.42420000000000002</v>
      </c>
      <c r="GF314">
        <v>2988</v>
      </c>
      <c r="GG314">
        <v>2248</v>
      </c>
      <c r="GH314">
        <v>11401</v>
      </c>
      <c r="GI314">
        <v>3483</v>
      </c>
      <c r="GJ314">
        <v>1326</v>
      </c>
      <c r="GK314">
        <v>2416</v>
      </c>
      <c r="GL314">
        <v>2400</v>
      </c>
      <c r="GM314">
        <v>1298</v>
      </c>
      <c r="GN314">
        <v>909</v>
      </c>
      <c r="GO314">
        <v>346</v>
      </c>
      <c r="GP314">
        <v>3704</v>
      </c>
      <c r="GQ314">
        <v>2673</v>
      </c>
      <c r="GR314">
        <v>16270</v>
      </c>
      <c r="GS314">
        <v>4845</v>
      </c>
      <c r="GT314">
        <v>1745</v>
      </c>
      <c r="GU314">
        <v>4578</v>
      </c>
      <c r="GV314">
        <v>3467</v>
      </c>
      <c r="GW314">
        <v>1602</v>
      </c>
      <c r="GX314">
        <v>1034</v>
      </c>
      <c r="GY314">
        <v>426</v>
      </c>
    </row>
    <row r="315" spans="1:207">
      <c r="A315" s="262">
        <v>9774</v>
      </c>
      <c r="B315" s="262">
        <v>9</v>
      </c>
      <c r="C315" s="262">
        <v>7</v>
      </c>
      <c r="D315" s="262">
        <v>74</v>
      </c>
      <c r="E315" s="262" t="s">
        <v>188</v>
      </c>
      <c r="F315" s="262" t="s">
        <v>2811</v>
      </c>
      <c r="G315" s="262" t="s">
        <v>2812</v>
      </c>
      <c r="H315" s="262" t="s">
        <v>2202</v>
      </c>
      <c r="I315" s="262">
        <v>36089</v>
      </c>
      <c r="J315" s="262">
        <v>4080</v>
      </c>
      <c r="K315" s="262">
        <v>2892</v>
      </c>
      <c r="L315" s="262">
        <v>3883</v>
      </c>
      <c r="M315" s="262">
        <v>5337</v>
      </c>
      <c r="N315" s="262">
        <v>5922</v>
      </c>
      <c r="O315" s="262">
        <v>4735</v>
      </c>
      <c r="P315" s="262">
        <v>5397</v>
      </c>
      <c r="Q315" s="262">
        <v>2603</v>
      </c>
      <c r="R315" s="262">
        <v>1240</v>
      </c>
      <c r="S315" s="262">
        <v>2261</v>
      </c>
      <c r="T315" s="262">
        <v>32741</v>
      </c>
      <c r="U315" s="262">
        <v>234</v>
      </c>
      <c r="V315" s="262">
        <v>342</v>
      </c>
      <c r="W315" s="262">
        <v>199</v>
      </c>
      <c r="X315" s="262">
        <v>162</v>
      </c>
      <c r="Y315" s="262">
        <v>9</v>
      </c>
      <c r="Z315" s="262">
        <v>141</v>
      </c>
      <c r="AA315" s="262">
        <v>515</v>
      </c>
      <c r="AB315" s="262">
        <v>423</v>
      </c>
      <c r="AC315" s="262">
        <v>135</v>
      </c>
      <c r="AD315" s="262">
        <v>29474</v>
      </c>
      <c r="AE315" s="262">
        <v>5035</v>
      </c>
      <c r="AF315" s="262">
        <v>507</v>
      </c>
      <c r="AG315" s="262">
        <v>27859</v>
      </c>
      <c r="AH315" s="262">
        <v>5520</v>
      </c>
      <c r="AI315" s="262">
        <v>2158</v>
      </c>
      <c r="AJ315" s="262">
        <v>463</v>
      </c>
      <c r="AK315" s="262">
        <v>89</v>
      </c>
      <c r="AL315" s="262">
        <v>28021</v>
      </c>
      <c r="AM315" s="262">
        <v>3490</v>
      </c>
      <c r="AN315" s="262">
        <v>2751</v>
      </c>
      <c r="AO315" s="262">
        <v>1827</v>
      </c>
      <c r="AP315" s="262">
        <v>53109</v>
      </c>
      <c r="AQ315" s="262">
        <v>5005</v>
      </c>
      <c r="AR315" s="262">
        <v>3569</v>
      </c>
      <c r="AS315" s="262">
        <v>5786</v>
      </c>
      <c r="AT315" s="262">
        <v>8136</v>
      </c>
      <c r="AU315" s="262">
        <v>8952</v>
      </c>
      <c r="AV315" s="262">
        <v>6746</v>
      </c>
      <c r="AW315" s="262">
        <v>10212</v>
      </c>
      <c r="AX315" s="262">
        <v>3200</v>
      </c>
      <c r="AY315" s="262">
        <v>1493</v>
      </c>
      <c r="AZ315" s="262">
        <v>9705</v>
      </c>
      <c r="BA315" s="262">
        <v>39631</v>
      </c>
      <c r="BB315" s="262">
        <v>1083</v>
      </c>
      <c r="BC315" s="262">
        <v>1157</v>
      </c>
      <c r="BD315" s="262">
        <v>827</v>
      </c>
      <c r="BE315" s="262">
        <v>370</v>
      </c>
      <c r="BF315" s="262">
        <v>22</v>
      </c>
      <c r="BG315" s="262">
        <v>304</v>
      </c>
      <c r="BH315" s="262">
        <v>734</v>
      </c>
      <c r="BI315" s="262">
        <v>820</v>
      </c>
      <c r="BJ315" s="262">
        <v>200</v>
      </c>
      <c r="BK315" s="262">
        <v>44156</v>
      </c>
      <c r="BL315" s="262">
        <v>6535</v>
      </c>
      <c r="BM315" s="262">
        <v>654</v>
      </c>
      <c r="BN315" s="262">
        <v>31630</v>
      </c>
      <c r="BO315" s="262">
        <v>18851</v>
      </c>
      <c r="BP315" s="262">
        <v>172</v>
      </c>
      <c r="BQ315" s="262">
        <v>2446</v>
      </c>
      <c r="BR315" s="262">
        <v>1145</v>
      </c>
      <c r="BS315" s="262">
        <v>5090</v>
      </c>
      <c r="BT315" s="262">
        <v>8496</v>
      </c>
      <c r="BU315" s="262">
        <v>9936</v>
      </c>
      <c r="BV315" s="262">
        <v>8752</v>
      </c>
      <c r="BW315" s="262">
        <v>8435</v>
      </c>
      <c r="BX315" s="262">
        <v>5302</v>
      </c>
      <c r="BY315" s="262">
        <v>2305</v>
      </c>
      <c r="BZ315" s="262">
        <v>1455</v>
      </c>
      <c r="CA315" s="262">
        <v>2183</v>
      </c>
      <c r="CB315" s="262">
        <v>707</v>
      </c>
      <c r="CC315" s="262">
        <v>2902</v>
      </c>
      <c r="CD315" s="262">
        <v>6734</v>
      </c>
      <c r="CE315" s="262">
        <v>9873</v>
      </c>
      <c r="CF315" s="262">
        <v>10357</v>
      </c>
      <c r="CG315" s="262">
        <v>10000</v>
      </c>
      <c r="CH315" s="262">
        <v>12526</v>
      </c>
      <c r="CI315" s="262">
        <v>39152</v>
      </c>
      <c r="CJ315" s="262">
        <v>4628</v>
      </c>
      <c r="CK315" s="262">
        <v>6027</v>
      </c>
      <c r="CL315" s="262">
        <v>3292</v>
      </c>
      <c r="CM315" s="262">
        <v>49100</v>
      </c>
      <c r="CN315" s="262">
        <v>14487</v>
      </c>
      <c r="CO315" s="262">
        <v>12332</v>
      </c>
      <c r="CP315" s="262">
        <v>17449</v>
      </c>
      <c r="CQ315" s="262">
        <v>4077</v>
      </c>
      <c r="CR315" s="262">
        <v>755</v>
      </c>
      <c r="CS315" s="262">
        <v>14487</v>
      </c>
      <c r="CT315" s="262">
        <v>14765</v>
      </c>
      <c r="CU315" s="262">
        <v>8388</v>
      </c>
      <c r="CV315" s="262">
        <v>7599</v>
      </c>
      <c r="CW315" s="262">
        <v>2676</v>
      </c>
      <c r="CX315" s="262">
        <v>1185</v>
      </c>
      <c r="CY315" s="262">
        <v>120182</v>
      </c>
      <c r="CZ315" s="262">
        <v>59661</v>
      </c>
      <c r="DA315" s="262">
        <v>60522</v>
      </c>
      <c r="DB315" s="262">
        <v>11013</v>
      </c>
      <c r="DC315" s="262">
        <v>14655</v>
      </c>
      <c r="DD315" s="262">
        <v>14046</v>
      </c>
      <c r="DE315" s="262">
        <v>17358</v>
      </c>
      <c r="DF315" s="262">
        <v>12164</v>
      </c>
      <c r="DG315" s="262">
        <v>10805</v>
      </c>
      <c r="DH315" s="262">
        <v>5502</v>
      </c>
      <c r="DI315" s="262">
        <v>3070</v>
      </c>
      <c r="DJ315" s="262">
        <v>3180</v>
      </c>
      <c r="DK315" s="262">
        <v>11876</v>
      </c>
      <c r="DL315" s="262">
        <v>4352</v>
      </c>
      <c r="DM315" s="262">
        <v>10569</v>
      </c>
      <c r="DN315" s="262">
        <v>6667</v>
      </c>
      <c r="DO315" s="262">
        <v>14056</v>
      </c>
      <c r="DP315" s="262">
        <v>20584</v>
      </c>
      <c r="DQ315" s="262">
        <v>24013</v>
      </c>
      <c r="DR315" s="262">
        <v>11979</v>
      </c>
      <c r="DS315" s="262">
        <v>9837</v>
      </c>
      <c r="DT315" s="262">
        <v>65940</v>
      </c>
      <c r="DU315" s="262">
        <v>64470</v>
      </c>
      <c r="DV315" s="262">
        <v>1470</v>
      </c>
      <c r="DW315" s="262">
        <v>52310</v>
      </c>
      <c r="DX315" s="262">
        <v>64470</v>
      </c>
      <c r="DY315" s="262">
        <v>55260</v>
      </c>
      <c r="DZ315" s="262">
        <v>2540</v>
      </c>
      <c r="EA315" s="262">
        <v>2700</v>
      </c>
      <c r="EB315" s="262">
        <v>3190</v>
      </c>
      <c r="EC315" s="262">
        <v>780</v>
      </c>
      <c r="ED315" s="262">
        <v>63140</v>
      </c>
      <c r="EE315" s="262">
        <v>2830</v>
      </c>
      <c r="EF315" s="262">
        <v>6720</v>
      </c>
      <c r="EG315" s="262">
        <v>11950</v>
      </c>
      <c r="EH315" s="262">
        <v>8500</v>
      </c>
      <c r="EI315" s="262">
        <v>9850</v>
      </c>
      <c r="EJ315" s="262">
        <v>1220</v>
      </c>
      <c r="EK315" s="262">
        <v>10180</v>
      </c>
      <c r="EL315" s="262">
        <v>5870</v>
      </c>
      <c r="EM315" s="262">
        <v>5830</v>
      </c>
      <c r="EN315" s="262">
        <v>0.42420000000000002</v>
      </c>
      <c r="EO315" s="262">
        <v>64470</v>
      </c>
      <c r="EP315" s="262">
        <v>1750</v>
      </c>
      <c r="EQ315" s="262">
        <v>22940</v>
      </c>
      <c r="ER315" s="262">
        <v>17870</v>
      </c>
      <c r="ES315" s="262">
        <v>990</v>
      </c>
      <c r="ET315" s="262">
        <v>4080</v>
      </c>
      <c r="EU315" s="262">
        <v>13890</v>
      </c>
      <c r="EV315" s="262">
        <v>10310</v>
      </c>
      <c r="EW315" s="262">
        <v>3580</v>
      </c>
      <c r="EX315" s="262">
        <v>25840</v>
      </c>
      <c r="EY315" s="262">
        <v>1530</v>
      </c>
      <c r="EZ315" s="262">
        <v>5710</v>
      </c>
      <c r="FA315" s="262">
        <v>3550</v>
      </c>
      <c r="FB315" s="262">
        <v>15050</v>
      </c>
      <c r="FC315" s="262">
        <v>60</v>
      </c>
      <c r="FD315" s="262">
        <v>15660</v>
      </c>
      <c r="FE315" s="262">
        <v>5060</v>
      </c>
      <c r="FF315" s="262">
        <v>9200</v>
      </c>
      <c r="FG315" s="262">
        <v>1390</v>
      </c>
      <c r="FH315" s="262">
        <v>4900</v>
      </c>
      <c r="FI315" s="262">
        <v>2490</v>
      </c>
      <c r="FJ315" s="262">
        <v>3580</v>
      </c>
      <c r="FK315" s="262">
        <v>3270</v>
      </c>
      <c r="FL315" s="262">
        <v>0.42420000000000002</v>
      </c>
      <c r="FM315" s="262">
        <v>1360</v>
      </c>
      <c r="FN315" s="262">
        <v>99590</v>
      </c>
      <c r="FO315" s="262">
        <v>7200</v>
      </c>
      <c r="FP315" s="262">
        <v>4420</v>
      </c>
      <c r="FQ315" s="262">
        <v>2780</v>
      </c>
      <c r="FR315" s="262">
        <v>49640</v>
      </c>
      <c r="FS315" s="262">
        <v>25580</v>
      </c>
      <c r="FT315" s="262">
        <v>24180</v>
      </c>
      <c r="FU315" s="262">
        <v>1390</v>
      </c>
      <c r="FV315" s="262">
        <v>6790</v>
      </c>
      <c r="FW315" s="262">
        <v>10380</v>
      </c>
      <c r="FX315" s="262">
        <v>99590</v>
      </c>
      <c r="FY315" s="262">
        <v>29000</v>
      </c>
      <c r="FZ315" s="262">
        <v>48740</v>
      </c>
      <c r="GA315" s="262">
        <v>11640</v>
      </c>
      <c r="GB315" s="262">
        <v>1960</v>
      </c>
      <c r="GC315" s="262">
        <v>3870</v>
      </c>
      <c r="GD315" s="262">
        <v>3920</v>
      </c>
      <c r="GE315" s="262">
        <v>470</v>
      </c>
      <c r="GF315">
        <v>4080</v>
      </c>
      <c r="GG315">
        <v>2769</v>
      </c>
      <c r="GH315">
        <v>14838</v>
      </c>
      <c r="GI315">
        <v>4136</v>
      </c>
      <c r="GJ315">
        <v>1528</v>
      </c>
      <c r="GK315">
        <v>2791</v>
      </c>
      <c r="GL315">
        <v>2794</v>
      </c>
      <c r="GM315">
        <v>1523</v>
      </c>
      <c r="GN315">
        <v>1159</v>
      </c>
      <c r="GO315">
        <v>471</v>
      </c>
      <c r="GP315">
        <v>5005</v>
      </c>
      <c r="GQ315">
        <v>3398</v>
      </c>
      <c r="GR315">
        <v>22498</v>
      </c>
      <c r="GS315">
        <v>5898</v>
      </c>
      <c r="GT315">
        <v>2223</v>
      </c>
      <c r="GU315">
        <v>6123</v>
      </c>
      <c r="GV315">
        <v>4183</v>
      </c>
      <c r="GW315">
        <v>1801</v>
      </c>
      <c r="GX315">
        <v>1380</v>
      </c>
      <c r="GY315">
        <v>590</v>
      </c>
    </row>
    <row r="316" spans="1:207">
      <c r="A316" s="262">
        <v>9775</v>
      </c>
      <c r="B316" s="262">
        <v>9</v>
      </c>
      <c r="C316" s="262">
        <v>7</v>
      </c>
      <c r="D316" s="262">
        <v>75</v>
      </c>
      <c r="E316" s="262" t="s">
        <v>188</v>
      </c>
      <c r="F316" s="262" t="s">
        <v>2813</v>
      </c>
      <c r="G316" s="262" t="s">
        <v>2814</v>
      </c>
      <c r="H316" s="262" t="s">
        <v>2202</v>
      </c>
      <c r="I316" s="262">
        <v>41912</v>
      </c>
      <c r="J316" s="262">
        <v>2899</v>
      </c>
      <c r="K316" s="262">
        <v>3085</v>
      </c>
      <c r="L316" s="262">
        <v>4778</v>
      </c>
      <c r="M316" s="262">
        <v>6835</v>
      </c>
      <c r="N316" s="262">
        <v>8232</v>
      </c>
      <c r="O316" s="262">
        <v>5697</v>
      </c>
      <c r="P316" s="262">
        <v>5573</v>
      </c>
      <c r="Q316" s="262">
        <v>3163</v>
      </c>
      <c r="R316" s="262">
        <v>1650</v>
      </c>
      <c r="S316" s="262">
        <v>4697</v>
      </c>
      <c r="T316" s="262">
        <v>35953</v>
      </c>
      <c r="U316" s="262">
        <v>118</v>
      </c>
      <c r="V316" s="262">
        <v>508</v>
      </c>
      <c r="W316" s="262">
        <v>301</v>
      </c>
      <c r="X316" s="262">
        <v>177</v>
      </c>
      <c r="Y316" s="262">
        <v>34</v>
      </c>
      <c r="Z316" s="262">
        <v>124</v>
      </c>
      <c r="AA316" s="262">
        <v>1515</v>
      </c>
      <c r="AB316" s="262">
        <v>815</v>
      </c>
      <c r="AC316" s="262">
        <v>268</v>
      </c>
      <c r="AD316" s="262">
        <v>33659</v>
      </c>
      <c r="AE316" s="262">
        <v>5376</v>
      </c>
      <c r="AF316" s="262">
        <v>279</v>
      </c>
      <c r="AG316" s="262">
        <v>29577</v>
      </c>
      <c r="AH316" s="262">
        <v>6883</v>
      </c>
      <c r="AI316" s="262">
        <v>3859</v>
      </c>
      <c r="AJ316" s="262">
        <v>1300</v>
      </c>
      <c r="AK316" s="262">
        <v>293</v>
      </c>
      <c r="AL316" s="262">
        <v>27091</v>
      </c>
      <c r="AM316" s="262">
        <v>6434</v>
      </c>
      <c r="AN316" s="262">
        <v>6876</v>
      </c>
      <c r="AO316" s="262">
        <v>1511</v>
      </c>
      <c r="AP316" s="262">
        <v>76668</v>
      </c>
      <c r="AQ316" s="262">
        <v>4383</v>
      </c>
      <c r="AR316" s="262">
        <v>4736</v>
      </c>
      <c r="AS316" s="262">
        <v>9952</v>
      </c>
      <c r="AT316" s="262">
        <v>13097</v>
      </c>
      <c r="AU316" s="262">
        <v>16273</v>
      </c>
      <c r="AV316" s="262">
        <v>9195</v>
      </c>
      <c r="AW316" s="262">
        <v>11537</v>
      </c>
      <c r="AX316" s="262">
        <v>4661</v>
      </c>
      <c r="AY316" s="262">
        <v>2827</v>
      </c>
      <c r="AZ316" s="262">
        <v>24435</v>
      </c>
      <c r="BA316" s="262">
        <v>46287</v>
      </c>
      <c r="BB316" s="262">
        <v>796</v>
      </c>
      <c r="BC316" s="262">
        <v>2627</v>
      </c>
      <c r="BD316" s="262">
        <v>1683</v>
      </c>
      <c r="BE316" s="262">
        <v>408</v>
      </c>
      <c r="BF316" s="262">
        <v>169</v>
      </c>
      <c r="BG316" s="262">
        <v>256</v>
      </c>
      <c r="BH316" s="262">
        <v>5272</v>
      </c>
      <c r="BI316" s="262">
        <v>2402</v>
      </c>
      <c r="BJ316" s="262">
        <v>861</v>
      </c>
      <c r="BK316" s="262">
        <v>59553</v>
      </c>
      <c r="BL316" s="262">
        <v>8250</v>
      </c>
      <c r="BM316" s="262">
        <v>323</v>
      </c>
      <c r="BN316" s="262">
        <v>42928</v>
      </c>
      <c r="BO316" s="262">
        <v>31054</v>
      </c>
      <c r="BP316" s="262">
        <v>91</v>
      </c>
      <c r="BQ316" s="262">
        <v>2588</v>
      </c>
      <c r="BR316" s="262">
        <v>2767</v>
      </c>
      <c r="BS316" s="262">
        <v>9743</v>
      </c>
      <c r="BT316" s="262">
        <v>14946</v>
      </c>
      <c r="BU316" s="262">
        <v>15290</v>
      </c>
      <c r="BV316" s="262">
        <v>11933</v>
      </c>
      <c r="BW316" s="262">
        <v>10052</v>
      </c>
      <c r="BX316" s="262">
        <v>6109</v>
      </c>
      <c r="BY316" s="262">
        <v>2457</v>
      </c>
      <c r="BZ316" s="262">
        <v>1382</v>
      </c>
      <c r="CA316" s="262">
        <v>1982</v>
      </c>
      <c r="CB316" s="262">
        <v>1781</v>
      </c>
      <c r="CC316" s="262">
        <v>5915</v>
      </c>
      <c r="CD316" s="262">
        <v>12997</v>
      </c>
      <c r="CE316" s="262">
        <v>17420</v>
      </c>
      <c r="CF316" s="262">
        <v>15597</v>
      </c>
      <c r="CG316" s="262">
        <v>11613</v>
      </c>
      <c r="CH316" s="262">
        <v>11338</v>
      </c>
      <c r="CI316" s="262">
        <v>46518</v>
      </c>
      <c r="CJ316" s="262">
        <v>9968</v>
      </c>
      <c r="CK316" s="262">
        <v>16024</v>
      </c>
      <c r="CL316" s="262">
        <v>4151</v>
      </c>
      <c r="CM316" s="262">
        <v>72748</v>
      </c>
      <c r="CN316" s="262">
        <v>24487</v>
      </c>
      <c r="CO316" s="262">
        <v>19515</v>
      </c>
      <c r="CP316" s="262">
        <v>21785</v>
      </c>
      <c r="CQ316" s="262">
        <v>5611</v>
      </c>
      <c r="CR316" s="262">
        <v>1350</v>
      </c>
      <c r="CS316" s="262">
        <v>24487</v>
      </c>
      <c r="CT316" s="262">
        <v>23173</v>
      </c>
      <c r="CU316" s="262">
        <v>11104</v>
      </c>
      <c r="CV316" s="262">
        <v>9684</v>
      </c>
      <c r="CW316" s="262">
        <v>3018</v>
      </c>
      <c r="CX316" s="262">
        <v>1282</v>
      </c>
      <c r="CY316" s="262">
        <v>163854</v>
      </c>
      <c r="CZ316" s="262">
        <v>80323</v>
      </c>
      <c r="DA316" s="262">
        <v>83531</v>
      </c>
      <c r="DB316" s="262">
        <v>15200</v>
      </c>
      <c r="DC316" s="262">
        <v>18002</v>
      </c>
      <c r="DD316" s="262">
        <v>19922</v>
      </c>
      <c r="DE316" s="262">
        <v>23183</v>
      </c>
      <c r="DF316" s="262">
        <v>17759</v>
      </c>
      <c r="DG316" s="262">
        <v>15204</v>
      </c>
      <c r="DH316" s="262">
        <v>7791</v>
      </c>
      <c r="DI316" s="262">
        <v>4351</v>
      </c>
      <c r="DJ316" s="262">
        <v>4356</v>
      </c>
      <c r="DK316" s="262">
        <v>15375</v>
      </c>
      <c r="DL316" s="262">
        <v>5334</v>
      </c>
      <c r="DM316" s="262">
        <v>13506</v>
      </c>
      <c r="DN316" s="262">
        <v>10202</v>
      </c>
      <c r="DO316" s="262">
        <v>19652</v>
      </c>
      <c r="DP316" s="262">
        <v>27141</v>
      </c>
      <c r="DQ316" s="262">
        <v>32597</v>
      </c>
      <c r="DR316" s="262">
        <v>17593</v>
      </c>
      <c r="DS316" s="262">
        <v>13747</v>
      </c>
      <c r="DT316" s="262">
        <v>90230</v>
      </c>
      <c r="DU316" s="262">
        <v>88050</v>
      </c>
      <c r="DV316" s="262">
        <v>2180</v>
      </c>
      <c r="DW316" s="262">
        <v>72800</v>
      </c>
      <c r="DX316" s="262">
        <v>88050</v>
      </c>
      <c r="DY316" s="262">
        <v>76390</v>
      </c>
      <c r="DZ316" s="262">
        <v>3510</v>
      </c>
      <c r="EA316" s="262">
        <v>3570</v>
      </c>
      <c r="EB316" s="262">
        <v>3820</v>
      </c>
      <c r="EC316" s="262">
        <v>760</v>
      </c>
      <c r="ED316" s="262">
        <v>86260</v>
      </c>
      <c r="EE316" s="262">
        <v>4380</v>
      </c>
      <c r="EF316" s="262">
        <v>12320</v>
      </c>
      <c r="EG316" s="262">
        <v>15350</v>
      </c>
      <c r="EH316" s="262">
        <v>13460</v>
      </c>
      <c r="EI316" s="262">
        <v>12460</v>
      </c>
      <c r="EJ316" s="262">
        <v>540</v>
      </c>
      <c r="EK316" s="262">
        <v>12820</v>
      </c>
      <c r="EL316" s="262">
        <v>6870</v>
      </c>
      <c r="EM316" s="262">
        <v>7690</v>
      </c>
      <c r="EN316" s="262">
        <v>370</v>
      </c>
      <c r="EO316" s="262">
        <v>88050</v>
      </c>
      <c r="EP316" s="262">
        <v>890</v>
      </c>
      <c r="EQ316" s="262">
        <v>29690</v>
      </c>
      <c r="ER316" s="262">
        <v>25160</v>
      </c>
      <c r="ES316" s="262">
        <v>650</v>
      </c>
      <c r="ET316" s="262">
        <v>3880</v>
      </c>
      <c r="EU316" s="262">
        <v>24840</v>
      </c>
      <c r="EV316" s="262">
        <v>18370</v>
      </c>
      <c r="EW316" s="262">
        <v>6470</v>
      </c>
      <c r="EX316" s="262">
        <v>32620</v>
      </c>
      <c r="EY316" s="262">
        <v>2300</v>
      </c>
      <c r="EZ316" s="262">
        <v>8940</v>
      </c>
      <c r="FA316" s="262">
        <v>4530</v>
      </c>
      <c r="FB316" s="262">
        <v>16860</v>
      </c>
      <c r="FC316" s="262">
        <v>10</v>
      </c>
      <c r="FD316" s="262">
        <v>21610</v>
      </c>
      <c r="FE316" s="262">
        <v>6920</v>
      </c>
      <c r="FF316" s="262">
        <v>11970</v>
      </c>
      <c r="FG316" s="262">
        <v>2720</v>
      </c>
      <c r="FH316" s="262">
        <v>6690</v>
      </c>
      <c r="FI316" s="262">
        <v>2840</v>
      </c>
      <c r="FJ316" s="262">
        <v>4390</v>
      </c>
      <c r="FK316" s="262">
        <v>5470</v>
      </c>
      <c r="FL316" s="262">
        <v>0.42420000000000002</v>
      </c>
      <c r="FM316" s="262">
        <v>2120</v>
      </c>
      <c r="FN316" s="262">
        <v>139560</v>
      </c>
      <c r="FO316" s="262">
        <v>11040</v>
      </c>
      <c r="FP316" s="262">
        <v>6790</v>
      </c>
      <c r="FQ316" s="262">
        <v>4250</v>
      </c>
      <c r="FR316" s="262">
        <v>60220</v>
      </c>
      <c r="FS316" s="262">
        <v>35540</v>
      </c>
      <c r="FT316" s="262">
        <v>32830</v>
      </c>
      <c r="FU316" s="262">
        <v>2720</v>
      </c>
      <c r="FV316" s="262">
        <v>10930</v>
      </c>
      <c r="FW316" s="262">
        <v>21830</v>
      </c>
      <c r="FX316" s="262">
        <v>139560</v>
      </c>
      <c r="FY316" s="262">
        <v>38550</v>
      </c>
      <c r="FZ316" s="262">
        <v>66310</v>
      </c>
      <c r="GA316" s="262">
        <v>14610</v>
      </c>
      <c r="GB316" s="262">
        <v>2810</v>
      </c>
      <c r="GC316" s="262">
        <v>7980</v>
      </c>
      <c r="GD316" s="262">
        <v>7710</v>
      </c>
      <c r="GE316" s="262">
        <v>1580</v>
      </c>
      <c r="GF316">
        <v>2899</v>
      </c>
      <c r="GG316">
        <v>2960</v>
      </c>
      <c r="GH316">
        <v>19280</v>
      </c>
      <c r="GI316">
        <v>5041</v>
      </c>
      <c r="GJ316">
        <v>1903</v>
      </c>
      <c r="GK316">
        <v>2731</v>
      </c>
      <c r="GL316">
        <v>3066</v>
      </c>
      <c r="GM316">
        <v>1920</v>
      </c>
      <c r="GN316">
        <v>1603</v>
      </c>
      <c r="GO316">
        <v>509</v>
      </c>
      <c r="GP316">
        <v>4383</v>
      </c>
      <c r="GQ316">
        <v>4508</v>
      </c>
      <c r="GR316">
        <v>38581</v>
      </c>
      <c r="GS316">
        <v>8124</v>
      </c>
      <c r="GT316">
        <v>3025</v>
      </c>
      <c r="GU316">
        <v>6342</v>
      </c>
      <c r="GV316">
        <v>5422</v>
      </c>
      <c r="GW316">
        <v>2803</v>
      </c>
      <c r="GX316">
        <v>2456</v>
      </c>
      <c r="GY316">
        <v>1017</v>
      </c>
    </row>
    <row r="317" spans="1:207">
      <c r="A317" s="262">
        <v>9776</v>
      </c>
      <c r="B317" s="262">
        <v>9</v>
      </c>
      <c r="C317" s="262">
        <v>7</v>
      </c>
      <c r="D317" s="262">
        <v>76</v>
      </c>
      <c r="E317" s="262" t="s">
        <v>188</v>
      </c>
      <c r="F317" s="262" t="s">
        <v>2815</v>
      </c>
      <c r="G317" s="262" t="s">
        <v>2816</v>
      </c>
      <c r="H317" s="262" t="s">
        <v>2202</v>
      </c>
      <c r="I317" s="262">
        <v>18607</v>
      </c>
      <c r="J317" s="262">
        <v>3637</v>
      </c>
      <c r="K317" s="262">
        <v>1356</v>
      </c>
      <c r="L317" s="262">
        <v>1661</v>
      </c>
      <c r="M317" s="262">
        <v>2278</v>
      </c>
      <c r="N317" s="262">
        <v>2495</v>
      </c>
      <c r="O317" s="262">
        <v>2388</v>
      </c>
      <c r="P317" s="262">
        <v>2621</v>
      </c>
      <c r="Q317" s="262">
        <v>1328</v>
      </c>
      <c r="R317" s="262">
        <v>843</v>
      </c>
      <c r="S317" s="262">
        <v>2882</v>
      </c>
      <c r="T317" s="262">
        <v>14640</v>
      </c>
      <c r="U317" s="262">
        <v>71</v>
      </c>
      <c r="V317" s="262">
        <v>594</v>
      </c>
      <c r="W317" s="262">
        <v>103</v>
      </c>
      <c r="X317" s="262">
        <v>125</v>
      </c>
      <c r="Y317" s="262">
        <v>61</v>
      </c>
      <c r="Z317" s="262">
        <v>131</v>
      </c>
      <c r="AA317" s="262">
        <v>205</v>
      </c>
      <c r="AB317" s="262">
        <v>988</v>
      </c>
      <c r="AC317" s="262">
        <v>78</v>
      </c>
      <c r="AD317" s="262">
        <v>15529</v>
      </c>
      <c r="AE317" s="262">
        <v>1711</v>
      </c>
      <c r="AF317" s="262">
        <v>96</v>
      </c>
      <c r="AG317" s="262">
        <v>10053</v>
      </c>
      <c r="AH317" s="262">
        <v>4322</v>
      </c>
      <c r="AI317" s="262">
        <v>3385</v>
      </c>
      <c r="AJ317" s="262">
        <v>713</v>
      </c>
      <c r="AK317" s="262">
        <v>134</v>
      </c>
      <c r="AL317" s="262">
        <v>11861</v>
      </c>
      <c r="AM317" s="262">
        <v>2771</v>
      </c>
      <c r="AN317" s="262">
        <v>2376</v>
      </c>
      <c r="AO317" s="262">
        <v>1599</v>
      </c>
      <c r="AP317" s="262">
        <v>39823</v>
      </c>
      <c r="AQ317" s="262">
        <v>7372</v>
      </c>
      <c r="AR317" s="262">
        <v>2425</v>
      </c>
      <c r="AS317" s="262">
        <v>3568</v>
      </c>
      <c r="AT317" s="262">
        <v>5541</v>
      </c>
      <c r="AU317" s="262">
        <v>6082</v>
      </c>
      <c r="AV317" s="262">
        <v>5293</v>
      </c>
      <c r="AW317" s="262">
        <v>6037</v>
      </c>
      <c r="AX317" s="262">
        <v>2115</v>
      </c>
      <c r="AY317" s="262">
        <v>1390</v>
      </c>
      <c r="AZ317" s="262">
        <v>13127</v>
      </c>
      <c r="BA317" s="262">
        <v>22028</v>
      </c>
      <c r="BB317" s="262">
        <v>369</v>
      </c>
      <c r="BC317" s="262">
        <v>2859</v>
      </c>
      <c r="BD317" s="262">
        <v>399</v>
      </c>
      <c r="BE317" s="262">
        <v>277</v>
      </c>
      <c r="BF317" s="262">
        <v>162</v>
      </c>
      <c r="BG317" s="262">
        <v>602</v>
      </c>
      <c r="BH317" s="262">
        <v>412</v>
      </c>
      <c r="BI317" s="262">
        <v>2890</v>
      </c>
      <c r="BJ317" s="262">
        <v>151</v>
      </c>
      <c r="BK317" s="262">
        <v>32813</v>
      </c>
      <c r="BL317" s="262">
        <v>3425</v>
      </c>
      <c r="BM317" s="262">
        <v>132</v>
      </c>
      <c r="BN317" s="262">
        <v>17666</v>
      </c>
      <c r="BO317" s="262">
        <v>18891</v>
      </c>
      <c r="BP317" s="262">
        <v>1683</v>
      </c>
      <c r="BQ317" s="262">
        <v>1583</v>
      </c>
      <c r="BR317" s="262">
        <v>1958</v>
      </c>
      <c r="BS317" s="262">
        <v>6028</v>
      </c>
      <c r="BT317" s="262">
        <v>9039</v>
      </c>
      <c r="BU317" s="262">
        <v>7301</v>
      </c>
      <c r="BV317" s="262">
        <v>5030</v>
      </c>
      <c r="BW317" s="262">
        <v>4310</v>
      </c>
      <c r="BX317" s="262">
        <v>2724</v>
      </c>
      <c r="BY317" s="262">
        <v>1201</v>
      </c>
      <c r="BZ317" s="262">
        <v>779</v>
      </c>
      <c r="CA317" s="262">
        <v>1453</v>
      </c>
      <c r="CB317" s="262">
        <v>1423</v>
      </c>
      <c r="CC317" s="262">
        <v>4156</v>
      </c>
      <c r="CD317" s="262">
        <v>8618</v>
      </c>
      <c r="CE317" s="262">
        <v>9590</v>
      </c>
      <c r="CF317" s="262">
        <v>6809</v>
      </c>
      <c r="CG317" s="262">
        <v>4198</v>
      </c>
      <c r="CH317" s="262">
        <v>5029</v>
      </c>
      <c r="CI317" s="262">
        <v>25445</v>
      </c>
      <c r="CJ317" s="262">
        <v>4894</v>
      </c>
      <c r="CK317" s="262">
        <v>6030</v>
      </c>
      <c r="CL317" s="262">
        <v>3454</v>
      </c>
      <c r="CM317" s="262">
        <v>36779</v>
      </c>
      <c r="CN317" s="262">
        <v>13497</v>
      </c>
      <c r="CO317" s="262">
        <v>9909</v>
      </c>
      <c r="CP317" s="262">
        <v>9607</v>
      </c>
      <c r="CQ317" s="262">
        <v>2843</v>
      </c>
      <c r="CR317" s="262">
        <v>923</v>
      </c>
      <c r="CS317" s="262">
        <v>13497</v>
      </c>
      <c r="CT317" s="262">
        <v>11984</v>
      </c>
      <c r="CU317" s="262">
        <v>4637</v>
      </c>
      <c r="CV317" s="262">
        <v>4351</v>
      </c>
      <c r="CW317" s="262">
        <v>1535</v>
      </c>
      <c r="CX317" s="262">
        <v>775</v>
      </c>
      <c r="CY317" s="262">
        <v>78420</v>
      </c>
      <c r="CZ317" s="262">
        <v>38301</v>
      </c>
      <c r="DA317" s="262">
        <v>40121</v>
      </c>
      <c r="DB317" s="262">
        <v>6948</v>
      </c>
      <c r="DC317" s="262">
        <v>9133</v>
      </c>
      <c r="DD317" s="262">
        <v>8030</v>
      </c>
      <c r="DE317" s="262">
        <v>10557</v>
      </c>
      <c r="DF317" s="262">
        <v>9157</v>
      </c>
      <c r="DG317" s="262">
        <v>8011</v>
      </c>
      <c r="DH317" s="262">
        <v>4539</v>
      </c>
      <c r="DI317" s="262">
        <v>1846</v>
      </c>
      <c r="DJ317" s="262">
        <v>2038</v>
      </c>
      <c r="DK317" s="262">
        <v>7590</v>
      </c>
      <c r="DL317" s="262">
        <v>2698</v>
      </c>
      <c r="DM317" s="262">
        <v>6074</v>
      </c>
      <c r="DN317" s="262">
        <v>3865</v>
      </c>
      <c r="DO317" s="262">
        <v>8556</v>
      </c>
      <c r="DP317" s="262">
        <v>13491</v>
      </c>
      <c r="DQ317" s="262">
        <v>15202</v>
      </c>
      <c r="DR317" s="262">
        <v>9389</v>
      </c>
      <c r="DS317" s="262">
        <v>7673</v>
      </c>
      <c r="DT317" s="262">
        <v>43240</v>
      </c>
      <c r="DU317" s="262">
        <v>42290</v>
      </c>
      <c r="DV317" s="262">
        <v>950</v>
      </c>
      <c r="DW317" s="262">
        <v>34530</v>
      </c>
      <c r="DX317" s="262">
        <v>42290</v>
      </c>
      <c r="DY317" s="262">
        <v>34530</v>
      </c>
      <c r="DZ317" s="262">
        <v>1540</v>
      </c>
      <c r="EA317" s="262">
        <v>2660</v>
      </c>
      <c r="EB317" s="262">
        <v>2920</v>
      </c>
      <c r="EC317" s="262">
        <v>640</v>
      </c>
      <c r="ED317" s="262">
        <v>41410</v>
      </c>
      <c r="EE317" s="262">
        <v>2370</v>
      </c>
      <c r="EF317" s="262">
        <v>6490</v>
      </c>
      <c r="EG317" s="262">
        <v>8040</v>
      </c>
      <c r="EH317" s="262">
        <v>4700</v>
      </c>
      <c r="EI317" s="262">
        <v>6580</v>
      </c>
      <c r="EJ317" s="262">
        <v>1120</v>
      </c>
      <c r="EK317" s="262">
        <v>5500</v>
      </c>
      <c r="EL317" s="262">
        <v>2830</v>
      </c>
      <c r="EM317" s="262">
        <v>3730</v>
      </c>
      <c r="EN317" s="262">
        <v>0.42420000000000002</v>
      </c>
      <c r="EO317" s="262">
        <v>42290</v>
      </c>
      <c r="EP317" s="262">
        <v>1290</v>
      </c>
      <c r="EQ317" s="262">
        <v>14840</v>
      </c>
      <c r="ER317" s="262">
        <v>11990</v>
      </c>
      <c r="ES317" s="262">
        <v>420</v>
      </c>
      <c r="ET317" s="262">
        <v>2430</v>
      </c>
      <c r="EU317" s="262">
        <v>9640</v>
      </c>
      <c r="EV317" s="262">
        <v>7460</v>
      </c>
      <c r="EW317" s="262">
        <v>2180</v>
      </c>
      <c r="EX317" s="262">
        <v>16520</v>
      </c>
      <c r="EY317" s="262">
        <v>770</v>
      </c>
      <c r="EZ317" s="262">
        <v>4650</v>
      </c>
      <c r="FA317" s="262">
        <v>2000</v>
      </c>
      <c r="FB317" s="262">
        <v>9090</v>
      </c>
      <c r="FC317" s="262">
        <v>0.42420000000000002</v>
      </c>
      <c r="FD317" s="262">
        <v>10180</v>
      </c>
      <c r="FE317" s="262">
        <v>3260</v>
      </c>
      <c r="FF317" s="262">
        <v>5510</v>
      </c>
      <c r="FG317" s="262">
        <v>1410</v>
      </c>
      <c r="FH317" s="262">
        <v>3020</v>
      </c>
      <c r="FI317" s="262">
        <v>1080</v>
      </c>
      <c r="FJ317" s="262">
        <v>2190</v>
      </c>
      <c r="FK317" s="262">
        <v>2720</v>
      </c>
      <c r="FL317" s="262">
        <v>0.42420000000000002</v>
      </c>
      <c r="FM317" s="262">
        <v>1050</v>
      </c>
      <c r="FN317" s="262">
        <v>66220</v>
      </c>
      <c r="FO317" s="262">
        <v>3670</v>
      </c>
      <c r="FP317" s="262">
        <v>2160</v>
      </c>
      <c r="FQ317" s="262">
        <v>1510</v>
      </c>
      <c r="FR317" s="262">
        <v>29050</v>
      </c>
      <c r="FS317" s="262">
        <v>17180</v>
      </c>
      <c r="FT317" s="262">
        <v>15770</v>
      </c>
      <c r="FU317" s="262">
        <v>1410</v>
      </c>
      <c r="FV317" s="262">
        <v>5780</v>
      </c>
      <c r="FW317" s="262">
        <v>10540</v>
      </c>
      <c r="FX317" s="262">
        <v>66220</v>
      </c>
      <c r="FY317" s="262">
        <v>15600</v>
      </c>
      <c r="FZ317" s="262">
        <v>31160</v>
      </c>
      <c r="GA317" s="262">
        <v>8820</v>
      </c>
      <c r="GB317" s="262">
        <v>1470</v>
      </c>
      <c r="GC317" s="262">
        <v>4190</v>
      </c>
      <c r="GD317" s="262">
        <v>4170</v>
      </c>
      <c r="GE317" s="262">
        <v>810</v>
      </c>
      <c r="GF317">
        <v>3637</v>
      </c>
      <c r="GG317">
        <v>1335</v>
      </c>
      <c r="GH317">
        <v>6229</v>
      </c>
      <c r="GI317">
        <v>2108</v>
      </c>
      <c r="GJ317">
        <v>830</v>
      </c>
      <c r="GK317">
        <v>1283</v>
      </c>
      <c r="GL317">
        <v>1311</v>
      </c>
      <c r="GM317">
        <v>779</v>
      </c>
      <c r="GN317">
        <v>797</v>
      </c>
      <c r="GO317">
        <v>298</v>
      </c>
      <c r="GP317">
        <v>7372</v>
      </c>
      <c r="GQ317">
        <v>2392</v>
      </c>
      <c r="GR317">
        <v>14778</v>
      </c>
      <c r="GS317">
        <v>4598</v>
      </c>
      <c r="GT317">
        <v>1749</v>
      </c>
      <c r="GU317">
        <v>3317</v>
      </c>
      <c r="GV317">
        <v>2626</v>
      </c>
      <c r="GW317">
        <v>1240</v>
      </c>
      <c r="GX317">
        <v>1255</v>
      </c>
      <c r="GY317">
        <v>496</v>
      </c>
    </row>
    <row r="318" spans="1:207">
      <c r="A318" s="262">
        <v>9777</v>
      </c>
      <c r="B318" s="262">
        <v>9</v>
      </c>
      <c r="C318" s="262">
        <v>7</v>
      </c>
      <c r="D318" s="262">
        <v>77</v>
      </c>
      <c r="E318" s="262" t="s">
        <v>188</v>
      </c>
      <c r="F318" s="262" t="s">
        <v>2817</v>
      </c>
      <c r="G318" s="262" t="s">
        <v>2818</v>
      </c>
      <c r="H318" s="262" t="s">
        <v>2202</v>
      </c>
      <c r="I318" s="262">
        <v>38869</v>
      </c>
      <c r="J318" s="262">
        <v>5121</v>
      </c>
      <c r="K318" s="262">
        <v>2679</v>
      </c>
      <c r="L318" s="262">
        <v>3517</v>
      </c>
      <c r="M318" s="262">
        <v>5090</v>
      </c>
      <c r="N318" s="262">
        <v>5957</v>
      </c>
      <c r="O318" s="262">
        <v>5450</v>
      </c>
      <c r="P318" s="262">
        <v>6147</v>
      </c>
      <c r="Q318" s="262">
        <v>3104</v>
      </c>
      <c r="R318" s="262">
        <v>1804</v>
      </c>
      <c r="S318" s="262">
        <v>3740</v>
      </c>
      <c r="T318" s="262">
        <v>34091</v>
      </c>
      <c r="U318" s="262">
        <v>198</v>
      </c>
      <c r="V318" s="262">
        <v>246</v>
      </c>
      <c r="W318" s="262">
        <v>79</v>
      </c>
      <c r="X318" s="262">
        <v>248</v>
      </c>
      <c r="Y318" s="262">
        <v>70</v>
      </c>
      <c r="Z318" s="262">
        <v>197</v>
      </c>
      <c r="AA318" s="262">
        <v>483</v>
      </c>
      <c r="AB318" s="262">
        <v>421</v>
      </c>
      <c r="AC318" s="262">
        <v>161</v>
      </c>
      <c r="AD318" s="262">
        <v>32287</v>
      </c>
      <c r="AE318" s="262">
        <v>5101</v>
      </c>
      <c r="AF318" s="262">
        <v>416</v>
      </c>
      <c r="AG318" s="262">
        <v>26583</v>
      </c>
      <c r="AH318" s="262">
        <v>7488</v>
      </c>
      <c r="AI318" s="262">
        <v>4055</v>
      </c>
      <c r="AJ318" s="262">
        <v>610</v>
      </c>
      <c r="AK318" s="262">
        <v>133</v>
      </c>
      <c r="AL318" s="262">
        <v>26737</v>
      </c>
      <c r="AM318" s="262">
        <v>5172</v>
      </c>
      <c r="AN318" s="262">
        <v>3430</v>
      </c>
      <c r="AO318" s="262">
        <v>3530</v>
      </c>
      <c r="AP318" s="262">
        <v>62955</v>
      </c>
      <c r="AQ318" s="262">
        <v>7172</v>
      </c>
      <c r="AR318" s="262">
        <v>3819</v>
      </c>
      <c r="AS318" s="262">
        <v>5851</v>
      </c>
      <c r="AT318" s="262">
        <v>9077</v>
      </c>
      <c r="AU318" s="262">
        <v>11063</v>
      </c>
      <c r="AV318" s="262">
        <v>8777</v>
      </c>
      <c r="AW318" s="262">
        <v>10588</v>
      </c>
      <c r="AX318" s="262">
        <v>4304</v>
      </c>
      <c r="AY318" s="262">
        <v>2304</v>
      </c>
      <c r="AZ318" s="262">
        <v>15409</v>
      </c>
      <c r="BA318" s="262">
        <v>44438</v>
      </c>
      <c r="BB318" s="262">
        <v>1221</v>
      </c>
      <c r="BC318" s="262">
        <v>573</v>
      </c>
      <c r="BD318" s="262">
        <v>336</v>
      </c>
      <c r="BE318" s="262">
        <v>503</v>
      </c>
      <c r="BF318" s="262">
        <v>184</v>
      </c>
      <c r="BG318" s="262">
        <v>291</v>
      </c>
      <c r="BH318" s="262">
        <v>691</v>
      </c>
      <c r="BI318" s="262">
        <v>761</v>
      </c>
      <c r="BJ318" s="262">
        <v>344</v>
      </c>
      <c r="BK318" s="262">
        <v>53804</v>
      </c>
      <c r="BL318" s="262">
        <v>6899</v>
      </c>
      <c r="BM318" s="262">
        <v>456</v>
      </c>
      <c r="BN318" s="262">
        <v>35356</v>
      </c>
      <c r="BO318" s="262">
        <v>23051</v>
      </c>
      <c r="BP318" s="262">
        <v>1923</v>
      </c>
      <c r="BQ318" s="262">
        <v>2625</v>
      </c>
      <c r="BR318" s="262">
        <v>1856</v>
      </c>
      <c r="BS318" s="262">
        <v>6573</v>
      </c>
      <c r="BT318" s="262">
        <v>10864</v>
      </c>
      <c r="BU318" s="262">
        <v>11418</v>
      </c>
      <c r="BV318" s="262">
        <v>9560</v>
      </c>
      <c r="BW318" s="262">
        <v>9173</v>
      </c>
      <c r="BX318" s="262">
        <v>6161</v>
      </c>
      <c r="BY318" s="262">
        <v>2805</v>
      </c>
      <c r="BZ318" s="262">
        <v>1609</v>
      </c>
      <c r="CA318" s="262">
        <v>2936</v>
      </c>
      <c r="CB318" s="262">
        <v>1161</v>
      </c>
      <c r="CC318" s="262">
        <v>4379</v>
      </c>
      <c r="CD318" s="262">
        <v>10142</v>
      </c>
      <c r="CE318" s="262">
        <v>13067</v>
      </c>
      <c r="CF318" s="262">
        <v>12258</v>
      </c>
      <c r="CG318" s="262">
        <v>9797</v>
      </c>
      <c r="CH318" s="262">
        <v>12151</v>
      </c>
      <c r="CI318" s="262">
        <v>43454</v>
      </c>
      <c r="CJ318" s="262">
        <v>7256</v>
      </c>
      <c r="CK318" s="262">
        <v>6682</v>
      </c>
      <c r="CL318" s="262">
        <v>5563</v>
      </c>
      <c r="CM318" s="262">
        <v>58063</v>
      </c>
      <c r="CN318" s="262">
        <v>18105</v>
      </c>
      <c r="CO318" s="262">
        <v>16179</v>
      </c>
      <c r="CP318" s="262">
        <v>18673</v>
      </c>
      <c r="CQ318" s="262">
        <v>4176</v>
      </c>
      <c r="CR318" s="262">
        <v>930</v>
      </c>
      <c r="CS318" s="262">
        <v>18105</v>
      </c>
      <c r="CT318" s="262">
        <v>18716</v>
      </c>
      <c r="CU318" s="262">
        <v>8757</v>
      </c>
      <c r="CV318" s="262">
        <v>8052</v>
      </c>
      <c r="CW318" s="262">
        <v>3118</v>
      </c>
      <c r="CX318" s="262">
        <v>1315</v>
      </c>
      <c r="CY318" s="262">
        <v>133586</v>
      </c>
      <c r="CZ318" s="262">
        <v>65844</v>
      </c>
      <c r="DA318" s="262">
        <v>67741</v>
      </c>
      <c r="DB318" s="262">
        <v>12404</v>
      </c>
      <c r="DC318" s="262">
        <v>16129</v>
      </c>
      <c r="DD318" s="262">
        <v>14480</v>
      </c>
      <c r="DE318" s="262">
        <v>18729</v>
      </c>
      <c r="DF318" s="262">
        <v>14877</v>
      </c>
      <c r="DG318" s="262">
        <v>12377</v>
      </c>
      <c r="DH318" s="262">
        <v>7039</v>
      </c>
      <c r="DI318" s="262">
        <v>3336</v>
      </c>
      <c r="DJ318" s="262">
        <v>3672</v>
      </c>
      <c r="DK318" s="262">
        <v>13241</v>
      </c>
      <c r="DL318" s="262">
        <v>4890</v>
      </c>
      <c r="DM318" s="262">
        <v>10876</v>
      </c>
      <c r="DN318" s="262">
        <v>6998</v>
      </c>
      <c r="DO318" s="262">
        <v>14937</v>
      </c>
      <c r="DP318" s="262">
        <v>22613</v>
      </c>
      <c r="DQ318" s="262">
        <v>26585</v>
      </c>
      <c r="DR318" s="262">
        <v>14492</v>
      </c>
      <c r="DS318" s="262">
        <v>11945</v>
      </c>
      <c r="DT318" s="262">
        <v>74790</v>
      </c>
      <c r="DU318" s="262">
        <v>73320</v>
      </c>
      <c r="DV318" s="262">
        <v>1470</v>
      </c>
      <c r="DW318" s="262">
        <v>58320</v>
      </c>
      <c r="DX318" s="262">
        <v>73320</v>
      </c>
      <c r="DY318" s="262">
        <v>57760</v>
      </c>
      <c r="DZ318" s="262">
        <v>3770</v>
      </c>
      <c r="EA318" s="262">
        <v>4160</v>
      </c>
      <c r="EB318" s="262">
        <v>5160</v>
      </c>
      <c r="EC318" s="262">
        <v>2470</v>
      </c>
      <c r="ED318" s="262">
        <v>72070</v>
      </c>
      <c r="EE318" s="262">
        <v>3320</v>
      </c>
      <c r="EF318" s="262">
        <v>8740</v>
      </c>
      <c r="EG318" s="262">
        <v>12290</v>
      </c>
      <c r="EH318" s="262">
        <v>9400</v>
      </c>
      <c r="EI318" s="262">
        <v>11970</v>
      </c>
      <c r="EJ318" s="262">
        <v>3380</v>
      </c>
      <c r="EK318" s="262">
        <v>11480</v>
      </c>
      <c r="EL318" s="262">
        <v>5050</v>
      </c>
      <c r="EM318" s="262">
        <v>5910</v>
      </c>
      <c r="EN318" s="262">
        <v>530</v>
      </c>
      <c r="EO318" s="262">
        <v>73320</v>
      </c>
      <c r="EP318" s="262">
        <v>4430</v>
      </c>
      <c r="EQ318" s="262">
        <v>24040</v>
      </c>
      <c r="ER318" s="262">
        <v>17780</v>
      </c>
      <c r="ES318" s="262">
        <v>910</v>
      </c>
      <c r="ET318" s="262">
        <v>5350</v>
      </c>
      <c r="EU318" s="262">
        <v>17640</v>
      </c>
      <c r="EV318" s="262">
        <v>13790</v>
      </c>
      <c r="EW318" s="262">
        <v>3840</v>
      </c>
      <c r="EX318" s="262">
        <v>27210</v>
      </c>
      <c r="EY318" s="262">
        <v>2000</v>
      </c>
      <c r="EZ318" s="262">
        <v>5490</v>
      </c>
      <c r="FA318" s="262">
        <v>4890</v>
      </c>
      <c r="FB318" s="262">
        <v>14820</v>
      </c>
      <c r="FC318" s="262">
        <v>10</v>
      </c>
      <c r="FD318" s="262">
        <v>16470</v>
      </c>
      <c r="FE318" s="262">
        <v>6110</v>
      </c>
      <c r="FF318" s="262">
        <v>8740</v>
      </c>
      <c r="FG318" s="262">
        <v>1630</v>
      </c>
      <c r="FH318" s="262">
        <v>5930</v>
      </c>
      <c r="FI318" s="262">
        <v>2370</v>
      </c>
      <c r="FJ318" s="262">
        <v>3620</v>
      </c>
      <c r="FK318" s="262">
        <v>2850</v>
      </c>
      <c r="FL318" s="262">
        <v>0.42420000000000002</v>
      </c>
      <c r="FM318" s="262">
        <v>1680</v>
      </c>
      <c r="FN318" s="262">
        <v>112270</v>
      </c>
      <c r="FO318" s="262">
        <v>5840</v>
      </c>
      <c r="FP318" s="262">
        <v>3210</v>
      </c>
      <c r="FQ318" s="262">
        <v>2630</v>
      </c>
      <c r="FR318" s="262">
        <v>54610</v>
      </c>
      <c r="FS318" s="262">
        <v>29560</v>
      </c>
      <c r="FT318" s="262">
        <v>27940</v>
      </c>
      <c r="FU318" s="262">
        <v>1630</v>
      </c>
      <c r="FV318" s="262">
        <v>8100</v>
      </c>
      <c r="FW318" s="262">
        <v>14160</v>
      </c>
      <c r="FX318" s="262">
        <v>112270</v>
      </c>
      <c r="FY318" s="262">
        <v>25580</v>
      </c>
      <c r="FZ318" s="262">
        <v>59570</v>
      </c>
      <c r="GA318" s="262">
        <v>13080</v>
      </c>
      <c r="GB318" s="262">
        <v>2240</v>
      </c>
      <c r="GC318" s="262">
        <v>5310</v>
      </c>
      <c r="GD318" s="262">
        <v>5590</v>
      </c>
      <c r="GE318" s="262">
        <v>910</v>
      </c>
      <c r="GF318">
        <v>5121</v>
      </c>
      <c r="GG318">
        <v>2607</v>
      </c>
      <c r="GH318">
        <v>14123</v>
      </c>
      <c r="GI318">
        <v>4582</v>
      </c>
      <c r="GJ318">
        <v>1987</v>
      </c>
      <c r="GK318">
        <v>2815</v>
      </c>
      <c r="GL318">
        <v>3476</v>
      </c>
      <c r="GM318">
        <v>1880</v>
      </c>
      <c r="GN318">
        <v>1567</v>
      </c>
      <c r="GO318">
        <v>711</v>
      </c>
      <c r="GP318">
        <v>7172</v>
      </c>
      <c r="GQ318">
        <v>3720</v>
      </c>
      <c r="GR318">
        <v>25302</v>
      </c>
      <c r="GS318">
        <v>7514</v>
      </c>
      <c r="GT318">
        <v>3103</v>
      </c>
      <c r="GU318">
        <v>5347</v>
      </c>
      <c r="GV318">
        <v>5325</v>
      </c>
      <c r="GW318">
        <v>2579</v>
      </c>
      <c r="GX318">
        <v>2008</v>
      </c>
      <c r="GY318">
        <v>885</v>
      </c>
    </row>
    <row r="319" spans="1:207">
      <c r="A319" s="262">
        <v>9778</v>
      </c>
      <c r="B319" s="262">
        <v>9</v>
      </c>
      <c r="C319" s="262">
        <v>7</v>
      </c>
      <c r="D319" s="262">
        <v>78</v>
      </c>
      <c r="E319" s="262" t="s">
        <v>188</v>
      </c>
      <c r="F319" s="262" t="s">
        <v>2819</v>
      </c>
      <c r="G319" s="262" t="s">
        <v>2820</v>
      </c>
      <c r="H319" s="262" t="s">
        <v>2202</v>
      </c>
      <c r="I319" s="262">
        <v>42326</v>
      </c>
      <c r="J319" s="262">
        <v>5893</v>
      </c>
      <c r="K319" s="262">
        <v>3488</v>
      </c>
      <c r="L319" s="262">
        <v>3281</v>
      </c>
      <c r="M319" s="262">
        <v>5762</v>
      </c>
      <c r="N319" s="262">
        <v>6293</v>
      </c>
      <c r="O319" s="262">
        <v>5611</v>
      </c>
      <c r="P319" s="262">
        <v>6793</v>
      </c>
      <c r="Q319" s="262">
        <v>3277</v>
      </c>
      <c r="R319" s="262">
        <v>1928</v>
      </c>
      <c r="S319" s="262">
        <v>2761</v>
      </c>
      <c r="T319" s="262">
        <v>38690</v>
      </c>
      <c r="U319" s="262">
        <v>149</v>
      </c>
      <c r="V319" s="262">
        <v>286</v>
      </c>
      <c r="W319" s="262">
        <v>70</v>
      </c>
      <c r="X319" s="262">
        <v>212</v>
      </c>
      <c r="Y319" s="262">
        <v>35</v>
      </c>
      <c r="Z319" s="262">
        <v>123</v>
      </c>
      <c r="AA319" s="262">
        <v>522</v>
      </c>
      <c r="AB319" s="262">
        <v>421</v>
      </c>
      <c r="AC319" s="262">
        <v>128</v>
      </c>
      <c r="AD319" s="262">
        <v>33368</v>
      </c>
      <c r="AE319" s="262">
        <v>7287</v>
      </c>
      <c r="AF319" s="262">
        <v>600</v>
      </c>
      <c r="AG319" s="262">
        <v>33082</v>
      </c>
      <c r="AH319" s="262">
        <v>5974</v>
      </c>
      <c r="AI319" s="262">
        <v>2663</v>
      </c>
      <c r="AJ319" s="262">
        <v>498</v>
      </c>
      <c r="AK319" s="262">
        <v>109</v>
      </c>
      <c r="AL319" s="262">
        <v>30681</v>
      </c>
      <c r="AM319" s="262">
        <v>5172</v>
      </c>
      <c r="AN319" s="262">
        <v>2923</v>
      </c>
      <c r="AO319" s="262">
        <v>3550</v>
      </c>
      <c r="AP319" s="262">
        <v>60710</v>
      </c>
      <c r="AQ319" s="262">
        <v>7133</v>
      </c>
      <c r="AR319" s="262">
        <v>4371</v>
      </c>
      <c r="AS319" s="262">
        <v>4905</v>
      </c>
      <c r="AT319" s="262">
        <v>8799</v>
      </c>
      <c r="AU319" s="262">
        <v>10224</v>
      </c>
      <c r="AV319" s="262">
        <v>7805</v>
      </c>
      <c r="AW319" s="262">
        <v>10921</v>
      </c>
      <c r="AX319" s="262">
        <v>4133</v>
      </c>
      <c r="AY319" s="262">
        <v>2419</v>
      </c>
      <c r="AZ319" s="262">
        <v>11101</v>
      </c>
      <c r="BA319" s="262">
        <v>47064</v>
      </c>
      <c r="BB319" s="262">
        <v>620</v>
      </c>
      <c r="BC319" s="262">
        <v>885</v>
      </c>
      <c r="BD319" s="262">
        <v>249</v>
      </c>
      <c r="BE319" s="262">
        <v>449</v>
      </c>
      <c r="BF319" s="262">
        <v>78</v>
      </c>
      <c r="BG319" s="262">
        <v>264</v>
      </c>
      <c r="BH319" s="262">
        <v>753</v>
      </c>
      <c r="BI319" s="262">
        <v>757</v>
      </c>
      <c r="BJ319" s="262">
        <v>208</v>
      </c>
      <c r="BK319" s="262">
        <v>49431</v>
      </c>
      <c r="BL319" s="262">
        <v>8900</v>
      </c>
      <c r="BM319" s="262">
        <v>661</v>
      </c>
      <c r="BN319" s="262">
        <v>36949</v>
      </c>
      <c r="BO319" s="262">
        <v>20586</v>
      </c>
      <c r="BP319" s="262">
        <v>355</v>
      </c>
      <c r="BQ319" s="262">
        <v>2820</v>
      </c>
      <c r="BR319" s="262">
        <v>1408</v>
      </c>
      <c r="BS319" s="262">
        <v>4929</v>
      </c>
      <c r="BT319" s="262">
        <v>9020</v>
      </c>
      <c r="BU319" s="262">
        <v>10625</v>
      </c>
      <c r="BV319" s="262">
        <v>9589</v>
      </c>
      <c r="BW319" s="262">
        <v>9883</v>
      </c>
      <c r="BX319" s="262">
        <v>7038</v>
      </c>
      <c r="BY319" s="262">
        <v>3091</v>
      </c>
      <c r="BZ319" s="262">
        <v>1872</v>
      </c>
      <c r="CA319" s="262">
        <v>3255</v>
      </c>
      <c r="CB319" s="262">
        <v>936</v>
      </c>
      <c r="CC319" s="262">
        <v>3210</v>
      </c>
      <c r="CD319" s="262">
        <v>7733</v>
      </c>
      <c r="CE319" s="262">
        <v>10956</v>
      </c>
      <c r="CF319" s="262">
        <v>12216</v>
      </c>
      <c r="CG319" s="262">
        <v>11018</v>
      </c>
      <c r="CH319" s="262">
        <v>14641</v>
      </c>
      <c r="CI319" s="262">
        <v>44117</v>
      </c>
      <c r="CJ319" s="262">
        <v>6879</v>
      </c>
      <c r="CK319" s="262">
        <v>4936</v>
      </c>
      <c r="CL319" s="262">
        <v>4778</v>
      </c>
      <c r="CM319" s="262">
        <v>56064</v>
      </c>
      <c r="CN319" s="262">
        <v>16753</v>
      </c>
      <c r="CO319" s="262">
        <v>14448</v>
      </c>
      <c r="CP319" s="262">
        <v>19584</v>
      </c>
      <c r="CQ319" s="262">
        <v>4406</v>
      </c>
      <c r="CR319" s="262">
        <v>873</v>
      </c>
      <c r="CS319" s="262">
        <v>16753</v>
      </c>
      <c r="CT319" s="262">
        <v>17120</v>
      </c>
      <c r="CU319" s="262">
        <v>8809</v>
      </c>
      <c r="CV319" s="262">
        <v>8703</v>
      </c>
      <c r="CW319" s="262">
        <v>3373</v>
      </c>
      <c r="CX319" s="262">
        <v>1306</v>
      </c>
      <c r="CY319" s="262">
        <v>135161</v>
      </c>
      <c r="CZ319" s="262">
        <v>66981</v>
      </c>
      <c r="DA319" s="262">
        <v>68180</v>
      </c>
      <c r="DB319" s="262">
        <v>12289</v>
      </c>
      <c r="DC319" s="262">
        <v>16876</v>
      </c>
      <c r="DD319" s="262">
        <v>14602</v>
      </c>
      <c r="DE319" s="262">
        <v>18640</v>
      </c>
      <c r="DF319" s="262">
        <v>14441</v>
      </c>
      <c r="DG319" s="262">
        <v>13053</v>
      </c>
      <c r="DH319" s="262">
        <v>7188</v>
      </c>
      <c r="DI319" s="262">
        <v>3375</v>
      </c>
      <c r="DJ319" s="262">
        <v>3510</v>
      </c>
      <c r="DK319" s="262">
        <v>13595</v>
      </c>
      <c r="DL319" s="262">
        <v>5165</v>
      </c>
      <c r="DM319" s="262">
        <v>11130</v>
      </c>
      <c r="DN319" s="262">
        <v>6992</v>
      </c>
      <c r="DO319" s="262">
        <v>15095</v>
      </c>
      <c r="DP319" s="262">
        <v>22977</v>
      </c>
      <c r="DQ319" s="262">
        <v>26413</v>
      </c>
      <c r="DR319" s="262">
        <v>14503</v>
      </c>
      <c r="DS319" s="262">
        <v>12406</v>
      </c>
      <c r="DT319" s="262">
        <v>75460</v>
      </c>
      <c r="DU319" s="262">
        <v>74050</v>
      </c>
      <c r="DV319" s="262">
        <v>1410</v>
      </c>
      <c r="DW319" s="262">
        <v>59050</v>
      </c>
      <c r="DX319" s="262">
        <v>74050</v>
      </c>
      <c r="DY319" s="262">
        <v>60370</v>
      </c>
      <c r="DZ319" s="262">
        <v>2750</v>
      </c>
      <c r="EA319" s="262">
        <v>3450</v>
      </c>
      <c r="EB319" s="262">
        <v>5530</v>
      </c>
      <c r="EC319" s="262">
        <v>1950</v>
      </c>
      <c r="ED319" s="262">
        <v>72740</v>
      </c>
      <c r="EE319" s="262">
        <v>3330</v>
      </c>
      <c r="EF319" s="262">
        <v>8190</v>
      </c>
      <c r="EG319" s="262">
        <v>12900</v>
      </c>
      <c r="EH319" s="262">
        <v>9590</v>
      </c>
      <c r="EI319" s="262">
        <v>10910</v>
      </c>
      <c r="EJ319" s="262">
        <v>3040</v>
      </c>
      <c r="EK319" s="262">
        <v>12030</v>
      </c>
      <c r="EL319" s="262">
        <v>5960</v>
      </c>
      <c r="EM319" s="262">
        <v>6540</v>
      </c>
      <c r="EN319" s="262">
        <v>0.42420000000000002</v>
      </c>
      <c r="EO319" s="262">
        <v>74050</v>
      </c>
      <c r="EP319" s="262">
        <v>4560</v>
      </c>
      <c r="EQ319" s="262">
        <v>27640</v>
      </c>
      <c r="ER319" s="262">
        <v>20330</v>
      </c>
      <c r="ES319" s="262">
        <v>720</v>
      </c>
      <c r="ET319" s="262">
        <v>6590</v>
      </c>
      <c r="EU319" s="262">
        <v>16450</v>
      </c>
      <c r="EV319" s="262">
        <v>12720</v>
      </c>
      <c r="EW319" s="262">
        <v>3730</v>
      </c>
      <c r="EX319" s="262">
        <v>25400</v>
      </c>
      <c r="EY319" s="262">
        <v>1830</v>
      </c>
      <c r="EZ319" s="262">
        <v>5960</v>
      </c>
      <c r="FA319" s="262">
        <v>3980</v>
      </c>
      <c r="FB319" s="262">
        <v>13630</v>
      </c>
      <c r="FC319" s="262">
        <v>0.42420000000000002</v>
      </c>
      <c r="FD319" s="262">
        <v>17820</v>
      </c>
      <c r="FE319" s="262">
        <v>6140</v>
      </c>
      <c r="FF319" s="262">
        <v>10080</v>
      </c>
      <c r="FG319" s="262">
        <v>1600</v>
      </c>
      <c r="FH319" s="262">
        <v>6010</v>
      </c>
      <c r="FI319" s="262">
        <v>2960</v>
      </c>
      <c r="FJ319" s="262">
        <v>3690</v>
      </c>
      <c r="FK319" s="262">
        <v>3530</v>
      </c>
      <c r="FL319" s="262">
        <v>0.42420000000000002</v>
      </c>
      <c r="FM319" s="262">
        <v>1590</v>
      </c>
      <c r="FN319" s="262">
        <v>114060</v>
      </c>
      <c r="FO319" s="262">
        <v>7020</v>
      </c>
      <c r="FP319" s="262">
        <v>3570</v>
      </c>
      <c r="FQ319" s="262">
        <v>3450</v>
      </c>
      <c r="FR319" s="262">
        <v>58670</v>
      </c>
      <c r="FS319" s="262">
        <v>28340</v>
      </c>
      <c r="FT319" s="262">
        <v>26730</v>
      </c>
      <c r="FU319" s="262">
        <v>1600</v>
      </c>
      <c r="FV319" s="262">
        <v>7480</v>
      </c>
      <c r="FW319" s="262">
        <v>12550</v>
      </c>
      <c r="FX319" s="262">
        <v>114060</v>
      </c>
      <c r="FY319" s="262">
        <v>29180</v>
      </c>
      <c r="FZ319" s="262">
        <v>58540</v>
      </c>
      <c r="GA319" s="262">
        <v>13930</v>
      </c>
      <c r="GB319" s="262">
        <v>2380</v>
      </c>
      <c r="GC319" s="262">
        <v>4490</v>
      </c>
      <c r="GD319" s="262">
        <v>4650</v>
      </c>
      <c r="GE319" s="262">
        <v>900</v>
      </c>
      <c r="GF319">
        <v>5893</v>
      </c>
      <c r="GG319">
        <v>3361</v>
      </c>
      <c r="GH319">
        <v>14916</v>
      </c>
      <c r="GI319">
        <v>4728</v>
      </c>
      <c r="GJ319">
        <v>2155</v>
      </c>
      <c r="GK319">
        <v>3474</v>
      </c>
      <c r="GL319">
        <v>3438</v>
      </c>
      <c r="GM319">
        <v>1903</v>
      </c>
      <c r="GN319">
        <v>1699</v>
      </c>
      <c r="GO319">
        <v>759</v>
      </c>
      <c r="GP319">
        <v>7133</v>
      </c>
      <c r="GQ319">
        <v>4199</v>
      </c>
      <c r="GR319">
        <v>23302</v>
      </c>
      <c r="GS319">
        <v>6819</v>
      </c>
      <c r="GT319">
        <v>2874</v>
      </c>
      <c r="GU319">
        <v>6105</v>
      </c>
      <c r="GV319">
        <v>4919</v>
      </c>
      <c r="GW319">
        <v>2317</v>
      </c>
      <c r="GX319">
        <v>2116</v>
      </c>
      <c r="GY319">
        <v>926</v>
      </c>
    </row>
    <row r="320" spans="1:207">
      <c r="A320" s="262">
        <v>9779</v>
      </c>
      <c r="B320" s="262">
        <v>9</v>
      </c>
      <c r="C320" s="262">
        <v>7</v>
      </c>
      <c r="D320" s="262">
        <v>79</v>
      </c>
      <c r="E320" s="262" t="s">
        <v>188</v>
      </c>
      <c r="F320" s="262" t="s">
        <v>2821</v>
      </c>
      <c r="G320" s="262" t="s">
        <v>2822</v>
      </c>
      <c r="H320" s="262" t="s">
        <v>2202</v>
      </c>
      <c r="I320" s="262">
        <v>38424</v>
      </c>
      <c r="J320" s="262">
        <v>3885</v>
      </c>
      <c r="K320" s="262">
        <v>2952</v>
      </c>
      <c r="L320" s="262">
        <v>3876</v>
      </c>
      <c r="M320" s="262">
        <v>5725</v>
      </c>
      <c r="N320" s="262">
        <v>6760</v>
      </c>
      <c r="O320" s="262">
        <v>5189</v>
      </c>
      <c r="P320" s="262">
        <v>5700</v>
      </c>
      <c r="Q320" s="262">
        <v>2807</v>
      </c>
      <c r="R320" s="262">
        <v>1530</v>
      </c>
      <c r="S320" s="262">
        <v>2236</v>
      </c>
      <c r="T320" s="262">
        <v>35176</v>
      </c>
      <c r="U320" s="262">
        <v>362</v>
      </c>
      <c r="V320" s="262">
        <v>193</v>
      </c>
      <c r="W320" s="262">
        <v>87</v>
      </c>
      <c r="X320" s="262">
        <v>123</v>
      </c>
      <c r="Y320" s="262">
        <v>59</v>
      </c>
      <c r="Z320" s="262">
        <v>188</v>
      </c>
      <c r="AA320" s="262">
        <v>803</v>
      </c>
      <c r="AB320" s="262">
        <v>930</v>
      </c>
      <c r="AC320" s="262">
        <v>166</v>
      </c>
      <c r="AD320" s="262">
        <v>30111</v>
      </c>
      <c r="AE320" s="262">
        <v>5883</v>
      </c>
      <c r="AF320" s="262">
        <v>531</v>
      </c>
      <c r="AG320" s="262">
        <v>28466</v>
      </c>
      <c r="AH320" s="262">
        <v>7191</v>
      </c>
      <c r="AI320" s="262">
        <v>2273</v>
      </c>
      <c r="AJ320" s="262">
        <v>428</v>
      </c>
      <c r="AK320" s="262">
        <v>66</v>
      </c>
      <c r="AL320" s="262">
        <v>31407</v>
      </c>
      <c r="AM320" s="262">
        <v>2790</v>
      </c>
      <c r="AN320" s="262">
        <v>2721</v>
      </c>
      <c r="AO320" s="262">
        <v>1506</v>
      </c>
      <c r="AP320" s="262">
        <v>56523</v>
      </c>
      <c r="AQ320" s="262">
        <v>5228</v>
      </c>
      <c r="AR320" s="262">
        <v>3897</v>
      </c>
      <c r="AS320" s="262">
        <v>6173</v>
      </c>
      <c r="AT320" s="262">
        <v>8856</v>
      </c>
      <c r="AU320" s="262">
        <v>10480</v>
      </c>
      <c r="AV320" s="262">
        <v>7380</v>
      </c>
      <c r="AW320" s="262">
        <v>8950</v>
      </c>
      <c r="AX320" s="262">
        <v>3617</v>
      </c>
      <c r="AY320" s="262">
        <v>1939</v>
      </c>
      <c r="AZ320" s="262">
        <v>8303</v>
      </c>
      <c r="BA320" s="262">
        <v>44198</v>
      </c>
      <c r="BB320" s="262">
        <v>2201</v>
      </c>
      <c r="BC320" s="262">
        <v>666</v>
      </c>
      <c r="BD320" s="262">
        <v>398</v>
      </c>
      <c r="BE320" s="262">
        <v>307</v>
      </c>
      <c r="BF320" s="262">
        <v>106</v>
      </c>
      <c r="BG320" s="262">
        <v>341</v>
      </c>
      <c r="BH320" s="262">
        <v>1038</v>
      </c>
      <c r="BI320" s="262">
        <v>2919</v>
      </c>
      <c r="BJ320" s="262">
        <v>369</v>
      </c>
      <c r="BK320" s="262">
        <v>43109</v>
      </c>
      <c r="BL320" s="262">
        <v>8514</v>
      </c>
      <c r="BM320" s="262">
        <v>571</v>
      </c>
      <c r="BN320" s="262">
        <v>35406</v>
      </c>
      <c r="BO320" s="262">
        <v>18210</v>
      </c>
      <c r="BP320" s="262">
        <v>236</v>
      </c>
      <c r="BQ320" s="262">
        <v>2668</v>
      </c>
      <c r="BR320" s="262">
        <v>1167</v>
      </c>
      <c r="BS320" s="262">
        <v>4680</v>
      </c>
      <c r="BT320" s="262">
        <v>8276</v>
      </c>
      <c r="BU320" s="262">
        <v>10718</v>
      </c>
      <c r="BV320" s="262">
        <v>9687</v>
      </c>
      <c r="BW320" s="262">
        <v>8814</v>
      </c>
      <c r="BX320" s="262">
        <v>5666</v>
      </c>
      <c r="BY320" s="262">
        <v>2711</v>
      </c>
      <c r="BZ320" s="262">
        <v>1757</v>
      </c>
      <c r="CA320" s="262">
        <v>3044</v>
      </c>
      <c r="CB320" s="262">
        <v>627</v>
      </c>
      <c r="CC320" s="262">
        <v>2044</v>
      </c>
      <c r="CD320" s="262">
        <v>6659</v>
      </c>
      <c r="CE320" s="262">
        <v>10960</v>
      </c>
      <c r="CF320" s="262">
        <v>12053</v>
      </c>
      <c r="CG320" s="262">
        <v>10037</v>
      </c>
      <c r="CH320" s="262">
        <v>14140</v>
      </c>
      <c r="CI320" s="262">
        <v>44213</v>
      </c>
      <c r="CJ320" s="262">
        <v>3996</v>
      </c>
      <c r="CK320" s="262">
        <v>5682</v>
      </c>
      <c r="CL320" s="262">
        <v>2629</v>
      </c>
      <c r="CM320" s="262">
        <v>52040</v>
      </c>
      <c r="CN320" s="262">
        <v>14937</v>
      </c>
      <c r="CO320" s="262">
        <v>12628</v>
      </c>
      <c r="CP320" s="262">
        <v>19234</v>
      </c>
      <c r="CQ320" s="262">
        <v>4327</v>
      </c>
      <c r="CR320" s="262">
        <v>914</v>
      </c>
      <c r="CS320" s="262">
        <v>14937</v>
      </c>
      <c r="CT320" s="262">
        <v>15376</v>
      </c>
      <c r="CU320" s="262">
        <v>8858</v>
      </c>
      <c r="CV320" s="262">
        <v>8341</v>
      </c>
      <c r="CW320" s="262">
        <v>3181</v>
      </c>
      <c r="CX320" s="262">
        <v>1347</v>
      </c>
      <c r="CY320" s="262">
        <v>127920</v>
      </c>
      <c r="CZ320" s="262">
        <v>64100</v>
      </c>
      <c r="DA320" s="262">
        <v>63820</v>
      </c>
      <c r="DB320" s="262">
        <v>11777</v>
      </c>
      <c r="DC320" s="262">
        <v>15179</v>
      </c>
      <c r="DD320" s="262">
        <v>14856</v>
      </c>
      <c r="DE320" s="262">
        <v>18231</v>
      </c>
      <c r="DF320" s="262">
        <v>12941</v>
      </c>
      <c r="DG320" s="262">
        <v>11969</v>
      </c>
      <c r="DH320" s="262">
        <v>6277</v>
      </c>
      <c r="DI320" s="262">
        <v>3185</v>
      </c>
      <c r="DJ320" s="262">
        <v>3381</v>
      </c>
      <c r="DK320" s="262">
        <v>12660</v>
      </c>
      <c r="DL320" s="262">
        <v>4583</v>
      </c>
      <c r="DM320" s="262">
        <v>10729</v>
      </c>
      <c r="DN320" s="262">
        <v>7274</v>
      </c>
      <c r="DO320" s="262">
        <v>15146</v>
      </c>
      <c r="DP320" s="262">
        <v>21544</v>
      </c>
      <c r="DQ320" s="262">
        <v>25313</v>
      </c>
      <c r="DR320" s="262">
        <v>13037</v>
      </c>
      <c r="DS320" s="262">
        <v>11068</v>
      </c>
      <c r="DT320" s="262">
        <v>71420</v>
      </c>
      <c r="DU320" s="262">
        <v>69930</v>
      </c>
      <c r="DV320" s="262">
        <v>1490</v>
      </c>
      <c r="DW320" s="262">
        <v>55010</v>
      </c>
      <c r="DX320" s="262">
        <v>69930</v>
      </c>
      <c r="DY320" s="262">
        <v>58870</v>
      </c>
      <c r="DZ320" s="262">
        <v>3740</v>
      </c>
      <c r="EA320" s="262">
        <v>2970</v>
      </c>
      <c r="EB320" s="262">
        <v>3160</v>
      </c>
      <c r="EC320" s="262">
        <v>1190</v>
      </c>
      <c r="ED320" s="262">
        <v>68210</v>
      </c>
      <c r="EE320" s="262">
        <v>2600</v>
      </c>
      <c r="EF320" s="262">
        <v>8060</v>
      </c>
      <c r="EG320" s="262">
        <v>11940</v>
      </c>
      <c r="EH320" s="262">
        <v>9220</v>
      </c>
      <c r="EI320" s="262">
        <v>8540</v>
      </c>
      <c r="EJ320" s="262">
        <v>1820</v>
      </c>
      <c r="EK320" s="262">
        <v>12410</v>
      </c>
      <c r="EL320" s="262">
        <v>6810</v>
      </c>
      <c r="EM320" s="262">
        <v>6510</v>
      </c>
      <c r="EN320" s="262">
        <v>0.42420000000000002</v>
      </c>
      <c r="EO320" s="262">
        <v>69930</v>
      </c>
      <c r="EP320" s="262">
        <v>2640</v>
      </c>
      <c r="EQ320" s="262">
        <v>27790</v>
      </c>
      <c r="ER320" s="262">
        <v>23120</v>
      </c>
      <c r="ES320" s="262">
        <v>590</v>
      </c>
      <c r="ET320" s="262">
        <v>4080</v>
      </c>
      <c r="EU320" s="262">
        <v>15440</v>
      </c>
      <c r="EV320" s="262">
        <v>11670</v>
      </c>
      <c r="EW320" s="262">
        <v>3770</v>
      </c>
      <c r="EX320" s="262">
        <v>24060</v>
      </c>
      <c r="EY320" s="262">
        <v>1720</v>
      </c>
      <c r="EZ320" s="262">
        <v>5830</v>
      </c>
      <c r="FA320" s="262">
        <v>4500</v>
      </c>
      <c r="FB320" s="262">
        <v>12020</v>
      </c>
      <c r="FC320" s="262">
        <v>0</v>
      </c>
      <c r="FD320" s="262">
        <v>16750</v>
      </c>
      <c r="FE320" s="262">
        <v>5650</v>
      </c>
      <c r="FF320" s="262">
        <v>9290</v>
      </c>
      <c r="FG320" s="262">
        <v>1810</v>
      </c>
      <c r="FH320" s="262">
        <v>5490</v>
      </c>
      <c r="FI320" s="262">
        <v>2450</v>
      </c>
      <c r="FJ320" s="262">
        <v>4240</v>
      </c>
      <c r="FK320" s="262">
        <v>3200</v>
      </c>
      <c r="FL320" s="262">
        <v>0.42420000000000002</v>
      </c>
      <c r="FM320" s="262">
        <v>1350</v>
      </c>
      <c r="FN320" s="262">
        <v>107310</v>
      </c>
      <c r="FO320" s="262">
        <v>6410</v>
      </c>
      <c r="FP320" s="262">
        <v>3430</v>
      </c>
      <c r="FQ320" s="262">
        <v>2980</v>
      </c>
      <c r="FR320" s="262">
        <v>53980</v>
      </c>
      <c r="FS320" s="262">
        <v>29670</v>
      </c>
      <c r="FT320" s="262">
        <v>27860</v>
      </c>
      <c r="FU320" s="262">
        <v>1810</v>
      </c>
      <c r="FV320" s="262">
        <v>6640</v>
      </c>
      <c r="FW320" s="262">
        <v>10610</v>
      </c>
      <c r="FX320" s="262">
        <v>107310</v>
      </c>
      <c r="FY320" s="262">
        <v>29090</v>
      </c>
      <c r="FZ320" s="262">
        <v>54890</v>
      </c>
      <c r="GA320" s="262">
        <v>12020</v>
      </c>
      <c r="GB320" s="262">
        <v>1870</v>
      </c>
      <c r="GC320" s="262">
        <v>4370</v>
      </c>
      <c r="GD320" s="262">
        <v>4500</v>
      </c>
      <c r="GE320" s="262">
        <v>570</v>
      </c>
      <c r="GF320">
        <v>3885</v>
      </c>
      <c r="GG320">
        <v>2838</v>
      </c>
      <c r="GH320">
        <v>15889</v>
      </c>
      <c r="GI320">
        <v>4574</v>
      </c>
      <c r="GJ320">
        <v>1775</v>
      </c>
      <c r="GK320">
        <v>2816</v>
      </c>
      <c r="GL320">
        <v>2955</v>
      </c>
      <c r="GM320">
        <v>1730</v>
      </c>
      <c r="GN320">
        <v>1391</v>
      </c>
      <c r="GO320">
        <v>571</v>
      </c>
      <c r="GP320">
        <v>5228</v>
      </c>
      <c r="GQ320">
        <v>3718</v>
      </c>
      <c r="GR320">
        <v>24886</v>
      </c>
      <c r="GS320">
        <v>6622</v>
      </c>
      <c r="GT320">
        <v>2396</v>
      </c>
      <c r="GU320">
        <v>4794</v>
      </c>
      <c r="GV320">
        <v>4195</v>
      </c>
      <c r="GW320">
        <v>2218</v>
      </c>
      <c r="GX320">
        <v>1730</v>
      </c>
      <c r="GY320">
        <v>733</v>
      </c>
    </row>
    <row r="321" spans="1:207">
      <c r="A321" s="262">
        <v>9780</v>
      </c>
      <c r="B321" s="262">
        <v>9</v>
      </c>
      <c r="C321" s="262">
        <v>7</v>
      </c>
      <c r="D321" s="262">
        <v>80</v>
      </c>
      <c r="E321" s="262" t="s">
        <v>188</v>
      </c>
      <c r="F321" s="262" t="s">
        <v>2823</v>
      </c>
      <c r="G321" s="262" t="s">
        <v>2824</v>
      </c>
      <c r="H321" s="262" t="s">
        <v>2202</v>
      </c>
      <c r="I321" s="262">
        <v>37170</v>
      </c>
      <c r="J321" s="262">
        <v>5404</v>
      </c>
      <c r="K321" s="262">
        <v>2802</v>
      </c>
      <c r="L321" s="262">
        <v>2644</v>
      </c>
      <c r="M321" s="262">
        <v>4833</v>
      </c>
      <c r="N321" s="262">
        <v>6034</v>
      </c>
      <c r="O321" s="262">
        <v>5255</v>
      </c>
      <c r="P321" s="262">
        <v>5854</v>
      </c>
      <c r="Q321" s="262">
        <v>2732</v>
      </c>
      <c r="R321" s="262">
        <v>1612</v>
      </c>
      <c r="S321" s="262">
        <v>5970</v>
      </c>
      <c r="T321" s="262">
        <v>29510</v>
      </c>
      <c r="U321" s="262">
        <v>99</v>
      </c>
      <c r="V321" s="262">
        <v>722</v>
      </c>
      <c r="W321" s="262">
        <v>236</v>
      </c>
      <c r="X321" s="262">
        <v>288</v>
      </c>
      <c r="Y321" s="262">
        <v>115</v>
      </c>
      <c r="Z321" s="262">
        <v>230</v>
      </c>
      <c r="AA321" s="262">
        <v>733</v>
      </c>
      <c r="AB321" s="262">
        <v>432</v>
      </c>
      <c r="AC321" s="262">
        <v>195</v>
      </c>
      <c r="AD321" s="262">
        <v>32070</v>
      </c>
      <c r="AE321" s="262">
        <v>3516</v>
      </c>
      <c r="AF321" s="262">
        <v>224</v>
      </c>
      <c r="AG321" s="262">
        <v>19988</v>
      </c>
      <c r="AH321" s="262">
        <v>8515</v>
      </c>
      <c r="AI321" s="262">
        <v>6920</v>
      </c>
      <c r="AJ321" s="262">
        <v>1351</v>
      </c>
      <c r="AK321" s="262">
        <v>396</v>
      </c>
      <c r="AL321" s="262">
        <v>23811</v>
      </c>
      <c r="AM321" s="262">
        <v>5717</v>
      </c>
      <c r="AN321" s="262">
        <v>4052</v>
      </c>
      <c r="AO321" s="262">
        <v>3590</v>
      </c>
      <c r="AP321" s="262">
        <v>79539</v>
      </c>
      <c r="AQ321" s="262">
        <v>9363</v>
      </c>
      <c r="AR321" s="262">
        <v>4920</v>
      </c>
      <c r="AS321" s="262">
        <v>5737</v>
      </c>
      <c r="AT321" s="262">
        <v>10806</v>
      </c>
      <c r="AU321" s="262">
        <v>16727</v>
      </c>
      <c r="AV321" s="262">
        <v>11848</v>
      </c>
      <c r="AW321" s="262">
        <v>12890</v>
      </c>
      <c r="AX321" s="262">
        <v>4660</v>
      </c>
      <c r="AY321" s="262">
        <v>2570</v>
      </c>
      <c r="AZ321" s="262">
        <v>27807</v>
      </c>
      <c r="BA321" s="262">
        <v>44156</v>
      </c>
      <c r="BB321" s="262">
        <v>528</v>
      </c>
      <c r="BC321" s="262">
        <v>4020</v>
      </c>
      <c r="BD321" s="262">
        <v>1556</v>
      </c>
      <c r="BE321" s="262">
        <v>638</v>
      </c>
      <c r="BF321" s="262">
        <v>193</v>
      </c>
      <c r="BG321" s="262">
        <v>623</v>
      </c>
      <c r="BH321" s="262">
        <v>2924</v>
      </c>
      <c r="BI321" s="262">
        <v>916</v>
      </c>
      <c r="BJ321" s="262">
        <v>390</v>
      </c>
      <c r="BK321" s="262">
        <v>68756</v>
      </c>
      <c r="BL321" s="262">
        <v>6181</v>
      </c>
      <c r="BM321" s="262">
        <v>354</v>
      </c>
      <c r="BN321" s="262">
        <v>36429</v>
      </c>
      <c r="BO321" s="262">
        <v>33900</v>
      </c>
      <c r="BP321" s="262">
        <v>6248</v>
      </c>
      <c r="BQ321" s="262">
        <v>2944</v>
      </c>
      <c r="BR321" s="262">
        <v>4513</v>
      </c>
      <c r="BS321" s="262">
        <v>12704</v>
      </c>
      <c r="BT321" s="262">
        <v>17388</v>
      </c>
      <c r="BU321" s="262">
        <v>14508</v>
      </c>
      <c r="BV321" s="262">
        <v>10016</v>
      </c>
      <c r="BW321" s="262">
        <v>8535</v>
      </c>
      <c r="BX321" s="262">
        <v>5318</v>
      </c>
      <c r="BY321" s="262">
        <v>2382</v>
      </c>
      <c r="BZ321" s="262">
        <v>1509</v>
      </c>
      <c r="CA321" s="262">
        <v>2648</v>
      </c>
      <c r="CB321" s="262">
        <v>3277</v>
      </c>
      <c r="CC321" s="262">
        <v>8596</v>
      </c>
      <c r="CD321" s="262">
        <v>17166</v>
      </c>
      <c r="CE321" s="262">
        <v>18640</v>
      </c>
      <c r="CF321" s="262">
        <v>13903</v>
      </c>
      <c r="CG321" s="262">
        <v>8604</v>
      </c>
      <c r="CH321" s="262">
        <v>9335</v>
      </c>
      <c r="CI321" s="262">
        <v>52645</v>
      </c>
      <c r="CJ321" s="262">
        <v>10629</v>
      </c>
      <c r="CK321" s="262">
        <v>8561</v>
      </c>
      <c r="CL321" s="262">
        <v>7686</v>
      </c>
      <c r="CM321" s="262">
        <v>72493</v>
      </c>
      <c r="CN321" s="262">
        <v>25708</v>
      </c>
      <c r="CO321" s="262">
        <v>20779</v>
      </c>
      <c r="CP321" s="262">
        <v>19821</v>
      </c>
      <c r="CQ321" s="262">
        <v>5057</v>
      </c>
      <c r="CR321" s="262">
        <v>1128</v>
      </c>
      <c r="CS321" s="262">
        <v>25708</v>
      </c>
      <c r="CT321" s="262">
        <v>23921</v>
      </c>
      <c r="CU321" s="262">
        <v>9779</v>
      </c>
      <c r="CV321" s="262">
        <v>8814</v>
      </c>
      <c r="CW321" s="262">
        <v>3017</v>
      </c>
      <c r="CX321" s="262">
        <v>1254</v>
      </c>
      <c r="CY321" s="262">
        <v>148650</v>
      </c>
      <c r="CZ321" s="262">
        <v>72710</v>
      </c>
      <c r="DA321" s="262">
        <v>75939</v>
      </c>
      <c r="DB321" s="262">
        <v>12706</v>
      </c>
      <c r="DC321" s="262">
        <v>17208</v>
      </c>
      <c r="DD321" s="262">
        <v>15387</v>
      </c>
      <c r="DE321" s="262">
        <v>20894</v>
      </c>
      <c r="DF321" s="262">
        <v>18001</v>
      </c>
      <c r="DG321" s="262">
        <v>15008</v>
      </c>
      <c r="DH321" s="262">
        <v>7755</v>
      </c>
      <c r="DI321" s="262">
        <v>3429</v>
      </c>
      <c r="DJ321" s="262">
        <v>3742</v>
      </c>
      <c r="DK321" s="262">
        <v>13856</v>
      </c>
      <c r="DL321" s="262">
        <v>5159</v>
      </c>
      <c r="DM321" s="262">
        <v>11701</v>
      </c>
      <c r="DN321" s="262">
        <v>7414</v>
      </c>
      <c r="DO321" s="262">
        <v>16394</v>
      </c>
      <c r="DP321" s="262">
        <v>25296</v>
      </c>
      <c r="DQ321" s="262">
        <v>30288</v>
      </c>
      <c r="DR321" s="262">
        <v>17883</v>
      </c>
      <c r="DS321" s="262">
        <v>13487</v>
      </c>
      <c r="DT321" s="262">
        <v>84410</v>
      </c>
      <c r="DU321" s="262">
        <v>82710</v>
      </c>
      <c r="DV321" s="262">
        <v>1690</v>
      </c>
      <c r="DW321" s="262">
        <v>63700</v>
      </c>
      <c r="DX321" s="262">
        <v>82710</v>
      </c>
      <c r="DY321" s="262">
        <v>65360</v>
      </c>
      <c r="DZ321" s="262">
        <v>3760</v>
      </c>
      <c r="EA321" s="262">
        <v>4910</v>
      </c>
      <c r="EB321" s="262">
        <v>6610</v>
      </c>
      <c r="EC321" s="262">
        <v>2070</v>
      </c>
      <c r="ED321" s="262">
        <v>81480</v>
      </c>
      <c r="EE321" s="262">
        <v>4160</v>
      </c>
      <c r="EF321" s="262">
        <v>10920</v>
      </c>
      <c r="EG321" s="262">
        <v>14290</v>
      </c>
      <c r="EH321" s="262">
        <v>11170</v>
      </c>
      <c r="EI321" s="262">
        <v>15150</v>
      </c>
      <c r="EJ321" s="262">
        <v>2880</v>
      </c>
      <c r="EK321" s="262">
        <v>10300</v>
      </c>
      <c r="EL321" s="262">
        <v>4650</v>
      </c>
      <c r="EM321" s="262">
        <v>7300</v>
      </c>
      <c r="EN321" s="262">
        <v>670</v>
      </c>
      <c r="EO321" s="262">
        <v>82710</v>
      </c>
      <c r="EP321" s="262">
        <v>3760</v>
      </c>
      <c r="EQ321" s="262">
        <v>23580</v>
      </c>
      <c r="ER321" s="262">
        <v>17500</v>
      </c>
      <c r="ES321" s="262">
        <v>1120</v>
      </c>
      <c r="ET321" s="262">
        <v>4960</v>
      </c>
      <c r="EU321" s="262">
        <v>24260</v>
      </c>
      <c r="EV321" s="262">
        <v>19300</v>
      </c>
      <c r="EW321" s="262">
        <v>4960</v>
      </c>
      <c r="EX321" s="262">
        <v>31120</v>
      </c>
      <c r="EY321" s="262">
        <v>2180</v>
      </c>
      <c r="EZ321" s="262">
        <v>7410</v>
      </c>
      <c r="FA321" s="262">
        <v>5190</v>
      </c>
      <c r="FB321" s="262">
        <v>16330</v>
      </c>
      <c r="FC321" s="262">
        <v>0</v>
      </c>
      <c r="FD321" s="262">
        <v>18180</v>
      </c>
      <c r="FE321" s="262">
        <v>5820</v>
      </c>
      <c r="FF321" s="262">
        <v>10200</v>
      </c>
      <c r="FG321" s="262">
        <v>2170</v>
      </c>
      <c r="FH321" s="262">
        <v>5680</v>
      </c>
      <c r="FI321" s="262">
        <v>2670</v>
      </c>
      <c r="FJ321" s="262">
        <v>3830</v>
      </c>
      <c r="FK321" s="262">
        <v>4210</v>
      </c>
      <c r="FL321" s="262">
        <v>0.42420000000000002</v>
      </c>
      <c r="FM321" s="262">
        <v>1640</v>
      </c>
      <c r="FN321" s="262">
        <v>127360</v>
      </c>
      <c r="FO321" s="262">
        <v>7130</v>
      </c>
      <c r="FP321" s="262">
        <v>3750</v>
      </c>
      <c r="FQ321" s="262">
        <v>3380</v>
      </c>
      <c r="FR321" s="262">
        <v>59080</v>
      </c>
      <c r="FS321" s="262">
        <v>34130</v>
      </c>
      <c r="FT321" s="262">
        <v>31960</v>
      </c>
      <c r="FU321" s="262">
        <v>2170</v>
      </c>
      <c r="FV321" s="262">
        <v>10550</v>
      </c>
      <c r="FW321" s="262">
        <v>16480</v>
      </c>
      <c r="FX321" s="262">
        <v>127360</v>
      </c>
      <c r="FY321" s="262">
        <v>27830</v>
      </c>
      <c r="FZ321" s="262">
        <v>67670</v>
      </c>
      <c r="GA321" s="262">
        <v>14880</v>
      </c>
      <c r="GB321" s="262">
        <v>3290</v>
      </c>
      <c r="GC321" s="262">
        <v>6900</v>
      </c>
      <c r="GD321" s="262">
        <v>5440</v>
      </c>
      <c r="GE321" s="262">
        <v>1350</v>
      </c>
      <c r="GF321">
        <v>5404</v>
      </c>
      <c r="GG321">
        <v>2712</v>
      </c>
      <c r="GH321">
        <v>13099</v>
      </c>
      <c r="GI321">
        <v>4404</v>
      </c>
      <c r="GJ321">
        <v>2048</v>
      </c>
      <c r="GK321">
        <v>2912</v>
      </c>
      <c r="GL321">
        <v>2886</v>
      </c>
      <c r="GM321">
        <v>1673</v>
      </c>
      <c r="GN321">
        <v>1406</v>
      </c>
      <c r="GO321">
        <v>626</v>
      </c>
      <c r="GP321">
        <v>9363</v>
      </c>
      <c r="GQ321">
        <v>4771</v>
      </c>
      <c r="GR321">
        <v>32413</v>
      </c>
      <c r="GS321">
        <v>10202</v>
      </c>
      <c r="GT321">
        <v>3939</v>
      </c>
      <c r="GU321">
        <v>7059</v>
      </c>
      <c r="GV321">
        <v>5687</v>
      </c>
      <c r="GW321">
        <v>2848</v>
      </c>
      <c r="GX321">
        <v>2198</v>
      </c>
      <c r="GY321">
        <v>1041</v>
      </c>
    </row>
    <row r="322" spans="1:207">
      <c r="A322" s="262">
        <v>10041</v>
      </c>
      <c r="B322" s="262">
        <v>10</v>
      </c>
      <c r="C322" s="262">
        <v>0</v>
      </c>
      <c r="D322" s="262">
        <v>41</v>
      </c>
      <c r="E322" s="262" t="s">
        <v>189</v>
      </c>
      <c r="F322" s="262" t="s">
        <v>2825</v>
      </c>
      <c r="G322" s="262" t="s">
        <v>2826</v>
      </c>
      <c r="H322" s="262" t="s">
        <v>2202</v>
      </c>
      <c r="I322" s="262">
        <v>84357</v>
      </c>
      <c r="J322" s="262">
        <v>13817</v>
      </c>
      <c r="K322" s="262">
        <v>17046</v>
      </c>
      <c r="L322" s="262">
        <v>16513</v>
      </c>
      <c r="M322" s="262">
        <v>12992</v>
      </c>
      <c r="N322" s="262">
        <v>9185</v>
      </c>
      <c r="O322" s="262">
        <v>6081</v>
      </c>
      <c r="P322" s="262">
        <v>5084</v>
      </c>
      <c r="Q322" s="262">
        <v>2442</v>
      </c>
      <c r="R322" s="262">
        <v>1197</v>
      </c>
      <c r="S322" s="262">
        <v>7848</v>
      </c>
      <c r="T322" s="262">
        <v>72440</v>
      </c>
      <c r="U322" s="262">
        <v>243</v>
      </c>
      <c r="V322" s="262">
        <v>1100</v>
      </c>
      <c r="W322" s="262">
        <v>1879</v>
      </c>
      <c r="X322" s="262">
        <v>369</v>
      </c>
      <c r="Y322" s="262">
        <v>194</v>
      </c>
      <c r="Z322" s="262">
        <v>284</v>
      </c>
      <c r="AA322" s="262">
        <v>10540</v>
      </c>
      <c r="AB322" s="262">
        <v>5346</v>
      </c>
      <c r="AC322" s="262">
        <v>814</v>
      </c>
      <c r="AD322" s="262">
        <v>62567</v>
      </c>
      <c r="AE322" s="262">
        <v>4572</v>
      </c>
      <c r="AF322" s="262">
        <v>518</v>
      </c>
      <c r="AG322" s="262">
        <v>49125</v>
      </c>
      <c r="AH322" s="262">
        <v>19287</v>
      </c>
      <c r="AI322" s="262">
        <v>12657</v>
      </c>
      <c r="AJ322" s="262">
        <v>2561</v>
      </c>
      <c r="AK322" s="262">
        <v>727</v>
      </c>
      <c r="AL322" s="262">
        <v>35316</v>
      </c>
      <c r="AM322" s="262">
        <v>21898</v>
      </c>
      <c r="AN322" s="262">
        <v>24762</v>
      </c>
      <c r="AO322" s="262">
        <v>2381</v>
      </c>
      <c r="AP322" s="262">
        <v>175875</v>
      </c>
      <c r="AQ322" s="262">
        <v>24785</v>
      </c>
      <c r="AR322" s="262">
        <v>30043</v>
      </c>
      <c r="AS322" s="262">
        <v>35270</v>
      </c>
      <c r="AT322" s="262">
        <v>30938</v>
      </c>
      <c r="AU322" s="262">
        <v>21903</v>
      </c>
      <c r="AV322" s="262">
        <v>13409</v>
      </c>
      <c r="AW322" s="262">
        <v>13196</v>
      </c>
      <c r="AX322" s="262">
        <v>4531</v>
      </c>
      <c r="AY322" s="262">
        <v>1797</v>
      </c>
      <c r="AZ322" s="262">
        <v>37856</v>
      </c>
      <c r="BA322" s="262">
        <v>116413</v>
      </c>
      <c r="BB322" s="262">
        <v>1400</v>
      </c>
      <c r="BC322" s="262">
        <v>7887</v>
      </c>
      <c r="BD322" s="262">
        <v>9088</v>
      </c>
      <c r="BE322" s="262">
        <v>1565</v>
      </c>
      <c r="BF322" s="262">
        <v>314</v>
      </c>
      <c r="BG322" s="262">
        <v>1349</v>
      </c>
      <c r="BH322" s="262">
        <v>35793</v>
      </c>
      <c r="BI322" s="262">
        <v>16094</v>
      </c>
      <c r="BJ322" s="262">
        <v>2669</v>
      </c>
      <c r="BK322" s="262">
        <v>112592</v>
      </c>
      <c r="BL322" s="262">
        <v>7816</v>
      </c>
      <c r="BM322" s="262">
        <v>908</v>
      </c>
      <c r="BN322" s="262">
        <v>79129</v>
      </c>
      <c r="BO322" s="262">
        <v>85340</v>
      </c>
      <c r="BP322" s="262">
        <v>199</v>
      </c>
      <c r="BQ322" s="262">
        <v>11204</v>
      </c>
      <c r="BR322" s="262">
        <v>10094</v>
      </c>
      <c r="BS322" s="262">
        <v>24200</v>
      </c>
      <c r="BT322" s="262">
        <v>41430</v>
      </c>
      <c r="BU322" s="262">
        <v>36141</v>
      </c>
      <c r="BV322" s="262">
        <v>22382</v>
      </c>
      <c r="BW322" s="262">
        <v>18127</v>
      </c>
      <c r="BX322" s="262">
        <v>10662</v>
      </c>
      <c r="BY322" s="262">
        <v>4993</v>
      </c>
      <c r="BZ322" s="262">
        <v>3001</v>
      </c>
      <c r="CA322" s="262">
        <v>4842</v>
      </c>
      <c r="CB322" s="262">
        <v>5378</v>
      </c>
      <c r="CC322" s="262">
        <v>13663</v>
      </c>
      <c r="CD322" s="262">
        <v>37307</v>
      </c>
      <c r="CE322" s="262">
        <v>47730</v>
      </c>
      <c r="CF322" s="262">
        <v>30223</v>
      </c>
      <c r="CG322" s="262">
        <v>19822</v>
      </c>
      <c r="CH322" s="262">
        <v>21749</v>
      </c>
      <c r="CI322" s="262">
        <v>67572</v>
      </c>
      <c r="CJ322" s="262">
        <v>38227</v>
      </c>
      <c r="CK322" s="262">
        <v>63477</v>
      </c>
      <c r="CL322" s="262">
        <v>6596</v>
      </c>
      <c r="CM322" s="262">
        <v>161483</v>
      </c>
      <c r="CN322" s="262">
        <v>67210</v>
      </c>
      <c r="CO322" s="262">
        <v>42818</v>
      </c>
      <c r="CP322" s="262">
        <v>33457</v>
      </c>
      <c r="CQ322" s="262">
        <v>13693</v>
      </c>
      <c r="CR322" s="262">
        <v>4305</v>
      </c>
      <c r="CS322" s="262">
        <v>67210</v>
      </c>
      <c r="CT322" s="262">
        <v>52113</v>
      </c>
      <c r="CU322" s="262">
        <v>22803</v>
      </c>
      <c r="CV322" s="262">
        <v>13275</v>
      </c>
      <c r="CW322" s="262">
        <v>4256</v>
      </c>
      <c r="CX322" s="262">
        <v>1826</v>
      </c>
      <c r="CY322" s="262">
        <v>327065</v>
      </c>
      <c r="CZ322" s="262">
        <v>158063</v>
      </c>
      <c r="DA322" s="262">
        <v>169002</v>
      </c>
      <c r="DB322" s="262">
        <v>24140</v>
      </c>
      <c r="DC322" s="262">
        <v>30735</v>
      </c>
      <c r="DD322" s="262">
        <v>41477</v>
      </c>
      <c r="DE322" s="262">
        <v>50399</v>
      </c>
      <c r="DF322" s="262">
        <v>38239</v>
      </c>
      <c r="DG322" s="262">
        <v>35277</v>
      </c>
      <c r="DH322" s="262">
        <v>19007</v>
      </c>
      <c r="DI322" s="262">
        <v>7062</v>
      </c>
      <c r="DJ322" s="262">
        <v>7095</v>
      </c>
      <c r="DK322" s="262">
        <v>24510</v>
      </c>
      <c r="DL322" s="262">
        <v>9113</v>
      </c>
      <c r="DM322" s="262">
        <v>27402</v>
      </c>
      <c r="DN322" s="262">
        <v>21170</v>
      </c>
      <c r="DO322" s="262">
        <v>36130</v>
      </c>
      <c r="DP322" s="262">
        <v>51661</v>
      </c>
      <c r="DQ322" s="262">
        <v>71635</v>
      </c>
      <c r="DR322" s="262">
        <v>37798</v>
      </c>
      <c r="DS322" s="262">
        <v>33489</v>
      </c>
      <c r="DT322" s="262">
        <v>165950</v>
      </c>
      <c r="DU322" s="262">
        <v>156370</v>
      </c>
      <c r="DV322" s="262">
        <v>9580</v>
      </c>
      <c r="DW322" s="262">
        <v>159620</v>
      </c>
      <c r="DX322" s="262">
        <v>156370</v>
      </c>
      <c r="DY322" s="262">
        <v>131880</v>
      </c>
      <c r="DZ322" s="262">
        <v>8240</v>
      </c>
      <c r="EA322" s="262">
        <v>7060</v>
      </c>
      <c r="EB322" s="262">
        <v>7950</v>
      </c>
      <c r="EC322" s="262">
        <v>1240</v>
      </c>
      <c r="ED322" s="262">
        <v>152770</v>
      </c>
      <c r="EE322" s="262">
        <v>6980</v>
      </c>
      <c r="EF322" s="262">
        <v>28430</v>
      </c>
      <c r="EG322" s="262">
        <v>27810</v>
      </c>
      <c r="EH322" s="262">
        <v>20530</v>
      </c>
      <c r="EI322" s="262">
        <v>25790</v>
      </c>
      <c r="EJ322" s="262">
        <v>1210</v>
      </c>
      <c r="EK322" s="262">
        <v>19100</v>
      </c>
      <c r="EL322" s="262">
        <v>9410</v>
      </c>
      <c r="EM322" s="262">
        <v>13140</v>
      </c>
      <c r="EN322" s="262">
        <v>360</v>
      </c>
      <c r="EO322" s="262">
        <v>156370</v>
      </c>
      <c r="EP322" s="262">
        <v>780</v>
      </c>
      <c r="EQ322" s="262">
        <v>35260</v>
      </c>
      <c r="ER322" s="262">
        <v>24830</v>
      </c>
      <c r="ES322" s="262">
        <v>2660</v>
      </c>
      <c r="ET322" s="262">
        <v>7770</v>
      </c>
      <c r="EU322" s="262">
        <v>43000</v>
      </c>
      <c r="EV322" s="262">
        <v>28260</v>
      </c>
      <c r="EW322" s="262">
        <v>14740</v>
      </c>
      <c r="EX322" s="262">
        <v>77330</v>
      </c>
      <c r="EY322" s="262">
        <v>6000</v>
      </c>
      <c r="EZ322" s="262">
        <v>20550</v>
      </c>
      <c r="FA322" s="262">
        <v>11750</v>
      </c>
      <c r="FB322" s="262">
        <v>39030</v>
      </c>
      <c r="FC322" s="262">
        <v>0.42420000000000002</v>
      </c>
      <c r="FD322" s="262">
        <v>33480</v>
      </c>
      <c r="FE322" s="262">
        <v>10590</v>
      </c>
      <c r="FF322" s="262">
        <v>17950</v>
      </c>
      <c r="FG322" s="262">
        <v>4940</v>
      </c>
      <c r="FH322" s="262">
        <v>10300</v>
      </c>
      <c r="FI322" s="262">
        <v>1190</v>
      </c>
      <c r="FJ322" s="262">
        <v>5080</v>
      </c>
      <c r="FK322" s="262">
        <v>7910</v>
      </c>
      <c r="FL322" s="262">
        <v>4400</v>
      </c>
      <c r="FM322" s="262">
        <v>4600</v>
      </c>
      <c r="FN322" s="262">
        <v>287380</v>
      </c>
      <c r="FO322" s="262">
        <v>22730</v>
      </c>
      <c r="FP322" s="262">
        <v>16150</v>
      </c>
      <c r="FQ322" s="262">
        <v>6570</v>
      </c>
      <c r="FR322" s="262">
        <v>126710</v>
      </c>
      <c r="FS322" s="262">
        <v>55980</v>
      </c>
      <c r="FT322" s="262">
        <v>51030</v>
      </c>
      <c r="FU322" s="262">
        <v>4940</v>
      </c>
      <c r="FV322" s="262">
        <v>22300</v>
      </c>
      <c r="FW322" s="262">
        <v>59660</v>
      </c>
      <c r="FX322" s="262">
        <v>287380</v>
      </c>
      <c r="FY322" s="262">
        <v>89470</v>
      </c>
      <c r="FZ322" s="262">
        <v>129320</v>
      </c>
      <c r="GA322" s="262">
        <v>23970</v>
      </c>
      <c r="GB322" s="262">
        <v>3830</v>
      </c>
      <c r="GC322" s="262">
        <v>12700</v>
      </c>
      <c r="GD322" s="262">
        <v>24490</v>
      </c>
      <c r="GE322" s="262">
        <v>3590</v>
      </c>
      <c r="GF322">
        <v>13817</v>
      </c>
      <c r="GG322">
        <v>16552</v>
      </c>
      <c r="GH322">
        <v>38365</v>
      </c>
      <c r="GI322">
        <v>5836</v>
      </c>
      <c r="GJ322">
        <v>1633</v>
      </c>
      <c r="GK322">
        <v>2465</v>
      </c>
      <c r="GL322">
        <v>2691</v>
      </c>
      <c r="GM322">
        <v>1457</v>
      </c>
      <c r="GN322">
        <v>1136</v>
      </c>
      <c r="GO322">
        <v>405</v>
      </c>
      <c r="GP322">
        <v>24785</v>
      </c>
      <c r="GQ322">
        <v>28633</v>
      </c>
      <c r="GR322">
        <v>88078</v>
      </c>
      <c r="GS322">
        <v>13123</v>
      </c>
      <c r="GT322">
        <v>2957</v>
      </c>
      <c r="GU322">
        <v>6688</v>
      </c>
      <c r="GV322">
        <v>6668</v>
      </c>
      <c r="GW322">
        <v>2526</v>
      </c>
      <c r="GX322">
        <v>1824</v>
      </c>
      <c r="GY322">
        <v>590</v>
      </c>
    </row>
    <row r="323" spans="1:207">
      <c r="A323" s="262">
        <v>10042</v>
      </c>
      <c r="B323" s="262">
        <v>10</v>
      </c>
      <c r="C323" s="262">
        <v>0</v>
      </c>
      <c r="D323" s="262">
        <v>42</v>
      </c>
      <c r="E323" s="262" t="s">
        <v>189</v>
      </c>
      <c r="F323" s="262" t="s">
        <v>2827</v>
      </c>
      <c r="G323" s="262" t="s">
        <v>2828</v>
      </c>
      <c r="H323" s="262" t="s">
        <v>2202</v>
      </c>
      <c r="I323" s="262">
        <v>36613</v>
      </c>
      <c r="J323" s="262">
        <v>5228</v>
      </c>
      <c r="K323" s="262">
        <v>4664</v>
      </c>
      <c r="L323" s="262">
        <v>5343</v>
      </c>
      <c r="M323" s="262">
        <v>5268</v>
      </c>
      <c r="N323" s="262">
        <v>4963</v>
      </c>
      <c r="O323" s="262">
        <v>3716</v>
      </c>
      <c r="P323" s="262">
        <v>3930</v>
      </c>
      <c r="Q323" s="262">
        <v>2144</v>
      </c>
      <c r="R323" s="262">
        <v>1357</v>
      </c>
      <c r="S323" s="262">
        <v>1629</v>
      </c>
      <c r="T323" s="262">
        <v>34656</v>
      </c>
      <c r="U323" s="262">
        <v>12</v>
      </c>
      <c r="V323" s="262">
        <v>69</v>
      </c>
      <c r="W323" s="262">
        <v>91</v>
      </c>
      <c r="X323" s="262">
        <v>89</v>
      </c>
      <c r="Y323" s="262">
        <v>25</v>
      </c>
      <c r="Z323" s="262">
        <v>42</v>
      </c>
      <c r="AA323" s="262">
        <v>770</v>
      </c>
      <c r="AB323" s="262">
        <v>759</v>
      </c>
      <c r="AC323" s="262">
        <v>170</v>
      </c>
      <c r="AD323" s="262">
        <v>30825</v>
      </c>
      <c r="AE323" s="262">
        <v>3561</v>
      </c>
      <c r="AF323" s="262">
        <v>528</v>
      </c>
      <c r="AG323" s="262">
        <v>28965</v>
      </c>
      <c r="AH323" s="262">
        <v>5811</v>
      </c>
      <c r="AI323" s="262">
        <v>1633</v>
      </c>
      <c r="AJ323" s="262">
        <v>183</v>
      </c>
      <c r="AK323" s="262">
        <v>21</v>
      </c>
      <c r="AL323" s="262">
        <v>24948</v>
      </c>
      <c r="AM323" s="262">
        <v>4366</v>
      </c>
      <c r="AN323" s="262">
        <v>5955</v>
      </c>
      <c r="AO323" s="262">
        <v>1344</v>
      </c>
      <c r="AP323" s="262">
        <v>48535</v>
      </c>
      <c r="AQ323" s="262">
        <v>6491</v>
      </c>
      <c r="AR323" s="262">
        <v>6034</v>
      </c>
      <c r="AS323" s="262">
        <v>6672</v>
      </c>
      <c r="AT323" s="262">
        <v>7046</v>
      </c>
      <c r="AU323" s="262">
        <v>6372</v>
      </c>
      <c r="AV323" s="262">
        <v>4861</v>
      </c>
      <c r="AW323" s="262">
        <v>6263</v>
      </c>
      <c r="AX323" s="262">
        <v>2933</v>
      </c>
      <c r="AY323" s="262">
        <v>1863</v>
      </c>
      <c r="AZ323" s="262">
        <v>5524</v>
      </c>
      <c r="BA323" s="262">
        <v>42362</v>
      </c>
      <c r="BB323" s="262">
        <v>21</v>
      </c>
      <c r="BC323" s="262">
        <v>110</v>
      </c>
      <c r="BD323" s="262">
        <v>228</v>
      </c>
      <c r="BE323" s="262">
        <v>178</v>
      </c>
      <c r="BF323" s="262">
        <v>44</v>
      </c>
      <c r="BG323" s="262">
        <v>68</v>
      </c>
      <c r="BH323" s="262">
        <v>1135</v>
      </c>
      <c r="BI323" s="262">
        <v>1722</v>
      </c>
      <c r="BJ323" s="262">
        <v>235</v>
      </c>
      <c r="BK323" s="262">
        <v>40686</v>
      </c>
      <c r="BL323" s="262">
        <v>4123</v>
      </c>
      <c r="BM323" s="262">
        <v>634</v>
      </c>
      <c r="BN323" s="262">
        <v>33888</v>
      </c>
      <c r="BO323" s="262">
        <v>11671</v>
      </c>
      <c r="BP323" s="262">
        <v>303</v>
      </c>
      <c r="BQ323" s="262">
        <v>2673</v>
      </c>
      <c r="BR323" s="262">
        <v>699</v>
      </c>
      <c r="BS323" s="262">
        <v>2581</v>
      </c>
      <c r="BT323" s="262">
        <v>6058</v>
      </c>
      <c r="BU323" s="262">
        <v>7935</v>
      </c>
      <c r="BV323" s="262">
        <v>7250</v>
      </c>
      <c r="BW323" s="262">
        <v>9366</v>
      </c>
      <c r="BX323" s="262">
        <v>6375</v>
      </c>
      <c r="BY323" s="262">
        <v>3028</v>
      </c>
      <c r="BZ323" s="262">
        <v>2024</v>
      </c>
      <c r="CA323" s="262">
        <v>3219</v>
      </c>
      <c r="CB323" s="262">
        <v>351</v>
      </c>
      <c r="CC323" s="262">
        <v>1956</v>
      </c>
      <c r="CD323" s="262">
        <v>5147</v>
      </c>
      <c r="CE323" s="262">
        <v>8327</v>
      </c>
      <c r="CF323" s="262">
        <v>8653</v>
      </c>
      <c r="CG323" s="262">
        <v>9380</v>
      </c>
      <c r="CH323" s="262">
        <v>14721</v>
      </c>
      <c r="CI323" s="262">
        <v>32637</v>
      </c>
      <c r="CJ323" s="262">
        <v>5751</v>
      </c>
      <c r="CK323" s="262">
        <v>8006</v>
      </c>
      <c r="CL323" s="262">
        <v>2141</v>
      </c>
      <c r="CM323" s="262">
        <v>44053</v>
      </c>
      <c r="CN323" s="262">
        <v>12857</v>
      </c>
      <c r="CO323" s="262">
        <v>12575</v>
      </c>
      <c r="CP323" s="262">
        <v>13676</v>
      </c>
      <c r="CQ323" s="262">
        <v>3935</v>
      </c>
      <c r="CR323" s="262">
        <v>1010</v>
      </c>
      <c r="CS323" s="262">
        <v>12857</v>
      </c>
      <c r="CT323" s="262">
        <v>14858</v>
      </c>
      <c r="CU323" s="262">
        <v>8137</v>
      </c>
      <c r="CV323" s="262">
        <v>5667</v>
      </c>
      <c r="CW323" s="262">
        <v>1813</v>
      </c>
      <c r="CX323" s="262">
        <v>721</v>
      </c>
      <c r="CY323" s="262">
        <v>103636</v>
      </c>
      <c r="CZ323" s="262">
        <v>50679</v>
      </c>
      <c r="DA323" s="262">
        <v>52957</v>
      </c>
      <c r="DB323" s="262">
        <v>8285</v>
      </c>
      <c r="DC323" s="262">
        <v>10843</v>
      </c>
      <c r="DD323" s="262">
        <v>10876</v>
      </c>
      <c r="DE323" s="262">
        <v>16975</v>
      </c>
      <c r="DF323" s="262">
        <v>11098</v>
      </c>
      <c r="DG323" s="262">
        <v>10902</v>
      </c>
      <c r="DH323" s="262">
        <v>5582</v>
      </c>
      <c r="DI323" s="262">
        <v>2217</v>
      </c>
      <c r="DJ323" s="262">
        <v>2372</v>
      </c>
      <c r="DK323" s="262">
        <v>8973</v>
      </c>
      <c r="DL323" s="262">
        <v>3308</v>
      </c>
      <c r="DM323" s="262">
        <v>7736</v>
      </c>
      <c r="DN323" s="262">
        <v>5398</v>
      </c>
      <c r="DO323" s="262">
        <v>11315</v>
      </c>
      <c r="DP323" s="262">
        <v>17760</v>
      </c>
      <c r="DQ323" s="262">
        <v>23284</v>
      </c>
      <c r="DR323" s="262">
        <v>11251</v>
      </c>
      <c r="DS323" s="262">
        <v>10022</v>
      </c>
      <c r="DT323" s="262">
        <v>54680</v>
      </c>
      <c r="DU323" s="262">
        <v>52900</v>
      </c>
      <c r="DV323" s="262">
        <v>1790</v>
      </c>
      <c r="DW323" s="262">
        <v>47990</v>
      </c>
      <c r="DX323" s="262">
        <v>52900</v>
      </c>
      <c r="DY323" s="262">
        <v>44880</v>
      </c>
      <c r="DZ323" s="262">
        <v>3060</v>
      </c>
      <c r="EA323" s="262">
        <v>1970</v>
      </c>
      <c r="EB323" s="262">
        <v>2290</v>
      </c>
      <c r="EC323" s="262">
        <v>700</v>
      </c>
      <c r="ED323" s="262">
        <v>52060</v>
      </c>
      <c r="EE323" s="262">
        <v>2360</v>
      </c>
      <c r="EF323" s="262">
        <v>6690</v>
      </c>
      <c r="EG323" s="262">
        <v>10100</v>
      </c>
      <c r="EH323" s="262">
        <v>7620</v>
      </c>
      <c r="EI323" s="262">
        <v>8780</v>
      </c>
      <c r="EJ323" s="262">
        <v>660</v>
      </c>
      <c r="EK323" s="262">
        <v>7580</v>
      </c>
      <c r="EL323" s="262">
        <v>3490</v>
      </c>
      <c r="EM323" s="262">
        <v>4470</v>
      </c>
      <c r="EN323" s="262">
        <v>320</v>
      </c>
      <c r="EO323" s="262">
        <v>52900</v>
      </c>
      <c r="EP323" s="262">
        <v>650</v>
      </c>
      <c r="EQ323" s="262">
        <v>16170</v>
      </c>
      <c r="ER323" s="262">
        <v>11720</v>
      </c>
      <c r="ES323" s="262">
        <v>760</v>
      </c>
      <c r="ET323" s="262">
        <v>3680</v>
      </c>
      <c r="EU323" s="262">
        <v>12780</v>
      </c>
      <c r="EV323" s="262">
        <v>9620</v>
      </c>
      <c r="EW323" s="262">
        <v>3160</v>
      </c>
      <c r="EX323" s="262">
        <v>23310</v>
      </c>
      <c r="EY323" s="262">
        <v>2090</v>
      </c>
      <c r="EZ323" s="262">
        <v>4550</v>
      </c>
      <c r="FA323" s="262">
        <v>4420</v>
      </c>
      <c r="FB323" s="262">
        <v>12250</v>
      </c>
      <c r="FC323" s="262">
        <v>0.42420000000000002</v>
      </c>
      <c r="FD323" s="262">
        <v>12460</v>
      </c>
      <c r="FE323" s="262">
        <v>3830</v>
      </c>
      <c r="FF323" s="262">
        <v>6960</v>
      </c>
      <c r="FG323" s="262">
        <v>1670</v>
      </c>
      <c r="FH323" s="262">
        <v>3670</v>
      </c>
      <c r="FI323" s="262">
        <v>320</v>
      </c>
      <c r="FJ323" s="262">
        <v>1960</v>
      </c>
      <c r="FK323" s="262">
        <v>3340</v>
      </c>
      <c r="FL323" s="262">
        <v>1530</v>
      </c>
      <c r="FM323" s="262">
        <v>1640</v>
      </c>
      <c r="FN323" s="262">
        <v>89540</v>
      </c>
      <c r="FO323" s="262">
        <v>5720</v>
      </c>
      <c r="FP323" s="262">
        <v>3020</v>
      </c>
      <c r="FQ323" s="262">
        <v>2700</v>
      </c>
      <c r="FR323" s="262">
        <v>43700</v>
      </c>
      <c r="FS323" s="262">
        <v>19710</v>
      </c>
      <c r="FT323" s="262">
        <v>18040</v>
      </c>
      <c r="FU323" s="262">
        <v>1670</v>
      </c>
      <c r="FV323" s="262">
        <v>9210</v>
      </c>
      <c r="FW323" s="262">
        <v>11200</v>
      </c>
      <c r="FX323" s="262">
        <v>89540</v>
      </c>
      <c r="FY323" s="262">
        <v>27880</v>
      </c>
      <c r="FZ323" s="262">
        <v>40180</v>
      </c>
      <c r="GA323" s="262">
        <v>11260</v>
      </c>
      <c r="GB323" s="262">
        <v>1350</v>
      </c>
      <c r="GC323" s="262">
        <v>4390</v>
      </c>
      <c r="GD323" s="262">
        <v>4000</v>
      </c>
      <c r="GE323" s="262">
        <v>470</v>
      </c>
      <c r="GF323">
        <v>5228</v>
      </c>
      <c r="GG323">
        <v>4518</v>
      </c>
      <c r="GH323">
        <v>15308</v>
      </c>
      <c r="GI323">
        <v>3336</v>
      </c>
      <c r="GJ323">
        <v>1180</v>
      </c>
      <c r="GK323">
        <v>1825</v>
      </c>
      <c r="GL323">
        <v>2210</v>
      </c>
      <c r="GM323">
        <v>1281</v>
      </c>
      <c r="GN323">
        <v>1282</v>
      </c>
      <c r="GO323">
        <v>445</v>
      </c>
      <c r="GP323">
        <v>6491</v>
      </c>
      <c r="GQ323">
        <v>5850</v>
      </c>
      <c r="GR323">
        <v>19745</v>
      </c>
      <c r="GS323">
        <v>4428</v>
      </c>
      <c r="GT323">
        <v>1497</v>
      </c>
      <c r="GU323">
        <v>2927</v>
      </c>
      <c r="GV323">
        <v>3537</v>
      </c>
      <c r="GW323">
        <v>1684</v>
      </c>
      <c r="GX323">
        <v>1724</v>
      </c>
      <c r="GY323">
        <v>652</v>
      </c>
    </row>
    <row r="324" spans="1:207">
      <c r="A324" s="262">
        <v>10043</v>
      </c>
      <c r="B324" s="262">
        <v>10</v>
      </c>
      <c r="C324" s="262">
        <v>0</v>
      </c>
      <c r="D324" s="262">
        <v>43</v>
      </c>
      <c r="E324" s="262" t="s">
        <v>189</v>
      </c>
      <c r="F324" s="262" t="s">
        <v>2829</v>
      </c>
      <c r="G324" s="262" t="s">
        <v>2830</v>
      </c>
      <c r="H324" s="262" t="s">
        <v>2202</v>
      </c>
      <c r="I324" s="262">
        <v>42608</v>
      </c>
      <c r="J324" s="262">
        <v>7614</v>
      </c>
      <c r="K324" s="262">
        <v>7045</v>
      </c>
      <c r="L324" s="262">
        <v>7779</v>
      </c>
      <c r="M324" s="262">
        <v>6675</v>
      </c>
      <c r="N324" s="262">
        <v>4782</v>
      </c>
      <c r="O324" s="262">
        <v>3419</v>
      </c>
      <c r="P324" s="262">
        <v>3005</v>
      </c>
      <c r="Q324" s="262">
        <v>1608</v>
      </c>
      <c r="R324" s="262">
        <v>681</v>
      </c>
      <c r="S324" s="262">
        <v>3043</v>
      </c>
      <c r="T324" s="262">
        <v>38538</v>
      </c>
      <c r="U324" s="262">
        <v>16</v>
      </c>
      <c r="V324" s="262">
        <v>451</v>
      </c>
      <c r="W324" s="262">
        <v>402</v>
      </c>
      <c r="X324" s="262">
        <v>54</v>
      </c>
      <c r="Y324" s="262">
        <v>19</v>
      </c>
      <c r="Z324" s="262">
        <v>85</v>
      </c>
      <c r="AA324" s="262">
        <v>1104</v>
      </c>
      <c r="AB324" s="262">
        <v>3545</v>
      </c>
      <c r="AC324" s="262">
        <v>194</v>
      </c>
      <c r="AD324" s="262">
        <v>34758</v>
      </c>
      <c r="AE324" s="262">
        <v>2592</v>
      </c>
      <c r="AF324" s="262">
        <v>415</v>
      </c>
      <c r="AG324" s="262">
        <v>27410</v>
      </c>
      <c r="AH324" s="262">
        <v>10936</v>
      </c>
      <c r="AI324" s="262">
        <v>3737</v>
      </c>
      <c r="AJ324" s="262">
        <v>428</v>
      </c>
      <c r="AK324" s="262">
        <v>97</v>
      </c>
      <c r="AL324" s="262">
        <v>23391</v>
      </c>
      <c r="AM324" s="262">
        <v>9632</v>
      </c>
      <c r="AN324" s="262">
        <v>8375</v>
      </c>
      <c r="AO324" s="262">
        <v>1210</v>
      </c>
      <c r="AP324" s="262">
        <v>68676</v>
      </c>
      <c r="AQ324" s="262">
        <v>11468</v>
      </c>
      <c r="AR324" s="262">
        <v>10839</v>
      </c>
      <c r="AS324" s="262">
        <v>12858</v>
      </c>
      <c r="AT324" s="262">
        <v>11405</v>
      </c>
      <c r="AU324" s="262">
        <v>7668</v>
      </c>
      <c r="AV324" s="262">
        <v>5381</v>
      </c>
      <c r="AW324" s="262">
        <v>5833</v>
      </c>
      <c r="AX324" s="262">
        <v>2274</v>
      </c>
      <c r="AY324" s="262">
        <v>950</v>
      </c>
      <c r="AZ324" s="262">
        <v>10282</v>
      </c>
      <c r="BA324" s="262">
        <v>54696</v>
      </c>
      <c r="BB324" s="262">
        <v>39</v>
      </c>
      <c r="BC324" s="262">
        <v>2220</v>
      </c>
      <c r="BD324" s="262">
        <v>1074</v>
      </c>
      <c r="BE324" s="262">
        <v>149</v>
      </c>
      <c r="BF324" s="262">
        <v>22</v>
      </c>
      <c r="BG324" s="262">
        <v>194</v>
      </c>
      <c r="BH324" s="262">
        <v>2333</v>
      </c>
      <c r="BI324" s="262">
        <v>8998</v>
      </c>
      <c r="BJ324" s="262">
        <v>283</v>
      </c>
      <c r="BK324" s="262">
        <v>52128</v>
      </c>
      <c r="BL324" s="262">
        <v>3979</v>
      </c>
      <c r="BM324" s="262">
        <v>955</v>
      </c>
      <c r="BN324" s="262">
        <v>40642</v>
      </c>
      <c r="BO324" s="262">
        <v>23704</v>
      </c>
      <c r="BP324" s="262">
        <v>116</v>
      </c>
      <c r="BQ324" s="262">
        <v>4214</v>
      </c>
      <c r="BR324" s="262">
        <v>1337</v>
      </c>
      <c r="BS324" s="262">
        <v>6353</v>
      </c>
      <c r="BT324" s="262">
        <v>13968</v>
      </c>
      <c r="BU324" s="262">
        <v>14575</v>
      </c>
      <c r="BV324" s="262">
        <v>10374</v>
      </c>
      <c r="BW324" s="262">
        <v>10012</v>
      </c>
      <c r="BX324" s="262">
        <v>5518</v>
      </c>
      <c r="BY324" s="262">
        <v>2651</v>
      </c>
      <c r="BZ324" s="262">
        <v>1524</v>
      </c>
      <c r="CA324" s="262">
        <v>2364</v>
      </c>
      <c r="CB324" s="262">
        <v>472</v>
      </c>
      <c r="CC324" s="262">
        <v>3116</v>
      </c>
      <c r="CD324" s="262">
        <v>11217</v>
      </c>
      <c r="CE324" s="262">
        <v>17051</v>
      </c>
      <c r="CF324" s="262">
        <v>13488</v>
      </c>
      <c r="CG324" s="262">
        <v>10797</v>
      </c>
      <c r="CH324" s="262">
        <v>12535</v>
      </c>
      <c r="CI324" s="262">
        <v>35175</v>
      </c>
      <c r="CJ324" s="262">
        <v>14619</v>
      </c>
      <c r="CK324" s="262">
        <v>16090</v>
      </c>
      <c r="CL324" s="262">
        <v>2792</v>
      </c>
      <c r="CM324" s="262">
        <v>62231</v>
      </c>
      <c r="CN324" s="262">
        <v>21370</v>
      </c>
      <c r="CO324" s="262">
        <v>18428</v>
      </c>
      <c r="CP324" s="262">
        <v>15897</v>
      </c>
      <c r="CQ324" s="262">
        <v>5255</v>
      </c>
      <c r="CR324" s="262">
        <v>1281</v>
      </c>
      <c r="CS324" s="262">
        <v>21370</v>
      </c>
      <c r="CT324" s="262">
        <v>21788</v>
      </c>
      <c r="CU324" s="262">
        <v>10409</v>
      </c>
      <c r="CV324" s="262">
        <v>6155</v>
      </c>
      <c r="CW324" s="262">
        <v>1752</v>
      </c>
      <c r="CX324" s="262">
        <v>757</v>
      </c>
      <c r="CY324" s="262">
        <v>135531</v>
      </c>
      <c r="CZ324" s="262">
        <v>65866</v>
      </c>
      <c r="DA324" s="262">
        <v>69665</v>
      </c>
      <c r="DB324" s="262">
        <v>9267</v>
      </c>
      <c r="DC324" s="262">
        <v>13203</v>
      </c>
      <c r="DD324" s="262">
        <v>14934</v>
      </c>
      <c r="DE324" s="262">
        <v>22083</v>
      </c>
      <c r="DF324" s="262">
        <v>15771</v>
      </c>
      <c r="DG324" s="262">
        <v>15896</v>
      </c>
      <c r="DH324" s="262">
        <v>7992</v>
      </c>
      <c r="DI324" s="262">
        <v>2579</v>
      </c>
      <c r="DJ324" s="262">
        <v>2728</v>
      </c>
      <c r="DK324" s="262">
        <v>10198</v>
      </c>
      <c r="DL324" s="262">
        <v>4003</v>
      </c>
      <c r="DM324" s="262">
        <v>10666</v>
      </c>
      <c r="DN324" s="262">
        <v>7230</v>
      </c>
      <c r="DO324" s="262">
        <v>13624</v>
      </c>
      <c r="DP324" s="262">
        <v>22761</v>
      </c>
      <c r="DQ324" s="262">
        <v>30805</v>
      </c>
      <c r="DR324" s="262">
        <v>16493</v>
      </c>
      <c r="DS324" s="262">
        <v>14444</v>
      </c>
      <c r="DT324" s="262">
        <v>68390</v>
      </c>
      <c r="DU324" s="262">
        <v>65170</v>
      </c>
      <c r="DV324" s="262">
        <v>3220</v>
      </c>
      <c r="DW324" s="262">
        <v>66020</v>
      </c>
      <c r="DX324" s="262">
        <v>65170</v>
      </c>
      <c r="DY324" s="262">
        <v>56360</v>
      </c>
      <c r="DZ324" s="262">
        <v>3540</v>
      </c>
      <c r="EA324" s="262">
        <v>2620</v>
      </c>
      <c r="EB324" s="262">
        <v>2320</v>
      </c>
      <c r="EC324" s="262">
        <v>320</v>
      </c>
      <c r="ED324" s="262">
        <v>64040</v>
      </c>
      <c r="EE324" s="262">
        <v>2730</v>
      </c>
      <c r="EF324" s="262">
        <v>7760</v>
      </c>
      <c r="EG324" s="262">
        <v>12780</v>
      </c>
      <c r="EH324" s="262">
        <v>8680</v>
      </c>
      <c r="EI324" s="262">
        <v>10610</v>
      </c>
      <c r="EJ324" s="262">
        <v>850</v>
      </c>
      <c r="EK324" s="262">
        <v>9510</v>
      </c>
      <c r="EL324" s="262">
        <v>5330</v>
      </c>
      <c r="EM324" s="262">
        <v>5520</v>
      </c>
      <c r="EN324" s="262">
        <v>280</v>
      </c>
      <c r="EO324" s="262">
        <v>65170</v>
      </c>
      <c r="EP324" s="262">
        <v>450</v>
      </c>
      <c r="EQ324" s="262">
        <v>18900</v>
      </c>
      <c r="ER324" s="262">
        <v>13460</v>
      </c>
      <c r="ES324" s="262">
        <v>1150</v>
      </c>
      <c r="ET324" s="262">
        <v>4300</v>
      </c>
      <c r="EU324" s="262">
        <v>16000</v>
      </c>
      <c r="EV324" s="262">
        <v>11410</v>
      </c>
      <c r="EW324" s="262">
        <v>4590</v>
      </c>
      <c r="EX324" s="262">
        <v>29810</v>
      </c>
      <c r="EY324" s="262">
        <v>2150</v>
      </c>
      <c r="EZ324" s="262">
        <v>6780</v>
      </c>
      <c r="FA324" s="262">
        <v>5580</v>
      </c>
      <c r="FB324" s="262">
        <v>15300</v>
      </c>
      <c r="FC324" s="262">
        <v>0.42420000000000002</v>
      </c>
      <c r="FD324" s="262">
        <v>14100</v>
      </c>
      <c r="FE324" s="262">
        <v>4220</v>
      </c>
      <c r="FF324" s="262">
        <v>7540</v>
      </c>
      <c r="FG324" s="262">
        <v>2340</v>
      </c>
      <c r="FH324" s="262">
        <v>4110</v>
      </c>
      <c r="FI324" s="262">
        <v>600</v>
      </c>
      <c r="FJ324" s="262">
        <v>2790</v>
      </c>
      <c r="FK324" s="262">
        <v>3270</v>
      </c>
      <c r="FL324" s="262">
        <v>1490</v>
      </c>
      <c r="FM324" s="262">
        <v>1840</v>
      </c>
      <c r="FN324" s="262">
        <v>118870</v>
      </c>
      <c r="FO324" s="262">
        <v>7370</v>
      </c>
      <c r="FP324" s="262">
        <v>4840</v>
      </c>
      <c r="FQ324" s="262">
        <v>2520</v>
      </c>
      <c r="FR324" s="262">
        <v>61030</v>
      </c>
      <c r="FS324" s="262">
        <v>25850</v>
      </c>
      <c r="FT324" s="262">
        <v>23520</v>
      </c>
      <c r="FU324" s="262">
        <v>2340</v>
      </c>
      <c r="FV324" s="262">
        <v>10270</v>
      </c>
      <c r="FW324" s="262">
        <v>14360</v>
      </c>
      <c r="FX324" s="262">
        <v>118870</v>
      </c>
      <c r="FY324" s="262">
        <v>35330</v>
      </c>
      <c r="FZ324" s="262">
        <v>59700</v>
      </c>
      <c r="GA324" s="262">
        <v>12180</v>
      </c>
      <c r="GB324" s="262">
        <v>1220</v>
      </c>
      <c r="GC324" s="262">
        <v>5440</v>
      </c>
      <c r="GD324" s="262">
        <v>4390</v>
      </c>
      <c r="GE324" s="262">
        <v>620</v>
      </c>
      <c r="GF324">
        <v>7614</v>
      </c>
      <c r="GG324">
        <v>6880</v>
      </c>
      <c r="GH324">
        <v>18955</v>
      </c>
      <c r="GI324">
        <v>3066</v>
      </c>
      <c r="GJ324">
        <v>1133</v>
      </c>
      <c r="GK324">
        <v>1389</v>
      </c>
      <c r="GL324">
        <v>1642</v>
      </c>
      <c r="GM324">
        <v>982</v>
      </c>
      <c r="GN324">
        <v>719</v>
      </c>
      <c r="GO324">
        <v>228</v>
      </c>
      <c r="GP324">
        <v>11468</v>
      </c>
      <c r="GQ324">
        <v>10566</v>
      </c>
      <c r="GR324">
        <v>31536</v>
      </c>
      <c r="GS324">
        <v>5000</v>
      </c>
      <c r="GT324">
        <v>1564</v>
      </c>
      <c r="GU324">
        <v>2835</v>
      </c>
      <c r="GV324">
        <v>3046</v>
      </c>
      <c r="GW324">
        <v>1351</v>
      </c>
      <c r="GX324">
        <v>1004</v>
      </c>
      <c r="GY324">
        <v>306</v>
      </c>
    </row>
    <row r="325" spans="1:207">
      <c r="A325" s="262">
        <v>10044</v>
      </c>
      <c r="B325" s="262">
        <v>10</v>
      </c>
      <c r="C325" s="262">
        <v>0</v>
      </c>
      <c r="D325" s="262">
        <v>44</v>
      </c>
      <c r="E325" s="262" t="s">
        <v>189</v>
      </c>
      <c r="F325" s="262" t="s">
        <v>2831</v>
      </c>
      <c r="G325" s="262" t="s">
        <v>2832</v>
      </c>
      <c r="H325" s="262" t="s">
        <v>2202</v>
      </c>
      <c r="I325" s="262">
        <v>65402</v>
      </c>
      <c r="J325" s="262">
        <v>7350</v>
      </c>
      <c r="K325" s="262">
        <v>9673</v>
      </c>
      <c r="L325" s="262">
        <v>12973</v>
      </c>
      <c r="M325" s="262">
        <v>9911</v>
      </c>
      <c r="N325" s="262">
        <v>9080</v>
      </c>
      <c r="O325" s="262">
        <v>6459</v>
      </c>
      <c r="P325" s="262">
        <v>5761</v>
      </c>
      <c r="Q325" s="262">
        <v>2975</v>
      </c>
      <c r="R325" s="262">
        <v>1220</v>
      </c>
      <c r="S325" s="262">
        <v>3675</v>
      </c>
      <c r="T325" s="262">
        <v>60768</v>
      </c>
      <c r="U325" s="262">
        <v>0.42420000000000002</v>
      </c>
      <c r="V325" s="262">
        <v>384</v>
      </c>
      <c r="W325" s="262">
        <v>181</v>
      </c>
      <c r="X325" s="262">
        <v>182</v>
      </c>
      <c r="Y325" s="262">
        <v>92</v>
      </c>
      <c r="Z325" s="262">
        <v>120</v>
      </c>
      <c r="AA325" s="262">
        <v>6777</v>
      </c>
      <c r="AB325" s="262">
        <v>1910</v>
      </c>
      <c r="AC325" s="262">
        <v>366</v>
      </c>
      <c r="AD325" s="262">
        <v>50751</v>
      </c>
      <c r="AE325" s="262">
        <v>4963</v>
      </c>
      <c r="AF325" s="262">
        <v>635</v>
      </c>
      <c r="AG325" s="262">
        <v>47193</v>
      </c>
      <c r="AH325" s="262">
        <v>13382</v>
      </c>
      <c r="AI325" s="262">
        <v>4228</v>
      </c>
      <c r="AJ325" s="262">
        <v>459</v>
      </c>
      <c r="AK325" s="262">
        <v>140</v>
      </c>
      <c r="AL325" s="262">
        <v>33004</v>
      </c>
      <c r="AM325" s="262">
        <v>11792</v>
      </c>
      <c r="AN325" s="262">
        <v>18318</v>
      </c>
      <c r="AO325" s="262">
        <v>2288</v>
      </c>
      <c r="AP325" s="262">
        <v>94825</v>
      </c>
      <c r="AQ325" s="262">
        <v>9901</v>
      </c>
      <c r="AR325" s="262">
        <v>13154</v>
      </c>
      <c r="AS325" s="262">
        <v>18202</v>
      </c>
      <c r="AT325" s="262">
        <v>14620</v>
      </c>
      <c r="AU325" s="262">
        <v>13591</v>
      </c>
      <c r="AV325" s="262">
        <v>9406</v>
      </c>
      <c r="AW325" s="262">
        <v>9677</v>
      </c>
      <c r="AX325" s="262">
        <v>4425</v>
      </c>
      <c r="AY325" s="262">
        <v>1843</v>
      </c>
      <c r="AZ325" s="262">
        <v>12474</v>
      </c>
      <c r="BA325" s="262">
        <v>79135</v>
      </c>
      <c r="BB325" s="262">
        <v>15</v>
      </c>
      <c r="BC325" s="262">
        <v>1905</v>
      </c>
      <c r="BD325" s="262">
        <v>542</v>
      </c>
      <c r="BE325" s="262">
        <v>462</v>
      </c>
      <c r="BF325" s="262">
        <v>117</v>
      </c>
      <c r="BG325" s="262">
        <v>169</v>
      </c>
      <c r="BH325" s="262">
        <v>13164</v>
      </c>
      <c r="BI325" s="262">
        <v>4042</v>
      </c>
      <c r="BJ325" s="262">
        <v>541</v>
      </c>
      <c r="BK325" s="262">
        <v>69331</v>
      </c>
      <c r="BL325" s="262">
        <v>6964</v>
      </c>
      <c r="BM325" s="262">
        <v>777</v>
      </c>
      <c r="BN325" s="262">
        <v>62011</v>
      </c>
      <c r="BO325" s="262">
        <v>27780</v>
      </c>
      <c r="BP325" s="262">
        <v>169</v>
      </c>
      <c r="BQ325" s="262">
        <v>4859</v>
      </c>
      <c r="BR325" s="262">
        <v>1407</v>
      </c>
      <c r="BS325" s="262">
        <v>6016</v>
      </c>
      <c r="BT325" s="262">
        <v>14945</v>
      </c>
      <c r="BU325" s="262">
        <v>17443</v>
      </c>
      <c r="BV325" s="262">
        <v>15441</v>
      </c>
      <c r="BW325" s="262">
        <v>16455</v>
      </c>
      <c r="BX325" s="262">
        <v>10543</v>
      </c>
      <c r="BY325" s="262">
        <v>4999</v>
      </c>
      <c r="BZ325" s="262">
        <v>3043</v>
      </c>
      <c r="CA325" s="262">
        <v>4527</v>
      </c>
      <c r="CB325" s="262">
        <v>744</v>
      </c>
      <c r="CC325" s="262">
        <v>3846</v>
      </c>
      <c r="CD325" s="262">
        <v>11837</v>
      </c>
      <c r="CE325" s="262">
        <v>20572</v>
      </c>
      <c r="CF325" s="262">
        <v>17908</v>
      </c>
      <c r="CG325" s="262">
        <v>17179</v>
      </c>
      <c r="CH325" s="262">
        <v>22733</v>
      </c>
      <c r="CI325" s="262">
        <v>46219</v>
      </c>
      <c r="CJ325" s="262">
        <v>16566</v>
      </c>
      <c r="CK325" s="262">
        <v>28256</v>
      </c>
      <c r="CL325" s="262">
        <v>3778</v>
      </c>
      <c r="CM325" s="262">
        <v>86663</v>
      </c>
      <c r="CN325" s="262">
        <v>26619</v>
      </c>
      <c r="CO325" s="262">
        <v>24515</v>
      </c>
      <c r="CP325" s="262">
        <v>25299</v>
      </c>
      <c r="CQ325" s="262">
        <v>8051</v>
      </c>
      <c r="CR325" s="262">
        <v>2179</v>
      </c>
      <c r="CS325" s="262">
        <v>26619</v>
      </c>
      <c r="CT325" s="262">
        <v>29679</v>
      </c>
      <c r="CU325" s="262">
        <v>15919</v>
      </c>
      <c r="CV325" s="262">
        <v>10287</v>
      </c>
      <c r="CW325" s="262">
        <v>2947</v>
      </c>
      <c r="CX325" s="262">
        <v>1212</v>
      </c>
      <c r="CY325" s="262">
        <v>197877</v>
      </c>
      <c r="CZ325" s="262">
        <v>95993</v>
      </c>
      <c r="DA325" s="262">
        <v>101884</v>
      </c>
      <c r="DB325" s="262">
        <v>14575</v>
      </c>
      <c r="DC325" s="262">
        <v>19779</v>
      </c>
      <c r="DD325" s="262">
        <v>21434</v>
      </c>
      <c r="DE325" s="262">
        <v>32868</v>
      </c>
      <c r="DF325" s="262">
        <v>22566</v>
      </c>
      <c r="DG325" s="262">
        <v>22322</v>
      </c>
      <c r="DH325" s="262">
        <v>11224</v>
      </c>
      <c r="DI325" s="262">
        <v>3986</v>
      </c>
      <c r="DJ325" s="262">
        <v>4284</v>
      </c>
      <c r="DK325" s="262">
        <v>15530</v>
      </c>
      <c r="DL325" s="262">
        <v>6146</v>
      </c>
      <c r="DM325" s="262">
        <v>15497</v>
      </c>
      <c r="DN325" s="262">
        <v>10345</v>
      </c>
      <c r="DO325" s="262">
        <v>20420</v>
      </c>
      <c r="DP325" s="262">
        <v>32689</v>
      </c>
      <c r="DQ325" s="262">
        <v>45476</v>
      </c>
      <c r="DR325" s="262">
        <v>22896</v>
      </c>
      <c r="DS325" s="262">
        <v>20608</v>
      </c>
      <c r="DT325" s="262">
        <v>99870</v>
      </c>
      <c r="DU325" s="262">
        <v>95940</v>
      </c>
      <c r="DV325" s="262">
        <v>3940</v>
      </c>
      <c r="DW325" s="262">
        <v>96310</v>
      </c>
      <c r="DX325" s="262">
        <v>95940</v>
      </c>
      <c r="DY325" s="262">
        <v>82030</v>
      </c>
      <c r="DZ325" s="262">
        <v>5230</v>
      </c>
      <c r="EA325" s="262">
        <v>4120</v>
      </c>
      <c r="EB325" s="262">
        <v>3660</v>
      </c>
      <c r="EC325" s="262">
        <v>900</v>
      </c>
      <c r="ED325" s="262">
        <v>93940</v>
      </c>
      <c r="EE325" s="262">
        <v>3570</v>
      </c>
      <c r="EF325" s="262">
        <v>13180</v>
      </c>
      <c r="EG325" s="262">
        <v>18140</v>
      </c>
      <c r="EH325" s="262">
        <v>11790</v>
      </c>
      <c r="EI325" s="262">
        <v>14570</v>
      </c>
      <c r="EJ325" s="262">
        <v>650</v>
      </c>
      <c r="EK325" s="262">
        <v>15120</v>
      </c>
      <c r="EL325" s="262">
        <v>8240</v>
      </c>
      <c r="EM325" s="262">
        <v>8080</v>
      </c>
      <c r="EN325" s="262">
        <v>610</v>
      </c>
      <c r="EO325" s="262">
        <v>95940</v>
      </c>
      <c r="EP325" s="262">
        <v>660</v>
      </c>
      <c r="EQ325" s="262">
        <v>31520</v>
      </c>
      <c r="ER325" s="262">
        <v>25170</v>
      </c>
      <c r="ES325" s="262">
        <v>1410</v>
      </c>
      <c r="ET325" s="262">
        <v>4940</v>
      </c>
      <c r="EU325" s="262">
        <v>21550</v>
      </c>
      <c r="EV325" s="262">
        <v>15770</v>
      </c>
      <c r="EW325" s="262">
        <v>5790</v>
      </c>
      <c r="EX325" s="262">
        <v>42200</v>
      </c>
      <c r="EY325" s="262">
        <v>3270</v>
      </c>
      <c r="EZ325" s="262">
        <v>10490</v>
      </c>
      <c r="FA325" s="262">
        <v>8180</v>
      </c>
      <c r="FB325" s="262">
        <v>20260</v>
      </c>
      <c r="FC325" s="262">
        <v>0.42420000000000002</v>
      </c>
      <c r="FD325" s="262">
        <v>21750</v>
      </c>
      <c r="FE325" s="262">
        <v>6640</v>
      </c>
      <c r="FF325" s="262">
        <v>12060</v>
      </c>
      <c r="FG325" s="262">
        <v>3050</v>
      </c>
      <c r="FH325" s="262">
        <v>6560</v>
      </c>
      <c r="FI325" s="262">
        <v>870</v>
      </c>
      <c r="FJ325" s="262">
        <v>4700</v>
      </c>
      <c r="FK325" s="262">
        <v>5740</v>
      </c>
      <c r="FL325" s="262">
        <v>1510</v>
      </c>
      <c r="FM325" s="262">
        <v>2370</v>
      </c>
      <c r="FN325" s="262">
        <v>172140</v>
      </c>
      <c r="FO325" s="262">
        <v>11300</v>
      </c>
      <c r="FP325" s="262">
        <v>7230</v>
      </c>
      <c r="FQ325" s="262">
        <v>4060</v>
      </c>
      <c r="FR325" s="262">
        <v>86650</v>
      </c>
      <c r="FS325" s="262">
        <v>36250</v>
      </c>
      <c r="FT325" s="262">
        <v>33200</v>
      </c>
      <c r="FU325" s="262">
        <v>3050</v>
      </c>
      <c r="FV325" s="262">
        <v>16290</v>
      </c>
      <c r="FW325" s="262">
        <v>21660</v>
      </c>
      <c r="FX325" s="262">
        <v>172140</v>
      </c>
      <c r="FY325" s="262">
        <v>52250</v>
      </c>
      <c r="FZ325" s="262">
        <v>84930</v>
      </c>
      <c r="GA325" s="262">
        <v>15650</v>
      </c>
      <c r="GB325" s="262">
        <v>2150</v>
      </c>
      <c r="GC325" s="262">
        <v>7780</v>
      </c>
      <c r="GD325" s="262">
        <v>8530</v>
      </c>
      <c r="GE325" s="262">
        <v>830</v>
      </c>
      <c r="GF325">
        <v>7350</v>
      </c>
      <c r="GG325">
        <v>9287</v>
      </c>
      <c r="GH325">
        <v>31622</v>
      </c>
      <c r="GI325">
        <v>5804</v>
      </c>
      <c r="GJ325">
        <v>2059</v>
      </c>
      <c r="GK325">
        <v>2730</v>
      </c>
      <c r="GL325">
        <v>3079</v>
      </c>
      <c r="GM325">
        <v>1814</v>
      </c>
      <c r="GN325">
        <v>1212</v>
      </c>
      <c r="GO325">
        <v>445</v>
      </c>
      <c r="GP325">
        <v>9901</v>
      </c>
      <c r="GQ325">
        <v>12636</v>
      </c>
      <c r="GR325">
        <v>45963</v>
      </c>
      <c r="GS325">
        <v>8581</v>
      </c>
      <c r="GT325">
        <v>2788</v>
      </c>
      <c r="GU325">
        <v>4624</v>
      </c>
      <c r="GV325">
        <v>5251</v>
      </c>
      <c r="GW325">
        <v>2589</v>
      </c>
      <c r="GX325">
        <v>1761</v>
      </c>
      <c r="GY325">
        <v>725</v>
      </c>
    </row>
    <row r="326" spans="1:207">
      <c r="A326" s="262">
        <v>10045</v>
      </c>
      <c r="B326" s="262">
        <v>10</v>
      </c>
      <c r="C326" s="262">
        <v>0</v>
      </c>
      <c r="D326" s="262">
        <v>45</v>
      </c>
      <c r="E326" s="262" t="s">
        <v>189</v>
      </c>
      <c r="F326" s="262" t="s">
        <v>2833</v>
      </c>
      <c r="G326" s="262" t="s">
        <v>2834</v>
      </c>
      <c r="H326" s="262" t="s">
        <v>2202</v>
      </c>
      <c r="I326" s="262">
        <v>47545</v>
      </c>
      <c r="J326" s="262">
        <v>5776</v>
      </c>
      <c r="K326" s="262">
        <v>7123</v>
      </c>
      <c r="L326" s="262">
        <v>9037</v>
      </c>
      <c r="M326" s="262">
        <v>7682</v>
      </c>
      <c r="N326" s="262">
        <v>6749</v>
      </c>
      <c r="O326" s="262">
        <v>4501</v>
      </c>
      <c r="P326" s="262">
        <v>3903</v>
      </c>
      <c r="Q326" s="262">
        <v>1948</v>
      </c>
      <c r="R326" s="262">
        <v>826</v>
      </c>
      <c r="S326" s="262">
        <v>3310</v>
      </c>
      <c r="T326" s="262">
        <v>43408</v>
      </c>
      <c r="U326" s="262">
        <v>60</v>
      </c>
      <c r="V326" s="262">
        <v>273</v>
      </c>
      <c r="W326" s="262">
        <v>174</v>
      </c>
      <c r="X326" s="262">
        <v>129</v>
      </c>
      <c r="Y326" s="262">
        <v>42</v>
      </c>
      <c r="Z326" s="262">
        <v>149</v>
      </c>
      <c r="AA326" s="262">
        <v>1265</v>
      </c>
      <c r="AB326" s="262">
        <v>2282</v>
      </c>
      <c r="AC326" s="262">
        <v>180</v>
      </c>
      <c r="AD326" s="262">
        <v>40549</v>
      </c>
      <c r="AE326" s="262">
        <v>2859</v>
      </c>
      <c r="AF326" s="262">
        <v>410</v>
      </c>
      <c r="AG326" s="262">
        <v>33929</v>
      </c>
      <c r="AH326" s="262">
        <v>10007</v>
      </c>
      <c r="AI326" s="262">
        <v>3067</v>
      </c>
      <c r="AJ326" s="262">
        <v>374</v>
      </c>
      <c r="AK326" s="262">
        <v>168</v>
      </c>
      <c r="AL326" s="262">
        <v>27115</v>
      </c>
      <c r="AM326" s="262">
        <v>10601</v>
      </c>
      <c r="AN326" s="262">
        <v>8484</v>
      </c>
      <c r="AO326" s="262">
        <v>1345</v>
      </c>
      <c r="AP326" s="262">
        <v>72518</v>
      </c>
      <c r="AQ326" s="262">
        <v>7986</v>
      </c>
      <c r="AR326" s="262">
        <v>10206</v>
      </c>
      <c r="AS326" s="262">
        <v>12477</v>
      </c>
      <c r="AT326" s="262">
        <v>12010</v>
      </c>
      <c r="AU326" s="262">
        <v>11249</v>
      </c>
      <c r="AV326" s="262">
        <v>7290</v>
      </c>
      <c r="AW326" s="262">
        <v>7286</v>
      </c>
      <c r="AX326" s="262">
        <v>2822</v>
      </c>
      <c r="AY326" s="262">
        <v>1161</v>
      </c>
      <c r="AZ326" s="262">
        <v>13419</v>
      </c>
      <c r="BA326" s="262">
        <v>56201</v>
      </c>
      <c r="BB326" s="262">
        <v>81</v>
      </c>
      <c r="BC326" s="262">
        <v>725</v>
      </c>
      <c r="BD326" s="262">
        <v>620</v>
      </c>
      <c r="BE326" s="262">
        <v>455</v>
      </c>
      <c r="BF326" s="262">
        <v>695</v>
      </c>
      <c r="BG326" s="262">
        <v>291</v>
      </c>
      <c r="BH326" s="262">
        <v>3109</v>
      </c>
      <c r="BI326" s="262">
        <v>5521</v>
      </c>
      <c r="BJ326" s="262">
        <v>379</v>
      </c>
      <c r="BK326" s="262">
        <v>59036</v>
      </c>
      <c r="BL326" s="262">
        <v>3845</v>
      </c>
      <c r="BM326" s="262">
        <v>597</v>
      </c>
      <c r="BN326" s="262">
        <v>45459</v>
      </c>
      <c r="BO326" s="262">
        <v>22847</v>
      </c>
      <c r="BP326" s="262">
        <v>199</v>
      </c>
      <c r="BQ326" s="262">
        <v>3982</v>
      </c>
      <c r="BR326" s="262">
        <v>2483</v>
      </c>
      <c r="BS326" s="262">
        <v>5540</v>
      </c>
      <c r="BT326" s="262">
        <v>12402</v>
      </c>
      <c r="BU326" s="262">
        <v>13589</v>
      </c>
      <c r="BV326" s="262">
        <v>11157</v>
      </c>
      <c r="BW326" s="262">
        <v>11381</v>
      </c>
      <c r="BX326" s="262">
        <v>7139</v>
      </c>
      <c r="BY326" s="262">
        <v>3436</v>
      </c>
      <c r="BZ326" s="262">
        <v>2185</v>
      </c>
      <c r="CA326" s="262">
        <v>3175</v>
      </c>
      <c r="CB326" s="262">
        <v>1876</v>
      </c>
      <c r="CC326" s="262">
        <v>3179</v>
      </c>
      <c r="CD326" s="262">
        <v>10610</v>
      </c>
      <c r="CE326" s="262">
        <v>16108</v>
      </c>
      <c r="CF326" s="262">
        <v>13623</v>
      </c>
      <c r="CG326" s="262">
        <v>12289</v>
      </c>
      <c r="CH326" s="262">
        <v>14802</v>
      </c>
      <c r="CI326" s="262">
        <v>39933</v>
      </c>
      <c r="CJ326" s="262">
        <v>16025</v>
      </c>
      <c r="CK326" s="262">
        <v>13619</v>
      </c>
      <c r="CL326" s="262">
        <v>2910</v>
      </c>
      <c r="CM326" s="262">
        <v>66181</v>
      </c>
      <c r="CN326" s="262">
        <v>22307</v>
      </c>
      <c r="CO326" s="262">
        <v>19587</v>
      </c>
      <c r="CP326" s="262">
        <v>17469</v>
      </c>
      <c r="CQ326" s="262">
        <v>5411</v>
      </c>
      <c r="CR326" s="262">
        <v>1407</v>
      </c>
      <c r="CS326" s="262">
        <v>22307</v>
      </c>
      <c r="CT326" s="262">
        <v>23046</v>
      </c>
      <c r="CU326" s="262">
        <v>10896</v>
      </c>
      <c r="CV326" s="262">
        <v>7133</v>
      </c>
      <c r="CW326" s="262">
        <v>1985</v>
      </c>
      <c r="CX326" s="262">
        <v>814</v>
      </c>
      <c r="CY326" s="262">
        <v>145394</v>
      </c>
      <c r="CZ326" s="262">
        <v>70249</v>
      </c>
      <c r="DA326" s="262">
        <v>75145</v>
      </c>
      <c r="DB326" s="262">
        <v>10340</v>
      </c>
      <c r="DC326" s="262">
        <v>14385</v>
      </c>
      <c r="DD326" s="262">
        <v>15708</v>
      </c>
      <c r="DE326" s="262">
        <v>23569</v>
      </c>
      <c r="DF326" s="262">
        <v>16919</v>
      </c>
      <c r="DG326" s="262">
        <v>16998</v>
      </c>
      <c r="DH326" s="262">
        <v>9117</v>
      </c>
      <c r="DI326" s="262">
        <v>2924</v>
      </c>
      <c r="DJ326" s="262">
        <v>3006</v>
      </c>
      <c r="DK326" s="262">
        <v>11076</v>
      </c>
      <c r="DL326" s="262">
        <v>4404</v>
      </c>
      <c r="DM326" s="262">
        <v>11397</v>
      </c>
      <c r="DN326" s="262">
        <v>7626</v>
      </c>
      <c r="DO326" s="262">
        <v>14375</v>
      </c>
      <c r="DP326" s="262">
        <v>23983</v>
      </c>
      <c r="DQ326" s="262">
        <v>32849</v>
      </c>
      <c r="DR326" s="262">
        <v>17521</v>
      </c>
      <c r="DS326" s="262">
        <v>16233</v>
      </c>
      <c r="DT326" s="262">
        <v>73860</v>
      </c>
      <c r="DU326" s="262">
        <v>71470</v>
      </c>
      <c r="DV326" s="262">
        <v>2390</v>
      </c>
      <c r="DW326" s="262">
        <v>71040</v>
      </c>
      <c r="DX326" s="262">
        <v>71470</v>
      </c>
      <c r="DY326" s="262">
        <v>59870</v>
      </c>
      <c r="DZ326" s="262">
        <v>4110</v>
      </c>
      <c r="EA326" s="262">
        <v>3620</v>
      </c>
      <c r="EB326" s="262">
        <v>3260</v>
      </c>
      <c r="EC326" s="262">
        <v>600</v>
      </c>
      <c r="ED326" s="262">
        <v>70030</v>
      </c>
      <c r="EE326" s="262">
        <v>3130</v>
      </c>
      <c r="EF326" s="262">
        <v>12180</v>
      </c>
      <c r="EG326" s="262">
        <v>14020</v>
      </c>
      <c r="EH326" s="262">
        <v>10120</v>
      </c>
      <c r="EI326" s="262">
        <v>9010</v>
      </c>
      <c r="EJ326" s="262">
        <v>850</v>
      </c>
      <c r="EK326" s="262">
        <v>9720</v>
      </c>
      <c r="EL326" s="262">
        <v>5170</v>
      </c>
      <c r="EM326" s="262">
        <v>5570</v>
      </c>
      <c r="EN326" s="262">
        <v>0.42420000000000002</v>
      </c>
      <c r="EO326" s="262">
        <v>71470</v>
      </c>
      <c r="EP326" s="262">
        <v>640</v>
      </c>
      <c r="EQ326" s="262">
        <v>21170</v>
      </c>
      <c r="ER326" s="262">
        <v>17120</v>
      </c>
      <c r="ES326" s="262">
        <v>940</v>
      </c>
      <c r="ET326" s="262">
        <v>3110</v>
      </c>
      <c r="EU326" s="262">
        <v>15030</v>
      </c>
      <c r="EV326" s="262">
        <v>10480</v>
      </c>
      <c r="EW326" s="262">
        <v>4550</v>
      </c>
      <c r="EX326" s="262">
        <v>34630</v>
      </c>
      <c r="EY326" s="262">
        <v>2380</v>
      </c>
      <c r="EZ326" s="262">
        <v>7380</v>
      </c>
      <c r="FA326" s="262">
        <v>5520</v>
      </c>
      <c r="FB326" s="262">
        <v>19350</v>
      </c>
      <c r="FC326" s="262">
        <v>0</v>
      </c>
      <c r="FD326" s="262">
        <v>15650</v>
      </c>
      <c r="FE326" s="262">
        <v>4970</v>
      </c>
      <c r="FF326" s="262">
        <v>8450</v>
      </c>
      <c r="FG326" s="262">
        <v>2230</v>
      </c>
      <c r="FH326" s="262">
        <v>4750</v>
      </c>
      <c r="FI326" s="262">
        <v>660</v>
      </c>
      <c r="FJ326" s="262">
        <v>2880</v>
      </c>
      <c r="FK326" s="262">
        <v>4600</v>
      </c>
      <c r="FL326" s="262">
        <v>740</v>
      </c>
      <c r="FM326" s="262">
        <v>2010</v>
      </c>
      <c r="FN326" s="262">
        <v>127240</v>
      </c>
      <c r="FO326" s="262">
        <v>8180</v>
      </c>
      <c r="FP326" s="262">
        <v>5210</v>
      </c>
      <c r="FQ326" s="262">
        <v>2970</v>
      </c>
      <c r="FR326" s="262">
        <v>56240</v>
      </c>
      <c r="FS326" s="262">
        <v>28210</v>
      </c>
      <c r="FT326" s="262">
        <v>25980</v>
      </c>
      <c r="FU326" s="262">
        <v>2230</v>
      </c>
      <c r="FV326" s="262">
        <v>11610</v>
      </c>
      <c r="FW326" s="262">
        <v>23010</v>
      </c>
      <c r="FX326" s="262">
        <v>127240</v>
      </c>
      <c r="FY326" s="262">
        <v>37210</v>
      </c>
      <c r="FZ326" s="262">
        <v>59110</v>
      </c>
      <c r="GA326" s="262">
        <v>12850</v>
      </c>
      <c r="GB326" s="262">
        <v>1810</v>
      </c>
      <c r="GC326" s="262">
        <v>5760</v>
      </c>
      <c r="GD326" s="262">
        <v>8490</v>
      </c>
      <c r="GE326" s="262">
        <v>2010</v>
      </c>
      <c r="GF326">
        <v>5776</v>
      </c>
      <c r="GG326">
        <v>6879</v>
      </c>
      <c r="GH326">
        <v>23128</v>
      </c>
      <c r="GI326">
        <v>4173</v>
      </c>
      <c r="GJ326">
        <v>1413</v>
      </c>
      <c r="GK326">
        <v>1951</v>
      </c>
      <c r="GL326">
        <v>1866</v>
      </c>
      <c r="GM326">
        <v>1226</v>
      </c>
      <c r="GN326">
        <v>874</v>
      </c>
      <c r="GO326">
        <v>259</v>
      </c>
      <c r="GP326">
        <v>7986</v>
      </c>
      <c r="GQ326">
        <v>9884</v>
      </c>
      <c r="GR326">
        <v>35148</v>
      </c>
      <c r="GS326">
        <v>6970</v>
      </c>
      <c r="GT326">
        <v>1972</v>
      </c>
      <c r="GU326">
        <v>3991</v>
      </c>
      <c r="GV326">
        <v>3220</v>
      </c>
      <c r="GW326">
        <v>1737</v>
      </c>
      <c r="GX326">
        <v>1140</v>
      </c>
      <c r="GY326">
        <v>439</v>
      </c>
    </row>
    <row r="327" spans="1:207">
      <c r="A327" s="262">
        <v>10046</v>
      </c>
      <c r="B327" s="262">
        <v>10</v>
      </c>
      <c r="C327" s="262">
        <v>0</v>
      </c>
      <c r="D327" s="262">
        <v>46</v>
      </c>
      <c r="E327" s="262" t="s">
        <v>189</v>
      </c>
      <c r="F327" s="262" t="s">
        <v>2835</v>
      </c>
      <c r="G327" s="262" t="s">
        <v>2836</v>
      </c>
      <c r="H327" s="262" t="s">
        <v>2202</v>
      </c>
      <c r="I327" s="262">
        <v>31007</v>
      </c>
      <c r="J327" s="262">
        <v>3735</v>
      </c>
      <c r="K327" s="262">
        <v>4013</v>
      </c>
      <c r="L327" s="262">
        <v>4947</v>
      </c>
      <c r="M327" s="262">
        <v>4693</v>
      </c>
      <c r="N327" s="262">
        <v>4611</v>
      </c>
      <c r="O327" s="262">
        <v>3492</v>
      </c>
      <c r="P327" s="262">
        <v>3296</v>
      </c>
      <c r="Q327" s="262">
        <v>1492</v>
      </c>
      <c r="R327" s="262">
        <v>728</v>
      </c>
      <c r="S327" s="262">
        <v>1735</v>
      </c>
      <c r="T327" s="262">
        <v>28953</v>
      </c>
      <c r="U327" s="262">
        <v>4</v>
      </c>
      <c r="V327" s="262">
        <v>89</v>
      </c>
      <c r="W327" s="262">
        <v>15</v>
      </c>
      <c r="X327" s="262">
        <v>105</v>
      </c>
      <c r="Y327" s="262">
        <v>30</v>
      </c>
      <c r="Z327" s="262">
        <v>76</v>
      </c>
      <c r="AA327" s="262">
        <v>575</v>
      </c>
      <c r="AB327" s="262">
        <v>641</v>
      </c>
      <c r="AC327" s="262">
        <v>128</v>
      </c>
      <c r="AD327" s="262">
        <v>26855</v>
      </c>
      <c r="AE327" s="262">
        <v>2439</v>
      </c>
      <c r="AF327" s="262">
        <v>369</v>
      </c>
      <c r="AG327" s="262">
        <v>22526</v>
      </c>
      <c r="AH327" s="262">
        <v>6868</v>
      </c>
      <c r="AI327" s="262">
        <v>1470</v>
      </c>
      <c r="AJ327" s="262">
        <v>125</v>
      </c>
      <c r="AK327" s="262">
        <v>18</v>
      </c>
      <c r="AL327" s="262">
        <v>23398</v>
      </c>
      <c r="AM327" s="262">
        <v>3855</v>
      </c>
      <c r="AN327" s="262">
        <v>3075</v>
      </c>
      <c r="AO327" s="262">
        <v>679</v>
      </c>
      <c r="AP327" s="262">
        <v>42958</v>
      </c>
      <c r="AQ327" s="262">
        <v>4860</v>
      </c>
      <c r="AR327" s="262">
        <v>5382</v>
      </c>
      <c r="AS327" s="262">
        <v>6455</v>
      </c>
      <c r="AT327" s="262">
        <v>6579</v>
      </c>
      <c r="AU327" s="262">
        <v>6319</v>
      </c>
      <c r="AV327" s="262">
        <v>4957</v>
      </c>
      <c r="AW327" s="262">
        <v>5430</v>
      </c>
      <c r="AX327" s="262">
        <v>2018</v>
      </c>
      <c r="AY327" s="262">
        <v>934</v>
      </c>
      <c r="AZ327" s="262">
        <v>4941</v>
      </c>
      <c r="BA327" s="262">
        <v>37126</v>
      </c>
      <c r="BB327" s="262">
        <v>4</v>
      </c>
      <c r="BC327" s="262">
        <v>188</v>
      </c>
      <c r="BD327" s="262">
        <v>75</v>
      </c>
      <c r="BE327" s="262">
        <v>157</v>
      </c>
      <c r="BF327" s="262">
        <v>77</v>
      </c>
      <c r="BG327" s="262">
        <v>366</v>
      </c>
      <c r="BH327" s="262">
        <v>855</v>
      </c>
      <c r="BI327" s="262">
        <v>1468</v>
      </c>
      <c r="BJ327" s="262">
        <v>153</v>
      </c>
      <c r="BK327" s="262">
        <v>37057</v>
      </c>
      <c r="BL327" s="262">
        <v>2977</v>
      </c>
      <c r="BM327" s="262">
        <v>424</v>
      </c>
      <c r="BN327" s="262">
        <v>29857</v>
      </c>
      <c r="BO327" s="262">
        <v>10632</v>
      </c>
      <c r="BP327" s="262">
        <v>172</v>
      </c>
      <c r="BQ327" s="262">
        <v>2273</v>
      </c>
      <c r="BR327" s="262">
        <v>443</v>
      </c>
      <c r="BS327" s="262">
        <v>2402</v>
      </c>
      <c r="BT327" s="262">
        <v>5656</v>
      </c>
      <c r="BU327" s="262">
        <v>7145</v>
      </c>
      <c r="BV327" s="262">
        <v>7091</v>
      </c>
      <c r="BW327" s="262">
        <v>8140</v>
      </c>
      <c r="BX327" s="262">
        <v>5268</v>
      </c>
      <c r="BY327" s="262">
        <v>2519</v>
      </c>
      <c r="BZ327" s="262">
        <v>1667</v>
      </c>
      <c r="CA327" s="262">
        <v>2603</v>
      </c>
      <c r="CB327" s="262">
        <v>275</v>
      </c>
      <c r="CC327" s="262">
        <v>1475</v>
      </c>
      <c r="CD327" s="262">
        <v>4525</v>
      </c>
      <c r="CE327" s="262">
        <v>7677</v>
      </c>
      <c r="CF327" s="262">
        <v>8046</v>
      </c>
      <c r="CG327" s="262">
        <v>8447</v>
      </c>
      <c r="CH327" s="262">
        <v>12489</v>
      </c>
      <c r="CI327" s="262">
        <v>31656</v>
      </c>
      <c r="CJ327" s="262">
        <v>5396</v>
      </c>
      <c r="CK327" s="262">
        <v>4485</v>
      </c>
      <c r="CL327" s="262">
        <v>1397</v>
      </c>
      <c r="CM327" s="262">
        <v>39242</v>
      </c>
      <c r="CN327" s="262">
        <v>11329</v>
      </c>
      <c r="CO327" s="262">
        <v>11543</v>
      </c>
      <c r="CP327" s="262">
        <v>12177</v>
      </c>
      <c r="CQ327" s="262">
        <v>3409</v>
      </c>
      <c r="CR327" s="262">
        <v>784</v>
      </c>
      <c r="CS327" s="262">
        <v>11329</v>
      </c>
      <c r="CT327" s="262">
        <v>13487</v>
      </c>
      <c r="CU327" s="262">
        <v>7389</v>
      </c>
      <c r="CV327" s="262">
        <v>5101</v>
      </c>
      <c r="CW327" s="262">
        <v>1426</v>
      </c>
      <c r="CX327" s="262">
        <v>510</v>
      </c>
      <c r="CY327" s="262">
        <v>90120</v>
      </c>
      <c r="CZ327" s="262">
        <v>44200</v>
      </c>
      <c r="DA327" s="262">
        <v>45920</v>
      </c>
      <c r="DB327" s="262">
        <v>6400</v>
      </c>
      <c r="DC327" s="262">
        <v>9253</v>
      </c>
      <c r="DD327" s="262">
        <v>9319</v>
      </c>
      <c r="DE327" s="262">
        <v>15251</v>
      </c>
      <c r="DF327" s="262">
        <v>10073</v>
      </c>
      <c r="DG327" s="262">
        <v>10052</v>
      </c>
      <c r="DH327" s="262">
        <v>5275</v>
      </c>
      <c r="DI327" s="262">
        <v>1762</v>
      </c>
      <c r="DJ327" s="262">
        <v>1792</v>
      </c>
      <c r="DK327" s="262">
        <v>7065</v>
      </c>
      <c r="DL327" s="262">
        <v>2925</v>
      </c>
      <c r="DM327" s="262">
        <v>6947</v>
      </c>
      <c r="DN327" s="262">
        <v>4481</v>
      </c>
      <c r="DO327" s="262">
        <v>9134</v>
      </c>
      <c r="DP327" s="262">
        <v>15363</v>
      </c>
      <c r="DQ327" s="262">
        <v>20949</v>
      </c>
      <c r="DR327" s="262">
        <v>10203</v>
      </c>
      <c r="DS327" s="262">
        <v>9499</v>
      </c>
      <c r="DT327" s="262">
        <v>46800</v>
      </c>
      <c r="DU327" s="262">
        <v>45320</v>
      </c>
      <c r="DV327" s="262">
        <v>1480</v>
      </c>
      <c r="DW327" s="262">
        <v>43000</v>
      </c>
      <c r="DX327" s="262">
        <v>45320</v>
      </c>
      <c r="DY327" s="262">
        <v>38290</v>
      </c>
      <c r="DZ327" s="262">
        <v>3580</v>
      </c>
      <c r="EA327" s="262">
        <v>1600</v>
      </c>
      <c r="EB327" s="262">
        <v>1630</v>
      </c>
      <c r="EC327" s="262">
        <v>0.42420000000000002</v>
      </c>
      <c r="ED327" s="262">
        <v>44630</v>
      </c>
      <c r="EE327" s="262">
        <v>1690</v>
      </c>
      <c r="EF327" s="262">
        <v>6520</v>
      </c>
      <c r="EG327" s="262">
        <v>8930</v>
      </c>
      <c r="EH327" s="262">
        <v>5970</v>
      </c>
      <c r="EI327" s="262">
        <v>6510</v>
      </c>
      <c r="EJ327" s="262">
        <v>530</v>
      </c>
      <c r="EK327" s="262">
        <v>6570</v>
      </c>
      <c r="EL327" s="262">
        <v>3520</v>
      </c>
      <c r="EM327" s="262">
        <v>4050</v>
      </c>
      <c r="EN327" s="262">
        <v>350</v>
      </c>
      <c r="EO327" s="262">
        <v>45320</v>
      </c>
      <c r="EP327" s="262">
        <v>560</v>
      </c>
      <c r="EQ327" s="262">
        <v>13610</v>
      </c>
      <c r="ER327" s="262">
        <v>10710</v>
      </c>
      <c r="ES327" s="262">
        <v>670</v>
      </c>
      <c r="ET327" s="262">
        <v>2230</v>
      </c>
      <c r="EU327" s="262">
        <v>9160</v>
      </c>
      <c r="EV327" s="262">
        <v>6610</v>
      </c>
      <c r="EW327" s="262">
        <v>2560</v>
      </c>
      <c r="EX327" s="262">
        <v>21950</v>
      </c>
      <c r="EY327" s="262">
        <v>1430</v>
      </c>
      <c r="EZ327" s="262">
        <v>4580</v>
      </c>
      <c r="FA327" s="262">
        <v>5200</v>
      </c>
      <c r="FB327" s="262">
        <v>10740</v>
      </c>
      <c r="FC327" s="262">
        <v>40</v>
      </c>
      <c r="FD327" s="262">
        <v>10110</v>
      </c>
      <c r="FE327" s="262">
        <v>2800</v>
      </c>
      <c r="FF327" s="262">
        <v>5360</v>
      </c>
      <c r="FG327" s="262">
        <v>1950</v>
      </c>
      <c r="FH327" s="262">
        <v>2710</v>
      </c>
      <c r="FI327" s="262">
        <v>0.42420000000000002</v>
      </c>
      <c r="FJ327" s="262">
        <v>1510</v>
      </c>
      <c r="FK327" s="262">
        <v>2630</v>
      </c>
      <c r="FL327" s="262">
        <v>1590</v>
      </c>
      <c r="FM327" s="262">
        <v>1500</v>
      </c>
      <c r="FN327" s="262">
        <v>79650</v>
      </c>
      <c r="FO327" s="262">
        <v>3900</v>
      </c>
      <c r="FP327" s="262">
        <v>1670</v>
      </c>
      <c r="FQ327" s="262">
        <v>2230</v>
      </c>
      <c r="FR327" s="262">
        <v>39260</v>
      </c>
      <c r="FS327" s="262">
        <v>18450</v>
      </c>
      <c r="FT327" s="262">
        <v>16510</v>
      </c>
      <c r="FU327" s="262">
        <v>1950</v>
      </c>
      <c r="FV327" s="262">
        <v>7860</v>
      </c>
      <c r="FW327" s="262">
        <v>10170</v>
      </c>
      <c r="FX327" s="262">
        <v>79650</v>
      </c>
      <c r="FY327" s="262">
        <v>22940</v>
      </c>
      <c r="FZ327" s="262">
        <v>39100</v>
      </c>
      <c r="GA327" s="262">
        <v>8480</v>
      </c>
      <c r="GB327" s="262">
        <v>900</v>
      </c>
      <c r="GC327" s="262">
        <v>4080</v>
      </c>
      <c r="GD327" s="262">
        <v>3830</v>
      </c>
      <c r="GE327" s="262">
        <v>310</v>
      </c>
      <c r="GF327">
        <v>3735</v>
      </c>
      <c r="GG327">
        <v>3846</v>
      </c>
      <c r="GH327">
        <v>14011</v>
      </c>
      <c r="GI327">
        <v>3103</v>
      </c>
      <c r="GJ327">
        <v>1144</v>
      </c>
      <c r="GK327">
        <v>1657</v>
      </c>
      <c r="GL327">
        <v>1629</v>
      </c>
      <c r="GM327">
        <v>903</v>
      </c>
      <c r="GN327">
        <v>717</v>
      </c>
      <c r="GO327">
        <v>262</v>
      </c>
      <c r="GP327">
        <v>4860</v>
      </c>
      <c r="GQ327">
        <v>5155</v>
      </c>
      <c r="GR327">
        <v>19002</v>
      </c>
      <c r="GS327">
        <v>4487</v>
      </c>
      <c r="GT327">
        <v>1610</v>
      </c>
      <c r="GU327">
        <v>2791</v>
      </c>
      <c r="GV327">
        <v>2588</v>
      </c>
      <c r="GW327">
        <v>1228</v>
      </c>
      <c r="GX327">
        <v>867</v>
      </c>
      <c r="GY327">
        <v>346</v>
      </c>
    </row>
    <row r="328" spans="1:207">
      <c r="A328" s="262">
        <v>11000</v>
      </c>
      <c r="B328" s="262">
        <v>11</v>
      </c>
      <c r="C328" s="262">
        <v>0</v>
      </c>
      <c r="D328" s="262">
        <v>0</v>
      </c>
      <c r="E328" s="262" t="s">
        <v>200</v>
      </c>
      <c r="F328" s="262" t="s">
        <v>2837</v>
      </c>
      <c r="G328" s="262" t="s">
        <v>2838</v>
      </c>
      <c r="H328" s="262" t="s">
        <v>2202</v>
      </c>
      <c r="I328" s="262">
        <v>317238</v>
      </c>
      <c r="J328" s="262">
        <v>50337</v>
      </c>
      <c r="K328" s="262">
        <v>81287</v>
      </c>
      <c r="L328" s="262">
        <v>24887</v>
      </c>
      <c r="M328" s="262">
        <v>33427</v>
      </c>
      <c r="N328" s="262">
        <v>30133</v>
      </c>
      <c r="O328" s="262">
        <v>33766</v>
      </c>
      <c r="P328" s="262">
        <v>34882</v>
      </c>
      <c r="Q328" s="262">
        <v>17216</v>
      </c>
      <c r="R328" s="262">
        <v>11303</v>
      </c>
      <c r="S328" s="262">
        <v>38851</v>
      </c>
      <c r="T328" s="262">
        <v>199339</v>
      </c>
      <c r="U328" s="262">
        <v>16933</v>
      </c>
      <c r="V328" s="262">
        <v>13982</v>
      </c>
      <c r="W328" s="262">
        <v>29107</v>
      </c>
      <c r="X328" s="262">
        <v>10494</v>
      </c>
      <c r="Y328" s="262">
        <v>6420</v>
      </c>
      <c r="Z328" s="262">
        <v>2112</v>
      </c>
      <c r="AA328" s="262">
        <v>51064</v>
      </c>
      <c r="AB328" s="262">
        <v>43053</v>
      </c>
      <c r="AC328" s="262">
        <v>6884</v>
      </c>
      <c r="AD328" s="262">
        <v>206593</v>
      </c>
      <c r="AE328" s="262">
        <v>9293</v>
      </c>
      <c r="AF328" s="262">
        <v>351</v>
      </c>
      <c r="AG328" s="262">
        <v>158801</v>
      </c>
      <c r="AH328" s="262">
        <v>17854</v>
      </c>
      <c r="AI328" s="262">
        <v>34342</v>
      </c>
      <c r="AJ328" s="262">
        <v>68648</v>
      </c>
      <c r="AK328" s="262">
        <v>37593</v>
      </c>
      <c r="AL328" s="262">
        <v>127831</v>
      </c>
      <c r="AM328" s="262">
        <v>38369</v>
      </c>
      <c r="AN328" s="262">
        <v>128528</v>
      </c>
      <c r="AO328" s="262">
        <v>22510</v>
      </c>
      <c r="AP328" s="262">
        <v>1869437</v>
      </c>
      <c r="AQ328" s="262">
        <v>514620</v>
      </c>
      <c r="AR328" s="262">
        <v>280568</v>
      </c>
      <c r="AS328" s="262">
        <v>167123</v>
      </c>
      <c r="AT328" s="262">
        <v>256931</v>
      </c>
      <c r="AU328" s="262">
        <v>223353</v>
      </c>
      <c r="AV328" s="262">
        <v>231538</v>
      </c>
      <c r="AW328" s="262">
        <v>143805</v>
      </c>
      <c r="AX328" s="262">
        <v>31386</v>
      </c>
      <c r="AY328" s="262">
        <v>19581</v>
      </c>
      <c r="AZ328" s="262">
        <v>381259</v>
      </c>
      <c r="BA328" s="262">
        <v>544318</v>
      </c>
      <c r="BB328" s="262">
        <v>182744</v>
      </c>
      <c r="BC328" s="262">
        <v>198657</v>
      </c>
      <c r="BD328" s="262">
        <v>341038</v>
      </c>
      <c r="BE328" s="262">
        <v>128964</v>
      </c>
      <c r="BF328" s="262">
        <v>72529</v>
      </c>
      <c r="BG328" s="262">
        <v>19396</v>
      </c>
      <c r="BH328" s="262">
        <v>625180</v>
      </c>
      <c r="BI328" s="262">
        <v>261353</v>
      </c>
      <c r="BJ328" s="262">
        <v>63359</v>
      </c>
      <c r="BK328" s="262">
        <v>876057</v>
      </c>
      <c r="BL328" s="262">
        <v>41018</v>
      </c>
      <c r="BM328" s="262">
        <v>1938</v>
      </c>
      <c r="BN328" s="262">
        <v>276219</v>
      </c>
      <c r="BO328" s="262">
        <v>1523854</v>
      </c>
      <c r="BP328" s="262">
        <v>2555</v>
      </c>
      <c r="BQ328" s="262">
        <v>66277</v>
      </c>
      <c r="BR328" s="262">
        <v>186753</v>
      </c>
      <c r="BS328" s="262">
        <v>530444</v>
      </c>
      <c r="BT328" s="262">
        <v>583089</v>
      </c>
      <c r="BU328" s="262">
        <v>285192</v>
      </c>
      <c r="BV328" s="262">
        <v>131895</v>
      </c>
      <c r="BW328" s="262">
        <v>73000</v>
      </c>
      <c r="BX328" s="262">
        <v>34710</v>
      </c>
      <c r="BY328" s="262">
        <v>17205</v>
      </c>
      <c r="BZ328" s="262">
        <v>9875</v>
      </c>
      <c r="CA328" s="262">
        <v>16742</v>
      </c>
      <c r="CB328" s="262">
        <v>73221</v>
      </c>
      <c r="CC328" s="262">
        <v>335061</v>
      </c>
      <c r="CD328" s="262">
        <v>624422</v>
      </c>
      <c r="CE328" s="262">
        <v>509537</v>
      </c>
      <c r="CF328" s="262">
        <v>211896</v>
      </c>
      <c r="CG328" s="262">
        <v>70240</v>
      </c>
      <c r="CH328" s="262">
        <v>44528</v>
      </c>
      <c r="CI328" s="262">
        <v>320538</v>
      </c>
      <c r="CJ328" s="262">
        <v>88652</v>
      </c>
      <c r="CK328" s="262">
        <v>1219557</v>
      </c>
      <c r="CL328" s="262">
        <v>240158</v>
      </c>
      <c r="CM328" s="262">
        <v>1794936</v>
      </c>
      <c r="CN328" s="262">
        <v>881613</v>
      </c>
      <c r="CO328" s="262">
        <v>404214</v>
      </c>
      <c r="CP328" s="262">
        <v>277026</v>
      </c>
      <c r="CQ328" s="262">
        <v>156056</v>
      </c>
      <c r="CR328" s="262">
        <v>76027</v>
      </c>
      <c r="CS328" s="262">
        <v>881613</v>
      </c>
      <c r="CT328" s="262">
        <v>555758</v>
      </c>
      <c r="CU328" s="262">
        <v>198155</v>
      </c>
      <c r="CV328" s="262">
        <v>108215</v>
      </c>
      <c r="CW328" s="262">
        <v>33104</v>
      </c>
      <c r="CX328" s="262">
        <v>18091</v>
      </c>
      <c r="CY328" s="262">
        <v>3292365</v>
      </c>
      <c r="CZ328" s="262">
        <v>1599653</v>
      </c>
      <c r="DA328" s="262">
        <v>1692712</v>
      </c>
      <c r="DB328" s="262">
        <v>289628</v>
      </c>
      <c r="DC328" s="262">
        <v>259523</v>
      </c>
      <c r="DD328" s="262">
        <v>480198</v>
      </c>
      <c r="DE328" s="262">
        <v>438732</v>
      </c>
      <c r="DF328" s="262">
        <v>373037</v>
      </c>
      <c r="DG328" s="262">
        <v>307418</v>
      </c>
      <c r="DH328" s="262">
        <v>139856</v>
      </c>
      <c r="DI328" s="262">
        <v>94867</v>
      </c>
      <c r="DJ328" s="262">
        <v>86753</v>
      </c>
      <c r="DK328" s="262">
        <v>239171</v>
      </c>
      <c r="DL328" s="262">
        <v>73592</v>
      </c>
      <c r="DM328" s="262">
        <v>271412</v>
      </c>
      <c r="DN328" s="262">
        <v>263554</v>
      </c>
      <c r="DO328" s="262">
        <v>464285</v>
      </c>
      <c r="DP328" s="262">
        <v>539688</v>
      </c>
      <c r="DQ328" s="262">
        <v>624691</v>
      </c>
      <c r="DR328" s="262">
        <v>376088</v>
      </c>
      <c r="DS328" s="262">
        <v>258264</v>
      </c>
      <c r="DT328" s="262">
        <v>1760670</v>
      </c>
      <c r="DU328" s="262">
        <v>1610040</v>
      </c>
      <c r="DV328" s="262">
        <v>150630</v>
      </c>
      <c r="DW328" s="262">
        <v>1508600</v>
      </c>
      <c r="DX328" s="262">
        <v>1610040</v>
      </c>
      <c r="DY328" s="262">
        <v>1263330</v>
      </c>
      <c r="DZ328" s="262">
        <v>87760</v>
      </c>
      <c r="EA328" s="262">
        <v>73040</v>
      </c>
      <c r="EB328" s="262">
        <v>177800</v>
      </c>
      <c r="EC328" s="262">
        <v>8110</v>
      </c>
      <c r="ED328" s="262">
        <v>1573450</v>
      </c>
      <c r="EE328" s="262">
        <v>66800</v>
      </c>
      <c r="EF328" s="262">
        <v>406710</v>
      </c>
      <c r="EG328" s="262">
        <v>320680</v>
      </c>
      <c r="EH328" s="262">
        <v>185620</v>
      </c>
      <c r="EI328" s="262">
        <v>279730</v>
      </c>
      <c r="EJ328" s="262">
        <v>8840</v>
      </c>
      <c r="EK328" s="262">
        <v>126640</v>
      </c>
      <c r="EL328" s="262">
        <v>60270</v>
      </c>
      <c r="EM328" s="262">
        <v>112750</v>
      </c>
      <c r="EN328" s="262">
        <v>5420</v>
      </c>
      <c r="EO328" s="262">
        <v>1610040</v>
      </c>
      <c r="EP328" s="262">
        <v>3710</v>
      </c>
      <c r="EQ328" s="262">
        <v>223440</v>
      </c>
      <c r="ER328" s="262">
        <v>128120</v>
      </c>
      <c r="ES328" s="262">
        <v>20490</v>
      </c>
      <c r="ET328" s="262">
        <v>74840</v>
      </c>
      <c r="EU328" s="262">
        <v>430070</v>
      </c>
      <c r="EV328" s="262">
        <v>260210</v>
      </c>
      <c r="EW328" s="262">
        <v>169860</v>
      </c>
      <c r="EX328" s="262">
        <v>952800</v>
      </c>
      <c r="EY328" s="262">
        <v>36100</v>
      </c>
      <c r="EZ328" s="262">
        <v>303790</v>
      </c>
      <c r="FA328" s="262">
        <v>153520</v>
      </c>
      <c r="FB328" s="262">
        <v>459400</v>
      </c>
      <c r="FC328" s="262">
        <v>20</v>
      </c>
      <c r="FD328" s="262">
        <v>333160</v>
      </c>
      <c r="FE328" s="262">
        <v>158800</v>
      </c>
      <c r="FF328" s="262">
        <v>125080</v>
      </c>
      <c r="FG328" s="262">
        <v>49270</v>
      </c>
      <c r="FH328" s="262">
        <v>155120</v>
      </c>
      <c r="FI328" s="262">
        <v>7240</v>
      </c>
      <c r="FJ328" s="262">
        <v>23250</v>
      </c>
      <c r="FK328" s="262">
        <v>83610</v>
      </c>
      <c r="FL328" s="262">
        <v>35550</v>
      </c>
      <c r="FM328" s="262">
        <v>28390</v>
      </c>
      <c r="FN328" s="262">
        <v>2850730</v>
      </c>
      <c r="FO328" s="262">
        <v>228550</v>
      </c>
      <c r="FP328" s="262">
        <v>171760</v>
      </c>
      <c r="FQ328" s="262">
        <v>56790</v>
      </c>
      <c r="FR328" s="262">
        <v>594550</v>
      </c>
      <c r="FS328" s="262">
        <v>877310</v>
      </c>
      <c r="FT328" s="262">
        <v>828040</v>
      </c>
      <c r="FU328" s="262">
        <v>49270</v>
      </c>
      <c r="FV328" s="262">
        <v>213690</v>
      </c>
      <c r="FW328" s="262">
        <v>936630</v>
      </c>
      <c r="FX328" s="262">
        <v>2850730</v>
      </c>
      <c r="FY328" s="262">
        <v>770260</v>
      </c>
      <c r="FZ328" s="262">
        <v>1045210</v>
      </c>
      <c r="GA328" s="262">
        <v>300230</v>
      </c>
      <c r="GB328" s="262">
        <v>42530</v>
      </c>
      <c r="GC328" s="262">
        <v>207260</v>
      </c>
      <c r="GD328" s="262">
        <v>416680</v>
      </c>
      <c r="GE328" s="262">
        <v>68560</v>
      </c>
      <c r="GF328">
        <v>50337</v>
      </c>
      <c r="GG328">
        <v>80919</v>
      </c>
      <c r="GH328">
        <v>86481</v>
      </c>
      <c r="GI328">
        <v>26396</v>
      </c>
      <c r="GJ328">
        <v>12391</v>
      </c>
      <c r="GK328">
        <v>12631</v>
      </c>
      <c r="GL328">
        <v>24204</v>
      </c>
      <c r="GM328">
        <v>9984</v>
      </c>
      <c r="GN328">
        <v>9795</v>
      </c>
      <c r="GO328">
        <v>4100</v>
      </c>
      <c r="GP328">
        <v>514620</v>
      </c>
      <c r="GQ328">
        <v>278908</v>
      </c>
      <c r="GR328">
        <v>634632</v>
      </c>
      <c r="GS328">
        <v>178192</v>
      </c>
      <c r="GT328">
        <v>79968</v>
      </c>
      <c r="GU328">
        <v>50429</v>
      </c>
      <c r="GV328">
        <v>92136</v>
      </c>
      <c r="GW328">
        <v>16489</v>
      </c>
      <c r="GX328">
        <v>15419</v>
      </c>
      <c r="GY328">
        <v>8112</v>
      </c>
    </row>
    <row r="329" spans="1:207">
      <c r="A329" s="262">
        <v>12051</v>
      </c>
      <c r="B329" s="262">
        <v>12</v>
      </c>
      <c r="C329" s="262">
        <v>0</v>
      </c>
      <c r="D329" s="262">
        <v>51</v>
      </c>
      <c r="E329" s="262" t="s">
        <v>201</v>
      </c>
      <c r="F329" s="262" t="s">
        <v>2839</v>
      </c>
      <c r="G329" s="262" t="s">
        <v>2840</v>
      </c>
      <c r="H329" s="262" t="s">
        <v>2202</v>
      </c>
      <c r="I329" s="262">
        <v>12937</v>
      </c>
      <c r="J329" s="262">
        <v>2313</v>
      </c>
      <c r="K329" s="262">
        <v>4199</v>
      </c>
      <c r="L329" s="262">
        <v>704</v>
      </c>
      <c r="M329" s="262">
        <v>769</v>
      </c>
      <c r="N329" s="262">
        <v>812</v>
      </c>
      <c r="O329" s="262">
        <v>845</v>
      </c>
      <c r="P329" s="262">
        <v>1771</v>
      </c>
      <c r="Q329" s="262">
        <v>1148</v>
      </c>
      <c r="R329" s="262">
        <v>376</v>
      </c>
      <c r="S329" s="262">
        <v>866</v>
      </c>
      <c r="T329" s="262">
        <v>9055</v>
      </c>
      <c r="U329" s="262">
        <v>1313</v>
      </c>
      <c r="V329" s="262">
        <v>646</v>
      </c>
      <c r="W329" s="262">
        <v>402</v>
      </c>
      <c r="X329" s="262">
        <v>430</v>
      </c>
      <c r="Y329" s="262">
        <v>184</v>
      </c>
      <c r="Z329" s="262">
        <v>41</v>
      </c>
      <c r="AA329" s="262">
        <v>1222</v>
      </c>
      <c r="AB329" s="262">
        <v>2023</v>
      </c>
      <c r="AC329" s="262">
        <v>394</v>
      </c>
      <c r="AD329" s="262">
        <v>8469</v>
      </c>
      <c r="AE329" s="262">
        <v>797</v>
      </c>
      <c r="AF329" s="262">
        <v>32</v>
      </c>
      <c r="AG329" s="262">
        <v>7605</v>
      </c>
      <c r="AH329" s="262">
        <v>979</v>
      </c>
      <c r="AI329" s="262">
        <v>2049</v>
      </c>
      <c r="AJ329" s="262">
        <v>2072</v>
      </c>
      <c r="AK329" s="262">
        <v>232</v>
      </c>
      <c r="AL329" s="262">
        <v>5216</v>
      </c>
      <c r="AM329" s="262">
        <v>1631</v>
      </c>
      <c r="AN329" s="262">
        <v>5268</v>
      </c>
      <c r="AO329" s="262">
        <v>822</v>
      </c>
      <c r="AP329" s="262">
        <v>42797</v>
      </c>
      <c r="AQ329" s="262">
        <v>7139</v>
      </c>
      <c r="AR329" s="262">
        <v>12236</v>
      </c>
      <c r="AS329" s="262">
        <v>2242</v>
      </c>
      <c r="AT329" s="262">
        <v>6040</v>
      </c>
      <c r="AU329" s="262">
        <v>4883</v>
      </c>
      <c r="AV329" s="262">
        <v>4050</v>
      </c>
      <c r="AW329" s="262">
        <v>3953</v>
      </c>
      <c r="AX329" s="262">
        <v>1608</v>
      </c>
      <c r="AY329" s="262">
        <v>646</v>
      </c>
      <c r="AZ329" s="262">
        <v>4541</v>
      </c>
      <c r="BA329" s="262">
        <v>15174</v>
      </c>
      <c r="BB329" s="262">
        <v>10929</v>
      </c>
      <c r="BC329" s="262">
        <v>5859</v>
      </c>
      <c r="BD329" s="262">
        <v>2565</v>
      </c>
      <c r="BE329" s="262">
        <v>2991</v>
      </c>
      <c r="BF329" s="262">
        <v>597</v>
      </c>
      <c r="BG329" s="262">
        <v>141</v>
      </c>
      <c r="BH329" s="262">
        <v>8175</v>
      </c>
      <c r="BI329" s="262">
        <v>6879</v>
      </c>
      <c r="BJ329" s="262">
        <v>1849</v>
      </c>
      <c r="BK329" s="262">
        <v>23517</v>
      </c>
      <c r="BL329" s="262">
        <v>2322</v>
      </c>
      <c r="BM329" s="262">
        <v>55</v>
      </c>
      <c r="BN329" s="262">
        <v>9309</v>
      </c>
      <c r="BO329" s="262">
        <v>29391</v>
      </c>
      <c r="BP329" s="262">
        <v>68</v>
      </c>
      <c r="BQ329" s="262">
        <v>4029</v>
      </c>
      <c r="BR329" s="262">
        <v>2970</v>
      </c>
      <c r="BS329" s="262">
        <v>16174</v>
      </c>
      <c r="BT329" s="262">
        <v>12863</v>
      </c>
      <c r="BU329" s="262">
        <v>4800</v>
      </c>
      <c r="BV329" s="262">
        <v>2754</v>
      </c>
      <c r="BW329" s="262">
        <v>1768</v>
      </c>
      <c r="BX329" s="262">
        <v>691</v>
      </c>
      <c r="BY329" s="262">
        <v>324</v>
      </c>
      <c r="BZ329" s="262">
        <v>214</v>
      </c>
      <c r="CA329" s="262">
        <v>239</v>
      </c>
      <c r="CB329" s="262">
        <v>722</v>
      </c>
      <c r="CC329" s="262">
        <v>4626</v>
      </c>
      <c r="CD329" s="262">
        <v>15117</v>
      </c>
      <c r="CE329" s="262">
        <v>14679</v>
      </c>
      <c r="CF329" s="262">
        <v>4858</v>
      </c>
      <c r="CG329" s="262">
        <v>1766</v>
      </c>
      <c r="CH329" s="262">
        <v>1029</v>
      </c>
      <c r="CI329" s="262">
        <v>7916</v>
      </c>
      <c r="CJ329" s="262">
        <v>3195</v>
      </c>
      <c r="CK329" s="262">
        <v>28637</v>
      </c>
      <c r="CL329" s="262">
        <v>3049</v>
      </c>
      <c r="CM329" s="262">
        <v>38545</v>
      </c>
      <c r="CN329" s="262">
        <v>16161</v>
      </c>
      <c r="CO329" s="262">
        <v>12086</v>
      </c>
      <c r="CP329" s="262">
        <v>6317</v>
      </c>
      <c r="CQ329" s="262">
        <v>3144</v>
      </c>
      <c r="CR329" s="262">
        <v>837</v>
      </c>
      <c r="CS329" s="262">
        <v>16161</v>
      </c>
      <c r="CT329" s="262">
        <v>14631</v>
      </c>
      <c r="CU329" s="262">
        <v>4969</v>
      </c>
      <c r="CV329" s="262">
        <v>2118</v>
      </c>
      <c r="CW329" s="262">
        <v>468</v>
      </c>
      <c r="CX329" s="262">
        <v>198</v>
      </c>
      <c r="CY329" s="262">
        <v>71569</v>
      </c>
      <c r="CZ329" s="262">
        <v>35156</v>
      </c>
      <c r="DA329" s="262">
        <v>36413</v>
      </c>
      <c r="DB329" s="262">
        <v>4984</v>
      </c>
      <c r="DC329" s="262">
        <v>4206</v>
      </c>
      <c r="DD329" s="262">
        <v>9666</v>
      </c>
      <c r="DE329" s="262">
        <v>11462</v>
      </c>
      <c r="DF329" s="262">
        <v>8966</v>
      </c>
      <c r="DG329" s="262">
        <v>9839</v>
      </c>
      <c r="DH329" s="262">
        <v>4049</v>
      </c>
      <c r="DI329" s="262">
        <v>1604</v>
      </c>
      <c r="DJ329" s="262">
        <v>1515</v>
      </c>
      <c r="DK329" s="262">
        <v>4064</v>
      </c>
      <c r="DL329" s="262">
        <v>1097</v>
      </c>
      <c r="DM329" s="262">
        <v>5712</v>
      </c>
      <c r="DN329" s="262">
        <v>4864</v>
      </c>
      <c r="DO329" s="262">
        <v>7556</v>
      </c>
      <c r="DP329" s="262">
        <v>10841</v>
      </c>
      <c r="DQ329" s="262">
        <v>15477</v>
      </c>
      <c r="DR329" s="262">
        <v>10991</v>
      </c>
      <c r="DS329" s="262">
        <v>7848</v>
      </c>
      <c r="DT329" s="262">
        <v>38200</v>
      </c>
      <c r="DU329" s="262">
        <v>34630</v>
      </c>
      <c r="DV329" s="262">
        <v>3570</v>
      </c>
      <c r="DW329" s="262">
        <v>32350</v>
      </c>
      <c r="DX329" s="262">
        <v>34630</v>
      </c>
      <c r="DY329" s="262">
        <v>30090</v>
      </c>
      <c r="DZ329" s="262">
        <v>1670</v>
      </c>
      <c r="EA329" s="262">
        <v>1280</v>
      </c>
      <c r="EB329" s="262">
        <v>1450</v>
      </c>
      <c r="EC329" s="262">
        <v>0.42420000000000002</v>
      </c>
      <c r="ED329" s="262">
        <v>33890</v>
      </c>
      <c r="EE329" s="262">
        <v>1650</v>
      </c>
      <c r="EF329" s="262">
        <v>4490</v>
      </c>
      <c r="EG329" s="262">
        <v>7170</v>
      </c>
      <c r="EH329" s="262">
        <v>3720</v>
      </c>
      <c r="EI329" s="262">
        <v>6260</v>
      </c>
      <c r="EJ329" s="262">
        <v>0.42420000000000002</v>
      </c>
      <c r="EK329" s="262">
        <v>5170</v>
      </c>
      <c r="EL329" s="262">
        <v>2610</v>
      </c>
      <c r="EM329" s="262">
        <v>2370</v>
      </c>
      <c r="EN329" s="262">
        <v>0.42420000000000002</v>
      </c>
      <c r="EO329" s="262">
        <v>34630</v>
      </c>
      <c r="EP329" s="262">
        <v>300</v>
      </c>
      <c r="EQ329" s="262">
        <v>8460</v>
      </c>
      <c r="ER329" s="262">
        <v>5310</v>
      </c>
      <c r="ES329" s="262">
        <v>640</v>
      </c>
      <c r="ET329" s="262">
        <v>2510</v>
      </c>
      <c r="EU329" s="262">
        <v>8010</v>
      </c>
      <c r="EV329" s="262">
        <v>5700</v>
      </c>
      <c r="EW329" s="262">
        <v>2310</v>
      </c>
      <c r="EX329" s="262">
        <v>17860</v>
      </c>
      <c r="EY329" s="262">
        <v>670</v>
      </c>
      <c r="EZ329" s="262">
        <v>5380</v>
      </c>
      <c r="FA329" s="262">
        <v>3140</v>
      </c>
      <c r="FB329" s="262">
        <v>8670</v>
      </c>
      <c r="FC329" s="262">
        <v>0.42420000000000002</v>
      </c>
      <c r="FD329" s="262">
        <v>4710</v>
      </c>
      <c r="FE329" s="262">
        <v>2680</v>
      </c>
      <c r="FF329" s="262">
        <v>1520</v>
      </c>
      <c r="FG329" s="262">
        <v>510</v>
      </c>
      <c r="FH329" s="262">
        <v>2630</v>
      </c>
      <c r="FI329" s="262">
        <v>0.42420000000000002</v>
      </c>
      <c r="FJ329" s="262">
        <v>0.42420000000000002</v>
      </c>
      <c r="FK329" s="262">
        <v>1140</v>
      </c>
      <c r="FL329" s="262">
        <v>0.42420000000000002</v>
      </c>
      <c r="FM329" s="262">
        <v>510</v>
      </c>
      <c r="FN329" s="262">
        <v>63380</v>
      </c>
      <c r="FO329" s="262">
        <v>3070</v>
      </c>
      <c r="FP329" s="262">
        <v>2320</v>
      </c>
      <c r="FQ329" s="262">
        <v>760</v>
      </c>
      <c r="FR329" s="262">
        <v>18020</v>
      </c>
      <c r="FS329" s="262">
        <v>26090</v>
      </c>
      <c r="FT329" s="262">
        <v>25580</v>
      </c>
      <c r="FU329" s="262">
        <v>510</v>
      </c>
      <c r="FV329" s="262">
        <v>5460</v>
      </c>
      <c r="FW329" s="262">
        <v>10730</v>
      </c>
      <c r="FX329" s="262">
        <v>63380</v>
      </c>
      <c r="FY329" s="262">
        <v>10750</v>
      </c>
      <c r="FZ329" s="262">
        <v>34010</v>
      </c>
      <c r="GA329" s="262">
        <v>9090</v>
      </c>
      <c r="GB329" s="262">
        <v>680</v>
      </c>
      <c r="GC329" s="262">
        <v>4630</v>
      </c>
      <c r="GD329" s="262">
        <v>3750</v>
      </c>
      <c r="GE329" s="262">
        <v>0.42420000000000002</v>
      </c>
      <c r="GF329">
        <v>2313</v>
      </c>
      <c r="GG329">
        <v>4171</v>
      </c>
      <c r="GH329">
        <v>2203</v>
      </c>
      <c r="GI329">
        <v>765</v>
      </c>
      <c r="GJ329">
        <v>271</v>
      </c>
      <c r="GK329">
        <v>439</v>
      </c>
      <c r="GL329">
        <v>1520</v>
      </c>
      <c r="GM329">
        <v>760</v>
      </c>
      <c r="GN329">
        <v>381</v>
      </c>
      <c r="GO329">
        <v>114</v>
      </c>
      <c r="GP329">
        <v>7139</v>
      </c>
      <c r="GQ329">
        <v>12199</v>
      </c>
      <c r="GR329">
        <v>12470</v>
      </c>
      <c r="GS329">
        <v>3583</v>
      </c>
      <c r="GT329">
        <v>1431</v>
      </c>
      <c r="GU329">
        <v>755</v>
      </c>
      <c r="GV329">
        <v>3401</v>
      </c>
      <c r="GW329">
        <v>1023</v>
      </c>
      <c r="GX329">
        <v>612</v>
      </c>
      <c r="GY329">
        <v>184</v>
      </c>
    </row>
    <row r="330" spans="1:207">
      <c r="A330" s="262">
        <v>12052</v>
      </c>
      <c r="B330" s="262">
        <v>12</v>
      </c>
      <c r="C330" s="262">
        <v>0</v>
      </c>
      <c r="D330" s="262">
        <v>52</v>
      </c>
      <c r="E330" s="262" t="s">
        <v>201</v>
      </c>
      <c r="F330" s="262" t="s">
        <v>2841</v>
      </c>
      <c r="G330" s="262" t="s">
        <v>2842</v>
      </c>
      <c r="H330" s="262" t="s">
        <v>2202</v>
      </c>
      <c r="I330" s="262">
        <v>15058</v>
      </c>
      <c r="J330" s="262">
        <v>1747</v>
      </c>
      <c r="K330" s="262">
        <v>3040</v>
      </c>
      <c r="L330" s="262">
        <v>661</v>
      </c>
      <c r="M330" s="262">
        <v>1190</v>
      </c>
      <c r="N330" s="262">
        <v>1576</v>
      </c>
      <c r="O330" s="262">
        <v>1203</v>
      </c>
      <c r="P330" s="262">
        <v>3285</v>
      </c>
      <c r="Q330" s="262">
        <v>1675</v>
      </c>
      <c r="R330" s="262">
        <v>681</v>
      </c>
      <c r="S330" s="262">
        <v>839</v>
      </c>
      <c r="T330" s="262">
        <v>10925</v>
      </c>
      <c r="U330" s="262">
        <v>1011</v>
      </c>
      <c r="V330" s="262">
        <v>1558</v>
      </c>
      <c r="W330" s="262">
        <v>403</v>
      </c>
      <c r="X330" s="262">
        <v>213</v>
      </c>
      <c r="Y330" s="262">
        <v>63</v>
      </c>
      <c r="Z330" s="262">
        <v>46</v>
      </c>
      <c r="AA330" s="262">
        <v>3471</v>
      </c>
      <c r="AB330" s="262">
        <v>1404</v>
      </c>
      <c r="AC330" s="262">
        <v>231</v>
      </c>
      <c r="AD330" s="262">
        <v>8866</v>
      </c>
      <c r="AE330" s="262">
        <v>1066</v>
      </c>
      <c r="AF330" s="262">
        <v>20</v>
      </c>
      <c r="AG330" s="262">
        <v>9055</v>
      </c>
      <c r="AH330" s="262">
        <v>1410</v>
      </c>
      <c r="AI330" s="262">
        <v>1506</v>
      </c>
      <c r="AJ330" s="262">
        <v>2658</v>
      </c>
      <c r="AK330" s="262">
        <v>429</v>
      </c>
      <c r="AL330" s="262">
        <v>8851</v>
      </c>
      <c r="AM330" s="262">
        <v>1406</v>
      </c>
      <c r="AN330" s="262">
        <v>3468</v>
      </c>
      <c r="AO330" s="262">
        <v>1333</v>
      </c>
      <c r="AP330" s="262">
        <v>56852</v>
      </c>
      <c r="AQ330" s="262">
        <v>4964</v>
      </c>
      <c r="AR330" s="262">
        <v>6274</v>
      </c>
      <c r="AS330" s="262">
        <v>1881</v>
      </c>
      <c r="AT330" s="262">
        <v>8975</v>
      </c>
      <c r="AU330" s="262">
        <v>16815</v>
      </c>
      <c r="AV330" s="262">
        <v>7628</v>
      </c>
      <c r="AW330" s="262">
        <v>6837</v>
      </c>
      <c r="AX330" s="262">
        <v>2379</v>
      </c>
      <c r="AY330" s="262">
        <v>1099</v>
      </c>
      <c r="AZ330" s="262">
        <v>5414</v>
      </c>
      <c r="BA330" s="262">
        <v>15926</v>
      </c>
      <c r="BB330" s="262">
        <v>10296</v>
      </c>
      <c r="BC330" s="262">
        <v>18029</v>
      </c>
      <c r="BD330" s="262">
        <v>3716</v>
      </c>
      <c r="BE330" s="262">
        <v>1708</v>
      </c>
      <c r="BF330" s="262">
        <v>1584</v>
      </c>
      <c r="BG330" s="262">
        <v>179</v>
      </c>
      <c r="BH330" s="262">
        <v>33439</v>
      </c>
      <c r="BI330" s="262">
        <v>2461</v>
      </c>
      <c r="BJ330" s="262">
        <v>511</v>
      </c>
      <c r="BK330" s="262">
        <v>18081</v>
      </c>
      <c r="BL330" s="262">
        <v>2326</v>
      </c>
      <c r="BM330" s="262">
        <v>34</v>
      </c>
      <c r="BN330" s="262">
        <v>11145</v>
      </c>
      <c r="BO330" s="262">
        <v>42743</v>
      </c>
      <c r="BP330" s="262">
        <v>32</v>
      </c>
      <c r="BQ330" s="262">
        <v>2932</v>
      </c>
      <c r="BR330" s="262">
        <v>5244</v>
      </c>
      <c r="BS330" s="262">
        <v>22253</v>
      </c>
      <c r="BT330" s="262">
        <v>14337</v>
      </c>
      <c r="BU330" s="262">
        <v>5601</v>
      </c>
      <c r="BV330" s="262">
        <v>3973</v>
      </c>
      <c r="BW330" s="262">
        <v>3301</v>
      </c>
      <c r="BX330" s="262">
        <v>1051</v>
      </c>
      <c r="BY330" s="262">
        <v>481</v>
      </c>
      <c r="BZ330" s="262">
        <v>266</v>
      </c>
      <c r="CA330" s="262">
        <v>345</v>
      </c>
      <c r="CB330" s="262">
        <v>1943</v>
      </c>
      <c r="CC330" s="262">
        <v>6449</v>
      </c>
      <c r="CD330" s="262">
        <v>14058</v>
      </c>
      <c r="CE330" s="262">
        <v>20991</v>
      </c>
      <c r="CF330" s="262">
        <v>8537</v>
      </c>
      <c r="CG330" s="262">
        <v>3156</v>
      </c>
      <c r="CH330" s="262">
        <v>1718</v>
      </c>
      <c r="CI330" s="262">
        <v>17614</v>
      </c>
      <c r="CJ330" s="262">
        <v>2421</v>
      </c>
      <c r="CK330" s="262">
        <v>24077</v>
      </c>
      <c r="CL330" s="262">
        <v>12740</v>
      </c>
      <c r="CM330" s="262">
        <v>53790</v>
      </c>
      <c r="CN330" s="262">
        <v>23843</v>
      </c>
      <c r="CO330" s="262">
        <v>15426</v>
      </c>
      <c r="CP330" s="262">
        <v>8450</v>
      </c>
      <c r="CQ330" s="262">
        <v>4689</v>
      </c>
      <c r="CR330" s="262">
        <v>1382</v>
      </c>
      <c r="CS330" s="262">
        <v>23843</v>
      </c>
      <c r="CT330" s="262">
        <v>19315</v>
      </c>
      <c r="CU330" s="262">
        <v>6807</v>
      </c>
      <c r="CV330" s="262">
        <v>2893</v>
      </c>
      <c r="CW330" s="262">
        <v>651</v>
      </c>
      <c r="CX330" s="262">
        <v>281</v>
      </c>
      <c r="CY330" s="262">
        <v>99984</v>
      </c>
      <c r="CZ330" s="262">
        <v>48940</v>
      </c>
      <c r="DA330" s="262">
        <v>51044</v>
      </c>
      <c r="DB330" s="262">
        <v>7183</v>
      </c>
      <c r="DC330" s="262">
        <v>6036</v>
      </c>
      <c r="DD330" s="262">
        <v>16171</v>
      </c>
      <c r="DE330" s="262">
        <v>16086</v>
      </c>
      <c r="DF330" s="262">
        <v>11697</v>
      </c>
      <c r="DG330" s="262">
        <v>11884</v>
      </c>
      <c r="DH330" s="262">
        <v>5119</v>
      </c>
      <c r="DI330" s="262">
        <v>2352</v>
      </c>
      <c r="DJ330" s="262">
        <v>2114</v>
      </c>
      <c r="DK330" s="262">
        <v>5946</v>
      </c>
      <c r="DL330" s="262">
        <v>1508</v>
      </c>
      <c r="DM330" s="262">
        <v>9789</v>
      </c>
      <c r="DN330" s="262">
        <v>7681</v>
      </c>
      <c r="DO330" s="262">
        <v>10769</v>
      </c>
      <c r="DP330" s="262">
        <v>15039</v>
      </c>
      <c r="DQ330" s="262">
        <v>21815</v>
      </c>
      <c r="DR330" s="262">
        <v>13105</v>
      </c>
      <c r="DS330" s="262">
        <v>9866</v>
      </c>
      <c r="DT330" s="262">
        <v>53790</v>
      </c>
      <c r="DU330" s="262">
        <v>49740</v>
      </c>
      <c r="DV330" s="262">
        <v>4050</v>
      </c>
      <c r="DW330" s="262">
        <v>45100</v>
      </c>
      <c r="DX330" s="262">
        <v>49740</v>
      </c>
      <c r="DY330" s="262">
        <v>42810</v>
      </c>
      <c r="DZ330" s="262">
        <v>2520</v>
      </c>
      <c r="EA330" s="262">
        <v>1850</v>
      </c>
      <c r="EB330" s="262">
        <v>2460</v>
      </c>
      <c r="EC330" s="262">
        <v>0.42420000000000002</v>
      </c>
      <c r="ED330" s="262">
        <v>48890</v>
      </c>
      <c r="EE330" s="262">
        <v>2370</v>
      </c>
      <c r="EF330" s="262">
        <v>8700</v>
      </c>
      <c r="EG330" s="262">
        <v>8930</v>
      </c>
      <c r="EH330" s="262">
        <v>7620</v>
      </c>
      <c r="EI330" s="262">
        <v>8350</v>
      </c>
      <c r="EJ330" s="262">
        <v>0.42420000000000002</v>
      </c>
      <c r="EK330" s="262">
        <v>6250</v>
      </c>
      <c r="EL330" s="262">
        <v>3230</v>
      </c>
      <c r="EM330" s="262">
        <v>2730</v>
      </c>
      <c r="EN330" s="262">
        <v>0.42420000000000002</v>
      </c>
      <c r="EO330" s="262">
        <v>49740</v>
      </c>
      <c r="EP330" s="262">
        <v>340</v>
      </c>
      <c r="EQ330" s="262">
        <v>8880</v>
      </c>
      <c r="ER330" s="262">
        <v>4050</v>
      </c>
      <c r="ES330" s="262">
        <v>1680</v>
      </c>
      <c r="ET330" s="262">
        <v>3150</v>
      </c>
      <c r="EU330" s="262">
        <v>12240</v>
      </c>
      <c r="EV330" s="262">
        <v>8160</v>
      </c>
      <c r="EW330" s="262">
        <v>4080</v>
      </c>
      <c r="EX330" s="262">
        <v>28280</v>
      </c>
      <c r="EY330" s="262">
        <v>980</v>
      </c>
      <c r="EZ330" s="262">
        <v>7970</v>
      </c>
      <c r="FA330" s="262">
        <v>5790</v>
      </c>
      <c r="FB330" s="262">
        <v>13540</v>
      </c>
      <c r="FC330" s="262">
        <v>0.42420000000000002</v>
      </c>
      <c r="FD330" s="262">
        <v>7740</v>
      </c>
      <c r="FE330" s="262">
        <v>4440</v>
      </c>
      <c r="FF330" s="262">
        <v>2450</v>
      </c>
      <c r="FG330" s="262">
        <v>850</v>
      </c>
      <c r="FH330" s="262">
        <v>4320</v>
      </c>
      <c r="FI330" s="262">
        <v>0.42420000000000002</v>
      </c>
      <c r="FJ330" s="262">
        <v>0.42420000000000002</v>
      </c>
      <c r="FK330" s="262">
        <v>1980</v>
      </c>
      <c r="FL330" s="262">
        <v>650</v>
      </c>
      <c r="FM330" s="262">
        <v>580</v>
      </c>
      <c r="FN330" s="262">
        <v>88320</v>
      </c>
      <c r="FO330" s="262">
        <v>2950</v>
      </c>
      <c r="FP330" s="262">
        <v>1960</v>
      </c>
      <c r="FQ330" s="262">
        <v>990</v>
      </c>
      <c r="FR330" s="262">
        <v>19180</v>
      </c>
      <c r="FS330" s="262">
        <v>34690</v>
      </c>
      <c r="FT330" s="262">
        <v>33830</v>
      </c>
      <c r="FU330" s="262">
        <v>850</v>
      </c>
      <c r="FV330" s="262">
        <v>9890</v>
      </c>
      <c r="FW330" s="262">
        <v>21610</v>
      </c>
      <c r="FX330" s="262">
        <v>88320</v>
      </c>
      <c r="FY330" s="262">
        <v>15570</v>
      </c>
      <c r="FZ330" s="262">
        <v>41990</v>
      </c>
      <c r="GA330" s="262">
        <v>11850</v>
      </c>
      <c r="GB330" s="262">
        <v>1060</v>
      </c>
      <c r="GC330" s="262">
        <v>8860</v>
      </c>
      <c r="GD330" s="262">
        <v>7920</v>
      </c>
      <c r="GE330" s="262">
        <v>1070</v>
      </c>
      <c r="GF330">
        <v>1747</v>
      </c>
      <c r="GG330">
        <v>3015</v>
      </c>
      <c r="GH330">
        <v>3287</v>
      </c>
      <c r="GI330">
        <v>938</v>
      </c>
      <c r="GJ330">
        <v>558</v>
      </c>
      <c r="GK330">
        <v>1313</v>
      </c>
      <c r="GL330">
        <v>2273</v>
      </c>
      <c r="GM330">
        <v>1012</v>
      </c>
      <c r="GN330">
        <v>667</v>
      </c>
      <c r="GO330">
        <v>248</v>
      </c>
      <c r="GP330">
        <v>4964</v>
      </c>
      <c r="GQ330">
        <v>6245</v>
      </c>
      <c r="GR330">
        <v>26049</v>
      </c>
      <c r="GS330">
        <v>6835</v>
      </c>
      <c r="GT330">
        <v>3062</v>
      </c>
      <c r="GU330">
        <v>2475</v>
      </c>
      <c r="GV330">
        <v>4319</v>
      </c>
      <c r="GW330">
        <v>1505</v>
      </c>
      <c r="GX330">
        <v>993</v>
      </c>
      <c r="GY330">
        <v>405</v>
      </c>
    </row>
    <row r="331" spans="1:207">
      <c r="A331" s="262">
        <v>12053</v>
      </c>
      <c r="B331" s="262">
        <v>12</v>
      </c>
      <c r="C331" s="262">
        <v>0</v>
      </c>
      <c r="D331" s="262">
        <v>53</v>
      </c>
      <c r="E331" s="262" t="s">
        <v>201</v>
      </c>
      <c r="F331" s="262" t="s">
        <v>2843</v>
      </c>
      <c r="G331" s="262" t="s">
        <v>2844</v>
      </c>
      <c r="H331" s="262" t="s">
        <v>2202</v>
      </c>
      <c r="I331" s="262">
        <v>8314</v>
      </c>
      <c r="J331" s="262">
        <v>766</v>
      </c>
      <c r="K331" s="262">
        <v>2382</v>
      </c>
      <c r="L331" s="262">
        <v>487</v>
      </c>
      <c r="M331" s="262">
        <v>400</v>
      </c>
      <c r="N331" s="262">
        <v>839</v>
      </c>
      <c r="O331" s="262">
        <v>517</v>
      </c>
      <c r="P331" s="262">
        <v>1534</v>
      </c>
      <c r="Q331" s="262">
        <v>982</v>
      </c>
      <c r="R331" s="262">
        <v>407</v>
      </c>
      <c r="S331" s="262">
        <v>403</v>
      </c>
      <c r="T331" s="262">
        <v>5996</v>
      </c>
      <c r="U331" s="262">
        <v>920</v>
      </c>
      <c r="V331" s="262">
        <v>643</v>
      </c>
      <c r="W331" s="262">
        <v>189</v>
      </c>
      <c r="X331" s="262">
        <v>109</v>
      </c>
      <c r="Y331" s="262">
        <v>30</v>
      </c>
      <c r="Z331" s="262">
        <v>24</v>
      </c>
      <c r="AA331" s="262">
        <v>1374</v>
      </c>
      <c r="AB331" s="262">
        <v>1027</v>
      </c>
      <c r="AC331" s="262">
        <v>61</v>
      </c>
      <c r="AD331" s="262">
        <v>5566</v>
      </c>
      <c r="AE331" s="262">
        <v>247</v>
      </c>
      <c r="AF331" s="262">
        <v>39</v>
      </c>
      <c r="AG331" s="262">
        <v>4945</v>
      </c>
      <c r="AH331" s="262">
        <v>623</v>
      </c>
      <c r="AI331" s="262">
        <v>894</v>
      </c>
      <c r="AJ331" s="262">
        <v>1530</v>
      </c>
      <c r="AK331" s="262">
        <v>322</v>
      </c>
      <c r="AL331" s="262">
        <v>3748</v>
      </c>
      <c r="AM331" s="262">
        <v>1369</v>
      </c>
      <c r="AN331" s="262">
        <v>2874</v>
      </c>
      <c r="AO331" s="262">
        <v>323</v>
      </c>
      <c r="AP331" s="262">
        <v>34889</v>
      </c>
      <c r="AQ331" s="262">
        <v>3336</v>
      </c>
      <c r="AR331" s="262">
        <v>5501</v>
      </c>
      <c r="AS331" s="262">
        <v>2241</v>
      </c>
      <c r="AT331" s="262">
        <v>3263</v>
      </c>
      <c r="AU331" s="262">
        <v>10357</v>
      </c>
      <c r="AV331" s="262">
        <v>4743</v>
      </c>
      <c r="AW331" s="262">
        <v>3492</v>
      </c>
      <c r="AX331" s="262">
        <v>1288</v>
      </c>
      <c r="AY331" s="262">
        <v>668</v>
      </c>
      <c r="AZ331" s="262">
        <v>2352</v>
      </c>
      <c r="BA331" s="262">
        <v>10101</v>
      </c>
      <c r="BB331" s="262">
        <v>10703</v>
      </c>
      <c r="BC331" s="262">
        <v>8609</v>
      </c>
      <c r="BD331" s="262">
        <v>1107</v>
      </c>
      <c r="BE331" s="262">
        <v>727</v>
      </c>
      <c r="BF331" s="262">
        <v>1088</v>
      </c>
      <c r="BG331" s="262">
        <v>202</v>
      </c>
      <c r="BH331" s="262">
        <v>13004</v>
      </c>
      <c r="BI331" s="262">
        <v>2599</v>
      </c>
      <c r="BJ331" s="262">
        <v>105</v>
      </c>
      <c r="BK331" s="262">
        <v>18538</v>
      </c>
      <c r="BL331" s="262">
        <v>456</v>
      </c>
      <c r="BM331" s="262">
        <v>187</v>
      </c>
      <c r="BN331" s="262">
        <v>6100</v>
      </c>
      <c r="BO331" s="262">
        <v>25993</v>
      </c>
      <c r="BP331" s="262">
        <v>9</v>
      </c>
      <c r="BQ331" s="262">
        <v>2787</v>
      </c>
      <c r="BR331" s="262">
        <v>4401</v>
      </c>
      <c r="BS331" s="262">
        <v>13463</v>
      </c>
      <c r="BT331" s="262">
        <v>8433</v>
      </c>
      <c r="BU331" s="262">
        <v>3431</v>
      </c>
      <c r="BV331" s="262">
        <v>2362</v>
      </c>
      <c r="BW331" s="262">
        <v>1695</v>
      </c>
      <c r="BX331" s="262">
        <v>568</v>
      </c>
      <c r="BY331" s="262">
        <v>260</v>
      </c>
      <c r="BZ331" s="262">
        <v>91</v>
      </c>
      <c r="CA331" s="262">
        <v>185</v>
      </c>
      <c r="CB331" s="262">
        <v>1778</v>
      </c>
      <c r="CC331" s="262">
        <v>4738</v>
      </c>
      <c r="CD331" s="262">
        <v>9979</v>
      </c>
      <c r="CE331" s="262">
        <v>11017</v>
      </c>
      <c r="CF331" s="262">
        <v>4830</v>
      </c>
      <c r="CG331" s="262">
        <v>1667</v>
      </c>
      <c r="CH331" s="262">
        <v>880</v>
      </c>
      <c r="CI331" s="262">
        <v>10834</v>
      </c>
      <c r="CJ331" s="262">
        <v>2390</v>
      </c>
      <c r="CK331" s="262">
        <v>18999</v>
      </c>
      <c r="CL331" s="262">
        <v>2666</v>
      </c>
      <c r="CM331" s="262">
        <v>31780</v>
      </c>
      <c r="CN331" s="262">
        <v>14049</v>
      </c>
      <c r="CO331" s="262">
        <v>8816</v>
      </c>
      <c r="CP331" s="262">
        <v>5202</v>
      </c>
      <c r="CQ331" s="262">
        <v>2902</v>
      </c>
      <c r="CR331" s="262">
        <v>811</v>
      </c>
      <c r="CS331" s="262">
        <v>14049</v>
      </c>
      <c r="CT331" s="262">
        <v>11209</v>
      </c>
      <c r="CU331" s="262">
        <v>4175</v>
      </c>
      <c r="CV331" s="262">
        <v>1792</v>
      </c>
      <c r="CW331" s="262">
        <v>414</v>
      </c>
      <c r="CX331" s="262">
        <v>141</v>
      </c>
      <c r="CY331" s="262">
        <v>59140</v>
      </c>
      <c r="CZ331" s="262">
        <v>28410</v>
      </c>
      <c r="DA331" s="262">
        <v>30730</v>
      </c>
      <c r="DB331" s="262">
        <v>4298</v>
      </c>
      <c r="DC331" s="262">
        <v>3809</v>
      </c>
      <c r="DD331" s="262">
        <v>8477</v>
      </c>
      <c r="DE331" s="262">
        <v>10321</v>
      </c>
      <c r="DF331" s="262">
        <v>6891</v>
      </c>
      <c r="DG331" s="262">
        <v>7152</v>
      </c>
      <c r="DH331" s="262">
        <v>3004</v>
      </c>
      <c r="DI331" s="262">
        <v>1322</v>
      </c>
      <c r="DJ331" s="262">
        <v>1325</v>
      </c>
      <c r="DK331" s="262">
        <v>3661</v>
      </c>
      <c r="DL331" s="262">
        <v>997</v>
      </c>
      <c r="DM331" s="262">
        <v>5263</v>
      </c>
      <c r="DN331" s="262">
        <v>4016</v>
      </c>
      <c r="DO331" s="262">
        <v>6351</v>
      </c>
      <c r="DP331" s="262">
        <v>8837</v>
      </c>
      <c r="DQ331" s="262">
        <v>13888</v>
      </c>
      <c r="DR331" s="262">
        <v>7501</v>
      </c>
      <c r="DS331" s="262">
        <v>5979</v>
      </c>
      <c r="DT331" s="262">
        <v>31700</v>
      </c>
      <c r="DU331" s="262">
        <v>28710</v>
      </c>
      <c r="DV331" s="262">
        <v>2990</v>
      </c>
      <c r="DW331" s="262">
        <v>26910</v>
      </c>
      <c r="DX331" s="262">
        <v>28710</v>
      </c>
      <c r="DY331" s="262">
        <v>24300</v>
      </c>
      <c r="DZ331" s="262">
        <v>1660</v>
      </c>
      <c r="EA331" s="262">
        <v>1350</v>
      </c>
      <c r="EB331" s="262">
        <v>1260</v>
      </c>
      <c r="EC331" s="262">
        <v>0.42420000000000002</v>
      </c>
      <c r="ED331" s="262">
        <v>28150</v>
      </c>
      <c r="EE331" s="262">
        <v>1100</v>
      </c>
      <c r="EF331" s="262">
        <v>4440</v>
      </c>
      <c r="EG331" s="262">
        <v>6690</v>
      </c>
      <c r="EH331" s="262">
        <v>4210</v>
      </c>
      <c r="EI331" s="262">
        <v>4580</v>
      </c>
      <c r="EJ331" s="262">
        <v>0.42420000000000002</v>
      </c>
      <c r="EK331" s="262">
        <v>3450</v>
      </c>
      <c r="EL331" s="262">
        <v>1730</v>
      </c>
      <c r="EM331" s="262">
        <v>1640</v>
      </c>
      <c r="EN331" s="262">
        <v>0.42420000000000002</v>
      </c>
      <c r="EO331" s="262">
        <v>28710</v>
      </c>
      <c r="EP331" s="262">
        <v>340</v>
      </c>
      <c r="EQ331" s="262">
        <v>5470</v>
      </c>
      <c r="ER331" s="262">
        <v>2730</v>
      </c>
      <c r="ES331" s="262">
        <v>600</v>
      </c>
      <c r="ET331" s="262">
        <v>2150</v>
      </c>
      <c r="EU331" s="262">
        <v>6190</v>
      </c>
      <c r="EV331" s="262">
        <v>4210</v>
      </c>
      <c r="EW331" s="262">
        <v>1980</v>
      </c>
      <c r="EX331" s="262">
        <v>16720</v>
      </c>
      <c r="EY331" s="262">
        <v>640</v>
      </c>
      <c r="EZ331" s="262">
        <v>4520</v>
      </c>
      <c r="FA331" s="262">
        <v>3800</v>
      </c>
      <c r="FB331" s="262">
        <v>7760</v>
      </c>
      <c r="FC331" s="262">
        <v>0.42420000000000002</v>
      </c>
      <c r="FD331" s="262">
        <v>4730</v>
      </c>
      <c r="FE331" s="262">
        <v>2460</v>
      </c>
      <c r="FF331" s="262">
        <v>1760</v>
      </c>
      <c r="FG331" s="262">
        <v>500</v>
      </c>
      <c r="FH331" s="262">
        <v>2350</v>
      </c>
      <c r="FI331" s="262">
        <v>0.42420000000000002</v>
      </c>
      <c r="FJ331" s="262">
        <v>0.42420000000000002</v>
      </c>
      <c r="FK331" s="262">
        <v>1170</v>
      </c>
      <c r="FL331" s="262">
        <v>0.42420000000000002</v>
      </c>
      <c r="FM331" s="262">
        <v>560</v>
      </c>
      <c r="FN331" s="262">
        <v>52270</v>
      </c>
      <c r="FO331" s="262">
        <v>2830</v>
      </c>
      <c r="FP331" s="262">
        <v>2100</v>
      </c>
      <c r="FQ331" s="262">
        <v>740</v>
      </c>
      <c r="FR331" s="262">
        <v>10780</v>
      </c>
      <c r="FS331" s="262">
        <v>21490</v>
      </c>
      <c r="FT331" s="262">
        <v>20980</v>
      </c>
      <c r="FU331" s="262">
        <v>500</v>
      </c>
      <c r="FV331" s="262">
        <v>5250</v>
      </c>
      <c r="FW331" s="262">
        <v>11920</v>
      </c>
      <c r="FX331" s="262">
        <v>52270</v>
      </c>
      <c r="FY331" s="262">
        <v>9380</v>
      </c>
      <c r="FZ331" s="262">
        <v>25020</v>
      </c>
      <c r="GA331" s="262">
        <v>7030</v>
      </c>
      <c r="GB331" s="262">
        <v>620</v>
      </c>
      <c r="GC331" s="262">
        <v>4850</v>
      </c>
      <c r="GD331" s="262">
        <v>4910</v>
      </c>
      <c r="GE331" s="262">
        <v>460</v>
      </c>
      <c r="GF331">
        <v>766</v>
      </c>
      <c r="GG331">
        <v>2338</v>
      </c>
      <c r="GH331">
        <v>1692</v>
      </c>
      <c r="GI331">
        <v>467</v>
      </c>
      <c r="GJ331">
        <v>179</v>
      </c>
      <c r="GK331">
        <v>477</v>
      </c>
      <c r="GL331">
        <v>1304</v>
      </c>
      <c r="GM331">
        <v>580</v>
      </c>
      <c r="GN331">
        <v>379</v>
      </c>
      <c r="GO331">
        <v>132</v>
      </c>
      <c r="GP331">
        <v>3336</v>
      </c>
      <c r="GQ331">
        <v>5440</v>
      </c>
      <c r="GR331">
        <v>15096</v>
      </c>
      <c r="GS331">
        <v>4123</v>
      </c>
      <c r="GT331">
        <v>1626</v>
      </c>
      <c r="GU331">
        <v>930</v>
      </c>
      <c r="GV331">
        <v>2722</v>
      </c>
      <c r="GW331">
        <v>787</v>
      </c>
      <c r="GX331">
        <v>596</v>
      </c>
      <c r="GY331">
        <v>233</v>
      </c>
    </row>
    <row r="332" spans="1:207">
      <c r="A332" s="262">
        <v>12054</v>
      </c>
      <c r="B332" s="262">
        <v>12</v>
      </c>
      <c r="C332" s="262">
        <v>0</v>
      </c>
      <c r="D332" s="262">
        <v>54</v>
      </c>
      <c r="E332" s="262" t="s">
        <v>201</v>
      </c>
      <c r="F332" s="262" t="s">
        <v>2845</v>
      </c>
      <c r="G332" s="262" t="s">
        <v>2846</v>
      </c>
      <c r="H332" s="262" t="s">
        <v>2202</v>
      </c>
      <c r="I332" s="262">
        <v>19935</v>
      </c>
      <c r="J332" s="262">
        <v>3575</v>
      </c>
      <c r="K332" s="262">
        <v>4309</v>
      </c>
      <c r="L332" s="262">
        <v>774</v>
      </c>
      <c r="M332" s="262">
        <v>745</v>
      </c>
      <c r="N332" s="262">
        <v>1487</v>
      </c>
      <c r="O332" s="262">
        <v>1643</v>
      </c>
      <c r="P332" s="262">
        <v>3469</v>
      </c>
      <c r="Q332" s="262">
        <v>2145</v>
      </c>
      <c r="R332" s="262">
        <v>1788</v>
      </c>
      <c r="S332" s="262">
        <v>1944</v>
      </c>
      <c r="T332" s="262">
        <v>12606</v>
      </c>
      <c r="U332" s="262">
        <v>1738</v>
      </c>
      <c r="V332" s="262">
        <v>1642</v>
      </c>
      <c r="W332" s="262">
        <v>1305</v>
      </c>
      <c r="X332" s="262">
        <v>357</v>
      </c>
      <c r="Y332" s="262">
        <v>211</v>
      </c>
      <c r="Z332" s="262">
        <v>132</v>
      </c>
      <c r="AA332" s="262">
        <v>6043</v>
      </c>
      <c r="AB332" s="262">
        <v>1474</v>
      </c>
      <c r="AC332" s="262">
        <v>367</v>
      </c>
      <c r="AD332" s="262">
        <v>11518</v>
      </c>
      <c r="AE332" s="262">
        <v>471</v>
      </c>
      <c r="AF332" s="262">
        <v>62</v>
      </c>
      <c r="AG332" s="262">
        <v>10582</v>
      </c>
      <c r="AH332" s="262">
        <v>1594</v>
      </c>
      <c r="AI332" s="262">
        <v>3042</v>
      </c>
      <c r="AJ332" s="262">
        <v>3764</v>
      </c>
      <c r="AK332" s="262">
        <v>953</v>
      </c>
      <c r="AL332" s="262">
        <v>10467</v>
      </c>
      <c r="AM332" s="262">
        <v>2998</v>
      </c>
      <c r="AN332" s="262">
        <v>5505</v>
      </c>
      <c r="AO332" s="262">
        <v>965</v>
      </c>
      <c r="AP332" s="262">
        <v>85809</v>
      </c>
      <c r="AQ332" s="262">
        <v>14019</v>
      </c>
      <c r="AR332" s="262">
        <v>10826</v>
      </c>
      <c r="AS332" s="262">
        <v>3718</v>
      </c>
      <c r="AT332" s="262">
        <v>5294</v>
      </c>
      <c r="AU332" s="262">
        <v>15043</v>
      </c>
      <c r="AV332" s="262">
        <v>14509</v>
      </c>
      <c r="AW332" s="262">
        <v>13243</v>
      </c>
      <c r="AX332" s="262">
        <v>4548</v>
      </c>
      <c r="AY332" s="262">
        <v>4603</v>
      </c>
      <c r="AZ332" s="262">
        <v>14831</v>
      </c>
      <c r="BA332" s="262">
        <v>23167</v>
      </c>
      <c r="BB332" s="262">
        <v>16165</v>
      </c>
      <c r="BC332" s="262">
        <v>17257</v>
      </c>
      <c r="BD332" s="262">
        <v>8717</v>
      </c>
      <c r="BE332" s="262">
        <v>2450</v>
      </c>
      <c r="BF332" s="262">
        <v>2727</v>
      </c>
      <c r="BG332" s="262">
        <v>489</v>
      </c>
      <c r="BH332" s="262">
        <v>48524</v>
      </c>
      <c r="BI332" s="262">
        <v>4299</v>
      </c>
      <c r="BJ332" s="262">
        <v>1802</v>
      </c>
      <c r="BK332" s="262">
        <v>29407</v>
      </c>
      <c r="BL332" s="262">
        <v>1570</v>
      </c>
      <c r="BM332" s="262">
        <v>201</v>
      </c>
      <c r="BN332" s="262">
        <v>13104</v>
      </c>
      <c r="BO332" s="262">
        <v>70070</v>
      </c>
      <c r="BP332" s="262">
        <v>128</v>
      </c>
      <c r="BQ332" s="262">
        <v>2501</v>
      </c>
      <c r="BR332" s="262">
        <v>7905</v>
      </c>
      <c r="BS332" s="262">
        <v>23831</v>
      </c>
      <c r="BT332" s="262">
        <v>30489</v>
      </c>
      <c r="BU332" s="262">
        <v>9922</v>
      </c>
      <c r="BV332" s="262">
        <v>5871</v>
      </c>
      <c r="BW332" s="262">
        <v>3717</v>
      </c>
      <c r="BX332" s="262">
        <v>1614</v>
      </c>
      <c r="BY332" s="262">
        <v>967</v>
      </c>
      <c r="BZ332" s="262">
        <v>474</v>
      </c>
      <c r="CA332" s="262">
        <v>1013</v>
      </c>
      <c r="CB332" s="262">
        <v>3854</v>
      </c>
      <c r="CC332" s="262">
        <v>14054</v>
      </c>
      <c r="CD332" s="262">
        <v>26265</v>
      </c>
      <c r="CE332" s="262">
        <v>25373</v>
      </c>
      <c r="CF332" s="262">
        <v>10105</v>
      </c>
      <c r="CG332" s="262">
        <v>3652</v>
      </c>
      <c r="CH332" s="262">
        <v>2500</v>
      </c>
      <c r="CI332" s="262">
        <v>39593</v>
      </c>
      <c r="CJ332" s="262">
        <v>5379</v>
      </c>
      <c r="CK332" s="262">
        <v>33077</v>
      </c>
      <c r="CL332" s="262">
        <v>7754</v>
      </c>
      <c r="CM332" s="262">
        <v>82826</v>
      </c>
      <c r="CN332" s="262">
        <v>35930</v>
      </c>
      <c r="CO332" s="262">
        <v>22976</v>
      </c>
      <c r="CP332" s="262">
        <v>14112</v>
      </c>
      <c r="CQ332" s="262">
        <v>6971</v>
      </c>
      <c r="CR332" s="262">
        <v>2837</v>
      </c>
      <c r="CS332" s="262">
        <v>35930</v>
      </c>
      <c r="CT332" s="262">
        <v>29354</v>
      </c>
      <c r="CU332" s="262">
        <v>10514</v>
      </c>
      <c r="CV332" s="262">
        <v>5281</v>
      </c>
      <c r="CW332" s="262">
        <v>1283</v>
      </c>
      <c r="CX332" s="262">
        <v>464</v>
      </c>
      <c r="CY332" s="262">
        <v>156021</v>
      </c>
      <c r="CZ332" s="262">
        <v>74700</v>
      </c>
      <c r="DA332" s="262">
        <v>81321</v>
      </c>
      <c r="DB332" s="262">
        <v>15175</v>
      </c>
      <c r="DC332" s="262">
        <v>10426</v>
      </c>
      <c r="DD332" s="262">
        <v>24999</v>
      </c>
      <c r="DE332" s="262">
        <v>20547</v>
      </c>
      <c r="DF332" s="262">
        <v>15356</v>
      </c>
      <c r="DG332" s="262">
        <v>15570</v>
      </c>
      <c r="DH332" s="262">
        <v>7101</v>
      </c>
      <c r="DI332" s="262">
        <v>5069</v>
      </c>
      <c r="DJ332" s="262">
        <v>4658</v>
      </c>
      <c r="DK332" s="262">
        <v>11144</v>
      </c>
      <c r="DL332" s="262">
        <v>2588</v>
      </c>
      <c r="DM332" s="262">
        <v>13807</v>
      </c>
      <c r="DN332" s="262">
        <v>13334</v>
      </c>
      <c r="DO332" s="262">
        <v>23031</v>
      </c>
      <c r="DP332" s="262">
        <v>23816</v>
      </c>
      <c r="DQ332" s="262">
        <v>27921</v>
      </c>
      <c r="DR332" s="262">
        <v>17259</v>
      </c>
      <c r="DS332" s="262">
        <v>13394</v>
      </c>
      <c r="DT332" s="262">
        <v>90150</v>
      </c>
      <c r="DU332" s="262">
        <v>85810</v>
      </c>
      <c r="DV332" s="262">
        <v>4340</v>
      </c>
      <c r="DW332" s="262">
        <v>64590</v>
      </c>
      <c r="DX332" s="262">
        <v>85810</v>
      </c>
      <c r="DY332" s="262">
        <v>68680</v>
      </c>
      <c r="DZ332" s="262">
        <v>5430</v>
      </c>
      <c r="EA332" s="262">
        <v>3560</v>
      </c>
      <c r="EB332" s="262">
        <v>7850</v>
      </c>
      <c r="EC332" s="262">
        <v>0.42420000000000002</v>
      </c>
      <c r="ED332" s="262">
        <v>84620</v>
      </c>
      <c r="EE332" s="262">
        <v>5820</v>
      </c>
      <c r="EF332" s="262">
        <v>20040</v>
      </c>
      <c r="EG332" s="262">
        <v>17110</v>
      </c>
      <c r="EH332" s="262">
        <v>10960</v>
      </c>
      <c r="EI332" s="262">
        <v>14500</v>
      </c>
      <c r="EJ332" s="262">
        <v>0.42420000000000002</v>
      </c>
      <c r="EK332" s="262">
        <v>6490</v>
      </c>
      <c r="EL332" s="262">
        <v>3330</v>
      </c>
      <c r="EM332" s="262">
        <v>4810</v>
      </c>
      <c r="EN332" s="262">
        <v>0.42420000000000002</v>
      </c>
      <c r="EO332" s="262">
        <v>85810</v>
      </c>
      <c r="EP332" s="262">
        <v>0.42420000000000002</v>
      </c>
      <c r="EQ332" s="262">
        <v>10960</v>
      </c>
      <c r="ER332" s="262">
        <v>5380</v>
      </c>
      <c r="ES332" s="262">
        <v>1100</v>
      </c>
      <c r="ET332" s="262">
        <v>4480</v>
      </c>
      <c r="EU332" s="262">
        <v>20290</v>
      </c>
      <c r="EV332" s="262">
        <v>12340</v>
      </c>
      <c r="EW332" s="262">
        <v>7950</v>
      </c>
      <c r="EX332" s="262">
        <v>53970</v>
      </c>
      <c r="EY332" s="262">
        <v>2300</v>
      </c>
      <c r="EZ332" s="262">
        <v>16280</v>
      </c>
      <c r="FA332" s="262">
        <v>10410</v>
      </c>
      <c r="FB332" s="262">
        <v>24980</v>
      </c>
      <c r="FC332" s="262">
        <v>0.42420000000000002</v>
      </c>
      <c r="FD332" s="262">
        <v>13050</v>
      </c>
      <c r="FE332" s="262">
        <v>7740</v>
      </c>
      <c r="FF332" s="262">
        <v>3980</v>
      </c>
      <c r="FG332" s="262">
        <v>1330</v>
      </c>
      <c r="FH332" s="262">
        <v>7410</v>
      </c>
      <c r="FI332" s="262">
        <v>0.42420000000000002</v>
      </c>
      <c r="FJ332" s="262">
        <v>0.42420000000000002</v>
      </c>
      <c r="FK332" s="262">
        <v>2840</v>
      </c>
      <c r="FL332" s="262">
        <v>1200</v>
      </c>
      <c r="FM332" s="262">
        <v>970</v>
      </c>
      <c r="FN332" s="262">
        <v>133510</v>
      </c>
      <c r="FO332" s="262">
        <v>4600</v>
      </c>
      <c r="FP332" s="262">
        <v>3120</v>
      </c>
      <c r="FQ332" s="262">
        <v>1480</v>
      </c>
      <c r="FR332" s="262">
        <v>20840</v>
      </c>
      <c r="FS332" s="262">
        <v>46260</v>
      </c>
      <c r="FT332" s="262">
        <v>44940</v>
      </c>
      <c r="FU332" s="262">
        <v>1330</v>
      </c>
      <c r="FV332" s="262">
        <v>13120</v>
      </c>
      <c r="FW332" s="262">
        <v>48680</v>
      </c>
      <c r="FX332" s="262">
        <v>133510</v>
      </c>
      <c r="FY332" s="262">
        <v>22690</v>
      </c>
      <c r="FZ332" s="262">
        <v>54910</v>
      </c>
      <c r="GA332" s="262">
        <v>16060</v>
      </c>
      <c r="GB332" s="262">
        <v>2390</v>
      </c>
      <c r="GC332" s="262">
        <v>13100</v>
      </c>
      <c r="GD332" s="262">
        <v>20190</v>
      </c>
      <c r="GE332" s="262">
        <v>4160</v>
      </c>
      <c r="GF332">
        <v>3575</v>
      </c>
      <c r="GG332">
        <v>4281</v>
      </c>
      <c r="GH332">
        <v>2892</v>
      </c>
      <c r="GI332">
        <v>1422</v>
      </c>
      <c r="GJ332">
        <v>487</v>
      </c>
      <c r="GK332">
        <v>1141</v>
      </c>
      <c r="GL332">
        <v>2659</v>
      </c>
      <c r="GM332">
        <v>1371</v>
      </c>
      <c r="GN332">
        <v>1362</v>
      </c>
      <c r="GO332">
        <v>745</v>
      </c>
      <c r="GP332">
        <v>14019</v>
      </c>
      <c r="GQ332">
        <v>10779</v>
      </c>
      <c r="GR332">
        <v>22435</v>
      </c>
      <c r="GS332">
        <v>13240</v>
      </c>
      <c r="GT332">
        <v>3631</v>
      </c>
      <c r="GU332">
        <v>4295</v>
      </c>
      <c r="GV332">
        <v>9186</v>
      </c>
      <c r="GW332">
        <v>2918</v>
      </c>
      <c r="GX332">
        <v>3894</v>
      </c>
      <c r="GY332">
        <v>1406</v>
      </c>
    </row>
    <row r="333" spans="1:207">
      <c r="A333" s="262">
        <v>12060</v>
      </c>
      <c r="B333" s="262">
        <v>12</v>
      </c>
      <c r="C333" s="262">
        <v>0</v>
      </c>
      <c r="D333" s="262">
        <v>60</v>
      </c>
      <c r="E333" s="262" t="s">
        <v>201</v>
      </c>
      <c r="F333" s="262" t="s">
        <v>2847</v>
      </c>
      <c r="G333" s="262" t="s">
        <v>2848</v>
      </c>
      <c r="H333" s="262" t="s">
        <v>2202</v>
      </c>
      <c r="I333" s="262">
        <v>48722</v>
      </c>
      <c r="J333" s="262">
        <v>6379</v>
      </c>
      <c r="K333" s="262">
        <v>11494</v>
      </c>
      <c r="L333" s="262">
        <v>1643</v>
      </c>
      <c r="M333" s="262">
        <v>1503</v>
      </c>
      <c r="N333" s="262">
        <v>2915</v>
      </c>
      <c r="O333" s="262">
        <v>3610</v>
      </c>
      <c r="P333" s="262">
        <v>10684</v>
      </c>
      <c r="Q333" s="262">
        <v>7584</v>
      </c>
      <c r="R333" s="262">
        <v>2910</v>
      </c>
      <c r="S333" s="262">
        <v>1974</v>
      </c>
      <c r="T333" s="262">
        <v>43004</v>
      </c>
      <c r="U333" s="262">
        <v>693</v>
      </c>
      <c r="V333" s="262">
        <v>1860</v>
      </c>
      <c r="W333" s="262">
        <v>496</v>
      </c>
      <c r="X333" s="262">
        <v>424</v>
      </c>
      <c r="Y333" s="262">
        <v>97</v>
      </c>
      <c r="Z333" s="262">
        <v>174</v>
      </c>
      <c r="AA333" s="262">
        <v>5543</v>
      </c>
      <c r="AB333" s="262">
        <v>6620</v>
      </c>
      <c r="AC333" s="262">
        <v>558</v>
      </c>
      <c r="AD333" s="262">
        <v>32936</v>
      </c>
      <c r="AE333" s="262">
        <v>2878</v>
      </c>
      <c r="AF333" s="262">
        <v>187</v>
      </c>
      <c r="AG333" s="262">
        <v>38719</v>
      </c>
      <c r="AH333" s="262">
        <v>4275</v>
      </c>
      <c r="AI333" s="262">
        <v>3219</v>
      </c>
      <c r="AJ333" s="262">
        <v>2255</v>
      </c>
      <c r="AK333" s="262">
        <v>254</v>
      </c>
      <c r="AL333" s="262">
        <v>35031</v>
      </c>
      <c r="AM333" s="262">
        <v>5634</v>
      </c>
      <c r="AN333" s="262">
        <v>6886</v>
      </c>
      <c r="AO333" s="262">
        <v>1171</v>
      </c>
      <c r="AP333" s="262">
        <v>86456</v>
      </c>
      <c r="AQ333" s="262">
        <v>12889</v>
      </c>
      <c r="AR333" s="262">
        <v>17360</v>
      </c>
      <c r="AS333" s="262">
        <v>2821</v>
      </c>
      <c r="AT333" s="262">
        <v>5436</v>
      </c>
      <c r="AU333" s="262">
        <v>9838</v>
      </c>
      <c r="AV333" s="262">
        <v>8281</v>
      </c>
      <c r="AW333" s="262">
        <v>17700</v>
      </c>
      <c r="AX333" s="262">
        <v>8780</v>
      </c>
      <c r="AY333" s="262">
        <v>3351</v>
      </c>
      <c r="AZ333" s="262">
        <v>9860</v>
      </c>
      <c r="BA333" s="262">
        <v>53755</v>
      </c>
      <c r="BB333" s="262">
        <v>5103</v>
      </c>
      <c r="BC333" s="262">
        <v>12589</v>
      </c>
      <c r="BD333" s="262">
        <v>1889</v>
      </c>
      <c r="BE333" s="262">
        <v>2365</v>
      </c>
      <c r="BF333" s="262">
        <v>459</v>
      </c>
      <c r="BG333" s="262">
        <v>436</v>
      </c>
      <c r="BH333" s="262">
        <v>21892</v>
      </c>
      <c r="BI333" s="262">
        <v>10148</v>
      </c>
      <c r="BJ333" s="262">
        <v>890</v>
      </c>
      <c r="BK333" s="262">
        <v>47468</v>
      </c>
      <c r="BL333" s="262">
        <v>5817</v>
      </c>
      <c r="BM333" s="262">
        <v>241</v>
      </c>
      <c r="BN333" s="262">
        <v>40294</v>
      </c>
      <c r="BO333" s="262">
        <v>41621</v>
      </c>
      <c r="BP333" s="262">
        <v>491</v>
      </c>
      <c r="BQ333" s="262">
        <v>4050</v>
      </c>
      <c r="BR333" s="262">
        <v>3602</v>
      </c>
      <c r="BS333" s="262">
        <v>16993</v>
      </c>
      <c r="BT333" s="262">
        <v>22320</v>
      </c>
      <c r="BU333" s="262">
        <v>13685</v>
      </c>
      <c r="BV333" s="262">
        <v>13234</v>
      </c>
      <c r="BW333" s="262">
        <v>9410</v>
      </c>
      <c r="BX333" s="262">
        <v>3624</v>
      </c>
      <c r="BY333" s="262">
        <v>1613</v>
      </c>
      <c r="BZ333" s="262">
        <v>834</v>
      </c>
      <c r="CA333" s="262">
        <v>1141</v>
      </c>
      <c r="CB333" s="262">
        <v>1841</v>
      </c>
      <c r="CC333" s="262">
        <v>8919</v>
      </c>
      <c r="CD333" s="262">
        <v>20030</v>
      </c>
      <c r="CE333" s="262">
        <v>24333</v>
      </c>
      <c r="CF333" s="262">
        <v>16971</v>
      </c>
      <c r="CG333" s="262">
        <v>8720</v>
      </c>
      <c r="CH333" s="262">
        <v>5642</v>
      </c>
      <c r="CI333" s="262">
        <v>46419</v>
      </c>
      <c r="CJ333" s="262">
        <v>7827</v>
      </c>
      <c r="CK333" s="262">
        <v>29288</v>
      </c>
      <c r="CL333" s="262">
        <v>2922</v>
      </c>
      <c r="CM333" s="262">
        <v>81134</v>
      </c>
      <c r="CN333" s="262">
        <v>25817</v>
      </c>
      <c r="CO333" s="262">
        <v>27804</v>
      </c>
      <c r="CP333" s="262">
        <v>19208</v>
      </c>
      <c r="CQ333" s="262">
        <v>6723</v>
      </c>
      <c r="CR333" s="262">
        <v>1582</v>
      </c>
      <c r="CS333" s="262">
        <v>25817</v>
      </c>
      <c r="CT333" s="262">
        <v>32099</v>
      </c>
      <c r="CU333" s="262">
        <v>14058</v>
      </c>
      <c r="CV333" s="262">
        <v>6801</v>
      </c>
      <c r="CW333" s="262">
        <v>1640</v>
      </c>
      <c r="CX333" s="262">
        <v>719</v>
      </c>
      <c r="CY333" s="262">
        <v>172164</v>
      </c>
      <c r="CZ333" s="262">
        <v>85135</v>
      </c>
      <c r="DA333" s="262">
        <v>87030</v>
      </c>
      <c r="DB333" s="262">
        <v>13955</v>
      </c>
      <c r="DC333" s="262">
        <v>12108</v>
      </c>
      <c r="DD333" s="262">
        <v>18355</v>
      </c>
      <c r="DE333" s="262">
        <v>30255</v>
      </c>
      <c r="DF333" s="262">
        <v>20738</v>
      </c>
      <c r="DG333" s="262">
        <v>19094</v>
      </c>
      <c r="DH333" s="262">
        <v>7709</v>
      </c>
      <c r="DI333" s="262">
        <v>4142</v>
      </c>
      <c r="DJ333" s="262">
        <v>4201</v>
      </c>
      <c r="DK333" s="262">
        <v>12324</v>
      </c>
      <c r="DL333" s="262">
        <v>3152</v>
      </c>
      <c r="DM333" s="262">
        <v>11442</v>
      </c>
      <c r="DN333" s="262">
        <v>9157</v>
      </c>
      <c r="DO333" s="262">
        <v>19180</v>
      </c>
      <c r="DP333" s="262">
        <v>30771</v>
      </c>
      <c r="DQ333" s="262">
        <v>40542</v>
      </c>
      <c r="DR333" s="262">
        <v>22163</v>
      </c>
      <c r="DS333" s="262">
        <v>15091</v>
      </c>
      <c r="DT333" s="262">
        <v>96630</v>
      </c>
      <c r="DU333" s="262">
        <v>91480</v>
      </c>
      <c r="DV333" s="262">
        <v>5150</v>
      </c>
      <c r="DW333" s="262">
        <v>74170</v>
      </c>
      <c r="DX333" s="262">
        <v>91480</v>
      </c>
      <c r="DY333" s="262">
        <v>74610</v>
      </c>
      <c r="DZ333" s="262">
        <v>5590</v>
      </c>
      <c r="EA333" s="262">
        <v>4410</v>
      </c>
      <c r="EB333" s="262">
        <v>6590</v>
      </c>
      <c r="EC333" s="262">
        <v>280</v>
      </c>
      <c r="ED333" s="262">
        <v>90050</v>
      </c>
      <c r="EE333" s="262">
        <v>5440</v>
      </c>
      <c r="EF333" s="262">
        <v>13830</v>
      </c>
      <c r="EG333" s="262">
        <v>18870</v>
      </c>
      <c r="EH333" s="262">
        <v>11030</v>
      </c>
      <c r="EI333" s="262">
        <v>15570</v>
      </c>
      <c r="EJ333" s="262">
        <v>1370</v>
      </c>
      <c r="EK333" s="262">
        <v>11800</v>
      </c>
      <c r="EL333" s="262">
        <v>5470</v>
      </c>
      <c r="EM333" s="262">
        <v>6090</v>
      </c>
      <c r="EN333" s="262">
        <v>580</v>
      </c>
      <c r="EO333" s="262">
        <v>91480</v>
      </c>
      <c r="EP333" s="262">
        <v>1500</v>
      </c>
      <c r="EQ333" s="262">
        <v>19040</v>
      </c>
      <c r="ER333" s="262">
        <v>8790</v>
      </c>
      <c r="ES333" s="262">
        <v>2080</v>
      </c>
      <c r="ET333" s="262">
        <v>8170</v>
      </c>
      <c r="EU333" s="262">
        <v>22630</v>
      </c>
      <c r="EV333" s="262">
        <v>15710</v>
      </c>
      <c r="EW333" s="262">
        <v>6920</v>
      </c>
      <c r="EX333" s="262">
        <v>48310</v>
      </c>
      <c r="EY333" s="262">
        <v>2130</v>
      </c>
      <c r="EZ333" s="262">
        <v>12250</v>
      </c>
      <c r="FA333" s="262">
        <v>11110</v>
      </c>
      <c r="FB333" s="262">
        <v>22830</v>
      </c>
      <c r="FC333" s="262">
        <v>0.42420000000000002</v>
      </c>
      <c r="FD333" s="262">
        <v>15730</v>
      </c>
      <c r="FE333" s="262">
        <v>8480</v>
      </c>
      <c r="FF333" s="262">
        <v>5570</v>
      </c>
      <c r="FG333" s="262">
        <v>1680</v>
      </c>
      <c r="FH333" s="262">
        <v>8370</v>
      </c>
      <c r="FI333" s="262">
        <v>0.42420000000000002</v>
      </c>
      <c r="FJ333" s="262">
        <v>970</v>
      </c>
      <c r="FK333" s="262">
        <v>3520</v>
      </c>
      <c r="FL333" s="262">
        <v>1330</v>
      </c>
      <c r="FM333" s="262">
        <v>1190</v>
      </c>
      <c r="FN333" s="262">
        <v>150000</v>
      </c>
      <c r="FO333" s="262">
        <v>7140</v>
      </c>
      <c r="FP333" s="262">
        <v>5120</v>
      </c>
      <c r="FQ333" s="262">
        <v>2020</v>
      </c>
      <c r="FR333" s="262">
        <v>32640</v>
      </c>
      <c r="FS333" s="262">
        <v>67420</v>
      </c>
      <c r="FT333" s="262">
        <v>65750</v>
      </c>
      <c r="FU333" s="262">
        <v>1680</v>
      </c>
      <c r="FV333" s="262">
        <v>13730</v>
      </c>
      <c r="FW333" s="262">
        <v>29070</v>
      </c>
      <c r="FX333" s="262">
        <v>150000</v>
      </c>
      <c r="FY333" s="262">
        <v>24370</v>
      </c>
      <c r="FZ333" s="262">
        <v>76100</v>
      </c>
      <c r="GA333" s="262">
        <v>21060</v>
      </c>
      <c r="GB333" s="262">
        <v>1640</v>
      </c>
      <c r="GC333" s="262">
        <v>12510</v>
      </c>
      <c r="GD333" s="262">
        <v>12200</v>
      </c>
      <c r="GE333" s="262">
        <v>2120</v>
      </c>
      <c r="GF333">
        <v>6379</v>
      </c>
      <c r="GG333">
        <v>11373</v>
      </c>
      <c r="GH333">
        <v>5830</v>
      </c>
      <c r="GI333">
        <v>3110</v>
      </c>
      <c r="GJ333">
        <v>1235</v>
      </c>
      <c r="GK333">
        <v>3599</v>
      </c>
      <c r="GL333">
        <v>8674</v>
      </c>
      <c r="GM333">
        <v>4572</v>
      </c>
      <c r="GN333">
        <v>3024</v>
      </c>
      <c r="GO333">
        <v>926</v>
      </c>
      <c r="GP333">
        <v>12889</v>
      </c>
      <c r="GQ333">
        <v>17193</v>
      </c>
      <c r="GR333">
        <v>16851</v>
      </c>
      <c r="GS333">
        <v>8146</v>
      </c>
      <c r="GT333">
        <v>2380</v>
      </c>
      <c r="GU333">
        <v>5875</v>
      </c>
      <c r="GV333">
        <v>13346</v>
      </c>
      <c r="GW333">
        <v>5214</v>
      </c>
      <c r="GX333">
        <v>3460</v>
      </c>
      <c r="GY333">
        <v>1102</v>
      </c>
    </row>
    <row r="334" spans="1:207">
      <c r="A334" s="262">
        <v>12061</v>
      </c>
      <c r="B334" s="262">
        <v>12</v>
      </c>
      <c r="C334" s="262">
        <v>0</v>
      </c>
      <c r="D334" s="262">
        <v>61</v>
      </c>
      <c r="E334" s="262" t="s">
        <v>201</v>
      </c>
      <c r="F334" s="262" t="s">
        <v>2849</v>
      </c>
      <c r="G334" s="262" t="s">
        <v>2850</v>
      </c>
      <c r="H334" s="262" t="s">
        <v>2202</v>
      </c>
      <c r="I334" s="262">
        <v>47912</v>
      </c>
      <c r="J334" s="262">
        <v>7433</v>
      </c>
      <c r="K334" s="262">
        <v>11420</v>
      </c>
      <c r="L334" s="262">
        <v>2098</v>
      </c>
      <c r="M334" s="262">
        <v>2129</v>
      </c>
      <c r="N334" s="262">
        <v>2780</v>
      </c>
      <c r="O334" s="262">
        <v>3968</v>
      </c>
      <c r="P334" s="262">
        <v>9735</v>
      </c>
      <c r="Q334" s="262">
        <v>5735</v>
      </c>
      <c r="R334" s="262">
        <v>2614</v>
      </c>
      <c r="S334" s="262">
        <v>1745</v>
      </c>
      <c r="T334" s="262">
        <v>43095</v>
      </c>
      <c r="U334" s="262">
        <v>392</v>
      </c>
      <c r="V334" s="262">
        <v>1581</v>
      </c>
      <c r="W334" s="262">
        <v>578</v>
      </c>
      <c r="X334" s="262">
        <v>318</v>
      </c>
      <c r="Y334" s="262">
        <v>102</v>
      </c>
      <c r="Z334" s="262">
        <v>101</v>
      </c>
      <c r="AA334" s="262">
        <v>2522</v>
      </c>
      <c r="AB334" s="262">
        <v>5219</v>
      </c>
      <c r="AC334" s="262">
        <v>460</v>
      </c>
      <c r="AD334" s="262">
        <v>36046</v>
      </c>
      <c r="AE334" s="262">
        <v>3375</v>
      </c>
      <c r="AF334" s="262">
        <v>290</v>
      </c>
      <c r="AG334" s="262">
        <v>38338</v>
      </c>
      <c r="AH334" s="262">
        <v>4885</v>
      </c>
      <c r="AI334" s="262">
        <v>2838</v>
      </c>
      <c r="AJ334" s="262">
        <v>1654</v>
      </c>
      <c r="AK334" s="262">
        <v>197</v>
      </c>
      <c r="AL334" s="262">
        <v>37311</v>
      </c>
      <c r="AM334" s="262">
        <v>3903</v>
      </c>
      <c r="AN334" s="262">
        <v>4879</v>
      </c>
      <c r="AO334" s="262">
        <v>1819</v>
      </c>
      <c r="AP334" s="262">
        <v>79615</v>
      </c>
      <c r="AQ334" s="262">
        <v>11476</v>
      </c>
      <c r="AR334" s="262">
        <v>15126</v>
      </c>
      <c r="AS334" s="262">
        <v>3544</v>
      </c>
      <c r="AT334" s="262">
        <v>6368</v>
      </c>
      <c r="AU334" s="262">
        <v>6204</v>
      </c>
      <c r="AV334" s="262">
        <v>8404</v>
      </c>
      <c r="AW334" s="262">
        <v>18344</v>
      </c>
      <c r="AX334" s="262">
        <v>7003</v>
      </c>
      <c r="AY334" s="262">
        <v>3146</v>
      </c>
      <c r="AZ334" s="262">
        <v>8055</v>
      </c>
      <c r="BA334" s="262">
        <v>52431</v>
      </c>
      <c r="BB334" s="262">
        <v>3211</v>
      </c>
      <c r="BC334" s="262">
        <v>10477</v>
      </c>
      <c r="BD334" s="262">
        <v>2733</v>
      </c>
      <c r="BE334" s="262">
        <v>1362</v>
      </c>
      <c r="BF334" s="262">
        <v>870</v>
      </c>
      <c r="BG334" s="262">
        <v>476</v>
      </c>
      <c r="BH334" s="262">
        <v>10463</v>
      </c>
      <c r="BI334" s="262">
        <v>8182</v>
      </c>
      <c r="BJ334" s="262">
        <v>1542</v>
      </c>
      <c r="BK334" s="262">
        <v>54591</v>
      </c>
      <c r="BL334" s="262">
        <v>4493</v>
      </c>
      <c r="BM334" s="262">
        <v>344</v>
      </c>
      <c r="BN334" s="262">
        <v>39484</v>
      </c>
      <c r="BO334" s="262">
        <v>35904</v>
      </c>
      <c r="BP334" s="262">
        <v>927</v>
      </c>
      <c r="BQ334" s="262">
        <v>3300</v>
      </c>
      <c r="BR334" s="262">
        <v>4238</v>
      </c>
      <c r="BS334" s="262">
        <v>15171</v>
      </c>
      <c r="BT334" s="262">
        <v>19073</v>
      </c>
      <c r="BU334" s="262">
        <v>13018</v>
      </c>
      <c r="BV334" s="262">
        <v>11190</v>
      </c>
      <c r="BW334" s="262">
        <v>9290</v>
      </c>
      <c r="BX334" s="262">
        <v>3691</v>
      </c>
      <c r="BY334" s="262">
        <v>1711</v>
      </c>
      <c r="BZ334" s="262">
        <v>991</v>
      </c>
      <c r="CA334" s="262">
        <v>1242</v>
      </c>
      <c r="CB334" s="262">
        <v>2459</v>
      </c>
      <c r="CC334" s="262">
        <v>7164</v>
      </c>
      <c r="CD334" s="262">
        <v>18245</v>
      </c>
      <c r="CE334" s="262">
        <v>21011</v>
      </c>
      <c r="CF334" s="262">
        <v>15221</v>
      </c>
      <c r="CG334" s="262">
        <v>9011</v>
      </c>
      <c r="CH334" s="262">
        <v>6504</v>
      </c>
      <c r="CI334" s="262">
        <v>49188</v>
      </c>
      <c r="CJ334" s="262">
        <v>6224</v>
      </c>
      <c r="CK334" s="262">
        <v>18002</v>
      </c>
      <c r="CL334" s="262">
        <v>6201</v>
      </c>
      <c r="CM334" s="262">
        <v>75017</v>
      </c>
      <c r="CN334" s="262">
        <v>23480</v>
      </c>
      <c r="CO334" s="262">
        <v>25110</v>
      </c>
      <c r="CP334" s="262">
        <v>18644</v>
      </c>
      <c r="CQ334" s="262">
        <v>6506</v>
      </c>
      <c r="CR334" s="262">
        <v>1277</v>
      </c>
      <c r="CS334" s="262">
        <v>23480</v>
      </c>
      <c r="CT334" s="262">
        <v>28928</v>
      </c>
      <c r="CU334" s="262">
        <v>12982</v>
      </c>
      <c r="CV334" s="262">
        <v>6978</v>
      </c>
      <c r="CW334" s="262">
        <v>1852</v>
      </c>
      <c r="CX334" s="262">
        <v>797</v>
      </c>
      <c r="CY334" s="262">
        <v>160162</v>
      </c>
      <c r="CZ334" s="262">
        <v>79159</v>
      </c>
      <c r="DA334" s="262">
        <v>81003</v>
      </c>
      <c r="DB334" s="262">
        <v>12643</v>
      </c>
      <c r="DC334" s="262">
        <v>11875</v>
      </c>
      <c r="DD334" s="262">
        <v>16926</v>
      </c>
      <c r="DE334" s="262">
        <v>26904</v>
      </c>
      <c r="DF334" s="262">
        <v>18480</v>
      </c>
      <c r="DG334" s="262">
        <v>19165</v>
      </c>
      <c r="DH334" s="262">
        <v>8139</v>
      </c>
      <c r="DI334" s="262">
        <v>3768</v>
      </c>
      <c r="DJ334" s="262">
        <v>3790</v>
      </c>
      <c r="DK334" s="262">
        <v>11622</v>
      </c>
      <c r="DL334" s="262">
        <v>3145</v>
      </c>
      <c r="DM334" s="262">
        <v>10553</v>
      </c>
      <c r="DN334" s="262">
        <v>8566</v>
      </c>
      <c r="DO334" s="262">
        <v>17673</v>
      </c>
      <c r="DP334" s="262">
        <v>28357</v>
      </c>
      <c r="DQ334" s="262">
        <v>35837</v>
      </c>
      <c r="DR334" s="262">
        <v>21161</v>
      </c>
      <c r="DS334" s="262">
        <v>15690</v>
      </c>
      <c r="DT334" s="262">
        <v>88180</v>
      </c>
      <c r="DU334" s="262">
        <v>84120</v>
      </c>
      <c r="DV334" s="262">
        <v>4060</v>
      </c>
      <c r="DW334" s="262">
        <v>71050</v>
      </c>
      <c r="DX334" s="262">
        <v>84120</v>
      </c>
      <c r="DY334" s="262">
        <v>68710</v>
      </c>
      <c r="DZ334" s="262">
        <v>4690</v>
      </c>
      <c r="EA334" s="262">
        <v>4230</v>
      </c>
      <c r="EB334" s="262">
        <v>6050</v>
      </c>
      <c r="EC334" s="262">
        <v>440</v>
      </c>
      <c r="ED334" s="262">
        <v>83170</v>
      </c>
      <c r="EE334" s="262">
        <v>5520</v>
      </c>
      <c r="EF334" s="262">
        <v>11750</v>
      </c>
      <c r="EG334" s="262">
        <v>16150</v>
      </c>
      <c r="EH334" s="262">
        <v>10780</v>
      </c>
      <c r="EI334" s="262">
        <v>15190</v>
      </c>
      <c r="EJ334" s="262">
        <v>1420</v>
      </c>
      <c r="EK334" s="262">
        <v>11260</v>
      </c>
      <c r="EL334" s="262">
        <v>5460</v>
      </c>
      <c r="EM334" s="262">
        <v>5070</v>
      </c>
      <c r="EN334" s="262">
        <v>570</v>
      </c>
      <c r="EO334" s="262">
        <v>84120</v>
      </c>
      <c r="EP334" s="262">
        <v>2010</v>
      </c>
      <c r="EQ334" s="262">
        <v>19730</v>
      </c>
      <c r="ER334" s="262">
        <v>10510</v>
      </c>
      <c r="ES334" s="262">
        <v>1650</v>
      </c>
      <c r="ET334" s="262">
        <v>7560</v>
      </c>
      <c r="EU334" s="262">
        <v>22620</v>
      </c>
      <c r="EV334" s="262">
        <v>15130</v>
      </c>
      <c r="EW334" s="262">
        <v>7490</v>
      </c>
      <c r="EX334" s="262">
        <v>39760</v>
      </c>
      <c r="EY334" s="262">
        <v>1970</v>
      </c>
      <c r="EZ334" s="262">
        <v>11060</v>
      </c>
      <c r="FA334" s="262">
        <v>9190</v>
      </c>
      <c r="FB334" s="262">
        <v>17540</v>
      </c>
      <c r="FC334" s="262">
        <v>0.42420000000000002</v>
      </c>
      <c r="FD334" s="262">
        <v>14860</v>
      </c>
      <c r="FE334" s="262">
        <v>7410</v>
      </c>
      <c r="FF334" s="262">
        <v>5500</v>
      </c>
      <c r="FG334" s="262">
        <v>1960</v>
      </c>
      <c r="FH334" s="262">
        <v>7250</v>
      </c>
      <c r="FI334" s="262">
        <v>0.42420000000000002</v>
      </c>
      <c r="FJ334" s="262">
        <v>770</v>
      </c>
      <c r="FK334" s="262">
        <v>3970</v>
      </c>
      <c r="FL334" s="262">
        <v>1420</v>
      </c>
      <c r="FM334" s="262">
        <v>1190</v>
      </c>
      <c r="FN334" s="262">
        <v>140600</v>
      </c>
      <c r="FO334" s="262">
        <v>6400</v>
      </c>
      <c r="FP334" s="262">
        <v>3810</v>
      </c>
      <c r="FQ334" s="262">
        <v>2590</v>
      </c>
      <c r="FR334" s="262">
        <v>33430</v>
      </c>
      <c r="FS334" s="262">
        <v>61970</v>
      </c>
      <c r="FT334" s="262">
        <v>60020</v>
      </c>
      <c r="FU334" s="262">
        <v>1960</v>
      </c>
      <c r="FV334" s="262">
        <v>12010</v>
      </c>
      <c r="FW334" s="262">
        <v>26790</v>
      </c>
      <c r="FX334" s="262">
        <v>140600</v>
      </c>
      <c r="FY334" s="262">
        <v>23050</v>
      </c>
      <c r="FZ334" s="262">
        <v>71250</v>
      </c>
      <c r="GA334" s="262">
        <v>20130</v>
      </c>
      <c r="GB334" s="262">
        <v>1350</v>
      </c>
      <c r="GC334" s="262">
        <v>12490</v>
      </c>
      <c r="GD334" s="262">
        <v>10780</v>
      </c>
      <c r="GE334" s="262">
        <v>1570</v>
      </c>
      <c r="GF334">
        <v>7433</v>
      </c>
      <c r="GG334">
        <v>11212</v>
      </c>
      <c r="GH334">
        <v>6918</v>
      </c>
      <c r="GI334">
        <v>3345</v>
      </c>
      <c r="GJ334">
        <v>1396</v>
      </c>
      <c r="GK334">
        <v>3931</v>
      </c>
      <c r="GL334">
        <v>6851</v>
      </c>
      <c r="GM334">
        <v>3388</v>
      </c>
      <c r="GN334">
        <v>2499</v>
      </c>
      <c r="GO334">
        <v>939</v>
      </c>
      <c r="GP334">
        <v>11476</v>
      </c>
      <c r="GQ334">
        <v>14889</v>
      </c>
      <c r="GR334">
        <v>15536</v>
      </c>
      <c r="GS334">
        <v>7724</v>
      </c>
      <c r="GT334">
        <v>2421</v>
      </c>
      <c r="GU334">
        <v>7415</v>
      </c>
      <c r="GV334">
        <v>11978</v>
      </c>
      <c r="GW334">
        <v>4071</v>
      </c>
      <c r="GX334">
        <v>2948</v>
      </c>
      <c r="GY334">
        <v>1157</v>
      </c>
    </row>
    <row r="335" spans="1:207">
      <c r="A335" s="262">
        <v>12062</v>
      </c>
      <c r="B335" s="262">
        <v>12</v>
      </c>
      <c r="C335" s="262">
        <v>0</v>
      </c>
      <c r="D335" s="262">
        <v>62</v>
      </c>
      <c r="E335" s="262" t="s">
        <v>201</v>
      </c>
      <c r="F335" s="262" t="s">
        <v>2851</v>
      </c>
      <c r="G335" s="262" t="s">
        <v>2852</v>
      </c>
      <c r="H335" s="262" t="s">
        <v>2202</v>
      </c>
      <c r="I335" s="262">
        <v>33269</v>
      </c>
      <c r="J335" s="262">
        <v>8555</v>
      </c>
      <c r="K335" s="262">
        <v>9531</v>
      </c>
      <c r="L335" s="262">
        <v>2364</v>
      </c>
      <c r="M335" s="262">
        <v>2038</v>
      </c>
      <c r="N335" s="262">
        <v>2570</v>
      </c>
      <c r="O335" s="262">
        <v>3224</v>
      </c>
      <c r="P335" s="262">
        <v>3257</v>
      </c>
      <c r="Q335" s="262">
        <v>1333</v>
      </c>
      <c r="R335" s="262">
        <v>397</v>
      </c>
      <c r="S335" s="262">
        <v>1314</v>
      </c>
      <c r="T335" s="262">
        <v>29585</v>
      </c>
      <c r="U335" s="262">
        <v>860</v>
      </c>
      <c r="V335" s="262">
        <v>577</v>
      </c>
      <c r="W335" s="262">
        <v>658</v>
      </c>
      <c r="X335" s="262">
        <v>155</v>
      </c>
      <c r="Y335" s="262">
        <v>52</v>
      </c>
      <c r="Z335" s="262">
        <v>68</v>
      </c>
      <c r="AA335" s="262">
        <v>1270</v>
      </c>
      <c r="AB335" s="262">
        <v>2550</v>
      </c>
      <c r="AC335" s="262">
        <v>311</v>
      </c>
      <c r="AD335" s="262">
        <v>24799</v>
      </c>
      <c r="AE335" s="262">
        <v>4066</v>
      </c>
      <c r="AF335" s="262">
        <v>273</v>
      </c>
      <c r="AG335" s="262">
        <v>23823</v>
      </c>
      <c r="AH335" s="262">
        <v>5902</v>
      </c>
      <c r="AI335" s="262">
        <v>2276</v>
      </c>
      <c r="AJ335" s="262">
        <v>1206</v>
      </c>
      <c r="AK335" s="262">
        <v>62</v>
      </c>
      <c r="AL335" s="262">
        <v>24706</v>
      </c>
      <c r="AM335" s="262">
        <v>2918</v>
      </c>
      <c r="AN335" s="262">
        <v>4298</v>
      </c>
      <c r="AO335" s="262">
        <v>1347</v>
      </c>
      <c r="AP335" s="262">
        <v>56617</v>
      </c>
      <c r="AQ335" s="262">
        <v>13075</v>
      </c>
      <c r="AR335" s="262">
        <v>13779</v>
      </c>
      <c r="AS335" s="262">
        <v>3912</v>
      </c>
      <c r="AT335" s="262">
        <v>5935</v>
      </c>
      <c r="AU335" s="262">
        <v>5773</v>
      </c>
      <c r="AV335" s="262">
        <v>6841</v>
      </c>
      <c r="AW335" s="262">
        <v>5092</v>
      </c>
      <c r="AX335" s="262">
        <v>1717</v>
      </c>
      <c r="AY335" s="262">
        <v>493</v>
      </c>
      <c r="AZ335" s="262">
        <v>3840</v>
      </c>
      <c r="BA335" s="262">
        <v>38181</v>
      </c>
      <c r="BB335" s="262">
        <v>5974</v>
      </c>
      <c r="BC335" s="262">
        <v>2967</v>
      </c>
      <c r="BD335" s="262">
        <v>4782</v>
      </c>
      <c r="BE335" s="262">
        <v>626</v>
      </c>
      <c r="BF335" s="262">
        <v>100</v>
      </c>
      <c r="BG335" s="262">
        <v>147</v>
      </c>
      <c r="BH335" s="262">
        <v>5119</v>
      </c>
      <c r="BI335" s="262">
        <v>4144</v>
      </c>
      <c r="BJ335" s="262">
        <v>553</v>
      </c>
      <c r="BK335" s="262">
        <v>40831</v>
      </c>
      <c r="BL335" s="262">
        <v>5592</v>
      </c>
      <c r="BM335" s="262">
        <v>378</v>
      </c>
      <c r="BN335" s="262">
        <v>29464</v>
      </c>
      <c r="BO335" s="262">
        <v>22763</v>
      </c>
      <c r="BP335" s="262">
        <v>208</v>
      </c>
      <c r="BQ335" s="262">
        <v>4182</v>
      </c>
      <c r="BR335" s="262">
        <v>1988</v>
      </c>
      <c r="BS335" s="262">
        <v>12608</v>
      </c>
      <c r="BT335" s="262">
        <v>13604</v>
      </c>
      <c r="BU335" s="262">
        <v>9844</v>
      </c>
      <c r="BV335" s="262">
        <v>8110</v>
      </c>
      <c r="BW335" s="262">
        <v>5827</v>
      </c>
      <c r="BX335" s="262">
        <v>2267</v>
      </c>
      <c r="BY335" s="262">
        <v>990</v>
      </c>
      <c r="BZ335" s="262">
        <v>589</v>
      </c>
      <c r="CA335" s="262">
        <v>790</v>
      </c>
      <c r="CB335" s="262">
        <v>435</v>
      </c>
      <c r="CC335" s="262">
        <v>2961</v>
      </c>
      <c r="CD335" s="262">
        <v>11256</v>
      </c>
      <c r="CE335" s="262">
        <v>17057</v>
      </c>
      <c r="CF335" s="262">
        <v>11461</v>
      </c>
      <c r="CG335" s="262">
        <v>7233</v>
      </c>
      <c r="CH335" s="262">
        <v>6214</v>
      </c>
      <c r="CI335" s="262">
        <v>35567</v>
      </c>
      <c r="CJ335" s="262">
        <v>4490</v>
      </c>
      <c r="CK335" s="262">
        <v>14092</v>
      </c>
      <c r="CL335" s="262">
        <v>2468</v>
      </c>
      <c r="CM335" s="262">
        <v>51391</v>
      </c>
      <c r="CN335" s="262">
        <v>16774</v>
      </c>
      <c r="CO335" s="262">
        <v>15718</v>
      </c>
      <c r="CP335" s="262">
        <v>13347</v>
      </c>
      <c r="CQ335" s="262">
        <v>4763</v>
      </c>
      <c r="CR335" s="262">
        <v>789</v>
      </c>
      <c r="CS335" s="262">
        <v>16774</v>
      </c>
      <c r="CT335" s="262">
        <v>18784</v>
      </c>
      <c r="CU335" s="262">
        <v>9000</v>
      </c>
      <c r="CV335" s="262">
        <v>4920</v>
      </c>
      <c r="CW335" s="262">
        <v>1327</v>
      </c>
      <c r="CX335" s="262">
        <v>586</v>
      </c>
      <c r="CY335" s="262">
        <v>110189</v>
      </c>
      <c r="CZ335" s="262">
        <v>54392</v>
      </c>
      <c r="DA335" s="262">
        <v>55796</v>
      </c>
      <c r="DB335" s="262">
        <v>7622</v>
      </c>
      <c r="DC335" s="262">
        <v>7460</v>
      </c>
      <c r="DD335" s="262">
        <v>11683</v>
      </c>
      <c r="DE335" s="262">
        <v>19713</v>
      </c>
      <c r="DF335" s="262">
        <v>13440</v>
      </c>
      <c r="DG335" s="262">
        <v>14269</v>
      </c>
      <c r="DH335" s="262">
        <v>6610</v>
      </c>
      <c r="DI335" s="262">
        <v>2170</v>
      </c>
      <c r="DJ335" s="262">
        <v>2266</v>
      </c>
      <c r="DK335" s="262">
        <v>7199</v>
      </c>
      <c r="DL335" s="262">
        <v>1984</v>
      </c>
      <c r="DM335" s="262">
        <v>7343</v>
      </c>
      <c r="DN335" s="262">
        <v>5803</v>
      </c>
      <c r="DO335" s="262">
        <v>11140</v>
      </c>
      <c r="DP335" s="262">
        <v>18251</v>
      </c>
      <c r="DQ335" s="262">
        <v>26364</v>
      </c>
      <c r="DR335" s="262">
        <v>15340</v>
      </c>
      <c r="DS335" s="262">
        <v>12328</v>
      </c>
      <c r="DT335" s="262">
        <v>59170</v>
      </c>
      <c r="DU335" s="262">
        <v>53730</v>
      </c>
      <c r="DV335" s="262">
        <v>5440</v>
      </c>
      <c r="DW335" s="262">
        <v>50560</v>
      </c>
      <c r="DX335" s="262">
        <v>53730</v>
      </c>
      <c r="DY335" s="262">
        <v>46230</v>
      </c>
      <c r="DZ335" s="262">
        <v>2020</v>
      </c>
      <c r="EA335" s="262">
        <v>2420</v>
      </c>
      <c r="EB335" s="262">
        <v>2610</v>
      </c>
      <c r="EC335" s="262">
        <v>440</v>
      </c>
      <c r="ED335" s="262">
        <v>53040</v>
      </c>
      <c r="EE335" s="262">
        <v>2390</v>
      </c>
      <c r="EF335" s="262">
        <v>5830</v>
      </c>
      <c r="EG335" s="262">
        <v>8890</v>
      </c>
      <c r="EH335" s="262">
        <v>5620</v>
      </c>
      <c r="EI335" s="262">
        <v>8400</v>
      </c>
      <c r="EJ335" s="262">
        <v>1780</v>
      </c>
      <c r="EK335" s="262">
        <v>10040</v>
      </c>
      <c r="EL335" s="262">
        <v>5600</v>
      </c>
      <c r="EM335" s="262">
        <v>4030</v>
      </c>
      <c r="EN335" s="262">
        <v>460</v>
      </c>
      <c r="EO335" s="262">
        <v>53730</v>
      </c>
      <c r="EP335" s="262">
        <v>2570</v>
      </c>
      <c r="EQ335" s="262">
        <v>17140</v>
      </c>
      <c r="ER335" s="262">
        <v>10600</v>
      </c>
      <c r="ES335" s="262">
        <v>870</v>
      </c>
      <c r="ET335" s="262">
        <v>5670</v>
      </c>
      <c r="EU335" s="262">
        <v>12250</v>
      </c>
      <c r="EV335" s="262">
        <v>8190</v>
      </c>
      <c r="EW335" s="262">
        <v>4060</v>
      </c>
      <c r="EX335" s="262">
        <v>21780</v>
      </c>
      <c r="EY335" s="262">
        <v>790</v>
      </c>
      <c r="EZ335" s="262">
        <v>5180</v>
      </c>
      <c r="FA335" s="262">
        <v>5150</v>
      </c>
      <c r="FB335" s="262">
        <v>10650</v>
      </c>
      <c r="FC335" s="262">
        <v>0.42420000000000002</v>
      </c>
      <c r="FD335" s="262">
        <v>8860</v>
      </c>
      <c r="FE335" s="262">
        <v>4680</v>
      </c>
      <c r="FF335" s="262">
        <v>3260</v>
      </c>
      <c r="FG335" s="262">
        <v>910</v>
      </c>
      <c r="FH335" s="262">
        <v>4570</v>
      </c>
      <c r="FI335" s="262">
        <v>0.42420000000000002</v>
      </c>
      <c r="FJ335" s="262">
        <v>950</v>
      </c>
      <c r="FK335" s="262">
        <v>2100</v>
      </c>
      <c r="FL335" s="262">
        <v>340</v>
      </c>
      <c r="FM335" s="262">
        <v>640</v>
      </c>
      <c r="FN335" s="262">
        <v>98000</v>
      </c>
      <c r="FO335" s="262">
        <v>3890</v>
      </c>
      <c r="FP335" s="262">
        <v>2650</v>
      </c>
      <c r="FQ335" s="262">
        <v>1250</v>
      </c>
      <c r="FR335" s="262">
        <v>27820</v>
      </c>
      <c r="FS335" s="262">
        <v>48320</v>
      </c>
      <c r="FT335" s="262">
        <v>47410</v>
      </c>
      <c r="FU335" s="262">
        <v>910</v>
      </c>
      <c r="FV335" s="262">
        <v>6980</v>
      </c>
      <c r="FW335" s="262">
        <v>10990</v>
      </c>
      <c r="FX335" s="262">
        <v>98000</v>
      </c>
      <c r="FY335" s="262">
        <v>15230</v>
      </c>
      <c r="FZ335" s="262">
        <v>59190</v>
      </c>
      <c r="GA335" s="262">
        <v>12280</v>
      </c>
      <c r="GB335" s="262">
        <v>700</v>
      </c>
      <c r="GC335" s="262">
        <v>5910</v>
      </c>
      <c r="GD335" s="262">
        <v>4290</v>
      </c>
      <c r="GE335" s="262">
        <v>410</v>
      </c>
      <c r="GF335">
        <v>8555</v>
      </c>
      <c r="GG335">
        <v>9329</v>
      </c>
      <c r="GH335">
        <v>6921</v>
      </c>
      <c r="GI335">
        <v>2607</v>
      </c>
      <c r="GJ335">
        <v>1219</v>
      </c>
      <c r="GK335">
        <v>1411</v>
      </c>
      <c r="GL335">
        <v>1922</v>
      </c>
      <c r="GM335">
        <v>772</v>
      </c>
      <c r="GN335">
        <v>385</v>
      </c>
      <c r="GO335">
        <v>148</v>
      </c>
      <c r="GP335">
        <v>13075</v>
      </c>
      <c r="GQ335">
        <v>13536</v>
      </c>
      <c r="GR335">
        <v>15419</v>
      </c>
      <c r="GS335">
        <v>5309</v>
      </c>
      <c r="GT335">
        <v>2527</v>
      </c>
      <c r="GU335">
        <v>2252</v>
      </c>
      <c r="GV335">
        <v>2858</v>
      </c>
      <c r="GW335">
        <v>985</v>
      </c>
      <c r="GX335">
        <v>487</v>
      </c>
      <c r="GY335">
        <v>169</v>
      </c>
    </row>
    <row r="336" spans="1:207">
      <c r="A336" s="262">
        <v>12063</v>
      </c>
      <c r="B336" s="262">
        <v>12</v>
      </c>
      <c r="C336" s="262">
        <v>0</v>
      </c>
      <c r="D336" s="262">
        <v>63</v>
      </c>
      <c r="E336" s="262" t="s">
        <v>201</v>
      </c>
      <c r="F336" s="262" t="s">
        <v>2853</v>
      </c>
      <c r="G336" s="262" t="s">
        <v>2854</v>
      </c>
      <c r="H336" s="262" t="s">
        <v>2202</v>
      </c>
      <c r="I336" s="262">
        <v>44651</v>
      </c>
      <c r="J336" s="262">
        <v>5969</v>
      </c>
      <c r="K336" s="262">
        <v>11924</v>
      </c>
      <c r="L336" s="262">
        <v>2051</v>
      </c>
      <c r="M336" s="262">
        <v>1382</v>
      </c>
      <c r="N336" s="262">
        <v>1671</v>
      </c>
      <c r="O336" s="262">
        <v>2599</v>
      </c>
      <c r="P336" s="262">
        <v>9774</v>
      </c>
      <c r="Q336" s="262">
        <v>6540</v>
      </c>
      <c r="R336" s="262">
        <v>2741</v>
      </c>
      <c r="S336" s="262">
        <v>1509</v>
      </c>
      <c r="T336" s="262">
        <v>39435</v>
      </c>
      <c r="U336" s="262">
        <v>727</v>
      </c>
      <c r="V336" s="262">
        <v>1376</v>
      </c>
      <c r="W336" s="262">
        <v>926</v>
      </c>
      <c r="X336" s="262">
        <v>254</v>
      </c>
      <c r="Y336" s="262">
        <v>307</v>
      </c>
      <c r="Z336" s="262">
        <v>117</v>
      </c>
      <c r="AA336" s="262">
        <v>2905</v>
      </c>
      <c r="AB336" s="262">
        <v>3957</v>
      </c>
      <c r="AC336" s="262">
        <v>468</v>
      </c>
      <c r="AD336" s="262">
        <v>34210</v>
      </c>
      <c r="AE336" s="262">
        <v>2885</v>
      </c>
      <c r="AF336" s="262">
        <v>226</v>
      </c>
      <c r="AG336" s="262">
        <v>35442</v>
      </c>
      <c r="AH336" s="262">
        <v>4157</v>
      </c>
      <c r="AI336" s="262">
        <v>3203</v>
      </c>
      <c r="AJ336" s="262">
        <v>1710</v>
      </c>
      <c r="AK336" s="262">
        <v>139</v>
      </c>
      <c r="AL336" s="262">
        <v>32135</v>
      </c>
      <c r="AM336" s="262">
        <v>5585</v>
      </c>
      <c r="AN336" s="262">
        <v>5845</v>
      </c>
      <c r="AO336" s="262">
        <v>1086</v>
      </c>
      <c r="AP336" s="262">
        <v>75313</v>
      </c>
      <c r="AQ336" s="262">
        <v>10551</v>
      </c>
      <c r="AR336" s="262">
        <v>17978</v>
      </c>
      <c r="AS336" s="262">
        <v>3928</v>
      </c>
      <c r="AT336" s="262">
        <v>6023</v>
      </c>
      <c r="AU336" s="262">
        <v>4021</v>
      </c>
      <c r="AV336" s="262">
        <v>4203</v>
      </c>
      <c r="AW336" s="262">
        <v>17526</v>
      </c>
      <c r="AX336" s="262">
        <v>7768</v>
      </c>
      <c r="AY336" s="262">
        <v>3315</v>
      </c>
      <c r="AZ336" s="262">
        <v>6286</v>
      </c>
      <c r="BA336" s="262">
        <v>49612</v>
      </c>
      <c r="BB336" s="262">
        <v>5162</v>
      </c>
      <c r="BC336" s="262">
        <v>7952</v>
      </c>
      <c r="BD336" s="262">
        <v>4162</v>
      </c>
      <c r="BE336" s="262">
        <v>1150</v>
      </c>
      <c r="BF336" s="262">
        <v>614</v>
      </c>
      <c r="BG336" s="262">
        <v>375</v>
      </c>
      <c r="BH336" s="262">
        <v>11196</v>
      </c>
      <c r="BI336" s="262">
        <v>5903</v>
      </c>
      <c r="BJ336" s="262">
        <v>1450</v>
      </c>
      <c r="BK336" s="262">
        <v>52242</v>
      </c>
      <c r="BL336" s="262">
        <v>4191</v>
      </c>
      <c r="BM336" s="262">
        <v>331</v>
      </c>
      <c r="BN336" s="262">
        <v>35977</v>
      </c>
      <c r="BO336" s="262">
        <v>35233</v>
      </c>
      <c r="BP336" s="262">
        <v>331</v>
      </c>
      <c r="BQ336" s="262">
        <v>3772</v>
      </c>
      <c r="BR336" s="262">
        <v>2959</v>
      </c>
      <c r="BS336" s="262">
        <v>15984</v>
      </c>
      <c r="BT336" s="262">
        <v>16819</v>
      </c>
      <c r="BU336" s="262">
        <v>12361</v>
      </c>
      <c r="BV336" s="262">
        <v>10944</v>
      </c>
      <c r="BW336" s="262">
        <v>8890</v>
      </c>
      <c r="BX336" s="262">
        <v>3543</v>
      </c>
      <c r="BY336" s="262">
        <v>1637</v>
      </c>
      <c r="BZ336" s="262">
        <v>900</v>
      </c>
      <c r="CA336" s="262">
        <v>1276</v>
      </c>
      <c r="CB336" s="262">
        <v>1065</v>
      </c>
      <c r="CC336" s="262">
        <v>6383</v>
      </c>
      <c r="CD336" s="262">
        <v>17734</v>
      </c>
      <c r="CE336" s="262">
        <v>21547</v>
      </c>
      <c r="CF336" s="262">
        <v>14264</v>
      </c>
      <c r="CG336" s="262">
        <v>8431</v>
      </c>
      <c r="CH336" s="262">
        <v>5889</v>
      </c>
      <c r="CI336" s="262">
        <v>46495</v>
      </c>
      <c r="CJ336" s="262">
        <v>7585</v>
      </c>
      <c r="CK336" s="262">
        <v>18562</v>
      </c>
      <c r="CL336" s="262">
        <v>2671</v>
      </c>
      <c r="CM336" s="262">
        <v>70168</v>
      </c>
      <c r="CN336" s="262">
        <v>21648</v>
      </c>
      <c r="CO336" s="262">
        <v>22571</v>
      </c>
      <c r="CP336" s="262">
        <v>18633</v>
      </c>
      <c r="CQ336" s="262">
        <v>5965</v>
      </c>
      <c r="CR336" s="262">
        <v>1351</v>
      </c>
      <c r="CS336" s="262">
        <v>21648</v>
      </c>
      <c r="CT336" s="262">
        <v>26581</v>
      </c>
      <c r="CU336" s="262">
        <v>12523</v>
      </c>
      <c r="CV336" s="262">
        <v>6925</v>
      </c>
      <c r="CW336" s="262">
        <v>1790</v>
      </c>
      <c r="CX336" s="262">
        <v>701</v>
      </c>
      <c r="CY336" s="262">
        <v>152457</v>
      </c>
      <c r="CZ336" s="262">
        <v>75116</v>
      </c>
      <c r="DA336" s="262">
        <v>77341</v>
      </c>
      <c r="DB336" s="262">
        <v>12848</v>
      </c>
      <c r="DC336" s="262">
        <v>13411</v>
      </c>
      <c r="DD336" s="262">
        <v>15333</v>
      </c>
      <c r="DE336" s="262">
        <v>25172</v>
      </c>
      <c r="DF336" s="262">
        <v>17466</v>
      </c>
      <c r="DG336" s="262">
        <v>16575</v>
      </c>
      <c r="DH336" s="262">
        <v>6564</v>
      </c>
      <c r="DI336" s="262">
        <v>3637</v>
      </c>
      <c r="DJ336" s="262">
        <v>3665</v>
      </c>
      <c r="DK336" s="262">
        <v>13012</v>
      </c>
      <c r="DL336" s="262">
        <v>3577</v>
      </c>
      <c r="DM336" s="262">
        <v>10449</v>
      </c>
      <c r="DN336" s="262">
        <v>7252</v>
      </c>
      <c r="DO336" s="262">
        <v>16168</v>
      </c>
      <c r="DP336" s="262">
        <v>28920</v>
      </c>
      <c r="DQ336" s="262">
        <v>33614</v>
      </c>
      <c r="DR336" s="262">
        <v>19172</v>
      </c>
      <c r="DS336" s="262">
        <v>12991</v>
      </c>
      <c r="DT336" s="262">
        <v>83700</v>
      </c>
      <c r="DU336" s="262">
        <v>79300</v>
      </c>
      <c r="DV336" s="262">
        <v>4400</v>
      </c>
      <c r="DW336" s="262">
        <v>68070</v>
      </c>
      <c r="DX336" s="262">
        <v>79300</v>
      </c>
      <c r="DY336" s="262">
        <v>65520</v>
      </c>
      <c r="DZ336" s="262">
        <v>5020</v>
      </c>
      <c r="EA336" s="262">
        <v>3460</v>
      </c>
      <c r="EB336" s="262">
        <v>5020</v>
      </c>
      <c r="EC336" s="262">
        <v>0.42420000000000002</v>
      </c>
      <c r="ED336" s="262">
        <v>77510</v>
      </c>
      <c r="EE336" s="262">
        <v>4590</v>
      </c>
      <c r="EF336" s="262">
        <v>11030</v>
      </c>
      <c r="EG336" s="262">
        <v>15510</v>
      </c>
      <c r="EH336" s="262">
        <v>9900</v>
      </c>
      <c r="EI336" s="262">
        <v>13460</v>
      </c>
      <c r="EJ336" s="262">
        <v>1460</v>
      </c>
      <c r="EK336" s="262">
        <v>10750</v>
      </c>
      <c r="EL336" s="262">
        <v>5410</v>
      </c>
      <c r="EM336" s="262">
        <v>4900</v>
      </c>
      <c r="EN336" s="262">
        <v>500</v>
      </c>
      <c r="EO336" s="262">
        <v>79300</v>
      </c>
      <c r="EP336" s="262">
        <v>1730</v>
      </c>
      <c r="EQ336" s="262">
        <v>18770</v>
      </c>
      <c r="ER336" s="262">
        <v>11240</v>
      </c>
      <c r="ES336" s="262">
        <v>1390</v>
      </c>
      <c r="ET336" s="262">
        <v>6140</v>
      </c>
      <c r="EU336" s="262">
        <v>19940</v>
      </c>
      <c r="EV336" s="262">
        <v>13210</v>
      </c>
      <c r="EW336" s="262">
        <v>6740</v>
      </c>
      <c r="EX336" s="262">
        <v>38840</v>
      </c>
      <c r="EY336" s="262">
        <v>2110</v>
      </c>
      <c r="EZ336" s="262">
        <v>10010</v>
      </c>
      <c r="FA336" s="262">
        <v>9250</v>
      </c>
      <c r="FB336" s="262">
        <v>17470</v>
      </c>
      <c r="FC336" s="262">
        <v>20</v>
      </c>
      <c r="FD336" s="262">
        <v>17270</v>
      </c>
      <c r="FE336" s="262">
        <v>8490</v>
      </c>
      <c r="FF336" s="262">
        <v>6400</v>
      </c>
      <c r="FG336" s="262">
        <v>2380</v>
      </c>
      <c r="FH336" s="262">
        <v>8390</v>
      </c>
      <c r="FI336" s="262">
        <v>0.42420000000000002</v>
      </c>
      <c r="FJ336" s="262">
        <v>750</v>
      </c>
      <c r="FK336" s="262">
        <v>4540</v>
      </c>
      <c r="FL336" s="262">
        <v>1930</v>
      </c>
      <c r="FM336" s="262">
        <v>1440</v>
      </c>
      <c r="FN336" s="262">
        <v>131420</v>
      </c>
      <c r="FO336" s="262">
        <v>7500</v>
      </c>
      <c r="FP336" s="262">
        <v>4910</v>
      </c>
      <c r="FQ336" s="262">
        <v>2590</v>
      </c>
      <c r="FR336" s="262">
        <v>33020</v>
      </c>
      <c r="FS336" s="262">
        <v>56150</v>
      </c>
      <c r="FT336" s="262">
        <v>53770</v>
      </c>
      <c r="FU336" s="262">
        <v>2380</v>
      </c>
      <c r="FV336" s="262">
        <v>10680</v>
      </c>
      <c r="FW336" s="262">
        <v>24070</v>
      </c>
      <c r="FX336" s="262">
        <v>131420</v>
      </c>
      <c r="FY336" s="262">
        <v>23690</v>
      </c>
      <c r="FZ336" s="262">
        <v>69130</v>
      </c>
      <c r="GA336" s="262">
        <v>16580</v>
      </c>
      <c r="GB336" s="262">
        <v>1600</v>
      </c>
      <c r="GC336" s="262">
        <v>9920</v>
      </c>
      <c r="GD336" s="262">
        <v>9140</v>
      </c>
      <c r="GE336" s="262">
        <v>1360</v>
      </c>
      <c r="GF336">
        <v>5969</v>
      </c>
      <c r="GG336">
        <v>11765</v>
      </c>
      <c r="GH336">
        <v>5078</v>
      </c>
      <c r="GI336">
        <v>2083</v>
      </c>
      <c r="GJ336">
        <v>1127</v>
      </c>
      <c r="GK336">
        <v>2909</v>
      </c>
      <c r="GL336">
        <v>8240</v>
      </c>
      <c r="GM336">
        <v>3833</v>
      </c>
      <c r="GN336">
        <v>2747</v>
      </c>
      <c r="GO336">
        <v>900</v>
      </c>
      <c r="GP336">
        <v>10551</v>
      </c>
      <c r="GQ336">
        <v>17766</v>
      </c>
      <c r="GR336">
        <v>13897</v>
      </c>
      <c r="GS336">
        <v>3081</v>
      </c>
      <c r="GT336">
        <v>2477</v>
      </c>
      <c r="GU336">
        <v>5701</v>
      </c>
      <c r="GV336">
        <v>13083</v>
      </c>
      <c r="GW336">
        <v>4400</v>
      </c>
      <c r="GX336">
        <v>3194</v>
      </c>
      <c r="GY336">
        <v>1163</v>
      </c>
    </row>
    <row r="337" spans="1:207">
      <c r="A337" s="262">
        <v>12064</v>
      </c>
      <c r="B337" s="262">
        <v>12</v>
      </c>
      <c r="C337" s="262">
        <v>0</v>
      </c>
      <c r="D337" s="262">
        <v>64</v>
      </c>
      <c r="E337" s="262" t="s">
        <v>201</v>
      </c>
      <c r="F337" s="262" t="s">
        <v>2855</v>
      </c>
      <c r="G337" s="262" t="s">
        <v>2856</v>
      </c>
      <c r="H337" s="262" t="s">
        <v>2202</v>
      </c>
      <c r="I337" s="262">
        <v>56690</v>
      </c>
      <c r="J337" s="262">
        <v>8030</v>
      </c>
      <c r="K337" s="262">
        <v>12431</v>
      </c>
      <c r="L337" s="262">
        <v>4101</v>
      </c>
      <c r="M337" s="262">
        <v>2263</v>
      </c>
      <c r="N337" s="262">
        <v>3300</v>
      </c>
      <c r="O337" s="262">
        <v>4666</v>
      </c>
      <c r="P337" s="262">
        <v>11182</v>
      </c>
      <c r="Q337" s="262">
        <v>7826</v>
      </c>
      <c r="R337" s="262">
        <v>2891</v>
      </c>
      <c r="S337" s="262">
        <v>1642</v>
      </c>
      <c r="T337" s="262">
        <v>50648</v>
      </c>
      <c r="U337" s="262">
        <v>453</v>
      </c>
      <c r="V337" s="262">
        <v>2399</v>
      </c>
      <c r="W337" s="262">
        <v>744</v>
      </c>
      <c r="X337" s="262">
        <v>522</v>
      </c>
      <c r="Y337" s="262">
        <v>90</v>
      </c>
      <c r="Z337" s="262">
        <v>192</v>
      </c>
      <c r="AA337" s="262">
        <v>5403</v>
      </c>
      <c r="AB337" s="262">
        <v>6596</v>
      </c>
      <c r="AC337" s="262">
        <v>600</v>
      </c>
      <c r="AD337" s="262">
        <v>40189</v>
      </c>
      <c r="AE337" s="262">
        <v>3639</v>
      </c>
      <c r="AF337" s="262">
        <v>263</v>
      </c>
      <c r="AG337" s="262">
        <v>45988</v>
      </c>
      <c r="AH337" s="262">
        <v>4884</v>
      </c>
      <c r="AI337" s="262">
        <v>3358</v>
      </c>
      <c r="AJ337" s="262">
        <v>2291</v>
      </c>
      <c r="AK337" s="262">
        <v>169</v>
      </c>
      <c r="AL337" s="262">
        <v>43757</v>
      </c>
      <c r="AM337" s="262">
        <v>6405</v>
      </c>
      <c r="AN337" s="262">
        <v>5020</v>
      </c>
      <c r="AO337" s="262">
        <v>1508</v>
      </c>
      <c r="AP337" s="262">
        <v>94172</v>
      </c>
      <c r="AQ337" s="262">
        <v>13078</v>
      </c>
      <c r="AR337" s="262">
        <v>16760</v>
      </c>
      <c r="AS337" s="262">
        <v>6585</v>
      </c>
      <c r="AT337" s="262">
        <v>7256</v>
      </c>
      <c r="AU337" s="262">
        <v>8664</v>
      </c>
      <c r="AV337" s="262">
        <v>11914</v>
      </c>
      <c r="AW337" s="262">
        <v>16812</v>
      </c>
      <c r="AX337" s="262">
        <v>9262</v>
      </c>
      <c r="AY337" s="262">
        <v>3841</v>
      </c>
      <c r="AZ337" s="262">
        <v>6236</v>
      </c>
      <c r="BA337" s="262">
        <v>61367</v>
      </c>
      <c r="BB337" s="262">
        <v>3589</v>
      </c>
      <c r="BC337" s="262">
        <v>15797</v>
      </c>
      <c r="BD337" s="262">
        <v>3723</v>
      </c>
      <c r="BE337" s="262">
        <v>2592</v>
      </c>
      <c r="BF337" s="262">
        <v>310</v>
      </c>
      <c r="BG337" s="262">
        <v>558</v>
      </c>
      <c r="BH337" s="262">
        <v>20011</v>
      </c>
      <c r="BI337" s="262">
        <v>8981</v>
      </c>
      <c r="BJ337" s="262">
        <v>1683</v>
      </c>
      <c r="BK337" s="262">
        <v>57682</v>
      </c>
      <c r="BL337" s="262">
        <v>5512</v>
      </c>
      <c r="BM337" s="262">
        <v>303</v>
      </c>
      <c r="BN337" s="262">
        <v>46975</v>
      </c>
      <c r="BO337" s="262">
        <v>41826</v>
      </c>
      <c r="BP337" s="262">
        <v>549</v>
      </c>
      <c r="BQ337" s="262">
        <v>4822</v>
      </c>
      <c r="BR337" s="262">
        <v>3783</v>
      </c>
      <c r="BS337" s="262">
        <v>19636</v>
      </c>
      <c r="BT337" s="262">
        <v>21470</v>
      </c>
      <c r="BU337" s="262">
        <v>15415</v>
      </c>
      <c r="BV337" s="262">
        <v>14776</v>
      </c>
      <c r="BW337" s="262">
        <v>11135</v>
      </c>
      <c r="BX337" s="262">
        <v>3887</v>
      </c>
      <c r="BY337" s="262">
        <v>1799</v>
      </c>
      <c r="BZ337" s="262">
        <v>1069</v>
      </c>
      <c r="CA337" s="262">
        <v>1202</v>
      </c>
      <c r="CB337" s="262">
        <v>1446</v>
      </c>
      <c r="CC337" s="262">
        <v>7916</v>
      </c>
      <c r="CD337" s="262">
        <v>19819</v>
      </c>
      <c r="CE337" s="262">
        <v>27066</v>
      </c>
      <c r="CF337" s="262">
        <v>20062</v>
      </c>
      <c r="CG337" s="262">
        <v>10839</v>
      </c>
      <c r="CH337" s="262">
        <v>7024</v>
      </c>
      <c r="CI337" s="262">
        <v>58650</v>
      </c>
      <c r="CJ337" s="262">
        <v>9038</v>
      </c>
      <c r="CK337" s="262">
        <v>22213</v>
      </c>
      <c r="CL337" s="262">
        <v>4271</v>
      </c>
      <c r="CM337" s="262">
        <v>87845</v>
      </c>
      <c r="CN337" s="262">
        <v>27212</v>
      </c>
      <c r="CO337" s="262">
        <v>30148</v>
      </c>
      <c r="CP337" s="262">
        <v>21475</v>
      </c>
      <c r="CQ337" s="262">
        <v>7472</v>
      </c>
      <c r="CR337" s="262">
        <v>1538</v>
      </c>
      <c r="CS337" s="262">
        <v>27212</v>
      </c>
      <c r="CT337" s="262">
        <v>35058</v>
      </c>
      <c r="CU337" s="262">
        <v>15418</v>
      </c>
      <c r="CV337" s="262">
        <v>7457</v>
      </c>
      <c r="CW337" s="262">
        <v>1917</v>
      </c>
      <c r="CX337" s="262">
        <v>783</v>
      </c>
      <c r="CY337" s="262">
        <v>187374</v>
      </c>
      <c r="CZ337" s="262">
        <v>92857</v>
      </c>
      <c r="DA337" s="262">
        <v>94517</v>
      </c>
      <c r="DB337" s="262">
        <v>14614</v>
      </c>
      <c r="DC337" s="262">
        <v>13215</v>
      </c>
      <c r="DD337" s="262">
        <v>19691</v>
      </c>
      <c r="DE337" s="262">
        <v>33947</v>
      </c>
      <c r="DF337" s="262">
        <v>21304</v>
      </c>
      <c r="DG337" s="262">
        <v>21563</v>
      </c>
      <c r="DH337" s="262">
        <v>8789</v>
      </c>
      <c r="DI337" s="262">
        <v>4323</v>
      </c>
      <c r="DJ337" s="262">
        <v>4351</v>
      </c>
      <c r="DK337" s="262">
        <v>13158</v>
      </c>
      <c r="DL337" s="262">
        <v>3604</v>
      </c>
      <c r="DM337" s="262">
        <v>12651</v>
      </c>
      <c r="DN337" s="262">
        <v>9433</v>
      </c>
      <c r="DO337" s="262">
        <v>20286</v>
      </c>
      <c r="DP337" s="262">
        <v>33965</v>
      </c>
      <c r="DQ337" s="262">
        <v>44904</v>
      </c>
      <c r="DR337" s="262">
        <v>22970</v>
      </c>
      <c r="DS337" s="262">
        <v>17729</v>
      </c>
      <c r="DT337" s="262">
        <v>105300</v>
      </c>
      <c r="DU337" s="262">
        <v>98070</v>
      </c>
      <c r="DV337" s="262">
        <v>7230</v>
      </c>
      <c r="DW337" s="262">
        <v>80990</v>
      </c>
      <c r="DX337" s="262">
        <v>98070</v>
      </c>
      <c r="DY337" s="262">
        <v>79240</v>
      </c>
      <c r="DZ337" s="262">
        <v>6540</v>
      </c>
      <c r="EA337" s="262">
        <v>5020</v>
      </c>
      <c r="EB337" s="262">
        <v>6900</v>
      </c>
      <c r="EC337" s="262">
        <v>380</v>
      </c>
      <c r="ED337" s="262">
        <v>96550</v>
      </c>
      <c r="EE337" s="262">
        <v>5640</v>
      </c>
      <c r="EF337" s="262">
        <v>13270</v>
      </c>
      <c r="EG337" s="262">
        <v>19400</v>
      </c>
      <c r="EH337" s="262">
        <v>11530</v>
      </c>
      <c r="EI337" s="262">
        <v>17810</v>
      </c>
      <c r="EJ337" s="262">
        <v>2090</v>
      </c>
      <c r="EK337" s="262">
        <v>13370</v>
      </c>
      <c r="EL337" s="262">
        <v>6150</v>
      </c>
      <c r="EM337" s="262">
        <v>6550</v>
      </c>
      <c r="EN337" s="262">
        <v>730</v>
      </c>
      <c r="EO337" s="262">
        <v>98070</v>
      </c>
      <c r="EP337" s="262">
        <v>2760</v>
      </c>
      <c r="EQ337" s="262">
        <v>20260</v>
      </c>
      <c r="ER337" s="262">
        <v>8120</v>
      </c>
      <c r="ES337" s="262">
        <v>1890</v>
      </c>
      <c r="ET337" s="262">
        <v>10250</v>
      </c>
      <c r="EU337" s="262">
        <v>24960</v>
      </c>
      <c r="EV337" s="262">
        <v>16910</v>
      </c>
      <c r="EW337" s="262">
        <v>8060</v>
      </c>
      <c r="EX337" s="262">
        <v>50090</v>
      </c>
      <c r="EY337" s="262">
        <v>2610</v>
      </c>
      <c r="EZ337" s="262">
        <v>12620</v>
      </c>
      <c r="FA337" s="262">
        <v>13090</v>
      </c>
      <c r="FB337" s="262">
        <v>21770</v>
      </c>
      <c r="FC337" s="262">
        <v>0.42420000000000002</v>
      </c>
      <c r="FD337" s="262">
        <v>16370</v>
      </c>
      <c r="FE337" s="262">
        <v>8730</v>
      </c>
      <c r="FF337" s="262">
        <v>5400</v>
      </c>
      <c r="FG337" s="262">
        <v>2240</v>
      </c>
      <c r="FH337" s="262">
        <v>8410</v>
      </c>
      <c r="FI337" s="262">
        <v>0.42420000000000002</v>
      </c>
      <c r="FJ337" s="262">
        <v>900</v>
      </c>
      <c r="FK337" s="262">
        <v>3700</v>
      </c>
      <c r="FL337" s="262">
        <v>1590</v>
      </c>
      <c r="FM337" s="262">
        <v>1620</v>
      </c>
      <c r="FN337" s="262">
        <v>164860</v>
      </c>
      <c r="FO337" s="262">
        <v>9060</v>
      </c>
      <c r="FP337" s="262">
        <v>6590</v>
      </c>
      <c r="FQ337" s="262">
        <v>2460</v>
      </c>
      <c r="FR337" s="262">
        <v>36650</v>
      </c>
      <c r="FS337" s="262">
        <v>75380</v>
      </c>
      <c r="FT337" s="262">
        <v>73140</v>
      </c>
      <c r="FU337" s="262">
        <v>2240</v>
      </c>
      <c r="FV337" s="262">
        <v>14160</v>
      </c>
      <c r="FW337" s="262">
        <v>29610</v>
      </c>
      <c r="FX337" s="262">
        <v>164860</v>
      </c>
      <c r="FY337" s="262">
        <v>27250</v>
      </c>
      <c r="FZ337" s="262">
        <v>85760</v>
      </c>
      <c r="GA337" s="262">
        <v>22340</v>
      </c>
      <c r="GB337" s="262">
        <v>1840</v>
      </c>
      <c r="GC337" s="262">
        <v>12680</v>
      </c>
      <c r="GD337" s="262">
        <v>13510</v>
      </c>
      <c r="GE337" s="262">
        <v>1470</v>
      </c>
      <c r="GF337">
        <v>8030</v>
      </c>
      <c r="GG337">
        <v>12056</v>
      </c>
      <c r="GH337">
        <v>9722</v>
      </c>
      <c r="GI337">
        <v>3768</v>
      </c>
      <c r="GJ337">
        <v>1783</v>
      </c>
      <c r="GK337">
        <v>3309</v>
      </c>
      <c r="GL337">
        <v>9443</v>
      </c>
      <c r="GM337">
        <v>4658</v>
      </c>
      <c r="GN337">
        <v>2965</v>
      </c>
      <c r="GO337">
        <v>956</v>
      </c>
      <c r="GP337">
        <v>13078</v>
      </c>
      <c r="GQ337">
        <v>16324</v>
      </c>
      <c r="GR337">
        <v>22323</v>
      </c>
      <c r="GS337">
        <v>9514</v>
      </c>
      <c r="GT337">
        <v>3977</v>
      </c>
      <c r="GU337">
        <v>5052</v>
      </c>
      <c r="GV337">
        <v>13385</v>
      </c>
      <c r="GW337">
        <v>5382</v>
      </c>
      <c r="GX337">
        <v>3959</v>
      </c>
      <c r="GY337">
        <v>1178</v>
      </c>
    </row>
    <row r="338" spans="1:207">
      <c r="A338" s="262">
        <v>12065</v>
      </c>
      <c r="B338" s="262">
        <v>12</v>
      </c>
      <c r="C338" s="262">
        <v>0</v>
      </c>
      <c r="D338" s="262">
        <v>65</v>
      </c>
      <c r="E338" s="262" t="s">
        <v>201</v>
      </c>
      <c r="F338" s="262" t="s">
        <v>2857</v>
      </c>
      <c r="G338" s="262" t="s">
        <v>2858</v>
      </c>
      <c r="H338" s="262" t="s">
        <v>2202</v>
      </c>
      <c r="I338" s="262">
        <v>56737</v>
      </c>
      <c r="J338" s="262">
        <v>7770</v>
      </c>
      <c r="K338" s="262">
        <v>14726</v>
      </c>
      <c r="L338" s="262">
        <v>2173</v>
      </c>
      <c r="M338" s="262">
        <v>1724</v>
      </c>
      <c r="N338" s="262">
        <v>2924</v>
      </c>
      <c r="O338" s="262">
        <v>4534</v>
      </c>
      <c r="P338" s="262">
        <v>11567</v>
      </c>
      <c r="Q338" s="262">
        <v>7712</v>
      </c>
      <c r="R338" s="262">
        <v>3607</v>
      </c>
      <c r="S338" s="262">
        <v>2402</v>
      </c>
      <c r="T338" s="262">
        <v>50181</v>
      </c>
      <c r="U338" s="262">
        <v>1246</v>
      </c>
      <c r="V338" s="262">
        <v>1534</v>
      </c>
      <c r="W338" s="262">
        <v>673</v>
      </c>
      <c r="X338" s="262">
        <v>461</v>
      </c>
      <c r="Y338" s="262">
        <v>93</v>
      </c>
      <c r="Z338" s="262">
        <v>147</v>
      </c>
      <c r="AA338" s="262">
        <v>4947</v>
      </c>
      <c r="AB338" s="262">
        <v>5822</v>
      </c>
      <c r="AC338" s="262">
        <v>846</v>
      </c>
      <c r="AD338" s="262">
        <v>40679</v>
      </c>
      <c r="AE338" s="262">
        <v>4201</v>
      </c>
      <c r="AF338" s="262">
        <v>242</v>
      </c>
      <c r="AG338" s="262">
        <v>44741</v>
      </c>
      <c r="AH338" s="262">
        <v>5194</v>
      </c>
      <c r="AI338" s="262">
        <v>4221</v>
      </c>
      <c r="AJ338" s="262">
        <v>2301</v>
      </c>
      <c r="AK338" s="262">
        <v>280</v>
      </c>
      <c r="AL338" s="262">
        <v>40627</v>
      </c>
      <c r="AM338" s="262">
        <v>6525</v>
      </c>
      <c r="AN338" s="262">
        <v>7961</v>
      </c>
      <c r="AO338" s="262">
        <v>1624</v>
      </c>
      <c r="AP338" s="262">
        <v>99128</v>
      </c>
      <c r="AQ338" s="262">
        <v>13873</v>
      </c>
      <c r="AR338" s="262">
        <v>21533</v>
      </c>
      <c r="AS338" s="262">
        <v>4105</v>
      </c>
      <c r="AT338" s="262">
        <v>6621</v>
      </c>
      <c r="AU338" s="262">
        <v>7195</v>
      </c>
      <c r="AV338" s="262">
        <v>10291</v>
      </c>
      <c r="AW338" s="262">
        <v>22219</v>
      </c>
      <c r="AX338" s="262">
        <v>9162</v>
      </c>
      <c r="AY338" s="262">
        <v>4129</v>
      </c>
      <c r="AZ338" s="262">
        <v>11351</v>
      </c>
      <c r="BA338" s="262">
        <v>62205</v>
      </c>
      <c r="BB338" s="262">
        <v>9370</v>
      </c>
      <c r="BC338" s="262">
        <v>9976</v>
      </c>
      <c r="BD338" s="262">
        <v>3531</v>
      </c>
      <c r="BE338" s="262">
        <v>2004</v>
      </c>
      <c r="BF338" s="262">
        <v>259</v>
      </c>
      <c r="BG338" s="262">
        <v>432</v>
      </c>
      <c r="BH338" s="262">
        <v>24588</v>
      </c>
      <c r="BI338" s="262">
        <v>8838</v>
      </c>
      <c r="BJ338" s="262">
        <v>2307</v>
      </c>
      <c r="BK338" s="262">
        <v>57224</v>
      </c>
      <c r="BL338" s="262">
        <v>5846</v>
      </c>
      <c r="BM338" s="262">
        <v>325</v>
      </c>
      <c r="BN338" s="262">
        <v>46903</v>
      </c>
      <c r="BO338" s="262">
        <v>48085</v>
      </c>
      <c r="BP338" s="262">
        <v>619</v>
      </c>
      <c r="BQ338" s="262">
        <v>3521</v>
      </c>
      <c r="BR338" s="262">
        <v>5392</v>
      </c>
      <c r="BS338" s="262">
        <v>18506</v>
      </c>
      <c r="BT338" s="262">
        <v>24464</v>
      </c>
      <c r="BU338" s="262">
        <v>16446</v>
      </c>
      <c r="BV338" s="262">
        <v>14074</v>
      </c>
      <c r="BW338" s="262">
        <v>10994</v>
      </c>
      <c r="BX338" s="262">
        <v>4407</v>
      </c>
      <c r="BY338" s="262">
        <v>2059</v>
      </c>
      <c r="BZ338" s="262">
        <v>1145</v>
      </c>
      <c r="CA338" s="262">
        <v>1641</v>
      </c>
      <c r="CB338" s="262">
        <v>1631</v>
      </c>
      <c r="CC338" s="262">
        <v>9898</v>
      </c>
      <c r="CD338" s="262">
        <v>22017</v>
      </c>
      <c r="CE338" s="262">
        <v>29134</v>
      </c>
      <c r="CF338" s="262">
        <v>19567</v>
      </c>
      <c r="CG338" s="262">
        <v>9970</v>
      </c>
      <c r="CH338" s="262">
        <v>6911</v>
      </c>
      <c r="CI338" s="262">
        <v>56333</v>
      </c>
      <c r="CJ338" s="262">
        <v>8921</v>
      </c>
      <c r="CK338" s="262">
        <v>29026</v>
      </c>
      <c r="CL338" s="262">
        <v>4848</v>
      </c>
      <c r="CM338" s="262">
        <v>94243</v>
      </c>
      <c r="CN338" s="262">
        <v>29893</v>
      </c>
      <c r="CO338" s="262">
        <v>31590</v>
      </c>
      <c r="CP338" s="262">
        <v>23109</v>
      </c>
      <c r="CQ338" s="262">
        <v>7788</v>
      </c>
      <c r="CR338" s="262">
        <v>1863</v>
      </c>
      <c r="CS338" s="262">
        <v>29893</v>
      </c>
      <c r="CT338" s="262">
        <v>36817</v>
      </c>
      <c r="CU338" s="262">
        <v>16297</v>
      </c>
      <c r="CV338" s="262">
        <v>8327</v>
      </c>
      <c r="CW338" s="262">
        <v>2029</v>
      </c>
      <c r="CX338" s="262">
        <v>880</v>
      </c>
      <c r="CY338" s="262">
        <v>200805</v>
      </c>
      <c r="CZ338" s="262">
        <v>98872</v>
      </c>
      <c r="DA338" s="262">
        <v>101935</v>
      </c>
      <c r="DB338" s="262">
        <v>17300</v>
      </c>
      <c r="DC338" s="262">
        <v>16022</v>
      </c>
      <c r="DD338" s="262">
        <v>20449</v>
      </c>
      <c r="DE338" s="262">
        <v>33242</v>
      </c>
      <c r="DF338" s="262">
        <v>22809</v>
      </c>
      <c r="DG338" s="262">
        <v>22082</v>
      </c>
      <c r="DH338" s="262">
        <v>8825</v>
      </c>
      <c r="DI338" s="262">
        <v>4922</v>
      </c>
      <c r="DJ338" s="262">
        <v>5075</v>
      </c>
      <c r="DK338" s="262">
        <v>16204</v>
      </c>
      <c r="DL338" s="262">
        <v>4338</v>
      </c>
      <c r="DM338" s="262">
        <v>12923</v>
      </c>
      <c r="DN338" s="262">
        <v>10309</v>
      </c>
      <c r="DO338" s="262">
        <v>22175</v>
      </c>
      <c r="DP338" s="262">
        <v>37903</v>
      </c>
      <c r="DQ338" s="262">
        <v>44383</v>
      </c>
      <c r="DR338" s="262">
        <v>25015</v>
      </c>
      <c r="DS338" s="262">
        <v>17560</v>
      </c>
      <c r="DT338" s="262">
        <v>112040</v>
      </c>
      <c r="DU338" s="262">
        <v>106200</v>
      </c>
      <c r="DV338" s="262">
        <v>5840</v>
      </c>
      <c r="DW338" s="262">
        <v>87940</v>
      </c>
      <c r="DX338" s="262">
        <v>106200</v>
      </c>
      <c r="DY338" s="262">
        <v>86300</v>
      </c>
      <c r="DZ338" s="262">
        <v>7290</v>
      </c>
      <c r="EA338" s="262">
        <v>5570</v>
      </c>
      <c r="EB338" s="262">
        <v>6420</v>
      </c>
      <c r="EC338" s="262">
        <v>610</v>
      </c>
      <c r="ED338" s="262">
        <v>104490</v>
      </c>
      <c r="EE338" s="262">
        <v>6070</v>
      </c>
      <c r="EF338" s="262">
        <v>15850</v>
      </c>
      <c r="EG338" s="262">
        <v>20610</v>
      </c>
      <c r="EH338" s="262">
        <v>13320</v>
      </c>
      <c r="EI338" s="262">
        <v>18780</v>
      </c>
      <c r="EJ338" s="262">
        <v>1660</v>
      </c>
      <c r="EK338" s="262">
        <v>14180</v>
      </c>
      <c r="EL338" s="262">
        <v>6610</v>
      </c>
      <c r="EM338" s="262">
        <v>6670</v>
      </c>
      <c r="EN338" s="262">
        <v>740</v>
      </c>
      <c r="EO338" s="262">
        <v>106200</v>
      </c>
      <c r="EP338" s="262">
        <v>1960</v>
      </c>
      <c r="EQ338" s="262">
        <v>24820</v>
      </c>
      <c r="ER338" s="262">
        <v>14030</v>
      </c>
      <c r="ES338" s="262">
        <v>2200</v>
      </c>
      <c r="ET338" s="262">
        <v>8590</v>
      </c>
      <c r="EU338" s="262">
        <v>25890</v>
      </c>
      <c r="EV338" s="262">
        <v>17360</v>
      </c>
      <c r="EW338" s="262">
        <v>8540</v>
      </c>
      <c r="EX338" s="262">
        <v>53410</v>
      </c>
      <c r="EY338" s="262">
        <v>2750</v>
      </c>
      <c r="EZ338" s="262">
        <v>14370</v>
      </c>
      <c r="FA338" s="262">
        <v>13500</v>
      </c>
      <c r="FB338" s="262">
        <v>22790</v>
      </c>
      <c r="FC338" s="262">
        <v>110</v>
      </c>
      <c r="FD338" s="262">
        <v>20710</v>
      </c>
      <c r="FE338" s="262">
        <v>10740</v>
      </c>
      <c r="FF338" s="262">
        <v>7360</v>
      </c>
      <c r="FG338" s="262">
        <v>2610</v>
      </c>
      <c r="FH338" s="262">
        <v>10510</v>
      </c>
      <c r="FI338" s="262">
        <v>380</v>
      </c>
      <c r="FJ338" s="262">
        <v>1000</v>
      </c>
      <c r="FK338" s="262">
        <v>5310</v>
      </c>
      <c r="FL338" s="262">
        <v>2430</v>
      </c>
      <c r="FM338" s="262">
        <v>1080</v>
      </c>
      <c r="FN338" s="262">
        <v>174420</v>
      </c>
      <c r="FO338" s="262">
        <v>10330</v>
      </c>
      <c r="FP338" s="262">
        <v>6870</v>
      </c>
      <c r="FQ338" s="262">
        <v>3460</v>
      </c>
      <c r="FR338" s="262">
        <v>40950</v>
      </c>
      <c r="FS338" s="262">
        <v>74390</v>
      </c>
      <c r="FT338" s="262">
        <v>71780</v>
      </c>
      <c r="FU338" s="262">
        <v>2610</v>
      </c>
      <c r="FV338" s="262">
        <v>14160</v>
      </c>
      <c r="FW338" s="262">
        <v>34600</v>
      </c>
      <c r="FX338" s="262">
        <v>174420</v>
      </c>
      <c r="FY338" s="262">
        <v>31310</v>
      </c>
      <c r="FZ338" s="262">
        <v>88320</v>
      </c>
      <c r="GA338" s="262">
        <v>23420</v>
      </c>
      <c r="GB338" s="262">
        <v>1850</v>
      </c>
      <c r="GC338" s="262">
        <v>14530</v>
      </c>
      <c r="GD338" s="262">
        <v>13080</v>
      </c>
      <c r="GE338" s="262">
        <v>1920</v>
      </c>
      <c r="GF338">
        <v>7770</v>
      </c>
      <c r="GG338">
        <v>14571</v>
      </c>
      <c r="GH338">
        <v>6652</v>
      </c>
      <c r="GI338">
        <v>3671</v>
      </c>
      <c r="GJ338">
        <v>1699</v>
      </c>
      <c r="GK338">
        <v>3989</v>
      </c>
      <c r="GL338">
        <v>8883</v>
      </c>
      <c r="GM338">
        <v>4631</v>
      </c>
      <c r="GN338">
        <v>3678</v>
      </c>
      <c r="GO338">
        <v>1193</v>
      </c>
      <c r="GP338">
        <v>13873</v>
      </c>
      <c r="GQ338">
        <v>21356</v>
      </c>
      <c r="GR338">
        <v>17304</v>
      </c>
      <c r="GS338">
        <v>8156</v>
      </c>
      <c r="GT338">
        <v>3776</v>
      </c>
      <c r="GU338">
        <v>8061</v>
      </c>
      <c r="GV338">
        <v>15611</v>
      </c>
      <c r="GW338">
        <v>5362</v>
      </c>
      <c r="GX338">
        <v>4204</v>
      </c>
      <c r="GY338">
        <v>1425</v>
      </c>
    </row>
    <row r="339" spans="1:207">
      <c r="A339" s="262">
        <v>12066</v>
      </c>
      <c r="B339" s="262">
        <v>12</v>
      </c>
      <c r="C339" s="262">
        <v>0</v>
      </c>
      <c r="D339" s="262">
        <v>66</v>
      </c>
      <c r="E339" s="262" t="s">
        <v>201</v>
      </c>
      <c r="F339" s="262" t="s">
        <v>2859</v>
      </c>
      <c r="G339" s="262" t="s">
        <v>2860</v>
      </c>
      <c r="H339" s="262" t="s">
        <v>2202</v>
      </c>
      <c r="I339" s="262">
        <v>29274</v>
      </c>
      <c r="J339" s="262">
        <v>5763</v>
      </c>
      <c r="K339" s="262">
        <v>9104</v>
      </c>
      <c r="L339" s="262">
        <v>2290</v>
      </c>
      <c r="M339" s="262">
        <v>2298</v>
      </c>
      <c r="N339" s="262">
        <v>1716</v>
      </c>
      <c r="O339" s="262">
        <v>2204</v>
      </c>
      <c r="P339" s="262">
        <v>3687</v>
      </c>
      <c r="Q339" s="262">
        <v>1735</v>
      </c>
      <c r="R339" s="262">
        <v>477</v>
      </c>
      <c r="S339" s="262">
        <v>1131</v>
      </c>
      <c r="T339" s="262">
        <v>24092</v>
      </c>
      <c r="U339" s="262">
        <v>1159</v>
      </c>
      <c r="V339" s="262">
        <v>1763</v>
      </c>
      <c r="W339" s="262">
        <v>686</v>
      </c>
      <c r="X339" s="262">
        <v>357</v>
      </c>
      <c r="Y339" s="262">
        <v>13</v>
      </c>
      <c r="Z339" s="262">
        <v>73</v>
      </c>
      <c r="AA339" s="262">
        <v>3326</v>
      </c>
      <c r="AB339" s="262">
        <v>2535</v>
      </c>
      <c r="AC339" s="262">
        <v>469</v>
      </c>
      <c r="AD339" s="262">
        <v>20042</v>
      </c>
      <c r="AE339" s="262">
        <v>2743</v>
      </c>
      <c r="AF339" s="262">
        <v>159</v>
      </c>
      <c r="AG339" s="262">
        <v>20494</v>
      </c>
      <c r="AH339" s="262">
        <v>3849</v>
      </c>
      <c r="AI339" s="262">
        <v>2311</v>
      </c>
      <c r="AJ339" s="262">
        <v>2336</v>
      </c>
      <c r="AK339" s="262">
        <v>284</v>
      </c>
      <c r="AL339" s="262">
        <v>20726</v>
      </c>
      <c r="AM339" s="262">
        <v>3320</v>
      </c>
      <c r="AN339" s="262">
        <v>4237</v>
      </c>
      <c r="AO339" s="262">
        <v>991</v>
      </c>
      <c r="AP339" s="262">
        <v>64486</v>
      </c>
      <c r="AQ339" s="262">
        <v>8865</v>
      </c>
      <c r="AR339" s="262">
        <v>12939</v>
      </c>
      <c r="AS339" s="262">
        <v>5799</v>
      </c>
      <c r="AT339" s="262">
        <v>13056</v>
      </c>
      <c r="AU339" s="262">
        <v>6332</v>
      </c>
      <c r="AV339" s="262">
        <v>7541</v>
      </c>
      <c r="AW339" s="262">
        <v>6888</v>
      </c>
      <c r="AX339" s="262">
        <v>2173</v>
      </c>
      <c r="AY339" s="262">
        <v>893</v>
      </c>
      <c r="AZ339" s="262">
        <v>4061</v>
      </c>
      <c r="BA339" s="262">
        <v>30726</v>
      </c>
      <c r="BB339" s="262">
        <v>9622</v>
      </c>
      <c r="BC339" s="262">
        <v>14314</v>
      </c>
      <c r="BD339" s="262">
        <v>3801</v>
      </c>
      <c r="BE339" s="262">
        <v>1286</v>
      </c>
      <c r="BF339" s="262">
        <v>265</v>
      </c>
      <c r="BG339" s="262">
        <v>411</v>
      </c>
      <c r="BH339" s="262">
        <v>22270</v>
      </c>
      <c r="BI339" s="262">
        <v>3801</v>
      </c>
      <c r="BJ339" s="262">
        <v>1056</v>
      </c>
      <c r="BK339" s="262">
        <v>32888</v>
      </c>
      <c r="BL339" s="262">
        <v>4236</v>
      </c>
      <c r="BM339" s="262">
        <v>235</v>
      </c>
      <c r="BN339" s="262">
        <v>23819</v>
      </c>
      <c r="BO339" s="262">
        <v>35694</v>
      </c>
      <c r="BP339" s="262">
        <v>169</v>
      </c>
      <c r="BQ339" s="262">
        <v>4804</v>
      </c>
      <c r="BR339" s="262">
        <v>2756</v>
      </c>
      <c r="BS339" s="262">
        <v>19729</v>
      </c>
      <c r="BT339" s="262">
        <v>17432</v>
      </c>
      <c r="BU339" s="262">
        <v>8870</v>
      </c>
      <c r="BV339" s="262">
        <v>6906</v>
      </c>
      <c r="BW339" s="262">
        <v>5116</v>
      </c>
      <c r="BX339" s="262">
        <v>1836</v>
      </c>
      <c r="BY339" s="262">
        <v>788</v>
      </c>
      <c r="BZ339" s="262">
        <v>491</v>
      </c>
      <c r="CA339" s="262">
        <v>562</v>
      </c>
      <c r="CB339" s="262">
        <v>856</v>
      </c>
      <c r="CC339" s="262">
        <v>4481</v>
      </c>
      <c r="CD339" s="262">
        <v>16879</v>
      </c>
      <c r="CE339" s="262">
        <v>20339</v>
      </c>
      <c r="CF339" s="262">
        <v>11278</v>
      </c>
      <c r="CG339" s="262">
        <v>6170</v>
      </c>
      <c r="CH339" s="262">
        <v>4483</v>
      </c>
      <c r="CI339" s="262">
        <v>36934</v>
      </c>
      <c r="CJ339" s="262">
        <v>4910</v>
      </c>
      <c r="CK339" s="262">
        <v>20584</v>
      </c>
      <c r="CL339" s="262">
        <v>2058</v>
      </c>
      <c r="CM339" s="262">
        <v>58619</v>
      </c>
      <c r="CN339" s="262">
        <v>21649</v>
      </c>
      <c r="CO339" s="262">
        <v>18258</v>
      </c>
      <c r="CP339" s="262">
        <v>12284</v>
      </c>
      <c r="CQ339" s="262">
        <v>5258</v>
      </c>
      <c r="CR339" s="262">
        <v>1170</v>
      </c>
      <c r="CS339" s="262">
        <v>21649</v>
      </c>
      <c r="CT339" s="262">
        <v>21965</v>
      </c>
      <c r="CU339" s="262">
        <v>8927</v>
      </c>
      <c r="CV339" s="262">
        <v>4521</v>
      </c>
      <c r="CW339" s="262">
        <v>1099</v>
      </c>
      <c r="CX339" s="262">
        <v>458</v>
      </c>
      <c r="CY339" s="262">
        <v>117943</v>
      </c>
      <c r="CZ339" s="262">
        <v>57656</v>
      </c>
      <c r="DA339" s="262">
        <v>60287</v>
      </c>
      <c r="DB339" s="262">
        <v>7969</v>
      </c>
      <c r="DC339" s="262">
        <v>7654</v>
      </c>
      <c r="DD339" s="262">
        <v>12941</v>
      </c>
      <c r="DE339" s="262">
        <v>20092</v>
      </c>
      <c r="DF339" s="262">
        <v>15108</v>
      </c>
      <c r="DG339" s="262">
        <v>16190</v>
      </c>
      <c r="DH339" s="262">
        <v>7028</v>
      </c>
      <c r="DI339" s="262">
        <v>2390</v>
      </c>
      <c r="DJ339" s="262">
        <v>2371</v>
      </c>
      <c r="DK339" s="262">
        <v>7329</v>
      </c>
      <c r="DL339" s="262">
        <v>1985</v>
      </c>
      <c r="DM339" s="262">
        <v>8080</v>
      </c>
      <c r="DN339" s="262">
        <v>6409</v>
      </c>
      <c r="DO339" s="262">
        <v>11941</v>
      </c>
      <c r="DP339" s="262">
        <v>19020</v>
      </c>
      <c r="DQ339" s="262">
        <v>27379</v>
      </c>
      <c r="DR339" s="262">
        <v>17705</v>
      </c>
      <c r="DS339" s="262">
        <v>13334</v>
      </c>
      <c r="DT339" s="262">
        <v>61820</v>
      </c>
      <c r="DU339" s="262">
        <v>56390</v>
      </c>
      <c r="DV339" s="262">
        <v>5430</v>
      </c>
      <c r="DW339" s="262">
        <v>55480</v>
      </c>
      <c r="DX339" s="262">
        <v>56390</v>
      </c>
      <c r="DY339" s="262">
        <v>49380</v>
      </c>
      <c r="DZ339" s="262">
        <v>1940</v>
      </c>
      <c r="EA339" s="262">
        <v>2270</v>
      </c>
      <c r="EB339" s="262">
        <v>2390</v>
      </c>
      <c r="EC339" s="262">
        <v>420</v>
      </c>
      <c r="ED339" s="262">
        <v>55500</v>
      </c>
      <c r="EE339" s="262">
        <v>3020</v>
      </c>
      <c r="EF339" s="262">
        <v>6410</v>
      </c>
      <c r="EG339" s="262">
        <v>10250</v>
      </c>
      <c r="EH339" s="262">
        <v>6190</v>
      </c>
      <c r="EI339" s="262">
        <v>9140</v>
      </c>
      <c r="EJ339" s="262">
        <v>1020</v>
      </c>
      <c r="EK339" s="262">
        <v>8920</v>
      </c>
      <c r="EL339" s="262">
        <v>5980</v>
      </c>
      <c r="EM339" s="262">
        <v>4290</v>
      </c>
      <c r="EN339" s="262">
        <v>300</v>
      </c>
      <c r="EO339" s="262">
        <v>56390</v>
      </c>
      <c r="EP339" s="262">
        <v>1480</v>
      </c>
      <c r="EQ339" s="262">
        <v>16730</v>
      </c>
      <c r="ER339" s="262">
        <v>10320</v>
      </c>
      <c r="ES339" s="262">
        <v>1540</v>
      </c>
      <c r="ET339" s="262">
        <v>4870</v>
      </c>
      <c r="EU339" s="262">
        <v>13500</v>
      </c>
      <c r="EV339" s="262">
        <v>9050</v>
      </c>
      <c r="EW339" s="262">
        <v>4450</v>
      </c>
      <c r="EX339" s="262">
        <v>24690</v>
      </c>
      <c r="EY339" s="262">
        <v>880</v>
      </c>
      <c r="EZ339" s="262">
        <v>7600</v>
      </c>
      <c r="FA339" s="262">
        <v>4280</v>
      </c>
      <c r="FB339" s="262">
        <v>11930</v>
      </c>
      <c r="FC339" s="262">
        <v>0.42420000000000002</v>
      </c>
      <c r="FD339" s="262">
        <v>9100</v>
      </c>
      <c r="FE339" s="262">
        <v>4840</v>
      </c>
      <c r="FF339" s="262">
        <v>3380</v>
      </c>
      <c r="FG339" s="262">
        <v>870</v>
      </c>
      <c r="FH339" s="262">
        <v>4730</v>
      </c>
      <c r="FI339" s="262">
        <v>0.42420000000000002</v>
      </c>
      <c r="FJ339" s="262">
        <v>530</v>
      </c>
      <c r="FK339" s="262">
        <v>2200</v>
      </c>
      <c r="FL339" s="262">
        <v>690</v>
      </c>
      <c r="FM339" s="262">
        <v>860</v>
      </c>
      <c r="FN339" s="262">
        <v>105550</v>
      </c>
      <c r="FO339" s="262">
        <v>4370</v>
      </c>
      <c r="FP339" s="262">
        <v>2880</v>
      </c>
      <c r="FQ339" s="262">
        <v>1490</v>
      </c>
      <c r="FR339" s="262">
        <v>29610</v>
      </c>
      <c r="FS339" s="262">
        <v>48720</v>
      </c>
      <c r="FT339" s="262">
        <v>47850</v>
      </c>
      <c r="FU339" s="262">
        <v>870</v>
      </c>
      <c r="FV339" s="262">
        <v>9110</v>
      </c>
      <c r="FW339" s="262">
        <v>13730</v>
      </c>
      <c r="FX339" s="262">
        <v>105550</v>
      </c>
      <c r="FY339" s="262">
        <v>16660</v>
      </c>
      <c r="FZ339" s="262">
        <v>61950</v>
      </c>
      <c r="GA339" s="262">
        <v>12970</v>
      </c>
      <c r="GB339" s="262">
        <v>760</v>
      </c>
      <c r="GC339" s="262">
        <v>7940</v>
      </c>
      <c r="GD339" s="262">
        <v>4890</v>
      </c>
      <c r="GE339" s="262">
        <v>380</v>
      </c>
      <c r="GF339">
        <v>5763</v>
      </c>
      <c r="GG339">
        <v>8975</v>
      </c>
      <c r="GH339">
        <v>6236</v>
      </c>
      <c r="GI339">
        <v>1693</v>
      </c>
      <c r="GJ339">
        <v>1032</v>
      </c>
      <c r="GK339">
        <v>1336</v>
      </c>
      <c r="GL339">
        <v>2558</v>
      </c>
      <c r="GM339">
        <v>1038</v>
      </c>
      <c r="GN339">
        <v>466</v>
      </c>
      <c r="GO339">
        <v>177</v>
      </c>
      <c r="GP339">
        <v>8865</v>
      </c>
      <c r="GQ339">
        <v>12764</v>
      </c>
      <c r="GR339">
        <v>24568</v>
      </c>
      <c r="GS339">
        <v>5630</v>
      </c>
      <c r="GT339">
        <v>4059</v>
      </c>
      <c r="GU339">
        <v>2260</v>
      </c>
      <c r="GV339">
        <v>3951</v>
      </c>
      <c r="GW339">
        <v>1285</v>
      </c>
      <c r="GX339">
        <v>860</v>
      </c>
      <c r="GY339">
        <v>244</v>
      </c>
    </row>
    <row r="340" spans="1:207">
      <c r="A340" s="262">
        <v>12067</v>
      </c>
      <c r="B340" s="262">
        <v>12</v>
      </c>
      <c r="C340" s="262">
        <v>0</v>
      </c>
      <c r="D340" s="262">
        <v>67</v>
      </c>
      <c r="E340" s="262" t="s">
        <v>201</v>
      </c>
      <c r="F340" s="262" t="s">
        <v>2861</v>
      </c>
      <c r="G340" s="262" t="s">
        <v>2862</v>
      </c>
      <c r="H340" s="262" t="s">
        <v>2202</v>
      </c>
      <c r="I340" s="262">
        <v>48959</v>
      </c>
      <c r="J340" s="262">
        <v>7927</v>
      </c>
      <c r="K340" s="262">
        <v>11057</v>
      </c>
      <c r="L340" s="262">
        <v>3252</v>
      </c>
      <c r="M340" s="262">
        <v>2296</v>
      </c>
      <c r="N340" s="262">
        <v>3252</v>
      </c>
      <c r="O340" s="262">
        <v>4155</v>
      </c>
      <c r="P340" s="262">
        <v>9225</v>
      </c>
      <c r="Q340" s="262">
        <v>5514</v>
      </c>
      <c r="R340" s="262">
        <v>2281</v>
      </c>
      <c r="S340" s="262">
        <v>1899</v>
      </c>
      <c r="T340" s="262">
        <v>42749</v>
      </c>
      <c r="U340" s="262">
        <v>976</v>
      </c>
      <c r="V340" s="262">
        <v>2343</v>
      </c>
      <c r="W340" s="262">
        <v>393</v>
      </c>
      <c r="X340" s="262">
        <v>347</v>
      </c>
      <c r="Y340" s="262">
        <v>104</v>
      </c>
      <c r="Z340" s="262">
        <v>148</v>
      </c>
      <c r="AA340" s="262">
        <v>4102</v>
      </c>
      <c r="AB340" s="262">
        <v>5309</v>
      </c>
      <c r="AC340" s="262">
        <v>557</v>
      </c>
      <c r="AD340" s="262">
        <v>36534</v>
      </c>
      <c r="AE340" s="262">
        <v>2242</v>
      </c>
      <c r="AF340" s="262">
        <v>215</v>
      </c>
      <c r="AG340" s="262">
        <v>37647</v>
      </c>
      <c r="AH340" s="262">
        <v>5127</v>
      </c>
      <c r="AI340" s="262">
        <v>3020</v>
      </c>
      <c r="AJ340" s="262">
        <v>2962</v>
      </c>
      <c r="AK340" s="262">
        <v>203</v>
      </c>
      <c r="AL340" s="262">
        <v>36882</v>
      </c>
      <c r="AM340" s="262">
        <v>5008</v>
      </c>
      <c r="AN340" s="262">
        <v>5657</v>
      </c>
      <c r="AO340" s="262">
        <v>1412</v>
      </c>
      <c r="AP340" s="262">
        <v>92922</v>
      </c>
      <c r="AQ340" s="262">
        <v>12442</v>
      </c>
      <c r="AR340" s="262">
        <v>15924</v>
      </c>
      <c r="AS340" s="262">
        <v>9081</v>
      </c>
      <c r="AT340" s="262">
        <v>9704</v>
      </c>
      <c r="AU340" s="262">
        <v>9612</v>
      </c>
      <c r="AV340" s="262">
        <v>11465</v>
      </c>
      <c r="AW340" s="262">
        <v>15009</v>
      </c>
      <c r="AX340" s="262">
        <v>6951</v>
      </c>
      <c r="AY340" s="262">
        <v>2734</v>
      </c>
      <c r="AZ340" s="262">
        <v>8643</v>
      </c>
      <c r="BA340" s="262">
        <v>52961</v>
      </c>
      <c r="BB340" s="262">
        <v>8709</v>
      </c>
      <c r="BC340" s="262">
        <v>18427</v>
      </c>
      <c r="BD340" s="262">
        <v>2110</v>
      </c>
      <c r="BE340" s="262">
        <v>1533</v>
      </c>
      <c r="BF340" s="262">
        <v>161</v>
      </c>
      <c r="BG340" s="262">
        <v>378</v>
      </c>
      <c r="BH340" s="262">
        <v>21307</v>
      </c>
      <c r="BI340" s="262">
        <v>8667</v>
      </c>
      <c r="BJ340" s="262">
        <v>1740</v>
      </c>
      <c r="BK340" s="262">
        <v>57892</v>
      </c>
      <c r="BL340" s="262">
        <v>2863</v>
      </c>
      <c r="BM340" s="262">
        <v>453</v>
      </c>
      <c r="BN340" s="262">
        <v>40702</v>
      </c>
      <c r="BO340" s="262">
        <v>45718</v>
      </c>
      <c r="BP340" s="262">
        <v>750</v>
      </c>
      <c r="BQ340" s="262">
        <v>5752</v>
      </c>
      <c r="BR340" s="262">
        <v>5055</v>
      </c>
      <c r="BS340" s="262">
        <v>21587</v>
      </c>
      <c r="BT340" s="262">
        <v>24248</v>
      </c>
      <c r="BU340" s="262">
        <v>13453</v>
      </c>
      <c r="BV340" s="262">
        <v>11843</v>
      </c>
      <c r="BW340" s="262">
        <v>9252</v>
      </c>
      <c r="BX340" s="262">
        <v>3685</v>
      </c>
      <c r="BY340" s="262">
        <v>1556</v>
      </c>
      <c r="BZ340" s="262">
        <v>1023</v>
      </c>
      <c r="CA340" s="262">
        <v>1220</v>
      </c>
      <c r="CB340" s="262">
        <v>1735</v>
      </c>
      <c r="CC340" s="262">
        <v>8500</v>
      </c>
      <c r="CD340" s="262">
        <v>20255</v>
      </c>
      <c r="CE340" s="262">
        <v>28898</v>
      </c>
      <c r="CF340" s="262">
        <v>17500</v>
      </c>
      <c r="CG340" s="262">
        <v>9305</v>
      </c>
      <c r="CH340" s="262">
        <v>6729</v>
      </c>
      <c r="CI340" s="262">
        <v>55467</v>
      </c>
      <c r="CJ340" s="262">
        <v>7174</v>
      </c>
      <c r="CK340" s="262">
        <v>27243</v>
      </c>
      <c r="CL340" s="262">
        <v>3038</v>
      </c>
      <c r="CM340" s="262">
        <v>85563</v>
      </c>
      <c r="CN340" s="262">
        <v>28700</v>
      </c>
      <c r="CO340" s="262">
        <v>27680</v>
      </c>
      <c r="CP340" s="262">
        <v>20315</v>
      </c>
      <c r="CQ340" s="262">
        <v>7481</v>
      </c>
      <c r="CR340" s="262">
        <v>1387</v>
      </c>
      <c r="CS340" s="262">
        <v>28700</v>
      </c>
      <c r="CT340" s="262">
        <v>32479</v>
      </c>
      <c r="CU340" s="262">
        <v>14427</v>
      </c>
      <c r="CV340" s="262">
        <v>7204</v>
      </c>
      <c r="CW340" s="262">
        <v>1863</v>
      </c>
      <c r="CX340" s="262">
        <v>890</v>
      </c>
      <c r="CY340" s="262">
        <v>178177</v>
      </c>
      <c r="CZ340" s="262">
        <v>87723</v>
      </c>
      <c r="DA340" s="262">
        <v>90453</v>
      </c>
      <c r="DB340" s="262">
        <v>13189</v>
      </c>
      <c r="DC340" s="262">
        <v>12262</v>
      </c>
      <c r="DD340" s="262">
        <v>18747</v>
      </c>
      <c r="DE340" s="262">
        <v>31890</v>
      </c>
      <c r="DF340" s="262">
        <v>21652</v>
      </c>
      <c r="DG340" s="262">
        <v>22420</v>
      </c>
      <c r="DH340" s="262">
        <v>9162</v>
      </c>
      <c r="DI340" s="262">
        <v>3908</v>
      </c>
      <c r="DJ340" s="262">
        <v>3967</v>
      </c>
      <c r="DK340" s="262">
        <v>12023</v>
      </c>
      <c r="DL340" s="262">
        <v>3252</v>
      </c>
      <c r="DM340" s="262">
        <v>11897</v>
      </c>
      <c r="DN340" s="262">
        <v>9151</v>
      </c>
      <c r="DO340" s="262">
        <v>18553</v>
      </c>
      <c r="DP340" s="262">
        <v>30301</v>
      </c>
      <c r="DQ340" s="262">
        <v>42653</v>
      </c>
      <c r="DR340" s="262">
        <v>24350</v>
      </c>
      <c r="DS340" s="262">
        <v>18121</v>
      </c>
      <c r="DT340" s="262">
        <v>98130</v>
      </c>
      <c r="DU340" s="262">
        <v>92360</v>
      </c>
      <c r="DV340" s="262">
        <v>5770</v>
      </c>
      <c r="DW340" s="262">
        <v>78680</v>
      </c>
      <c r="DX340" s="262">
        <v>92360</v>
      </c>
      <c r="DY340" s="262">
        <v>77410</v>
      </c>
      <c r="DZ340" s="262">
        <v>5120</v>
      </c>
      <c r="EA340" s="262">
        <v>4290</v>
      </c>
      <c r="EB340" s="262">
        <v>5320</v>
      </c>
      <c r="EC340" s="262">
        <v>0.42420000000000002</v>
      </c>
      <c r="ED340" s="262">
        <v>90730</v>
      </c>
      <c r="EE340" s="262">
        <v>5110</v>
      </c>
      <c r="EF340" s="262">
        <v>12200</v>
      </c>
      <c r="EG340" s="262">
        <v>18550</v>
      </c>
      <c r="EH340" s="262">
        <v>11250</v>
      </c>
      <c r="EI340" s="262">
        <v>15070</v>
      </c>
      <c r="EJ340" s="262">
        <v>1430</v>
      </c>
      <c r="EK340" s="262">
        <v>12740</v>
      </c>
      <c r="EL340" s="262">
        <v>7460</v>
      </c>
      <c r="EM340" s="262">
        <v>6320</v>
      </c>
      <c r="EN340" s="262">
        <v>610</v>
      </c>
      <c r="EO340" s="262">
        <v>92360</v>
      </c>
      <c r="EP340" s="262">
        <v>2070</v>
      </c>
      <c r="EQ340" s="262">
        <v>23780</v>
      </c>
      <c r="ER340" s="262">
        <v>13210</v>
      </c>
      <c r="ES340" s="262">
        <v>2290</v>
      </c>
      <c r="ET340" s="262">
        <v>8280</v>
      </c>
      <c r="EU340" s="262">
        <v>21510</v>
      </c>
      <c r="EV340" s="262">
        <v>14260</v>
      </c>
      <c r="EW340" s="262">
        <v>7250</v>
      </c>
      <c r="EX340" s="262">
        <v>45000</v>
      </c>
      <c r="EY340" s="262">
        <v>1920</v>
      </c>
      <c r="EZ340" s="262">
        <v>11880</v>
      </c>
      <c r="FA340" s="262">
        <v>10090</v>
      </c>
      <c r="FB340" s="262">
        <v>21120</v>
      </c>
      <c r="FC340" s="262">
        <v>0.42420000000000002</v>
      </c>
      <c r="FD340" s="262">
        <v>16030</v>
      </c>
      <c r="FE340" s="262">
        <v>7970</v>
      </c>
      <c r="FF340" s="262">
        <v>5650</v>
      </c>
      <c r="FG340" s="262">
        <v>2410</v>
      </c>
      <c r="FH340" s="262">
        <v>7800</v>
      </c>
      <c r="FI340" s="262">
        <v>0.42420000000000002</v>
      </c>
      <c r="FJ340" s="262">
        <v>750</v>
      </c>
      <c r="FK340" s="262">
        <v>4350</v>
      </c>
      <c r="FL340" s="262">
        <v>1360</v>
      </c>
      <c r="FM340" s="262">
        <v>1430</v>
      </c>
      <c r="FN340" s="262">
        <v>157720</v>
      </c>
      <c r="FO340" s="262">
        <v>7620</v>
      </c>
      <c r="FP340" s="262">
        <v>5000</v>
      </c>
      <c r="FQ340" s="262">
        <v>2620</v>
      </c>
      <c r="FR340" s="262">
        <v>36190</v>
      </c>
      <c r="FS340" s="262">
        <v>71990</v>
      </c>
      <c r="FT340" s="262">
        <v>69590</v>
      </c>
      <c r="FU340" s="262">
        <v>2410</v>
      </c>
      <c r="FV340" s="262">
        <v>14400</v>
      </c>
      <c r="FW340" s="262">
        <v>27520</v>
      </c>
      <c r="FX340" s="262">
        <v>157720</v>
      </c>
      <c r="FY340" s="262">
        <v>24960</v>
      </c>
      <c r="FZ340" s="262">
        <v>82300</v>
      </c>
      <c r="GA340" s="262">
        <v>23280</v>
      </c>
      <c r="GB340" s="262">
        <v>1040</v>
      </c>
      <c r="GC340" s="262">
        <v>12740</v>
      </c>
      <c r="GD340" s="262">
        <v>11780</v>
      </c>
      <c r="GE340" s="262">
        <v>1620</v>
      </c>
      <c r="GF340">
        <v>7927</v>
      </c>
      <c r="GG340">
        <v>10713</v>
      </c>
      <c r="GH340">
        <v>8894</v>
      </c>
      <c r="GI340">
        <v>3339</v>
      </c>
      <c r="GJ340">
        <v>1521</v>
      </c>
      <c r="GK340">
        <v>3164</v>
      </c>
      <c r="GL340">
        <v>7096</v>
      </c>
      <c r="GM340">
        <v>3382</v>
      </c>
      <c r="GN340">
        <v>2065</v>
      </c>
      <c r="GO340">
        <v>858</v>
      </c>
      <c r="GP340">
        <v>12442</v>
      </c>
      <c r="GQ340">
        <v>15426</v>
      </c>
      <c r="GR340">
        <v>28473</v>
      </c>
      <c r="GS340">
        <v>8844</v>
      </c>
      <c r="GT340">
        <v>3855</v>
      </c>
      <c r="GU340">
        <v>4992</v>
      </c>
      <c r="GV340">
        <v>11219</v>
      </c>
      <c r="GW340">
        <v>4164</v>
      </c>
      <c r="GX340">
        <v>2414</v>
      </c>
      <c r="GY340">
        <v>1093</v>
      </c>
    </row>
    <row r="341" spans="1:207">
      <c r="A341" s="262">
        <v>12068</v>
      </c>
      <c r="B341" s="262">
        <v>12</v>
      </c>
      <c r="C341" s="262">
        <v>0</v>
      </c>
      <c r="D341" s="262">
        <v>68</v>
      </c>
      <c r="E341" s="262" t="s">
        <v>201</v>
      </c>
      <c r="F341" s="262" t="s">
        <v>2863</v>
      </c>
      <c r="G341" s="262" t="s">
        <v>2864</v>
      </c>
      <c r="H341" s="262" t="s">
        <v>2202</v>
      </c>
      <c r="I341" s="262">
        <v>28638</v>
      </c>
      <c r="J341" s="262">
        <v>8659</v>
      </c>
      <c r="K341" s="262">
        <v>5979</v>
      </c>
      <c r="L341" s="262">
        <v>1562</v>
      </c>
      <c r="M341" s="262">
        <v>1052</v>
      </c>
      <c r="N341" s="262">
        <v>1762</v>
      </c>
      <c r="O341" s="262">
        <v>2846</v>
      </c>
      <c r="P341" s="262">
        <v>4225</v>
      </c>
      <c r="Q341" s="262">
        <v>1884</v>
      </c>
      <c r="R341" s="262">
        <v>669</v>
      </c>
      <c r="S341" s="262">
        <v>1218</v>
      </c>
      <c r="T341" s="262">
        <v>24978</v>
      </c>
      <c r="U341" s="262">
        <v>372</v>
      </c>
      <c r="V341" s="262">
        <v>1218</v>
      </c>
      <c r="W341" s="262">
        <v>362</v>
      </c>
      <c r="X341" s="262">
        <v>216</v>
      </c>
      <c r="Y341" s="262">
        <v>135</v>
      </c>
      <c r="Z341" s="262">
        <v>139</v>
      </c>
      <c r="AA341" s="262">
        <v>2992</v>
      </c>
      <c r="AB341" s="262">
        <v>2093</v>
      </c>
      <c r="AC341" s="262">
        <v>299</v>
      </c>
      <c r="AD341" s="262">
        <v>19827</v>
      </c>
      <c r="AE341" s="262">
        <v>3239</v>
      </c>
      <c r="AF341" s="262">
        <v>188</v>
      </c>
      <c r="AG341" s="262">
        <v>21397</v>
      </c>
      <c r="AH341" s="262">
        <v>3205</v>
      </c>
      <c r="AI341" s="262">
        <v>2500</v>
      </c>
      <c r="AJ341" s="262">
        <v>1412</v>
      </c>
      <c r="AK341" s="262">
        <v>124</v>
      </c>
      <c r="AL341" s="262">
        <v>18828</v>
      </c>
      <c r="AM341" s="262">
        <v>4166</v>
      </c>
      <c r="AN341" s="262">
        <v>4492</v>
      </c>
      <c r="AO341" s="262">
        <v>1152</v>
      </c>
      <c r="AP341" s="262">
        <v>53241</v>
      </c>
      <c r="AQ341" s="262">
        <v>14024</v>
      </c>
      <c r="AR341" s="262">
        <v>9188</v>
      </c>
      <c r="AS341" s="262">
        <v>2321</v>
      </c>
      <c r="AT341" s="262">
        <v>3736</v>
      </c>
      <c r="AU341" s="262">
        <v>5974</v>
      </c>
      <c r="AV341" s="262">
        <v>6797</v>
      </c>
      <c r="AW341" s="262">
        <v>7883</v>
      </c>
      <c r="AX341" s="262">
        <v>2419</v>
      </c>
      <c r="AY341" s="262">
        <v>899</v>
      </c>
      <c r="AZ341" s="262">
        <v>4715</v>
      </c>
      <c r="BA341" s="262">
        <v>32965</v>
      </c>
      <c r="BB341" s="262">
        <v>3295</v>
      </c>
      <c r="BC341" s="262">
        <v>8286</v>
      </c>
      <c r="BD341" s="262">
        <v>2087</v>
      </c>
      <c r="BE341" s="262">
        <v>1105</v>
      </c>
      <c r="BF341" s="262">
        <v>484</v>
      </c>
      <c r="BG341" s="262">
        <v>304</v>
      </c>
      <c r="BH341" s="262">
        <v>13926</v>
      </c>
      <c r="BI341" s="262">
        <v>4076</v>
      </c>
      <c r="BJ341" s="262">
        <v>500</v>
      </c>
      <c r="BK341" s="262">
        <v>30165</v>
      </c>
      <c r="BL341" s="262">
        <v>4297</v>
      </c>
      <c r="BM341" s="262">
        <v>277</v>
      </c>
      <c r="BN341" s="262">
        <v>23411</v>
      </c>
      <c r="BO341" s="262">
        <v>25952</v>
      </c>
      <c r="BP341" s="262">
        <v>569</v>
      </c>
      <c r="BQ341" s="262">
        <v>3309</v>
      </c>
      <c r="BR341" s="262">
        <v>2690</v>
      </c>
      <c r="BS341" s="262">
        <v>12262</v>
      </c>
      <c r="BT341" s="262">
        <v>12932</v>
      </c>
      <c r="BU341" s="262">
        <v>8340</v>
      </c>
      <c r="BV341" s="262">
        <v>6975</v>
      </c>
      <c r="BW341" s="262">
        <v>5311</v>
      </c>
      <c r="BX341" s="262">
        <v>2119</v>
      </c>
      <c r="BY341" s="262">
        <v>1096</v>
      </c>
      <c r="BZ341" s="262">
        <v>602</v>
      </c>
      <c r="CA341" s="262">
        <v>914</v>
      </c>
      <c r="CB341" s="262">
        <v>1562</v>
      </c>
      <c r="CC341" s="262">
        <v>5551</v>
      </c>
      <c r="CD341" s="262">
        <v>13324</v>
      </c>
      <c r="CE341" s="262">
        <v>13453</v>
      </c>
      <c r="CF341" s="262">
        <v>9606</v>
      </c>
      <c r="CG341" s="262">
        <v>5421</v>
      </c>
      <c r="CH341" s="262">
        <v>4324</v>
      </c>
      <c r="CI341" s="262">
        <v>29267</v>
      </c>
      <c r="CJ341" s="262">
        <v>5282</v>
      </c>
      <c r="CK341" s="262">
        <v>15200</v>
      </c>
      <c r="CL341" s="262">
        <v>3492</v>
      </c>
      <c r="CM341" s="262">
        <v>48268</v>
      </c>
      <c r="CN341" s="262">
        <v>17126</v>
      </c>
      <c r="CO341" s="262">
        <v>14588</v>
      </c>
      <c r="CP341" s="262">
        <v>11256</v>
      </c>
      <c r="CQ341" s="262">
        <v>4354</v>
      </c>
      <c r="CR341" s="262">
        <v>944</v>
      </c>
      <c r="CS341" s="262">
        <v>17126</v>
      </c>
      <c r="CT341" s="262">
        <v>17564</v>
      </c>
      <c r="CU341" s="262">
        <v>8094</v>
      </c>
      <c r="CV341" s="262">
        <v>3943</v>
      </c>
      <c r="CW341" s="262">
        <v>1038</v>
      </c>
      <c r="CX341" s="262">
        <v>503</v>
      </c>
      <c r="CY341" s="262">
        <v>100242</v>
      </c>
      <c r="CZ341" s="262">
        <v>49844</v>
      </c>
      <c r="DA341" s="262">
        <v>50398</v>
      </c>
      <c r="DB341" s="262">
        <v>7422</v>
      </c>
      <c r="DC341" s="262">
        <v>6995</v>
      </c>
      <c r="DD341" s="262">
        <v>11321</v>
      </c>
      <c r="DE341" s="262">
        <v>18678</v>
      </c>
      <c r="DF341" s="262">
        <v>11570</v>
      </c>
      <c r="DG341" s="262">
        <v>11698</v>
      </c>
      <c r="DH341" s="262">
        <v>5254</v>
      </c>
      <c r="DI341" s="262">
        <v>2253</v>
      </c>
      <c r="DJ341" s="262">
        <v>2189</v>
      </c>
      <c r="DK341" s="262">
        <v>6753</v>
      </c>
      <c r="DL341" s="262">
        <v>1845</v>
      </c>
      <c r="DM341" s="262">
        <v>7027</v>
      </c>
      <c r="DN341" s="262">
        <v>5671</v>
      </c>
      <c r="DO341" s="262">
        <v>10379</v>
      </c>
      <c r="DP341" s="262">
        <v>16925</v>
      </c>
      <c r="DQ341" s="262">
        <v>24616</v>
      </c>
      <c r="DR341" s="262">
        <v>12565</v>
      </c>
      <c r="DS341" s="262">
        <v>10019</v>
      </c>
      <c r="DT341" s="262">
        <v>54660</v>
      </c>
      <c r="DU341" s="262">
        <v>50460</v>
      </c>
      <c r="DV341" s="262">
        <v>4200</v>
      </c>
      <c r="DW341" s="262">
        <v>44460</v>
      </c>
      <c r="DX341" s="262">
        <v>50460</v>
      </c>
      <c r="DY341" s="262">
        <v>43400</v>
      </c>
      <c r="DZ341" s="262">
        <v>2100</v>
      </c>
      <c r="EA341" s="262">
        <v>2130</v>
      </c>
      <c r="EB341" s="262">
        <v>2630</v>
      </c>
      <c r="EC341" s="262">
        <v>0.42420000000000002</v>
      </c>
      <c r="ED341" s="262">
        <v>49520</v>
      </c>
      <c r="EE341" s="262">
        <v>2590</v>
      </c>
      <c r="EF341" s="262">
        <v>5890</v>
      </c>
      <c r="EG341" s="262">
        <v>9140</v>
      </c>
      <c r="EH341" s="262">
        <v>5120</v>
      </c>
      <c r="EI341" s="262">
        <v>8570</v>
      </c>
      <c r="EJ341" s="262">
        <v>1790</v>
      </c>
      <c r="EK341" s="262">
        <v>8390</v>
      </c>
      <c r="EL341" s="262">
        <v>3880</v>
      </c>
      <c r="EM341" s="262">
        <v>3860</v>
      </c>
      <c r="EN341" s="262">
        <v>0.42420000000000002</v>
      </c>
      <c r="EO341" s="262">
        <v>50460</v>
      </c>
      <c r="EP341" s="262">
        <v>2750</v>
      </c>
      <c r="EQ341" s="262">
        <v>12230</v>
      </c>
      <c r="ER341" s="262">
        <v>6380</v>
      </c>
      <c r="ES341" s="262">
        <v>800</v>
      </c>
      <c r="ET341" s="262">
        <v>5050</v>
      </c>
      <c r="EU341" s="262">
        <v>11940</v>
      </c>
      <c r="EV341" s="262">
        <v>8820</v>
      </c>
      <c r="EW341" s="262">
        <v>3110</v>
      </c>
      <c r="EX341" s="262">
        <v>23550</v>
      </c>
      <c r="EY341" s="262">
        <v>890</v>
      </c>
      <c r="EZ341" s="262">
        <v>5400</v>
      </c>
      <c r="FA341" s="262">
        <v>5550</v>
      </c>
      <c r="FB341" s="262">
        <v>11710</v>
      </c>
      <c r="FC341" s="262">
        <v>10</v>
      </c>
      <c r="FD341" s="262">
        <v>8980</v>
      </c>
      <c r="FE341" s="262">
        <v>5120</v>
      </c>
      <c r="FF341" s="262">
        <v>2900</v>
      </c>
      <c r="FG341" s="262">
        <v>960</v>
      </c>
      <c r="FH341" s="262">
        <v>5040</v>
      </c>
      <c r="FI341" s="262">
        <v>0.42420000000000002</v>
      </c>
      <c r="FJ341" s="262">
        <v>670</v>
      </c>
      <c r="FK341" s="262">
        <v>1840</v>
      </c>
      <c r="FL341" s="262">
        <v>530</v>
      </c>
      <c r="FM341" s="262">
        <v>740</v>
      </c>
      <c r="FN341" s="262">
        <v>87910</v>
      </c>
      <c r="FO341" s="262">
        <v>4920</v>
      </c>
      <c r="FP341" s="262">
        <v>3640</v>
      </c>
      <c r="FQ341" s="262">
        <v>1280</v>
      </c>
      <c r="FR341" s="262">
        <v>23170</v>
      </c>
      <c r="FS341" s="262">
        <v>41680</v>
      </c>
      <c r="FT341" s="262">
        <v>40730</v>
      </c>
      <c r="FU341" s="262">
        <v>960</v>
      </c>
      <c r="FV341" s="262">
        <v>6000</v>
      </c>
      <c r="FW341" s="262">
        <v>12130</v>
      </c>
      <c r="FX341" s="262">
        <v>87910</v>
      </c>
      <c r="FY341" s="262">
        <v>16290</v>
      </c>
      <c r="FZ341" s="262">
        <v>49570</v>
      </c>
      <c r="GA341" s="262">
        <v>10870</v>
      </c>
      <c r="GB341" s="262">
        <v>750</v>
      </c>
      <c r="GC341" s="262">
        <v>4920</v>
      </c>
      <c r="GD341" s="262">
        <v>4820</v>
      </c>
      <c r="GE341" s="262">
        <v>700</v>
      </c>
      <c r="GF341">
        <v>8659</v>
      </c>
      <c r="GG341">
        <v>5771</v>
      </c>
      <c r="GH341">
        <v>4366</v>
      </c>
      <c r="GI341">
        <v>2285</v>
      </c>
      <c r="GJ341">
        <v>1147</v>
      </c>
      <c r="GK341">
        <v>1759</v>
      </c>
      <c r="GL341">
        <v>2582</v>
      </c>
      <c r="GM341">
        <v>1164</v>
      </c>
      <c r="GN341">
        <v>652</v>
      </c>
      <c r="GO341">
        <v>253</v>
      </c>
      <c r="GP341">
        <v>14024</v>
      </c>
      <c r="GQ341">
        <v>8941</v>
      </c>
      <c r="GR341">
        <v>11956</v>
      </c>
      <c r="GS341">
        <v>5223</v>
      </c>
      <c r="GT341">
        <v>3200</v>
      </c>
      <c r="GU341">
        <v>3052</v>
      </c>
      <c r="GV341">
        <v>4261</v>
      </c>
      <c r="GW341">
        <v>1383</v>
      </c>
      <c r="GX341">
        <v>828</v>
      </c>
      <c r="GY341">
        <v>373</v>
      </c>
    </row>
    <row r="342" spans="1:207">
      <c r="A342" s="262">
        <v>12069</v>
      </c>
      <c r="B342" s="262">
        <v>12</v>
      </c>
      <c r="C342" s="262">
        <v>0</v>
      </c>
      <c r="D342" s="262">
        <v>69</v>
      </c>
      <c r="E342" s="262" t="s">
        <v>201</v>
      </c>
      <c r="F342" s="262" t="s">
        <v>2865</v>
      </c>
      <c r="G342" s="262" t="s">
        <v>2866</v>
      </c>
      <c r="H342" s="262" t="s">
        <v>2202</v>
      </c>
      <c r="I342" s="262">
        <v>61082</v>
      </c>
      <c r="J342" s="262">
        <v>11783</v>
      </c>
      <c r="K342" s="262">
        <v>14503</v>
      </c>
      <c r="L342" s="262">
        <v>2010</v>
      </c>
      <c r="M342" s="262">
        <v>1704</v>
      </c>
      <c r="N342" s="262">
        <v>2747</v>
      </c>
      <c r="O342" s="262">
        <v>4622</v>
      </c>
      <c r="P342" s="262">
        <v>12429</v>
      </c>
      <c r="Q342" s="262">
        <v>7247</v>
      </c>
      <c r="R342" s="262">
        <v>4037</v>
      </c>
      <c r="S342" s="262">
        <v>2195</v>
      </c>
      <c r="T342" s="262">
        <v>55151</v>
      </c>
      <c r="U342" s="262">
        <v>431</v>
      </c>
      <c r="V342" s="262">
        <v>1402</v>
      </c>
      <c r="W342" s="262">
        <v>1047</v>
      </c>
      <c r="X342" s="262">
        <v>490</v>
      </c>
      <c r="Y342" s="262">
        <v>202</v>
      </c>
      <c r="Z342" s="262">
        <v>164</v>
      </c>
      <c r="AA342" s="262">
        <v>4015</v>
      </c>
      <c r="AB342" s="262">
        <v>4072</v>
      </c>
      <c r="AC342" s="262">
        <v>767</v>
      </c>
      <c r="AD342" s="262">
        <v>48436</v>
      </c>
      <c r="AE342" s="262">
        <v>3557</v>
      </c>
      <c r="AF342" s="262">
        <v>235</v>
      </c>
      <c r="AG342" s="262">
        <v>49330</v>
      </c>
      <c r="AH342" s="262">
        <v>6583</v>
      </c>
      <c r="AI342" s="262">
        <v>3447</v>
      </c>
      <c r="AJ342" s="262">
        <v>1536</v>
      </c>
      <c r="AK342" s="262">
        <v>186</v>
      </c>
      <c r="AL342" s="262">
        <v>44708</v>
      </c>
      <c r="AM342" s="262">
        <v>7122</v>
      </c>
      <c r="AN342" s="262">
        <v>7082</v>
      </c>
      <c r="AO342" s="262">
        <v>2170</v>
      </c>
      <c r="AP342" s="262">
        <v>93975</v>
      </c>
      <c r="AQ342" s="262">
        <v>16231</v>
      </c>
      <c r="AR342" s="262">
        <v>19779</v>
      </c>
      <c r="AS342" s="262">
        <v>3347</v>
      </c>
      <c r="AT342" s="262">
        <v>4813</v>
      </c>
      <c r="AU342" s="262">
        <v>5576</v>
      </c>
      <c r="AV342" s="262">
        <v>8581</v>
      </c>
      <c r="AW342" s="262">
        <v>22145</v>
      </c>
      <c r="AX342" s="262">
        <v>8940</v>
      </c>
      <c r="AY342" s="262">
        <v>4547</v>
      </c>
      <c r="AZ342" s="262">
        <v>9319</v>
      </c>
      <c r="BA342" s="262">
        <v>66582</v>
      </c>
      <c r="BB342" s="262">
        <v>3443</v>
      </c>
      <c r="BC342" s="262">
        <v>8160</v>
      </c>
      <c r="BD342" s="262">
        <v>3626</v>
      </c>
      <c r="BE342" s="262">
        <v>2050</v>
      </c>
      <c r="BF342" s="262">
        <v>400</v>
      </c>
      <c r="BG342" s="262">
        <v>379</v>
      </c>
      <c r="BH342" s="262">
        <v>12390</v>
      </c>
      <c r="BI342" s="262">
        <v>6046</v>
      </c>
      <c r="BJ342" s="262">
        <v>2627</v>
      </c>
      <c r="BK342" s="262">
        <v>67967</v>
      </c>
      <c r="BL342" s="262">
        <v>4660</v>
      </c>
      <c r="BM342" s="262">
        <v>269</v>
      </c>
      <c r="BN342" s="262">
        <v>52460</v>
      </c>
      <c r="BO342" s="262">
        <v>37384</v>
      </c>
      <c r="BP342" s="262">
        <v>621</v>
      </c>
      <c r="BQ342" s="262">
        <v>3494</v>
      </c>
      <c r="BR342" s="262">
        <v>3257</v>
      </c>
      <c r="BS342" s="262">
        <v>14558</v>
      </c>
      <c r="BT342" s="262">
        <v>19111</v>
      </c>
      <c r="BU342" s="262">
        <v>15694</v>
      </c>
      <c r="BV342" s="262">
        <v>15285</v>
      </c>
      <c r="BW342" s="262">
        <v>12656</v>
      </c>
      <c r="BX342" s="262">
        <v>6037</v>
      </c>
      <c r="BY342" s="262">
        <v>2852</v>
      </c>
      <c r="BZ342" s="262">
        <v>1822</v>
      </c>
      <c r="CA342" s="262">
        <v>2687</v>
      </c>
      <c r="CB342" s="262">
        <v>1577</v>
      </c>
      <c r="CC342" s="262">
        <v>7301</v>
      </c>
      <c r="CD342" s="262">
        <v>17982</v>
      </c>
      <c r="CE342" s="262">
        <v>23982</v>
      </c>
      <c r="CF342" s="262">
        <v>20419</v>
      </c>
      <c r="CG342" s="262">
        <v>12667</v>
      </c>
      <c r="CH342" s="262">
        <v>10031</v>
      </c>
      <c r="CI342" s="262">
        <v>60419</v>
      </c>
      <c r="CJ342" s="262">
        <v>9349</v>
      </c>
      <c r="CK342" s="262">
        <v>18437</v>
      </c>
      <c r="CL342" s="262">
        <v>5754</v>
      </c>
      <c r="CM342" s="262">
        <v>88859</v>
      </c>
      <c r="CN342" s="262">
        <v>24529</v>
      </c>
      <c r="CO342" s="262">
        <v>28240</v>
      </c>
      <c r="CP342" s="262">
        <v>26961</v>
      </c>
      <c r="CQ342" s="262">
        <v>7532</v>
      </c>
      <c r="CR342" s="262">
        <v>1597</v>
      </c>
      <c r="CS342" s="262">
        <v>24529</v>
      </c>
      <c r="CT342" s="262">
        <v>32539</v>
      </c>
      <c r="CU342" s="262">
        <v>17376</v>
      </c>
      <c r="CV342" s="262">
        <v>10378</v>
      </c>
      <c r="CW342" s="262">
        <v>2803</v>
      </c>
      <c r="CX342" s="262">
        <v>1234</v>
      </c>
      <c r="CY342" s="262">
        <v>202816</v>
      </c>
      <c r="CZ342" s="262">
        <v>100175</v>
      </c>
      <c r="DA342" s="262">
        <v>102641</v>
      </c>
      <c r="DB342" s="262">
        <v>17825</v>
      </c>
      <c r="DC342" s="262">
        <v>16907</v>
      </c>
      <c r="DD342" s="262">
        <v>19586</v>
      </c>
      <c r="DE342" s="262">
        <v>35186</v>
      </c>
      <c r="DF342" s="262">
        <v>22599</v>
      </c>
      <c r="DG342" s="262">
        <v>21011</v>
      </c>
      <c r="DH342" s="262">
        <v>9279</v>
      </c>
      <c r="DI342" s="262">
        <v>4791</v>
      </c>
      <c r="DJ342" s="262">
        <v>5379</v>
      </c>
      <c r="DK342" s="262">
        <v>17304</v>
      </c>
      <c r="DL342" s="262">
        <v>4429</v>
      </c>
      <c r="DM342" s="262">
        <v>12997</v>
      </c>
      <c r="DN342" s="262">
        <v>9418</v>
      </c>
      <c r="DO342" s="262">
        <v>22059</v>
      </c>
      <c r="DP342" s="262">
        <v>38364</v>
      </c>
      <c r="DQ342" s="262">
        <v>46431</v>
      </c>
      <c r="DR342" s="262">
        <v>24107</v>
      </c>
      <c r="DS342" s="262">
        <v>17537</v>
      </c>
      <c r="DT342" s="262">
        <v>115990</v>
      </c>
      <c r="DU342" s="262">
        <v>111630</v>
      </c>
      <c r="DV342" s="262">
        <v>4360</v>
      </c>
      <c r="DW342" s="262">
        <v>85710</v>
      </c>
      <c r="DX342" s="262">
        <v>111630</v>
      </c>
      <c r="DY342" s="262">
        <v>89450</v>
      </c>
      <c r="DZ342" s="262">
        <v>7640</v>
      </c>
      <c r="EA342" s="262">
        <v>5920</v>
      </c>
      <c r="EB342" s="262">
        <v>7980</v>
      </c>
      <c r="EC342" s="262">
        <v>640</v>
      </c>
      <c r="ED342" s="262">
        <v>109620</v>
      </c>
      <c r="EE342" s="262">
        <v>7690</v>
      </c>
      <c r="EF342" s="262">
        <v>19400</v>
      </c>
      <c r="EG342" s="262">
        <v>21880</v>
      </c>
      <c r="EH342" s="262">
        <v>14350</v>
      </c>
      <c r="EI342" s="262">
        <v>16530</v>
      </c>
      <c r="EJ342" s="262">
        <v>2440</v>
      </c>
      <c r="EK342" s="262">
        <v>12980</v>
      </c>
      <c r="EL342" s="262">
        <v>6520</v>
      </c>
      <c r="EM342" s="262">
        <v>6890</v>
      </c>
      <c r="EN342" s="262">
        <v>940</v>
      </c>
      <c r="EO342" s="262">
        <v>111630</v>
      </c>
      <c r="EP342" s="262">
        <v>3030</v>
      </c>
      <c r="EQ342" s="262">
        <v>21960</v>
      </c>
      <c r="ER342" s="262">
        <v>11350</v>
      </c>
      <c r="ES342" s="262">
        <v>1740</v>
      </c>
      <c r="ET342" s="262">
        <v>8870</v>
      </c>
      <c r="EU342" s="262">
        <v>27810</v>
      </c>
      <c r="EV342" s="262">
        <v>18130</v>
      </c>
      <c r="EW342" s="262">
        <v>9670</v>
      </c>
      <c r="EX342" s="262">
        <v>58820</v>
      </c>
      <c r="EY342" s="262">
        <v>3100</v>
      </c>
      <c r="EZ342" s="262">
        <v>16730</v>
      </c>
      <c r="FA342" s="262">
        <v>14040</v>
      </c>
      <c r="FB342" s="262">
        <v>24960</v>
      </c>
      <c r="FC342" s="262">
        <v>0</v>
      </c>
      <c r="FD342" s="262">
        <v>22300</v>
      </c>
      <c r="FE342" s="262">
        <v>11550</v>
      </c>
      <c r="FF342" s="262">
        <v>7530</v>
      </c>
      <c r="FG342" s="262">
        <v>3230</v>
      </c>
      <c r="FH342" s="262">
        <v>11220</v>
      </c>
      <c r="FI342" s="262">
        <v>0.42420000000000002</v>
      </c>
      <c r="FJ342" s="262">
        <v>630</v>
      </c>
      <c r="FK342" s="262">
        <v>6690</v>
      </c>
      <c r="FL342" s="262">
        <v>1840</v>
      </c>
      <c r="FM342" s="262">
        <v>1670</v>
      </c>
      <c r="FN342" s="262">
        <v>174290</v>
      </c>
      <c r="FO342" s="262">
        <v>7980</v>
      </c>
      <c r="FP342" s="262">
        <v>5130</v>
      </c>
      <c r="FQ342" s="262">
        <v>2850</v>
      </c>
      <c r="FR342" s="262">
        <v>35180</v>
      </c>
      <c r="FS342" s="262">
        <v>72770</v>
      </c>
      <c r="FT342" s="262">
        <v>69540</v>
      </c>
      <c r="FU342" s="262">
        <v>3230</v>
      </c>
      <c r="FV342" s="262">
        <v>15250</v>
      </c>
      <c r="FW342" s="262">
        <v>43110</v>
      </c>
      <c r="FX342" s="262">
        <v>174290</v>
      </c>
      <c r="FY342" s="262">
        <v>28790</v>
      </c>
      <c r="FZ342" s="262">
        <v>82370</v>
      </c>
      <c r="GA342" s="262">
        <v>23600</v>
      </c>
      <c r="GB342" s="262">
        <v>2240</v>
      </c>
      <c r="GC342" s="262">
        <v>15850</v>
      </c>
      <c r="GD342" s="262">
        <v>17840</v>
      </c>
      <c r="GE342" s="262">
        <v>3600</v>
      </c>
      <c r="GF342">
        <v>11783</v>
      </c>
      <c r="GG342">
        <v>14303</v>
      </c>
      <c r="GH342">
        <v>6357</v>
      </c>
      <c r="GI342">
        <v>3657</v>
      </c>
      <c r="GJ342">
        <v>1870</v>
      </c>
      <c r="GK342">
        <v>4174</v>
      </c>
      <c r="GL342">
        <v>9606</v>
      </c>
      <c r="GM342">
        <v>4194</v>
      </c>
      <c r="GN342">
        <v>3754</v>
      </c>
      <c r="GO342">
        <v>1384</v>
      </c>
      <c r="GP342">
        <v>16231</v>
      </c>
      <c r="GQ342">
        <v>19546</v>
      </c>
      <c r="GR342">
        <v>13580</v>
      </c>
      <c r="GS342">
        <v>6245</v>
      </c>
      <c r="GT342">
        <v>3759</v>
      </c>
      <c r="GU342">
        <v>7322</v>
      </c>
      <c r="GV342">
        <v>16535</v>
      </c>
      <c r="GW342">
        <v>4988</v>
      </c>
      <c r="GX342">
        <v>4116</v>
      </c>
      <c r="GY342">
        <v>1637</v>
      </c>
    </row>
    <row r="343" spans="1:207">
      <c r="A343" s="262">
        <v>12070</v>
      </c>
      <c r="B343" s="262">
        <v>12</v>
      </c>
      <c r="C343" s="262">
        <v>0</v>
      </c>
      <c r="D343" s="262">
        <v>70</v>
      </c>
      <c r="E343" s="262" t="s">
        <v>201</v>
      </c>
      <c r="F343" s="262" t="s">
        <v>2867</v>
      </c>
      <c r="G343" s="262" t="s">
        <v>2868</v>
      </c>
      <c r="H343" s="262" t="s">
        <v>2202</v>
      </c>
      <c r="I343" s="262">
        <v>24643</v>
      </c>
      <c r="J343" s="262">
        <v>8113</v>
      </c>
      <c r="K343" s="262">
        <v>6048</v>
      </c>
      <c r="L343" s="262">
        <v>1683</v>
      </c>
      <c r="M343" s="262">
        <v>1100</v>
      </c>
      <c r="N343" s="262">
        <v>1335</v>
      </c>
      <c r="O343" s="262">
        <v>1859</v>
      </c>
      <c r="P343" s="262">
        <v>2973</v>
      </c>
      <c r="Q343" s="262">
        <v>1142</v>
      </c>
      <c r="R343" s="262">
        <v>390</v>
      </c>
      <c r="S343" s="262">
        <v>837</v>
      </c>
      <c r="T343" s="262">
        <v>21502</v>
      </c>
      <c r="U343" s="262">
        <v>673</v>
      </c>
      <c r="V343" s="262">
        <v>1116</v>
      </c>
      <c r="W343" s="262">
        <v>147</v>
      </c>
      <c r="X343" s="262">
        <v>226</v>
      </c>
      <c r="Y343" s="262">
        <v>28</v>
      </c>
      <c r="Z343" s="262">
        <v>114</v>
      </c>
      <c r="AA343" s="262">
        <v>1566</v>
      </c>
      <c r="AB343" s="262">
        <v>2480</v>
      </c>
      <c r="AC343" s="262">
        <v>461</v>
      </c>
      <c r="AD343" s="262">
        <v>17068</v>
      </c>
      <c r="AE343" s="262">
        <v>2807</v>
      </c>
      <c r="AF343" s="262">
        <v>261</v>
      </c>
      <c r="AG343" s="262">
        <v>18145</v>
      </c>
      <c r="AH343" s="262">
        <v>3116</v>
      </c>
      <c r="AI343" s="262">
        <v>2082</v>
      </c>
      <c r="AJ343" s="262">
        <v>1248</v>
      </c>
      <c r="AK343" s="262">
        <v>52</v>
      </c>
      <c r="AL343" s="262">
        <v>14959</v>
      </c>
      <c r="AM343" s="262">
        <v>4134</v>
      </c>
      <c r="AN343" s="262">
        <v>4433</v>
      </c>
      <c r="AO343" s="262">
        <v>1117</v>
      </c>
      <c r="AP343" s="262">
        <v>45416</v>
      </c>
      <c r="AQ343" s="262">
        <v>12798</v>
      </c>
      <c r="AR343" s="262">
        <v>9471</v>
      </c>
      <c r="AS343" s="262">
        <v>2515</v>
      </c>
      <c r="AT343" s="262">
        <v>4992</v>
      </c>
      <c r="AU343" s="262">
        <v>4909</v>
      </c>
      <c r="AV343" s="262">
        <v>3964</v>
      </c>
      <c r="AW343" s="262">
        <v>4699</v>
      </c>
      <c r="AX343" s="262">
        <v>1559</v>
      </c>
      <c r="AY343" s="262">
        <v>509</v>
      </c>
      <c r="AZ343" s="262">
        <v>2621</v>
      </c>
      <c r="BA343" s="262">
        <v>28380</v>
      </c>
      <c r="BB343" s="262">
        <v>5207</v>
      </c>
      <c r="BC343" s="262">
        <v>7400</v>
      </c>
      <c r="BD343" s="262">
        <v>781</v>
      </c>
      <c r="BE343" s="262">
        <v>678</v>
      </c>
      <c r="BF343" s="262">
        <v>71</v>
      </c>
      <c r="BG343" s="262">
        <v>278</v>
      </c>
      <c r="BH343" s="262">
        <v>7839</v>
      </c>
      <c r="BI343" s="262">
        <v>4273</v>
      </c>
      <c r="BJ343" s="262">
        <v>2507</v>
      </c>
      <c r="BK343" s="262">
        <v>26366</v>
      </c>
      <c r="BL343" s="262">
        <v>3626</v>
      </c>
      <c r="BM343" s="262">
        <v>805</v>
      </c>
      <c r="BN343" s="262">
        <v>19539</v>
      </c>
      <c r="BO343" s="262">
        <v>20968</v>
      </c>
      <c r="BP343" s="262">
        <v>392</v>
      </c>
      <c r="BQ343" s="262">
        <v>4517</v>
      </c>
      <c r="BR343" s="262">
        <v>2008</v>
      </c>
      <c r="BS343" s="262">
        <v>11871</v>
      </c>
      <c r="BT343" s="262">
        <v>10640</v>
      </c>
      <c r="BU343" s="262">
        <v>6880</v>
      </c>
      <c r="BV343" s="262">
        <v>5707</v>
      </c>
      <c r="BW343" s="262">
        <v>4586</v>
      </c>
      <c r="BX343" s="262">
        <v>1653</v>
      </c>
      <c r="BY343" s="262">
        <v>802</v>
      </c>
      <c r="BZ343" s="262">
        <v>491</v>
      </c>
      <c r="CA343" s="262">
        <v>778</v>
      </c>
      <c r="CB343" s="262">
        <v>784</v>
      </c>
      <c r="CC343" s="262">
        <v>3791</v>
      </c>
      <c r="CD343" s="262">
        <v>10093</v>
      </c>
      <c r="CE343" s="262">
        <v>13285</v>
      </c>
      <c r="CF343" s="262">
        <v>8798</v>
      </c>
      <c r="CG343" s="262">
        <v>4688</v>
      </c>
      <c r="CH343" s="262">
        <v>3977</v>
      </c>
      <c r="CI343" s="262">
        <v>21492</v>
      </c>
      <c r="CJ343" s="262">
        <v>5512</v>
      </c>
      <c r="CK343" s="262">
        <v>13600</v>
      </c>
      <c r="CL343" s="262">
        <v>4812</v>
      </c>
      <c r="CM343" s="262">
        <v>39841</v>
      </c>
      <c r="CN343" s="262">
        <v>14838</v>
      </c>
      <c r="CO343" s="262">
        <v>12430</v>
      </c>
      <c r="CP343" s="262">
        <v>8618</v>
      </c>
      <c r="CQ343" s="262">
        <v>3354</v>
      </c>
      <c r="CR343" s="262">
        <v>601</v>
      </c>
      <c r="CS343" s="262">
        <v>14838</v>
      </c>
      <c r="CT343" s="262">
        <v>14612</v>
      </c>
      <c r="CU343" s="262">
        <v>6149</v>
      </c>
      <c r="CV343" s="262">
        <v>3078</v>
      </c>
      <c r="CW343" s="262">
        <v>791</v>
      </c>
      <c r="CX343" s="262">
        <v>373</v>
      </c>
      <c r="CY343" s="262">
        <v>80276</v>
      </c>
      <c r="CZ343" s="262">
        <v>39507</v>
      </c>
      <c r="DA343" s="262">
        <v>40769</v>
      </c>
      <c r="DB343" s="262">
        <v>5315</v>
      </c>
      <c r="DC343" s="262">
        <v>5497</v>
      </c>
      <c r="DD343" s="262">
        <v>8427</v>
      </c>
      <c r="DE343" s="262">
        <v>14664</v>
      </c>
      <c r="DF343" s="262">
        <v>9848</v>
      </c>
      <c r="DG343" s="262">
        <v>10910</v>
      </c>
      <c r="DH343" s="262">
        <v>4945</v>
      </c>
      <c r="DI343" s="262">
        <v>1516</v>
      </c>
      <c r="DJ343" s="262">
        <v>1586</v>
      </c>
      <c r="DK343" s="262">
        <v>5104</v>
      </c>
      <c r="DL343" s="262">
        <v>1512</v>
      </c>
      <c r="DM343" s="262">
        <v>5546</v>
      </c>
      <c r="DN343" s="262">
        <v>3975</v>
      </c>
      <c r="DO343" s="262">
        <v>7330</v>
      </c>
      <c r="DP343" s="262">
        <v>13340</v>
      </c>
      <c r="DQ343" s="262">
        <v>19709</v>
      </c>
      <c r="DR343" s="262">
        <v>11298</v>
      </c>
      <c r="DS343" s="262">
        <v>9360</v>
      </c>
      <c r="DT343" s="262">
        <v>43080</v>
      </c>
      <c r="DU343" s="262">
        <v>39290</v>
      </c>
      <c r="DV343" s="262">
        <v>3790</v>
      </c>
      <c r="DW343" s="262">
        <v>36800</v>
      </c>
      <c r="DX343" s="262">
        <v>39290</v>
      </c>
      <c r="DY343" s="262">
        <v>33610</v>
      </c>
      <c r="DZ343" s="262">
        <v>1410</v>
      </c>
      <c r="EA343" s="262">
        <v>2200</v>
      </c>
      <c r="EB343" s="262">
        <v>1920</v>
      </c>
      <c r="EC343" s="262">
        <v>0.42420000000000002</v>
      </c>
      <c r="ED343" s="262">
        <v>38530</v>
      </c>
      <c r="EE343" s="262">
        <v>1930</v>
      </c>
      <c r="EF343" s="262">
        <v>4270</v>
      </c>
      <c r="EG343" s="262">
        <v>6790</v>
      </c>
      <c r="EH343" s="262">
        <v>3920</v>
      </c>
      <c r="EI343" s="262">
        <v>6520</v>
      </c>
      <c r="EJ343" s="262">
        <v>1310</v>
      </c>
      <c r="EK343" s="262">
        <v>6740</v>
      </c>
      <c r="EL343" s="262">
        <v>3620</v>
      </c>
      <c r="EM343" s="262">
        <v>3150</v>
      </c>
      <c r="EN343" s="262">
        <v>0.42420000000000002</v>
      </c>
      <c r="EO343" s="262">
        <v>39290</v>
      </c>
      <c r="EP343" s="262">
        <v>2580</v>
      </c>
      <c r="EQ343" s="262">
        <v>10330</v>
      </c>
      <c r="ER343" s="262">
        <v>6320</v>
      </c>
      <c r="ES343" s="262">
        <v>550</v>
      </c>
      <c r="ET343" s="262">
        <v>3460</v>
      </c>
      <c r="EU343" s="262">
        <v>9410</v>
      </c>
      <c r="EV343" s="262">
        <v>6390</v>
      </c>
      <c r="EW343" s="262">
        <v>3020</v>
      </c>
      <c r="EX343" s="262">
        <v>16970</v>
      </c>
      <c r="EY343" s="262">
        <v>800</v>
      </c>
      <c r="EZ343" s="262">
        <v>3760</v>
      </c>
      <c r="FA343" s="262">
        <v>3620</v>
      </c>
      <c r="FB343" s="262">
        <v>8780</v>
      </c>
      <c r="FC343" s="262">
        <v>0.42420000000000002</v>
      </c>
      <c r="FD343" s="262">
        <v>6680</v>
      </c>
      <c r="FE343" s="262">
        <v>3280</v>
      </c>
      <c r="FF343" s="262">
        <v>2630</v>
      </c>
      <c r="FG343" s="262">
        <v>770</v>
      </c>
      <c r="FH343" s="262">
        <v>3170</v>
      </c>
      <c r="FI343" s="262">
        <v>0.42420000000000002</v>
      </c>
      <c r="FJ343" s="262">
        <v>770</v>
      </c>
      <c r="FK343" s="262">
        <v>1550</v>
      </c>
      <c r="FL343" s="262">
        <v>360</v>
      </c>
      <c r="FM343" s="262">
        <v>730</v>
      </c>
      <c r="FN343" s="262">
        <v>71880</v>
      </c>
      <c r="FO343" s="262">
        <v>5040</v>
      </c>
      <c r="FP343" s="262">
        <v>3740</v>
      </c>
      <c r="FQ343" s="262">
        <v>1290</v>
      </c>
      <c r="FR343" s="262">
        <v>20940</v>
      </c>
      <c r="FS343" s="262">
        <v>32350</v>
      </c>
      <c r="FT343" s="262">
        <v>31580</v>
      </c>
      <c r="FU343" s="262">
        <v>770</v>
      </c>
      <c r="FV343" s="262">
        <v>4840</v>
      </c>
      <c r="FW343" s="262">
        <v>8700</v>
      </c>
      <c r="FX343" s="262">
        <v>71880</v>
      </c>
      <c r="FY343" s="262">
        <v>12930</v>
      </c>
      <c r="FZ343" s="262">
        <v>41280</v>
      </c>
      <c r="GA343" s="262">
        <v>9390</v>
      </c>
      <c r="GB343" s="262">
        <v>550</v>
      </c>
      <c r="GC343" s="262">
        <v>4180</v>
      </c>
      <c r="GD343" s="262">
        <v>3300</v>
      </c>
      <c r="GE343" s="262">
        <v>250</v>
      </c>
      <c r="GF343">
        <v>8113</v>
      </c>
      <c r="GG343">
        <v>5845</v>
      </c>
      <c r="GH343">
        <v>4203</v>
      </c>
      <c r="GI343">
        <v>1374</v>
      </c>
      <c r="GJ343">
        <v>837</v>
      </c>
      <c r="GK343">
        <v>1396</v>
      </c>
      <c r="GL343">
        <v>1680</v>
      </c>
      <c r="GM343">
        <v>696</v>
      </c>
      <c r="GN343">
        <v>343</v>
      </c>
      <c r="GO343">
        <v>156</v>
      </c>
      <c r="GP343">
        <v>12798</v>
      </c>
      <c r="GQ343">
        <v>9239</v>
      </c>
      <c r="GR343">
        <v>12470</v>
      </c>
      <c r="GS343">
        <v>2760</v>
      </c>
      <c r="GT343">
        <v>1870</v>
      </c>
      <c r="GU343">
        <v>2046</v>
      </c>
      <c r="GV343">
        <v>2669</v>
      </c>
      <c r="GW343">
        <v>921</v>
      </c>
      <c r="GX343">
        <v>401</v>
      </c>
      <c r="GY343">
        <v>242</v>
      </c>
    </row>
    <row r="344" spans="1:207">
      <c r="A344" s="262">
        <v>12071</v>
      </c>
      <c r="B344" s="262">
        <v>12</v>
      </c>
      <c r="C344" s="262">
        <v>0</v>
      </c>
      <c r="D344" s="262">
        <v>71</v>
      </c>
      <c r="E344" s="262" t="s">
        <v>201</v>
      </c>
      <c r="F344" s="262" t="s">
        <v>2869</v>
      </c>
      <c r="G344" s="262" t="s">
        <v>2870</v>
      </c>
      <c r="H344" s="262" t="s">
        <v>2202</v>
      </c>
      <c r="I344" s="262">
        <v>33596</v>
      </c>
      <c r="J344" s="262">
        <v>6003</v>
      </c>
      <c r="K344" s="262">
        <v>8545</v>
      </c>
      <c r="L344" s="262">
        <v>2240</v>
      </c>
      <c r="M344" s="262">
        <v>2056</v>
      </c>
      <c r="N344" s="262">
        <v>1995</v>
      </c>
      <c r="O344" s="262">
        <v>2753</v>
      </c>
      <c r="P344" s="262">
        <v>6423</v>
      </c>
      <c r="Q344" s="262">
        <v>2822</v>
      </c>
      <c r="R344" s="262">
        <v>759</v>
      </c>
      <c r="S344" s="262">
        <v>1157</v>
      </c>
      <c r="T344" s="262">
        <v>28945</v>
      </c>
      <c r="U344" s="262">
        <v>862</v>
      </c>
      <c r="V344" s="262">
        <v>1826</v>
      </c>
      <c r="W344" s="262">
        <v>318</v>
      </c>
      <c r="X344" s="262">
        <v>387</v>
      </c>
      <c r="Y344" s="262">
        <v>23</v>
      </c>
      <c r="Z344" s="262">
        <v>78</v>
      </c>
      <c r="AA344" s="262">
        <v>2915</v>
      </c>
      <c r="AB344" s="262">
        <v>3599</v>
      </c>
      <c r="AC344" s="262">
        <v>564</v>
      </c>
      <c r="AD344" s="262">
        <v>22862</v>
      </c>
      <c r="AE344" s="262">
        <v>3481</v>
      </c>
      <c r="AF344" s="262">
        <v>175</v>
      </c>
      <c r="AG344" s="262">
        <v>24262</v>
      </c>
      <c r="AH344" s="262">
        <v>4758</v>
      </c>
      <c r="AI344" s="262">
        <v>2594</v>
      </c>
      <c r="AJ344" s="262">
        <v>1752</v>
      </c>
      <c r="AK344" s="262">
        <v>230</v>
      </c>
      <c r="AL344" s="262">
        <v>25684</v>
      </c>
      <c r="AM344" s="262">
        <v>2970</v>
      </c>
      <c r="AN344" s="262">
        <v>3439</v>
      </c>
      <c r="AO344" s="262">
        <v>1503</v>
      </c>
      <c r="AP344" s="262">
        <v>65027</v>
      </c>
      <c r="AQ344" s="262">
        <v>10518</v>
      </c>
      <c r="AR344" s="262">
        <v>13419</v>
      </c>
      <c r="AS344" s="262">
        <v>4959</v>
      </c>
      <c r="AT344" s="262">
        <v>9118</v>
      </c>
      <c r="AU344" s="262">
        <v>6358</v>
      </c>
      <c r="AV344" s="262">
        <v>6897</v>
      </c>
      <c r="AW344" s="262">
        <v>9132</v>
      </c>
      <c r="AX344" s="262">
        <v>3650</v>
      </c>
      <c r="AY344" s="262">
        <v>976</v>
      </c>
      <c r="AZ344" s="262">
        <v>4296</v>
      </c>
      <c r="BA344" s="262">
        <v>37452</v>
      </c>
      <c r="BB344" s="262">
        <v>5718</v>
      </c>
      <c r="BC344" s="262">
        <v>14300</v>
      </c>
      <c r="BD344" s="262">
        <v>1895</v>
      </c>
      <c r="BE344" s="262">
        <v>1137</v>
      </c>
      <c r="BF344" s="262">
        <v>34</v>
      </c>
      <c r="BG344" s="262">
        <v>195</v>
      </c>
      <c r="BH344" s="262">
        <v>15431</v>
      </c>
      <c r="BI344" s="262">
        <v>6064</v>
      </c>
      <c r="BJ344" s="262">
        <v>1445</v>
      </c>
      <c r="BK344" s="262">
        <v>36724</v>
      </c>
      <c r="BL344" s="262">
        <v>5125</v>
      </c>
      <c r="BM344" s="262">
        <v>238</v>
      </c>
      <c r="BN344" s="262">
        <v>28954</v>
      </c>
      <c r="BO344" s="262">
        <v>29731</v>
      </c>
      <c r="BP344" s="262">
        <v>236</v>
      </c>
      <c r="BQ344" s="262">
        <v>6106</v>
      </c>
      <c r="BR344" s="262">
        <v>3141</v>
      </c>
      <c r="BS344" s="262">
        <v>16265</v>
      </c>
      <c r="BT344" s="262">
        <v>15699</v>
      </c>
      <c r="BU344" s="262">
        <v>9503</v>
      </c>
      <c r="BV344" s="262">
        <v>8318</v>
      </c>
      <c r="BW344" s="262">
        <v>6786</v>
      </c>
      <c r="BX344" s="262">
        <v>2581</v>
      </c>
      <c r="BY344" s="262">
        <v>1200</v>
      </c>
      <c r="BZ344" s="262">
        <v>707</v>
      </c>
      <c r="CA344" s="262">
        <v>827</v>
      </c>
      <c r="CB344" s="262">
        <v>1711</v>
      </c>
      <c r="CC344" s="262">
        <v>5689</v>
      </c>
      <c r="CD344" s="262">
        <v>15118</v>
      </c>
      <c r="CE344" s="262">
        <v>18079</v>
      </c>
      <c r="CF344" s="262">
        <v>11518</v>
      </c>
      <c r="CG344" s="262">
        <v>7325</v>
      </c>
      <c r="CH344" s="262">
        <v>5587</v>
      </c>
      <c r="CI344" s="262">
        <v>36265</v>
      </c>
      <c r="CJ344" s="262">
        <v>5073</v>
      </c>
      <c r="CK344" s="262">
        <v>16493</v>
      </c>
      <c r="CL344" s="262">
        <v>7196</v>
      </c>
      <c r="CM344" s="262">
        <v>57837</v>
      </c>
      <c r="CN344" s="262">
        <v>18834</v>
      </c>
      <c r="CO344" s="262">
        <v>17921</v>
      </c>
      <c r="CP344" s="262">
        <v>14692</v>
      </c>
      <c r="CQ344" s="262">
        <v>5440</v>
      </c>
      <c r="CR344" s="262">
        <v>950</v>
      </c>
      <c r="CS344" s="262">
        <v>18834</v>
      </c>
      <c r="CT344" s="262">
        <v>21369</v>
      </c>
      <c r="CU344" s="262">
        <v>10235</v>
      </c>
      <c r="CV344" s="262">
        <v>5435</v>
      </c>
      <c r="CW344" s="262">
        <v>1361</v>
      </c>
      <c r="CX344" s="262">
        <v>603</v>
      </c>
      <c r="CY344" s="262">
        <v>122524</v>
      </c>
      <c r="CZ344" s="262">
        <v>60411</v>
      </c>
      <c r="DA344" s="262">
        <v>62112</v>
      </c>
      <c r="DB344" s="262">
        <v>8289</v>
      </c>
      <c r="DC344" s="262">
        <v>8087</v>
      </c>
      <c r="DD344" s="262">
        <v>12508</v>
      </c>
      <c r="DE344" s="262">
        <v>23196</v>
      </c>
      <c r="DF344" s="262">
        <v>15119</v>
      </c>
      <c r="DG344" s="262">
        <v>15172</v>
      </c>
      <c r="DH344" s="262">
        <v>6948</v>
      </c>
      <c r="DI344" s="262">
        <v>2359</v>
      </c>
      <c r="DJ344" s="262">
        <v>2533</v>
      </c>
      <c r="DK344" s="262">
        <v>7913</v>
      </c>
      <c r="DL344" s="262">
        <v>2051</v>
      </c>
      <c r="DM344" s="262">
        <v>7906</v>
      </c>
      <c r="DN344" s="262">
        <v>6122</v>
      </c>
      <c r="DO344" s="262">
        <v>11983</v>
      </c>
      <c r="DP344" s="262">
        <v>21221</v>
      </c>
      <c r="DQ344" s="262">
        <v>30745</v>
      </c>
      <c r="DR344" s="262">
        <v>16633</v>
      </c>
      <c r="DS344" s="262">
        <v>13057</v>
      </c>
      <c r="DT344" s="262">
        <v>67470</v>
      </c>
      <c r="DU344" s="262">
        <v>62150</v>
      </c>
      <c r="DV344" s="262">
        <v>5320</v>
      </c>
      <c r="DW344" s="262">
        <v>54240</v>
      </c>
      <c r="DX344" s="262">
        <v>62150</v>
      </c>
      <c r="DY344" s="262">
        <v>52580</v>
      </c>
      <c r="DZ344" s="262">
        <v>2990</v>
      </c>
      <c r="EA344" s="262">
        <v>3190</v>
      </c>
      <c r="EB344" s="262">
        <v>3190</v>
      </c>
      <c r="EC344" s="262">
        <v>0.42420000000000002</v>
      </c>
      <c r="ED344" s="262">
        <v>61200</v>
      </c>
      <c r="EE344" s="262">
        <v>3330</v>
      </c>
      <c r="EF344" s="262">
        <v>7100</v>
      </c>
      <c r="EG344" s="262">
        <v>11880</v>
      </c>
      <c r="EH344" s="262">
        <v>6600</v>
      </c>
      <c r="EI344" s="262">
        <v>10890</v>
      </c>
      <c r="EJ344" s="262">
        <v>1050</v>
      </c>
      <c r="EK344" s="262">
        <v>9960</v>
      </c>
      <c r="EL344" s="262">
        <v>5610</v>
      </c>
      <c r="EM344" s="262">
        <v>4370</v>
      </c>
      <c r="EN344" s="262">
        <v>410</v>
      </c>
      <c r="EO344" s="262">
        <v>62150</v>
      </c>
      <c r="EP344" s="262">
        <v>1570</v>
      </c>
      <c r="EQ344" s="262">
        <v>17400</v>
      </c>
      <c r="ER344" s="262">
        <v>9130</v>
      </c>
      <c r="ES344" s="262">
        <v>2190</v>
      </c>
      <c r="ET344" s="262">
        <v>6080</v>
      </c>
      <c r="EU344" s="262">
        <v>13710</v>
      </c>
      <c r="EV344" s="262">
        <v>9510</v>
      </c>
      <c r="EW344" s="262">
        <v>4200</v>
      </c>
      <c r="EX344" s="262">
        <v>29470</v>
      </c>
      <c r="EY344" s="262">
        <v>1070</v>
      </c>
      <c r="EZ344" s="262">
        <v>7700</v>
      </c>
      <c r="FA344" s="262">
        <v>6770</v>
      </c>
      <c r="FB344" s="262">
        <v>13930</v>
      </c>
      <c r="FC344" s="262">
        <v>0.42420000000000002</v>
      </c>
      <c r="FD344" s="262">
        <v>10210</v>
      </c>
      <c r="FE344" s="262">
        <v>5280</v>
      </c>
      <c r="FF344" s="262">
        <v>3680</v>
      </c>
      <c r="FG344" s="262">
        <v>1250</v>
      </c>
      <c r="FH344" s="262">
        <v>5230</v>
      </c>
      <c r="FI344" s="262">
        <v>0.42420000000000002</v>
      </c>
      <c r="FJ344" s="262">
        <v>0.42420000000000002</v>
      </c>
      <c r="FK344" s="262">
        <v>2820</v>
      </c>
      <c r="FL344" s="262">
        <v>720</v>
      </c>
      <c r="FM344" s="262">
        <v>840</v>
      </c>
      <c r="FN344" s="262">
        <v>109210</v>
      </c>
      <c r="FO344" s="262">
        <v>5370</v>
      </c>
      <c r="FP344" s="262">
        <v>3670</v>
      </c>
      <c r="FQ344" s="262">
        <v>1710</v>
      </c>
      <c r="FR344" s="262">
        <v>28050</v>
      </c>
      <c r="FS344" s="262">
        <v>51370</v>
      </c>
      <c r="FT344" s="262">
        <v>50120</v>
      </c>
      <c r="FU344" s="262">
        <v>1250</v>
      </c>
      <c r="FV344" s="262">
        <v>10140</v>
      </c>
      <c r="FW344" s="262">
        <v>14270</v>
      </c>
      <c r="FX344" s="262">
        <v>109210</v>
      </c>
      <c r="FY344" s="262">
        <v>15770</v>
      </c>
      <c r="FZ344" s="262">
        <v>61240</v>
      </c>
      <c r="GA344" s="262">
        <v>16920</v>
      </c>
      <c r="GB344" s="262">
        <v>940</v>
      </c>
      <c r="GC344" s="262">
        <v>8500</v>
      </c>
      <c r="GD344" s="262">
        <v>5470</v>
      </c>
      <c r="GE344" s="262">
        <v>0.42420000000000002</v>
      </c>
      <c r="GF344">
        <v>6003</v>
      </c>
      <c r="GG344">
        <v>8287</v>
      </c>
      <c r="GH344">
        <v>6289</v>
      </c>
      <c r="GI344">
        <v>2279</v>
      </c>
      <c r="GJ344">
        <v>1025</v>
      </c>
      <c r="GK344">
        <v>2489</v>
      </c>
      <c r="GL344">
        <v>4476</v>
      </c>
      <c r="GM344">
        <v>1522</v>
      </c>
      <c r="GN344">
        <v>960</v>
      </c>
      <c r="GO344">
        <v>266</v>
      </c>
      <c r="GP344">
        <v>10518</v>
      </c>
      <c r="GQ344">
        <v>13105</v>
      </c>
      <c r="GR344">
        <v>19490</v>
      </c>
      <c r="GS344">
        <v>6349</v>
      </c>
      <c r="GT344">
        <v>2462</v>
      </c>
      <c r="GU344">
        <v>3227</v>
      </c>
      <c r="GV344">
        <v>6298</v>
      </c>
      <c r="GW344">
        <v>2020</v>
      </c>
      <c r="GX344">
        <v>1199</v>
      </c>
      <c r="GY344">
        <v>359</v>
      </c>
    </row>
    <row r="345" spans="1:207">
      <c r="A345" s="262">
        <v>12072</v>
      </c>
      <c r="B345" s="262">
        <v>12</v>
      </c>
      <c r="C345" s="262">
        <v>0</v>
      </c>
      <c r="D345" s="262">
        <v>72</v>
      </c>
      <c r="E345" s="262" t="s">
        <v>201</v>
      </c>
      <c r="F345" s="262" t="s">
        <v>2871</v>
      </c>
      <c r="G345" s="262" t="s">
        <v>2872</v>
      </c>
      <c r="H345" s="262" t="s">
        <v>2202</v>
      </c>
      <c r="I345" s="262">
        <v>44501</v>
      </c>
      <c r="J345" s="262">
        <v>7986</v>
      </c>
      <c r="K345" s="262">
        <v>11853</v>
      </c>
      <c r="L345" s="262">
        <v>1759</v>
      </c>
      <c r="M345" s="262">
        <v>1579</v>
      </c>
      <c r="N345" s="262">
        <v>2151</v>
      </c>
      <c r="O345" s="262">
        <v>3482</v>
      </c>
      <c r="P345" s="262">
        <v>8800</v>
      </c>
      <c r="Q345" s="262">
        <v>4811</v>
      </c>
      <c r="R345" s="262">
        <v>2080</v>
      </c>
      <c r="S345" s="262">
        <v>1742</v>
      </c>
      <c r="T345" s="262">
        <v>39348</v>
      </c>
      <c r="U345" s="262">
        <v>775</v>
      </c>
      <c r="V345" s="262">
        <v>1360</v>
      </c>
      <c r="W345" s="262">
        <v>558</v>
      </c>
      <c r="X345" s="262">
        <v>505</v>
      </c>
      <c r="Y345" s="262">
        <v>112</v>
      </c>
      <c r="Z345" s="262">
        <v>101</v>
      </c>
      <c r="AA345" s="262">
        <v>2541</v>
      </c>
      <c r="AB345" s="262">
        <v>4078</v>
      </c>
      <c r="AC345" s="262">
        <v>393</v>
      </c>
      <c r="AD345" s="262">
        <v>34846</v>
      </c>
      <c r="AE345" s="262">
        <v>2478</v>
      </c>
      <c r="AF345" s="262">
        <v>165</v>
      </c>
      <c r="AG345" s="262">
        <v>33872</v>
      </c>
      <c r="AH345" s="262">
        <v>4889</v>
      </c>
      <c r="AI345" s="262">
        <v>3501</v>
      </c>
      <c r="AJ345" s="262">
        <v>1970</v>
      </c>
      <c r="AK345" s="262">
        <v>269</v>
      </c>
      <c r="AL345" s="262">
        <v>29241</v>
      </c>
      <c r="AM345" s="262">
        <v>6112</v>
      </c>
      <c r="AN345" s="262">
        <v>7205</v>
      </c>
      <c r="AO345" s="262">
        <v>1943</v>
      </c>
      <c r="AP345" s="262">
        <v>81117</v>
      </c>
      <c r="AQ345" s="262">
        <v>13971</v>
      </c>
      <c r="AR345" s="262">
        <v>18564</v>
      </c>
      <c r="AS345" s="262">
        <v>3998</v>
      </c>
      <c r="AT345" s="262">
        <v>6375</v>
      </c>
      <c r="AU345" s="262">
        <v>6240</v>
      </c>
      <c r="AV345" s="262">
        <v>7670</v>
      </c>
      <c r="AW345" s="262">
        <v>15701</v>
      </c>
      <c r="AX345" s="262">
        <v>6252</v>
      </c>
      <c r="AY345" s="262">
        <v>2346</v>
      </c>
      <c r="AZ345" s="262">
        <v>7782</v>
      </c>
      <c r="BA345" s="262">
        <v>52189</v>
      </c>
      <c r="BB345" s="262">
        <v>6300</v>
      </c>
      <c r="BC345" s="262">
        <v>8574</v>
      </c>
      <c r="BD345" s="262">
        <v>3076</v>
      </c>
      <c r="BE345" s="262">
        <v>2518</v>
      </c>
      <c r="BF345" s="262">
        <v>336</v>
      </c>
      <c r="BG345" s="262">
        <v>342</v>
      </c>
      <c r="BH345" s="262">
        <v>12037</v>
      </c>
      <c r="BI345" s="262">
        <v>7296</v>
      </c>
      <c r="BJ345" s="262">
        <v>1029</v>
      </c>
      <c r="BK345" s="262">
        <v>56595</v>
      </c>
      <c r="BL345" s="262">
        <v>3946</v>
      </c>
      <c r="BM345" s="262">
        <v>214</v>
      </c>
      <c r="BN345" s="262">
        <v>35884</v>
      </c>
      <c r="BO345" s="262">
        <v>39716</v>
      </c>
      <c r="BP345" s="262">
        <v>297</v>
      </c>
      <c r="BQ345" s="262">
        <v>5220</v>
      </c>
      <c r="BR345" s="262">
        <v>3697</v>
      </c>
      <c r="BS345" s="262">
        <v>16691</v>
      </c>
      <c r="BT345" s="262">
        <v>20390</v>
      </c>
      <c r="BU345" s="262">
        <v>12924</v>
      </c>
      <c r="BV345" s="262">
        <v>11657</v>
      </c>
      <c r="BW345" s="262">
        <v>8749</v>
      </c>
      <c r="BX345" s="262">
        <v>3327</v>
      </c>
      <c r="BY345" s="262">
        <v>1575</v>
      </c>
      <c r="BZ345" s="262">
        <v>921</v>
      </c>
      <c r="CA345" s="262">
        <v>1186</v>
      </c>
      <c r="CB345" s="262">
        <v>1218</v>
      </c>
      <c r="CC345" s="262">
        <v>7202</v>
      </c>
      <c r="CD345" s="262">
        <v>18061</v>
      </c>
      <c r="CE345" s="262">
        <v>23751</v>
      </c>
      <c r="CF345" s="262">
        <v>16120</v>
      </c>
      <c r="CG345" s="262">
        <v>8523</v>
      </c>
      <c r="CH345" s="262">
        <v>6242</v>
      </c>
      <c r="CI345" s="262">
        <v>42948</v>
      </c>
      <c r="CJ345" s="262">
        <v>8300</v>
      </c>
      <c r="CK345" s="262">
        <v>22793</v>
      </c>
      <c r="CL345" s="262">
        <v>7076</v>
      </c>
      <c r="CM345" s="262">
        <v>74609</v>
      </c>
      <c r="CN345" s="262">
        <v>24889</v>
      </c>
      <c r="CO345" s="262">
        <v>23398</v>
      </c>
      <c r="CP345" s="262">
        <v>18508</v>
      </c>
      <c r="CQ345" s="262">
        <v>6432</v>
      </c>
      <c r="CR345" s="262">
        <v>1382</v>
      </c>
      <c r="CS345" s="262">
        <v>24889</v>
      </c>
      <c r="CT345" s="262">
        <v>27710</v>
      </c>
      <c r="CU345" s="262">
        <v>12819</v>
      </c>
      <c r="CV345" s="262">
        <v>6671</v>
      </c>
      <c r="CW345" s="262">
        <v>1738</v>
      </c>
      <c r="CX345" s="262">
        <v>782</v>
      </c>
      <c r="CY345" s="262">
        <v>159255</v>
      </c>
      <c r="CZ345" s="262">
        <v>78843</v>
      </c>
      <c r="DA345" s="262">
        <v>80412</v>
      </c>
      <c r="DB345" s="262">
        <v>13221</v>
      </c>
      <c r="DC345" s="262">
        <v>12264</v>
      </c>
      <c r="DD345" s="262">
        <v>17907</v>
      </c>
      <c r="DE345" s="262">
        <v>26125</v>
      </c>
      <c r="DF345" s="262">
        <v>17916</v>
      </c>
      <c r="DG345" s="262">
        <v>17406</v>
      </c>
      <c r="DH345" s="262">
        <v>7411</v>
      </c>
      <c r="DI345" s="262">
        <v>3831</v>
      </c>
      <c r="DJ345" s="262">
        <v>3911</v>
      </c>
      <c r="DK345" s="262">
        <v>12190</v>
      </c>
      <c r="DL345" s="262">
        <v>3325</v>
      </c>
      <c r="DM345" s="262">
        <v>11160</v>
      </c>
      <c r="DN345" s="262">
        <v>8975</v>
      </c>
      <c r="DO345" s="262">
        <v>17729</v>
      </c>
      <c r="DP345" s="262">
        <v>29276</v>
      </c>
      <c r="DQ345" s="262">
        <v>34917</v>
      </c>
      <c r="DR345" s="262">
        <v>19727</v>
      </c>
      <c r="DS345" s="262">
        <v>14214</v>
      </c>
      <c r="DT345" s="262">
        <v>89590</v>
      </c>
      <c r="DU345" s="262">
        <v>85360</v>
      </c>
      <c r="DV345" s="262">
        <v>4230</v>
      </c>
      <c r="DW345" s="262">
        <v>68660</v>
      </c>
      <c r="DX345" s="262">
        <v>85360</v>
      </c>
      <c r="DY345" s="262">
        <v>72330</v>
      </c>
      <c r="DZ345" s="262">
        <v>4290</v>
      </c>
      <c r="EA345" s="262">
        <v>3620</v>
      </c>
      <c r="EB345" s="262">
        <v>4830</v>
      </c>
      <c r="EC345" s="262">
        <v>290</v>
      </c>
      <c r="ED345" s="262">
        <v>84010</v>
      </c>
      <c r="EE345" s="262">
        <v>4980</v>
      </c>
      <c r="EF345" s="262">
        <v>9660</v>
      </c>
      <c r="EG345" s="262">
        <v>16220</v>
      </c>
      <c r="EH345" s="262">
        <v>11490</v>
      </c>
      <c r="EI345" s="262">
        <v>15020</v>
      </c>
      <c r="EJ345" s="262">
        <v>1740</v>
      </c>
      <c r="EK345" s="262">
        <v>12600</v>
      </c>
      <c r="EL345" s="262">
        <v>5800</v>
      </c>
      <c r="EM345" s="262">
        <v>6010</v>
      </c>
      <c r="EN345" s="262">
        <v>490</v>
      </c>
      <c r="EO345" s="262">
        <v>85360</v>
      </c>
      <c r="EP345" s="262">
        <v>2130</v>
      </c>
      <c r="EQ345" s="262">
        <v>22050</v>
      </c>
      <c r="ER345" s="262">
        <v>13990</v>
      </c>
      <c r="ES345" s="262">
        <v>1270</v>
      </c>
      <c r="ET345" s="262">
        <v>6790</v>
      </c>
      <c r="EU345" s="262">
        <v>22840</v>
      </c>
      <c r="EV345" s="262">
        <v>14890</v>
      </c>
      <c r="EW345" s="262">
        <v>7950</v>
      </c>
      <c r="EX345" s="262">
        <v>38330</v>
      </c>
      <c r="EY345" s="262">
        <v>1760</v>
      </c>
      <c r="EZ345" s="262">
        <v>10830</v>
      </c>
      <c r="FA345" s="262">
        <v>8680</v>
      </c>
      <c r="FB345" s="262">
        <v>17060</v>
      </c>
      <c r="FC345" s="262">
        <v>0</v>
      </c>
      <c r="FD345" s="262">
        <v>15470</v>
      </c>
      <c r="FE345" s="262">
        <v>8240</v>
      </c>
      <c r="FF345" s="262">
        <v>5400</v>
      </c>
      <c r="FG345" s="262">
        <v>1830</v>
      </c>
      <c r="FH345" s="262">
        <v>8100</v>
      </c>
      <c r="FI345" s="262">
        <v>0.42420000000000002</v>
      </c>
      <c r="FJ345" s="262">
        <v>670</v>
      </c>
      <c r="FK345" s="262">
        <v>3420</v>
      </c>
      <c r="FL345" s="262">
        <v>1710</v>
      </c>
      <c r="FM345" s="262">
        <v>1340</v>
      </c>
      <c r="FN345" s="262">
        <v>138140</v>
      </c>
      <c r="FO345" s="262">
        <v>7240</v>
      </c>
      <c r="FP345" s="262">
        <v>4860</v>
      </c>
      <c r="FQ345" s="262">
        <v>2370</v>
      </c>
      <c r="FR345" s="262">
        <v>34530</v>
      </c>
      <c r="FS345" s="262">
        <v>62280</v>
      </c>
      <c r="FT345" s="262">
        <v>60450</v>
      </c>
      <c r="FU345" s="262">
        <v>1830</v>
      </c>
      <c r="FV345" s="262">
        <v>11930</v>
      </c>
      <c r="FW345" s="262">
        <v>22160</v>
      </c>
      <c r="FX345" s="262">
        <v>138140</v>
      </c>
      <c r="FY345" s="262">
        <v>23040</v>
      </c>
      <c r="FZ345" s="262">
        <v>78490</v>
      </c>
      <c r="GA345" s="262">
        <v>16280</v>
      </c>
      <c r="GB345" s="262">
        <v>1410</v>
      </c>
      <c r="GC345" s="262">
        <v>10040</v>
      </c>
      <c r="GD345" s="262">
        <v>7730</v>
      </c>
      <c r="GE345" s="262">
        <v>1140</v>
      </c>
      <c r="GF345">
        <v>7986</v>
      </c>
      <c r="GG345">
        <v>11672</v>
      </c>
      <c r="GH345">
        <v>5434</v>
      </c>
      <c r="GI345">
        <v>2707</v>
      </c>
      <c r="GJ345">
        <v>1440</v>
      </c>
      <c r="GK345">
        <v>2998</v>
      </c>
      <c r="GL345">
        <v>6640</v>
      </c>
      <c r="GM345">
        <v>2853</v>
      </c>
      <c r="GN345">
        <v>2138</v>
      </c>
      <c r="GO345">
        <v>633</v>
      </c>
      <c r="GP345">
        <v>13971</v>
      </c>
      <c r="GQ345">
        <v>18341</v>
      </c>
      <c r="GR345">
        <v>16383</v>
      </c>
      <c r="GS345">
        <v>5598</v>
      </c>
      <c r="GT345">
        <v>3022</v>
      </c>
      <c r="GU345">
        <v>5417</v>
      </c>
      <c r="GV345">
        <v>11853</v>
      </c>
      <c r="GW345">
        <v>3424</v>
      </c>
      <c r="GX345">
        <v>2364</v>
      </c>
      <c r="GY345">
        <v>744</v>
      </c>
    </row>
    <row r="346" spans="1:207">
      <c r="A346" s="262">
        <v>12073</v>
      </c>
      <c r="B346" s="262">
        <v>12</v>
      </c>
      <c r="C346" s="262">
        <v>0</v>
      </c>
      <c r="D346" s="262">
        <v>73</v>
      </c>
      <c r="E346" s="262" t="s">
        <v>201</v>
      </c>
      <c r="F346" s="262" t="s">
        <v>2873</v>
      </c>
      <c r="G346" s="262" t="s">
        <v>2874</v>
      </c>
      <c r="H346" s="262" t="s">
        <v>2202</v>
      </c>
      <c r="I346" s="262">
        <v>31423</v>
      </c>
      <c r="J346" s="262">
        <v>6760</v>
      </c>
      <c r="K346" s="262">
        <v>6674</v>
      </c>
      <c r="L346" s="262">
        <v>3048</v>
      </c>
      <c r="M346" s="262">
        <v>2250</v>
      </c>
      <c r="N346" s="262">
        <v>2224</v>
      </c>
      <c r="O346" s="262">
        <v>2942</v>
      </c>
      <c r="P346" s="262">
        <v>4498</v>
      </c>
      <c r="Q346" s="262">
        <v>2305</v>
      </c>
      <c r="R346" s="262">
        <v>722</v>
      </c>
      <c r="S346" s="262">
        <v>1110</v>
      </c>
      <c r="T346" s="262">
        <v>26386</v>
      </c>
      <c r="U346" s="262">
        <v>786</v>
      </c>
      <c r="V346" s="262">
        <v>2473</v>
      </c>
      <c r="W346" s="262">
        <v>340</v>
      </c>
      <c r="X346" s="262">
        <v>152</v>
      </c>
      <c r="Y346" s="262">
        <v>57</v>
      </c>
      <c r="Z346" s="262">
        <v>119</v>
      </c>
      <c r="AA346" s="262">
        <v>3835</v>
      </c>
      <c r="AB346" s="262">
        <v>3464</v>
      </c>
      <c r="AC346" s="262">
        <v>450</v>
      </c>
      <c r="AD346" s="262">
        <v>19881</v>
      </c>
      <c r="AE346" s="262">
        <v>3571</v>
      </c>
      <c r="AF346" s="262">
        <v>222</v>
      </c>
      <c r="AG346" s="262">
        <v>23097</v>
      </c>
      <c r="AH346" s="262">
        <v>3182</v>
      </c>
      <c r="AI346" s="262">
        <v>2308</v>
      </c>
      <c r="AJ346" s="262">
        <v>2604</v>
      </c>
      <c r="AK346" s="262">
        <v>232</v>
      </c>
      <c r="AL346" s="262">
        <v>21160</v>
      </c>
      <c r="AM346" s="262">
        <v>4542</v>
      </c>
      <c r="AN346" s="262">
        <v>4115</v>
      </c>
      <c r="AO346" s="262">
        <v>1606</v>
      </c>
      <c r="AP346" s="262">
        <v>67700</v>
      </c>
      <c r="AQ346" s="262">
        <v>10499</v>
      </c>
      <c r="AR346" s="262">
        <v>9636</v>
      </c>
      <c r="AS346" s="262">
        <v>4490</v>
      </c>
      <c r="AT346" s="262">
        <v>14532</v>
      </c>
      <c r="AU346" s="262">
        <v>8719</v>
      </c>
      <c r="AV346" s="262">
        <v>8975</v>
      </c>
      <c r="AW346" s="262">
        <v>6655</v>
      </c>
      <c r="AX346" s="262">
        <v>3184</v>
      </c>
      <c r="AY346" s="262">
        <v>1010</v>
      </c>
      <c r="AZ346" s="262">
        <v>4026</v>
      </c>
      <c r="BA346" s="262">
        <v>34212</v>
      </c>
      <c r="BB346" s="262">
        <v>6822</v>
      </c>
      <c r="BC346" s="262">
        <v>19582</v>
      </c>
      <c r="BD346" s="262">
        <v>2143</v>
      </c>
      <c r="BE346" s="262">
        <v>495</v>
      </c>
      <c r="BF346" s="262">
        <v>88</v>
      </c>
      <c r="BG346" s="262">
        <v>332</v>
      </c>
      <c r="BH346" s="262">
        <v>22822</v>
      </c>
      <c r="BI346" s="262">
        <v>7086</v>
      </c>
      <c r="BJ346" s="262">
        <v>1386</v>
      </c>
      <c r="BK346" s="262">
        <v>31368</v>
      </c>
      <c r="BL346" s="262">
        <v>4728</v>
      </c>
      <c r="BM346" s="262">
        <v>310</v>
      </c>
      <c r="BN346" s="262">
        <v>24466</v>
      </c>
      <c r="BO346" s="262">
        <v>38528</v>
      </c>
      <c r="BP346" s="262">
        <v>821</v>
      </c>
      <c r="BQ346" s="262">
        <v>3885</v>
      </c>
      <c r="BR346" s="262">
        <v>3716</v>
      </c>
      <c r="BS346" s="262">
        <v>19437</v>
      </c>
      <c r="BT346" s="262">
        <v>17077</v>
      </c>
      <c r="BU346" s="262">
        <v>8989</v>
      </c>
      <c r="BV346" s="262">
        <v>7676</v>
      </c>
      <c r="BW346" s="262">
        <v>5864</v>
      </c>
      <c r="BX346" s="262">
        <v>2265</v>
      </c>
      <c r="BY346" s="262">
        <v>1077</v>
      </c>
      <c r="BZ346" s="262">
        <v>619</v>
      </c>
      <c r="CA346" s="262">
        <v>980</v>
      </c>
      <c r="CB346" s="262">
        <v>2813</v>
      </c>
      <c r="CC346" s="262">
        <v>11107</v>
      </c>
      <c r="CD346" s="262">
        <v>18046</v>
      </c>
      <c r="CE346" s="262">
        <v>15140</v>
      </c>
      <c r="CF346" s="262">
        <v>9855</v>
      </c>
      <c r="CG346" s="262">
        <v>6212</v>
      </c>
      <c r="CH346" s="262">
        <v>4527</v>
      </c>
      <c r="CI346" s="262">
        <v>32826</v>
      </c>
      <c r="CJ346" s="262">
        <v>6122</v>
      </c>
      <c r="CK346" s="262">
        <v>20722</v>
      </c>
      <c r="CL346" s="262">
        <v>8030</v>
      </c>
      <c r="CM346" s="262">
        <v>62135</v>
      </c>
      <c r="CN346" s="262">
        <v>22790</v>
      </c>
      <c r="CO346" s="262">
        <v>20071</v>
      </c>
      <c r="CP346" s="262">
        <v>12873</v>
      </c>
      <c r="CQ346" s="262">
        <v>5471</v>
      </c>
      <c r="CR346" s="262">
        <v>930</v>
      </c>
      <c r="CS346" s="262">
        <v>22790</v>
      </c>
      <c r="CT346" s="262">
        <v>23677</v>
      </c>
      <c r="CU346" s="262">
        <v>9398</v>
      </c>
      <c r="CV346" s="262">
        <v>4588</v>
      </c>
      <c r="CW346" s="262">
        <v>1180</v>
      </c>
      <c r="CX346" s="262">
        <v>502</v>
      </c>
      <c r="CY346" s="262">
        <v>124682</v>
      </c>
      <c r="CZ346" s="262">
        <v>61431</v>
      </c>
      <c r="DA346" s="262">
        <v>63251</v>
      </c>
      <c r="DB346" s="262">
        <v>8868</v>
      </c>
      <c r="DC346" s="262">
        <v>8875</v>
      </c>
      <c r="DD346" s="262">
        <v>12964</v>
      </c>
      <c r="DE346" s="262">
        <v>23109</v>
      </c>
      <c r="DF346" s="262">
        <v>15596</v>
      </c>
      <c r="DG346" s="262">
        <v>16013</v>
      </c>
      <c r="DH346" s="262">
        <v>6447</v>
      </c>
      <c r="DI346" s="262">
        <v>2584</v>
      </c>
      <c r="DJ346" s="262">
        <v>2623</v>
      </c>
      <c r="DK346" s="262">
        <v>8411</v>
      </c>
      <c r="DL346" s="262">
        <v>2381</v>
      </c>
      <c r="DM346" s="262">
        <v>8609</v>
      </c>
      <c r="DN346" s="262">
        <v>6099</v>
      </c>
      <c r="DO346" s="262">
        <v>12071</v>
      </c>
      <c r="DP346" s="262">
        <v>20739</v>
      </c>
      <c r="DQ346" s="262">
        <v>31228</v>
      </c>
      <c r="DR346" s="262">
        <v>17074</v>
      </c>
      <c r="DS346" s="262">
        <v>12863</v>
      </c>
      <c r="DT346" s="262">
        <v>66420</v>
      </c>
      <c r="DU346" s="262">
        <v>59570</v>
      </c>
      <c r="DV346" s="262">
        <v>6850</v>
      </c>
      <c r="DW346" s="262">
        <v>57330</v>
      </c>
      <c r="DX346" s="262">
        <v>59570</v>
      </c>
      <c r="DY346" s="262">
        <v>51090</v>
      </c>
      <c r="DZ346" s="262">
        <v>2610</v>
      </c>
      <c r="EA346" s="262">
        <v>2360</v>
      </c>
      <c r="EB346" s="262">
        <v>3190</v>
      </c>
      <c r="EC346" s="262">
        <v>0.42420000000000002</v>
      </c>
      <c r="ED346" s="262">
        <v>58410</v>
      </c>
      <c r="EE346" s="262">
        <v>2500</v>
      </c>
      <c r="EF346" s="262">
        <v>6640</v>
      </c>
      <c r="EG346" s="262">
        <v>10800</v>
      </c>
      <c r="EH346" s="262">
        <v>5280</v>
      </c>
      <c r="EI346" s="262">
        <v>9960</v>
      </c>
      <c r="EJ346" s="262">
        <v>1990</v>
      </c>
      <c r="EK346" s="262">
        <v>10170</v>
      </c>
      <c r="EL346" s="262">
        <v>5210</v>
      </c>
      <c r="EM346" s="262">
        <v>5410</v>
      </c>
      <c r="EN346" s="262">
        <v>450</v>
      </c>
      <c r="EO346" s="262">
        <v>59570</v>
      </c>
      <c r="EP346" s="262">
        <v>3470</v>
      </c>
      <c r="EQ346" s="262">
        <v>15830</v>
      </c>
      <c r="ER346" s="262">
        <v>9170</v>
      </c>
      <c r="ES346" s="262">
        <v>1370</v>
      </c>
      <c r="ET346" s="262">
        <v>5280</v>
      </c>
      <c r="EU346" s="262">
        <v>12810</v>
      </c>
      <c r="EV346" s="262">
        <v>9000</v>
      </c>
      <c r="EW346" s="262">
        <v>3810</v>
      </c>
      <c r="EX346" s="262">
        <v>27450</v>
      </c>
      <c r="EY346" s="262">
        <v>1090</v>
      </c>
      <c r="EZ346" s="262">
        <v>6770</v>
      </c>
      <c r="FA346" s="262">
        <v>5130</v>
      </c>
      <c r="FB346" s="262">
        <v>14460</v>
      </c>
      <c r="FC346" s="262">
        <v>0.42420000000000002</v>
      </c>
      <c r="FD346" s="262">
        <v>10630</v>
      </c>
      <c r="FE346" s="262">
        <v>5730</v>
      </c>
      <c r="FF346" s="262">
        <v>3680</v>
      </c>
      <c r="FG346" s="262">
        <v>1220</v>
      </c>
      <c r="FH346" s="262">
        <v>5530</v>
      </c>
      <c r="FI346" s="262">
        <v>0.42420000000000002</v>
      </c>
      <c r="FJ346" s="262">
        <v>770</v>
      </c>
      <c r="FK346" s="262">
        <v>2350</v>
      </c>
      <c r="FL346" s="262">
        <v>840</v>
      </c>
      <c r="FM346" s="262">
        <v>930</v>
      </c>
      <c r="FN346" s="262">
        <v>109830</v>
      </c>
      <c r="FO346" s="262">
        <v>6530</v>
      </c>
      <c r="FP346" s="262">
        <v>4920</v>
      </c>
      <c r="FQ346" s="262">
        <v>1610</v>
      </c>
      <c r="FR346" s="262">
        <v>28660</v>
      </c>
      <c r="FS346" s="262">
        <v>52850</v>
      </c>
      <c r="FT346" s="262">
        <v>51630</v>
      </c>
      <c r="FU346" s="262">
        <v>1220</v>
      </c>
      <c r="FV346" s="262">
        <v>8270</v>
      </c>
      <c r="FW346" s="262">
        <v>13530</v>
      </c>
      <c r="FX346" s="262">
        <v>109830</v>
      </c>
      <c r="FY346" s="262">
        <v>19960</v>
      </c>
      <c r="FZ346" s="262">
        <v>59860</v>
      </c>
      <c r="GA346" s="262">
        <v>15120</v>
      </c>
      <c r="GB346" s="262">
        <v>870</v>
      </c>
      <c r="GC346" s="262">
        <v>7360</v>
      </c>
      <c r="GD346" s="262">
        <v>6220</v>
      </c>
      <c r="GE346" s="262">
        <v>450</v>
      </c>
      <c r="GF346">
        <v>6760</v>
      </c>
      <c r="GG346">
        <v>6223</v>
      </c>
      <c r="GH346">
        <v>7686</v>
      </c>
      <c r="GI346">
        <v>2406</v>
      </c>
      <c r="GJ346">
        <v>1115</v>
      </c>
      <c r="GK346">
        <v>1745</v>
      </c>
      <c r="GL346">
        <v>3092</v>
      </c>
      <c r="GM346">
        <v>1429</v>
      </c>
      <c r="GN346">
        <v>678</v>
      </c>
      <c r="GO346">
        <v>289</v>
      </c>
      <c r="GP346">
        <v>10499</v>
      </c>
      <c r="GQ346">
        <v>9110</v>
      </c>
      <c r="GR346">
        <v>27507</v>
      </c>
      <c r="GS346">
        <v>7062</v>
      </c>
      <c r="GT346">
        <v>3196</v>
      </c>
      <c r="GU346">
        <v>2444</v>
      </c>
      <c r="GV346">
        <v>4547</v>
      </c>
      <c r="GW346">
        <v>2053</v>
      </c>
      <c r="GX346">
        <v>849</v>
      </c>
      <c r="GY346">
        <v>433</v>
      </c>
    </row>
    <row r="347" spans="1:207">
      <c r="A347" s="262">
        <v>13001</v>
      </c>
      <c r="B347" s="262">
        <v>13</v>
      </c>
      <c r="C347" s="262">
        <v>0</v>
      </c>
      <c r="D347" s="262">
        <v>1</v>
      </c>
      <c r="E347" s="262" t="s">
        <v>203</v>
      </c>
      <c r="F347" s="262" t="s">
        <v>2875</v>
      </c>
      <c r="G347" s="262" t="s">
        <v>2876</v>
      </c>
      <c r="H347" s="262" t="s">
        <v>2202</v>
      </c>
      <c r="I347" s="262">
        <v>7038</v>
      </c>
      <c r="J347" s="262">
        <v>779</v>
      </c>
      <c r="K347" s="262">
        <v>1184</v>
      </c>
      <c r="L347" s="262">
        <v>372</v>
      </c>
      <c r="M347" s="262">
        <v>363</v>
      </c>
      <c r="N347" s="262">
        <v>933</v>
      </c>
      <c r="O347" s="262">
        <v>587</v>
      </c>
      <c r="P347" s="262">
        <v>1294</v>
      </c>
      <c r="Q347" s="262">
        <v>982</v>
      </c>
      <c r="R347" s="262">
        <v>544</v>
      </c>
      <c r="S347" s="262">
        <v>734</v>
      </c>
      <c r="T347" s="262">
        <v>4385</v>
      </c>
      <c r="U347" s="262">
        <v>649</v>
      </c>
      <c r="V347" s="262">
        <v>879</v>
      </c>
      <c r="W347" s="262">
        <v>39</v>
      </c>
      <c r="X347" s="262">
        <v>216</v>
      </c>
      <c r="Y347" s="262">
        <v>62</v>
      </c>
      <c r="Z347" s="262">
        <v>74</v>
      </c>
      <c r="AA347" s="262">
        <v>2322</v>
      </c>
      <c r="AB347" s="262">
        <v>753</v>
      </c>
      <c r="AC347" s="262">
        <v>108</v>
      </c>
      <c r="AD347" s="262">
        <v>3738</v>
      </c>
      <c r="AE347" s="262">
        <v>107</v>
      </c>
      <c r="AF347" s="262">
        <v>10</v>
      </c>
      <c r="AG347" s="262">
        <v>3521</v>
      </c>
      <c r="AH347" s="262">
        <v>486</v>
      </c>
      <c r="AI347" s="262">
        <v>1010</v>
      </c>
      <c r="AJ347" s="262">
        <v>1682</v>
      </c>
      <c r="AK347" s="262">
        <v>339</v>
      </c>
      <c r="AL347" s="262">
        <v>2297</v>
      </c>
      <c r="AM347" s="262">
        <v>1148</v>
      </c>
      <c r="AN347" s="262">
        <v>3369</v>
      </c>
      <c r="AO347" s="262">
        <v>224</v>
      </c>
      <c r="AP347" s="262">
        <v>32832</v>
      </c>
      <c r="AQ347" s="262">
        <v>2797</v>
      </c>
      <c r="AR347" s="262">
        <v>3215</v>
      </c>
      <c r="AS347" s="262">
        <v>1537</v>
      </c>
      <c r="AT347" s="262">
        <v>2534</v>
      </c>
      <c r="AU347" s="262">
        <v>9275</v>
      </c>
      <c r="AV347" s="262">
        <v>4862</v>
      </c>
      <c r="AW347" s="262">
        <v>4141</v>
      </c>
      <c r="AX347" s="262">
        <v>2238</v>
      </c>
      <c r="AY347" s="262">
        <v>2233</v>
      </c>
      <c r="AZ347" s="262">
        <v>6290</v>
      </c>
      <c r="BA347" s="262">
        <v>8186</v>
      </c>
      <c r="BB347" s="262">
        <v>6712</v>
      </c>
      <c r="BC347" s="262">
        <v>8650</v>
      </c>
      <c r="BD347" s="262">
        <v>754</v>
      </c>
      <c r="BE347" s="262">
        <v>1436</v>
      </c>
      <c r="BF347" s="262">
        <v>510</v>
      </c>
      <c r="BG347" s="262">
        <v>294</v>
      </c>
      <c r="BH347" s="262">
        <v>19611</v>
      </c>
      <c r="BI347" s="262">
        <v>2524</v>
      </c>
      <c r="BJ347" s="262">
        <v>536</v>
      </c>
      <c r="BK347" s="262">
        <v>9892</v>
      </c>
      <c r="BL347" s="262">
        <v>246</v>
      </c>
      <c r="BM347" s="262">
        <v>23</v>
      </c>
      <c r="BN347" s="262">
        <v>4976</v>
      </c>
      <c r="BO347" s="262">
        <v>26436</v>
      </c>
      <c r="BP347" s="262">
        <v>59</v>
      </c>
      <c r="BQ347" s="262">
        <v>1361</v>
      </c>
      <c r="BR347" s="262">
        <v>5301</v>
      </c>
      <c r="BS347" s="262">
        <v>12121</v>
      </c>
      <c r="BT347" s="262">
        <v>9069</v>
      </c>
      <c r="BU347" s="262">
        <v>2351</v>
      </c>
      <c r="BV347" s="262">
        <v>1625</v>
      </c>
      <c r="BW347" s="262">
        <v>1255</v>
      </c>
      <c r="BX347" s="262">
        <v>477</v>
      </c>
      <c r="BY347" s="262">
        <v>225</v>
      </c>
      <c r="BZ347" s="262">
        <v>92</v>
      </c>
      <c r="CA347" s="262">
        <v>316</v>
      </c>
      <c r="CB347" s="262">
        <v>3915</v>
      </c>
      <c r="CC347" s="262">
        <v>6055</v>
      </c>
      <c r="CD347" s="262">
        <v>10194</v>
      </c>
      <c r="CE347" s="262">
        <v>7099</v>
      </c>
      <c r="CF347" s="262">
        <v>3478</v>
      </c>
      <c r="CG347" s="262">
        <v>1098</v>
      </c>
      <c r="CH347" s="262">
        <v>993</v>
      </c>
      <c r="CI347" s="262">
        <v>6359</v>
      </c>
      <c r="CJ347" s="262">
        <v>2687</v>
      </c>
      <c r="CK347" s="262">
        <v>22141</v>
      </c>
      <c r="CL347" s="262">
        <v>1645</v>
      </c>
      <c r="CM347" s="262">
        <v>31474</v>
      </c>
      <c r="CN347" s="262">
        <v>14993</v>
      </c>
      <c r="CO347" s="262">
        <v>7956</v>
      </c>
      <c r="CP347" s="262">
        <v>4327</v>
      </c>
      <c r="CQ347" s="262">
        <v>2295</v>
      </c>
      <c r="CR347" s="262">
        <v>1903</v>
      </c>
      <c r="CS347" s="262">
        <v>14993</v>
      </c>
      <c r="CT347" s="262">
        <v>10387</v>
      </c>
      <c r="CU347" s="262">
        <v>3782</v>
      </c>
      <c r="CV347" s="262">
        <v>1703</v>
      </c>
      <c r="CW347" s="262">
        <v>412</v>
      </c>
      <c r="CX347" s="262">
        <v>197</v>
      </c>
      <c r="CY347" s="262">
        <v>55447</v>
      </c>
      <c r="CZ347" s="262">
        <v>26325</v>
      </c>
      <c r="DA347" s="262">
        <v>29122</v>
      </c>
      <c r="DB347" s="262">
        <v>4253</v>
      </c>
      <c r="DC347" s="262">
        <v>3502</v>
      </c>
      <c r="DD347" s="262">
        <v>13796</v>
      </c>
      <c r="DE347" s="262">
        <v>7568</v>
      </c>
      <c r="DF347" s="262">
        <v>5181</v>
      </c>
      <c r="DG347" s="262">
        <v>5268</v>
      </c>
      <c r="DH347" s="262">
        <v>2461</v>
      </c>
      <c r="DI347" s="262">
        <v>1486</v>
      </c>
      <c r="DJ347" s="262">
        <v>1280</v>
      </c>
      <c r="DK347" s="262">
        <v>3121</v>
      </c>
      <c r="DL347" s="262">
        <v>835</v>
      </c>
      <c r="DM347" s="262">
        <v>8509</v>
      </c>
      <c r="DN347" s="262">
        <v>6320</v>
      </c>
      <c r="DO347" s="262">
        <v>6436</v>
      </c>
      <c r="DP347" s="262">
        <v>6982</v>
      </c>
      <c r="DQ347" s="262">
        <v>10269</v>
      </c>
      <c r="DR347" s="262">
        <v>5544</v>
      </c>
      <c r="DS347" s="262">
        <v>4665</v>
      </c>
      <c r="DT347" s="262">
        <v>29200</v>
      </c>
      <c r="DU347" s="262">
        <v>26630</v>
      </c>
      <c r="DV347" s="262">
        <v>2580</v>
      </c>
      <c r="DW347" s="262">
        <v>25510</v>
      </c>
      <c r="DX347" s="262">
        <v>26630</v>
      </c>
      <c r="DY347" s="262">
        <v>23830</v>
      </c>
      <c r="DZ347" s="262">
        <v>800</v>
      </c>
      <c r="EA347" s="262">
        <v>740</v>
      </c>
      <c r="EB347" s="262">
        <v>1160</v>
      </c>
      <c r="EC347" s="262">
        <v>0.42420000000000002</v>
      </c>
      <c r="ED347" s="262">
        <v>26280</v>
      </c>
      <c r="EE347" s="262">
        <v>970</v>
      </c>
      <c r="EF347" s="262">
        <v>5960</v>
      </c>
      <c r="EG347" s="262">
        <v>5760</v>
      </c>
      <c r="EH347" s="262">
        <v>2930</v>
      </c>
      <c r="EI347" s="262">
        <v>4090</v>
      </c>
      <c r="EJ347" s="262">
        <v>0.42420000000000002</v>
      </c>
      <c r="EK347" s="262">
        <v>2820</v>
      </c>
      <c r="EL347" s="262">
        <v>1490</v>
      </c>
      <c r="EM347" s="262">
        <v>1760</v>
      </c>
      <c r="EN347" s="262">
        <v>0.42420000000000002</v>
      </c>
      <c r="EO347" s="262">
        <v>26630</v>
      </c>
      <c r="EP347" s="262">
        <v>0.42420000000000002</v>
      </c>
      <c r="EQ347" s="262">
        <v>4130</v>
      </c>
      <c r="ER347" s="262">
        <v>1970</v>
      </c>
      <c r="ES347" s="262">
        <v>340</v>
      </c>
      <c r="ET347" s="262">
        <v>1810</v>
      </c>
      <c r="EU347" s="262">
        <v>5380</v>
      </c>
      <c r="EV347" s="262">
        <v>3920</v>
      </c>
      <c r="EW347" s="262">
        <v>1450</v>
      </c>
      <c r="EX347" s="262">
        <v>16980</v>
      </c>
      <c r="EY347" s="262">
        <v>420</v>
      </c>
      <c r="EZ347" s="262">
        <v>5290</v>
      </c>
      <c r="FA347" s="262">
        <v>2050</v>
      </c>
      <c r="FB347" s="262">
        <v>9230</v>
      </c>
      <c r="FC347" s="262">
        <v>0.42420000000000002</v>
      </c>
      <c r="FD347" s="262">
        <v>3800</v>
      </c>
      <c r="FE347" s="262">
        <v>1490</v>
      </c>
      <c r="FF347" s="262">
        <v>1850</v>
      </c>
      <c r="FG347" s="262">
        <v>460</v>
      </c>
      <c r="FH347" s="262">
        <v>1380</v>
      </c>
      <c r="FI347" s="262">
        <v>0.42420000000000002</v>
      </c>
      <c r="FJ347" s="262">
        <v>720</v>
      </c>
      <c r="FK347" s="262">
        <v>1070</v>
      </c>
      <c r="FL347" s="262">
        <v>290</v>
      </c>
      <c r="FM347" s="262">
        <v>320</v>
      </c>
      <c r="FN347" s="262">
        <v>48840</v>
      </c>
      <c r="FO347" s="262">
        <v>1910</v>
      </c>
      <c r="FP347" s="262">
        <v>1360</v>
      </c>
      <c r="FQ347" s="262">
        <v>550</v>
      </c>
      <c r="FR347" s="262">
        <v>9790</v>
      </c>
      <c r="FS347" s="262">
        <v>17730</v>
      </c>
      <c r="FT347" s="262">
        <v>17270</v>
      </c>
      <c r="FU347" s="262">
        <v>460</v>
      </c>
      <c r="FV347" s="262">
        <v>3080</v>
      </c>
      <c r="FW347" s="262">
        <v>16320</v>
      </c>
      <c r="FX347" s="262">
        <v>48840</v>
      </c>
      <c r="FY347" s="262">
        <v>12220</v>
      </c>
      <c r="FZ347" s="262">
        <v>20420</v>
      </c>
      <c r="GA347" s="262">
        <v>5940</v>
      </c>
      <c r="GB347" s="262">
        <v>0.42420000000000002</v>
      </c>
      <c r="GC347" s="262">
        <v>3170</v>
      </c>
      <c r="GD347" s="262">
        <v>5140</v>
      </c>
      <c r="GE347" s="262">
        <v>1610</v>
      </c>
      <c r="GF347">
        <v>779</v>
      </c>
      <c r="GG347">
        <v>1177</v>
      </c>
      <c r="GH347">
        <v>1658</v>
      </c>
      <c r="GI347">
        <v>382</v>
      </c>
      <c r="GJ347">
        <v>325</v>
      </c>
      <c r="GK347">
        <v>336</v>
      </c>
      <c r="GL347">
        <v>1118</v>
      </c>
      <c r="GM347">
        <v>608</v>
      </c>
      <c r="GN347">
        <v>450</v>
      </c>
      <c r="GO347">
        <v>205</v>
      </c>
      <c r="GP347">
        <v>2797</v>
      </c>
      <c r="GQ347">
        <v>3204</v>
      </c>
      <c r="GR347">
        <v>13290</v>
      </c>
      <c r="GS347">
        <v>3079</v>
      </c>
      <c r="GT347">
        <v>2435</v>
      </c>
      <c r="GU347">
        <v>922</v>
      </c>
      <c r="GV347">
        <v>3220</v>
      </c>
      <c r="GW347">
        <v>1338</v>
      </c>
      <c r="GX347">
        <v>1324</v>
      </c>
      <c r="GY347">
        <v>1223</v>
      </c>
    </row>
    <row r="348" spans="1:207">
      <c r="A348" s="262">
        <v>13002</v>
      </c>
      <c r="B348" s="262">
        <v>13</v>
      </c>
      <c r="C348" s="262">
        <v>0</v>
      </c>
      <c r="D348" s="262">
        <v>2</v>
      </c>
      <c r="E348" s="262" t="s">
        <v>203</v>
      </c>
      <c r="F348" s="262" t="s">
        <v>2877</v>
      </c>
      <c r="G348" s="262" t="s">
        <v>2878</v>
      </c>
      <c r="H348" s="262" t="s">
        <v>2202</v>
      </c>
      <c r="I348" s="262">
        <v>8139</v>
      </c>
      <c r="J348" s="262">
        <v>247</v>
      </c>
      <c r="K348" s="262">
        <v>1104</v>
      </c>
      <c r="L348" s="262">
        <v>533</v>
      </c>
      <c r="M348" s="262">
        <v>532</v>
      </c>
      <c r="N348" s="262">
        <v>1177</v>
      </c>
      <c r="O348" s="262">
        <v>720</v>
      </c>
      <c r="P348" s="262">
        <v>2062</v>
      </c>
      <c r="Q348" s="262">
        <v>1414</v>
      </c>
      <c r="R348" s="262">
        <v>350</v>
      </c>
      <c r="S348" s="262">
        <v>965</v>
      </c>
      <c r="T348" s="262">
        <v>5287</v>
      </c>
      <c r="U348" s="262">
        <v>732</v>
      </c>
      <c r="V348" s="262">
        <v>934</v>
      </c>
      <c r="W348" s="262">
        <v>65</v>
      </c>
      <c r="X348" s="262">
        <v>139</v>
      </c>
      <c r="Y348" s="262">
        <v>0.42420000000000002</v>
      </c>
      <c r="Z348" s="262">
        <v>17</v>
      </c>
      <c r="AA348" s="262">
        <v>3898</v>
      </c>
      <c r="AB348" s="262">
        <v>565</v>
      </c>
      <c r="AC348" s="262">
        <v>75</v>
      </c>
      <c r="AD348" s="262">
        <v>3483</v>
      </c>
      <c r="AE348" s="262">
        <v>104</v>
      </c>
      <c r="AF348" s="262">
        <v>14</v>
      </c>
      <c r="AG348" s="262">
        <v>4667</v>
      </c>
      <c r="AH348" s="262">
        <v>458</v>
      </c>
      <c r="AI348" s="262">
        <v>924</v>
      </c>
      <c r="AJ348" s="262">
        <v>1613</v>
      </c>
      <c r="AK348" s="262">
        <v>477</v>
      </c>
      <c r="AL348" s="262">
        <v>3302</v>
      </c>
      <c r="AM348" s="262">
        <v>1393</v>
      </c>
      <c r="AN348" s="262">
        <v>3284</v>
      </c>
      <c r="AO348" s="262">
        <v>160</v>
      </c>
      <c r="AP348" s="262">
        <v>37404</v>
      </c>
      <c r="AQ348" s="262">
        <v>551</v>
      </c>
      <c r="AR348" s="262">
        <v>2291</v>
      </c>
      <c r="AS348" s="262">
        <v>2655</v>
      </c>
      <c r="AT348" s="262">
        <v>4317</v>
      </c>
      <c r="AU348" s="262">
        <v>13248</v>
      </c>
      <c r="AV348" s="262">
        <v>7236</v>
      </c>
      <c r="AW348" s="262">
        <v>4601</v>
      </c>
      <c r="AX348" s="262">
        <v>1975</v>
      </c>
      <c r="AY348" s="262">
        <v>530</v>
      </c>
      <c r="AZ348" s="262">
        <v>6641</v>
      </c>
      <c r="BA348" s="262">
        <v>7703</v>
      </c>
      <c r="BB348" s="262">
        <v>9042</v>
      </c>
      <c r="BC348" s="262">
        <v>12073</v>
      </c>
      <c r="BD348" s="262">
        <v>404</v>
      </c>
      <c r="BE348" s="262">
        <v>1495</v>
      </c>
      <c r="BF348" s="262">
        <v>7</v>
      </c>
      <c r="BG348" s="262">
        <v>39</v>
      </c>
      <c r="BH348" s="262">
        <v>29202</v>
      </c>
      <c r="BI348" s="262">
        <v>925</v>
      </c>
      <c r="BJ348" s="262">
        <v>241</v>
      </c>
      <c r="BK348" s="262">
        <v>6868</v>
      </c>
      <c r="BL348" s="262">
        <v>150</v>
      </c>
      <c r="BM348" s="262">
        <v>18</v>
      </c>
      <c r="BN348" s="262">
        <v>6872</v>
      </c>
      <c r="BO348" s="262">
        <v>28927</v>
      </c>
      <c r="BP348" s="262">
        <v>43</v>
      </c>
      <c r="BQ348" s="262">
        <v>1562</v>
      </c>
      <c r="BR348" s="262">
        <v>3906</v>
      </c>
      <c r="BS348" s="262">
        <v>10861</v>
      </c>
      <c r="BT348" s="262">
        <v>15229</v>
      </c>
      <c r="BU348" s="262">
        <v>2621</v>
      </c>
      <c r="BV348" s="262">
        <v>2199</v>
      </c>
      <c r="BW348" s="262">
        <v>1523</v>
      </c>
      <c r="BX348" s="262">
        <v>531</v>
      </c>
      <c r="BY348" s="262">
        <v>233</v>
      </c>
      <c r="BZ348" s="262">
        <v>132</v>
      </c>
      <c r="CA348" s="262">
        <v>169</v>
      </c>
      <c r="CB348" s="262">
        <v>1689</v>
      </c>
      <c r="CC348" s="262">
        <v>3457</v>
      </c>
      <c r="CD348" s="262">
        <v>9872</v>
      </c>
      <c r="CE348" s="262">
        <v>14905</v>
      </c>
      <c r="CF348" s="262">
        <v>5079</v>
      </c>
      <c r="CG348" s="262">
        <v>1503</v>
      </c>
      <c r="CH348" s="262">
        <v>899</v>
      </c>
      <c r="CI348" s="262">
        <v>7392</v>
      </c>
      <c r="CJ348" s="262">
        <v>4285</v>
      </c>
      <c r="CK348" s="262">
        <v>25090</v>
      </c>
      <c r="CL348" s="262">
        <v>637</v>
      </c>
      <c r="CM348" s="262">
        <v>35509</v>
      </c>
      <c r="CN348" s="262">
        <v>16198</v>
      </c>
      <c r="CO348" s="262">
        <v>10242</v>
      </c>
      <c r="CP348" s="262">
        <v>5188</v>
      </c>
      <c r="CQ348" s="262">
        <v>3050</v>
      </c>
      <c r="CR348" s="262">
        <v>831</v>
      </c>
      <c r="CS348" s="262">
        <v>16198</v>
      </c>
      <c r="CT348" s="262">
        <v>12852</v>
      </c>
      <c r="CU348" s="262">
        <v>4202</v>
      </c>
      <c r="CV348" s="262">
        <v>1787</v>
      </c>
      <c r="CW348" s="262">
        <v>349</v>
      </c>
      <c r="CX348" s="262">
        <v>121</v>
      </c>
      <c r="CY348" s="262">
        <v>64111</v>
      </c>
      <c r="CZ348" s="262">
        <v>30908</v>
      </c>
      <c r="DA348" s="262">
        <v>33203</v>
      </c>
      <c r="DB348" s="262">
        <v>4998</v>
      </c>
      <c r="DC348" s="262">
        <v>3996</v>
      </c>
      <c r="DD348" s="262">
        <v>9750</v>
      </c>
      <c r="DE348" s="262">
        <v>11145</v>
      </c>
      <c r="DF348" s="262">
        <v>7536</v>
      </c>
      <c r="DG348" s="262">
        <v>7592</v>
      </c>
      <c r="DH348" s="262">
        <v>2969</v>
      </c>
      <c r="DI348" s="262">
        <v>1643</v>
      </c>
      <c r="DJ348" s="262">
        <v>1527</v>
      </c>
      <c r="DK348" s="262">
        <v>3905</v>
      </c>
      <c r="DL348" s="262">
        <v>943</v>
      </c>
      <c r="DM348" s="262">
        <v>6021</v>
      </c>
      <c r="DN348" s="262">
        <v>4705</v>
      </c>
      <c r="DO348" s="262">
        <v>7127</v>
      </c>
      <c r="DP348" s="262">
        <v>8998</v>
      </c>
      <c r="DQ348" s="262">
        <v>15182</v>
      </c>
      <c r="DR348" s="262">
        <v>8000</v>
      </c>
      <c r="DS348" s="262">
        <v>6060</v>
      </c>
      <c r="DT348" s="262">
        <v>35030</v>
      </c>
      <c r="DU348" s="262">
        <v>31240</v>
      </c>
      <c r="DV348" s="262">
        <v>3790</v>
      </c>
      <c r="DW348" s="262">
        <v>27970</v>
      </c>
      <c r="DX348" s="262">
        <v>31240</v>
      </c>
      <c r="DY348" s="262">
        <v>27140</v>
      </c>
      <c r="DZ348" s="262">
        <v>1750</v>
      </c>
      <c r="EA348" s="262">
        <v>1050</v>
      </c>
      <c r="EB348" s="262">
        <v>1230</v>
      </c>
      <c r="EC348" s="262">
        <v>0.42420000000000002</v>
      </c>
      <c r="ED348" s="262">
        <v>30830</v>
      </c>
      <c r="EE348" s="262">
        <v>1680</v>
      </c>
      <c r="EF348" s="262">
        <v>4610</v>
      </c>
      <c r="EG348" s="262">
        <v>6110</v>
      </c>
      <c r="EH348" s="262">
        <v>4580</v>
      </c>
      <c r="EI348" s="262">
        <v>5170</v>
      </c>
      <c r="EJ348" s="262">
        <v>0.42420000000000002</v>
      </c>
      <c r="EK348" s="262">
        <v>3750</v>
      </c>
      <c r="EL348" s="262">
        <v>1890</v>
      </c>
      <c r="EM348" s="262">
        <v>2120</v>
      </c>
      <c r="EN348" s="262">
        <v>810</v>
      </c>
      <c r="EO348" s="262">
        <v>31240</v>
      </c>
      <c r="EP348" s="262">
        <v>0.42420000000000002</v>
      </c>
      <c r="EQ348" s="262">
        <v>5610</v>
      </c>
      <c r="ER348" s="262">
        <v>3430</v>
      </c>
      <c r="ES348" s="262">
        <v>400</v>
      </c>
      <c r="ET348" s="262">
        <v>1780</v>
      </c>
      <c r="EU348" s="262">
        <v>8030</v>
      </c>
      <c r="EV348" s="262">
        <v>5690</v>
      </c>
      <c r="EW348" s="262">
        <v>2340</v>
      </c>
      <c r="EX348" s="262">
        <v>17480</v>
      </c>
      <c r="EY348" s="262">
        <v>670</v>
      </c>
      <c r="EZ348" s="262">
        <v>4840</v>
      </c>
      <c r="FA348" s="262">
        <v>4270</v>
      </c>
      <c r="FB348" s="262">
        <v>7680</v>
      </c>
      <c r="FC348" s="262">
        <v>0.42420000000000002</v>
      </c>
      <c r="FD348" s="262">
        <v>4800</v>
      </c>
      <c r="FE348" s="262">
        <v>1950</v>
      </c>
      <c r="FF348" s="262">
        <v>2430</v>
      </c>
      <c r="FG348" s="262">
        <v>0.42420000000000002</v>
      </c>
      <c r="FH348" s="262">
        <v>1760</v>
      </c>
      <c r="FI348" s="262">
        <v>0.42420000000000002</v>
      </c>
      <c r="FJ348" s="262">
        <v>680</v>
      </c>
      <c r="FK348" s="262">
        <v>1310</v>
      </c>
      <c r="FL348" s="262">
        <v>0.42420000000000002</v>
      </c>
      <c r="FM348" s="262">
        <v>590</v>
      </c>
      <c r="FN348" s="262">
        <v>56210</v>
      </c>
      <c r="FO348" s="262">
        <v>3080</v>
      </c>
      <c r="FP348" s="262">
        <v>2230</v>
      </c>
      <c r="FQ348" s="262">
        <v>850</v>
      </c>
      <c r="FR348" s="262">
        <v>13060</v>
      </c>
      <c r="FS348" s="262">
        <v>25540</v>
      </c>
      <c r="FT348" s="262">
        <v>25120</v>
      </c>
      <c r="FU348" s="262">
        <v>0.42420000000000002</v>
      </c>
      <c r="FV348" s="262">
        <v>4690</v>
      </c>
      <c r="FW348" s="262">
        <v>9830</v>
      </c>
      <c r="FX348" s="262">
        <v>56210</v>
      </c>
      <c r="FY348" s="262">
        <v>10360</v>
      </c>
      <c r="FZ348" s="262">
        <v>28200</v>
      </c>
      <c r="GA348" s="262">
        <v>7570</v>
      </c>
      <c r="GB348" s="262">
        <v>0.42420000000000002</v>
      </c>
      <c r="GC348" s="262">
        <v>4780</v>
      </c>
      <c r="GD348" s="262">
        <v>4380</v>
      </c>
      <c r="GE348" s="262">
        <v>0.42420000000000002</v>
      </c>
      <c r="GF348">
        <v>247</v>
      </c>
      <c r="GG348">
        <v>1089</v>
      </c>
      <c r="GH348">
        <v>2163</v>
      </c>
      <c r="GI348">
        <v>548</v>
      </c>
      <c r="GJ348">
        <v>376</v>
      </c>
      <c r="GK348">
        <v>571</v>
      </c>
      <c r="GL348">
        <v>1746</v>
      </c>
      <c r="GM348">
        <v>880</v>
      </c>
      <c r="GN348">
        <v>432</v>
      </c>
      <c r="GO348">
        <v>87</v>
      </c>
      <c r="GP348">
        <v>551</v>
      </c>
      <c r="GQ348">
        <v>2249</v>
      </c>
      <c r="GR348">
        <v>19396</v>
      </c>
      <c r="GS348">
        <v>5517</v>
      </c>
      <c r="GT348">
        <v>3447</v>
      </c>
      <c r="GU348">
        <v>1165</v>
      </c>
      <c r="GV348">
        <v>3183</v>
      </c>
      <c r="GW348">
        <v>1154</v>
      </c>
      <c r="GX348">
        <v>632</v>
      </c>
      <c r="GY348">
        <v>110</v>
      </c>
    </row>
    <row r="349" spans="1:207">
      <c r="A349" s="262">
        <v>13003</v>
      </c>
      <c r="B349" s="262">
        <v>13</v>
      </c>
      <c r="C349" s="262">
        <v>0</v>
      </c>
      <c r="D349" s="262">
        <v>3</v>
      </c>
      <c r="E349" s="262" t="s">
        <v>203</v>
      </c>
      <c r="F349" s="262" t="s">
        <v>2879</v>
      </c>
      <c r="G349" s="262" t="s">
        <v>2880</v>
      </c>
      <c r="H349" s="262" t="s">
        <v>2202</v>
      </c>
      <c r="I349" s="262">
        <v>21066</v>
      </c>
      <c r="J349" s="262">
        <v>2328</v>
      </c>
      <c r="K349" s="262">
        <v>4597</v>
      </c>
      <c r="L349" s="262">
        <v>1495</v>
      </c>
      <c r="M349" s="262">
        <v>1772</v>
      </c>
      <c r="N349" s="262">
        <v>1481</v>
      </c>
      <c r="O349" s="262">
        <v>1776</v>
      </c>
      <c r="P349" s="262">
        <v>3397</v>
      </c>
      <c r="Q349" s="262">
        <v>3252</v>
      </c>
      <c r="R349" s="262">
        <v>968</v>
      </c>
      <c r="S349" s="262">
        <v>2064</v>
      </c>
      <c r="T349" s="262">
        <v>12908</v>
      </c>
      <c r="U349" s="262">
        <v>2258</v>
      </c>
      <c r="V349" s="262">
        <v>2573</v>
      </c>
      <c r="W349" s="262">
        <v>596</v>
      </c>
      <c r="X349" s="262">
        <v>365</v>
      </c>
      <c r="Y349" s="262">
        <v>228</v>
      </c>
      <c r="Z349" s="262">
        <v>74</v>
      </c>
      <c r="AA349" s="262">
        <v>6860</v>
      </c>
      <c r="AB349" s="262">
        <v>1941</v>
      </c>
      <c r="AC349" s="262">
        <v>372</v>
      </c>
      <c r="AD349" s="262">
        <v>11058</v>
      </c>
      <c r="AE349" s="262">
        <v>418</v>
      </c>
      <c r="AF349" s="262">
        <v>417</v>
      </c>
      <c r="AG349" s="262">
        <v>10059</v>
      </c>
      <c r="AH349" s="262">
        <v>1231</v>
      </c>
      <c r="AI349" s="262">
        <v>2918</v>
      </c>
      <c r="AJ349" s="262">
        <v>4973</v>
      </c>
      <c r="AK349" s="262">
        <v>1885</v>
      </c>
      <c r="AL349" s="262">
        <v>6437</v>
      </c>
      <c r="AM349" s="262">
        <v>3095</v>
      </c>
      <c r="AN349" s="262">
        <v>10587</v>
      </c>
      <c r="AO349" s="262">
        <v>947</v>
      </c>
      <c r="AP349" s="262">
        <v>118352</v>
      </c>
      <c r="AQ349" s="262">
        <v>9462</v>
      </c>
      <c r="AR349" s="262">
        <v>16508</v>
      </c>
      <c r="AS349" s="262">
        <v>8680</v>
      </c>
      <c r="AT349" s="262">
        <v>17966</v>
      </c>
      <c r="AU349" s="262">
        <v>24908</v>
      </c>
      <c r="AV349" s="262">
        <v>21625</v>
      </c>
      <c r="AW349" s="262">
        <v>10764</v>
      </c>
      <c r="AX349" s="262">
        <v>6171</v>
      </c>
      <c r="AY349" s="262">
        <v>2268</v>
      </c>
      <c r="AZ349" s="262">
        <v>14280</v>
      </c>
      <c r="BA349" s="262">
        <v>24839</v>
      </c>
      <c r="BB349" s="262">
        <v>31131</v>
      </c>
      <c r="BC349" s="262">
        <v>34384</v>
      </c>
      <c r="BD349" s="262">
        <v>6962</v>
      </c>
      <c r="BE349" s="262">
        <v>3174</v>
      </c>
      <c r="BF349" s="262">
        <v>3199</v>
      </c>
      <c r="BG349" s="262">
        <v>383</v>
      </c>
      <c r="BH349" s="262">
        <v>74242</v>
      </c>
      <c r="BI349" s="262">
        <v>5854</v>
      </c>
      <c r="BJ349" s="262">
        <v>1675</v>
      </c>
      <c r="BK349" s="262">
        <v>32633</v>
      </c>
      <c r="BL349" s="262">
        <v>629</v>
      </c>
      <c r="BM349" s="262">
        <v>3319</v>
      </c>
      <c r="BN349" s="262">
        <v>15422</v>
      </c>
      <c r="BO349" s="262">
        <v>97931</v>
      </c>
      <c r="BP349" s="262">
        <v>524</v>
      </c>
      <c r="BQ349" s="262">
        <v>4475</v>
      </c>
      <c r="BR349" s="262">
        <v>14695</v>
      </c>
      <c r="BS349" s="262">
        <v>43821</v>
      </c>
      <c r="BT349" s="262">
        <v>38375</v>
      </c>
      <c r="BU349" s="262">
        <v>9897</v>
      </c>
      <c r="BV349" s="262">
        <v>5118</v>
      </c>
      <c r="BW349" s="262">
        <v>3720</v>
      </c>
      <c r="BX349" s="262">
        <v>1343</v>
      </c>
      <c r="BY349" s="262">
        <v>629</v>
      </c>
      <c r="BZ349" s="262">
        <v>304</v>
      </c>
      <c r="CA349" s="262">
        <v>450</v>
      </c>
      <c r="CB349" s="262">
        <v>9018</v>
      </c>
      <c r="CC349" s="262">
        <v>25717</v>
      </c>
      <c r="CD349" s="262">
        <v>41236</v>
      </c>
      <c r="CE349" s="262">
        <v>26772</v>
      </c>
      <c r="CF349" s="262">
        <v>10249</v>
      </c>
      <c r="CG349" s="262">
        <v>3366</v>
      </c>
      <c r="CH349" s="262">
        <v>1994</v>
      </c>
      <c r="CI349" s="262">
        <v>21580</v>
      </c>
      <c r="CJ349" s="262">
        <v>7122</v>
      </c>
      <c r="CK349" s="262">
        <v>83708</v>
      </c>
      <c r="CL349" s="262">
        <v>5942</v>
      </c>
      <c r="CM349" s="262">
        <v>113422</v>
      </c>
      <c r="CN349" s="262">
        <v>53880</v>
      </c>
      <c r="CO349" s="262">
        <v>31173</v>
      </c>
      <c r="CP349" s="262">
        <v>15622</v>
      </c>
      <c r="CQ349" s="262">
        <v>8834</v>
      </c>
      <c r="CR349" s="262">
        <v>3913</v>
      </c>
      <c r="CS349" s="262">
        <v>53880</v>
      </c>
      <c r="CT349" s="262">
        <v>40079</v>
      </c>
      <c r="CU349" s="262">
        <v>12335</v>
      </c>
      <c r="CV349" s="262">
        <v>5470</v>
      </c>
      <c r="CW349" s="262">
        <v>1150</v>
      </c>
      <c r="CX349" s="262">
        <v>508</v>
      </c>
      <c r="CY349" s="262">
        <v>200265</v>
      </c>
      <c r="CZ349" s="262">
        <v>98115</v>
      </c>
      <c r="DA349" s="262">
        <v>102151</v>
      </c>
      <c r="DB349" s="262">
        <v>15041</v>
      </c>
      <c r="DC349" s="262">
        <v>11598</v>
      </c>
      <c r="DD349" s="262">
        <v>37919</v>
      </c>
      <c r="DE349" s="262">
        <v>28141</v>
      </c>
      <c r="DF349" s="262">
        <v>22081</v>
      </c>
      <c r="DG349" s="262">
        <v>24643</v>
      </c>
      <c r="DH349" s="262">
        <v>9698</v>
      </c>
      <c r="DI349" s="262">
        <v>5089</v>
      </c>
      <c r="DJ349" s="262">
        <v>4409</v>
      </c>
      <c r="DK349" s="262">
        <v>11590</v>
      </c>
      <c r="DL349" s="262">
        <v>2830</v>
      </c>
      <c r="DM349" s="262">
        <v>21851</v>
      </c>
      <c r="DN349" s="262">
        <v>18789</v>
      </c>
      <c r="DO349" s="262">
        <v>23574</v>
      </c>
      <c r="DP349" s="262">
        <v>27571</v>
      </c>
      <c r="DQ349" s="262">
        <v>38708</v>
      </c>
      <c r="DR349" s="262">
        <v>26405</v>
      </c>
      <c r="DS349" s="262">
        <v>19450</v>
      </c>
      <c r="DT349" s="262">
        <v>107300</v>
      </c>
      <c r="DU349" s="262">
        <v>98120</v>
      </c>
      <c r="DV349" s="262">
        <v>9180</v>
      </c>
      <c r="DW349" s="262">
        <v>90090</v>
      </c>
      <c r="DX349" s="262">
        <v>98120</v>
      </c>
      <c r="DY349" s="262">
        <v>83770</v>
      </c>
      <c r="DZ349" s="262">
        <v>4510</v>
      </c>
      <c r="EA349" s="262">
        <v>4230</v>
      </c>
      <c r="EB349" s="262">
        <v>5480</v>
      </c>
      <c r="EC349" s="262">
        <v>0.42420000000000002</v>
      </c>
      <c r="ED349" s="262">
        <v>95950</v>
      </c>
      <c r="EE349" s="262">
        <v>4530</v>
      </c>
      <c r="EF349" s="262">
        <v>19490</v>
      </c>
      <c r="EG349" s="262">
        <v>17330</v>
      </c>
      <c r="EH349" s="262">
        <v>10350</v>
      </c>
      <c r="EI349" s="262">
        <v>18270</v>
      </c>
      <c r="EJ349" s="262">
        <v>0.42420000000000002</v>
      </c>
      <c r="EK349" s="262">
        <v>12260</v>
      </c>
      <c r="EL349" s="262">
        <v>4610</v>
      </c>
      <c r="EM349" s="262">
        <v>6710</v>
      </c>
      <c r="EN349" s="262">
        <v>1490</v>
      </c>
      <c r="EO349" s="262">
        <v>98120</v>
      </c>
      <c r="EP349" s="262">
        <v>0.42420000000000002</v>
      </c>
      <c r="EQ349" s="262">
        <v>16330</v>
      </c>
      <c r="ER349" s="262">
        <v>8520</v>
      </c>
      <c r="ES349" s="262">
        <v>2300</v>
      </c>
      <c r="ET349" s="262">
        <v>5500</v>
      </c>
      <c r="EU349" s="262">
        <v>27850</v>
      </c>
      <c r="EV349" s="262">
        <v>18400</v>
      </c>
      <c r="EW349" s="262">
        <v>9440</v>
      </c>
      <c r="EX349" s="262">
        <v>53440</v>
      </c>
      <c r="EY349" s="262">
        <v>1580</v>
      </c>
      <c r="EZ349" s="262">
        <v>16690</v>
      </c>
      <c r="FA349" s="262">
        <v>9740</v>
      </c>
      <c r="FB349" s="262">
        <v>25420</v>
      </c>
      <c r="FC349" s="262">
        <v>0.42420000000000002</v>
      </c>
      <c r="FD349" s="262">
        <v>13520</v>
      </c>
      <c r="FE349" s="262">
        <v>4910</v>
      </c>
      <c r="FF349" s="262">
        <v>7330</v>
      </c>
      <c r="FG349" s="262">
        <v>1270</v>
      </c>
      <c r="FH349" s="262">
        <v>4340</v>
      </c>
      <c r="FI349" s="262">
        <v>0.42420000000000002</v>
      </c>
      <c r="FJ349" s="262">
        <v>1500</v>
      </c>
      <c r="FK349" s="262">
        <v>3040</v>
      </c>
      <c r="FL349" s="262">
        <v>2880</v>
      </c>
      <c r="FM349" s="262">
        <v>1630</v>
      </c>
      <c r="FN349" s="262">
        <v>177050</v>
      </c>
      <c r="FO349" s="262">
        <v>8810</v>
      </c>
      <c r="FP349" s="262">
        <v>6000</v>
      </c>
      <c r="FQ349" s="262">
        <v>2810</v>
      </c>
      <c r="FR349" s="262">
        <v>38560</v>
      </c>
      <c r="FS349" s="262">
        <v>65790</v>
      </c>
      <c r="FT349" s="262">
        <v>64520</v>
      </c>
      <c r="FU349" s="262">
        <v>1270</v>
      </c>
      <c r="FV349" s="262">
        <v>13880</v>
      </c>
      <c r="FW349" s="262">
        <v>50010</v>
      </c>
      <c r="FX349" s="262">
        <v>177050</v>
      </c>
      <c r="FY349" s="262">
        <v>34630</v>
      </c>
      <c r="FZ349" s="262">
        <v>77620</v>
      </c>
      <c r="GA349" s="262">
        <v>24880</v>
      </c>
      <c r="GB349" s="262">
        <v>1530</v>
      </c>
      <c r="GC349" s="262">
        <v>14890</v>
      </c>
      <c r="GD349" s="262">
        <v>20440</v>
      </c>
      <c r="GE349" s="262">
        <v>3060</v>
      </c>
      <c r="GF349">
        <v>2328</v>
      </c>
      <c r="GG349">
        <v>4557</v>
      </c>
      <c r="GH349">
        <v>4625</v>
      </c>
      <c r="GI349">
        <v>1421</v>
      </c>
      <c r="GJ349">
        <v>725</v>
      </c>
      <c r="GK349">
        <v>680</v>
      </c>
      <c r="GL349">
        <v>3324</v>
      </c>
      <c r="GM349">
        <v>2093</v>
      </c>
      <c r="GN349">
        <v>978</v>
      </c>
      <c r="GO349">
        <v>335</v>
      </c>
      <c r="GP349">
        <v>9462</v>
      </c>
      <c r="GQ349">
        <v>16435</v>
      </c>
      <c r="GR349">
        <v>49371</v>
      </c>
      <c r="GS349">
        <v>18540</v>
      </c>
      <c r="GT349">
        <v>7293</v>
      </c>
      <c r="GU349">
        <v>2453</v>
      </c>
      <c r="GV349">
        <v>7899</v>
      </c>
      <c r="GW349">
        <v>4072</v>
      </c>
      <c r="GX349">
        <v>1963</v>
      </c>
      <c r="GY349">
        <v>864</v>
      </c>
    </row>
    <row r="350" spans="1:207">
      <c r="A350" s="262">
        <v>13004</v>
      </c>
      <c r="B350" s="262">
        <v>13</v>
      </c>
      <c r="C350" s="262">
        <v>0</v>
      </c>
      <c r="D350" s="262">
        <v>4</v>
      </c>
      <c r="E350" s="262" t="s">
        <v>203</v>
      </c>
      <c r="F350" s="262" t="s">
        <v>2881</v>
      </c>
      <c r="G350" s="262" t="s">
        <v>2882</v>
      </c>
      <c r="H350" s="262" t="s">
        <v>2202</v>
      </c>
      <c r="I350" s="262">
        <v>13242</v>
      </c>
      <c r="J350" s="262">
        <v>2140</v>
      </c>
      <c r="K350" s="262">
        <v>2157</v>
      </c>
      <c r="L350" s="262">
        <v>477</v>
      </c>
      <c r="M350" s="262">
        <v>607</v>
      </c>
      <c r="N350" s="262">
        <v>1624</v>
      </c>
      <c r="O350" s="262">
        <v>1186</v>
      </c>
      <c r="P350" s="262">
        <v>2779</v>
      </c>
      <c r="Q350" s="262">
        <v>1349</v>
      </c>
      <c r="R350" s="262">
        <v>923</v>
      </c>
      <c r="S350" s="262">
        <v>1331</v>
      </c>
      <c r="T350" s="262">
        <v>8682</v>
      </c>
      <c r="U350" s="262">
        <v>1158</v>
      </c>
      <c r="V350" s="262">
        <v>1308</v>
      </c>
      <c r="W350" s="262">
        <v>357</v>
      </c>
      <c r="X350" s="262">
        <v>276</v>
      </c>
      <c r="Y350" s="262">
        <v>53</v>
      </c>
      <c r="Z350" s="262">
        <v>77</v>
      </c>
      <c r="AA350" s="262">
        <v>4709</v>
      </c>
      <c r="AB350" s="262">
        <v>1219</v>
      </c>
      <c r="AC350" s="262">
        <v>306</v>
      </c>
      <c r="AD350" s="262">
        <v>6811</v>
      </c>
      <c r="AE350" s="262">
        <v>160</v>
      </c>
      <c r="AF350" s="262">
        <v>37</v>
      </c>
      <c r="AG350" s="262">
        <v>6494</v>
      </c>
      <c r="AH350" s="262">
        <v>900</v>
      </c>
      <c r="AI350" s="262">
        <v>2052</v>
      </c>
      <c r="AJ350" s="262">
        <v>3428</v>
      </c>
      <c r="AK350" s="262">
        <v>368</v>
      </c>
      <c r="AL350" s="262">
        <v>4689</v>
      </c>
      <c r="AM350" s="262">
        <v>1796</v>
      </c>
      <c r="AN350" s="262">
        <v>6472</v>
      </c>
      <c r="AO350" s="262">
        <v>285</v>
      </c>
      <c r="AP350" s="262">
        <v>58337</v>
      </c>
      <c r="AQ350" s="262">
        <v>9015</v>
      </c>
      <c r="AR350" s="262">
        <v>7696</v>
      </c>
      <c r="AS350" s="262">
        <v>1755</v>
      </c>
      <c r="AT350" s="262">
        <v>5227</v>
      </c>
      <c r="AU350" s="262">
        <v>12800</v>
      </c>
      <c r="AV350" s="262">
        <v>9778</v>
      </c>
      <c r="AW350" s="262">
        <v>8548</v>
      </c>
      <c r="AX350" s="262">
        <v>2009</v>
      </c>
      <c r="AY350" s="262">
        <v>1509</v>
      </c>
      <c r="AZ350" s="262">
        <v>8445</v>
      </c>
      <c r="BA350" s="262">
        <v>17830</v>
      </c>
      <c r="BB350" s="262">
        <v>11514</v>
      </c>
      <c r="BC350" s="262">
        <v>14152</v>
      </c>
      <c r="BD350" s="262">
        <v>3600</v>
      </c>
      <c r="BE350" s="262">
        <v>2101</v>
      </c>
      <c r="BF350" s="262">
        <v>483</v>
      </c>
      <c r="BG350" s="262">
        <v>212</v>
      </c>
      <c r="BH350" s="262">
        <v>34163</v>
      </c>
      <c r="BI350" s="262">
        <v>3431</v>
      </c>
      <c r="BJ350" s="262">
        <v>1436</v>
      </c>
      <c r="BK350" s="262">
        <v>18740</v>
      </c>
      <c r="BL350" s="262">
        <v>478</v>
      </c>
      <c r="BM350" s="262">
        <v>89</v>
      </c>
      <c r="BN350" s="262">
        <v>8069</v>
      </c>
      <c r="BO350" s="262">
        <v>44027</v>
      </c>
      <c r="BP350" s="262">
        <v>68</v>
      </c>
      <c r="BQ350" s="262">
        <v>6173</v>
      </c>
      <c r="BR350" s="262">
        <v>5910</v>
      </c>
      <c r="BS350" s="262">
        <v>24016</v>
      </c>
      <c r="BT350" s="262">
        <v>14722</v>
      </c>
      <c r="BU350" s="262">
        <v>5555</v>
      </c>
      <c r="BV350" s="262">
        <v>4012</v>
      </c>
      <c r="BW350" s="262">
        <v>2199</v>
      </c>
      <c r="BX350" s="262">
        <v>902</v>
      </c>
      <c r="BY350" s="262">
        <v>414</v>
      </c>
      <c r="BZ350" s="262">
        <v>278</v>
      </c>
      <c r="CA350" s="262">
        <v>329</v>
      </c>
      <c r="CB350" s="262">
        <v>2735</v>
      </c>
      <c r="CC350" s="262">
        <v>10169</v>
      </c>
      <c r="CD350" s="262">
        <v>19017</v>
      </c>
      <c r="CE350" s="262">
        <v>15983</v>
      </c>
      <c r="CF350" s="262">
        <v>6529</v>
      </c>
      <c r="CG350" s="262">
        <v>2556</v>
      </c>
      <c r="CH350" s="262">
        <v>1348</v>
      </c>
      <c r="CI350" s="262">
        <v>12764</v>
      </c>
      <c r="CJ350" s="262">
        <v>2952</v>
      </c>
      <c r="CK350" s="262">
        <v>41348</v>
      </c>
      <c r="CL350" s="262">
        <v>1273</v>
      </c>
      <c r="CM350" s="262">
        <v>51278</v>
      </c>
      <c r="CN350" s="262">
        <v>24837</v>
      </c>
      <c r="CO350" s="262">
        <v>14203</v>
      </c>
      <c r="CP350" s="262">
        <v>6887</v>
      </c>
      <c r="CQ350" s="262">
        <v>4336</v>
      </c>
      <c r="CR350" s="262">
        <v>1015</v>
      </c>
      <c r="CS350" s="262">
        <v>24837</v>
      </c>
      <c r="CT350" s="262">
        <v>17815</v>
      </c>
      <c r="CU350" s="262">
        <v>5362</v>
      </c>
      <c r="CV350" s="262">
        <v>2376</v>
      </c>
      <c r="CW350" s="262">
        <v>604</v>
      </c>
      <c r="CX350" s="262">
        <v>284</v>
      </c>
      <c r="CY350" s="262">
        <v>91293</v>
      </c>
      <c r="CZ350" s="262">
        <v>43244</v>
      </c>
      <c r="DA350" s="262">
        <v>48049</v>
      </c>
      <c r="DB350" s="262">
        <v>7450</v>
      </c>
      <c r="DC350" s="262">
        <v>5906</v>
      </c>
      <c r="DD350" s="262">
        <v>12380</v>
      </c>
      <c r="DE350" s="262">
        <v>14363</v>
      </c>
      <c r="DF350" s="262">
        <v>11032</v>
      </c>
      <c r="DG350" s="262">
        <v>11213</v>
      </c>
      <c r="DH350" s="262">
        <v>5481</v>
      </c>
      <c r="DI350" s="262">
        <v>2351</v>
      </c>
      <c r="DJ350" s="262">
        <v>2254</v>
      </c>
      <c r="DK350" s="262">
        <v>5956</v>
      </c>
      <c r="DL350" s="262">
        <v>1504</v>
      </c>
      <c r="DM350" s="262">
        <v>7464</v>
      </c>
      <c r="DN350" s="262">
        <v>6207</v>
      </c>
      <c r="DO350" s="262">
        <v>10377</v>
      </c>
      <c r="DP350" s="262">
        <v>13091</v>
      </c>
      <c r="DQ350" s="262">
        <v>19907</v>
      </c>
      <c r="DR350" s="262">
        <v>12243</v>
      </c>
      <c r="DS350" s="262">
        <v>9939</v>
      </c>
      <c r="DT350" s="262">
        <v>48190</v>
      </c>
      <c r="DU350" s="262">
        <v>44490</v>
      </c>
      <c r="DV350" s="262">
        <v>3710</v>
      </c>
      <c r="DW350" s="262">
        <v>41610</v>
      </c>
      <c r="DX350" s="262">
        <v>44490</v>
      </c>
      <c r="DY350" s="262">
        <v>37780</v>
      </c>
      <c r="DZ350" s="262">
        <v>2590</v>
      </c>
      <c r="EA350" s="262">
        <v>1940</v>
      </c>
      <c r="EB350" s="262">
        <v>2000</v>
      </c>
      <c r="EC350" s="262">
        <v>0.42420000000000002</v>
      </c>
      <c r="ED350" s="262">
        <v>43800</v>
      </c>
      <c r="EE350" s="262">
        <v>2270</v>
      </c>
      <c r="EF350" s="262">
        <v>7180</v>
      </c>
      <c r="EG350" s="262">
        <v>9880</v>
      </c>
      <c r="EH350" s="262">
        <v>5870</v>
      </c>
      <c r="EI350" s="262">
        <v>7610</v>
      </c>
      <c r="EJ350" s="262">
        <v>0.42420000000000002</v>
      </c>
      <c r="EK350" s="262">
        <v>4580</v>
      </c>
      <c r="EL350" s="262">
        <v>2770</v>
      </c>
      <c r="EM350" s="262">
        <v>2910</v>
      </c>
      <c r="EN350" s="262">
        <v>0.42420000000000002</v>
      </c>
      <c r="EO350" s="262">
        <v>44490</v>
      </c>
      <c r="EP350" s="262">
        <v>0.42420000000000002</v>
      </c>
      <c r="EQ350" s="262">
        <v>7060</v>
      </c>
      <c r="ER350" s="262">
        <v>3720</v>
      </c>
      <c r="ES350" s="262">
        <v>730</v>
      </c>
      <c r="ET350" s="262">
        <v>2600</v>
      </c>
      <c r="EU350" s="262">
        <v>11190</v>
      </c>
      <c r="EV350" s="262">
        <v>7270</v>
      </c>
      <c r="EW350" s="262">
        <v>3920</v>
      </c>
      <c r="EX350" s="262">
        <v>25880</v>
      </c>
      <c r="EY350" s="262">
        <v>850</v>
      </c>
      <c r="EZ350" s="262">
        <v>7300</v>
      </c>
      <c r="FA350" s="262">
        <v>5940</v>
      </c>
      <c r="FB350" s="262">
        <v>11790</v>
      </c>
      <c r="FC350" s="262">
        <v>0.42420000000000002</v>
      </c>
      <c r="FD350" s="262">
        <v>7520</v>
      </c>
      <c r="FE350" s="262">
        <v>3070</v>
      </c>
      <c r="FF350" s="262">
        <v>3680</v>
      </c>
      <c r="FG350" s="262">
        <v>760</v>
      </c>
      <c r="FH350" s="262">
        <v>2680</v>
      </c>
      <c r="FI350" s="262">
        <v>0.42420000000000002</v>
      </c>
      <c r="FJ350" s="262">
        <v>1090</v>
      </c>
      <c r="FK350" s="262">
        <v>1770</v>
      </c>
      <c r="FL350" s="262">
        <v>940</v>
      </c>
      <c r="FM350" s="262">
        <v>980</v>
      </c>
      <c r="FN350" s="262">
        <v>79330</v>
      </c>
      <c r="FO350" s="262">
        <v>3810</v>
      </c>
      <c r="FP350" s="262">
        <v>2660</v>
      </c>
      <c r="FQ350" s="262">
        <v>1150</v>
      </c>
      <c r="FR350" s="262">
        <v>18880</v>
      </c>
      <c r="FS350" s="262">
        <v>33690</v>
      </c>
      <c r="FT350" s="262">
        <v>32930</v>
      </c>
      <c r="FU350" s="262">
        <v>760</v>
      </c>
      <c r="FV350" s="262">
        <v>7490</v>
      </c>
      <c r="FW350" s="262">
        <v>15460</v>
      </c>
      <c r="FX350" s="262">
        <v>79330</v>
      </c>
      <c r="FY350" s="262">
        <v>13480</v>
      </c>
      <c r="FZ350" s="262">
        <v>35860</v>
      </c>
      <c r="GA350" s="262">
        <v>13850</v>
      </c>
      <c r="GB350" s="262">
        <v>750</v>
      </c>
      <c r="GC350" s="262">
        <v>7140</v>
      </c>
      <c r="GD350" s="262">
        <v>7380</v>
      </c>
      <c r="GE350" s="262">
        <v>890</v>
      </c>
      <c r="GF350">
        <v>2140</v>
      </c>
      <c r="GG350">
        <v>2141</v>
      </c>
      <c r="GH350">
        <v>2586</v>
      </c>
      <c r="GI350">
        <v>1012</v>
      </c>
      <c r="GJ350">
        <v>438</v>
      </c>
      <c r="GK350">
        <v>1001</v>
      </c>
      <c r="GL350">
        <v>1840</v>
      </c>
      <c r="GM350">
        <v>905</v>
      </c>
      <c r="GN350">
        <v>823</v>
      </c>
      <c r="GO350">
        <v>356</v>
      </c>
      <c r="GP350">
        <v>9015</v>
      </c>
      <c r="GQ350">
        <v>7665</v>
      </c>
      <c r="GR350">
        <v>18771</v>
      </c>
      <c r="GS350">
        <v>8533</v>
      </c>
      <c r="GT350">
        <v>3428</v>
      </c>
      <c r="GU350">
        <v>2565</v>
      </c>
      <c r="GV350">
        <v>5212</v>
      </c>
      <c r="GW350">
        <v>1297</v>
      </c>
      <c r="GX350">
        <v>1248</v>
      </c>
      <c r="GY350">
        <v>603</v>
      </c>
    </row>
    <row r="351" spans="1:207">
      <c r="A351" s="262">
        <v>13005</v>
      </c>
      <c r="B351" s="262">
        <v>13</v>
      </c>
      <c r="C351" s="262">
        <v>0</v>
      </c>
      <c r="D351" s="262">
        <v>5</v>
      </c>
      <c r="E351" s="262" t="s">
        <v>203</v>
      </c>
      <c r="F351" s="262" t="s">
        <v>2883</v>
      </c>
      <c r="G351" s="262" t="s">
        <v>2884</v>
      </c>
      <c r="H351" s="262" t="s">
        <v>2202</v>
      </c>
      <c r="I351" s="262">
        <v>8504</v>
      </c>
      <c r="J351" s="262">
        <v>846</v>
      </c>
      <c r="K351" s="262">
        <v>1884</v>
      </c>
      <c r="L351" s="262">
        <v>904</v>
      </c>
      <c r="M351" s="262">
        <v>672</v>
      </c>
      <c r="N351" s="262">
        <v>615</v>
      </c>
      <c r="O351" s="262">
        <v>526</v>
      </c>
      <c r="P351" s="262">
        <v>1322</v>
      </c>
      <c r="Q351" s="262">
        <v>1256</v>
      </c>
      <c r="R351" s="262">
        <v>479</v>
      </c>
      <c r="S351" s="262">
        <v>641</v>
      </c>
      <c r="T351" s="262">
        <v>5919</v>
      </c>
      <c r="U351" s="262">
        <v>570</v>
      </c>
      <c r="V351" s="262">
        <v>911</v>
      </c>
      <c r="W351" s="262">
        <v>210</v>
      </c>
      <c r="X351" s="262">
        <v>129</v>
      </c>
      <c r="Y351" s="262">
        <v>66</v>
      </c>
      <c r="Z351" s="262">
        <v>58</v>
      </c>
      <c r="AA351" s="262">
        <v>1633</v>
      </c>
      <c r="AB351" s="262">
        <v>973</v>
      </c>
      <c r="AC351" s="262">
        <v>402</v>
      </c>
      <c r="AD351" s="262">
        <v>5146</v>
      </c>
      <c r="AE351" s="262">
        <v>324</v>
      </c>
      <c r="AF351" s="262">
        <v>26</v>
      </c>
      <c r="AG351" s="262">
        <v>5014</v>
      </c>
      <c r="AH351" s="262">
        <v>550</v>
      </c>
      <c r="AI351" s="262">
        <v>1054</v>
      </c>
      <c r="AJ351" s="262">
        <v>1323</v>
      </c>
      <c r="AK351" s="262">
        <v>563</v>
      </c>
      <c r="AL351" s="262">
        <v>3499</v>
      </c>
      <c r="AM351" s="262">
        <v>1623</v>
      </c>
      <c r="AN351" s="262">
        <v>3178</v>
      </c>
      <c r="AO351" s="262">
        <v>204</v>
      </c>
      <c r="AP351" s="262">
        <v>33443</v>
      </c>
      <c r="AQ351" s="262">
        <v>3807</v>
      </c>
      <c r="AR351" s="262">
        <v>4425</v>
      </c>
      <c r="AS351" s="262">
        <v>3405</v>
      </c>
      <c r="AT351" s="262">
        <v>5650</v>
      </c>
      <c r="AU351" s="262">
        <v>5173</v>
      </c>
      <c r="AV351" s="262">
        <v>4230</v>
      </c>
      <c r="AW351" s="262">
        <v>3715</v>
      </c>
      <c r="AX351" s="262">
        <v>2218</v>
      </c>
      <c r="AY351" s="262">
        <v>820</v>
      </c>
      <c r="AZ351" s="262">
        <v>4220</v>
      </c>
      <c r="BA351" s="262">
        <v>9704</v>
      </c>
      <c r="BB351" s="262">
        <v>6132</v>
      </c>
      <c r="BC351" s="262">
        <v>9498</v>
      </c>
      <c r="BD351" s="262">
        <v>2012</v>
      </c>
      <c r="BE351" s="262">
        <v>933</v>
      </c>
      <c r="BF351" s="262">
        <v>609</v>
      </c>
      <c r="BG351" s="262">
        <v>335</v>
      </c>
      <c r="BH351" s="262">
        <v>14361</v>
      </c>
      <c r="BI351" s="262">
        <v>2291</v>
      </c>
      <c r="BJ351" s="262">
        <v>2899</v>
      </c>
      <c r="BK351" s="262">
        <v>12291</v>
      </c>
      <c r="BL351" s="262">
        <v>1563</v>
      </c>
      <c r="BM351" s="262">
        <v>38</v>
      </c>
      <c r="BN351" s="262">
        <v>5576</v>
      </c>
      <c r="BO351" s="262">
        <v>25446</v>
      </c>
      <c r="BP351" s="262">
        <v>73</v>
      </c>
      <c r="BQ351" s="262">
        <v>2348</v>
      </c>
      <c r="BR351" s="262">
        <v>3705</v>
      </c>
      <c r="BS351" s="262">
        <v>11305</v>
      </c>
      <c r="BT351" s="262">
        <v>10982</v>
      </c>
      <c r="BU351" s="262">
        <v>3342</v>
      </c>
      <c r="BV351" s="262">
        <v>1994</v>
      </c>
      <c r="BW351" s="262">
        <v>1214</v>
      </c>
      <c r="BX351" s="262">
        <v>451</v>
      </c>
      <c r="BY351" s="262">
        <v>217</v>
      </c>
      <c r="BZ351" s="262">
        <v>91</v>
      </c>
      <c r="CA351" s="262">
        <v>142</v>
      </c>
      <c r="CB351" s="262">
        <v>1070</v>
      </c>
      <c r="CC351" s="262">
        <v>4007</v>
      </c>
      <c r="CD351" s="262">
        <v>10546</v>
      </c>
      <c r="CE351" s="262">
        <v>11379</v>
      </c>
      <c r="CF351" s="262">
        <v>4353</v>
      </c>
      <c r="CG351" s="262">
        <v>1351</v>
      </c>
      <c r="CH351" s="262">
        <v>737</v>
      </c>
      <c r="CI351" s="262">
        <v>12813</v>
      </c>
      <c r="CJ351" s="262">
        <v>2929</v>
      </c>
      <c r="CK351" s="262">
        <v>16985</v>
      </c>
      <c r="CL351" s="262">
        <v>716</v>
      </c>
      <c r="CM351" s="262">
        <v>30798</v>
      </c>
      <c r="CN351" s="262">
        <v>14049</v>
      </c>
      <c r="CO351" s="262">
        <v>9196</v>
      </c>
      <c r="CP351" s="262">
        <v>4418</v>
      </c>
      <c r="CQ351" s="262">
        <v>2523</v>
      </c>
      <c r="CR351" s="262">
        <v>612</v>
      </c>
      <c r="CS351" s="262">
        <v>14049</v>
      </c>
      <c r="CT351" s="262">
        <v>11118</v>
      </c>
      <c r="CU351" s="262">
        <v>3666</v>
      </c>
      <c r="CV351" s="262">
        <v>1533</v>
      </c>
      <c r="CW351" s="262">
        <v>316</v>
      </c>
      <c r="CX351" s="262">
        <v>116</v>
      </c>
      <c r="CY351" s="262">
        <v>56729</v>
      </c>
      <c r="CZ351" s="262">
        <v>27550</v>
      </c>
      <c r="DA351" s="262">
        <v>29179</v>
      </c>
      <c r="DB351" s="262">
        <v>4435</v>
      </c>
      <c r="DC351" s="262">
        <v>3489</v>
      </c>
      <c r="DD351" s="262">
        <v>8374</v>
      </c>
      <c r="DE351" s="262">
        <v>8318</v>
      </c>
      <c r="DF351" s="262">
        <v>6463</v>
      </c>
      <c r="DG351" s="262">
        <v>7927</v>
      </c>
      <c r="DH351" s="262">
        <v>3112</v>
      </c>
      <c r="DI351" s="262">
        <v>1511</v>
      </c>
      <c r="DJ351" s="262">
        <v>1287</v>
      </c>
      <c r="DK351" s="262">
        <v>3507</v>
      </c>
      <c r="DL351" s="262">
        <v>843</v>
      </c>
      <c r="DM351" s="262">
        <v>5001</v>
      </c>
      <c r="DN351" s="262">
        <v>4149</v>
      </c>
      <c r="DO351" s="262">
        <v>6482</v>
      </c>
      <c r="DP351" s="262">
        <v>8129</v>
      </c>
      <c r="DQ351" s="262">
        <v>11487</v>
      </c>
      <c r="DR351" s="262">
        <v>7994</v>
      </c>
      <c r="DS351" s="262">
        <v>6339</v>
      </c>
      <c r="DT351" s="262">
        <v>27540</v>
      </c>
      <c r="DU351" s="262">
        <v>25190</v>
      </c>
      <c r="DV351" s="262">
        <v>2340</v>
      </c>
      <c r="DW351" s="262">
        <v>27990</v>
      </c>
      <c r="DX351" s="262">
        <v>25190</v>
      </c>
      <c r="DY351" s="262">
        <v>21860</v>
      </c>
      <c r="DZ351" s="262">
        <v>1280</v>
      </c>
      <c r="EA351" s="262">
        <v>850</v>
      </c>
      <c r="EB351" s="262">
        <v>1130</v>
      </c>
      <c r="EC351" s="262">
        <v>0.42420000000000002</v>
      </c>
      <c r="ED351" s="262">
        <v>24780</v>
      </c>
      <c r="EE351" s="262">
        <v>940</v>
      </c>
      <c r="EF351" s="262">
        <v>3610</v>
      </c>
      <c r="EG351" s="262">
        <v>4940</v>
      </c>
      <c r="EH351" s="262">
        <v>3040</v>
      </c>
      <c r="EI351" s="262">
        <v>4890</v>
      </c>
      <c r="EJ351" s="262">
        <v>0.42420000000000002</v>
      </c>
      <c r="EK351" s="262">
        <v>3680</v>
      </c>
      <c r="EL351" s="262">
        <v>1230</v>
      </c>
      <c r="EM351" s="262">
        <v>1830</v>
      </c>
      <c r="EN351" s="262">
        <v>0.42420000000000002</v>
      </c>
      <c r="EO351" s="262">
        <v>25190</v>
      </c>
      <c r="EP351" s="262">
        <v>0.42420000000000002</v>
      </c>
      <c r="EQ351" s="262">
        <v>4360</v>
      </c>
      <c r="ER351" s="262">
        <v>2390</v>
      </c>
      <c r="ES351" s="262">
        <v>310</v>
      </c>
      <c r="ET351" s="262">
        <v>1670</v>
      </c>
      <c r="EU351" s="262">
        <v>6180</v>
      </c>
      <c r="EV351" s="262">
        <v>4730</v>
      </c>
      <c r="EW351" s="262">
        <v>1450</v>
      </c>
      <c r="EX351" s="262">
        <v>14530</v>
      </c>
      <c r="EY351" s="262">
        <v>430</v>
      </c>
      <c r="EZ351" s="262">
        <v>3840</v>
      </c>
      <c r="FA351" s="262">
        <v>3130</v>
      </c>
      <c r="FB351" s="262">
        <v>7120</v>
      </c>
      <c r="FC351" s="262">
        <v>0.42420000000000002</v>
      </c>
      <c r="FD351" s="262">
        <v>4050</v>
      </c>
      <c r="FE351" s="262">
        <v>1710</v>
      </c>
      <c r="FF351" s="262">
        <v>1870</v>
      </c>
      <c r="FG351" s="262">
        <v>0.42420000000000002</v>
      </c>
      <c r="FH351" s="262">
        <v>1650</v>
      </c>
      <c r="FI351" s="262">
        <v>0.42420000000000002</v>
      </c>
      <c r="FJ351" s="262">
        <v>720</v>
      </c>
      <c r="FK351" s="262">
        <v>970</v>
      </c>
      <c r="FL351" s="262">
        <v>360</v>
      </c>
      <c r="FM351" s="262">
        <v>0.42420000000000002</v>
      </c>
      <c r="FN351" s="262">
        <v>49330</v>
      </c>
      <c r="FO351" s="262">
        <v>2520</v>
      </c>
      <c r="FP351" s="262">
        <v>1840</v>
      </c>
      <c r="FQ351" s="262">
        <v>680</v>
      </c>
      <c r="FR351" s="262">
        <v>13160</v>
      </c>
      <c r="FS351" s="262">
        <v>21960</v>
      </c>
      <c r="FT351" s="262">
        <v>21490</v>
      </c>
      <c r="FU351" s="262">
        <v>0.42420000000000002</v>
      </c>
      <c r="FV351" s="262">
        <v>3730</v>
      </c>
      <c r="FW351" s="262">
        <v>7960</v>
      </c>
      <c r="FX351" s="262">
        <v>49330</v>
      </c>
      <c r="FY351" s="262">
        <v>8680</v>
      </c>
      <c r="FZ351" s="262">
        <v>25900</v>
      </c>
      <c r="GA351" s="262">
        <v>7170</v>
      </c>
      <c r="GB351" s="262">
        <v>0.42420000000000002</v>
      </c>
      <c r="GC351" s="262">
        <v>3710</v>
      </c>
      <c r="GD351" s="262">
        <v>3080</v>
      </c>
      <c r="GE351" s="262">
        <v>480</v>
      </c>
      <c r="GF351">
        <v>846</v>
      </c>
      <c r="GG351">
        <v>1874</v>
      </c>
      <c r="GH351">
        <v>2142</v>
      </c>
      <c r="GI351">
        <v>432</v>
      </c>
      <c r="GJ351">
        <v>241</v>
      </c>
      <c r="GK351">
        <v>412</v>
      </c>
      <c r="GL351">
        <v>1091</v>
      </c>
      <c r="GM351">
        <v>849</v>
      </c>
      <c r="GN351">
        <v>496</v>
      </c>
      <c r="GO351">
        <v>121</v>
      </c>
      <c r="GP351">
        <v>3807</v>
      </c>
      <c r="GQ351">
        <v>4415</v>
      </c>
      <c r="GR351">
        <v>13271</v>
      </c>
      <c r="GS351">
        <v>4128</v>
      </c>
      <c r="GT351">
        <v>1346</v>
      </c>
      <c r="GU351">
        <v>1710</v>
      </c>
      <c r="GV351">
        <v>2232</v>
      </c>
      <c r="GW351">
        <v>1552</v>
      </c>
      <c r="GX351">
        <v>699</v>
      </c>
      <c r="GY351">
        <v>283</v>
      </c>
    </row>
    <row r="352" spans="1:207">
      <c r="A352" s="262">
        <v>13006</v>
      </c>
      <c r="B352" s="262">
        <v>13</v>
      </c>
      <c r="C352" s="262">
        <v>0</v>
      </c>
      <c r="D352" s="262">
        <v>6</v>
      </c>
      <c r="E352" s="262" t="s">
        <v>203</v>
      </c>
      <c r="F352" s="262" t="s">
        <v>2885</v>
      </c>
      <c r="G352" s="262" t="s">
        <v>2886</v>
      </c>
      <c r="H352" s="262" t="s">
        <v>2202</v>
      </c>
      <c r="I352" s="262">
        <v>7352</v>
      </c>
      <c r="J352" s="262">
        <v>1330</v>
      </c>
      <c r="K352" s="262">
        <v>1399</v>
      </c>
      <c r="L352" s="262">
        <v>813</v>
      </c>
      <c r="M352" s="262">
        <v>467</v>
      </c>
      <c r="N352" s="262">
        <v>534</v>
      </c>
      <c r="O352" s="262">
        <v>436</v>
      </c>
      <c r="P352" s="262">
        <v>1336</v>
      </c>
      <c r="Q352" s="262">
        <v>663</v>
      </c>
      <c r="R352" s="262">
        <v>374</v>
      </c>
      <c r="S352" s="262">
        <v>520</v>
      </c>
      <c r="T352" s="262">
        <v>5003</v>
      </c>
      <c r="U352" s="262">
        <v>920</v>
      </c>
      <c r="V352" s="262">
        <v>712</v>
      </c>
      <c r="W352" s="262">
        <v>100</v>
      </c>
      <c r="X352" s="262">
        <v>67</v>
      </c>
      <c r="Y352" s="262">
        <v>7</v>
      </c>
      <c r="Z352" s="262">
        <v>23</v>
      </c>
      <c r="AA352" s="262">
        <v>980</v>
      </c>
      <c r="AB352" s="262">
        <v>713</v>
      </c>
      <c r="AC352" s="262">
        <v>648</v>
      </c>
      <c r="AD352" s="262">
        <v>4771</v>
      </c>
      <c r="AE352" s="262">
        <v>217</v>
      </c>
      <c r="AF352" s="262">
        <v>23</v>
      </c>
      <c r="AG352" s="262">
        <v>3885</v>
      </c>
      <c r="AH352" s="262">
        <v>633</v>
      </c>
      <c r="AI352" s="262">
        <v>1502</v>
      </c>
      <c r="AJ352" s="262">
        <v>1053</v>
      </c>
      <c r="AK352" s="262">
        <v>279</v>
      </c>
      <c r="AL352" s="262">
        <v>2015</v>
      </c>
      <c r="AM352" s="262">
        <v>1393</v>
      </c>
      <c r="AN352" s="262">
        <v>3760</v>
      </c>
      <c r="AO352" s="262">
        <v>184</v>
      </c>
      <c r="AP352" s="262">
        <v>25103</v>
      </c>
      <c r="AQ352" s="262">
        <v>3685</v>
      </c>
      <c r="AR352" s="262">
        <v>3736</v>
      </c>
      <c r="AS352" s="262">
        <v>3525</v>
      </c>
      <c r="AT352" s="262">
        <v>3274</v>
      </c>
      <c r="AU352" s="262">
        <v>3769</v>
      </c>
      <c r="AV352" s="262">
        <v>2309</v>
      </c>
      <c r="AW352" s="262">
        <v>3020</v>
      </c>
      <c r="AX352" s="262">
        <v>1201</v>
      </c>
      <c r="AY352" s="262">
        <v>584</v>
      </c>
      <c r="AZ352" s="262">
        <v>2502</v>
      </c>
      <c r="BA352" s="262">
        <v>8210</v>
      </c>
      <c r="BB352" s="262">
        <v>7676</v>
      </c>
      <c r="BC352" s="262">
        <v>5875</v>
      </c>
      <c r="BD352" s="262">
        <v>402</v>
      </c>
      <c r="BE352" s="262">
        <v>190</v>
      </c>
      <c r="BF352" s="262">
        <v>98</v>
      </c>
      <c r="BG352" s="262">
        <v>150</v>
      </c>
      <c r="BH352" s="262">
        <v>6279</v>
      </c>
      <c r="BI352" s="262">
        <v>1568</v>
      </c>
      <c r="BJ352" s="262">
        <v>5141</v>
      </c>
      <c r="BK352" s="262">
        <v>11452</v>
      </c>
      <c r="BL352" s="262">
        <v>630</v>
      </c>
      <c r="BM352" s="262">
        <v>33</v>
      </c>
      <c r="BN352" s="262">
        <v>4353</v>
      </c>
      <c r="BO352" s="262">
        <v>18776</v>
      </c>
      <c r="BP352" s="262">
        <v>55</v>
      </c>
      <c r="BQ352" s="262">
        <v>1919</v>
      </c>
      <c r="BR352" s="262">
        <v>2827</v>
      </c>
      <c r="BS352" s="262">
        <v>10662</v>
      </c>
      <c r="BT352" s="262">
        <v>6124</v>
      </c>
      <c r="BU352" s="262">
        <v>2030</v>
      </c>
      <c r="BV352" s="262">
        <v>1771</v>
      </c>
      <c r="BW352" s="262">
        <v>998</v>
      </c>
      <c r="BX352" s="262">
        <v>343</v>
      </c>
      <c r="BY352" s="262">
        <v>132</v>
      </c>
      <c r="BZ352" s="262">
        <v>99</v>
      </c>
      <c r="CA352" s="262">
        <v>117</v>
      </c>
      <c r="CB352" s="262">
        <v>1746</v>
      </c>
      <c r="CC352" s="262">
        <v>8591</v>
      </c>
      <c r="CD352" s="262">
        <v>7719</v>
      </c>
      <c r="CE352" s="262">
        <v>3273</v>
      </c>
      <c r="CF352" s="262">
        <v>2162</v>
      </c>
      <c r="CG352" s="262">
        <v>931</v>
      </c>
      <c r="CH352" s="262">
        <v>681</v>
      </c>
      <c r="CI352" s="262">
        <v>3950</v>
      </c>
      <c r="CJ352" s="262">
        <v>2094</v>
      </c>
      <c r="CK352" s="262">
        <v>18507</v>
      </c>
      <c r="CL352" s="262">
        <v>552</v>
      </c>
      <c r="CM352" s="262">
        <v>22955</v>
      </c>
      <c r="CN352" s="262">
        <v>10187</v>
      </c>
      <c r="CO352" s="262">
        <v>6943</v>
      </c>
      <c r="CP352" s="262">
        <v>3428</v>
      </c>
      <c r="CQ352" s="262">
        <v>1799</v>
      </c>
      <c r="CR352" s="262">
        <v>598</v>
      </c>
      <c r="CS352" s="262">
        <v>10187</v>
      </c>
      <c r="CT352" s="262">
        <v>8416</v>
      </c>
      <c r="CU352" s="262">
        <v>2720</v>
      </c>
      <c r="CV352" s="262">
        <v>1158</v>
      </c>
      <c r="CW352" s="262">
        <v>313</v>
      </c>
      <c r="CX352" s="262">
        <v>161</v>
      </c>
      <c r="CY352" s="262">
        <v>42468</v>
      </c>
      <c r="CZ352" s="262">
        <v>20634</v>
      </c>
      <c r="DA352" s="262">
        <v>21835</v>
      </c>
      <c r="DB352" s="262">
        <v>3130</v>
      </c>
      <c r="DC352" s="262">
        <v>2591</v>
      </c>
      <c r="DD352" s="262">
        <v>6774</v>
      </c>
      <c r="DE352" s="262">
        <v>6337</v>
      </c>
      <c r="DF352" s="262">
        <v>4946</v>
      </c>
      <c r="DG352" s="262">
        <v>5659</v>
      </c>
      <c r="DH352" s="262">
        <v>2587</v>
      </c>
      <c r="DI352" s="262">
        <v>1029</v>
      </c>
      <c r="DJ352" s="262">
        <v>889</v>
      </c>
      <c r="DK352" s="262">
        <v>2555</v>
      </c>
      <c r="DL352" s="262">
        <v>676</v>
      </c>
      <c r="DM352" s="262">
        <v>4024</v>
      </c>
      <c r="DN352" s="262">
        <v>3322</v>
      </c>
      <c r="DO352" s="262">
        <v>4541</v>
      </c>
      <c r="DP352" s="262">
        <v>5904</v>
      </c>
      <c r="DQ352" s="262">
        <v>8830</v>
      </c>
      <c r="DR352" s="262">
        <v>5775</v>
      </c>
      <c r="DS352" s="262">
        <v>4924</v>
      </c>
      <c r="DT352" s="262">
        <v>20670</v>
      </c>
      <c r="DU352" s="262">
        <v>18830</v>
      </c>
      <c r="DV352" s="262">
        <v>1830</v>
      </c>
      <c r="DW352" s="262">
        <v>20960</v>
      </c>
      <c r="DX352" s="262">
        <v>18830</v>
      </c>
      <c r="DY352" s="262">
        <v>16760</v>
      </c>
      <c r="DZ352" s="262">
        <v>500</v>
      </c>
      <c r="EA352" s="262">
        <v>650</v>
      </c>
      <c r="EB352" s="262">
        <v>910</v>
      </c>
      <c r="EC352" s="262">
        <v>0.42420000000000002</v>
      </c>
      <c r="ED352" s="262">
        <v>18420</v>
      </c>
      <c r="EE352" s="262">
        <v>810</v>
      </c>
      <c r="EF352" s="262">
        <v>2480</v>
      </c>
      <c r="EG352" s="262">
        <v>3660</v>
      </c>
      <c r="EH352" s="262">
        <v>2160</v>
      </c>
      <c r="EI352" s="262">
        <v>3400</v>
      </c>
      <c r="EJ352" s="262">
        <v>0.42420000000000002</v>
      </c>
      <c r="EK352" s="262">
        <v>2900</v>
      </c>
      <c r="EL352" s="262">
        <v>1260</v>
      </c>
      <c r="EM352" s="262">
        <v>1640</v>
      </c>
      <c r="EN352" s="262">
        <v>0.42420000000000002</v>
      </c>
      <c r="EO352" s="262">
        <v>18830</v>
      </c>
      <c r="EP352" s="262">
        <v>80</v>
      </c>
      <c r="EQ352" s="262">
        <v>5010</v>
      </c>
      <c r="ER352" s="262">
        <v>2790</v>
      </c>
      <c r="ES352" s="262">
        <v>660</v>
      </c>
      <c r="ET352" s="262">
        <v>1570</v>
      </c>
      <c r="EU352" s="262">
        <v>4690</v>
      </c>
      <c r="EV352" s="262">
        <v>3350</v>
      </c>
      <c r="EW352" s="262">
        <v>1350</v>
      </c>
      <c r="EX352" s="262">
        <v>9050</v>
      </c>
      <c r="EY352" s="262">
        <v>310</v>
      </c>
      <c r="EZ352" s="262">
        <v>2800</v>
      </c>
      <c r="FA352" s="262">
        <v>1260</v>
      </c>
      <c r="FB352" s="262">
        <v>4670</v>
      </c>
      <c r="FC352" s="262">
        <v>0.42420000000000002</v>
      </c>
      <c r="FD352" s="262">
        <v>3130</v>
      </c>
      <c r="FE352" s="262">
        <v>1140</v>
      </c>
      <c r="FF352" s="262">
        <v>1750</v>
      </c>
      <c r="FG352" s="262">
        <v>0.42420000000000002</v>
      </c>
      <c r="FH352" s="262">
        <v>1100</v>
      </c>
      <c r="FI352" s="262">
        <v>0.42420000000000002</v>
      </c>
      <c r="FJ352" s="262">
        <v>420</v>
      </c>
      <c r="FK352" s="262">
        <v>730</v>
      </c>
      <c r="FL352" s="262">
        <v>530</v>
      </c>
      <c r="FM352" s="262">
        <v>280</v>
      </c>
      <c r="FN352" s="262">
        <v>37360</v>
      </c>
      <c r="FO352" s="262">
        <v>1990</v>
      </c>
      <c r="FP352" s="262">
        <v>1340</v>
      </c>
      <c r="FQ352" s="262">
        <v>650</v>
      </c>
      <c r="FR352" s="262">
        <v>10060</v>
      </c>
      <c r="FS352" s="262">
        <v>15700</v>
      </c>
      <c r="FT352" s="262">
        <v>15460</v>
      </c>
      <c r="FU352" s="262">
        <v>0.42420000000000002</v>
      </c>
      <c r="FV352" s="262">
        <v>3550</v>
      </c>
      <c r="FW352" s="262">
        <v>6060</v>
      </c>
      <c r="FX352" s="262">
        <v>37360</v>
      </c>
      <c r="FY352" s="262">
        <v>7220</v>
      </c>
      <c r="FZ352" s="262">
        <v>19290</v>
      </c>
      <c r="GA352" s="262">
        <v>5090</v>
      </c>
      <c r="GB352" s="262">
        <v>0.42420000000000002</v>
      </c>
      <c r="GC352" s="262">
        <v>3210</v>
      </c>
      <c r="GD352" s="262">
        <v>2110</v>
      </c>
      <c r="GE352" s="262">
        <v>0.42420000000000002</v>
      </c>
      <c r="GF352">
        <v>1330</v>
      </c>
      <c r="GG352">
        <v>1390</v>
      </c>
      <c r="GH352">
        <v>1777</v>
      </c>
      <c r="GI352">
        <v>405</v>
      </c>
      <c r="GJ352">
        <v>139</v>
      </c>
      <c r="GK352">
        <v>435</v>
      </c>
      <c r="GL352">
        <v>1015</v>
      </c>
      <c r="GM352">
        <v>431</v>
      </c>
      <c r="GN352">
        <v>302</v>
      </c>
      <c r="GO352">
        <v>128</v>
      </c>
      <c r="GP352">
        <v>3685</v>
      </c>
      <c r="GQ352">
        <v>3724</v>
      </c>
      <c r="GR352">
        <v>10168</v>
      </c>
      <c r="GS352">
        <v>2411</v>
      </c>
      <c r="GT352">
        <v>613</v>
      </c>
      <c r="GU352">
        <v>835</v>
      </c>
      <c r="GV352">
        <v>2253</v>
      </c>
      <c r="GW352">
        <v>723</v>
      </c>
      <c r="GX352">
        <v>495</v>
      </c>
      <c r="GY352">
        <v>196</v>
      </c>
    </row>
    <row r="353" spans="1:207">
      <c r="A353" s="262">
        <v>13051</v>
      </c>
      <c r="B353" s="262">
        <v>13</v>
      </c>
      <c r="C353" s="262">
        <v>0</v>
      </c>
      <c r="D353" s="262">
        <v>51</v>
      </c>
      <c r="E353" s="262" t="s">
        <v>203</v>
      </c>
      <c r="F353" s="262" t="s">
        <v>2887</v>
      </c>
      <c r="G353" s="262" t="s">
        <v>2888</v>
      </c>
      <c r="H353" s="262" t="s">
        <v>2202</v>
      </c>
      <c r="I353" s="262">
        <v>35117</v>
      </c>
      <c r="J353" s="262">
        <v>5570</v>
      </c>
      <c r="K353" s="262">
        <v>3808</v>
      </c>
      <c r="L353" s="262">
        <v>2040</v>
      </c>
      <c r="M353" s="262">
        <v>1075</v>
      </c>
      <c r="N353" s="262">
        <v>2039</v>
      </c>
      <c r="O353" s="262">
        <v>2234</v>
      </c>
      <c r="P353" s="262">
        <v>10855</v>
      </c>
      <c r="Q353" s="262">
        <v>5367</v>
      </c>
      <c r="R353" s="262">
        <v>2129</v>
      </c>
      <c r="S353" s="262">
        <v>1906</v>
      </c>
      <c r="T353" s="262">
        <v>31773</v>
      </c>
      <c r="U353" s="262">
        <v>252</v>
      </c>
      <c r="V353" s="262">
        <v>619</v>
      </c>
      <c r="W353" s="262">
        <v>137</v>
      </c>
      <c r="X353" s="262">
        <v>350</v>
      </c>
      <c r="Y353" s="262">
        <v>45</v>
      </c>
      <c r="Z353" s="262">
        <v>35</v>
      </c>
      <c r="AA353" s="262">
        <v>3378</v>
      </c>
      <c r="AB353" s="262">
        <v>3008</v>
      </c>
      <c r="AC353" s="262">
        <v>575</v>
      </c>
      <c r="AD353" s="262">
        <v>26334</v>
      </c>
      <c r="AE353" s="262">
        <v>1678</v>
      </c>
      <c r="AF353" s="262">
        <v>144</v>
      </c>
      <c r="AG353" s="262">
        <v>27766</v>
      </c>
      <c r="AH353" s="262">
        <v>3732</v>
      </c>
      <c r="AI353" s="262">
        <v>2438</v>
      </c>
      <c r="AJ353" s="262">
        <v>957</v>
      </c>
      <c r="AK353" s="262">
        <v>224</v>
      </c>
      <c r="AL353" s="262">
        <v>23800</v>
      </c>
      <c r="AM353" s="262">
        <v>5322</v>
      </c>
      <c r="AN353" s="262">
        <v>5073</v>
      </c>
      <c r="AO353" s="262">
        <v>922</v>
      </c>
      <c r="AP353" s="262">
        <v>56129</v>
      </c>
      <c r="AQ353" s="262">
        <v>9023</v>
      </c>
      <c r="AR353" s="262">
        <v>5735</v>
      </c>
      <c r="AS353" s="262">
        <v>2600</v>
      </c>
      <c r="AT353" s="262">
        <v>3185</v>
      </c>
      <c r="AU353" s="262">
        <v>5469</v>
      </c>
      <c r="AV353" s="262">
        <v>4464</v>
      </c>
      <c r="AW353" s="262">
        <v>15998</v>
      </c>
      <c r="AX353" s="262">
        <v>7079</v>
      </c>
      <c r="AY353" s="262">
        <v>2576</v>
      </c>
      <c r="AZ353" s="262">
        <v>8312</v>
      </c>
      <c r="BA353" s="262">
        <v>39158</v>
      </c>
      <c r="BB353" s="262">
        <v>2293</v>
      </c>
      <c r="BC353" s="262">
        <v>4316</v>
      </c>
      <c r="BD353" s="262">
        <v>657</v>
      </c>
      <c r="BE353" s="262">
        <v>1073</v>
      </c>
      <c r="BF353" s="262">
        <v>154</v>
      </c>
      <c r="BG353" s="262">
        <v>166</v>
      </c>
      <c r="BH353" s="262">
        <v>9406</v>
      </c>
      <c r="BI353" s="262">
        <v>4203</v>
      </c>
      <c r="BJ353" s="262">
        <v>989</v>
      </c>
      <c r="BK353" s="262">
        <v>38765</v>
      </c>
      <c r="BL353" s="262">
        <v>2485</v>
      </c>
      <c r="BM353" s="262">
        <v>281</v>
      </c>
      <c r="BN353" s="262">
        <v>30068</v>
      </c>
      <c r="BO353" s="262">
        <v>22802</v>
      </c>
      <c r="BP353" s="262">
        <v>1295</v>
      </c>
      <c r="BQ353" s="262">
        <v>1964</v>
      </c>
      <c r="BR353" s="262">
        <v>2270</v>
      </c>
      <c r="BS353" s="262">
        <v>9810</v>
      </c>
      <c r="BT353" s="262">
        <v>12184</v>
      </c>
      <c r="BU353" s="262">
        <v>8196</v>
      </c>
      <c r="BV353" s="262">
        <v>9309</v>
      </c>
      <c r="BW353" s="262">
        <v>7841</v>
      </c>
      <c r="BX353" s="262">
        <v>3100</v>
      </c>
      <c r="BY353" s="262">
        <v>1468</v>
      </c>
      <c r="BZ353" s="262">
        <v>822</v>
      </c>
      <c r="CA353" s="262">
        <v>1129</v>
      </c>
      <c r="CB353" s="262">
        <v>928</v>
      </c>
      <c r="CC353" s="262">
        <v>5062</v>
      </c>
      <c r="CD353" s="262">
        <v>11026</v>
      </c>
      <c r="CE353" s="262">
        <v>14481</v>
      </c>
      <c r="CF353" s="262">
        <v>12157</v>
      </c>
      <c r="CG353" s="262">
        <v>7038</v>
      </c>
      <c r="CH353" s="262">
        <v>5437</v>
      </c>
      <c r="CI353" s="262">
        <v>34802</v>
      </c>
      <c r="CJ353" s="262">
        <v>7216</v>
      </c>
      <c r="CK353" s="262">
        <v>12269</v>
      </c>
      <c r="CL353" s="262">
        <v>1842</v>
      </c>
      <c r="CM353" s="262">
        <v>52062</v>
      </c>
      <c r="CN353" s="262">
        <v>14119</v>
      </c>
      <c r="CO353" s="262">
        <v>17450</v>
      </c>
      <c r="CP353" s="262">
        <v>15751</v>
      </c>
      <c r="CQ353" s="262">
        <v>4005</v>
      </c>
      <c r="CR353" s="262">
        <v>737</v>
      </c>
      <c r="CS353" s="262">
        <v>14119</v>
      </c>
      <c r="CT353" s="262">
        <v>19800</v>
      </c>
      <c r="CU353" s="262">
        <v>10450</v>
      </c>
      <c r="CV353" s="262">
        <v>5730</v>
      </c>
      <c r="CW353" s="262">
        <v>1358</v>
      </c>
      <c r="CX353" s="262">
        <v>605</v>
      </c>
      <c r="CY353" s="262">
        <v>115654</v>
      </c>
      <c r="CZ353" s="262">
        <v>57713</v>
      </c>
      <c r="DA353" s="262">
        <v>57941</v>
      </c>
      <c r="DB353" s="262">
        <v>9746</v>
      </c>
      <c r="DC353" s="262">
        <v>8660</v>
      </c>
      <c r="DD353" s="262">
        <v>11603</v>
      </c>
      <c r="DE353" s="262">
        <v>21814</v>
      </c>
      <c r="DF353" s="262">
        <v>14056</v>
      </c>
      <c r="DG353" s="262">
        <v>11357</v>
      </c>
      <c r="DH353" s="262">
        <v>4669</v>
      </c>
      <c r="DI353" s="262">
        <v>2851</v>
      </c>
      <c r="DJ353" s="262">
        <v>2880</v>
      </c>
      <c r="DK353" s="262">
        <v>8896</v>
      </c>
      <c r="DL353" s="262">
        <v>2311</v>
      </c>
      <c r="DM353" s="262">
        <v>7250</v>
      </c>
      <c r="DN353" s="262">
        <v>5821</v>
      </c>
      <c r="DO353" s="262">
        <v>12678</v>
      </c>
      <c r="DP353" s="262">
        <v>21071</v>
      </c>
      <c r="DQ353" s="262">
        <v>29171</v>
      </c>
      <c r="DR353" s="262">
        <v>13710</v>
      </c>
      <c r="DS353" s="262">
        <v>9015</v>
      </c>
      <c r="DT353" s="262">
        <v>65370</v>
      </c>
      <c r="DU353" s="262">
        <v>62120</v>
      </c>
      <c r="DV353" s="262">
        <v>3250</v>
      </c>
      <c r="DW353" s="262">
        <v>48480</v>
      </c>
      <c r="DX353" s="262">
        <v>62120</v>
      </c>
      <c r="DY353" s="262">
        <v>51180</v>
      </c>
      <c r="DZ353" s="262">
        <v>3330</v>
      </c>
      <c r="EA353" s="262">
        <v>3530</v>
      </c>
      <c r="EB353" s="262">
        <v>3830</v>
      </c>
      <c r="EC353" s="262">
        <v>0.42420000000000002</v>
      </c>
      <c r="ED353" s="262">
        <v>60960</v>
      </c>
      <c r="EE353" s="262">
        <v>4520</v>
      </c>
      <c r="EF353" s="262">
        <v>8880</v>
      </c>
      <c r="EG353" s="262">
        <v>12470</v>
      </c>
      <c r="EH353" s="262">
        <v>7300</v>
      </c>
      <c r="EI353" s="262">
        <v>10500</v>
      </c>
      <c r="EJ353" s="262">
        <v>1210</v>
      </c>
      <c r="EK353" s="262">
        <v>8320</v>
      </c>
      <c r="EL353" s="262">
        <v>3280</v>
      </c>
      <c r="EM353" s="262">
        <v>3690</v>
      </c>
      <c r="EN353" s="262">
        <v>800</v>
      </c>
      <c r="EO353" s="262">
        <v>62120</v>
      </c>
      <c r="EP353" s="262">
        <v>1720</v>
      </c>
      <c r="EQ353" s="262">
        <v>12660</v>
      </c>
      <c r="ER353" s="262">
        <v>5780</v>
      </c>
      <c r="ES353" s="262">
        <v>1360</v>
      </c>
      <c r="ET353" s="262">
        <v>5530</v>
      </c>
      <c r="EU353" s="262">
        <v>17020</v>
      </c>
      <c r="EV353" s="262">
        <v>11730</v>
      </c>
      <c r="EW353" s="262">
        <v>5290</v>
      </c>
      <c r="EX353" s="262">
        <v>30720</v>
      </c>
      <c r="EY353" s="262">
        <v>1240</v>
      </c>
      <c r="EZ353" s="262">
        <v>8320</v>
      </c>
      <c r="FA353" s="262">
        <v>7090</v>
      </c>
      <c r="FB353" s="262">
        <v>14070</v>
      </c>
      <c r="FC353" s="262">
        <v>0.42420000000000002</v>
      </c>
      <c r="FD353" s="262">
        <v>10740</v>
      </c>
      <c r="FE353" s="262">
        <v>4070</v>
      </c>
      <c r="FF353" s="262">
        <v>5410</v>
      </c>
      <c r="FG353" s="262">
        <v>1260</v>
      </c>
      <c r="FH353" s="262">
        <v>3860</v>
      </c>
      <c r="FI353" s="262">
        <v>0.42420000000000002</v>
      </c>
      <c r="FJ353" s="262">
        <v>1890</v>
      </c>
      <c r="FK353" s="262">
        <v>3240</v>
      </c>
      <c r="FL353" s="262">
        <v>760</v>
      </c>
      <c r="FM353" s="262">
        <v>840</v>
      </c>
      <c r="FN353" s="262">
        <v>99840</v>
      </c>
      <c r="FO353" s="262">
        <v>5080</v>
      </c>
      <c r="FP353" s="262">
        <v>3030</v>
      </c>
      <c r="FQ353" s="262">
        <v>2050</v>
      </c>
      <c r="FR353" s="262">
        <v>20730</v>
      </c>
      <c r="FS353" s="262">
        <v>45720</v>
      </c>
      <c r="FT353" s="262">
        <v>44460</v>
      </c>
      <c r="FU353" s="262">
        <v>1260</v>
      </c>
      <c r="FV353" s="262">
        <v>9050</v>
      </c>
      <c r="FW353" s="262">
        <v>19260</v>
      </c>
      <c r="FX353" s="262">
        <v>99840</v>
      </c>
      <c r="FY353" s="262">
        <v>14630</v>
      </c>
      <c r="FZ353" s="262">
        <v>50560</v>
      </c>
      <c r="GA353" s="262">
        <v>14310</v>
      </c>
      <c r="GB353" s="262">
        <v>970</v>
      </c>
      <c r="GC353" s="262">
        <v>9210</v>
      </c>
      <c r="GD353" s="262">
        <v>8710</v>
      </c>
      <c r="GE353" s="262">
        <v>1450</v>
      </c>
      <c r="GF353">
        <v>5570</v>
      </c>
      <c r="GG353">
        <v>3652</v>
      </c>
      <c r="GH353">
        <v>5079</v>
      </c>
      <c r="GI353">
        <v>1773</v>
      </c>
      <c r="GJ353">
        <v>1032</v>
      </c>
      <c r="GK353">
        <v>4153</v>
      </c>
      <c r="GL353">
        <v>7783</v>
      </c>
      <c r="GM353">
        <v>3232</v>
      </c>
      <c r="GN353">
        <v>2130</v>
      </c>
      <c r="GO353">
        <v>713</v>
      </c>
      <c r="GP353">
        <v>9023</v>
      </c>
      <c r="GQ353">
        <v>5549</v>
      </c>
      <c r="GR353">
        <v>10913</v>
      </c>
      <c r="GS353">
        <v>3853</v>
      </c>
      <c r="GT353">
        <v>1844</v>
      </c>
      <c r="GU353">
        <v>5792</v>
      </c>
      <c r="GV353">
        <v>11347</v>
      </c>
      <c r="GW353">
        <v>4354</v>
      </c>
      <c r="GX353">
        <v>2603</v>
      </c>
      <c r="GY353">
        <v>851</v>
      </c>
    </row>
    <row r="354" spans="1:207">
      <c r="A354" s="262">
        <v>13052</v>
      </c>
      <c r="B354" s="262">
        <v>13</v>
      </c>
      <c r="C354" s="262">
        <v>0</v>
      </c>
      <c r="D354" s="262">
        <v>52</v>
      </c>
      <c r="E354" s="262" t="s">
        <v>203</v>
      </c>
      <c r="F354" s="262" t="s">
        <v>2889</v>
      </c>
      <c r="G354" s="262" t="s">
        <v>2890</v>
      </c>
      <c r="H354" s="262" t="s">
        <v>2202</v>
      </c>
      <c r="I354" s="262">
        <v>23197</v>
      </c>
      <c r="J354" s="262">
        <v>6288</v>
      </c>
      <c r="K354" s="262">
        <v>5299</v>
      </c>
      <c r="L354" s="262">
        <v>2508</v>
      </c>
      <c r="M354" s="262">
        <v>1277</v>
      </c>
      <c r="N354" s="262">
        <v>1733</v>
      </c>
      <c r="O354" s="262">
        <v>1691</v>
      </c>
      <c r="P354" s="262">
        <v>2942</v>
      </c>
      <c r="Q354" s="262">
        <v>1145</v>
      </c>
      <c r="R354" s="262">
        <v>314</v>
      </c>
      <c r="S354" s="262">
        <v>928</v>
      </c>
      <c r="T354" s="262">
        <v>20304</v>
      </c>
      <c r="U354" s="262">
        <v>337</v>
      </c>
      <c r="V354" s="262">
        <v>1029</v>
      </c>
      <c r="W354" s="262">
        <v>301</v>
      </c>
      <c r="X354" s="262">
        <v>201</v>
      </c>
      <c r="Y354" s="262">
        <v>9</v>
      </c>
      <c r="Z354" s="262">
        <v>88</v>
      </c>
      <c r="AA354" s="262">
        <v>1681</v>
      </c>
      <c r="AB354" s="262">
        <v>1755</v>
      </c>
      <c r="AC354" s="262">
        <v>314</v>
      </c>
      <c r="AD354" s="262">
        <v>15899</v>
      </c>
      <c r="AE354" s="262">
        <v>3375</v>
      </c>
      <c r="AF354" s="262">
        <v>173</v>
      </c>
      <c r="AG354" s="262">
        <v>17855</v>
      </c>
      <c r="AH354" s="262">
        <v>2392</v>
      </c>
      <c r="AI354" s="262">
        <v>1679</v>
      </c>
      <c r="AJ354" s="262">
        <v>1199</v>
      </c>
      <c r="AK354" s="262">
        <v>72</v>
      </c>
      <c r="AL354" s="262">
        <v>14094</v>
      </c>
      <c r="AM354" s="262">
        <v>4772</v>
      </c>
      <c r="AN354" s="262">
        <v>3585</v>
      </c>
      <c r="AO354" s="262">
        <v>746</v>
      </c>
      <c r="AP354" s="262">
        <v>41081</v>
      </c>
      <c r="AQ354" s="262">
        <v>9260</v>
      </c>
      <c r="AR354" s="262">
        <v>7335</v>
      </c>
      <c r="AS354" s="262">
        <v>3574</v>
      </c>
      <c r="AT354" s="262">
        <v>5323</v>
      </c>
      <c r="AU354" s="262">
        <v>4983</v>
      </c>
      <c r="AV354" s="262">
        <v>4012</v>
      </c>
      <c r="AW354" s="262">
        <v>4485</v>
      </c>
      <c r="AX354" s="262">
        <v>1685</v>
      </c>
      <c r="AY354" s="262">
        <v>424</v>
      </c>
      <c r="AZ354" s="262">
        <v>3635</v>
      </c>
      <c r="BA354" s="262">
        <v>25290</v>
      </c>
      <c r="BB354" s="262">
        <v>2621</v>
      </c>
      <c r="BC354" s="262">
        <v>6627</v>
      </c>
      <c r="BD354" s="262">
        <v>1899</v>
      </c>
      <c r="BE354" s="262">
        <v>728</v>
      </c>
      <c r="BF354" s="262">
        <v>29</v>
      </c>
      <c r="BG354" s="262">
        <v>252</v>
      </c>
      <c r="BH354" s="262">
        <v>7347</v>
      </c>
      <c r="BI354" s="262">
        <v>2809</v>
      </c>
      <c r="BJ354" s="262">
        <v>586</v>
      </c>
      <c r="BK354" s="262">
        <v>25435</v>
      </c>
      <c r="BL354" s="262">
        <v>4699</v>
      </c>
      <c r="BM354" s="262">
        <v>205</v>
      </c>
      <c r="BN354" s="262">
        <v>18893</v>
      </c>
      <c r="BO354" s="262">
        <v>19028</v>
      </c>
      <c r="BP354" s="262">
        <v>240</v>
      </c>
      <c r="BQ354" s="262">
        <v>2920</v>
      </c>
      <c r="BR354" s="262">
        <v>2006</v>
      </c>
      <c r="BS354" s="262">
        <v>10213</v>
      </c>
      <c r="BT354" s="262">
        <v>10154</v>
      </c>
      <c r="BU354" s="262">
        <v>6136</v>
      </c>
      <c r="BV354" s="262">
        <v>5420</v>
      </c>
      <c r="BW354" s="262">
        <v>3953</v>
      </c>
      <c r="BX354" s="262">
        <v>1466</v>
      </c>
      <c r="BY354" s="262">
        <v>642</v>
      </c>
      <c r="BZ354" s="262">
        <v>465</v>
      </c>
      <c r="CA354" s="262">
        <v>626</v>
      </c>
      <c r="CB354" s="262">
        <v>798</v>
      </c>
      <c r="CC354" s="262">
        <v>3897</v>
      </c>
      <c r="CD354" s="262">
        <v>9531</v>
      </c>
      <c r="CE354" s="262">
        <v>10551</v>
      </c>
      <c r="CF354" s="262">
        <v>8193</v>
      </c>
      <c r="CG354" s="262">
        <v>4876</v>
      </c>
      <c r="CH354" s="262">
        <v>3235</v>
      </c>
      <c r="CI354" s="262">
        <v>23451</v>
      </c>
      <c r="CJ354" s="262">
        <v>5745</v>
      </c>
      <c r="CK354" s="262">
        <v>10217</v>
      </c>
      <c r="CL354" s="262">
        <v>1668</v>
      </c>
      <c r="CM354" s="262">
        <v>36914</v>
      </c>
      <c r="CN354" s="262">
        <v>12509</v>
      </c>
      <c r="CO354" s="262">
        <v>11349</v>
      </c>
      <c r="CP354" s="262">
        <v>9177</v>
      </c>
      <c r="CQ354" s="262">
        <v>3392</v>
      </c>
      <c r="CR354" s="262">
        <v>487</v>
      </c>
      <c r="CS354" s="262">
        <v>12509</v>
      </c>
      <c r="CT354" s="262">
        <v>13406</v>
      </c>
      <c r="CU354" s="262">
        <v>6392</v>
      </c>
      <c r="CV354" s="262">
        <v>3336</v>
      </c>
      <c r="CW354" s="262">
        <v>869</v>
      </c>
      <c r="CX354" s="262">
        <v>402</v>
      </c>
      <c r="CY354" s="262">
        <v>77572</v>
      </c>
      <c r="CZ354" s="262">
        <v>38600</v>
      </c>
      <c r="DA354" s="262">
        <v>38973</v>
      </c>
      <c r="DB354" s="262">
        <v>6013</v>
      </c>
      <c r="DC354" s="262">
        <v>5622</v>
      </c>
      <c r="DD354" s="262">
        <v>7890</v>
      </c>
      <c r="DE354" s="262">
        <v>14623</v>
      </c>
      <c r="DF354" s="262">
        <v>8450</v>
      </c>
      <c r="DG354" s="262">
        <v>9717</v>
      </c>
      <c r="DH354" s="262">
        <v>4164</v>
      </c>
      <c r="DI354" s="262">
        <v>1795</v>
      </c>
      <c r="DJ354" s="262">
        <v>1796</v>
      </c>
      <c r="DK354" s="262">
        <v>5453</v>
      </c>
      <c r="DL354" s="262">
        <v>1557</v>
      </c>
      <c r="DM354" s="262">
        <v>5029</v>
      </c>
      <c r="DN354" s="262">
        <v>3895</v>
      </c>
      <c r="DO354" s="262">
        <v>7855</v>
      </c>
      <c r="DP354" s="262">
        <v>13239</v>
      </c>
      <c r="DQ354" s="262">
        <v>19124</v>
      </c>
      <c r="DR354" s="262">
        <v>9388</v>
      </c>
      <c r="DS354" s="262">
        <v>8442</v>
      </c>
      <c r="DT354" s="262">
        <v>39830</v>
      </c>
      <c r="DU354" s="262">
        <v>35100</v>
      </c>
      <c r="DV354" s="262">
        <v>4730</v>
      </c>
      <c r="DW354" s="262">
        <v>37000</v>
      </c>
      <c r="DX354" s="262">
        <v>35100</v>
      </c>
      <c r="DY354" s="262">
        <v>30400</v>
      </c>
      <c r="DZ354" s="262">
        <v>1040</v>
      </c>
      <c r="EA354" s="262">
        <v>1510</v>
      </c>
      <c r="EB354" s="262">
        <v>1980</v>
      </c>
      <c r="EC354" s="262">
        <v>0.42420000000000002</v>
      </c>
      <c r="ED354" s="262">
        <v>34610</v>
      </c>
      <c r="EE354" s="262">
        <v>1410</v>
      </c>
      <c r="EF354" s="262">
        <v>3270</v>
      </c>
      <c r="EG354" s="262">
        <v>5660</v>
      </c>
      <c r="EH354" s="262">
        <v>3590</v>
      </c>
      <c r="EI354" s="262">
        <v>5980</v>
      </c>
      <c r="EJ354" s="262">
        <v>1670</v>
      </c>
      <c r="EK354" s="262">
        <v>6020</v>
      </c>
      <c r="EL354" s="262">
        <v>2930</v>
      </c>
      <c r="EM354" s="262">
        <v>3580</v>
      </c>
      <c r="EN354" s="262">
        <v>0.42420000000000002</v>
      </c>
      <c r="EO354" s="262">
        <v>35100</v>
      </c>
      <c r="EP354" s="262">
        <v>2110</v>
      </c>
      <c r="EQ354" s="262">
        <v>8970</v>
      </c>
      <c r="ER354" s="262">
        <v>4200</v>
      </c>
      <c r="ES354" s="262">
        <v>650</v>
      </c>
      <c r="ET354" s="262">
        <v>4130</v>
      </c>
      <c r="EU354" s="262">
        <v>8440</v>
      </c>
      <c r="EV354" s="262">
        <v>5630</v>
      </c>
      <c r="EW354" s="262">
        <v>2810</v>
      </c>
      <c r="EX354" s="262">
        <v>15580</v>
      </c>
      <c r="EY354" s="262">
        <v>500</v>
      </c>
      <c r="EZ354" s="262">
        <v>3990</v>
      </c>
      <c r="FA354" s="262">
        <v>2980</v>
      </c>
      <c r="FB354" s="262">
        <v>8100</v>
      </c>
      <c r="FC354" s="262">
        <v>0.42420000000000002</v>
      </c>
      <c r="FD354" s="262">
        <v>6670</v>
      </c>
      <c r="FE354" s="262">
        <v>2820</v>
      </c>
      <c r="FF354" s="262">
        <v>3540</v>
      </c>
      <c r="FG354" s="262">
        <v>0.42420000000000002</v>
      </c>
      <c r="FH354" s="262">
        <v>2710</v>
      </c>
      <c r="FI354" s="262">
        <v>0.42420000000000002</v>
      </c>
      <c r="FJ354" s="262">
        <v>1530</v>
      </c>
      <c r="FK354" s="262">
        <v>1450</v>
      </c>
      <c r="FL354" s="262">
        <v>0.42420000000000002</v>
      </c>
      <c r="FM354" s="262">
        <v>580</v>
      </c>
      <c r="FN354" s="262">
        <v>67850</v>
      </c>
      <c r="FO354" s="262">
        <v>4580</v>
      </c>
      <c r="FP354" s="262">
        <v>3180</v>
      </c>
      <c r="FQ354" s="262">
        <v>1400</v>
      </c>
      <c r="FR354" s="262">
        <v>20400</v>
      </c>
      <c r="FS354" s="262">
        <v>32560</v>
      </c>
      <c r="FT354" s="262">
        <v>32240</v>
      </c>
      <c r="FU354" s="262">
        <v>0.42420000000000002</v>
      </c>
      <c r="FV354" s="262">
        <v>4040</v>
      </c>
      <c r="FW354" s="262">
        <v>6270</v>
      </c>
      <c r="FX354" s="262">
        <v>67850</v>
      </c>
      <c r="FY354" s="262">
        <v>11410</v>
      </c>
      <c r="FZ354" s="262">
        <v>41880</v>
      </c>
      <c r="GA354" s="262">
        <v>7280</v>
      </c>
      <c r="GB354" s="262">
        <v>0.42420000000000002</v>
      </c>
      <c r="GC354" s="262">
        <v>3830</v>
      </c>
      <c r="GD354" s="262">
        <v>2800</v>
      </c>
      <c r="GE354" s="262">
        <v>0.42420000000000002</v>
      </c>
      <c r="GF354">
        <v>6288</v>
      </c>
      <c r="GG354">
        <v>5041</v>
      </c>
      <c r="GH354">
        <v>5558</v>
      </c>
      <c r="GI354">
        <v>1415</v>
      </c>
      <c r="GJ354">
        <v>731</v>
      </c>
      <c r="GK354">
        <v>1316</v>
      </c>
      <c r="GL354">
        <v>1748</v>
      </c>
      <c r="GM354">
        <v>651</v>
      </c>
      <c r="GN354">
        <v>325</v>
      </c>
      <c r="GO354">
        <v>124</v>
      </c>
      <c r="GP354">
        <v>9260</v>
      </c>
      <c r="GQ354">
        <v>7022</v>
      </c>
      <c r="GR354">
        <v>13897</v>
      </c>
      <c r="GS354">
        <v>3340</v>
      </c>
      <c r="GT354">
        <v>1487</v>
      </c>
      <c r="GU354">
        <v>1937</v>
      </c>
      <c r="GV354">
        <v>2563</v>
      </c>
      <c r="GW354">
        <v>968</v>
      </c>
      <c r="GX354">
        <v>458</v>
      </c>
      <c r="GY354">
        <v>149</v>
      </c>
    </row>
    <row r="355" spans="1:207">
      <c r="A355" s="262">
        <v>13053</v>
      </c>
      <c r="B355" s="262">
        <v>13</v>
      </c>
      <c r="C355" s="262">
        <v>0</v>
      </c>
      <c r="D355" s="262">
        <v>53</v>
      </c>
      <c r="E355" s="262" t="s">
        <v>203</v>
      </c>
      <c r="F355" s="262" t="s">
        <v>2891</v>
      </c>
      <c r="G355" s="262" t="s">
        <v>2892</v>
      </c>
      <c r="H355" s="262" t="s">
        <v>2202</v>
      </c>
      <c r="I355" s="262">
        <v>25804</v>
      </c>
      <c r="J355" s="262">
        <v>6451</v>
      </c>
      <c r="K355" s="262">
        <v>5657</v>
      </c>
      <c r="L355" s="262">
        <v>1921</v>
      </c>
      <c r="M355" s="262">
        <v>1398</v>
      </c>
      <c r="N355" s="262">
        <v>1844</v>
      </c>
      <c r="O355" s="262">
        <v>2292</v>
      </c>
      <c r="P355" s="262">
        <v>4121</v>
      </c>
      <c r="Q355" s="262">
        <v>1653</v>
      </c>
      <c r="R355" s="262">
        <v>467</v>
      </c>
      <c r="S355" s="262">
        <v>1148</v>
      </c>
      <c r="T355" s="262">
        <v>22267</v>
      </c>
      <c r="U355" s="262">
        <v>448</v>
      </c>
      <c r="V355" s="262">
        <v>1419</v>
      </c>
      <c r="W355" s="262">
        <v>185</v>
      </c>
      <c r="X355" s="262">
        <v>201</v>
      </c>
      <c r="Y355" s="262">
        <v>37</v>
      </c>
      <c r="Z355" s="262">
        <v>99</v>
      </c>
      <c r="AA355" s="262">
        <v>2808</v>
      </c>
      <c r="AB355" s="262">
        <v>1516</v>
      </c>
      <c r="AC355" s="262">
        <v>382</v>
      </c>
      <c r="AD355" s="262">
        <v>18823</v>
      </c>
      <c r="AE355" s="262">
        <v>2121</v>
      </c>
      <c r="AF355" s="262">
        <v>154</v>
      </c>
      <c r="AG355" s="262">
        <v>18592</v>
      </c>
      <c r="AH355" s="262">
        <v>3062</v>
      </c>
      <c r="AI355" s="262">
        <v>2525</v>
      </c>
      <c r="AJ355" s="262">
        <v>1494</v>
      </c>
      <c r="AK355" s="262">
        <v>131</v>
      </c>
      <c r="AL355" s="262">
        <v>14795</v>
      </c>
      <c r="AM355" s="262">
        <v>4705</v>
      </c>
      <c r="AN355" s="262">
        <v>5488</v>
      </c>
      <c r="AO355" s="262">
        <v>816</v>
      </c>
      <c r="AP355" s="262">
        <v>51131</v>
      </c>
      <c r="AQ355" s="262">
        <v>10906</v>
      </c>
      <c r="AR355" s="262">
        <v>9168</v>
      </c>
      <c r="AS355" s="262">
        <v>2776</v>
      </c>
      <c r="AT355" s="262">
        <v>5311</v>
      </c>
      <c r="AU355" s="262">
        <v>5883</v>
      </c>
      <c r="AV355" s="262">
        <v>6457</v>
      </c>
      <c r="AW355" s="262">
        <v>7584</v>
      </c>
      <c r="AX355" s="262">
        <v>2330</v>
      </c>
      <c r="AY355" s="262">
        <v>716</v>
      </c>
      <c r="AZ355" s="262">
        <v>4280</v>
      </c>
      <c r="BA355" s="262">
        <v>29933</v>
      </c>
      <c r="BB355" s="262">
        <v>4237</v>
      </c>
      <c r="BC355" s="262">
        <v>10522</v>
      </c>
      <c r="BD355" s="262">
        <v>809</v>
      </c>
      <c r="BE355" s="262">
        <v>663</v>
      </c>
      <c r="BF355" s="262">
        <v>208</v>
      </c>
      <c r="BG355" s="262">
        <v>479</v>
      </c>
      <c r="BH355" s="262">
        <v>13931</v>
      </c>
      <c r="BI355" s="262">
        <v>2547</v>
      </c>
      <c r="BJ355" s="262">
        <v>983</v>
      </c>
      <c r="BK355" s="262">
        <v>30667</v>
      </c>
      <c r="BL355" s="262">
        <v>2760</v>
      </c>
      <c r="BM355" s="262">
        <v>243</v>
      </c>
      <c r="BN355" s="262">
        <v>20915</v>
      </c>
      <c r="BO355" s="262">
        <v>26493</v>
      </c>
      <c r="BP355" s="262">
        <v>322</v>
      </c>
      <c r="BQ355" s="262">
        <v>3401</v>
      </c>
      <c r="BR355" s="262">
        <v>3294</v>
      </c>
      <c r="BS355" s="262">
        <v>13729</v>
      </c>
      <c r="BT355" s="262">
        <v>12096</v>
      </c>
      <c r="BU355" s="262">
        <v>7059</v>
      </c>
      <c r="BV355" s="262">
        <v>6578</v>
      </c>
      <c r="BW355" s="262">
        <v>4611</v>
      </c>
      <c r="BX355" s="262">
        <v>1723</v>
      </c>
      <c r="BY355" s="262">
        <v>752</v>
      </c>
      <c r="BZ355" s="262">
        <v>445</v>
      </c>
      <c r="CA355" s="262">
        <v>844</v>
      </c>
      <c r="CB355" s="262">
        <v>1208</v>
      </c>
      <c r="CC355" s="262">
        <v>4713</v>
      </c>
      <c r="CD355" s="262">
        <v>12607</v>
      </c>
      <c r="CE355" s="262">
        <v>14245</v>
      </c>
      <c r="CF355" s="262">
        <v>9277</v>
      </c>
      <c r="CG355" s="262">
        <v>5228</v>
      </c>
      <c r="CH355" s="262">
        <v>3853</v>
      </c>
      <c r="CI355" s="262">
        <v>25219</v>
      </c>
      <c r="CJ355" s="262">
        <v>6643</v>
      </c>
      <c r="CK355" s="262">
        <v>17505</v>
      </c>
      <c r="CL355" s="262">
        <v>1764</v>
      </c>
      <c r="CM355" s="262">
        <v>46372</v>
      </c>
      <c r="CN355" s="262">
        <v>16453</v>
      </c>
      <c r="CO355" s="262">
        <v>13558</v>
      </c>
      <c r="CP355" s="262">
        <v>11461</v>
      </c>
      <c r="CQ355" s="262">
        <v>3988</v>
      </c>
      <c r="CR355" s="262">
        <v>912</v>
      </c>
      <c r="CS355" s="262">
        <v>16453</v>
      </c>
      <c r="CT355" s="262">
        <v>16266</v>
      </c>
      <c r="CU355" s="262">
        <v>7853</v>
      </c>
      <c r="CV355" s="262">
        <v>4094</v>
      </c>
      <c r="CW355" s="262">
        <v>1138</v>
      </c>
      <c r="CX355" s="262">
        <v>568</v>
      </c>
      <c r="CY355" s="262">
        <v>96905</v>
      </c>
      <c r="CZ355" s="262">
        <v>48150</v>
      </c>
      <c r="DA355" s="262">
        <v>48755</v>
      </c>
      <c r="DB355" s="262">
        <v>7846</v>
      </c>
      <c r="DC355" s="262">
        <v>7044</v>
      </c>
      <c r="DD355" s="262">
        <v>10749</v>
      </c>
      <c r="DE355" s="262">
        <v>17346</v>
      </c>
      <c r="DF355" s="262">
        <v>10448</v>
      </c>
      <c r="DG355" s="262">
        <v>11632</v>
      </c>
      <c r="DH355" s="262">
        <v>5142</v>
      </c>
      <c r="DI355" s="262">
        <v>2301</v>
      </c>
      <c r="DJ355" s="262">
        <v>2369</v>
      </c>
      <c r="DK355" s="262">
        <v>7019</v>
      </c>
      <c r="DL355" s="262">
        <v>1890</v>
      </c>
      <c r="DM355" s="262">
        <v>6769</v>
      </c>
      <c r="DN355" s="262">
        <v>5291</v>
      </c>
      <c r="DO355" s="262">
        <v>9976</v>
      </c>
      <c r="DP355" s="262">
        <v>16722</v>
      </c>
      <c r="DQ355" s="262">
        <v>22809</v>
      </c>
      <c r="DR355" s="262">
        <v>11762</v>
      </c>
      <c r="DS355" s="262">
        <v>9997</v>
      </c>
      <c r="DT355" s="262">
        <v>51190</v>
      </c>
      <c r="DU355" s="262">
        <v>46390</v>
      </c>
      <c r="DV355" s="262">
        <v>4800</v>
      </c>
      <c r="DW355" s="262">
        <v>43980</v>
      </c>
      <c r="DX355" s="262">
        <v>46390</v>
      </c>
      <c r="DY355" s="262">
        <v>40240</v>
      </c>
      <c r="DZ355" s="262">
        <v>2100</v>
      </c>
      <c r="EA355" s="262">
        <v>1920</v>
      </c>
      <c r="EB355" s="262">
        <v>2000</v>
      </c>
      <c r="EC355" s="262">
        <v>0.42420000000000002</v>
      </c>
      <c r="ED355" s="262">
        <v>45420</v>
      </c>
      <c r="EE355" s="262">
        <v>1720</v>
      </c>
      <c r="EF355" s="262">
        <v>4950</v>
      </c>
      <c r="EG355" s="262">
        <v>7990</v>
      </c>
      <c r="EH355" s="262">
        <v>4730</v>
      </c>
      <c r="EI355" s="262">
        <v>7900</v>
      </c>
      <c r="EJ355" s="262">
        <v>2240</v>
      </c>
      <c r="EK355" s="262">
        <v>7280</v>
      </c>
      <c r="EL355" s="262">
        <v>4100</v>
      </c>
      <c r="EM355" s="262">
        <v>3870</v>
      </c>
      <c r="EN355" s="262">
        <v>0.42420000000000002</v>
      </c>
      <c r="EO355" s="262">
        <v>46390</v>
      </c>
      <c r="EP355" s="262">
        <v>2740</v>
      </c>
      <c r="EQ355" s="262">
        <v>11090</v>
      </c>
      <c r="ER355" s="262">
        <v>5320</v>
      </c>
      <c r="ES355" s="262">
        <v>1120</v>
      </c>
      <c r="ET355" s="262">
        <v>4650</v>
      </c>
      <c r="EU355" s="262">
        <v>11340</v>
      </c>
      <c r="EV355" s="262">
        <v>7400</v>
      </c>
      <c r="EW355" s="262">
        <v>3930</v>
      </c>
      <c r="EX355" s="262">
        <v>21220</v>
      </c>
      <c r="EY355" s="262">
        <v>640</v>
      </c>
      <c r="EZ355" s="262">
        <v>4810</v>
      </c>
      <c r="FA355" s="262">
        <v>4650</v>
      </c>
      <c r="FB355" s="262">
        <v>11120</v>
      </c>
      <c r="FC355" s="262">
        <v>0.42420000000000002</v>
      </c>
      <c r="FD355" s="262">
        <v>8590</v>
      </c>
      <c r="FE355" s="262">
        <v>3510</v>
      </c>
      <c r="FF355" s="262">
        <v>4480</v>
      </c>
      <c r="FG355" s="262">
        <v>0.42420000000000002</v>
      </c>
      <c r="FH355" s="262">
        <v>3330</v>
      </c>
      <c r="FI355" s="262">
        <v>0.42420000000000002</v>
      </c>
      <c r="FJ355" s="262">
        <v>2060</v>
      </c>
      <c r="FK355" s="262">
        <v>1720</v>
      </c>
      <c r="FL355" s="262">
        <v>0.42420000000000002</v>
      </c>
      <c r="FM355" s="262">
        <v>770</v>
      </c>
      <c r="FN355" s="262">
        <v>83530</v>
      </c>
      <c r="FO355" s="262">
        <v>5160</v>
      </c>
      <c r="FP355" s="262">
        <v>3680</v>
      </c>
      <c r="FQ355" s="262">
        <v>1490</v>
      </c>
      <c r="FR355" s="262">
        <v>24390</v>
      </c>
      <c r="FS355" s="262">
        <v>38940</v>
      </c>
      <c r="FT355" s="262">
        <v>38340</v>
      </c>
      <c r="FU355" s="262">
        <v>0.42420000000000002</v>
      </c>
      <c r="FV355" s="262">
        <v>5380</v>
      </c>
      <c r="FW355" s="262">
        <v>9670</v>
      </c>
      <c r="FX355" s="262">
        <v>83530</v>
      </c>
      <c r="FY355" s="262">
        <v>14200</v>
      </c>
      <c r="FZ355" s="262">
        <v>46940</v>
      </c>
      <c r="GA355" s="262">
        <v>11530</v>
      </c>
      <c r="GB355" s="262">
        <v>630</v>
      </c>
      <c r="GC355" s="262">
        <v>5280</v>
      </c>
      <c r="GD355" s="262">
        <v>4390</v>
      </c>
      <c r="GE355" s="262">
        <v>580</v>
      </c>
      <c r="GF355">
        <v>6451</v>
      </c>
      <c r="GG355">
        <v>5422</v>
      </c>
      <c r="GH355">
        <v>5185</v>
      </c>
      <c r="GI355">
        <v>1828</v>
      </c>
      <c r="GJ355">
        <v>990</v>
      </c>
      <c r="GK355">
        <v>1763</v>
      </c>
      <c r="GL355">
        <v>2545</v>
      </c>
      <c r="GM355">
        <v>995</v>
      </c>
      <c r="GN355">
        <v>463</v>
      </c>
      <c r="GO355">
        <v>162</v>
      </c>
      <c r="GP355">
        <v>10906</v>
      </c>
      <c r="GQ355">
        <v>8912</v>
      </c>
      <c r="GR355">
        <v>13737</v>
      </c>
      <c r="GS355">
        <v>5104</v>
      </c>
      <c r="GT355">
        <v>2873</v>
      </c>
      <c r="GU355">
        <v>2811</v>
      </c>
      <c r="GV355">
        <v>4479</v>
      </c>
      <c r="GW355">
        <v>1359</v>
      </c>
      <c r="GX355">
        <v>710</v>
      </c>
      <c r="GY355">
        <v>240</v>
      </c>
    </row>
    <row r="356" spans="1:207">
      <c r="A356" s="262">
        <v>13054</v>
      </c>
      <c r="B356" s="262">
        <v>13</v>
      </c>
      <c r="C356" s="262">
        <v>0</v>
      </c>
      <c r="D356" s="262">
        <v>54</v>
      </c>
      <c r="E356" s="262" t="s">
        <v>203</v>
      </c>
      <c r="F356" s="262" t="s">
        <v>2893</v>
      </c>
      <c r="G356" s="262" t="s">
        <v>2894</v>
      </c>
      <c r="H356" s="262" t="s">
        <v>2202</v>
      </c>
      <c r="I356" s="262">
        <v>35477</v>
      </c>
      <c r="J356" s="262">
        <v>9693</v>
      </c>
      <c r="K356" s="262">
        <v>6648</v>
      </c>
      <c r="L356" s="262">
        <v>1957</v>
      </c>
      <c r="M356" s="262">
        <v>1381</v>
      </c>
      <c r="N356" s="262">
        <v>1895</v>
      </c>
      <c r="O356" s="262">
        <v>2344</v>
      </c>
      <c r="P356" s="262">
        <v>7290</v>
      </c>
      <c r="Q356" s="262">
        <v>3270</v>
      </c>
      <c r="R356" s="262">
        <v>999</v>
      </c>
      <c r="S356" s="262">
        <v>1642</v>
      </c>
      <c r="T356" s="262">
        <v>31629</v>
      </c>
      <c r="U356" s="262">
        <v>407</v>
      </c>
      <c r="V356" s="262">
        <v>1105</v>
      </c>
      <c r="W356" s="262">
        <v>185</v>
      </c>
      <c r="X356" s="262">
        <v>371</v>
      </c>
      <c r="Y356" s="262">
        <v>36</v>
      </c>
      <c r="Z356" s="262">
        <v>102</v>
      </c>
      <c r="AA356" s="262">
        <v>2789</v>
      </c>
      <c r="AB356" s="262">
        <v>3143</v>
      </c>
      <c r="AC356" s="262">
        <v>468</v>
      </c>
      <c r="AD356" s="262">
        <v>26757</v>
      </c>
      <c r="AE356" s="262">
        <v>2134</v>
      </c>
      <c r="AF356" s="262">
        <v>186</v>
      </c>
      <c r="AG356" s="262">
        <v>26729</v>
      </c>
      <c r="AH356" s="262">
        <v>4660</v>
      </c>
      <c r="AI356" s="262">
        <v>2803</v>
      </c>
      <c r="AJ356" s="262">
        <v>1185</v>
      </c>
      <c r="AK356" s="262">
        <v>100</v>
      </c>
      <c r="AL356" s="262">
        <v>25777</v>
      </c>
      <c r="AM356" s="262">
        <v>4590</v>
      </c>
      <c r="AN356" s="262">
        <v>3901</v>
      </c>
      <c r="AO356" s="262">
        <v>1209</v>
      </c>
      <c r="AP356" s="262">
        <v>60385</v>
      </c>
      <c r="AQ356" s="262">
        <v>15095</v>
      </c>
      <c r="AR356" s="262">
        <v>9599</v>
      </c>
      <c r="AS356" s="262">
        <v>3057</v>
      </c>
      <c r="AT356" s="262">
        <v>4090</v>
      </c>
      <c r="AU356" s="262">
        <v>5258</v>
      </c>
      <c r="AV356" s="262">
        <v>5723</v>
      </c>
      <c r="AW356" s="262">
        <v>11941</v>
      </c>
      <c r="AX356" s="262">
        <v>4117</v>
      </c>
      <c r="AY356" s="262">
        <v>1505</v>
      </c>
      <c r="AZ356" s="262">
        <v>6213</v>
      </c>
      <c r="BA356" s="262">
        <v>41125</v>
      </c>
      <c r="BB356" s="262">
        <v>3309</v>
      </c>
      <c r="BC356" s="262">
        <v>6932</v>
      </c>
      <c r="BD356" s="262">
        <v>822</v>
      </c>
      <c r="BE356" s="262">
        <v>1453</v>
      </c>
      <c r="BF356" s="262">
        <v>86</v>
      </c>
      <c r="BG356" s="262">
        <v>445</v>
      </c>
      <c r="BH356" s="262">
        <v>9320</v>
      </c>
      <c r="BI356" s="262">
        <v>6146</v>
      </c>
      <c r="BJ356" s="262">
        <v>1124</v>
      </c>
      <c r="BK356" s="262">
        <v>40698</v>
      </c>
      <c r="BL356" s="262">
        <v>2825</v>
      </c>
      <c r="BM356" s="262">
        <v>272</v>
      </c>
      <c r="BN356" s="262">
        <v>29624</v>
      </c>
      <c r="BO356" s="262">
        <v>26439</v>
      </c>
      <c r="BP356" s="262">
        <v>228</v>
      </c>
      <c r="BQ356" s="262">
        <v>4094</v>
      </c>
      <c r="BR356" s="262">
        <v>2334</v>
      </c>
      <c r="BS356" s="262">
        <v>11968</v>
      </c>
      <c r="BT356" s="262">
        <v>13640</v>
      </c>
      <c r="BU356" s="262">
        <v>9361</v>
      </c>
      <c r="BV356" s="262">
        <v>9494</v>
      </c>
      <c r="BW356" s="262">
        <v>7139</v>
      </c>
      <c r="BX356" s="262">
        <v>2979</v>
      </c>
      <c r="BY356" s="262">
        <v>1351</v>
      </c>
      <c r="BZ356" s="262">
        <v>874</v>
      </c>
      <c r="CA356" s="262">
        <v>1245</v>
      </c>
      <c r="CB356" s="262">
        <v>1158</v>
      </c>
      <c r="CC356" s="262">
        <v>5409</v>
      </c>
      <c r="CD356" s="262">
        <v>12107</v>
      </c>
      <c r="CE356" s="262">
        <v>15315</v>
      </c>
      <c r="CF356" s="262">
        <v>12449</v>
      </c>
      <c r="CG356" s="262">
        <v>7538</v>
      </c>
      <c r="CH356" s="262">
        <v>6409</v>
      </c>
      <c r="CI356" s="262">
        <v>38245</v>
      </c>
      <c r="CJ356" s="262">
        <v>6685</v>
      </c>
      <c r="CK356" s="262">
        <v>11912</v>
      </c>
      <c r="CL356" s="262">
        <v>3543</v>
      </c>
      <c r="CM356" s="262">
        <v>54996</v>
      </c>
      <c r="CN356" s="262">
        <v>17078</v>
      </c>
      <c r="CO356" s="262">
        <v>16659</v>
      </c>
      <c r="CP356" s="262">
        <v>15604</v>
      </c>
      <c r="CQ356" s="262">
        <v>4812</v>
      </c>
      <c r="CR356" s="262">
        <v>843</v>
      </c>
      <c r="CS356" s="262">
        <v>17078</v>
      </c>
      <c r="CT356" s="262">
        <v>19535</v>
      </c>
      <c r="CU356" s="262">
        <v>10417</v>
      </c>
      <c r="CV356" s="262">
        <v>5723</v>
      </c>
      <c r="CW356" s="262">
        <v>1541</v>
      </c>
      <c r="CX356" s="262">
        <v>702</v>
      </c>
      <c r="CY356" s="262">
        <v>120926</v>
      </c>
      <c r="CZ356" s="262">
        <v>60409</v>
      </c>
      <c r="DA356" s="262">
        <v>60516</v>
      </c>
      <c r="DB356" s="262">
        <v>9888</v>
      </c>
      <c r="DC356" s="262">
        <v>9206</v>
      </c>
      <c r="DD356" s="262">
        <v>14091</v>
      </c>
      <c r="DE356" s="262">
        <v>21714</v>
      </c>
      <c r="DF356" s="262">
        <v>12900</v>
      </c>
      <c r="DG356" s="262">
        <v>12733</v>
      </c>
      <c r="DH356" s="262">
        <v>5641</v>
      </c>
      <c r="DI356" s="262">
        <v>2945</v>
      </c>
      <c r="DJ356" s="262">
        <v>2834</v>
      </c>
      <c r="DK356" s="262">
        <v>9153</v>
      </c>
      <c r="DL356" s="262">
        <v>2409</v>
      </c>
      <c r="DM356" s="262">
        <v>8700</v>
      </c>
      <c r="DN356" s="262">
        <v>7144</v>
      </c>
      <c r="DO356" s="262">
        <v>13481</v>
      </c>
      <c r="DP356" s="262">
        <v>21271</v>
      </c>
      <c r="DQ356" s="262">
        <v>28716</v>
      </c>
      <c r="DR356" s="262">
        <v>13429</v>
      </c>
      <c r="DS356" s="262">
        <v>10843</v>
      </c>
      <c r="DT356" s="262">
        <v>68590</v>
      </c>
      <c r="DU356" s="262">
        <v>65350</v>
      </c>
      <c r="DV356" s="262">
        <v>3240</v>
      </c>
      <c r="DW356" s="262">
        <v>50400</v>
      </c>
      <c r="DX356" s="262">
        <v>65350</v>
      </c>
      <c r="DY356" s="262">
        <v>57250</v>
      </c>
      <c r="DZ356" s="262">
        <v>2250</v>
      </c>
      <c r="EA356" s="262">
        <v>2710</v>
      </c>
      <c r="EB356" s="262">
        <v>2710</v>
      </c>
      <c r="EC356" s="262">
        <v>0.42420000000000002</v>
      </c>
      <c r="ED356" s="262">
        <v>64200</v>
      </c>
      <c r="EE356" s="262">
        <v>3330</v>
      </c>
      <c r="EF356" s="262">
        <v>5750</v>
      </c>
      <c r="EG356" s="262">
        <v>11450</v>
      </c>
      <c r="EH356" s="262">
        <v>9160</v>
      </c>
      <c r="EI356" s="262">
        <v>9180</v>
      </c>
      <c r="EJ356" s="262">
        <v>1520</v>
      </c>
      <c r="EK356" s="262">
        <v>10890</v>
      </c>
      <c r="EL356" s="262">
        <v>7070</v>
      </c>
      <c r="EM356" s="262">
        <v>5400</v>
      </c>
      <c r="EN356" s="262">
        <v>450</v>
      </c>
      <c r="EO356" s="262">
        <v>65350</v>
      </c>
      <c r="EP356" s="262">
        <v>2480</v>
      </c>
      <c r="EQ356" s="262">
        <v>20700</v>
      </c>
      <c r="ER356" s="262">
        <v>13640</v>
      </c>
      <c r="ES356" s="262">
        <v>1010</v>
      </c>
      <c r="ET356" s="262">
        <v>6040</v>
      </c>
      <c r="EU356" s="262">
        <v>16140</v>
      </c>
      <c r="EV356" s="262">
        <v>10300</v>
      </c>
      <c r="EW356" s="262">
        <v>5830</v>
      </c>
      <c r="EX356" s="262">
        <v>26030</v>
      </c>
      <c r="EY356" s="262">
        <v>1260</v>
      </c>
      <c r="EZ356" s="262">
        <v>7480</v>
      </c>
      <c r="FA356" s="262">
        <v>6040</v>
      </c>
      <c r="FB356" s="262">
        <v>11260</v>
      </c>
      <c r="FC356" s="262">
        <v>0.42420000000000002</v>
      </c>
      <c r="FD356" s="262">
        <v>10810</v>
      </c>
      <c r="FE356" s="262">
        <v>4540</v>
      </c>
      <c r="FF356" s="262">
        <v>5470</v>
      </c>
      <c r="FG356" s="262">
        <v>800</v>
      </c>
      <c r="FH356" s="262">
        <v>4190</v>
      </c>
      <c r="FI356" s="262">
        <v>0.42420000000000002</v>
      </c>
      <c r="FJ356" s="262">
        <v>2600</v>
      </c>
      <c r="FK356" s="262">
        <v>2000</v>
      </c>
      <c r="FL356" s="262">
        <v>750</v>
      </c>
      <c r="FM356" s="262">
        <v>1160</v>
      </c>
      <c r="FN356" s="262">
        <v>104220</v>
      </c>
      <c r="FO356" s="262">
        <v>6050</v>
      </c>
      <c r="FP356" s="262">
        <v>4150</v>
      </c>
      <c r="FQ356" s="262">
        <v>1910</v>
      </c>
      <c r="FR356" s="262">
        <v>27070</v>
      </c>
      <c r="FS356" s="262">
        <v>51920</v>
      </c>
      <c r="FT356" s="262">
        <v>51130</v>
      </c>
      <c r="FU356" s="262">
        <v>800</v>
      </c>
      <c r="FV356" s="262">
        <v>7470</v>
      </c>
      <c r="FW356" s="262">
        <v>11700</v>
      </c>
      <c r="FX356" s="262">
        <v>104220</v>
      </c>
      <c r="FY356" s="262">
        <v>19180</v>
      </c>
      <c r="FZ356" s="262">
        <v>59080</v>
      </c>
      <c r="GA356" s="262">
        <v>13010</v>
      </c>
      <c r="GB356" s="262">
        <v>1010</v>
      </c>
      <c r="GC356" s="262">
        <v>6600</v>
      </c>
      <c r="GD356" s="262">
        <v>5040</v>
      </c>
      <c r="GE356" s="262">
        <v>300</v>
      </c>
      <c r="GF356">
        <v>9693</v>
      </c>
      <c r="GG356">
        <v>6461</v>
      </c>
      <c r="GH356">
        <v>5213</v>
      </c>
      <c r="GI356">
        <v>1878</v>
      </c>
      <c r="GJ356">
        <v>1007</v>
      </c>
      <c r="GK356">
        <v>2997</v>
      </c>
      <c r="GL356">
        <v>4734</v>
      </c>
      <c r="GM356">
        <v>2138</v>
      </c>
      <c r="GN356">
        <v>972</v>
      </c>
      <c r="GO356">
        <v>384</v>
      </c>
      <c r="GP356">
        <v>15095</v>
      </c>
      <c r="GQ356">
        <v>9374</v>
      </c>
      <c r="GR356">
        <v>12291</v>
      </c>
      <c r="GS356">
        <v>4862</v>
      </c>
      <c r="GT356">
        <v>1918</v>
      </c>
      <c r="GU356">
        <v>4877</v>
      </c>
      <c r="GV356">
        <v>7367</v>
      </c>
      <c r="GW356">
        <v>2641</v>
      </c>
      <c r="GX356">
        <v>1402</v>
      </c>
      <c r="GY356">
        <v>558</v>
      </c>
    </row>
    <row r="357" spans="1:207">
      <c r="A357" s="262">
        <v>13055</v>
      </c>
      <c r="B357" s="262">
        <v>13</v>
      </c>
      <c r="C357" s="262">
        <v>0</v>
      </c>
      <c r="D357" s="262">
        <v>55</v>
      </c>
      <c r="E357" s="262" t="s">
        <v>203</v>
      </c>
      <c r="F357" s="262" t="s">
        <v>2895</v>
      </c>
      <c r="G357" s="262" t="s">
        <v>2896</v>
      </c>
      <c r="H357" s="262" t="s">
        <v>2202</v>
      </c>
      <c r="I357" s="262">
        <v>21554</v>
      </c>
      <c r="J357" s="262">
        <v>4293</v>
      </c>
      <c r="K357" s="262">
        <v>3720</v>
      </c>
      <c r="L357" s="262">
        <v>1970</v>
      </c>
      <c r="M357" s="262">
        <v>1067</v>
      </c>
      <c r="N357" s="262">
        <v>1335</v>
      </c>
      <c r="O357" s="262">
        <v>1568</v>
      </c>
      <c r="P357" s="262">
        <v>5071</v>
      </c>
      <c r="Q357" s="262">
        <v>1916</v>
      </c>
      <c r="R357" s="262">
        <v>614</v>
      </c>
      <c r="S357" s="262">
        <v>1010</v>
      </c>
      <c r="T357" s="262">
        <v>18829</v>
      </c>
      <c r="U357" s="262">
        <v>351</v>
      </c>
      <c r="V357" s="262">
        <v>997</v>
      </c>
      <c r="W357" s="262">
        <v>99</v>
      </c>
      <c r="X357" s="262">
        <v>206</v>
      </c>
      <c r="Y357" s="262">
        <v>12</v>
      </c>
      <c r="Z357" s="262">
        <v>50</v>
      </c>
      <c r="AA357" s="262">
        <v>2094</v>
      </c>
      <c r="AB357" s="262">
        <v>1807</v>
      </c>
      <c r="AC357" s="262">
        <v>333</v>
      </c>
      <c r="AD357" s="262">
        <v>14856</v>
      </c>
      <c r="AE357" s="262">
        <v>2324</v>
      </c>
      <c r="AF357" s="262">
        <v>140</v>
      </c>
      <c r="AG357" s="262">
        <v>16155</v>
      </c>
      <c r="AH357" s="262">
        <v>2302</v>
      </c>
      <c r="AI357" s="262">
        <v>1681</v>
      </c>
      <c r="AJ357" s="262">
        <v>1316</v>
      </c>
      <c r="AK357" s="262">
        <v>100</v>
      </c>
      <c r="AL357" s="262">
        <v>14460</v>
      </c>
      <c r="AM357" s="262">
        <v>3480</v>
      </c>
      <c r="AN357" s="262">
        <v>2696</v>
      </c>
      <c r="AO357" s="262">
        <v>918</v>
      </c>
      <c r="AP357" s="262">
        <v>40751</v>
      </c>
      <c r="AQ357" s="262">
        <v>7890</v>
      </c>
      <c r="AR357" s="262">
        <v>6389</v>
      </c>
      <c r="AS357" s="262">
        <v>2808</v>
      </c>
      <c r="AT357" s="262">
        <v>4827</v>
      </c>
      <c r="AU357" s="262">
        <v>4004</v>
      </c>
      <c r="AV357" s="262">
        <v>3917</v>
      </c>
      <c r="AW357" s="262">
        <v>7500</v>
      </c>
      <c r="AX357" s="262">
        <v>2523</v>
      </c>
      <c r="AY357" s="262">
        <v>893</v>
      </c>
      <c r="AZ357" s="262">
        <v>4106</v>
      </c>
      <c r="BA357" s="262">
        <v>24692</v>
      </c>
      <c r="BB357" s="262">
        <v>3066</v>
      </c>
      <c r="BC357" s="262">
        <v>7406</v>
      </c>
      <c r="BD357" s="262">
        <v>461</v>
      </c>
      <c r="BE357" s="262">
        <v>808</v>
      </c>
      <c r="BF357" s="262">
        <v>25</v>
      </c>
      <c r="BG357" s="262">
        <v>187</v>
      </c>
      <c r="BH357" s="262">
        <v>9614</v>
      </c>
      <c r="BI357" s="262">
        <v>3038</v>
      </c>
      <c r="BJ357" s="262">
        <v>786</v>
      </c>
      <c r="BK357" s="262">
        <v>23765</v>
      </c>
      <c r="BL357" s="262">
        <v>3335</v>
      </c>
      <c r="BM357" s="262">
        <v>213</v>
      </c>
      <c r="BN357" s="262">
        <v>18188</v>
      </c>
      <c r="BO357" s="262">
        <v>18837</v>
      </c>
      <c r="BP357" s="262">
        <v>296</v>
      </c>
      <c r="BQ357" s="262">
        <v>3430</v>
      </c>
      <c r="BR357" s="262">
        <v>2008</v>
      </c>
      <c r="BS357" s="262">
        <v>9543</v>
      </c>
      <c r="BT357" s="262">
        <v>9876</v>
      </c>
      <c r="BU357" s="262">
        <v>5851</v>
      </c>
      <c r="BV357" s="262">
        <v>5652</v>
      </c>
      <c r="BW357" s="262">
        <v>4358</v>
      </c>
      <c r="BX357" s="262">
        <v>1659</v>
      </c>
      <c r="BY357" s="262">
        <v>746</v>
      </c>
      <c r="BZ357" s="262">
        <v>384</v>
      </c>
      <c r="CA357" s="262">
        <v>674</v>
      </c>
      <c r="CB357" s="262">
        <v>1185</v>
      </c>
      <c r="CC357" s="262">
        <v>4919</v>
      </c>
      <c r="CD357" s="262">
        <v>10651</v>
      </c>
      <c r="CE357" s="262">
        <v>9646</v>
      </c>
      <c r="CF357" s="262">
        <v>6947</v>
      </c>
      <c r="CG357" s="262">
        <v>4364</v>
      </c>
      <c r="CH357" s="262">
        <v>3039</v>
      </c>
      <c r="CI357" s="262">
        <v>21293</v>
      </c>
      <c r="CJ357" s="262">
        <v>5253</v>
      </c>
      <c r="CK357" s="262">
        <v>11667</v>
      </c>
      <c r="CL357" s="262">
        <v>2538</v>
      </c>
      <c r="CM357" s="262">
        <v>36478</v>
      </c>
      <c r="CN357" s="262">
        <v>12190</v>
      </c>
      <c r="CO357" s="262">
        <v>11605</v>
      </c>
      <c r="CP357" s="262">
        <v>9180</v>
      </c>
      <c r="CQ357" s="262">
        <v>3002</v>
      </c>
      <c r="CR357" s="262">
        <v>501</v>
      </c>
      <c r="CS357" s="262">
        <v>12190</v>
      </c>
      <c r="CT357" s="262">
        <v>13412</v>
      </c>
      <c r="CU357" s="262">
        <v>6321</v>
      </c>
      <c r="CV357" s="262">
        <v>3351</v>
      </c>
      <c r="CW357" s="262">
        <v>834</v>
      </c>
      <c r="CX357" s="262">
        <v>370</v>
      </c>
      <c r="CY357" s="262">
        <v>76008</v>
      </c>
      <c r="CZ357" s="262">
        <v>37678</v>
      </c>
      <c r="DA357" s="262">
        <v>38330</v>
      </c>
      <c r="DB357" s="262">
        <v>5723</v>
      </c>
      <c r="DC357" s="262">
        <v>5374</v>
      </c>
      <c r="DD357" s="262">
        <v>7677</v>
      </c>
      <c r="DE357" s="262">
        <v>14688</v>
      </c>
      <c r="DF357" s="262">
        <v>8696</v>
      </c>
      <c r="DG357" s="262">
        <v>9093</v>
      </c>
      <c r="DH357" s="262">
        <v>3816</v>
      </c>
      <c r="DI357" s="262">
        <v>1669</v>
      </c>
      <c r="DJ357" s="262">
        <v>1668</v>
      </c>
      <c r="DK357" s="262">
        <v>5405</v>
      </c>
      <c r="DL357" s="262">
        <v>1369</v>
      </c>
      <c r="DM357" s="262">
        <v>4902</v>
      </c>
      <c r="DN357" s="262">
        <v>3761</v>
      </c>
      <c r="DO357" s="262">
        <v>7772</v>
      </c>
      <c r="DP357" s="262">
        <v>13169</v>
      </c>
      <c r="DQ357" s="262">
        <v>19373</v>
      </c>
      <c r="DR357" s="262">
        <v>9365</v>
      </c>
      <c r="DS357" s="262">
        <v>7555</v>
      </c>
      <c r="DT357" s="262">
        <v>41100</v>
      </c>
      <c r="DU357" s="262">
        <v>37560</v>
      </c>
      <c r="DV357" s="262">
        <v>3550</v>
      </c>
      <c r="DW357" s="262">
        <v>33710</v>
      </c>
      <c r="DX357" s="262">
        <v>37560</v>
      </c>
      <c r="DY357" s="262">
        <v>31330</v>
      </c>
      <c r="DZ357" s="262">
        <v>1940</v>
      </c>
      <c r="EA357" s="262">
        <v>1900</v>
      </c>
      <c r="EB357" s="262">
        <v>2200</v>
      </c>
      <c r="EC357" s="262">
        <v>0.42420000000000002</v>
      </c>
      <c r="ED357" s="262">
        <v>37000</v>
      </c>
      <c r="EE357" s="262">
        <v>1940</v>
      </c>
      <c r="EF357" s="262">
        <v>5230</v>
      </c>
      <c r="EG357" s="262">
        <v>7060</v>
      </c>
      <c r="EH357" s="262">
        <v>4100</v>
      </c>
      <c r="EI357" s="262">
        <v>5910</v>
      </c>
      <c r="EJ357" s="262">
        <v>1550</v>
      </c>
      <c r="EK357" s="262">
        <v>5330</v>
      </c>
      <c r="EL357" s="262">
        <v>2650</v>
      </c>
      <c r="EM357" s="262">
        <v>2770</v>
      </c>
      <c r="EN357" s="262">
        <v>0.42420000000000002</v>
      </c>
      <c r="EO357" s="262">
        <v>37560</v>
      </c>
      <c r="EP357" s="262">
        <v>1530</v>
      </c>
      <c r="EQ357" s="262">
        <v>8090</v>
      </c>
      <c r="ER357" s="262">
        <v>3530</v>
      </c>
      <c r="ES357" s="262">
        <v>610</v>
      </c>
      <c r="ET357" s="262">
        <v>3960</v>
      </c>
      <c r="EU357" s="262">
        <v>9600</v>
      </c>
      <c r="EV357" s="262">
        <v>6680</v>
      </c>
      <c r="EW357" s="262">
        <v>2920</v>
      </c>
      <c r="EX357" s="262">
        <v>18340</v>
      </c>
      <c r="EY357" s="262">
        <v>740</v>
      </c>
      <c r="EZ357" s="262">
        <v>4280</v>
      </c>
      <c r="FA357" s="262">
        <v>4700</v>
      </c>
      <c r="FB357" s="262">
        <v>8620</v>
      </c>
      <c r="FC357" s="262">
        <v>0.42420000000000002</v>
      </c>
      <c r="FD357" s="262">
        <v>6510</v>
      </c>
      <c r="FE357" s="262">
        <v>2820</v>
      </c>
      <c r="FF357" s="262">
        <v>3340</v>
      </c>
      <c r="FG357" s="262">
        <v>0.42420000000000002</v>
      </c>
      <c r="FH357" s="262">
        <v>2740</v>
      </c>
      <c r="FI357" s="262">
        <v>0.42420000000000002</v>
      </c>
      <c r="FJ357" s="262">
        <v>1050</v>
      </c>
      <c r="FK357" s="262">
        <v>1020</v>
      </c>
      <c r="FL357" s="262">
        <v>1000</v>
      </c>
      <c r="FM357" s="262">
        <v>490</v>
      </c>
      <c r="FN357" s="262">
        <v>65680</v>
      </c>
      <c r="FO357" s="262">
        <v>3710</v>
      </c>
      <c r="FP357" s="262">
        <v>2810</v>
      </c>
      <c r="FQ357" s="262">
        <v>910</v>
      </c>
      <c r="FR357" s="262">
        <v>16820</v>
      </c>
      <c r="FS357" s="262">
        <v>32050</v>
      </c>
      <c r="FT357" s="262">
        <v>31700</v>
      </c>
      <c r="FU357" s="262">
        <v>0.42420000000000002</v>
      </c>
      <c r="FV357" s="262">
        <v>4250</v>
      </c>
      <c r="FW357" s="262">
        <v>8850</v>
      </c>
      <c r="FX357" s="262">
        <v>65680</v>
      </c>
      <c r="FY357" s="262">
        <v>10090</v>
      </c>
      <c r="FZ357" s="262">
        <v>36310</v>
      </c>
      <c r="GA357" s="262">
        <v>9620</v>
      </c>
      <c r="GB357" s="262">
        <v>0.42420000000000002</v>
      </c>
      <c r="GC357" s="262">
        <v>4810</v>
      </c>
      <c r="GD357" s="262">
        <v>3990</v>
      </c>
      <c r="GE357" s="262">
        <v>0.42420000000000002</v>
      </c>
      <c r="GF357">
        <v>4293</v>
      </c>
      <c r="GG357">
        <v>3540</v>
      </c>
      <c r="GH357">
        <v>4372</v>
      </c>
      <c r="GI357">
        <v>1302</v>
      </c>
      <c r="GJ357">
        <v>676</v>
      </c>
      <c r="GK357">
        <v>2153</v>
      </c>
      <c r="GL357">
        <v>3184</v>
      </c>
      <c r="GM357">
        <v>1197</v>
      </c>
      <c r="GN357">
        <v>607</v>
      </c>
      <c r="GO357">
        <v>230</v>
      </c>
      <c r="GP357">
        <v>7890</v>
      </c>
      <c r="GQ357">
        <v>6166</v>
      </c>
      <c r="GR357">
        <v>11383</v>
      </c>
      <c r="GS357">
        <v>3543</v>
      </c>
      <c r="GT357">
        <v>1261</v>
      </c>
      <c r="GU357">
        <v>3210</v>
      </c>
      <c r="GV357">
        <v>4579</v>
      </c>
      <c r="GW357">
        <v>1540</v>
      </c>
      <c r="GX357">
        <v>789</v>
      </c>
      <c r="GY357">
        <v>390</v>
      </c>
    </row>
    <row r="358" spans="1:207">
      <c r="A358" s="262">
        <v>13056</v>
      </c>
      <c r="B358" s="262">
        <v>13</v>
      </c>
      <c r="C358" s="262">
        <v>0</v>
      </c>
      <c r="D358" s="262">
        <v>56</v>
      </c>
      <c r="E358" s="262" t="s">
        <v>203</v>
      </c>
      <c r="F358" s="262" t="s">
        <v>2897</v>
      </c>
      <c r="G358" s="262" t="s">
        <v>2898</v>
      </c>
      <c r="H358" s="262" t="s">
        <v>2202</v>
      </c>
      <c r="I358" s="262">
        <v>17533</v>
      </c>
      <c r="J358" s="262">
        <v>3544</v>
      </c>
      <c r="K358" s="262">
        <v>3712</v>
      </c>
      <c r="L358" s="262">
        <v>1355</v>
      </c>
      <c r="M358" s="262">
        <v>981</v>
      </c>
      <c r="N358" s="262">
        <v>1278</v>
      </c>
      <c r="O358" s="262">
        <v>1375</v>
      </c>
      <c r="P358" s="262">
        <v>3026</v>
      </c>
      <c r="Q358" s="262">
        <v>1686</v>
      </c>
      <c r="R358" s="262">
        <v>576</v>
      </c>
      <c r="S358" s="262">
        <v>943</v>
      </c>
      <c r="T358" s="262">
        <v>14914</v>
      </c>
      <c r="U358" s="262">
        <v>237</v>
      </c>
      <c r="V358" s="262">
        <v>1153</v>
      </c>
      <c r="W358" s="262">
        <v>76</v>
      </c>
      <c r="X358" s="262">
        <v>165</v>
      </c>
      <c r="Y358" s="262">
        <v>18</v>
      </c>
      <c r="Z358" s="262">
        <v>27</v>
      </c>
      <c r="AA358" s="262">
        <v>1584</v>
      </c>
      <c r="AB358" s="262">
        <v>1152</v>
      </c>
      <c r="AC358" s="262">
        <v>267</v>
      </c>
      <c r="AD358" s="262">
        <v>12850</v>
      </c>
      <c r="AE358" s="262">
        <v>1577</v>
      </c>
      <c r="AF358" s="262">
        <v>103</v>
      </c>
      <c r="AG358" s="262">
        <v>12801</v>
      </c>
      <c r="AH358" s="262">
        <v>2106</v>
      </c>
      <c r="AI358" s="262">
        <v>1533</v>
      </c>
      <c r="AJ358" s="262">
        <v>944</v>
      </c>
      <c r="AK358" s="262">
        <v>149</v>
      </c>
      <c r="AL358" s="262">
        <v>10608</v>
      </c>
      <c r="AM358" s="262">
        <v>3372</v>
      </c>
      <c r="AN358" s="262">
        <v>2949</v>
      </c>
      <c r="AO358" s="262">
        <v>604</v>
      </c>
      <c r="AP358" s="262">
        <v>33749</v>
      </c>
      <c r="AQ358" s="262">
        <v>5368</v>
      </c>
      <c r="AR358" s="262">
        <v>5544</v>
      </c>
      <c r="AS358" s="262">
        <v>1938</v>
      </c>
      <c r="AT358" s="262">
        <v>3736</v>
      </c>
      <c r="AU358" s="262">
        <v>5099</v>
      </c>
      <c r="AV358" s="262">
        <v>3805</v>
      </c>
      <c r="AW358" s="262">
        <v>4842</v>
      </c>
      <c r="AX358" s="262">
        <v>2547</v>
      </c>
      <c r="AY358" s="262">
        <v>870</v>
      </c>
      <c r="AZ358" s="262">
        <v>3525</v>
      </c>
      <c r="BA358" s="262">
        <v>18572</v>
      </c>
      <c r="BB358" s="262">
        <v>2280</v>
      </c>
      <c r="BC358" s="262">
        <v>7930</v>
      </c>
      <c r="BD358" s="262">
        <v>657</v>
      </c>
      <c r="BE358" s="262">
        <v>684</v>
      </c>
      <c r="BF358" s="262">
        <v>45</v>
      </c>
      <c r="BG358" s="262">
        <v>56</v>
      </c>
      <c r="BH358" s="262">
        <v>7745</v>
      </c>
      <c r="BI358" s="262">
        <v>1933</v>
      </c>
      <c r="BJ358" s="262">
        <v>793</v>
      </c>
      <c r="BK358" s="262">
        <v>20858</v>
      </c>
      <c r="BL358" s="262">
        <v>2288</v>
      </c>
      <c r="BM358" s="262">
        <v>132</v>
      </c>
      <c r="BN358" s="262">
        <v>14047</v>
      </c>
      <c r="BO358" s="262">
        <v>17342</v>
      </c>
      <c r="BP358" s="262">
        <v>429</v>
      </c>
      <c r="BQ358" s="262">
        <v>1931</v>
      </c>
      <c r="BR358" s="262">
        <v>2358</v>
      </c>
      <c r="BS358" s="262">
        <v>7827</v>
      </c>
      <c r="BT358" s="262">
        <v>9027</v>
      </c>
      <c r="BU358" s="262">
        <v>4709</v>
      </c>
      <c r="BV358" s="262">
        <v>4159</v>
      </c>
      <c r="BW358" s="262">
        <v>3235</v>
      </c>
      <c r="BX358" s="262">
        <v>1138</v>
      </c>
      <c r="BY358" s="262">
        <v>498</v>
      </c>
      <c r="BZ358" s="262">
        <v>308</v>
      </c>
      <c r="CA358" s="262">
        <v>490</v>
      </c>
      <c r="CB358" s="262">
        <v>524</v>
      </c>
      <c r="CC358" s="262">
        <v>3265</v>
      </c>
      <c r="CD358" s="262">
        <v>8173</v>
      </c>
      <c r="CE358" s="262">
        <v>10027</v>
      </c>
      <c r="CF358" s="262">
        <v>6226</v>
      </c>
      <c r="CG358" s="262">
        <v>3167</v>
      </c>
      <c r="CH358" s="262">
        <v>2367</v>
      </c>
      <c r="CI358" s="262">
        <v>16683</v>
      </c>
      <c r="CJ358" s="262">
        <v>4966</v>
      </c>
      <c r="CK358" s="262">
        <v>10863</v>
      </c>
      <c r="CL358" s="262">
        <v>1237</v>
      </c>
      <c r="CM358" s="262">
        <v>30628</v>
      </c>
      <c r="CN358" s="262">
        <v>10427</v>
      </c>
      <c r="CO358" s="262">
        <v>9856</v>
      </c>
      <c r="CP358" s="262">
        <v>7084</v>
      </c>
      <c r="CQ358" s="262">
        <v>2732</v>
      </c>
      <c r="CR358" s="262">
        <v>529</v>
      </c>
      <c r="CS358" s="262">
        <v>10427</v>
      </c>
      <c r="CT358" s="262">
        <v>11693</v>
      </c>
      <c r="CU358" s="262">
        <v>4968</v>
      </c>
      <c r="CV358" s="262">
        <v>2573</v>
      </c>
      <c r="CW358" s="262">
        <v>676</v>
      </c>
      <c r="CX358" s="262">
        <v>291</v>
      </c>
      <c r="CY358" s="262">
        <v>63719</v>
      </c>
      <c r="CZ358" s="262">
        <v>31261</v>
      </c>
      <c r="DA358" s="262">
        <v>32458</v>
      </c>
      <c r="DB358" s="262">
        <v>5070</v>
      </c>
      <c r="DC358" s="262">
        <v>4534</v>
      </c>
      <c r="DD358" s="262">
        <v>7010</v>
      </c>
      <c r="DE358" s="262">
        <v>11405</v>
      </c>
      <c r="DF358" s="262">
        <v>7465</v>
      </c>
      <c r="DG358" s="262">
        <v>7559</v>
      </c>
      <c r="DH358" s="262">
        <v>3131</v>
      </c>
      <c r="DI358" s="262">
        <v>1519</v>
      </c>
      <c r="DJ358" s="262">
        <v>1510</v>
      </c>
      <c r="DK358" s="262">
        <v>4527</v>
      </c>
      <c r="DL358" s="262">
        <v>1187</v>
      </c>
      <c r="DM358" s="262">
        <v>4330</v>
      </c>
      <c r="DN358" s="262">
        <v>3541</v>
      </c>
      <c r="DO358" s="262">
        <v>6821</v>
      </c>
      <c r="DP358" s="262">
        <v>10724</v>
      </c>
      <c r="DQ358" s="262">
        <v>15298</v>
      </c>
      <c r="DR358" s="262">
        <v>8067</v>
      </c>
      <c r="DS358" s="262">
        <v>6195</v>
      </c>
      <c r="DT358" s="262">
        <v>34710</v>
      </c>
      <c r="DU358" s="262">
        <v>32090</v>
      </c>
      <c r="DV358" s="262">
        <v>2630</v>
      </c>
      <c r="DW358" s="262">
        <v>28140</v>
      </c>
      <c r="DX358" s="262">
        <v>32090</v>
      </c>
      <c r="DY358" s="262">
        <v>27090</v>
      </c>
      <c r="DZ358" s="262">
        <v>960</v>
      </c>
      <c r="EA358" s="262">
        <v>2170</v>
      </c>
      <c r="EB358" s="262">
        <v>1780</v>
      </c>
      <c r="EC358" s="262">
        <v>0.42420000000000002</v>
      </c>
      <c r="ED358" s="262">
        <v>31530</v>
      </c>
      <c r="EE358" s="262">
        <v>1720</v>
      </c>
      <c r="EF358" s="262">
        <v>3130</v>
      </c>
      <c r="EG358" s="262">
        <v>5230</v>
      </c>
      <c r="EH358" s="262">
        <v>3420</v>
      </c>
      <c r="EI358" s="262">
        <v>6410</v>
      </c>
      <c r="EJ358" s="262">
        <v>1300</v>
      </c>
      <c r="EK358" s="262">
        <v>4200</v>
      </c>
      <c r="EL358" s="262">
        <v>3010</v>
      </c>
      <c r="EM358" s="262">
        <v>2750</v>
      </c>
      <c r="EN358" s="262">
        <v>0.42420000000000002</v>
      </c>
      <c r="EO358" s="262">
        <v>32090</v>
      </c>
      <c r="EP358" s="262">
        <v>1650</v>
      </c>
      <c r="EQ358" s="262">
        <v>7580</v>
      </c>
      <c r="ER358" s="262">
        <v>4190</v>
      </c>
      <c r="ES358" s="262">
        <v>430</v>
      </c>
      <c r="ET358" s="262">
        <v>2960</v>
      </c>
      <c r="EU358" s="262">
        <v>9110</v>
      </c>
      <c r="EV358" s="262">
        <v>7070</v>
      </c>
      <c r="EW358" s="262">
        <v>2040</v>
      </c>
      <c r="EX358" s="262">
        <v>13750</v>
      </c>
      <c r="EY358" s="262">
        <v>600</v>
      </c>
      <c r="EZ358" s="262">
        <v>3270</v>
      </c>
      <c r="FA358" s="262">
        <v>2640</v>
      </c>
      <c r="FB358" s="262">
        <v>7230</v>
      </c>
      <c r="FC358" s="262">
        <v>0.42420000000000002</v>
      </c>
      <c r="FD358" s="262">
        <v>5580</v>
      </c>
      <c r="FE358" s="262">
        <v>2360</v>
      </c>
      <c r="FF358" s="262">
        <v>2830</v>
      </c>
      <c r="FG358" s="262">
        <v>0.42420000000000002</v>
      </c>
      <c r="FH358" s="262">
        <v>2310</v>
      </c>
      <c r="FI358" s="262">
        <v>0.42420000000000002</v>
      </c>
      <c r="FJ358" s="262">
        <v>1380</v>
      </c>
      <c r="FK358" s="262">
        <v>1120</v>
      </c>
      <c r="FL358" s="262">
        <v>0.42420000000000002</v>
      </c>
      <c r="FM358" s="262">
        <v>440</v>
      </c>
      <c r="FN358" s="262">
        <v>55340</v>
      </c>
      <c r="FO358" s="262">
        <v>3230</v>
      </c>
      <c r="FP358" s="262">
        <v>2330</v>
      </c>
      <c r="FQ358" s="262">
        <v>900</v>
      </c>
      <c r="FR358" s="262">
        <v>16450</v>
      </c>
      <c r="FS358" s="262">
        <v>25470</v>
      </c>
      <c r="FT358" s="262">
        <v>25090</v>
      </c>
      <c r="FU358" s="262">
        <v>0.42420000000000002</v>
      </c>
      <c r="FV358" s="262">
        <v>3360</v>
      </c>
      <c r="FW358" s="262">
        <v>6820</v>
      </c>
      <c r="FX358" s="262">
        <v>55340</v>
      </c>
      <c r="FY358" s="262">
        <v>10380</v>
      </c>
      <c r="FZ358" s="262">
        <v>30170</v>
      </c>
      <c r="GA358" s="262">
        <v>7760</v>
      </c>
      <c r="GB358" s="262">
        <v>0.42420000000000002</v>
      </c>
      <c r="GC358" s="262">
        <v>3270</v>
      </c>
      <c r="GD358" s="262">
        <v>2970</v>
      </c>
      <c r="GE358" s="262">
        <v>0.42420000000000002</v>
      </c>
      <c r="GF358">
        <v>3544</v>
      </c>
      <c r="GG358">
        <v>3584</v>
      </c>
      <c r="GH358">
        <v>3603</v>
      </c>
      <c r="GI358">
        <v>1129</v>
      </c>
      <c r="GJ358">
        <v>580</v>
      </c>
      <c r="GK358">
        <v>1266</v>
      </c>
      <c r="GL358">
        <v>2034</v>
      </c>
      <c r="GM358">
        <v>1021</v>
      </c>
      <c r="GN358">
        <v>556</v>
      </c>
      <c r="GO358">
        <v>216</v>
      </c>
      <c r="GP358">
        <v>5368</v>
      </c>
      <c r="GQ358">
        <v>5387</v>
      </c>
      <c r="GR358">
        <v>10493</v>
      </c>
      <c r="GS358">
        <v>3251</v>
      </c>
      <c r="GT358">
        <v>1289</v>
      </c>
      <c r="GU358">
        <v>1973</v>
      </c>
      <c r="GV358">
        <v>3323</v>
      </c>
      <c r="GW358">
        <v>1534</v>
      </c>
      <c r="GX358">
        <v>788</v>
      </c>
      <c r="GY358">
        <v>343</v>
      </c>
    </row>
    <row r="359" spans="1:207">
      <c r="A359" s="262">
        <v>13057</v>
      </c>
      <c r="B359" s="262">
        <v>13</v>
      </c>
      <c r="C359" s="262">
        <v>0</v>
      </c>
      <c r="D359" s="262">
        <v>57</v>
      </c>
      <c r="E359" s="262" t="s">
        <v>203</v>
      </c>
      <c r="F359" s="262" t="s">
        <v>2899</v>
      </c>
      <c r="G359" s="262" t="s">
        <v>2900</v>
      </c>
      <c r="H359" s="262" t="s">
        <v>2202</v>
      </c>
      <c r="I359" s="262">
        <v>34150</v>
      </c>
      <c r="J359" s="262">
        <v>6500</v>
      </c>
      <c r="K359" s="262">
        <v>6586</v>
      </c>
      <c r="L359" s="262">
        <v>3102</v>
      </c>
      <c r="M359" s="262">
        <v>1914</v>
      </c>
      <c r="N359" s="262">
        <v>2317</v>
      </c>
      <c r="O359" s="262">
        <v>2672</v>
      </c>
      <c r="P359" s="262">
        <v>6514</v>
      </c>
      <c r="Q359" s="262">
        <v>3236</v>
      </c>
      <c r="R359" s="262">
        <v>1309</v>
      </c>
      <c r="S359" s="262">
        <v>1413</v>
      </c>
      <c r="T359" s="262">
        <v>30476</v>
      </c>
      <c r="U359" s="262">
        <v>313</v>
      </c>
      <c r="V359" s="262">
        <v>1259</v>
      </c>
      <c r="W359" s="262">
        <v>322</v>
      </c>
      <c r="X359" s="262">
        <v>242</v>
      </c>
      <c r="Y359" s="262">
        <v>18</v>
      </c>
      <c r="Z359" s="262">
        <v>107</v>
      </c>
      <c r="AA359" s="262">
        <v>2403</v>
      </c>
      <c r="AB359" s="262">
        <v>2590</v>
      </c>
      <c r="AC359" s="262">
        <v>691</v>
      </c>
      <c r="AD359" s="262">
        <v>24499</v>
      </c>
      <c r="AE359" s="262">
        <v>3748</v>
      </c>
      <c r="AF359" s="262">
        <v>219</v>
      </c>
      <c r="AG359" s="262">
        <v>27160</v>
      </c>
      <c r="AH359" s="262">
        <v>3378</v>
      </c>
      <c r="AI359" s="262">
        <v>2388</v>
      </c>
      <c r="AJ359" s="262">
        <v>987</v>
      </c>
      <c r="AK359" s="262">
        <v>237</v>
      </c>
      <c r="AL359" s="262">
        <v>21927</v>
      </c>
      <c r="AM359" s="262">
        <v>6499</v>
      </c>
      <c r="AN359" s="262">
        <v>4752</v>
      </c>
      <c r="AO359" s="262">
        <v>972</v>
      </c>
      <c r="AP359" s="262">
        <v>55144</v>
      </c>
      <c r="AQ359" s="262">
        <v>9048</v>
      </c>
      <c r="AR359" s="262">
        <v>9105</v>
      </c>
      <c r="AS359" s="262">
        <v>3763</v>
      </c>
      <c r="AT359" s="262">
        <v>6226</v>
      </c>
      <c r="AU359" s="262">
        <v>6613</v>
      </c>
      <c r="AV359" s="262">
        <v>4944</v>
      </c>
      <c r="AW359" s="262">
        <v>9615</v>
      </c>
      <c r="AX359" s="262">
        <v>4181</v>
      </c>
      <c r="AY359" s="262">
        <v>1649</v>
      </c>
      <c r="AZ359" s="262">
        <v>4895</v>
      </c>
      <c r="BA359" s="262">
        <v>36372</v>
      </c>
      <c r="BB359" s="262">
        <v>2998</v>
      </c>
      <c r="BC359" s="262">
        <v>7172</v>
      </c>
      <c r="BD359" s="262">
        <v>2288</v>
      </c>
      <c r="BE359" s="262">
        <v>1128</v>
      </c>
      <c r="BF359" s="262">
        <v>27</v>
      </c>
      <c r="BG359" s="262">
        <v>264</v>
      </c>
      <c r="BH359" s="262">
        <v>8253</v>
      </c>
      <c r="BI359" s="262">
        <v>3619</v>
      </c>
      <c r="BJ359" s="262">
        <v>2473</v>
      </c>
      <c r="BK359" s="262">
        <v>35133</v>
      </c>
      <c r="BL359" s="262">
        <v>5362</v>
      </c>
      <c r="BM359" s="262">
        <v>304</v>
      </c>
      <c r="BN359" s="262">
        <v>26983</v>
      </c>
      <c r="BO359" s="262">
        <v>22784</v>
      </c>
      <c r="BP359" s="262">
        <v>1654</v>
      </c>
      <c r="BQ359" s="262">
        <v>3723</v>
      </c>
      <c r="BR359" s="262">
        <v>2627</v>
      </c>
      <c r="BS359" s="262">
        <v>12613</v>
      </c>
      <c r="BT359" s="262">
        <v>12357</v>
      </c>
      <c r="BU359" s="262">
        <v>8480</v>
      </c>
      <c r="BV359" s="262">
        <v>8263</v>
      </c>
      <c r="BW359" s="262">
        <v>6183</v>
      </c>
      <c r="BX359" s="262">
        <v>2308</v>
      </c>
      <c r="BY359" s="262">
        <v>966</v>
      </c>
      <c r="BZ359" s="262">
        <v>573</v>
      </c>
      <c r="CA359" s="262">
        <v>774</v>
      </c>
      <c r="CB359" s="262">
        <v>1272</v>
      </c>
      <c r="CC359" s="262">
        <v>6068</v>
      </c>
      <c r="CD359" s="262">
        <v>11980</v>
      </c>
      <c r="CE359" s="262">
        <v>13799</v>
      </c>
      <c r="CF359" s="262">
        <v>10905</v>
      </c>
      <c r="CG359" s="262">
        <v>6472</v>
      </c>
      <c r="CH359" s="262">
        <v>4648</v>
      </c>
      <c r="CI359" s="262">
        <v>30465</v>
      </c>
      <c r="CJ359" s="262">
        <v>8468</v>
      </c>
      <c r="CK359" s="262">
        <v>14529</v>
      </c>
      <c r="CL359" s="262">
        <v>1682</v>
      </c>
      <c r="CM359" s="262">
        <v>49079</v>
      </c>
      <c r="CN359" s="262">
        <v>15552</v>
      </c>
      <c r="CO359" s="262">
        <v>16058</v>
      </c>
      <c r="CP359" s="262">
        <v>12368</v>
      </c>
      <c r="CQ359" s="262">
        <v>4445</v>
      </c>
      <c r="CR359" s="262">
        <v>656</v>
      </c>
      <c r="CS359" s="262">
        <v>15552</v>
      </c>
      <c r="CT359" s="262">
        <v>18650</v>
      </c>
      <c r="CU359" s="262">
        <v>8793</v>
      </c>
      <c r="CV359" s="262">
        <v>4403</v>
      </c>
      <c r="CW359" s="262">
        <v>1176</v>
      </c>
      <c r="CX359" s="262">
        <v>505</v>
      </c>
      <c r="CY359" s="262">
        <v>103288</v>
      </c>
      <c r="CZ359" s="262">
        <v>51203</v>
      </c>
      <c r="DA359" s="262">
        <v>52086</v>
      </c>
      <c r="DB359" s="262">
        <v>7828</v>
      </c>
      <c r="DC359" s="262">
        <v>7325</v>
      </c>
      <c r="DD359" s="262">
        <v>10394</v>
      </c>
      <c r="DE359" s="262">
        <v>19435</v>
      </c>
      <c r="DF359" s="262">
        <v>12070</v>
      </c>
      <c r="DG359" s="262">
        <v>12675</v>
      </c>
      <c r="DH359" s="262">
        <v>4933</v>
      </c>
      <c r="DI359" s="262">
        <v>2348</v>
      </c>
      <c r="DJ359" s="262">
        <v>2327</v>
      </c>
      <c r="DK359" s="262">
        <v>7187</v>
      </c>
      <c r="DL359" s="262">
        <v>1964</v>
      </c>
      <c r="DM359" s="262">
        <v>6545</v>
      </c>
      <c r="DN359" s="262">
        <v>5176</v>
      </c>
      <c r="DO359" s="262">
        <v>10678</v>
      </c>
      <c r="DP359" s="262">
        <v>17951</v>
      </c>
      <c r="DQ359" s="262">
        <v>25637</v>
      </c>
      <c r="DR359" s="262">
        <v>13507</v>
      </c>
      <c r="DS359" s="262">
        <v>9969</v>
      </c>
      <c r="DT359" s="262">
        <v>54970</v>
      </c>
      <c r="DU359" s="262">
        <v>50960</v>
      </c>
      <c r="DV359" s="262">
        <v>4000</v>
      </c>
      <c r="DW359" s="262">
        <v>47190</v>
      </c>
      <c r="DX359" s="262">
        <v>50960</v>
      </c>
      <c r="DY359" s="262">
        <v>42790</v>
      </c>
      <c r="DZ359" s="262">
        <v>2090</v>
      </c>
      <c r="EA359" s="262">
        <v>2960</v>
      </c>
      <c r="EB359" s="262">
        <v>2840</v>
      </c>
      <c r="EC359" s="262">
        <v>0.42420000000000002</v>
      </c>
      <c r="ED359" s="262">
        <v>50380</v>
      </c>
      <c r="EE359" s="262">
        <v>2780</v>
      </c>
      <c r="EF359" s="262">
        <v>5070</v>
      </c>
      <c r="EG359" s="262">
        <v>9270</v>
      </c>
      <c r="EH359" s="262">
        <v>4630</v>
      </c>
      <c r="EI359" s="262">
        <v>9950</v>
      </c>
      <c r="EJ359" s="262">
        <v>2160</v>
      </c>
      <c r="EK359" s="262">
        <v>8100</v>
      </c>
      <c r="EL359" s="262">
        <v>3740</v>
      </c>
      <c r="EM359" s="262">
        <v>4030</v>
      </c>
      <c r="EN359" s="262">
        <v>640</v>
      </c>
      <c r="EO359" s="262">
        <v>50960</v>
      </c>
      <c r="EP359" s="262">
        <v>2620</v>
      </c>
      <c r="EQ359" s="262">
        <v>10630</v>
      </c>
      <c r="ER359" s="262">
        <v>4360</v>
      </c>
      <c r="ES359" s="262">
        <v>740</v>
      </c>
      <c r="ET359" s="262">
        <v>5540</v>
      </c>
      <c r="EU359" s="262">
        <v>13990</v>
      </c>
      <c r="EV359" s="262">
        <v>10600</v>
      </c>
      <c r="EW359" s="262">
        <v>3390</v>
      </c>
      <c r="EX359" s="262">
        <v>23730</v>
      </c>
      <c r="EY359" s="262">
        <v>660</v>
      </c>
      <c r="EZ359" s="262">
        <v>5910</v>
      </c>
      <c r="FA359" s="262">
        <v>5190</v>
      </c>
      <c r="FB359" s="262">
        <v>11970</v>
      </c>
      <c r="FC359" s="262">
        <v>0.42420000000000002</v>
      </c>
      <c r="FD359" s="262">
        <v>8700</v>
      </c>
      <c r="FE359" s="262">
        <v>3340</v>
      </c>
      <c r="FF359" s="262">
        <v>4790</v>
      </c>
      <c r="FG359" s="262">
        <v>570</v>
      </c>
      <c r="FH359" s="262">
        <v>3110</v>
      </c>
      <c r="FI359" s="262">
        <v>0.42420000000000002</v>
      </c>
      <c r="FJ359" s="262">
        <v>2070</v>
      </c>
      <c r="FK359" s="262">
        <v>1830</v>
      </c>
      <c r="FL359" s="262">
        <v>740</v>
      </c>
      <c r="FM359" s="262">
        <v>790</v>
      </c>
      <c r="FN359" s="262">
        <v>90410</v>
      </c>
      <c r="FO359" s="262">
        <v>5370</v>
      </c>
      <c r="FP359" s="262">
        <v>3640</v>
      </c>
      <c r="FQ359" s="262">
        <v>1730</v>
      </c>
      <c r="FR359" s="262">
        <v>24220</v>
      </c>
      <c r="FS359" s="262">
        <v>44470</v>
      </c>
      <c r="FT359" s="262">
        <v>43900</v>
      </c>
      <c r="FU359" s="262">
        <v>570</v>
      </c>
      <c r="FV359" s="262">
        <v>5390</v>
      </c>
      <c r="FW359" s="262">
        <v>10970</v>
      </c>
      <c r="FX359" s="262">
        <v>90410</v>
      </c>
      <c r="FY359" s="262">
        <v>14260</v>
      </c>
      <c r="FZ359" s="262">
        <v>53240</v>
      </c>
      <c r="GA359" s="262">
        <v>11530</v>
      </c>
      <c r="GB359" s="262">
        <v>500</v>
      </c>
      <c r="GC359" s="262">
        <v>5460</v>
      </c>
      <c r="GD359" s="262">
        <v>4830</v>
      </c>
      <c r="GE359" s="262">
        <v>590</v>
      </c>
      <c r="GF359">
        <v>6500</v>
      </c>
      <c r="GG359">
        <v>6413</v>
      </c>
      <c r="GH359">
        <v>7289</v>
      </c>
      <c r="GI359">
        <v>2091</v>
      </c>
      <c r="GJ359">
        <v>1242</v>
      </c>
      <c r="GK359">
        <v>2571</v>
      </c>
      <c r="GL359">
        <v>4465</v>
      </c>
      <c r="GM359">
        <v>1890</v>
      </c>
      <c r="GN359">
        <v>1197</v>
      </c>
      <c r="GO359">
        <v>492</v>
      </c>
      <c r="GP359">
        <v>9048</v>
      </c>
      <c r="GQ359">
        <v>8887</v>
      </c>
      <c r="GR359">
        <v>16275</v>
      </c>
      <c r="GS359">
        <v>3883</v>
      </c>
      <c r="GT359">
        <v>2498</v>
      </c>
      <c r="GU359">
        <v>3698</v>
      </c>
      <c r="GV359">
        <v>6265</v>
      </c>
      <c r="GW359">
        <v>2446</v>
      </c>
      <c r="GX359">
        <v>1515</v>
      </c>
      <c r="GY359">
        <v>629</v>
      </c>
    </row>
    <row r="360" spans="1:207">
      <c r="A360" s="262">
        <v>13058</v>
      </c>
      <c r="B360" s="262">
        <v>13</v>
      </c>
      <c r="C360" s="262">
        <v>0</v>
      </c>
      <c r="D360" s="262">
        <v>58</v>
      </c>
      <c r="E360" s="262" t="s">
        <v>203</v>
      </c>
      <c r="F360" s="262" t="s">
        <v>2901</v>
      </c>
      <c r="G360" s="262" t="s">
        <v>2902</v>
      </c>
      <c r="H360" s="262" t="s">
        <v>2202</v>
      </c>
      <c r="I360" s="262">
        <v>35222</v>
      </c>
      <c r="J360" s="262">
        <v>6987</v>
      </c>
      <c r="K360" s="262">
        <v>4934</v>
      </c>
      <c r="L360" s="262">
        <v>3199</v>
      </c>
      <c r="M360" s="262">
        <v>1640</v>
      </c>
      <c r="N360" s="262">
        <v>2389</v>
      </c>
      <c r="O360" s="262">
        <v>2720</v>
      </c>
      <c r="P360" s="262">
        <v>7870</v>
      </c>
      <c r="Q360" s="262">
        <v>3951</v>
      </c>
      <c r="R360" s="262">
        <v>1532</v>
      </c>
      <c r="S360" s="262">
        <v>1561</v>
      </c>
      <c r="T360" s="262">
        <v>31648</v>
      </c>
      <c r="U360" s="262">
        <v>316</v>
      </c>
      <c r="V360" s="262">
        <v>1208</v>
      </c>
      <c r="W360" s="262">
        <v>141</v>
      </c>
      <c r="X360" s="262">
        <v>226</v>
      </c>
      <c r="Y360" s="262">
        <v>33</v>
      </c>
      <c r="Z360" s="262">
        <v>89</v>
      </c>
      <c r="AA360" s="262">
        <v>2879</v>
      </c>
      <c r="AB360" s="262">
        <v>2135</v>
      </c>
      <c r="AC360" s="262">
        <v>527</v>
      </c>
      <c r="AD360" s="262">
        <v>27035</v>
      </c>
      <c r="AE360" s="262">
        <v>2411</v>
      </c>
      <c r="AF360" s="262">
        <v>235</v>
      </c>
      <c r="AG360" s="262">
        <v>28007</v>
      </c>
      <c r="AH360" s="262">
        <v>3629</v>
      </c>
      <c r="AI360" s="262">
        <v>2433</v>
      </c>
      <c r="AJ360" s="262">
        <v>1055</v>
      </c>
      <c r="AK360" s="262">
        <v>98</v>
      </c>
      <c r="AL360" s="262">
        <v>23534</v>
      </c>
      <c r="AM360" s="262">
        <v>5905</v>
      </c>
      <c r="AN360" s="262">
        <v>4676</v>
      </c>
      <c r="AO360" s="262">
        <v>1107</v>
      </c>
      <c r="AP360" s="262">
        <v>55758</v>
      </c>
      <c r="AQ360" s="262">
        <v>10153</v>
      </c>
      <c r="AR360" s="262">
        <v>6902</v>
      </c>
      <c r="AS360" s="262">
        <v>4111</v>
      </c>
      <c r="AT360" s="262">
        <v>5141</v>
      </c>
      <c r="AU360" s="262">
        <v>6019</v>
      </c>
      <c r="AV360" s="262">
        <v>5215</v>
      </c>
      <c r="AW360" s="262">
        <v>11355</v>
      </c>
      <c r="AX360" s="262">
        <v>5017</v>
      </c>
      <c r="AY360" s="262">
        <v>1845</v>
      </c>
      <c r="AZ360" s="262">
        <v>5787</v>
      </c>
      <c r="BA360" s="262">
        <v>38054</v>
      </c>
      <c r="BB360" s="262">
        <v>2433</v>
      </c>
      <c r="BC360" s="262">
        <v>7634</v>
      </c>
      <c r="BD360" s="262">
        <v>593</v>
      </c>
      <c r="BE360" s="262">
        <v>765</v>
      </c>
      <c r="BF360" s="262">
        <v>91</v>
      </c>
      <c r="BG360" s="262">
        <v>401</v>
      </c>
      <c r="BH360" s="262">
        <v>7519</v>
      </c>
      <c r="BI360" s="262">
        <v>3092</v>
      </c>
      <c r="BJ360" s="262">
        <v>1678</v>
      </c>
      <c r="BK360" s="262">
        <v>40005</v>
      </c>
      <c r="BL360" s="262">
        <v>3190</v>
      </c>
      <c r="BM360" s="262">
        <v>274</v>
      </c>
      <c r="BN360" s="262">
        <v>28843</v>
      </c>
      <c r="BO360" s="262">
        <v>23278</v>
      </c>
      <c r="BP360" s="262">
        <v>887</v>
      </c>
      <c r="BQ360" s="262">
        <v>2750</v>
      </c>
      <c r="BR360" s="262">
        <v>2007</v>
      </c>
      <c r="BS360" s="262">
        <v>10897</v>
      </c>
      <c r="BT360" s="262">
        <v>12783</v>
      </c>
      <c r="BU360" s="262">
        <v>7958</v>
      </c>
      <c r="BV360" s="262">
        <v>9090</v>
      </c>
      <c r="BW360" s="262">
        <v>7082</v>
      </c>
      <c r="BX360" s="262">
        <v>2751</v>
      </c>
      <c r="BY360" s="262">
        <v>1173</v>
      </c>
      <c r="BZ360" s="262">
        <v>802</v>
      </c>
      <c r="CA360" s="262">
        <v>1215</v>
      </c>
      <c r="CB360" s="262">
        <v>879</v>
      </c>
      <c r="CC360" s="262">
        <v>4635</v>
      </c>
      <c r="CD360" s="262">
        <v>11177</v>
      </c>
      <c r="CE360" s="262">
        <v>14314</v>
      </c>
      <c r="CF360" s="262">
        <v>11498</v>
      </c>
      <c r="CG360" s="262">
        <v>7372</v>
      </c>
      <c r="CH360" s="262">
        <v>5883</v>
      </c>
      <c r="CI360" s="262">
        <v>34637</v>
      </c>
      <c r="CJ360" s="262">
        <v>7556</v>
      </c>
      <c r="CK360" s="262">
        <v>11409</v>
      </c>
      <c r="CL360" s="262">
        <v>2156</v>
      </c>
      <c r="CM360" s="262">
        <v>51189</v>
      </c>
      <c r="CN360" s="262">
        <v>14609</v>
      </c>
      <c r="CO360" s="262">
        <v>16056</v>
      </c>
      <c r="CP360" s="262">
        <v>15035</v>
      </c>
      <c r="CQ360" s="262">
        <v>4633</v>
      </c>
      <c r="CR360" s="262">
        <v>856</v>
      </c>
      <c r="CS360" s="262">
        <v>14609</v>
      </c>
      <c r="CT360" s="262">
        <v>18713</v>
      </c>
      <c r="CU360" s="262">
        <v>9951</v>
      </c>
      <c r="CV360" s="262">
        <v>5696</v>
      </c>
      <c r="CW360" s="262">
        <v>1483</v>
      </c>
      <c r="CX360" s="262">
        <v>737</v>
      </c>
      <c r="CY360" s="262">
        <v>114167</v>
      </c>
      <c r="CZ360" s="262">
        <v>57345</v>
      </c>
      <c r="DA360" s="262">
        <v>56820</v>
      </c>
      <c r="DB360" s="262">
        <v>9982</v>
      </c>
      <c r="DC360" s="262">
        <v>9267</v>
      </c>
      <c r="DD360" s="262">
        <v>12203</v>
      </c>
      <c r="DE360" s="262">
        <v>20323</v>
      </c>
      <c r="DF360" s="262">
        <v>12315</v>
      </c>
      <c r="DG360" s="262">
        <v>11416</v>
      </c>
      <c r="DH360" s="262">
        <v>4849</v>
      </c>
      <c r="DI360" s="262">
        <v>2833</v>
      </c>
      <c r="DJ360" s="262">
        <v>2982</v>
      </c>
      <c r="DK360" s="262">
        <v>9341</v>
      </c>
      <c r="DL360" s="262">
        <v>2513</v>
      </c>
      <c r="DM360" s="262">
        <v>7641</v>
      </c>
      <c r="DN360" s="262">
        <v>6142</v>
      </c>
      <c r="DO360" s="262">
        <v>13225</v>
      </c>
      <c r="DP360" s="262">
        <v>20585</v>
      </c>
      <c r="DQ360" s="262">
        <v>27120</v>
      </c>
      <c r="DR360" s="262">
        <v>12290</v>
      </c>
      <c r="DS360" s="262">
        <v>9493</v>
      </c>
      <c r="DT360" s="262">
        <v>63900</v>
      </c>
      <c r="DU360" s="262">
        <v>60380</v>
      </c>
      <c r="DV360" s="262">
        <v>3530</v>
      </c>
      <c r="DW360" s="262">
        <v>48990</v>
      </c>
      <c r="DX360" s="262">
        <v>60380</v>
      </c>
      <c r="DY360" s="262">
        <v>52010</v>
      </c>
      <c r="DZ360" s="262">
        <v>2320</v>
      </c>
      <c r="EA360" s="262">
        <v>2800</v>
      </c>
      <c r="EB360" s="262">
        <v>3020</v>
      </c>
      <c r="EC360" s="262">
        <v>0.42420000000000002</v>
      </c>
      <c r="ED360" s="262">
        <v>59210</v>
      </c>
      <c r="EE360" s="262">
        <v>2970</v>
      </c>
      <c r="EF360" s="262">
        <v>6700</v>
      </c>
      <c r="EG360" s="262">
        <v>10590</v>
      </c>
      <c r="EH360" s="262">
        <v>6500</v>
      </c>
      <c r="EI360" s="262">
        <v>10110</v>
      </c>
      <c r="EJ360" s="262">
        <v>2150</v>
      </c>
      <c r="EK360" s="262">
        <v>10090</v>
      </c>
      <c r="EL360" s="262">
        <v>5000</v>
      </c>
      <c r="EM360" s="262">
        <v>4690</v>
      </c>
      <c r="EN360" s="262">
        <v>0.42420000000000002</v>
      </c>
      <c r="EO360" s="262">
        <v>60380</v>
      </c>
      <c r="EP360" s="262">
        <v>2610</v>
      </c>
      <c r="EQ360" s="262">
        <v>16140</v>
      </c>
      <c r="ER360" s="262">
        <v>8470</v>
      </c>
      <c r="ES360" s="262">
        <v>1250</v>
      </c>
      <c r="ET360" s="262">
        <v>6420</v>
      </c>
      <c r="EU360" s="262">
        <v>15020</v>
      </c>
      <c r="EV360" s="262">
        <v>10430</v>
      </c>
      <c r="EW360" s="262">
        <v>4590</v>
      </c>
      <c r="EX360" s="262">
        <v>26610</v>
      </c>
      <c r="EY360" s="262">
        <v>1070</v>
      </c>
      <c r="EZ360" s="262">
        <v>6880</v>
      </c>
      <c r="FA360" s="262">
        <v>5390</v>
      </c>
      <c r="FB360" s="262">
        <v>13270</v>
      </c>
      <c r="FC360" s="262">
        <v>0.42420000000000002</v>
      </c>
      <c r="FD360" s="262">
        <v>11170</v>
      </c>
      <c r="FE360" s="262">
        <v>4360</v>
      </c>
      <c r="FF360" s="262">
        <v>5960</v>
      </c>
      <c r="FG360" s="262">
        <v>850</v>
      </c>
      <c r="FH360" s="262">
        <v>4150</v>
      </c>
      <c r="FI360" s="262">
        <v>0.42420000000000002</v>
      </c>
      <c r="FJ360" s="262">
        <v>2450</v>
      </c>
      <c r="FK360" s="262">
        <v>2510</v>
      </c>
      <c r="FL360" s="262">
        <v>640</v>
      </c>
      <c r="FM360" s="262">
        <v>1260</v>
      </c>
      <c r="FN360" s="262">
        <v>97580</v>
      </c>
      <c r="FO360" s="262">
        <v>5240</v>
      </c>
      <c r="FP360" s="262">
        <v>3500</v>
      </c>
      <c r="FQ360" s="262">
        <v>1750</v>
      </c>
      <c r="FR360" s="262">
        <v>24470</v>
      </c>
      <c r="FS360" s="262">
        <v>47000</v>
      </c>
      <c r="FT360" s="262">
        <v>46150</v>
      </c>
      <c r="FU360" s="262">
        <v>850</v>
      </c>
      <c r="FV360" s="262">
        <v>6900</v>
      </c>
      <c r="FW360" s="262">
        <v>13960</v>
      </c>
      <c r="FX360" s="262">
        <v>97580</v>
      </c>
      <c r="FY360" s="262">
        <v>16190</v>
      </c>
      <c r="FZ360" s="262">
        <v>54990</v>
      </c>
      <c r="GA360" s="262">
        <v>12230</v>
      </c>
      <c r="GB360" s="262">
        <v>680</v>
      </c>
      <c r="GC360" s="262">
        <v>6940</v>
      </c>
      <c r="GD360" s="262">
        <v>5760</v>
      </c>
      <c r="GE360" s="262">
        <v>780</v>
      </c>
      <c r="GF360">
        <v>6987</v>
      </c>
      <c r="GG360">
        <v>4640</v>
      </c>
      <c r="GH360">
        <v>7255</v>
      </c>
      <c r="GI360">
        <v>2201</v>
      </c>
      <c r="GJ360">
        <v>1187</v>
      </c>
      <c r="GK360">
        <v>3510</v>
      </c>
      <c r="GL360">
        <v>4994</v>
      </c>
      <c r="GM360">
        <v>2368</v>
      </c>
      <c r="GN360">
        <v>1546</v>
      </c>
      <c r="GO360">
        <v>534</v>
      </c>
      <c r="GP360">
        <v>10153</v>
      </c>
      <c r="GQ360">
        <v>6546</v>
      </c>
      <c r="GR360">
        <v>15074</v>
      </c>
      <c r="GS360">
        <v>4178</v>
      </c>
      <c r="GT360">
        <v>2156</v>
      </c>
      <c r="GU360">
        <v>4881</v>
      </c>
      <c r="GV360">
        <v>7225</v>
      </c>
      <c r="GW360">
        <v>3015</v>
      </c>
      <c r="GX360">
        <v>1893</v>
      </c>
      <c r="GY360">
        <v>637</v>
      </c>
    </row>
    <row r="361" spans="1:207">
      <c r="A361" s="262">
        <v>13059</v>
      </c>
      <c r="B361" s="262">
        <v>13</v>
      </c>
      <c r="C361" s="262">
        <v>0</v>
      </c>
      <c r="D361" s="262">
        <v>59</v>
      </c>
      <c r="E361" s="262" t="s">
        <v>203</v>
      </c>
      <c r="F361" s="262" t="s">
        <v>2903</v>
      </c>
      <c r="G361" s="262" t="s">
        <v>2904</v>
      </c>
      <c r="H361" s="262" t="s">
        <v>2202</v>
      </c>
      <c r="I361" s="262">
        <v>31289</v>
      </c>
      <c r="J361" s="262">
        <v>6541</v>
      </c>
      <c r="K361" s="262">
        <v>5792</v>
      </c>
      <c r="L361" s="262">
        <v>3132</v>
      </c>
      <c r="M361" s="262">
        <v>1318</v>
      </c>
      <c r="N361" s="262">
        <v>1874</v>
      </c>
      <c r="O361" s="262">
        <v>2225</v>
      </c>
      <c r="P361" s="262">
        <v>5728</v>
      </c>
      <c r="Q361" s="262">
        <v>3380</v>
      </c>
      <c r="R361" s="262">
        <v>1299</v>
      </c>
      <c r="S361" s="262">
        <v>1596</v>
      </c>
      <c r="T361" s="262">
        <v>27346</v>
      </c>
      <c r="U361" s="262">
        <v>457</v>
      </c>
      <c r="V361" s="262">
        <v>1461</v>
      </c>
      <c r="W361" s="262">
        <v>67</v>
      </c>
      <c r="X361" s="262">
        <v>208</v>
      </c>
      <c r="Y361" s="262">
        <v>53</v>
      </c>
      <c r="Z361" s="262">
        <v>101</v>
      </c>
      <c r="AA361" s="262">
        <v>2350</v>
      </c>
      <c r="AB361" s="262">
        <v>2920</v>
      </c>
      <c r="AC361" s="262">
        <v>450</v>
      </c>
      <c r="AD361" s="262">
        <v>21360</v>
      </c>
      <c r="AE361" s="262">
        <v>4002</v>
      </c>
      <c r="AF361" s="262">
        <v>207</v>
      </c>
      <c r="AG361" s="262">
        <v>23529</v>
      </c>
      <c r="AH361" s="262">
        <v>3491</v>
      </c>
      <c r="AI361" s="262">
        <v>2621</v>
      </c>
      <c r="AJ361" s="262">
        <v>1470</v>
      </c>
      <c r="AK361" s="262">
        <v>178</v>
      </c>
      <c r="AL361" s="262">
        <v>21285</v>
      </c>
      <c r="AM361" s="262">
        <v>4857</v>
      </c>
      <c r="AN361" s="262">
        <v>4153</v>
      </c>
      <c r="AO361" s="262">
        <v>994</v>
      </c>
      <c r="AP361" s="262">
        <v>55020</v>
      </c>
      <c r="AQ361" s="262">
        <v>10507</v>
      </c>
      <c r="AR361" s="262">
        <v>8047</v>
      </c>
      <c r="AS361" s="262">
        <v>4953</v>
      </c>
      <c r="AT361" s="262">
        <v>4797</v>
      </c>
      <c r="AU361" s="262">
        <v>6270</v>
      </c>
      <c r="AV361" s="262">
        <v>4821</v>
      </c>
      <c r="AW361" s="262">
        <v>8979</v>
      </c>
      <c r="AX361" s="262">
        <v>4735</v>
      </c>
      <c r="AY361" s="262">
        <v>1911</v>
      </c>
      <c r="AZ361" s="262">
        <v>5827</v>
      </c>
      <c r="BA361" s="262">
        <v>34136</v>
      </c>
      <c r="BB361" s="262">
        <v>3465</v>
      </c>
      <c r="BC361" s="262">
        <v>10213</v>
      </c>
      <c r="BD361" s="262">
        <v>212</v>
      </c>
      <c r="BE361" s="262">
        <v>558</v>
      </c>
      <c r="BF361" s="262">
        <v>234</v>
      </c>
      <c r="BG361" s="262">
        <v>375</v>
      </c>
      <c r="BH361" s="262">
        <v>9345</v>
      </c>
      <c r="BI361" s="262">
        <v>5029</v>
      </c>
      <c r="BJ361" s="262">
        <v>629</v>
      </c>
      <c r="BK361" s="262">
        <v>33222</v>
      </c>
      <c r="BL361" s="262">
        <v>6467</v>
      </c>
      <c r="BM361" s="262">
        <v>328</v>
      </c>
      <c r="BN361" s="262">
        <v>25413</v>
      </c>
      <c r="BO361" s="262">
        <v>24543</v>
      </c>
      <c r="BP361" s="262">
        <v>1426</v>
      </c>
      <c r="BQ361" s="262">
        <v>3638</v>
      </c>
      <c r="BR361" s="262">
        <v>3360</v>
      </c>
      <c r="BS361" s="262">
        <v>13048</v>
      </c>
      <c r="BT361" s="262">
        <v>12998</v>
      </c>
      <c r="BU361" s="262">
        <v>8031</v>
      </c>
      <c r="BV361" s="262">
        <v>7453</v>
      </c>
      <c r="BW361" s="262">
        <v>5658</v>
      </c>
      <c r="BX361" s="262">
        <v>2206</v>
      </c>
      <c r="BY361" s="262">
        <v>872</v>
      </c>
      <c r="BZ361" s="262">
        <v>596</v>
      </c>
      <c r="CA361" s="262">
        <v>798</v>
      </c>
      <c r="CB361" s="262">
        <v>1237</v>
      </c>
      <c r="CC361" s="262">
        <v>5839</v>
      </c>
      <c r="CD361" s="262">
        <v>13678</v>
      </c>
      <c r="CE361" s="262">
        <v>13818</v>
      </c>
      <c r="CF361" s="262">
        <v>10085</v>
      </c>
      <c r="CG361" s="262">
        <v>5915</v>
      </c>
      <c r="CH361" s="262">
        <v>4448</v>
      </c>
      <c r="CI361" s="262">
        <v>31311</v>
      </c>
      <c r="CJ361" s="262">
        <v>8021</v>
      </c>
      <c r="CK361" s="262">
        <v>13638</v>
      </c>
      <c r="CL361" s="262">
        <v>2050</v>
      </c>
      <c r="CM361" s="262">
        <v>49294</v>
      </c>
      <c r="CN361" s="262">
        <v>16319</v>
      </c>
      <c r="CO361" s="262">
        <v>15446</v>
      </c>
      <c r="CP361" s="262">
        <v>12202</v>
      </c>
      <c r="CQ361" s="262">
        <v>4458</v>
      </c>
      <c r="CR361" s="262">
        <v>869</v>
      </c>
      <c r="CS361" s="262">
        <v>16319</v>
      </c>
      <c r="CT361" s="262">
        <v>18179</v>
      </c>
      <c r="CU361" s="262">
        <v>8585</v>
      </c>
      <c r="CV361" s="262">
        <v>4384</v>
      </c>
      <c r="CW361" s="262">
        <v>1272</v>
      </c>
      <c r="CX361" s="262">
        <v>555</v>
      </c>
      <c r="CY361" s="262">
        <v>102879</v>
      </c>
      <c r="CZ361" s="262">
        <v>50989</v>
      </c>
      <c r="DA361" s="262">
        <v>51889</v>
      </c>
      <c r="DB361" s="262">
        <v>7920</v>
      </c>
      <c r="DC361" s="262">
        <v>7132</v>
      </c>
      <c r="DD361" s="262">
        <v>11008</v>
      </c>
      <c r="DE361" s="262">
        <v>19171</v>
      </c>
      <c r="DF361" s="262">
        <v>12304</v>
      </c>
      <c r="DG361" s="262">
        <v>12837</v>
      </c>
      <c r="DH361" s="262">
        <v>5057</v>
      </c>
      <c r="DI361" s="262">
        <v>2324</v>
      </c>
      <c r="DJ361" s="262">
        <v>2357</v>
      </c>
      <c r="DK361" s="262">
        <v>7083</v>
      </c>
      <c r="DL361" s="262">
        <v>1929</v>
      </c>
      <c r="DM361" s="262">
        <v>6863</v>
      </c>
      <c r="DN361" s="262">
        <v>5504</v>
      </c>
      <c r="DO361" s="262">
        <v>10473</v>
      </c>
      <c r="DP361" s="262">
        <v>16976</v>
      </c>
      <c r="DQ361" s="262">
        <v>25648</v>
      </c>
      <c r="DR361" s="262">
        <v>13256</v>
      </c>
      <c r="DS361" s="262">
        <v>10465</v>
      </c>
      <c r="DT361" s="262">
        <v>55400</v>
      </c>
      <c r="DU361" s="262">
        <v>51100</v>
      </c>
      <c r="DV361" s="262">
        <v>4300</v>
      </c>
      <c r="DW361" s="262">
        <v>45840</v>
      </c>
      <c r="DX361" s="262">
        <v>51100</v>
      </c>
      <c r="DY361" s="262">
        <v>43670</v>
      </c>
      <c r="DZ361" s="262">
        <v>1710</v>
      </c>
      <c r="EA361" s="262">
        <v>2290</v>
      </c>
      <c r="EB361" s="262">
        <v>3130</v>
      </c>
      <c r="EC361" s="262">
        <v>0.42420000000000002</v>
      </c>
      <c r="ED361" s="262">
        <v>50140</v>
      </c>
      <c r="EE361" s="262">
        <v>2250</v>
      </c>
      <c r="EF361" s="262">
        <v>5370</v>
      </c>
      <c r="EG361" s="262">
        <v>8840</v>
      </c>
      <c r="EH361" s="262">
        <v>5100</v>
      </c>
      <c r="EI361" s="262">
        <v>12030</v>
      </c>
      <c r="EJ361" s="262">
        <v>1510</v>
      </c>
      <c r="EK361" s="262">
        <v>7630</v>
      </c>
      <c r="EL361" s="262">
        <v>2660</v>
      </c>
      <c r="EM361" s="262">
        <v>4230</v>
      </c>
      <c r="EN361" s="262">
        <v>520</v>
      </c>
      <c r="EO361" s="262">
        <v>51100</v>
      </c>
      <c r="EP361" s="262">
        <v>1950</v>
      </c>
      <c r="EQ361" s="262">
        <v>10120</v>
      </c>
      <c r="ER361" s="262">
        <v>4620</v>
      </c>
      <c r="ES361" s="262">
        <v>670</v>
      </c>
      <c r="ET361" s="262">
        <v>4820</v>
      </c>
      <c r="EU361" s="262">
        <v>14700</v>
      </c>
      <c r="EV361" s="262">
        <v>11980</v>
      </c>
      <c r="EW361" s="262">
        <v>2720</v>
      </c>
      <c r="EX361" s="262">
        <v>24340</v>
      </c>
      <c r="EY361" s="262">
        <v>660</v>
      </c>
      <c r="EZ361" s="262">
        <v>6290</v>
      </c>
      <c r="FA361" s="262">
        <v>4420</v>
      </c>
      <c r="FB361" s="262">
        <v>12970</v>
      </c>
      <c r="FC361" s="262">
        <v>0.42420000000000002</v>
      </c>
      <c r="FD361" s="262">
        <v>8080</v>
      </c>
      <c r="FE361" s="262">
        <v>3090</v>
      </c>
      <c r="FF361" s="262">
        <v>4500</v>
      </c>
      <c r="FG361" s="262">
        <v>490</v>
      </c>
      <c r="FH361" s="262">
        <v>2930</v>
      </c>
      <c r="FI361" s="262">
        <v>0.42420000000000002</v>
      </c>
      <c r="FJ361" s="262">
        <v>1860</v>
      </c>
      <c r="FK361" s="262">
        <v>1680</v>
      </c>
      <c r="FL361" s="262">
        <v>0.42420000000000002</v>
      </c>
      <c r="FM361" s="262">
        <v>1050</v>
      </c>
      <c r="FN361" s="262">
        <v>89400</v>
      </c>
      <c r="FO361" s="262">
        <v>5110</v>
      </c>
      <c r="FP361" s="262">
        <v>3740</v>
      </c>
      <c r="FQ361" s="262">
        <v>1370</v>
      </c>
      <c r="FR361" s="262">
        <v>25740</v>
      </c>
      <c r="FS361" s="262">
        <v>41770</v>
      </c>
      <c r="FT361" s="262">
        <v>41280</v>
      </c>
      <c r="FU361" s="262">
        <v>490</v>
      </c>
      <c r="FV361" s="262">
        <v>5790</v>
      </c>
      <c r="FW361" s="262">
        <v>10990</v>
      </c>
      <c r="FX361" s="262">
        <v>89400</v>
      </c>
      <c r="FY361" s="262">
        <v>13750</v>
      </c>
      <c r="FZ361" s="262">
        <v>52170</v>
      </c>
      <c r="GA361" s="262">
        <v>12140</v>
      </c>
      <c r="GB361" s="262">
        <v>540</v>
      </c>
      <c r="GC361" s="262">
        <v>5460</v>
      </c>
      <c r="GD361" s="262">
        <v>4350</v>
      </c>
      <c r="GE361" s="262">
        <v>990</v>
      </c>
      <c r="GF361">
        <v>6541</v>
      </c>
      <c r="GG361">
        <v>5380</v>
      </c>
      <c r="GH361">
        <v>6478</v>
      </c>
      <c r="GI361">
        <v>1775</v>
      </c>
      <c r="GJ361">
        <v>1011</v>
      </c>
      <c r="GK361">
        <v>1988</v>
      </c>
      <c r="GL361">
        <v>4278</v>
      </c>
      <c r="GM361">
        <v>2078</v>
      </c>
      <c r="GN361">
        <v>1346</v>
      </c>
      <c r="GO361">
        <v>414</v>
      </c>
      <c r="GP361">
        <v>10507</v>
      </c>
      <c r="GQ361">
        <v>7541</v>
      </c>
      <c r="GR361">
        <v>15839</v>
      </c>
      <c r="GS361">
        <v>3764</v>
      </c>
      <c r="GT361">
        <v>2406</v>
      </c>
      <c r="GU361">
        <v>3079</v>
      </c>
      <c r="GV361">
        <v>6514</v>
      </c>
      <c r="GW361">
        <v>2878</v>
      </c>
      <c r="GX361">
        <v>1862</v>
      </c>
      <c r="GY361">
        <v>630</v>
      </c>
    </row>
    <row r="362" spans="1:207">
      <c r="A362" s="262">
        <v>13060</v>
      </c>
      <c r="B362" s="262">
        <v>13</v>
      </c>
      <c r="C362" s="262">
        <v>0</v>
      </c>
      <c r="D362" s="262">
        <v>60</v>
      </c>
      <c r="E362" s="262" t="s">
        <v>203</v>
      </c>
      <c r="F362" s="262" t="s">
        <v>2905</v>
      </c>
      <c r="G362" s="262" t="s">
        <v>2906</v>
      </c>
      <c r="H362" s="262" t="s">
        <v>2202</v>
      </c>
      <c r="I362" s="262">
        <v>28598</v>
      </c>
      <c r="J362" s="262">
        <v>7500</v>
      </c>
      <c r="K362" s="262">
        <v>5155</v>
      </c>
      <c r="L362" s="262">
        <v>1991</v>
      </c>
      <c r="M362" s="262">
        <v>1452</v>
      </c>
      <c r="N362" s="262">
        <v>2059</v>
      </c>
      <c r="O362" s="262">
        <v>2514</v>
      </c>
      <c r="P362" s="262">
        <v>5535</v>
      </c>
      <c r="Q362" s="262">
        <v>1748</v>
      </c>
      <c r="R362" s="262">
        <v>644</v>
      </c>
      <c r="S362" s="262">
        <v>1063</v>
      </c>
      <c r="T362" s="262">
        <v>25648</v>
      </c>
      <c r="U362" s="262">
        <v>334</v>
      </c>
      <c r="V362" s="262">
        <v>976</v>
      </c>
      <c r="W362" s="262">
        <v>105</v>
      </c>
      <c r="X362" s="262">
        <v>298</v>
      </c>
      <c r="Y362" s="262">
        <v>56</v>
      </c>
      <c r="Z362" s="262">
        <v>118</v>
      </c>
      <c r="AA362" s="262">
        <v>2342</v>
      </c>
      <c r="AB362" s="262">
        <v>1840</v>
      </c>
      <c r="AC362" s="262">
        <v>430</v>
      </c>
      <c r="AD362" s="262">
        <v>21863</v>
      </c>
      <c r="AE362" s="262">
        <v>1978</v>
      </c>
      <c r="AF362" s="262">
        <v>145</v>
      </c>
      <c r="AG362" s="262">
        <v>21864</v>
      </c>
      <c r="AH362" s="262">
        <v>3570</v>
      </c>
      <c r="AI362" s="262">
        <v>2144</v>
      </c>
      <c r="AJ362" s="262">
        <v>947</v>
      </c>
      <c r="AK362" s="262">
        <v>73</v>
      </c>
      <c r="AL362" s="262">
        <v>18909</v>
      </c>
      <c r="AM362" s="262">
        <v>4436</v>
      </c>
      <c r="AN362" s="262">
        <v>4432</v>
      </c>
      <c r="AO362" s="262">
        <v>821</v>
      </c>
      <c r="AP362" s="262">
        <v>47768</v>
      </c>
      <c r="AQ362" s="262">
        <v>11120</v>
      </c>
      <c r="AR362" s="262">
        <v>7276</v>
      </c>
      <c r="AS362" s="262">
        <v>2851</v>
      </c>
      <c r="AT362" s="262">
        <v>4580</v>
      </c>
      <c r="AU362" s="262">
        <v>5205</v>
      </c>
      <c r="AV362" s="262">
        <v>5274</v>
      </c>
      <c r="AW362" s="262">
        <v>8320</v>
      </c>
      <c r="AX362" s="262">
        <v>2274</v>
      </c>
      <c r="AY362" s="262">
        <v>868</v>
      </c>
      <c r="AZ362" s="262">
        <v>3936</v>
      </c>
      <c r="BA362" s="262">
        <v>32604</v>
      </c>
      <c r="BB362" s="262">
        <v>2473</v>
      </c>
      <c r="BC362" s="262">
        <v>6413</v>
      </c>
      <c r="BD362" s="262">
        <v>577</v>
      </c>
      <c r="BE362" s="262">
        <v>1100</v>
      </c>
      <c r="BF362" s="262">
        <v>127</v>
      </c>
      <c r="BG362" s="262">
        <v>538</v>
      </c>
      <c r="BH362" s="262">
        <v>7065</v>
      </c>
      <c r="BI362" s="262">
        <v>2833</v>
      </c>
      <c r="BJ362" s="262">
        <v>1597</v>
      </c>
      <c r="BK362" s="262">
        <v>33408</v>
      </c>
      <c r="BL362" s="262">
        <v>2667</v>
      </c>
      <c r="BM362" s="262">
        <v>198</v>
      </c>
      <c r="BN362" s="262">
        <v>23719</v>
      </c>
      <c r="BO362" s="262">
        <v>20527</v>
      </c>
      <c r="BP362" s="262">
        <v>374</v>
      </c>
      <c r="BQ362" s="262">
        <v>3148</v>
      </c>
      <c r="BR362" s="262">
        <v>2055</v>
      </c>
      <c r="BS362" s="262">
        <v>10654</v>
      </c>
      <c r="BT362" s="262">
        <v>9867</v>
      </c>
      <c r="BU362" s="262">
        <v>7363</v>
      </c>
      <c r="BV362" s="262">
        <v>7326</v>
      </c>
      <c r="BW362" s="262">
        <v>5585</v>
      </c>
      <c r="BX362" s="262">
        <v>2303</v>
      </c>
      <c r="BY362" s="262">
        <v>980</v>
      </c>
      <c r="BZ362" s="262">
        <v>649</v>
      </c>
      <c r="CA362" s="262">
        <v>986</v>
      </c>
      <c r="CB362" s="262">
        <v>1014</v>
      </c>
      <c r="CC362" s="262">
        <v>4500</v>
      </c>
      <c r="CD362" s="262">
        <v>10317</v>
      </c>
      <c r="CE362" s="262">
        <v>11654</v>
      </c>
      <c r="CF362" s="262">
        <v>9789</v>
      </c>
      <c r="CG362" s="262">
        <v>5923</v>
      </c>
      <c r="CH362" s="262">
        <v>4571</v>
      </c>
      <c r="CI362" s="262">
        <v>25912</v>
      </c>
      <c r="CJ362" s="262">
        <v>6142</v>
      </c>
      <c r="CK362" s="262">
        <v>13780</v>
      </c>
      <c r="CL362" s="262">
        <v>1934</v>
      </c>
      <c r="CM362" s="262">
        <v>43637</v>
      </c>
      <c r="CN362" s="262">
        <v>13921</v>
      </c>
      <c r="CO362" s="262">
        <v>13573</v>
      </c>
      <c r="CP362" s="262">
        <v>11560</v>
      </c>
      <c r="CQ362" s="262">
        <v>3967</v>
      </c>
      <c r="CR362" s="262">
        <v>616</v>
      </c>
      <c r="CS362" s="262">
        <v>13921</v>
      </c>
      <c r="CT362" s="262">
        <v>15818</v>
      </c>
      <c r="CU362" s="262">
        <v>7946</v>
      </c>
      <c r="CV362" s="262">
        <v>4409</v>
      </c>
      <c r="CW362" s="262">
        <v>1070</v>
      </c>
      <c r="CX362" s="262">
        <v>473</v>
      </c>
      <c r="CY362" s="262">
        <v>93446</v>
      </c>
      <c r="CZ362" s="262">
        <v>46371</v>
      </c>
      <c r="DA362" s="262">
        <v>47074</v>
      </c>
      <c r="DB362" s="262">
        <v>6901</v>
      </c>
      <c r="DC362" s="262">
        <v>6839</v>
      </c>
      <c r="DD362" s="262">
        <v>9393</v>
      </c>
      <c r="DE362" s="262">
        <v>18022</v>
      </c>
      <c r="DF362" s="262">
        <v>11090</v>
      </c>
      <c r="DG362" s="262">
        <v>10881</v>
      </c>
      <c r="DH362" s="262">
        <v>4566</v>
      </c>
      <c r="DI362" s="262">
        <v>1947</v>
      </c>
      <c r="DJ362" s="262">
        <v>2033</v>
      </c>
      <c r="DK362" s="262">
        <v>6684</v>
      </c>
      <c r="DL362" s="262">
        <v>1800</v>
      </c>
      <c r="DM362" s="262">
        <v>6103</v>
      </c>
      <c r="DN362" s="262">
        <v>4566</v>
      </c>
      <c r="DO362" s="262">
        <v>9492</v>
      </c>
      <c r="DP362" s="262">
        <v>16261</v>
      </c>
      <c r="DQ362" s="262">
        <v>24005</v>
      </c>
      <c r="DR362" s="262">
        <v>11473</v>
      </c>
      <c r="DS362" s="262">
        <v>9081</v>
      </c>
      <c r="DT362" s="262">
        <v>52030</v>
      </c>
      <c r="DU362" s="262">
        <v>48660</v>
      </c>
      <c r="DV362" s="262">
        <v>3370</v>
      </c>
      <c r="DW362" s="262">
        <v>39770</v>
      </c>
      <c r="DX362" s="262">
        <v>48660</v>
      </c>
      <c r="DY362" s="262">
        <v>41680</v>
      </c>
      <c r="DZ362" s="262">
        <v>1960</v>
      </c>
      <c r="EA362" s="262">
        <v>2160</v>
      </c>
      <c r="EB362" s="262">
        <v>2420</v>
      </c>
      <c r="EC362" s="262">
        <v>0.42420000000000002</v>
      </c>
      <c r="ED362" s="262">
        <v>48030</v>
      </c>
      <c r="EE362" s="262">
        <v>2730</v>
      </c>
      <c r="EF362" s="262">
        <v>5130</v>
      </c>
      <c r="EG362" s="262">
        <v>9180</v>
      </c>
      <c r="EH362" s="262">
        <v>6040</v>
      </c>
      <c r="EI362" s="262">
        <v>7320</v>
      </c>
      <c r="EJ362" s="262">
        <v>1850</v>
      </c>
      <c r="EK362" s="262">
        <v>7830</v>
      </c>
      <c r="EL362" s="262">
        <v>3740</v>
      </c>
      <c r="EM362" s="262">
        <v>3710</v>
      </c>
      <c r="EN362" s="262">
        <v>0.42420000000000002</v>
      </c>
      <c r="EO362" s="262">
        <v>48660</v>
      </c>
      <c r="EP362" s="262">
        <v>2930</v>
      </c>
      <c r="EQ362" s="262">
        <v>11630</v>
      </c>
      <c r="ER362" s="262">
        <v>5790</v>
      </c>
      <c r="ES362" s="262">
        <v>730</v>
      </c>
      <c r="ET362" s="262">
        <v>5100</v>
      </c>
      <c r="EU362" s="262">
        <v>11320</v>
      </c>
      <c r="EV362" s="262">
        <v>7520</v>
      </c>
      <c r="EW362" s="262">
        <v>3810</v>
      </c>
      <c r="EX362" s="262">
        <v>22770</v>
      </c>
      <c r="EY362" s="262">
        <v>1070</v>
      </c>
      <c r="EZ362" s="262">
        <v>5700</v>
      </c>
      <c r="FA362" s="262">
        <v>5280</v>
      </c>
      <c r="FB362" s="262">
        <v>10720</v>
      </c>
      <c r="FC362" s="262">
        <v>0.42420000000000002</v>
      </c>
      <c r="FD362" s="262">
        <v>8160</v>
      </c>
      <c r="FE362" s="262">
        <v>3090</v>
      </c>
      <c r="FF362" s="262">
        <v>4180</v>
      </c>
      <c r="FG362" s="262">
        <v>890</v>
      </c>
      <c r="FH362" s="262">
        <v>2980</v>
      </c>
      <c r="FI362" s="262">
        <v>0.42420000000000002</v>
      </c>
      <c r="FJ362" s="262">
        <v>2130</v>
      </c>
      <c r="FK362" s="262">
        <v>1680</v>
      </c>
      <c r="FL362" s="262">
        <v>0.42420000000000002</v>
      </c>
      <c r="FM362" s="262">
        <v>860</v>
      </c>
      <c r="FN362" s="262">
        <v>81160</v>
      </c>
      <c r="FO362" s="262">
        <v>4450</v>
      </c>
      <c r="FP362" s="262">
        <v>3080</v>
      </c>
      <c r="FQ362" s="262">
        <v>1360</v>
      </c>
      <c r="FR362" s="262">
        <v>20390</v>
      </c>
      <c r="FS362" s="262">
        <v>39650</v>
      </c>
      <c r="FT362" s="262">
        <v>38760</v>
      </c>
      <c r="FU362" s="262">
        <v>890</v>
      </c>
      <c r="FV362" s="262">
        <v>6380</v>
      </c>
      <c r="FW362" s="262">
        <v>10300</v>
      </c>
      <c r="FX362" s="262">
        <v>81160</v>
      </c>
      <c r="FY362" s="262">
        <v>12650</v>
      </c>
      <c r="FZ362" s="262">
        <v>43940</v>
      </c>
      <c r="GA362" s="262">
        <v>12580</v>
      </c>
      <c r="GB362" s="262">
        <v>610</v>
      </c>
      <c r="GC362" s="262">
        <v>5850</v>
      </c>
      <c r="GD362" s="262">
        <v>5120</v>
      </c>
      <c r="GE362" s="262">
        <v>0.42420000000000002</v>
      </c>
      <c r="GF362">
        <v>7500</v>
      </c>
      <c r="GG362">
        <v>4937</v>
      </c>
      <c r="GH362">
        <v>5457</v>
      </c>
      <c r="GI362">
        <v>2049</v>
      </c>
      <c r="GJ362">
        <v>1028</v>
      </c>
      <c r="GK362">
        <v>2563</v>
      </c>
      <c r="GL362">
        <v>3187</v>
      </c>
      <c r="GM362">
        <v>1053</v>
      </c>
      <c r="GN362">
        <v>612</v>
      </c>
      <c r="GO362">
        <v>212</v>
      </c>
      <c r="GP362">
        <v>11120</v>
      </c>
      <c r="GQ362">
        <v>7035</v>
      </c>
      <c r="GR362">
        <v>12302</v>
      </c>
      <c r="GS362">
        <v>4317</v>
      </c>
      <c r="GT362">
        <v>1910</v>
      </c>
      <c r="GU362">
        <v>3711</v>
      </c>
      <c r="GV362">
        <v>4881</v>
      </c>
      <c r="GW362">
        <v>1351</v>
      </c>
      <c r="GX362">
        <v>829</v>
      </c>
      <c r="GY362">
        <v>312</v>
      </c>
    </row>
    <row r="363" spans="1:207">
      <c r="A363" s="262">
        <v>13061</v>
      </c>
      <c r="B363" s="262">
        <v>13</v>
      </c>
      <c r="C363" s="262">
        <v>0</v>
      </c>
      <c r="D363" s="262">
        <v>61</v>
      </c>
      <c r="E363" s="262" t="s">
        <v>203</v>
      </c>
      <c r="F363" s="262" t="s">
        <v>2907</v>
      </c>
      <c r="G363" s="262" t="s">
        <v>2908</v>
      </c>
      <c r="H363" s="262" t="s">
        <v>2202</v>
      </c>
      <c r="I363" s="262">
        <v>16873</v>
      </c>
      <c r="J363" s="262">
        <v>2890</v>
      </c>
      <c r="K363" s="262">
        <v>2390</v>
      </c>
      <c r="L363" s="262">
        <v>1477</v>
      </c>
      <c r="M363" s="262">
        <v>978</v>
      </c>
      <c r="N363" s="262">
        <v>1377</v>
      </c>
      <c r="O363" s="262">
        <v>1630</v>
      </c>
      <c r="P363" s="262">
        <v>3217</v>
      </c>
      <c r="Q363" s="262">
        <v>2211</v>
      </c>
      <c r="R363" s="262">
        <v>703</v>
      </c>
      <c r="S363" s="262">
        <v>1070</v>
      </c>
      <c r="T363" s="262">
        <v>13928</v>
      </c>
      <c r="U363" s="262">
        <v>469</v>
      </c>
      <c r="V363" s="262">
        <v>890</v>
      </c>
      <c r="W363" s="262">
        <v>214</v>
      </c>
      <c r="X363" s="262">
        <v>187</v>
      </c>
      <c r="Y363" s="262">
        <v>62</v>
      </c>
      <c r="Z363" s="262">
        <v>53</v>
      </c>
      <c r="AA363" s="262">
        <v>2351</v>
      </c>
      <c r="AB363" s="262">
        <v>1109</v>
      </c>
      <c r="AC363" s="262">
        <v>241</v>
      </c>
      <c r="AD363" s="262">
        <v>11858</v>
      </c>
      <c r="AE363" s="262">
        <v>1234</v>
      </c>
      <c r="AF363" s="262">
        <v>80</v>
      </c>
      <c r="AG363" s="262">
        <v>11281</v>
      </c>
      <c r="AH363" s="262">
        <v>2254</v>
      </c>
      <c r="AI363" s="262">
        <v>1914</v>
      </c>
      <c r="AJ363" s="262">
        <v>998</v>
      </c>
      <c r="AK363" s="262">
        <v>426</v>
      </c>
      <c r="AL363" s="262">
        <v>11542</v>
      </c>
      <c r="AM363" s="262">
        <v>2595</v>
      </c>
      <c r="AN363" s="262">
        <v>1998</v>
      </c>
      <c r="AO363" s="262">
        <v>738</v>
      </c>
      <c r="AP363" s="262">
        <v>36969</v>
      </c>
      <c r="AQ363" s="262">
        <v>4861</v>
      </c>
      <c r="AR363" s="262">
        <v>3978</v>
      </c>
      <c r="AS363" s="262">
        <v>2542</v>
      </c>
      <c r="AT363" s="262">
        <v>3426</v>
      </c>
      <c r="AU363" s="262">
        <v>6000</v>
      </c>
      <c r="AV363" s="262">
        <v>5602</v>
      </c>
      <c r="AW363" s="262">
        <v>5882</v>
      </c>
      <c r="AX363" s="262">
        <v>3538</v>
      </c>
      <c r="AY363" s="262">
        <v>1140</v>
      </c>
      <c r="AZ363" s="262">
        <v>4707</v>
      </c>
      <c r="BA363" s="262">
        <v>17874</v>
      </c>
      <c r="BB363" s="262">
        <v>4225</v>
      </c>
      <c r="BC363" s="262">
        <v>7398</v>
      </c>
      <c r="BD363" s="262">
        <v>1373</v>
      </c>
      <c r="BE363" s="262">
        <v>844</v>
      </c>
      <c r="BF363" s="262">
        <v>356</v>
      </c>
      <c r="BG363" s="262">
        <v>192</v>
      </c>
      <c r="BH363" s="262">
        <v>13647</v>
      </c>
      <c r="BI363" s="262">
        <v>1592</v>
      </c>
      <c r="BJ363" s="262">
        <v>737</v>
      </c>
      <c r="BK363" s="262">
        <v>18990</v>
      </c>
      <c r="BL363" s="262">
        <v>1899</v>
      </c>
      <c r="BM363" s="262">
        <v>104</v>
      </c>
      <c r="BN363" s="262">
        <v>12624</v>
      </c>
      <c r="BO363" s="262">
        <v>20807</v>
      </c>
      <c r="BP363" s="262">
        <v>1271</v>
      </c>
      <c r="BQ363" s="262">
        <v>2267</v>
      </c>
      <c r="BR363" s="262">
        <v>2904</v>
      </c>
      <c r="BS363" s="262">
        <v>8412</v>
      </c>
      <c r="BT363" s="262">
        <v>12146</v>
      </c>
      <c r="BU363" s="262">
        <v>4593</v>
      </c>
      <c r="BV363" s="262">
        <v>3941</v>
      </c>
      <c r="BW363" s="262">
        <v>2723</v>
      </c>
      <c r="BX363" s="262">
        <v>1070</v>
      </c>
      <c r="BY363" s="262">
        <v>482</v>
      </c>
      <c r="BZ363" s="262">
        <v>272</v>
      </c>
      <c r="CA363" s="262">
        <v>426</v>
      </c>
      <c r="CB363" s="262">
        <v>1180</v>
      </c>
      <c r="CC363" s="262">
        <v>4679</v>
      </c>
      <c r="CD363" s="262">
        <v>8625</v>
      </c>
      <c r="CE363" s="262">
        <v>10915</v>
      </c>
      <c r="CF363" s="262">
        <v>6498</v>
      </c>
      <c r="CG363" s="262">
        <v>3025</v>
      </c>
      <c r="CH363" s="262">
        <v>2047</v>
      </c>
      <c r="CI363" s="262">
        <v>20073</v>
      </c>
      <c r="CJ363" s="262">
        <v>4350</v>
      </c>
      <c r="CK363" s="262">
        <v>11114</v>
      </c>
      <c r="CL363" s="262">
        <v>1432</v>
      </c>
      <c r="CM363" s="262">
        <v>33123</v>
      </c>
      <c r="CN363" s="262">
        <v>12206</v>
      </c>
      <c r="CO363" s="262">
        <v>10533</v>
      </c>
      <c r="CP363" s="262">
        <v>6848</v>
      </c>
      <c r="CQ363" s="262">
        <v>2705</v>
      </c>
      <c r="CR363" s="262">
        <v>831</v>
      </c>
      <c r="CS363" s="262">
        <v>12206</v>
      </c>
      <c r="CT363" s="262">
        <v>12580</v>
      </c>
      <c r="CU363" s="262">
        <v>5012</v>
      </c>
      <c r="CV363" s="262">
        <v>2367</v>
      </c>
      <c r="CW363" s="262">
        <v>660</v>
      </c>
      <c r="CX363" s="262">
        <v>298</v>
      </c>
      <c r="CY363" s="262">
        <v>65495</v>
      </c>
      <c r="CZ363" s="262">
        <v>32126</v>
      </c>
      <c r="DA363" s="262">
        <v>33369</v>
      </c>
      <c r="DB363" s="262">
        <v>4769</v>
      </c>
      <c r="DC363" s="262">
        <v>4320</v>
      </c>
      <c r="DD363" s="262">
        <v>7440</v>
      </c>
      <c r="DE363" s="262">
        <v>12387</v>
      </c>
      <c r="DF363" s="262">
        <v>7910</v>
      </c>
      <c r="DG363" s="262">
        <v>8257</v>
      </c>
      <c r="DH363" s="262">
        <v>3259</v>
      </c>
      <c r="DI363" s="262">
        <v>1488</v>
      </c>
      <c r="DJ363" s="262">
        <v>1435</v>
      </c>
      <c r="DK363" s="262">
        <v>4170</v>
      </c>
      <c r="DL363" s="262">
        <v>1096</v>
      </c>
      <c r="DM363" s="262">
        <v>4702</v>
      </c>
      <c r="DN363" s="262">
        <v>3638</v>
      </c>
      <c r="DO363" s="262">
        <v>6268</v>
      </c>
      <c r="DP363" s="262">
        <v>10885</v>
      </c>
      <c r="DQ363" s="262">
        <v>16525</v>
      </c>
      <c r="DR363" s="262">
        <v>8718</v>
      </c>
      <c r="DS363" s="262">
        <v>6570</v>
      </c>
      <c r="DT363" s="262">
        <v>36260</v>
      </c>
      <c r="DU363" s="262">
        <v>34520</v>
      </c>
      <c r="DV363" s="262">
        <v>1740</v>
      </c>
      <c r="DW363" s="262">
        <v>28510</v>
      </c>
      <c r="DX363" s="262">
        <v>34520</v>
      </c>
      <c r="DY363" s="262">
        <v>29160</v>
      </c>
      <c r="DZ363" s="262">
        <v>1080</v>
      </c>
      <c r="EA363" s="262">
        <v>1980</v>
      </c>
      <c r="EB363" s="262">
        <v>2010</v>
      </c>
      <c r="EC363" s="262">
        <v>0.42420000000000002</v>
      </c>
      <c r="ED363" s="262">
        <v>33940</v>
      </c>
      <c r="EE363" s="262">
        <v>2070</v>
      </c>
      <c r="EF363" s="262">
        <v>3180</v>
      </c>
      <c r="EG363" s="262">
        <v>5940</v>
      </c>
      <c r="EH363" s="262">
        <v>3210</v>
      </c>
      <c r="EI363" s="262">
        <v>9570</v>
      </c>
      <c r="EJ363" s="262">
        <v>890</v>
      </c>
      <c r="EK363" s="262">
        <v>4220</v>
      </c>
      <c r="EL363" s="262">
        <v>1770</v>
      </c>
      <c r="EM363" s="262">
        <v>2780</v>
      </c>
      <c r="EN363" s="262">
        <v>310</v>
      </c>
      <c r="EO363" s="262">
        <v>34520</v>
      </c>
      <c r="EP363" s="262">
        <v>1040</v>
      </c>
      <c r="EQ363" s="262">
        <v>5150</v>
      </c>
      <c r="ER363" s="262">
        <v>2130</v>
      </c>
      <c r="ES363" s="262">
        <v>380</v>
      </c>
      <c r="ET363" s="262">
        <v>2640</v>
      </c>
      <c r="EU363" s="262">
        <v>13540</v>
      </c>
      <c r="EV363" s="262">
        <v>11230</v>
      </c>
      <c r="EW363" s="262">
        <v>2300</v>
      </c>
      <c r="EX363" s="262">
        <v>14790</v>
      </c>
      <c r="EY363" s="262">
        <v>610</v>
      </c>
      <c r="EZ363" s="262">
        <v>4200</v>
      </c>
      <c r="FA363" s="262">
        <v>2620</v>
      </c>
      <c r="FB363" s="262">
        <v>7350</v>
      </c>
      <c r="FC363" s="262">
        <v>0.42420000000000002</v>
      </c>
      <c r="FD363" s="262">
        <v>4950</v>
      </c>
      <c r="FE363" s="262">
        <v>1900</v>
      </c>
      <c r="FF363" s="262">
        <v>2830</v>
      </c>
      <c r="FG363" s="262">
        <v>0.42420000000000002</v>
      </c>
      <c r="FH363" s="262">
        <v>1850</v>
      </c>
      <c r="FI363" s="262">
        <v>0.42420000000000002</v>
      </c>
      <c r="FJ363" s="262">
        <v>1490</v>
      </c>
      <c r="FK363" s="262">
        <v>840</v>
      </c>
      <c r="FL363" s="262">
        <v>0.42420000000000002</v>
      </c>
      <c r="FM363" s="262">
        <v>340</v>
      </c>
      <c r="FN363" s="262">
        <v>57680</v>
      </c>
      <c r="FO363" s="262">
        <v>3110</v>
      </c>
      <c r="FP363" s="262">
        <v>2200</v>
      </c>
      <c r="FQ363" s="262">
        <v>900</v>
      </c>
      <c r="FR363" s="262">
        <v>15850</v>
      </c>
      <c r="FS363" s="262">
        <v>28270</v>
      </c>
      <c r="FT363" s="262">
        <v>28040</v>
      </c>
      <c r="FU363" s="262">
        <v>0.42420000000000002</v>
      </c>
      <c r="FV363" s="262">
        <v>3450</v>
      </c>
      <c r="FW363" s="262">
        <v>7000</v>
      </c>
      <c r="FX363" s="262">
        <v>57680</v>
      </c>
      <c r="FY363" s="262">
        <v>9440</v>
      </c>
      <c r="FZ363" s="262">
        <v>32600</v>
      </c>
      <c r="GA363" s="262">
        <v>8740</v>
      </c>
      <c r="GB363" s="262">
        <v>310</v>
      </c>
      <c r="GC363" s="262">
        <v>3450</v>
      </c>
      <c r="GD363" s="262">
        <v>2820</v>
      </c>
      <c r="GE363" s="262">
        <v>320</v>
      </c>
      <c r="GF363">
        <v>2890</v>
      </c>
      <c r="GG363">
        <v>2317</v>
      </c>
      <c r="GH363">
        <v>3766</v>
      </c>
      <c r="GI363">
        <v>1287</v>
      </c>
      <c r="GJ363">
        <v>671</v>
      </c>
      <c r="GK363">
        <v>1099</v>
      </c>
      <c r="GL363">
        <v>2525</v>
      </c>
      <c r="GM363">
        <v>1276</v>
      </c>
      <c r="GN363">
        <v>807</v>
      </c>
      <c r="GO363">
        <v>235</v>
      </c>
      <c r="GP363">
        <v>4861</v>
      </c>
      <c r="GQ363">
        <v>3887</v>
      </c>
      <c r="GR363">
        <v>11648</v>
      </c>
      <c r="GS363">
        <v>4454</v>
      </c>
      <c r="GT363">
        <v>2126</v>
      </c>
      <c r="GU363">
        <v>2052</v>
      </c>
      <c r="GV363">
        <v>4303</v>
      </c>
      <c r="GW363">
        <v>1898</v>
      </c>
      <c r="GX363">
        <v>1390</v>
      </c>
      <c r="GY363">
        <v>350</v>
      </c>
    </row>
    <row r="364" spans="1:207">
      <c r="A364" s="262">
        <v>13062</v>
      </c>
      <c r="B364" s="262">
        <v>13</v>
      </c>
      <c r="C364" s="262">
        <v>0</v>
      </c>
      <c r="D364" s="262">
        <v>62</v>
      </c>
      <c r="E364" s="262" t="s">
        <v>203</v>
      </c>
      <c r="F364" s="262" t="s">
        <v>2909</v>
      </c>
      <c r="G364" s="262" t="s">
        <v>2910</v>
      </c>
      <c r="H364" s="262" t="s">
        <v>2202</v>
      </c>
      <c r="I364" s="262">
        <v>19023</v>
      </c>
      <c r="J364" s="262">
        <v>4620</v>
      </c>
      <c r="K364" s="262">
        <v>3836</v>
      </c>
      <c r="L364" s="262">
        <v>2247</v>
      </c>
      <c r="M364" s="262">
        <v>1176</v>
      </c>
      <c r="N364" s="262">
        <v>1670</v>
      </c>
      <c r="O364" s="262">
        <v>1549</v>
      </c>
      <c r="P364" s="262">
        <v>2537</v>
      </c>
      <c r="Q364" s="262">
        <v>1072</v>
      </c>
      <c r="R364" s="262">
        <v>316</v>
      </c>
      <c r="S364" s="262">
        <v>860</v>
      </c>
      <c r="T364" s="262">
        <v>16153</v>
      </c>
      <c r="U364" s="262">
        <v>328</v>
      </c>
      <c r="V364" s="262">
        <v>1284</v>
      </c>
      <c r="W364" s="262">
        <v>155</v>
      </c>
      <c r="X364" s="262">
        <v>134</v>
      </c>
      <c r="Y364" s="262">
        <v>62</v>
      </c>
      <c r="Z364" s="262">
        <v>47</v>
      </c>
      <c r="AA364" s="262">
        <v>1536</v>
      </c>
      <c r="AB364" s="262">
        <v>1762</v>
      </c>
      <c r="AC364" s="262">
        <v>274</v>
      </c>
      <c r="AD364" s="262">
        <v>12559</v>
      </c>
      <c r="AE364" s="262">
        <v>2782</v>
      </c>
      <c r="AF364" s="262">
        <v>110</v>
      </c>
      <c r="AG364" s="262">
        <v>14331</v>
      </c>
      <c r="AH364" s="262">
        <v>1842</v>
      </c>
      <c r="AI364" s="262">
        <v>1415</v>
      </c>
      <c r="AJ364" s="262">
        <v>1317</v>
      </c>
      <c r="AK364" s="262">
        <v>118</v>
      </c>
      <c r="AL364" s="262">
        <v>13151</v>
      </c>
      <c r="AM364" s="262">
        <v>2514</v>
      </c>
      <c r="AN364" s="262">
        <v>2683</v>
      </c>
      <c r="AO364" s="262">
        <v>675</v>
      </c>
      <c r="AP364" s="262">
        <v>37658</v>
      </c>
      <c r="AQ364" s="262">
        <v>6805</v>
      </c>
      <c r="AR364" s="262">
        <v>5479</v>
      </c>
      <c r="AS364" s="262">
        <v>3489</v>
      </c>
      <c r="AT364" s="262">
        <v>5141</v>
      </c>
      <c r="AU364" s="262">
        <v>6049</v>
      </c>
      <c r="AV364" s="262">
        <v>4555</v>
      </c>
      <c r="AW364" s="262">
        <v>4123</v>
      </c>
      <c r="AX364" s="262">
        <v>1513</v>
      </c>
      <c r="AY364" s="262">
        <v>504</v>
      </c>
      <c r="AZ364" s="262">
        <v>3693</v>
      </c>
      <c r="BA364" s="262">
        <v>19981</v>
      </c>
      <c r="BB364" s="262">
        <v>2797</v>
      </c>
      <c r="BC364" s="262">
        <v>9422</v>
      </c>
      <c r="BD364" s="262">
        <v>959</v>
      </c>
      <c r="BE364" s="262">
        <v>644</v>
      </c>
      <c r="BF364" s="262">
        <v>81</v>
      </c>
      <c r="BG364" s="262">
        <v>81</v>
      </c>
      <c r="BH364" s="262">
        <v>7953</v>
      </c>
      <c r="BI364" s="262">
        <v>2753</v>
      </c>
      <c r="BJ364" s="262">
        <v>951</v>
      </c>
      <c r="BK364" s="262">
        <v>21917</v>
      </c>
      <c r="BL364" s="262">
        <v>3946</v>
      </c>
      <c r="BM364" s="262">
        <v>138</v>
      </c>
      <c r="BN364" s="262">
        <v>15009</v>
      </c>
      <c r="BO364" s="262">
        <v>19278</v>
      </c>
      <c r="BP364" s="262">
        <v>234</v>
      </c>
      <c r="BQ364" s="262">
        <v>3137</v>
      </c>
      <c r="BR364" s="262">
        <v>1848</v>
      </c>
      <c r="BS364" s="262">
        <v>8551</v>
      </c>
      <c r="BT364" s="262">
        <v>11637</v>
      </c>
      <c r="BU364" s="262">
        <v>4689</v>
      </c>
      <c r="BV364" s="262">
        <v>4626</v>
      </c>
      <c r="BW364" s="262">
        <v>3741</v>
      </c>
      <c r="BX364" s="262">
        <v>1177</v>
      </c>
      <c r="BY364" s="262">
        <v>571</v>
      </c>
      <c r="BZ364" s="262">
        <v>334</v>
      </c>
      <c r="CA364" s="262">
        <v>484</v>
      </c>
      <c r="CB364" s="262">
        <v>824</v>
      </c>
      <c r="CC364" s="262">
        <v>4668</v>
      </c>
      <c r="CD364" s="262">
        <v>9937</v>
      </c>
      <c r="CE364" s="262">
        <v>9503</v>
      </c>
      <c r="CF364" s="262">
        <v>6360</v>
      </c>
      <c r="CG364" s="262">
        <v>3729</v>
      </c>
      <c r="CH364" s="262">
        <v>2637</v>
      </c>
      <c r="CI364" s="262">
        <v>18572</v>
      </c>
      <c r="CJ364" s="262">
        <v>3769</v>
      </c>
      <c r="CK364" s="262">
        <v>12658</v>
      </c>
      <c r="CL364" s="262">
        <v>2659</v>
      </c>
      <c r="CM364" s="262">
        <v>33794</v>
      </c>
      <c r="CN364" s="262">
        <v>11920</v>
      </c>
      <c r="CO364" s="262">
        <v>10518</v>
      </c>
      <c r="CP364" s="262">
        <v>7588</v>
      </c>
      <c r="CQ364" s="262">
        <v>3080</v>
      </c>
      <c r="CR364" s="262">
        <v>688</v>
      </c>
      <c r="CS364" s="262">
        <v>11920</v>
      </c>
      <c r="CT364" s="262">
        <v>12576</v>
      </c>
      <c r="CU364" s="262">
        <v>5431</v>
      </c>
      <c r="CV364" s="262">
        <v>2730</v>
      </c>
      <c r="CW364" s="262">
        <v>766</v>
      </c>
      <c r="CX364" s="262">
        <v>371</v>
      </c>
      <c r="CY364" s="262">
        <v>69610</v>
      </c>
      <c r="CZ364" s="262">
        <v>34519</v>
      </c>
      <c r="DA364" s="262">
        <v>35091</v>
      </c>
      <c r="DB364" s="262">
        <v>5266</v>
      </c>
      <c r="DC364" s="262">
        <v>4758</v>
      </c>
      <c r="DD364" s="262">
        <v>7339</v>
      </c>
      <c r="DE364" s="262">
        <v>13582</v>
      </c>
      <c r="DF364" s="262">
        <v>7917</v>
      </c>
      <c r="DG364" s="262">
        <v>8899</v>
      </c>
      <c r="DH364" s="262">
        <v>3872</v>
      </c>
      <c r="DI364" s="262">
        <v>1533</v>
      </c>
      <c r="DJ364" s="262">
        <v>1651</v>
      </c>
      <c r="DK364" s="262">
        <v>4709</v>
      </c>
      <c r="DL364" s="262">
        <v>1134</v>
      </c>
      <c r="DM364" s="262">
        <v>4706</v>
      </c>
      <c r="DN364" s="262">
        <v>3630</v>
      </c>
      <c r="DO364" s="262">
        <v>6845</v>
      </c>
      <c r="DP364" s="262">
        <v>11132</v>
      </c>
      <c r="DQ364" s="262">
        <v>17838</v>
      </c>
      <c r="DR364" s="262">
        <v>8776</v>
      </c>
      <c r="DS364" s="262">
        <v>7656</v>
      </c>
      <c r="DT364" s="262">
        <v>35040</v>
      </c>
      <c r="DU364" s="262">
        <v>31200</v>
      </c>
      <c r="DV364" s="262">
        <v>3840</v>
      </c>
      <c r="DW364" s="262">
        <v>33240</v>
      </c>
      <c r="DX364" s="262">
        <v>31200</v>
      </c>
      <c r="DY364" s="262">
        <v>26530</v>
      </c>
      <c r="DZ364" s="262">
        <v>1720</v>
      </c>
      <c r="EA364" s="262">
        <v>1260</v>
      </c>
      <c r="EB364" s="262">
        <v>1600</v>
      </c>
      <c r="EC364" s="262">
        <v>0.42420000000000002</v>
      </c>
      <c r="ED364" s="262">
        <v>30610</v>
      </c>
      <c r="EE364" s="262">
        <v>1060</v>
      </c>
      <c r="EF364" s="262">
        <v>3220</v>
      </c>
      <c r="EG364" s="262">
        <v>5490</v>
      </c>
      <c r="EH364" s="262">
        <v>3840</v>
      </c>
      <c r="EI364" s="262">
        <v>5150</v>
      </c>
      <c r="EJ364" s="262">
        <v>1180</v>
      </c>
      <c r="EK364" s="262">
        <v>5450</v>
      </c>
      <c r="EL364" s="262">
        <v>2580</v>
      </c>
      <c r="EM364" s="262">
        <v>2050</v>
      </c>
      <c r="EN364" s="262">
        <v>590</v>
      </c>
      <c r="EO364" s="262">
        <v>31200</v>
      </c>
      <c r="EP364" s="262">
        <v>1380</v>
      </c>
      <c r="EQ364" s="262">
        <v>6730</v>
      </c>
      <c r="ER364" s="262">
        <v>3740</v>
      </c>
      <c r="ES364" s="262">
        <v>510</v>
      </c>
      <c r="ET364" s="262">
        <v>2480</v>
      </c>
      <c r="EU364" s="262">
        <v>6430</v>
      </c>
      <c r="EV364" s="262">
        <v>4500</v>
      </c>
      <c r="EW364" s="262">
        <v>1920</v>
      </c>
      <c r="EX364" s="262">
        <v>16670</v>
      </c>
      <c r="EY364" s="262">
        <v>570</v>
      </c>
      <c r="EZ364" s="262">
        <v>4650</v>
      </c>
      <c r="FA364" s="262">
        <v>3910</v>
      </c>
      <c r="FB364" s="262">
        <v>7540</v>
      </c>
      <c r="FC364" s="262">
        <v>0.42420000000000002</v>
      </c>
      <c r="FD364" s="262">
        <v>5250</v>
      </c>
      <c r="FE364" s="262">
        <v>2200</v>
      </c>
      <c r="FF364" s="262">
        <v>2630</v>
      </c>
      <c r="FG364" s="262">
        <v>420</v>
      </c>
      <c r="FH364" s="262">
        <v>2090</v>
      </c>
      <c r="FI364" s="262">
        <v>0.42420000000000002</v>
      </c>
      <c r="FJ364" s="262">
        <v>1240</v>
      </c>
      <c r="FK364" s="262">
        <v>900</v>
      </c>
      <c r="FL364" s="262">
        <v>0.42420000000000002</v>
      </c>
      <c r="FM364" s="262">
        <v>670</v>
      </c>
      <c r="FN364" s="262">
        <v>60560</v>
      </c>
      <c r="FO364" s="262">
        <v>4680</v>
      </c>
      <c r="FP364" s="262">
        <v>3780</v>
      </c>
      <c r="FQ364" s="262">
        <v>900</v>
      </c>
      <c r="FR364" s="262">
        <v>17180</v>
      </c>
      <c r="FS364" s="262">
        <v>28510</v>
      </c>
      <c r="FT364" s="262">
        <v>28090</v>
      </c>
      <c r="FU364" s="262">
        <v>420</v>
      </c>
      <c r="FV364" s="262">
        <v>3460</v>
      </c>
      <c r="FW364" s="262">
        <v>6720</v>
      </c>
      <c r="FX364" s="262">
        <v>60560</v>
      </c>
      <c r="FY364" s="262">
        <v>10960</v>
      </c>
      <c r="FZ364" s="262">
        <v>34830</v>
      </c>
      <c r="GA364" s="262">
        <v>8250</v>
      </c>
      <c r="GB364" s="262">
        <v>530</v>
      </c>
      <c r="GC364" s="262">
        <v>3280</v>
      </c>
      <c r="GD364" s="262">
        <v>2420</v>
      </c>
      <c r="GE364" s="262">
        <v>0.42420000000000002</v>
      </c>
      <c r="GF364">
        <v>4620</v>
      </c>
      <c r="GG364">
        <v>3715</v>
      </c>
      <c r="GH364">
        <v>4991</v>
      </c>
      <c r="GI364">
        <v>1283</v>
      </c>
      <c r="GJ364">
        <v>653</v>
      </c>
      <c r="GK364">
        <v>929</v>
      </c>
      <c r="GL364">
        <v>1838</v>
      </c>
      <c r="GM364">
        <v>582</v>
      </c>
      <c r="GN364">
        <v>317</v>
      </c>
      <c r="GO364">
        <v>95</v>
      </c>
      <c r="GP364">
        <v>6805</v>
      </c>
      <c r="GQ364">
        <v>5327</v>
      </c>
      <c r="GR364">
        <v>14279</v>
      </c>
      <c r="GS364">
        <v>3830</v>
      </c>
      <c r="GT364">
        <v>1614</v>
      </c>
      <c r="GU364">
        <v>1553</v>
      </c>
      <c r="GV364">
        <v>2775</v>
      </c>
      <c r="GW364">
        <v>830</v>
      </c>
      <c r="GX364">
        <v>456</v>
      </c>
      <c r="GY364">
        <v>189</v>
      </c>
    </row>
    <row r="365" spans="1:207">
      <c r="A365" s="262">
        <v>14511</v>
      </c>
      <c r="B365" s="262">
        <v>14</v>
      </c>
      <c r="C365" s="262">
        <v>5</v>
      </c>
      <c r="D365" s="262">
        <v>11</v>
      </c>
      <c r="E365" s="262" t="s">
        <v>199</v>
      </c>
      <c r="F365" s="262" t="s">
        <v>2911</v>
      </c>
      <c r="G365" s="262" t="s">
        <v>2912</v>
      </c>
      <c r="H365" s="262" t="s">
        <v>2202</v>
      </c>
      <c r="I365" s="262">
        <v>32126</v>
      </c>
      <c r="J365" s="262">
        <v>6694</v>
      </c>
      <c r="K365" s="262">
        <v>9662</v>
      </c>
      <c r="L365" s="262">
        <v>1193</v>
      </c>
      <c r="M365" s="262">
        <v>1992</v>
      </c>
      <c r="N365" s="262">
        <v>2280</v>
      </c>
      <c r="O365" s="262">
        <v>1727</v>
      </c>
      <c r="P365" s="262">
        <v>5226</v>
      </c>
      <c r="Q365" s="262">
        <v>2304</v>
      </c>
      <c r="R365" s="262">
        <v>1048</v>
      </c>
      <c r="S365" s="262">
        <v>4256</v>
      </c>
      <c r="T365" s="262">
        <v>20612</v>
      </c>
      <c r="U365" s="262">
        <v>3373</v>
      </c>
      <c r="V365" s="262">
        <v>2044</v>
      </c>
      <c r="W365" s="262">
        <v>1080</v>
      </c>
      <c r="X365" s="262">
        <v>577</v>
      </c>
      <c r="Y365" s="262">
        <v>76</v>
      </c>
      <c r="Z365" s="262">
        <v>108</v>
      </c>
      <c r="AA365" s="262">
        <v>5557</v>
      </c>
      <c r="AB365" s="262">
        <v>2313</v>
      </c>
      <c r="AC365" s="262">
        <v>740</v>
      </c>
      <c r="AD365" s="262">
        <v>21596</v>
      </c>
      <c r="AE365" s="262">
        <v>1587</v>
      </c>
      <c r="AF365" s="262">
        <v>333</v>
      </c>
      <c r="AG365" s="262">
        <v>14593</v>
      </c>
      <c r="AH365" s="262">
        <v>3678</v>
      </c>
      <c r="AI365" s="262">
        <v>5004</v>
      </c>
      <c r="AJ365" s="262">
        <v>6935</v>
      </c>
      <c r="AK365" s="262">
        <v>1916</v>
      </c>
      <c r="AL365" s="262">
        <v>15448</v>
      </c>
      <c r="AM365" s="262">
        <v>4894</v>
      </c>
      <c r="AN365" s="262">
        <v>10795</v>
      </c>
      <c r="AO365" s="262">
        <v>989</v>
      </c>
      <c r="AP365" s="262">
        <v>154196</v>
      </c>
      <c r="AQ365" s="262">
        <v>35216</v>
      </c>
      <c r="AR365" s="262">
        <v>28839</v>
      </c>
      <c r="AS365" s="262">
        <v>7948</v>
      </c>
      <c r="AT365" s="262">
        <v>17499</v>
      </c>
      <c r="AU365" s="262">
        <v>25252</v>
      </c>
      <c r="AV365" s="262">
        <v>14668</v>
      </c>
      <c r="AW365" s="262">
        <v>18937</v>
      </c>
      <c r="AX365" s="262">
        <v>4205</v>
      </c>
      <c r="AY365" s="262">
        <v>1632</v>
      </c>
      <c r="AZ365" s="262">
        <v>35344</v>
      </c>
      <c r="BA365" s="262">
        <v>43337</v>
      </c>
      <c r="BB365" s="262">
        <v>30034</v>
      </c>
      <c r="BC365" s="262">
        <v>28451</v>
      </c>
      <c r="BD365" s="262">
        <v>9559</v>
      </c>
      <c r="BE365" s="262">
        <v>4817</v>
      </c>
      <c r="BF365" s="262">
        <v>2191</v>
      </c>
      <c r="BG365" s="262">
        <v>463</v>
      </c>
      <c r="BH365" s="262">
        <v>63625</v>
      </c>
      <c r="BI365" s="262">
        <v>5947</v>
      </c>
      <c r="BJ365" s="262">
        <v>3503</v>
      </c>
      <c r="BK365" s="262">
        <v>73606</v>
      </c>
      <c r="BL365" s="262">
        <v>4888</v>
      </c>
      <c r="BM365" s="262">
        <v>2627</v>
      </c>
      <c r="BN365" s="262">
        <v>22371</v>
      </c>
      <c r="BO365" s="262">
        <v>110747</v>
      </c>
      <c r="BP365" s="262">
        <v>90</v>
      </c>
      <c r="BQ365" s="262">
        <v>20988</v>
      </c>
      <c r="BR365" s="262">
        <v>14781</v>
      </c>
      <c r="BS365" s="262">
        <v>58606</v>
      </c>
      <c r="BT365" s="262">
        <v>47294</v>
      </c>
      <c r="BU365" s="262">
        <v>17603</v>
      </c>
      <c r="BV365" s="262">
        <v>7787</v>
      </c>
      <c r="BW365" s="262">
        <v>4599</v>
      </c>
      <c r="BX365" s="262">
        <v>1753</v>
      </c>
      <c r="BY365" s="262">
        <v>734</v>
      </c>
      <c r="BZ365" s="262">
        <v>413</v>
      </c>
      <c r="CA365" s="262">
        <v>626</v>
      </c>
      <c r="CB365" s="262">
        <v>7689</v>
      </c>
      <c r="CC365" s="262">
        <v>25496</v>
      </c>
      <c r="CD365" s="262">
        <v>52967</v>
      </c>
      <c r="CE365" s="262">
        <v>44624</v>
      </c>
      <c r="CF365" s="262">
        <v>14090</v>
      </c>
      <c r="CG365" s="262">
        <v>5498</v>
      </c>
      <c r="CH365" s="262">
        <v>3832</v>
      </c>
      <c r="CI365" s="262">
        <v>40935</v>
      </c>
      <c r="CJ365" s="262">
        <v>13615</v>
      </c>
      <c r="CK365" s="262">
        <v>92453</v>
      </c>
      <c r="CL365" s="262">
        <v>7193</v>
      </c>
      <c r="CM365" s="262">
        <v>131336</v>
      </c>
      <c r="CN365" s="262">
        <v>59473</v>
      </c>
      <c r="CO365" s="262">
        <v>40496</v>
      </c>
      <c r="CP365" s="262">
        <v>20096</v>
      </c>
      <c r="CQ365" s="262">
        <v>9071</v>
      </c>
      <c r="CR365" s="262">
        <v>2200</v>
      </c>
      <c r="CS365" s="262">
        <v>59473</v>
      </c>
      <c r="CT365" s="262">
        <v>47610</v>
      </c>
      <c r="CU365" s="262">
        <v>15191</v>
      </c>
      <c r="CV365" s="262">
        <v>6877</v>
      </c>
      <c r="CW365" s="262">
        <v>1591</v>
      </c>
      <c r="CX365" s="262">
        <v>594</v>
      </c>
      <c r="CY365" s="262">
        <v>240253</v>
      </c>
      <c r="CZ365" s="262">
        <v>115825</v>
      </c>
      <c r="DA365" s="262">
        <v>124428</v>
      </c>
      <c r="DB365" s="262">
        <v>18192</v>
      </c>
      <c r="DC365" s="262">
        <v>14528</v>
      </c>
      <c r="DD365" s="262">
        <v>32145</v>
      </c>
      <c r="DE365" s="262">
        <v>34577</v>
      </c>
      <c r="DF365" s="262">
        <v>33705</v>
      </c>
      <c r="DG365" s="262">
        <v>30769</v>
      </c>
      <c r="DH365" s="262">
        <v>16645</v>
      </c>
      <c r="DI365" s="262">
        <v>5826</v>
      </c>
      <c r="DJ365" s="262">
        <v>5448</v>
      </c>
      <c r="DK365" s="262">
        <v>14721</v>
      </c>
      <c r="DL365" s="262">
        <v>3688</v>
      </c>
      <c r="DM365" s="262">
        <v>18563</v>
      </c>
      <c r="DN365" s="262">
        <v>16619</v>
      </c>
      <c r="DO365" s="262">
        <v>26403</v>
      </c>
      <c r="DP365" s="262">
        <v>33289</v>
      </c>
      <c r="DQ365" s="262">
        <v>50977</v>
      </c>
      <c r="DR365" s="262">
        <v>35962</v>
      </c>
      <c r="DS365" s="262">
        <v>28757</v>
      </c>
      <c r="DT365" s="262">
        <v>124040</v>
      </c>
      <c r="DU365" s="262">
        <v>114790</v>
      </c>
      <c r="DV365" s="262">
        <v>9250</v>
      </c>
      <c r="DW365" s="262">
        <v>112370</v>
      </c>
      <c r="DX365" s="262">
        <v>114790</v>
      </c>
      <c r="DY365" s="262">
        <v>100290</v>
      </c>
      <c r="DZ365" s="262">
        <v>3180</v>
      </c>
      <c r="EA365" s="262">
        <v>3770</v>
      </c>
      <c r="EB365" s="262">
        <v>7030</v>
      </c>
      <c r="EC365" s="262">
        <v>0.42420000000000002</v>
      </c>
      <c r="ED365" s="262">
        <v>112850</v>
      </c>
      <c r="EE365" s="262">
        <v>5250</v>
      </c>
      <c r="EF365" s="262">
        <v>20260</v>
      </c>
      <c r="EG365" s="262">
        <v>21680</v>
      </c>
      <c r="EH365" s="262">
        <v>12730</v>
      </c>
      <c r="EI365" s="262">
        <v>18700</v>
      </c>
      <c r="EJ365" s="262">
        <v>0.42420000000000002</v>
      </c>
      <c r="EK365" s="262">
        <v>16920</v>
      </c>
      <c r="EL365" s="262">
        <v>7780</v>
      </c>
      <c r="EM365" s="262">
        <v>8140</v>
      </c>
      <c r="EN365" s="262">
        <v>0.42420000000000002</v>
      </c>
      <c r="EO365" s="262">
        <v>114790</v>
      </c>
      <c r="EP365" s="262">
        <v>0.42420000000000002</v>
      </c>
      <c r="EQ365" s="262">
        <v>28160</v>
      </c>
      <c r="ER365" s="262">
        <v>18800</v>
      </c>
      <c r="ES365" s="262">
        <v>1870</v>
      </c>
      <c r="ET365" s="262">
        <v>7490</v>
      </c>
      <c r="EU365" s="262">
        <v>28400</v>
      </c>
      <c r="EV365" s="262">
        <v>19840</v>
      </c>
      <c r="EW365" s="262">
        <v>8560</v>
      </c>
      <c r="EX365" s="262">
        <v>57470</v>
      </c>
      <c r="EY365" s="262">
        <v>2260</v>
      </c>
      <c r="EZ365" s="262">
        <v>17540</v>
      </c>
      <c r="FA365" s="262">
        <v>9650</v>
      </c>
      <c r="FB365" s="262">
        <v>28020</v>
      </c>
      <c r="FC365" s="262">
        <v>0.42420000000000002</v>
      </c>
      <c r="FD365" s="262">
        <v>17710</v>
      </c>
      <c r="FE365" s="262">
        <v>7080</v>
      </c>
      <c r="FF365" s="262">
        <v>9060</v>
      </c>
      <c r="FG365" s="262">
        <v>1570</v>
      </c>
      <c r="FH365" s="262">
        <v>6630</v>
      </c>
      <c r="FI365" s="262">
        <v>0.42420000000000002</v>
      </c>
      <c r="FJ365" s="262">
        <v>4590</v>
      </c>
      <c r="FK365" s="262">
        <v>4160</v>
      </c>
      <c r="FL365" s="262">
        <v>0.42420000000000002</v>
      </c>
      <c r="FM365" s="262">
        <v>0.42420000000000002</v>
      </c>
      <c r="FN365" s="262">
        <v>210710</v>
      </c>
      <c r="FO365" s="262">
        <v>8270</v>
      </c>
      <c r="FP365" s="262">
        <v>5340</v>
      </c>
      <c r="FQ365" s="262">
        <v>2930</v>
      </c>
      <c r="FR365" s="262">
        <v>54890</v>
      </c>
      <c r="FS365" s="262">
        <v>86510</v>
      </c>
      <c r="FT365" s="262">
        <v>84940</v>
      </c>
      <c r="FU365" s="262">
        <v>1570</v>
      </c>
      <c r="FV365" s="262">
        <v>16340</v>
      </c>
      <c r="FW365" s="262">
        <v>44710</v>
      </c>
      <c r="FX365" s="262">
        <v>210710</v>
      </c>
      <c r="FY365" s="262">
        <v>31180</v>
      </c>
      <c r="FZ365" s="262">
        <v>106760</v>
      </c>
      <c r="GA365" s="262">
        <v>29730</v>
      </c>
      <c r="GB365" s="262">
        <v>2500</v>
      </c>
      <c r="GC365" s="262">
        <v>17150</v>
      </c>
      <c r="GD365" s="262">
        <v>21270</v>
      </c>
      <c r="GE365" s="262">
        <v>2120</v>
      </c>
      <c r="GF365">
        <v>6694</v>
      </c>
      <c r="GG365">
        <v>9614</v>
      </c>
      <c r="GH365">
        <v>5298</v>
      </c>
      <c r="GI365">
        <v>1505</v>
      </c>
      <c r="GJ365">
        <v>619</v>
      </c>
      <c r="GK365">
        <v>1943</v>
      </c>
      <c r="GL365">
        <v>3617</v>
      </c>
      <c r="GM365">
        <v>1449</v>
      </c>
      <c r="GN365">
        <v>974</v>
      </c>
      <c r="GO365">
        <v>413</v>
      </c>
      <c r="GP365">
        <v>35216</v>
      </c>
      <c r="GQ365">
        <v>28668</v>
      </c>
      <c r="GR365">
        <v>47907</v>
      </c>
      <c r="GS365">
        <v>15347</v>
      </c>
      <c r="GT365">
        <v>3391</v>
      </c>
      <c r="GU365">
        <v>6679</v>
      </c>
      <c r="GV365">
        <v>12230</v>
      </c>
      <c r="GW365">
        <v>2628</v>
      </c>
      <c r="GX365">
        <v>1520</v>
      </c>
      <c r="GY365">
        <v>610</v>
      </c>
    </row>
    <row r="366" spans="1:207">
      <c r="A366" s="262">
        <v>14521</v>
      </c>
      <c r="B366" s="262">
        <v>14</v>
      </c>
      <c r="C366" s="262">
        <v>5</v>
      </c>
      <c r="D366" s="262">
        <v>21</v>
      </c>
      <c r="E366" s="262" t="s">
        <v>199</v>
      </c>
      <c r="F366" s="262" t="s">
        <v>2913</v>
      </c>
      <c r="G366" s="262" t="s">
        <v>2914</v>
      </c>
      <c r="H366" s="262" t="s">
        <v>2202</v>
      </c>
      <c r="I366" s="262">
        <v>83376</v>
      </c>
      <c r="J366" s="262">
        <v>29239</v>
      </c>
      <c r="K366" s="262">
        <v>18477</v>
      </c>
      <c r="L366" s="262">
        <v>3718</v>
      </c>
      <c r="M366" s="262">
        <v>2827</v>
      </c>
      <c r="N366" s="262">
        <v>5009</v>
      </c>
      <c r="O366" s="262">
        <v>6741</v>
      </c>
      <c r="P366" s="262">
        <v>11459</v>
      </c>
      <c r="Q366" s="262">
        <v>4194</v>
      </c>
      <c r="R366" s="262">
        <v>1712</v>
      </c>
      <c r="S366" s="262">
        <v>6475</v>
      </c>
      <c r="T366" s="262">
        <v>69169</v>
      </c>
      <c r="U366" s="262">
        <v>2727</v>
      </c>
      <c r="V366" s="262">
        <v>3129</v>
      </c>
      <c r="W366" s="262">
        <v>615</v>
      </c>
      <c r="X366" s="262">
        <v>731</v>
      </c>
      <c r="Y366" s="262">
        <v>149</v>
      </c>
      <c r="Z366" s="262">
        <v>381</v>
      </c>
      <c r="AA366" s="262">
        <v>3795</v>
      </c>
      <c r="AB366" s="262">
        <v>7724</v>
      </c>
      <c r="AC366" s="262">
        <v>1492</v>
      </c>
      <c r="AD366" s="262">
        <v>62240</v>
      </c>
      <c r="AE366" s="262">
        <v>7631</v>
      </c>
      <c r="AF366" s="262">
        <v>494</v>
      </c>
      <c r="AG366" s="262">
        <v>41337</v>
      </c>
      <c r="AH366" s="262">
        <v>21370</v>
      </c>
      <c r="AI366" s="262">
        <v>15544</v>
      </c>
      <c r="AJ366" s="262">
        <v>4753</v>
      </c>
      <c r="AK366" s="262">
        <v>372</v>
      </c>
      <c r="AL366" s="262">
        <v>59300</v>
      </c>
      <c r="AM366" s="262">
        <v>10731</v>
      </c>
      <c r="AN366" s="262">
        <v>10242</v>
      </c>
      <c r="AO366" s="262">
        <v>3103</v>
      </c>
      <c r="AP366" s="262">
        <v>197281</v>
      </c>
      <c r="AQ366" s="262">
        <v>66468</v>
      </c>
      <c r="AR366" s="262">
        <v>37440</v>
      </c>
      <c r="AS366" s="262">
        <v>13505</v>
      </c>
      <c r="AT366" s="262">
        <v>10084</v>
      </c>
      <c r="AU366" s="262">
        <v>17382</v>
      </c>
      <c r="AV366" s="262">
        <v>20127</v>
      </c>
      <c r="AW366" s="262">
        <v>23801</v>
      </c>
      <c r="AX366" s="262">
        <v>6268</v>
      </c>
      <c r="AY366" s="262">
        <v>2200</v>
      </c>
      <c r="AZ366" s="262">
        <v>25770</v>
      </c>
      <c r="BA366" s="262">
        <v>118990</v>
      </c>
      <c r="BB366" s="262">
        <v>19600</v>
      </c>
      <c r="BC366" s="262">
        <v>23981</v>
      </c>
      <c r="BD366" s="262">
        <v>4082</v>
      </c>
      <c r="BE366" s="262">
        <v>3426</v>
      </c>
      <c r="BF366" s="262">
        <v>549</v>
      </c>
      <c r="BG366" s="262">
        <v>877</v>
      </c>
      <c r="BH366" s="262">
        <v>26137</v>
      </c>
      <c r="BI366" s="262">
        <v>18802</v>
      </c>
      <c r="BJ366" s="262">
        <v>7440</v>
      </c>
      <c r="BK366" s="262">
        <v>129143</v>
      </c>
      <c r="BL366" s="262">
        <v>14508</v>
      </c>
      <c r="BM366" s="262">
        <v>1245</v>
      </c>
      <c r="BN366" s="262">
        <v>74924</v>
      </c>
      <c r="BO366" s="262">
        <v>102864</v>
      </c>
      <c r="BP366" s="262">
        <v>964</v>
      </c>
      <c r="BQ366" s="262">
        <v>18523</v>
      </c>
      <c r="BR366" s="262">
        <v>10446</v>
      </c>
      <c r="BS366" s="262">
        <v>62520</v>
      </c>
      <c r="BT366" s="262">
        <v>54858</v>
      </c>
      <c r="BU366" s="262">
        <v>32218</v>
      </c>
      <c r="BV366" s="262">
        <v>18495</v>
      </c>
      <c r="BW366" s="262">
        <v>11090</v>
      </c>
      <c r="BX366" s="262">
        <v>3851</v>
      </c>
      <c r="BY366" s="262">
        <v>1631</v>
      </c>
      <c r="BZ366" s="262">
        <v>957</v>
      </c>
      <c r="CA366" s="262">
        <v>1209</v>
      </c>
      <c r="CB366" s="262">
        <v>2716</v>
      </c>
      <c r="CC366" s="262">
        <v>14274</v>
      </c>
      <c r="CD366" s="262">
        <v>55563</v>
      </c>
      <c r="CE366" s="262">
        <v>63372</v>
      </c>
      <c r="CF366" s="262">
        <v>32366</v>
      </c>
      <c r="CG366" s="262">
        <v>16516</v>
      </c>
      <c r="CH366" s="262">
        <v>12468</v>
      </c>
      <c r="CI366" s="262">
        <v>119891</v>
      </c>
      <c r="CJ366" s="262">
        <v>21638</v>
      </c>
      <c r="CK366" s="262">
        <v>47760</v>
      </c>
      <c r="CL366" s="262">
        <v>7986</v>
      </c>
      <c r="CM366" s="262">
        <v>174577</v>
      </c>
      <c r="CN366" s="262">
        <v>60516</v>
      </c>
      <c r="CO366" s="262">
        <v>56769</v>
      </c>
      <c r="CP366" s="262">
        <v>42903</v>
      </c>
      <c r="CQ366" s="262">
        <v>12180</v>
      </c>
      <c r="CR366" s="262">
        <v>2209</v>
      </c>
      <c r="CS366" s="262">
        <v>60516</v>
      </c>
      <c r="CT366" s="262">
        <v>65619</v>
      </c>
      <c r="CU366" s="262">
        <v>28094</v>
      </c>
      <c r="CV366" s="262">
        <v>14977</v>
      </c>
      <c r="CW366" s="262">
        <v>3773</v>
      </c>
      <c r="CX366" s="262">
        <v>1598</v>
      </c>
      <c r="CY366" s="262">
        <v>361791</v>
      </c>
      <c r="CZ366" s="262">
        <v>176526</v>
      </c>
      <c r="DA366" s="262">
        <v>185265</v>
      </c>
      <c r="DB366" s="262">
        <v>28375</v>
      </c>
      <c r="DC366" s="262">
        <v>24897</v>
      </c>
      <c r="DD366" s="262">
        <v>38057</v>
      </c>
      <c r="DE366" s="262">
        <v>61996</v>
      </c>
      <c r="DF366" s="262">
        <v>48266</v>
      </c>
      <c r="DG366" s="262">
        <v>43743</v>
      </c>
      <c r="DH366" s="262">
        <v>24947</v>
      </c>
      <c r="DI366" s="262">
        <v>8529</v>
      </c>
      <c r="DJ366" s="262">
        <v>8550</v>
      </c>
      <c r="DK366" s="262">
        <v>24947</v>
      </c>
      <c r="DL366" s="262">
        <v>6676</v>
      </c>
      <c r="DM366" s="262">
        <v>23160</v>
      </c>
      <c r="DN366" s="262">
        <v>19467</v>
      </c>
      <c r="DO366" s="262">
        <v>39172</v>
      </c>
      <c r="DP366" s="262">
        <v>52338</v>
      </c>
      <c r="DQ366" s="262">
        <v>88766</v>
      </c>
      <c r="DR366" s="262">
        <v>46604</v>
      </c>
      <c r="DS366" s="262">
        <v>43582</v>
      </c>
      <c r="DT366" s="262">
        <v>196240</v>
      </c>
      <c r="DU366" s="262">
        <v>184250</v>
      </c>
      <c r="DV366" s="262">
        <v>12000</v>
      </c>
      <c r="DW366" s="262">
        <v>163240</v>
      </c>
      <c r="DX366" s="262">
        <v>184250</v>
      </c>
      <c r="DY366" s="262">
        <v>157890</v>
      </c>
      <c r="DZ366" s="262">
        <v>4330</v>
      </c>
      <c r="EA366" s="262">
        <v>10070</v>
      </c>
      <c r="EB366" s="262">
        <v>10350</v>
      </c>
      <c r="EC366" s="262">
        <v>1600</v>
      </c>
      <c r="ED366" s="262">
        <v>180880</v>
      </c>
      <c r="EE366" s="262">
        <v>8980</v>
      </c>
      <c r="EF366" s="262">
        <v>21610</v>
      </c>
      <c r="EG366" s="262">
        <v>33610</v>
      </c>
      <c r="EH366" s="262">
        <v>16680</v>
      </c>
      <c r="EI366" s="262">
        <v>28080</v>
      </c>
      <c r="EJ366" s="262">
        <v>2710</v>
      </c>
      <c r="EK366" s="262">
        <v>38630</v>
      </c>
      <c r="EL366" s="262">
        <v>17310</v>
      </c>
      <c r="EM366" s="262">
        <v>12490</v>
      </c>
      <c r="EN366" s="262">
        <v>770</v>
      </c>
      <c r="EO366" s="262">
        <v>184250</v>
      </c>
      <c r="EP366" s="262">
        <v>3900</v>
      </c>
      <c r="EQ366" s="262">
        <v>67430</v>
      </c>
      <c r="ER366" s="262">
        <v>47300</v>
      </c>
      <c r="ES366" s="262">
        <v>2500</v>
      </c>
      <c r="ET366" s="262">
        <v>17640</v>
      </c>
      <c r="EU366" s="262">
        <v>38640</v>
      </c>
      <c r="EV366" s="262">
        <v>28250</v>
      </c>
      <c r="EW366" s="262">
        <v>10390</v>
      </c>
      <c r="EX366" s="262">
        <v>74260</v>
      </c>
      <c r="EY366" s="262">
        <v>4010</v>
      </c>
      <c r="EZ366" s="262">
        <v>18020</v>
      </c>
      <c r="FA366" s="262">
        <v>13880</v>
      </c>
      <c r="FB366" s="262">
        <v>38350</v>
      </c>
      <c r="FC366" s="262">
        <v>10</v>
      </c>
      <c r="FD366" s="262">
        <v>29110</v>
      </c>
      <c r="FE366" s="262">
        <v>11550</v>
      </c>
      <c r="FF366" s="262">
        <v>15110</v>
      </c>
      <c r="FG366" s="262">
        <v>2450</v>
      </c>
      <c r="FH366" s="262">
        <v>11180</v>
      </c>
      <c r="FI366" s="262">
        <v>940</v>
      </c>
      <c r="FJ366" s="262">
        <v>7980</v>
      </c>
      <c r="FK366" s="262">
        <v>6780</v>
      </c>
      <c r="FL366" s="262">
        <v>0.42420000000000002</v>
      </c>
      <c r="FM366" s="262">
        <v>2100</v>
      </c>
      <c r="FN366" s="262">
        <v>317560</v>
      </c>
      <c r="FO366" s="262">
        <v>11080</v>
      </c>
      <c r="FP366" s="262">
        <v>6180</v>
      </c>
      <c r="FQ366" s="262">
        <v>4900</v>
      </c>
      <c r="FR366" s="262">
        <v>97980</v>
      </c>
      <c r="FS366" s="262">
        <v>149080</v>
      </c>
      <c r="FT366" s="262">
        <v>146630</v>
      </c>
      <c r="FU366" s="262">
        <v>2450</v>
      </c>
      <c r="FV366" s="262">
        <v>18220</v>
      </c>
      <c r="FW366" s="262">
        <v>41200</v>
      </c>
      <c r="FX366" s="262">
        <v>317560</v>
      </c>
      <c r="FY366" s="262">
        <v>42660</v>
      </c>
      <c r="FZ366" s="262">
        <v>186840</v>
      </c>
      <c r="GA366" s="262">
        <v>49530</v>
      </c>
      <c r="GB366" s="262">
        <v>3040</v>
      </c>
      <c r="GC366" s="262">
        <v>17280</v>
      </c>
      <c r="GD366" s="262">
        <v>16210</v>
      </c>
      <c r="GE366" s="262">
        <v>2010</v>
      </c>
      <c r="GF366">
        <v>29239</v>
      </c>
      <c r="GG366">
        <v>18301</v>
      </c>
      <c r="GH366">
        <v>11172</v>
      </c>
      <c r="GI366">
        <v>5334</v>
      </c>
      <c r="GJ366">
        <v>2725</v>
      </c>
      <c r="GK366">
        <v>5095</v>
      </c>
      <c r="GL366">
        <v>6841</v>
      </c>
      <c r="GM366">
        <v>2487</v>
      </c>
      <c r="GN366">
        <v>1522</v>
      </c>
      <c r="GO366">
        <v>660</v>
      </c>
      <c r="GP366">
        <v>66468</v>
      </c>
      <c r="GQ366">
        <v>37065</v>
      </c>
      <c r="GR366">
        <v>39400</v>
      </c>
      <c r="GS366">
        <v>15340</v>
      </c>
      <c r="GT366">
        <v>9278</v>
      </c>
      <c r="GU366">
        <v>10056</v>
      </c>
      <c r="GV366">
        <v>13134</v>
      </c>
      <c r="GW366">
        <v>3694</v>
      </c>
      <c r="GX366">
        <v>2001</v>
      </c>
      <c r="GY366">
        <v>839</v>
      </c>
    </row>
    <row r="367" spans="1:207">
      <c r="A367" s="262">
        <v>14522</v>
      </c>
      <c r="B367" s="262">
        <v>14</v>
      </c>
      <c r="C367" s="262">
        <v>5</v>
      </c>
      <c r="D367" s="262">
        <v>22</v>
      </c>
      <c r="E367" s="262" t="s">
        <v>199</v>
      </c>
      <c r="F367" s="262" t="s">
        <v>2915</v>
      </c>
      <c r="G367" s="262" t="s">
        <v>2916</v>
      </c>
      <c r="H367" s="262" t="s">
        <v>2202</v>
      </c>
      <c r="I367" s="262">
        <v>79662</v>
      </c>
      <c r="J367" s="262">
        <v>30686</v>
      </c>
      <c r="K367" s="262">
        <v>15020</v>
      </c>
      <c r="L367" s="262">
        <v>2699</v>
      </c>
      <c r="M367" s="262">
        <v>3066</v>
      </c>
      <c r="N367" s="262">
        <v>4554</v>
      </c>
      <c r="O367" s="262">
        <v>6299</v>
      </c>
      <c r="P367" s="262">
        <v>11736</v>
      </c>
      <c r="Q367" s="262">
        <v>3971</v>
      </c>
      <c r="R367" s="262">
        <v>1631</v>
      </c>
      <c r="S367" s="262">
        <v>4955</v>
      </c>
      <c r="T367" s="262">
        <v>67223</v>
      </c>
      <c r="U367" s="262">
        <v>2805</v>
      </c>
      <c r="V367" s="262">
        <v>2498</v>
      </c>
      <c r="W367" s="262">
        <v>756</v>
      </c>
      <c r="X367" s="262">
        <v>998</v>
      </c>
      <c r="Y367" s="262">
        <v>172</v>
      </c>
      <c r="Z367" s="262">
        <v>255</v>
      </c>
      <c r="AA367" s="262">
        <v>3261</v>
      </c>
      <c r="AB367" s="262">
        <v>8609</v>
      </c>
      <c r="AC367" s="262">
        <v>1394</v>
      </c>
      <c r="AD367" s="262">
        <v>55959</v>
      </c>
      <c r="AE367" s="262">
        <v>9723</v>
      </c>
      <c r="AF367" s="262">
        <v>716</v>
      </c>
      <c r="AG367" s="262">
        <v>48374</v>
      </c>
      <c r="AH367" s="262">
        <v>14329</v>
      </c>
      <c r="AI367" s="262">
        <v>11441</v>
      </c>
      <c r="AJ367" s="262">
        <v>5108</v>
      </c>
      <c r="AK367" s="262">
        <v>410</v>
      </c>
      <c r="AL367" s="262">
        <v>52210</v>
      </c>
      <c r="AM367" s="262">
        <v>9557</v>
      </c>
      <c r="AN367" s="262">
        <v>12840</v>
      </c>
      <c r="AO367" s="262">
        <v>5055</v>
      </c>
      <c r="AP367" s="262">
        <v>179176</v>
      </c>
      <c r="AQ367" s="262">
        <v>62845</v>
      </c>
      <c r="AR367" s="262">
        <v>29207</v>
      </c>
      <c r="AS367" s="262">
        <v>8012</v>
      </c>
      <c r="AT367" s="262">
        <v>14356</v>
      </c>
      <c r="AU367" s="262">
        <v>14553</v>
      </c>
      <c r="AV367" s="262">
        <v>17943</v>
      </c>
      <c r="AW367" s="262">
        <v>24195</v>
      </c>
      <c r="AX367" s="262">
        <v>5907</v>
      </c>
      <c r="AY367" s="262">
        <v>2158</v>
      </c>
      <c r="AZ367" s="262">
        <v>22293</v>
      </c>
      <c r="BA367" s="262">
        <v>105643</v>
      </c>
      <c r="BB367" s="262">
        <v>20647</v>
      </c>
      <c r="BC367" s="262">
        <v>17666</v>
      </c>
      <c r="BD367" s="262">
        <v>5794</v>
      </c>
      <c r="BE367" s="262">
        <v>5277</v>
      </c>
      <c r="BF367" s="262">
        <v>1237</v>
      </c>
      <c r="BG367" s="262">
        <v>619</v>
      </c>
      <c r="BH367" s="262">
        <v>23779</v>
      </c>
      <c r="BI367" s="262">
        <v>18467</v>
      </c>
      <c r="BJ367" s="262">
        <v>4567</v>
      </c>
      <c r="BK367" s="262">
        <v>113702</v>
      </c>
      <c r="BL367" s="262">
        <v>17350</v>
      </c>
      <c r="BM367" s="262">
        <v>1311</v>
      </c>
      <c r="BN367" s="262">
        <v>66804</v>
      </c>
      <c r="BO367" s="262">
        <v>93727</v>
      </c>
      <c r="BP367" s="262">
        <v>569</v>
      </c>
      <c r="BQ367" s="262">
        <v>18076</v>
      </c>
      <c r="BR367" s="262">
        <v>11369</v>
      </c>
      <c r="BS367" s="262">
        <v>54057</v>
      </c>
      <c r="BT367" s="262">
        <v>47124</v>
      </c>
      <c r="BU367" s="262">
        <v>27776</v>
      </c>
      <c r="BV367" s="262">
        <v>18211</v>
      </c>
      <c r="BW367" s="262">
        <v>11941</v>
      </c>
      <c r="BX367" s="262">
        <v>4206</v>
      </c>
      <c r="BY367" s="262">
        <v>1796</v>
      </c>
      <c r="BZ367" s="262">
        <v>1141</v>
      </c>
      <c r="CA367" s="262">
        <v>1555</v>
      </c>
      <c r="CB367" s="262">
        <v>4120</v>
      </c>
      <c r="CC367" s="262">
        <v>15085</v>
      </c>
      <c r="CD367" s="262">
        <v>46560</v>
      </c>
      <c r="CE367" s="262">
        <v>54329</v>
      </c>
      <c r="CF367" s="262">
        <v>29388</v>
      </c>
      <c r="CG367" s="262">
        <v>16570</v>
      </c>
      <c r="CH367" s="262">
        <v>13124</v>
      </c>
      <c r="CI367" s="262">
        <v>95469</v>
      </c>
      <c r="CJ367" s="262">
        <v>17675</v>
      </c>
      <c r="CK367" s="262">
        <v>55576</v>
      </c>
      <c r="CL367" s="262">
        <v>10456</v>
      </c>
      <c r="CM367" s="262">
        <v>157155</v>
      </c>
      <c r="CN367" s="262">
        <v>55284</v>
      </c>
      <c r="CO367" s="262">
        <v>50916</v>
      </c>
      <c r="CP367" s="262">
        <v>37117</v>
      </c>
      <c r="CQ367" s="262">
        <v>11427</v>
      </c>
      <c r="CR367" s="262">
        <v>2411</v>
      </c>
      <c r="CS367" s="262">
        <v>55284</v>
      </c>
      <c r="CT367" s="262">
        <v>59039</v>
      </c>
      <c r="CU367" s="262">
        <v>24666</v>
      </c>
      <c r="CV367" s="262">
        <v>13502</v>
      </c>
      <c r="CW367" s="262">
        <v>3218</v>
      </c>
      <c r="CX367" s="262">
        <v>1446</v>
      </c>
      <c r="CY367" s="262">
        <v>322077</v>
      </c>
      <c r="CZ367" s="262">
        <v>158822</v>
      </c>
      <c r="DA367" s="262">
        <v>163256</v>
      </c>
      <c r="DB367" s="262">
        <v>24748</v>
      </c>
      <c r="DC367" s="262">
        <v>21865</v>
      </c>
      <c r="DD367" s="262">
        <v>36138</v>
      </c>
      <c r="DE367" s="262">
        <v>52364</v>
      </c>
      <c r="DF367" s="262">
        <v>40791</v>
      </c>
      <c r="DG367" s="262">
        <v>40210</v>
      </c>
      <c r="DH367" s="262">
        <v>22170</v>
      </c>
      <c r="DI367" s="262">
        <v>7473</v>
      </c>
      <c r="DJ367" s="262">
        <v>7395</v>
      </c>
      <c r="DK367" s="262">
        <v>21914</v>
      </c>
      <c r="DL367" s="262">
        <v>5753</v>
      </c>
      <c r="DM367" s="262">
        <v>22357</v>
      </c>
      <c r="DN367" s="262">
        <v>17859</v>
      </c>
      <c r="DO367" s="262">
        <v>34240</v>
      </c>
      <c r="DP367" s="262">
        <v>49552</v>
      </c>
      <c r="DQ367" s="262">
        <v>73149</v>
      </c>
      <c r="DR367" s="262">
        <v>43301</v>
      </c>
      <c r="DS367" s="262">
        <v>39085</v>
      </c>
      <c r="DT367" s="262">
        <v>174790</v>
      </c>
      <c r="DU367" s="262">
        <v>165060</v>
      </c>
      <c r="DV367" s="262">
        <v>9730</v>
      </c>
      <c r="DW367" s="262">
        <v>143450</v>
      </c>
      <c r="DX367" s="262">
        <v>165060</v>
      </c>
      <c r="DY367" s="262">
        <v>144010</v>
      </c>
      <c r="DZ367" s="262">
        <v>3520</v>
      </c>
      <c r="EA367" s="262">
        <v>7810</v>
      </c>
      <c r="EB367" s="262">
        <v>8990</v>
      </c>
      <c r="EC367" s="262">
        <v>730</v>
      </c>
      <c r="ED367" s="262">
        <v>162240</v>
      </c>
      <c r="EE367" s="262">
        <v>7490</v>
      </c>
      <c r="EF367" s="262">
        <v>20840</v>
      </c>
      <c r="EG367" s="262">
        <v>30910</v>
      </c>
      <c r="EH367" s="262">
        <v>16510</v>
      </c>
      <c r="EI367" s="262">
        <v>24580</v>
      </c>
      <c r="EJ367" s="262">
        <v>3060</v>
      </c>
      <c r="EK367" s="262">
        <v>29670</v>
      </c>
      <c r="EL367" s="262">
        <v>17010</v>
      </c>
      <c r="EM367" s="262">
        <v>11690</v>
      </c>
      <c r="EN367" s="262">
        <v>470</v>
      </c>
      <c r="EO367" s="262">
        <v>165060</v>
      </c>
      <c r="EP367" s="262">
        <v>4770</v>
      </c>
      <c r="EQ367" s="262">
        <v>54850</v>
      </c>
      <c r="ER367" s="262">
        <v>37090</v>
      </c>
      <c r="ES367" s="262">
        <v>2120</v>
      </c>
      <c r="ET367" s="262">
        <v>15650</v>
      </c>
      <c r="EU367" s="262">
        <v>36990</v>
      </c>
      <c r="EV367" s="262">
        <v>25380</v>
      </c>
      <c r="EW367" s="262">
        <v>11600</v>
      </c>
      <c r="EX367" s="262">
        <v>68440</v>
      </c>
      <c r="EY367" s="262">
        <v>3550</v>
      </c>
      <c r="EZ367" s="262">
        <v>18930</v>
      </c>
      <c r="FA367" s="262">
        <v>11270</v>
      </c>
      <c r="FB367" s="262">
        <v>34690</v>
      </c>
      <c r="FC367" s="262">
        <v>0.42420000000000002</v>
      </c>
      <c r="FD367" s="262">
        <v>25850</v>
      </c>
      <c r="FE367" s="262">
        <v>10950</v>
      </c>
      <c r="FF367" s="262">
        <v>12870</v>
      </c>
      <c r="FG367" s="262">
        <v>2030</v>
      </c>
      <c r="FH367" s="262">
        <v>10560</v>
      </c>
      <c r="FI367" s="262">
        <v>980</v>
      </c>
      <c r="FJ367" s="262">
        <v>5660</v>
      </c>
      <c r="FK367" s="262">
        <v>6530</v>
      </c>
      <c r="FL367" s="262">
        <v>0.42420000000000002</v>
      </c>
      <c r="FM367" s="262">
        <v>1840</v>
      </c>
      <c r="FN367" s="262">
        <v>281000</v>
      </c>
      <c r="FO367" s="262">
        <v>9780</v>
      </c>
      <c r="FP367" s="262">
        <v>5740</v>
      </c>
      <c r="FQ367" s="262">
        <v>4050</v>
      </c>
      <c r="FR367" s="262">
        <v>84480</v>
      </c>
      <c r="FS367" s="262">
        <v>131670</v>
      </c>
      <c r="FT367" s="262">
        <v>129640</v>
      </c>
      <c r="FU367" s="262">
        <v>2030</v>
      </c>
      <c r="FV367" s="262">
        <v>16760</v>
      </c>
      <c r="FW367" s="262">
        <v>38300</v>
      </c>
      <c r="FX367" s="262">
        <v>281000</v>
      </c>
      <c r="FY367" s="262">
        <v>39140</v>
      </c>
      <c r="FZ367" s="262">
        <v>164450</v>
      </c>
      <c r="GA367" s="262">
        <v>39770</v>
      </c>
      <c r="GB367" s="262">
        <v>2330</v>
      </c>
      <c r="GC367" s="262">
        <v>16110</v>
      </c>
      <c r="GD367" s="262">
        <v>16500</v>
      </c>
      <c r="GE367" s="262">
        <v>2700</v>
      </c>
      <c r="GF367">
        <v>30686</v>
      </c>
      <c r="GG367">
        <v>14761</v>
      </c>
      <c r="GH367">
        <v>10132</v>
      </c>
      <c r="GI367">
        <v>5029</v>
      </c>
      <c r="GJ367">
        <v>2416</v>
      </c>
      <c r="GK367">
        <v>4991</v>
      </c>
      <c r="GL367">
        <v>7183</v>
      </c>
      <c r="GM367">
        <v>2323</v>
      </c>
      <c r="GN367">
        <v>1528</v>
      </c>
      <c r="GO367">
        <v>613</v>
      </c>
      <c r="GP367">
        <v>62845</v>
      </c>
      <c r="GQ367">
        <v>28832</v>
      </c>
      <c r="GR367">
        <v>36223</v>
      </c>
      <c r="GS367">
        <v>14625</v>
      </c>
      <c r="GT367">
        <v>6013</v>
      </c>
      <c r="GU367">
        <v>10074</v>
      </c>
      <c r="GV367">
        <v>14404</v>
      </c>
      <c r="GW367">
        <v>3253</v>
      </c>
      <c r="GX367">
        <v>2058</v>
      </c>
      <c r="GY367">
        <v>849</v>
      </c>
    </row>
    <row r="368" spans="1:207">
      <c r="A368" s="262">
        <v>14523</v>
      </c>
      <c r="B368" s="262">
        <v>14</v>
      </c>
      <c r="C368" s="262">
        <v>5</v>
      </c>
      <c r="D368" s="262">
        <v>23</v>
      </c>
      <c r="E368" s="262" t="s">
        <v>199</v>
      </c>
      <c r="F368" s="262" t="s">
        <v>2917</v>
      </c>
      <c r="G368" s="262" t="s">
        <v>2918</v>
      </c>
      <c r="H368" s="262" t="s">
        <v>2202</v>
      </c>
      <c r="I368" s="262">
        <v>59787</v>
      </c>
      <c r="J368" s="262">
        <v>23104</v>
      </c>
      <c r="K368" s="262">
        <v>13657</v>
      </c>
      <c r="L368" s="262">
        <v>2131</v>
      </c>
      <c r="M368" s="262">
        <v>2283</v>
      </c>
      <c r="N368" s="262">
        <v>2943</v>
      </c>
      <c r="O368" s="262">
        <v>4339</v>
      </c>
      <c r="P368" s="262">
        <v>7743</v>
      </c>
      <c r="Q368" s="262">
        <v>2554</v>
      </c>
      <c r="R368" s="262">
        <v>1033</v>
      </c>
      <c r="S368" s="262">
        <v>4607</v>
      </c>
      <c r="T368" s="262">
        <v>50172</v>
      </c>
      <c r="U368" s="262">
        <v>1542</v>
      </c>
      <c r="V368" s="262">
        <v>2130</v>
      </c>
      <c r="W368" s="262">
        <v>547</v>
      </c>
      <c r="X368" s="262">
        <v>445</v>
      </c>
      <c r="Y368" s="262">
        <v>136</v>
      </c>
      <c r="Z368" s="262">
        <v>208</v>
      </c>
      <c r="AA368" s="262">
        <v>3410</v>
      </c>
      <c r="AB368" s="262">
        <v>5140</v>
      </c>
      <c r="AC368" s="262">
        <v>699</v>
      </c>
      <c r="AD368" s="262">
        <v>42860</v>
      </c>
      <c r="AE368" s="262">
        <v>7207</v>
      </c>
      <c r="AF368" s="262">
        <v>471</v>
      </c>
      <c r="AG368" s="262">
        <v>34096</v>
      </c>
      <c r="AH368" s="262">
        <v>11806</v>
      </c>
      <c r="AI368" s="262">
        <v>8914</v>
      </c>
      <c r="AJ368" s="262">
        <v>4527</v>
      </c>
      <c r="AK368" s="262">
        <v>444</v>
      </c>
      <c r="AL368" s="262">
        <v>36449</v>
      </c>
      <c r="AM368" s="262">
        <v>7847</v>
      </c>
      <c r="AN368" s="262">
        <v>13378</v>
      </c>
      <c r="AO368" s="262">
        <v>2113</v>
      </c>
      <c r="AP368" s="262">
        <v>143457</v>
      </c>
      <c r="AQ368" s="262">
        <v>51353</v>
      </c>
      <c r="AR368" s="262">
        <v>25502</v>
      </c>
      <c r="AS368" s="262">
        <v>5862</v>
      </c>
      <c r="AT368" s="262">
        <v>10305</v>
      </c>
      <c r="AU368" s="262">
        <v>10186</v>
      </c>
      <c r="AV368" s="262">
        <v>17243</v>
      </c>
      <c r="AW368" s="262">
        <v>17809</v>
      </c>
      <c r="AX368" s="262">
        <v>3863</v>
      </c>
      <c r="AY368" s="262">
        <v>1334</v>
      </c>
      <c r="AZ368" s="262">
        <v>23603</v>
      </c>
      <c r="BA368" s="262">
        <v>81222</v>
      </c>
      <c r="BB368" s="262">
        <v>12580</v>
      </c>
      <c r="BC368" s="262">
        <v>18988</v>
      </c>
      <c r="BD368" s="262">
        <v>3257</v>
      </c>
      <c r="BE368" s="262">
        <v>2615</v>
      </c>
      <c r="BF368" s="262">
        <v>514</v>
      </c>
      <c r="BG368" s="262">
        <v>678</v>
      </c>
      <c r="BH368" s="262">
        <v>28243</v>
      </c>
      <c r="BI368" s="262">
        <v>10747</v>
      </c>
      <c r="BJ368" s="262">
        <v>2616</v>
      </c>
      <c r="BK368" s="262">
        <v>89261</v>
      </c>
      <c r="BL368" s="262">
        <v>11441</v>
      </c>
      <c r="BM368" s="262">
        <v>1149</v>
      </c>
      <c r="BN368" s="262">
        <v>50476</v>
      </c>
      <c r="BO368" s="262">
        <v>73973</v>
      </c>
      <c r="BP368" s="262">
        <v>668</v>
      </c>
      <c r="BQ368" s="262">
        <v>18340</v>
      </c>
      <c r="BR368" s="262">
        <v>9092</v>
      </c>
      <c r="BS368" s="262">
        <v>43307</v>
      </c>
      <c r="BT368" s="262">
        <v>39063</v>
      </c>
      <c r="BU368" s="262">
        <v>23469</v>
      </c>
      <c r="BV368" s="262">
        <v>13642</v>
      </c>
      <c r="BW368" s="262">
        <v>8454</v>
      </c>
      <c r="BX368" s="262">
        <v>3163</v>
      </c>
      <c r="BY368" s="262">
        <v>1313</v>
      </c>
      <c r="BZ368" s="262">
        <v>830</v>
      </c>
      <c r="CA368" s="262">
        <v>1124</v>
      </c>
      <c r="CB368" s="262">
        <v>3944</v>
      </c>
      <c r="CC368" s="262">
        <v>14338</v>
      </c>
      <c r="CD368" s="262">
        <v>40001</v>
      </c>
      <c r="CE368" s="262">
        <v>42642</v>
      </c>
      <c r="CF368" s="262">
        <v>22846</v>
      </c>
      <c r="CG368" s="262">
        <v>11357</v>
      </c>
      <c r="CH368" s="262">
        <v>8329</v>
      </c>
      <c r="CI368" s="262">
        <v>61089</v>
      </c>
      <c r="CJ368" s="262">
        <v>15092</v>
      </c>
      <c r="CK368" s="262">
        <v>62235</v>
      </c>
      <c r="CL368" s="262">
        <v>5041</v>
      </c>
      <c r="CM368" s="262">
        <v>120866</v>
      </c>
      <c r="CN368" s="262">
        <v>45882</v>
      </c>
      <c r="CO368" s="262">
        <v>38409</v>
      </c>
      <c r="CP368" s="262">
        <v>26074</v>
      </c>
      <c r="CQ368" s="262">
        <v>9084</v>
      </c>
      <c r="CR368" s="262">
        <v>1417</v>
      </c>
      <c r="CS368" s="262">
        <v>45882</v>
      </c>
      <c r="CT368" s="262">
        <v>44697</v>
      </c>
      <c r="CU368" s="262">
        <v>18330</v>
      </c>
      <c r="CV368" s="262">
        <v>8835</v>
      </c>
      <c r="CW368" s="262">
        <v>2177</v>
      </c>
      <c r="CX368" s="262">
        <v>945</v>
      </c>
      <c r="CY368" s="262">
        <v>240053</v>
      </c>
      <c r="CZ368" s="262">
        <v>115937</v>
      </c>
      <c r="DA368" s="262">
        <v>124115</v>
      </c>
      <c r="DB368" s="262">
        <v>17252</v>
      </c>
      <c r="DC368" s="262">
        <v>15891</v>
      </c>
      <c r="DD368" s="262">
        <v>24991</v>
      </c>
      <c r="DE368" s="262">
        <v>39451</v>
      </c>
      <c r="DF368" s="262">
        <v>32912</v>
      </c>
      <c r="DG368" s="262">
        <v>31253</v>
      </c>
      <c r="DH368" s="262">
        <v>16657</v>
      </c>
      <c r="DI368" s="262">
        <v>5030</v>
      </c>
      <c r="DJ368" s="262">
        <v>5223</v>
      </c>
      <c r="DK368" s="262">
        <v>15757</v>
      </c>
      <c r="DL368" s="262">
        <v>4138</v>
      </c>
      <c r="DM368" s="262">
        <v>15440</v>
      </c>
      <c r="DN368" s="262">
        <v>12546</v>
      </c>
      <c r="DO368" s="262">
        <v>24917</v>
      </c>
      <c r="DP368" s="262">
        <v>36728</v>
      </c>
      <c r="DQ368" s="262">
        <v>55864</v>
      </c>
      <c r="DR368" s="262">
        <v>35073</v>
      </c>
      <c r="DS368" s="262">
        <v>29336</v>
      </c>
      <c r="DT368" s="262">
        <v>126900</v>
      </c>
      <c r="DU368" s="262">
        <v>118660</v>
      </c>
      <c r="DV368" s="262">
        <v>8250</v>
      </c>
      <c r="DW368" s="262">
        <v>110060</v>
      </c>
      <c r="DX368" s="262">
        <v>118660</v>
      </c>
      <c r="DY368" s="262">
        <v>103220</v>
      </c>
      <c r="DZ368" s="262">
        <v>2610</v>
      </c>
      <c r="EA368" s="262">
        <v>5690</v>
      </c>
      <c r="EB368" s="262">
        <v>6710</v>
      </c>
      <c r="EC368" s="262">
        <v>420</v>
      </c>
      <c r="ED368" s="262">
        <v>116540</v>
      </c>
      <c r="EE368" s="262">
        <v>6130</v>
      </c>
      <c r="EF368" s="262">
        <v>14480</v>
      </c>
      <c r="EG368" s="262">
        <v>22790</v>
      </c>
      <c r="EH368" s="262">
        <v>12320</v>
      </c>
      <c r="EI368" s="262">
        <v>18410</v>
      </c>
      <c r="EJ368" s="262">
        <v>1520</v>
      </c>
      <c r="EK368" s="262">
        <v>20920</v>
      </c>
      <c r="EL368" s="262">
        <v>11240</v>
      </c>
      <c r="EM368" s="262">
        <v>8220</v>
      </c>
      <c r="EN368" s="262">
        <v>510</v>
      </c>
      <c r="EO368" s="262">
        <v>118660</v>
      </c>
      <c r="EP368" s="262">
        <v>2010</v>
      </c>
      <c r="EQ368" s="262">
        <v>40010</v>
      </c>
      <c r="ER368" s="262">
        <v>28270</v>
      </c>
      <c r="ES368" s="262">
        <v>1350</v>
      </c>
      <c r="ET368" s="262">
        <v>10390</v>
      </c>
      <c r="EU368" s="262">
        <v>27960</v>
      </c>
      <c r="EV368" s="262">
        <v>20090</v>
      </c>
      <c r="EW368" s="262">
        <v>7870</v>
      </c>
      <c r="EX368" s="262">
        <v>48680</v>
      </c>
      <c r="EY368" s="262">
        <v>2100</v>
      </c>
      <c r="EZ368" s="262">
        <v>12640</v>
      </c>
      <c r="FA368" s="262">
        <v>7660</v>
      </c>
      <c r="FB368" s="262">
        <v>26270</v>
      </c>
      <c r="FC368" s="262">
        <v>0.42420000000000002</v>
      </c>
      <c r="FD368" s="262">
        <v>18350</v>
      </c>
      <c r="FE368" s="262">
        <v>7130</v>
      </c>
      <c r="FF368" s="262">
        <v>9650</v>
      </c>
      <c r="FG368" s="262">
        <v>1560</v>
      </c>
      <c r="FH368" s="262">
        <v>6920</v>
      </c>
      <c r="FI368" s="262">
        <v>810</v>
      </c>
      <c r="FJ368" s="262">
        <v>4320</v>
      </c>
      <c r="FK368" s="262">
        <v>5300</v>
      </c>
      <c r="FL368" s="262">
        <v>0.42420000000000002</v>
      </c>
      <c r="FM368" s="262">
        <v>930</v>
      </c>
      <c r="FN368" s="262">
        <v>210740</v>
      </c>
      <c r="FO368" s="262">
        <v>6910</v>
      </c>
      <c r="FP368" s="262">
        <v>4110</v>
      </c>
      <c r="FQ368" s="262">
        <v>2800</v>
      </c>
      <c r="FR368" s="262">
        <v>62430</v>
      </c>
      <c r="FS368" s="262">
        <v>98100</v>
      </c>
      <c r="FT368" s="262">
        <v>96540</v>
      </c>
      <c r="FU368" s="262">
        <v>1560</v>
      </c>
      <c r="FV368" s="262">
        <v>13310</v>
      </c>
      <c r="FW368" s="262">
        <v>29980</v>
      </c>
      <c r="FX368" s="262">
        <v>210740</v>
      </c>
      <c r="FY368" s="262">
        <v>27230</v>
      </c>
      <c r="FZ368" s="262">
        <v>121170</v>
      </c>
      <c r="GA368" s="262">
        <v>32770</v>
      </c>
      <c r="GB368" s="262">
        <v>2360</v>
      </c>
      <c r="GC368" s="262">
        <v>14140</v>
      </c>
      <c r="GD368" s="262">
        <v>11980</v>
      </c>
      <c r="GE368" s="262">
        <v>1090</v>
      </c>
      <c r="GF368">
        <v>23104</v>
      </c>
      <c r="GG368">
        <v>13442</v>
      </c>
      <c r="GH368">
        <v>7209</v>
      </c>
      <c r="GI368">
        <v>3685</v>
      </c>
      <c r="GJ368">
        <v>1469</v>
      </c>
      <c r="GK368">
        <v>3758</v>
      </c>
      <c r="GL368">
        <v>4321</v>
      </c>
      <c r="GM368">
        <v>1472</v>
      </c>
      <c r="GN368">
        <v>946</v>
      </c>
      <c r="GO368">
        <v>381</v>
      </c>
      <c r="GP368">
        <v>51353</v>
      </c>
      <c r="GQ368">
        <v>25197</v>
      </c>
      <c r="GR368">
        <v>25053</v>
      </c>
      <c r="GS368">
        <v>15104</v>
      </c>
      <c r="GT368">
        <v>4797</v>
      </c>
      <c r="GU368">
        <v>8272</v>
      </c>
      <c r="GV368">
        <v>9846</v>
      </c>
      <c r="GW368">
        <v>2126</v>
      </c>
      <c r="GX368">
        <v>1198</v>
      </c>
      <c r="GY368">
        <v>511</v>
      </c>
    </row>
    <row r="369" spans="1:207">
      <c r="A369" s="262">
        <v>14524</v>
      </c>
      <c r="B369" s="262">
        <v>14</v>
      </c>
      <c r="C369" s="262">
        <v>5</v>
      </c>
      <c r="D369" s="262">
        <v>24</v>
      </c>
      <c r="E369" s="262" t="s">
        <v>199</v>
      </c>
      <c r="F369" s="262" t="s">
        <v>2919</v>
      </c>
      <c r="G369" s="262" t="s">
        <v>2920</v>
      </c>
      <c r="H369" s="262" t="s">
        <v>2202</v>
      </c>
      <c r="I369" s="262">
        <v>73160</v>
      </c>
      <c r="J369" s="262">
        <v>25838</v>
      </c>
      <c r="K369" s="262">
        <v>17334</v>
      </c>
      <c r="L369" s="262">
        <v>2073</v>
      </c>
      <c r="M369" s="262">
        <v>2772</v>
      </c>
      <c r="N369" s="262">
        <v>3864</v>
      </c>
      <c r="O369" s="262">
        <v>5028</v>
      </c>
      <c r="P369" s="262">
        <v>10925</v>
      </c>
      <c r="Q369" s="262">
        <v>3835</v>
      </c>
      <c r="R369" s="262">
        <v>1491</v>
      </c>
      <c r="S369" s="262">
        <v>6456</v>
      </c>
      <c r="T369" s="262">
        <v>59748</v>
      </c>
      <c r="U369" s="262">
        <v>2517</v>
      </c>
      <c r="V369" s="262">
        <v>2595</v>
      </c>
      <c r="W369" s="262">
        <v>964</v>
      </c>
      <c r="X369" s="262">
        <v>527</v>
      </c>
      <c r="Y369" s="262">
        <v>93</v>
      </c>
      <c r="Z369" s="262">
        <v>260</v>
      </c>
      <c r="AA369" s="262">
        <v>4934</v>
      </c>
      <c r="AB369" s="262">
        <v>5554</v>
      </c>
      <c r="AC369" s="262">
        <v>1620</v>
      </c>
      <c r="AD369" s="262">
        <v>55191</v>
      </c>
      <c r="AE369" s="262">
        <v>5376</v>
      </c>
      <c r="AF369" s="262">
        <v>485</v>
      </c>
      <c r="AG369" s="262">
        <v>38212</v>
      </c>
      <c r="AH369" s="262">
        <v>14620</v>
      </c>
      <c r="AI369" s="262">
        <v>13230</v>
      </c>
      <c r="AJ369" s="262">
        <v>6347</v>
      </c>
      <c r="AK369" s="262">
        <v>751</v>
      </c>
      <c r="AL369" s="262">
        <v>42191</v>
      </c>
      <c r="AM369" s="262">
        <v>11766</v>
      </c>
      <c r="AN369" s="262">
        <v>15788</v>
      </c>
      <c r="AO369" s="262">
        <v>3415</v>
      </c>
      <c r="AP369" s="262">
        <v>193973</v>
      </c>
      <c r="AQ369" s="262">
        <v>62287</v>
      </c>
      <c r="AR369" s="262">
        <v>37048</v>
      </c>
      <c r="AS369" s="262">
        <v>6973</v>
      </c>
      <c r="AT369" s="262">
        <v>15707</v>
      </c>
      <c r="AU369" s="262">
        <v>15926</v>
      </c>
      <c r="AV369" s="262">
        <v>20004</v>
      </c>
      <c r="AW369" s="262">
        <v>27923</v>
      </c>
      <c r="AX369" s="262">
        <v>5961</v>
      </c>
      <c r="AY369" s="262">
        <v>2141</v>
      </c>
      <c r="AZ369" s="262">
        <v>34709</v>
      </c>
      <c r="BA369" s="262">
        <v>103893</v>
      </c>
      <c r="BB369" s="262">
        <v>21900</v>
      </c>
      <c r="BC369" s="262">
        <v>21930</v>
      </c>
      <c r="BD369" s="262">
        <v>7451</v>
      </c>
      <c r="BE369" s="262">
        <v>2794</v>
      </c>
      <c r="BF369" s="262">
        <v>651</v>
      </c>
      <c r="BG369" s="262">
        <v>642</v>
      </c>
      <c r="BH369" s="262">
        <v>38744</v>
      </c>
      <c r="BI369" s="262">
        <v>12284</v>
      </c>
      <c r="BJ369" s="262">
        <v>8641</v>
      </c>
      <c r="BK369" s="262">
        <v>123573</v>
      </c>
      <c r="BL369" s="262">
        <v>9850</v>
      </c>
      <c r="BM369" s="262">
        <v>878</v>
      </c>
      <c r="BN369" s="262">
        <v>63098</v>
      </c>
      <c r="BO369" s="262">
        <v>108260</v>
      </c>
      <c r="BP369" s="262">
        <v>227</v>
      </c>
      <c r="BQ369" s="262">
        <v>22385</v>
      </c>
      <c r="BR369" s="262">
        <v>11943</v>
      </c>
      <c r="BS369" s="262">
        <v>63811</v>
      </c>
      <c r="BT369" s="262">
        <v>53126</v>
      </c>
      <c r="BU369" s="262">
        <v>28946</v>
      </c>
      <c r="BV369" s="262">
        <v>17575</v>
      </c>
      <c r="BW369" s="262">
        <v>10950</v>
      </c>
      <c r="BX369" s="262">
        <v>3797</v>
      </c>
      <c r="BY369" s="262">
        <v>1593</v>
      </c>
      <c r="BZ369" s="262">
        <v>973</v>
      </c>
      <c r="CA369" s="262">
        <v>1256</v>
      </c>
      <c r="CB369" s="262">
        <v>5237</v>
      </c>
      <c r="CC369" s="262">
        <v>20982</v>
      </c>
      <c r="CD369" s="262">
        <v>59086</v>
      </c>
      <c r="CE369" s="262">
        <v>56218</v>
      </c>
      <c r="CF369" s="262">
        <v>27778</v>
      </c>
      <c r="CG369" s="262">
        <v>14289</v>
      </c>
      <c r="CH369" s="262">
        <v>10380</v>
      </c>
      <c r="CI369" s="262">
        <v>84872</v>
      </c>
      <c r="CJ369" s="262">
        <v>24868</v>
      </c>
      <c r="CK369" s="262">
        <v>73425</v>
      </c>
      <c r="CL369" s="262">
        <v>10805</v>
      </c>
      <c r="CM369" s="262">
        <v>167404</v>
      </c>
      <c r="CN369" s="262">
        <v>63220</v>
      </c>
      <c r="CO369" s="262">
        <v>55625</v>
      </c>
      <c r="CP369" s="262">
        <v>34945</v>
      </c>
      <c r="CQ369" s="262">
        <v>11386</v>
      </c>
      <c r="CR369" s="262">
        <v>2228</v>
      </c>
      <c r="CS369" s="262">
        <v>63220</v>
      </c>
      <c r="CT369" s="262">
        <v>63950</v>
      </c>
      <c r="CU369" s="262">
        <v>24375</v>
      </c>
      <c r="CV369" s="262">
        <v>11868</v>
      </c>
      <c r="CW369" s="262">
        <v>2803</v>
      </c>
      <c r="CX369" s="262">
        <v>1188</v>
      </c>
      <c r="CY369" s="262">
        <v>335220</v>
      </c>
      <c r="CZ369" s="262">
        <v>162041</v>
      </c>
      <c r="DA369" s="262">
        <v>173179</v>
      </c>
      <c r="DB369" s="262">
        <v>24750</v>
      </c>
      <c r="DC369" s="262">
        <v>22194</v>
      </c>
      <c r="DD369" s="262">
        <v>36679</v>
      </c>
      <c r="DE369" s="262">
        <v>53782</v>
      </c>
      <c r="DF369" s="262">
        <v>45108</v>
      </c>
      <c r="DG369" s="262">
        <v>42540</v>
      </c>
      <c r="DH369" s="262">
        <v>23908</v>
      </c>
      <c r="DI369" s="262">
        <v>7409</v>
      </c>
      <c r="DJ369" s="262">
        <v>7377</v>
      </c>
      <c r="DK369" s="262">
        <v>21893</v>
      </c>
      <c r="DL369" s="262">
        <v>5785</v>
      </c>
      <c r="DM369" s="262">
        <v>22885</v>
      </c>
      <c r="DN369" s="262">
        <v>18274</v>
      </c>
      <c r="DO369" s="262">
        <v>34791</v>
      </c>
      <c r="DP369" s="262">
        <v>51468</v>
      </c>
      <c r="DQ369" s="262">
        <v>76289</v>
      </c>
      <c r="DR369" s="262">
        <v>47535</v>
      </c>
      <c r="DS369" s="262">
        <v>41514</v>
      </c>
      <c r="DT369" s="262">
        <v>177620</v>
      </c>
      <c r="DU369" s="262">
        <v>167530</v>
      </c>
      <c r="DV369" s="262">
        <v>10090</v>
      </c>
      <c r="DW369" s="262">
        <v>154480</v>
      </c>
      <c r="DX369" s="262">
        <v>167530</v>
      </c>
      <c r="DY369" s="262">
        <v>146200</v>
      </c>
      <c r="DZ369" s="262">
        <v>3370</v>
      </c>
      <c r="EA369" s="262">
        <v>7970</v>
      </c>
      <c r="EB369" s="262">
        <v>9360</v>
      </c>
      <c r="EC369" s="262">
        <v>620</v>
      </c>
      <c r="ED369" s="262">
        <v>164620</v>
      </c>
      <c r="EE369" s="262">
        <v>8060</v>
      </c>
      <c r="EF369" s="262">
        <v>21220</v>
      </c>
      <c r="EG369" s="262">
        <v>31550</v>
      </c>
      <c r="EH369" s="262">
        <v>16570</v>
      </c>
      <c r="EI369" s="262">
        <v>26150</v>
      </c>
      <c r="EJ369" s="262">
        <v>1900</v>
      </c>
      <c r="EK369" s="262">
        <v>30960</v>
      </c>
      <c r="EL369" s="262">
        <v>15410</v>
      </c>
      <c r="EM369" s="262">
        <v>12140</v>
      </c>
      <c r="EN369" s="262">
        <v>650</v>
      </c>
      <c r="EO369" s="262">
        <v>167530</v>
      </c>
      <c r="EP369" s="262">
        <v>2330</v>
      </c>
      <c r="EQ369" s="262">
        <v>53900</v>
      </c>
      <c r="ER369" s="262">
        <v>38170</v>
      </c>
      <c r="ES369" s="262">
        <v>2060</v>
      </c>
      <c r="ET369" s="262">
        <v>13670</v>
      </c>
      <c r="EU369" s="262">
        <v>38770</v>
      </c>
      <c r="EV369" s="262">
        <v>27340</v>
      </c>
      <c r="EW369" s="262">
        <v>11430</v>
      </c>
      <c r="EX369" s="262">
        <v>72510</v>
      </c>
      <c r="EY369" s="262">
        <v>3410</v>
      </c>
      <c r="EZ369" s="262">
        <v>20860</v>
      </c>
      <c r="FA369" s="262">
        <v>10750</v>
      </c>
      <c r="FB369" s="262">
        <v>37490</v>
      </c>
      <c r="FC369" s="262">
        <v>20</v>
      </c>
      <c r="FD369" s="262">
        <v>25720</v>
      </c>
      <c r="FE369" s="262">
        <v>9470</v>
      </c>
      <c r="FF369" s="262">
        <v>13940</v>
      </c>
      <c r="FG369" s="262">
        <v>2310</v>
      </c>
      <c r="FH369" s="262">
        <v>9060</v>
      </c>
      <c r="FI369" s="262">
        <v>850</v>
      </c>
      <c r="FJ369" s="262">
        <v>6230</v>
      </c>
      <c r="FK369" s="262">
        <v>7820</v>
      </c>
      <c r="FL369" s="262">
        <v>0.42420000000000002</v>
      </c>
      <c r="FM369" s="262">
        <v>1610</v>
      </c>
      <c r="FN369" s="262">
        <v>296240</v>
      </c>
      <c r="FO369" s="262">
        <v>11120</v>
      </c>
      <c r="FP369" s="262">
        <v>6490</v>
      </c>
      <c r="FQ369" s="262">
        <v>4630</v>
      </c>
      <c r="FR369" s="262">
        <v>89050</v>
      </c>
      <c r="FS369" s="262">
        <v>136270</v>
      </c>
      <c r="FT369" s="262">
        <v>133960</v>
      </c>
      <c r="FU369" s="262">
        <v>2310</v>
      </c>
      <c r="FV369" s="262">
        <v>16340</v>
      </c>
      <c r="FW369" s="262">
        <v>43450</v>
      </c>
      <c r="FX369" s="262">
        <v>296240</v>
      </c>
      <c r="FY369" s="262">
        <v>41840</v>
      </c>
      <c r="FZ369" s="262">
        <v>171870</v>
      </c>
      <c r="GA369" s="262">
        <v>42780</v>
      </c>
      <c r="GB369" s="262">
        <v>2780</v>
      </c>
      <c r="GC369" s="262">
        <v>18970</v>
      </c>
      <c r="GD369" s="262">
        <v>15750</v>
      </c>
      <c r="GE369" s="262">
        <v>2240</v>
      </c>
      <c r="GF369">
        <v>25838</v>
      </c>
      <c r="GG369">
        <v>17195</v>
      </c>
      <c r="GH369">
        <v>8459</v>
      </c>
      <c r="GI369">
        <v>4181</v>
      </c>
      <c r="GJ369">
        <v>1797</v>
      </c>
      <c r="GK369">
        <v>4941</v>
      </c>
      <c r="GL369">
        <v>6555</v>
      </c>
      <c r="GM369">
        <v>2234</v>
      </c>
      <c r="GN369">
        <v>1393</v>
      </c>
      <c r="GO369">
        <v>567</v>
      </c>
      <c r="GP369">
        <v>62287</v>
      </c>
      <c r="GQ369">
        <v>36787</v>
      </c>
      <c r="GR369">
        <v>37486</v>
      </c>
      <c r="GS369">
        <v>17039</v>
      </c>
      <c r="GT369">
        <v>6310</v>
      </c>
      <c r="GU369">
        <v>12374</v>
      </c>
      <c r="GV369">
        <v>15595</v>
      </c>
      <c r="GW369">
        <v>3361</v>
      </c>
      <c r="GX369">
        <v>1989</v>
      </c>
      <c r="GY369">
        <v>742</v>
      </c>
    </row>
    <row r="370" spans="1:207">
      <c r="A370" s="262">
        <v>14612</v>
      </c>
      <c r="B370" s="262">
        <v>14</v>
      </c>
      <c r="C370" s="262">
        <v>6</v>
      </c>
      <c r="D370" s="262">
        <v>12</v>
      </c>
      <c r="E370" s="262" t="s">
        <v>199</v>
      </c>
      <c r="F370" s="262" t="s">
        <v>2921</v>
      </c>
      <c r="G370" s="262" t="s">
        <v>2922</v>
      </c>
      <c r="H370" s="262" t="s">
        <v>2202</v>
      </c>
      <c r="I370" s="262">
        <v>57052</v>
      </c>
      <c r="J370" s="262">
        <v>14285</v>
      </c>
      <c r="K370" s="262">
        <v>16668</v>
      </c>
      <c r="L370" s="262">
        <v>2045</v>
      </c>
      <c r="M370" s="262">
        <v>2678</v>
      </c>
      <c r="N370" s="262">
        <v>2936</v>
      </c>
      <c r="O370" s="262">
        <v>3130</v>
      </c>
      <c r="P370" s="262">
        <v>9281</v>
      </c>
      <c r="Q370" s="262">
        <v>3691</v>
      </c>
      <c r="R370" s="262">
        <v>2338</v>
      </c>
      <c r="S370" s="262">
        <v>8356</v>
      </c>
      <c r="T370" s="262">
        <v>36557</v>
      </c>
      <c r="U370" s="262">
        <v>5587</v>
      </c>
      <c r="V370" s="262">
        <v>111</v>
      </c>
      <c r="W370" s="262">
        <v>4358</v>
      </c>
      <c r="X370" s="262">
        <v>1675</v>
      </c>
      <c r="Y370" s="262">
        <v>148</v>
      </c>
      <c r="Z370" s="262">
        <v>260</v>
      </c>
      <c r="AA370" s="262">
        <v>11439</v>
      </c>
      <c r="AB370" s="262">
        <v>3988</v>
      </c>
      <c r="AC370" s="262">
        <v>1189</v>
      </c>
      <c r="AD370" s="262">
        <v>38168</v>
      </c>
      <c r="AE370" s="262">
        <v>2061</v>
      </c>
      <c r="AF370" s="262">
        <v>207</v>
      </c>
      <c r="AG370" s="262">
        <v>24985</v>
      </c>
      <c r="AH370" s="262">
        <v>5719</v>
      </c>
      <c r="AI370" s="262">
        <v>9345</v>
      </c>
      <c r="AJ370" s="262">
        <v>12613</v>
      </c>
      <c r="AK370" s="262">
        <v>4390</v>
      </c>
      <c r="AL370" s="262">
        <v>29062</v>
      </c>
      <c r="AM370" s="262">
        <v>8009</v>
      </c>
      <c r="AN370" s="262">
        <v>16332</v>
      </c>
      <c r="AO370" s="262">
        <v>3649</v>
      </c>
      <c r="AP370" s="262">
        <v>293963</v>
      </c>
      <c r="AQ370" s="262">
        <v>68215</v>
      </c>
      <c r="AR370" s="262">
        <v>55158</v>
      </c>
      <c r="AS370" s="262">
        <v>14471</v>
      </c>
      <c r="AT370" s="262">
        <v>27524</v>
      </c>
      <c r="AU370" s="262">
        <v>37254</v>
      </c>
      <c r="AV370" s="262">
        <v>31678</v>
      </c>
      <c r="AW370" s="262">
        <v>47903</v>
      </c>
      <c r="AX370" s="262">
        <v>6943</v>
      </c>
      <c r="AY370" s="262">
        <v>4814</v>
      </c>
      <c r="AZ370" s="262">
        <v>70354</v>
      </c>
      <c r="BA370" s="262">
        <v>83813</v>
      </c>
      <c r="BB370" s="262">
        <v>60137</v>
      </c>
      <c r="BC370" s="262">
        <v>596</v>
      </c>
      <c r="BD370" s="262">
        <v>56224</v>
      </c>
      <c r="BE370" s="262">
        <v>16361</v>
      </c>
      <c r="BF370" s="262">
        <v>5341</v>
      </c>
      <c r="BG370" s="262">
        <v>1134</v>
      </c>
      <c r="BH370" s="262">
        <v>132891</v>
      </c>
      <c r="BI370" s="262">
        <v>10355</v>
      </c>
      <c r="BJ370" s="262">
        <v>6643</v>
      </c>
      <c r="BK370" s="262">
        <v>137872</v>
      </c>
      <c r="BL370" s="262">
        <v>5451</v>
      </c>
      <c r="BM370" s="262">
        <v>748</v>
      </c>
      <c r="BN370" s="262">
        <v>40222</v>
      </c>
      <c r="BO370" s="262">
        <v>238301</v>
      </c>
      <c r="BP370" s="262">
        <v>539</v>
      </c>
      <c r="BQ370" s="262">
        <v>14898</v>
      </c>
      <c r="BR370" s="262">
        <v>32490</v>
      </c>
      <c r="BS370" s="262">
        <v>87693</v>
      </c>
      <c r="BT370" s="262">
        <v>102377</v>
      </c>
      <c r="BU370" s="262">
        <v>34934</v>
      </c>
      <c r="BV370" s="262">
        <v>16501</v>
      </c>
      <c r="BW370" s="262">
        <v>10709</v>
      </c>
      <c r="BX370" s="262">
        <v>4570</v>
      </c>
      <c r="BY370" s="262">
        <v>1917</v>
      </c>
      <c r="BZ370" s="262">
        <v>1068</v>
      </c>
      <c r="CA370" s="262">
        <v>1701</v>
      </c>
      <c r="CB370" s="262">
        <v>17676</v>
      </c>
      <c r="CC370" s="262">
        <v>37563</v>
      </c>
      <c r="CD370" s="262">
        <v>90857</v>
      </c>
      <c r="CE370" s="262">
        <v>93702</v>
      </c>
      <c r="CF370" s="262">
        <v>34753</v>
      </c>
      <c r="CG370" s="262">
        <v>12034</v>
      </c>
      <c r="CH370" s="262">
        <v>7375</v>
      </c>
      <c r="CI370" s="262">
        <v>104892</v>
      </c>
      <c r="CJ370" s="262">
        <v>22194</v>
      </c>
      <c r="CK370" s="262">
        <v>125043</v>
      </c>
      <c r="CL370" s="262">
        <v>41831</v>
      </c>
      <c r="CM370" s="262">
        <v>275943</v>
      </c>
      <c r="CN370" s="262">
        <v>125282</v>
      </c>
      <c r="CO370" s="262">
        <v>77374</v>
      </c>
      <c r="CP370" s="262">
        <v>45260</v>
      </c>
      <c r="CQ370" s="262">
        <v>17915</v>
      </c>
      <c r="CR370" s="262">
        <v>10112</v>
      </c>
      <c r="CS370" s="262">
        <v>125282</v>
      </c>
      <c r="CT370" s="262">
        <v>94577</v>
      </c>
      <c r="CU370" s="262">
        <v>32904</v>
      </c>
      <c r="CV370" s="262">
        <v>17648</v>
      </c>
      <c r="CW370" s="262">
        <v>4094</v>
      </c>
      <c r="CX370" s="262">
        <v>1438</v>
      </c>
      <c r="CY370" s="262">
        <v>512354</v>
      </c>
      <c r="CZ370" s="262">
        <v>250250</v>
      </c>
      <c r="DA370" s="262">
        <v>262104</v>
      </c>
      <c r="DB370" s="262">
        <v>47317</v>
      </c>
      <c r="DC370" s="262">
        <v>31299</v>
      </c>
      <c r="DD370" s="262">
        <v>93126</v>
      </c>
      <c r="DE370" s="262">
        <v>60399</v>
      </c>
      <c r="DF370" s="262">
        <v>55580</v>
      </c>
      <c r="DG370" s="262">
        <v>55291</v>
      </c>
      <c r="DH370" s="262">
        <v>28261</v>
      </c>
      <c r="DI370" s="262">
        <v>16548</v>
      </c>
      <c r="DJ370" s="262">
        <v>14322</v>
      </c>
      <c r="DK370" s="262">
        <v>33734</v>
      </c>
      <c r="DL370" s="262">
        <v>7173</v>
      </c>
      <c r="DM370" s="262">
        <v>52455</v>
      </c>
      <c r="DN370" s="262">
        <v>47510</v>
      </c>
      <c r="DO370" s="262">
        <v>70968</v>
      </c>
      <c r="DP370" s="262">
        <v>70113</v>
      </c>
      <c r="DQ370" s="262">
        <v>85871</v>
      </c>
      <c r="DR370" s="262">
        <v>63505</v>
      </c>
      <c r="DS370" s="262">
        <v>50155</v>
      </c>
      <c r="DT370" s="262">
        <v>284250</v>
      </c>
      <c r="DU370" s="262">
        <v>267750</v>
      </c>
      <c r="DV370" s="262">
        <v>16500</v>
      </c>
      <c r="DW370" s="262">
        <v>222650</v>
      </c>
      <c r="DX370" s="262">
        <v>267750</v>
      </c>
      <c r="DY370" s="262">
        <v>225760</v>
      </c>
      <c r="DZ370" s="262">
        <v>8540</v>
      </c>
      <c r="EA370" s="262">
        <v>9960</v>
      </c>
      <c r="EB370" s="262">
        <v>22100</v>
      </c>
      <c r="EC370" s="262">
        <v>1390</v>
      </c>
      <c r="ED370" s="262">
        <v>263490</v>
      </c>
      <c r="EE370" s="262">
        <v>14020</v>
      </c>
      <c r="EF370" s="262">
        <v>69470</v>
      </c>
      <c r="EG370" s="262">
        <v>54860</v>
      </c>
      <c r="EH370" s="262">
        <v>26400</v>
      </c>
      <c r="EI370" s="262">
        <v>42630</v>
      </c>
      <c r="EJ370" s="262">
        <v>1950</v>
      </c>
      <c r="EK370" s="262">
        <v>26570</v>
      </c>
      <c r="EL370" s="262">
        <v>11710</v>
      </c>
      <c r="EM370" s="262">
        <v>14570</v>
      </c>
      <c r="EN370" s="262">
        <v>1310</v>
      </c>
      <c r="EO370" s="262">
        <v>267750</v>
      </c>
      <c r="EP370" s="262">
        <v>1180</v>
      </c>
      <c r="EQ370" s="262">
        <v>49240</v>
      </c>
      <c r="ER370" s="262">
        <v>32230</v>
      </c>
      <c r="ES370" s="262">
        <v>3460</v>
      </c>
      <c r="ET370" s="262">
        <v>13550</v>
      </c>
      <c r="EU370" s="262">
        <v>67540</v>
      </c>
      <c r="EV370" s="262">
        <v>44100</v>
      </c>
      <c r="EW370" s="262">
        <v>23440</v>
      </c>
      <c r="EX370" s="262">
        <v>149800</v>
      </c>
      <c r="EY370" s="262">
        <v>6050</v>
      </c>
      <c r="EZ370" s="262">
        <v>50040</v>
      </c>
      <c r="FA370" s="262">
        <v>20500</v>
      </c>
      <c r="FB370" s="262">
        <v>73210</v>
      </c>
      <c r="FC370" s="262">
        <v>0.42420000000000002</v>
      </c>
      <c r="FD370" s="262">
        <v>38780</v>
      </c>
      <c r="FE370" s="262">
        <v>15940</v>
      </c>
      <c r="FF370" s="262">
        <v>19400</v>
      </c>
      <c r="FG370" s="262">
        <v>3440</v>
      </c>
      <c r="FH370" s="262">
        <v>15170</v>
      </c>
      <c r="FI370" s="262">
        <v>0.42420000000000002</v>
      </c>
      <c r="FJ370" s="262">
        <v>6340</v>
      </c>
      <c r="FK370" s="262">
        <v>12650</v>
      </c>
      <c r="FL370" s="262">
        <v>0.42420000000000002</v>
      </c>
      <c r="FM370" s="262">
        <v>3270</v>
      </c>
      <c r="FN370" s="262">
        <v>442520</v>
      </c>
      <c r="FO370" s="262">
        <v>14970</v>
      </c>
      <c r="FP370" s="262">
        <v>9530</v>
      </c>
      <c r="FQ370" s="262">
        <v>5440</v>
      </c>
      <c r="FR370" s="262">
        <v>82950</v>
      </c>
      <c r="FS370" s="262">
        <v>154810</v>
      </c>
      <c r="FT370" s="262">
        <v>151370</v>
      </c>
      <c r="FU370" s="262">
        <v>3440</v>
      </c>
      <c r="FV370" s="262">
        <v>38830</v>
      </c>
      <c r="FW370" s="262">
        <v>150960</v>
      </c>
      <c r="FX370" s="262">
        <v>442520</v>
      </c>
      <c r="FY370" s="262">
        <v>77120</v>
      </c>
      <c r="FZ370" s="262">
        <v>184440</v>
      </c>
      <c r="GA370" s="262">
        <v>55500</v>
      </c>
      <c r="GB370" s="262">
        <v>7160</v>
      </c>
      <c r="GC370" s="262">
        <v>37960</v>
      </c>
      <c r="GD370" s="262">
        <v>67190</v>
      </c>
      <c r="GE370" s="262">
        <v>13150</v>
      </c>
      <c r="GF370">
        <v>14285</v>
      </c>
      <c r="GG370">
        <v>16602</v>
      </c>
      <c r="GH370">
        <v>7445</v>
      </c>
      <c r="GI370">
        <v>2599</v>
      </c>
      <c r="GJ370">
        <v>1099</v>
      </c>
      <c r="GK370">
        <v>3514</v>
      </c>
      <c r="GL370">
        <v>6471</v>
      </c>
      <c r="GM370">
        <v>2113</v>
      </c>
      <c r="GN370">
        <v>1984</v>
      </c>
      <c r="GO370">
        <v>940</v>
      </c>
      <c r="GP370">
        <v>68215</v>
      </c>
      <c r="GQ370">
        <v>54874</v>
      </c>
      <c r="GR370">
        <v>76285</v>
      </c>
      <c r="GS370">
        <v>28324</v>
      </c>
      <c r="GT370">
        <v>8496</v>
      </c>
      <c r="GU370">
        <v>18463</v>
      </c>
      <c r="GV370">
        <v>29783</v>
      </c>
      <c r="GW370">
        <v>3777</v>
      </c>
      <c r="GX370">
        <v>3472</v>
      </c>
      <c r="GY370">
        <v>2271</v>
      </c>
    </row>
    <row r="371" spans="1:207">
      <c r="A371" s="262">
        <v>14625</v>
      </c>
      <c r="B371" s="262">
        <v>14</v>
      </c>
      <c r="C371" s="262">
        <v>6</v>
      </c>
      <c r="D371" s="262">
        <v>25</v>
      </c>
      <c r="E371" s="262" t="s">
        <v>199</v>
      </c>
      <c r="F371" s="262" t="s">
        <v>2923</v>
      </c>
      <c r="G371" s="262" t="s">
        <v>2924</v>
      </c>
      <c r="H371" s="262" t="s">
        <v>2202</v>
      </c>
      <c r="I371" s="262">
        <v>78790</v>
      </c>
      <c r="J371" s="262">
        <v>21656</v>
      </c>
      <c r="K371" s="262">
        <v>18016</v>
      </c>
      <c r="L371" s="262">
        <v>4221</v>
      </c>
      <c r="M371" s="262">
        <v>4195</v>
      </c>
      <c r="N371" s="262">
        <v>4807</v>
      </c>
      <c r="O371" s="262">
        <v>6899</v>
      </c>
      <c r="P371" s="262">
        <v>12672</v>
      </c>
      <c r="Q371" s="262">
        <v>4329</v>
      </c>
      <c r="R371" s="262">
        <v>1995</v>
      </c>
      <c r="S371" s="262">
        <v>3802</v>
      </c>
      <c r="T371" s="262">
        <v>68210</v>
      </c>
      <c r="U371" s="262">
        <v>2619</v>
      </c>
      <c r="V371" s="262">
        <v>2613</v>
      </c>
      <c r="W371" s="262">
        <v>417</v>
      </c>
      <c r="X371" s="262">
        <v>773</v>
      </c>
      <c r="Y371" s="262">
        <v>89</v>
      </c>
      <c r="Z371" s="262">
        <v>267</v>
      </c>
      <c r="AA371" s="262">
        <v>5188</v>
      </c>
      <c r="AB371" s="262">
        <v>6242</v>
      </c>
      <c r="AC371" s="262">
        <v>1337</v>
      </c>
      <c r="AD371" s="262">
        <v>54258</v>
      </c>
      <c r="AE371" s="262">
        <v>11096</v>
      </c>
      <c r="AF371" s="262">
        <v>669</v>
      </c>
      <c r="AG371" s="262">
        <v>52812</v>
      </c>
      <c r="AH371" s="262">
        <v>13804</v>
      </c>
      <c r="AI371" s="262">
        <v>7237</v>
      </c>
      <c r="AJ371" s="262">
        <v>4426</v>
      </c>
      <c r="AK371" s="262">
        <v>511</v>
      </c>
      <c r="AL371" s="262">
        <v>55805</v>
      </c>
      <c r="AM371" s="262">
        <v>8513</v>
      </c>
      <c r="AN371" s="262">
        <v>10315</v>
      </c>
      <c r="AO371" s="262">
        <v>4157</v>
      </c>
      <c r="AP371" s="262">
        <v>161779</v>
      </c>
      <c r="AQ371" s="262">
        <v>39354</v>
      </c>
      <c r="AR371" s="262">
        <v>29064</v>
      </c>
      <c r="AS371" s="262">
        <v>10806</v>
      </c>
      <c r="AT371" s="262">
        <v>19476</v>
      </c>
      <c r="AU371" s="262">
        <v>14681</v>
      </c>
      <c r="AV371" s="262">
        <v>18576</v>
      </c>
      <c r="AW371" s="262">
        <v>21279</v>
      </c>
      <c r="AX371" s="262">
        <v>6037</v>
      </c>
      <c r="AY371" s="262">
        <v>2506</v>
      </c>
      <c r="AZ371" s="262">
        <v>16494</v>
      </c>
      <c r="BA371" s="262">
        <v>95520</v>
      </c>
      <c r="BB371" s="262">
        <v>21960</v>
      </c>
      <c r="BC371" s="262">
        <v>21248</v>
      </c>
      <c r="BD371" s="262">
        <v>2576</v>
      </c>
      <c r="BE371" s="262">
        <v>2821</v>
      </c>
      <c r="BF371" s="262">
        <v>347</v>
      </c>
      <c r="BG371" s="262">
        <v>813</v>
      </c>
      <c r="BH371" s="262">
        <v>36726</v>
      </c>
      <c r="BI371" s="262">
        <v>11381</v>
      </c>
      <c r="BJ371" s="262">
        <v>4373</v>
      </c>
      <c r="BK371" s="262">
        <v>92623</v>
      </c>
      <c r="BL371" s="262">
        <v>15497</v>
      </c>
      <c r="BM371" s="262">
        <v>1179</v>
      </c>
      <c r="BN371" s="262">
        <v>68168</v>
      </c>
      <c r="BO371" s="262">
        <v>81466</v>
      </c>
      <c r="BP371" s="262">
        <v>493</v>
      </c>
      <c r="BQ371" s="262">
        <v>11652</v>
      </c>
      <c r="BR371" s="262">
        <v>7455</v>
      </c>
      <c r="BS371" s="262">
        <v>40677</v>
      </c>
      <c r="BT371" s="262">
        <v>45507</v>
      </c>
      <c r="BU371" s="262">
        <v>24507</v>
      </c>
      <c r="BV371" s="262">
        <v>18707</v>
      </c>
      <c r="BW371" s="262">
        <v>14125</v>
      </c>
      <c r="BX371" s="262">
        <v>5279</v>
      </c>
      <c r="BY371" s="262">
        <v>2300</v>
      </c>
      <c r="BZ371" s="262">
        <v>1434</v>
      </c>
      <c r="CA371" s="262">
        <v>1788</v>
      </c>
      <c r="CB371" s="262">
        <v>2625</v>
      </c>
      <c r="CC371" s="262">
        <v>11814</v>
      </c>
      <c r="CD371" s="262">
        <v>38588</v>
      </c>
      <c r="CE371" s="262">
        <v>48261</v>
      </c>
      <c r="CF371" s="262">
        <v>28166</v>
      </c>
      <c r="CG371" s="262">
        <v>17847</v>
      </c>
      <c r="CH371" s="262">
        <v>14478</v>
      </c>
      <c r="CI371" s="262">
        <v>86076</v>
      </c>
      <c r="CJ371" s="262">
        <v>14465</v>
      </c>
      <c r="CK371" s="262">
        <v>51062</v>
      </c>
      <c r="CL371" s="262">
        <v>10176</v>
      </c>
      <c r="CM371" s="262">
        <v>147234</v>
      </c>
      <c r="CN371" s="262">
        <v>48410</v>
      </c>
      <c r="CO371" s="262">
        <v>45040</v>
      </c>
      <c r="CP371" s="262">
        <v>39668</v>
      </c>
      <c r="CQ371" s="262">
        <v>12419</v>
      </c>
      <c r="CR371" s="262">
        <v>1697</v>
      </c>
      <c r="CS371" s="262">
        <v>48410</v>
      </c>
      <c r="CT371" s="262">
        <v>52610</v>
      </c>
      <c r="CU371" s="262">
        <v>25170</v>
      </c>
      <c r="CV371" s="262">
        <v>15186</v>
      </c>
      <c r="CW371" s="262">
        <v>4092</v>
      </c>
      <c r="CX371" s="262">
        <v>1766</v>
      </c>
      <c r="CY371" s="262">
        <v>315174</v>
      </c>
      <c r="CZ371" s="262">
        <v>155497</v>
      </c>
      <c r="DA371" s="262">
        <v>159677</v>
      </c>
      <c r="DB371" s="262">
        <v>25295</v>
      </c>
      <c r="DC371" s="262">
        <v>21977</v>
      </c>
      <c r="DD371" s="262">
        <v>33625</v>
      </c>
      <c r="DE371" s="262">
        <v>52453</v>
      </c>
      <c r="DF371" s="262">
        <v>38073</v>
      </c>
      <c r="DG371" s="262">
        <v>39858</v>
      </c>
      <c r="DH371" s="262">
        <v>19839</v>
      </c>
      <c r="DI371" s="262">
        <v>7521</v>
      </c>
      <c r="DJ371" s="262">
        <v>7617</v>
      </c>
      <c r="DK371" s="262">
        <v>22485</v>
      </c>
      <c r="DL371" s="262">
        <v>5661</v>
      </c>
      <c r="DM371" s="262">
        <v>20480</v>
      </c>
      <c r="DN371" s="262">
        <v>17133</v>
      </c>
      <c r="DO371" s="262">
        <v>34115</v>
      </c>
      <c r="DP371" s="262">
        <v>49939</v>
      </c>
      <c r="DQ371" s="262">
        <v>71444</v>
      </c>
      <c r="DR371" s="262">
        <v>42806</v>
      </c>
      <c r="DS371" s="262">
        <v>35973</v>
      </c>
      <c r="DT371" s="262">
        <v>171050</v>
      </c>
      <c r="DU371" s="262">
        <v>159630</v>
      </c>
      <c r="DV371" s="262">
        <v>11420</v>
      </c>
      <c r="DW371" s="262">
        <v>140460</v>
      </c>
      <c r="DX371" s="262">
        <v>159630</v>
      </c>
      <c r="DY371" s="262">
        <v>140190</v>
      </c>
      <c r="DZ371" s="262">
        <v>3830</v>
      </c>
      <c r="EA371" s="262">
        <v>6950</v>
      </c>
      <c r="EB371" s="262">
        <v>7820</v>
      </c>
      <c r="EC371" s="262">
        <v>850</v>
      </c>
      <c r="ED371" s="262">
        <v>156510</v>
      </c>
      <c r="EE371" s="262">
        <v>6970</v>
      </c>
      <c r="EF371" s="262">
        <v>20640</v>
      </c>
      <c r="EG371" s="262">
        <v>29660</v>
      </c>
      <c r="EH371" s="262">
        <v>16220</v>
      </c>
      <c r="EI371" s="262">
        <v>25120</v>
      </c>
      <c r="EJ371" s="262">
        <v>2360</v>
      </c>
      <c r="EK371" s="262">
        <v>29620</v>
      </c>
      <c r="EL371" s="262">
        <v>14150</v>
      </c>
      <c r="EM371" s="262">
        <v>10980</v>
      </c>
      <c r="EN371" s="262">
        <v>780</v>
      </c>
      <c r="EO371" s="262">
        <v>159630</v>
      </c>
      <c r="EP371" s="262">
        <v>3610</v>
      </c>
      <c r="EQ371" s="262">
        <v>51670</v>
      </c>
      <c r="ER371" s="262">
        <v>34600</v>
      </c>
      <c r="ES371" s="262">
        <v>2310</v>
      </c>
      <c r="ET371" s="262">
        <v>14760</v>
      </c>
      <c r="EU371" s="262">
        <v>35630</v>
      </c>
      <c r="EV371" s="262">
        <v>25180</v>
      </c>
      <c r="EW371" s="262">
        <v>10460</v>
      </c>
      <c r="EX371" s="262">
        <v>68720</v>
      </c>
      <c r="EY371" s="262">
        <v>2690</v>
      </c>
      <c r="EZ371" s="262">
        <v>18240</v>
      </c>
      <c r="FA371" s="262">
        <v>12270</v>
      </c>
      <c r="FB371" s="262">
        <v>35520</v>
      </c>
      <c r="FC371" s="262">
        <v>0.42420000000000002</v>
      </c>
      <c r="FD371" s="262">
        <v>26040</v>
      </c>
      <c r="FE371" s="262">
        <v>10490</v>
      </c>
      <c r="FF371" s="262">
        <v>13430</v>
      </c>
      <c r="FG371" s="262">
        <v>2120</v>
      </c>
      <c r="FH371" s="262">
        <v>10320</v>
      </c>
      <c r="FI371" s="262">
        <v>810</v>
      </c>
      <c r="FJ371" s="262">
        <v>6180</v>
      </c>
      <c r="FK371" s="262">
        <v>6970</v>
      </c>
      <c r="FL371" s="262">
        <v>0.42420000000000002</v>
      </c>
      <c r="FM371" s="262">
        <v>1500</v>
      </c>
      <c r="FN371" s="262">
        <v>273770</v>
      </c>
      <c r="FO371" s="262">
        <v>10330</v>
      </c>
      <c r="FP371" s="262">
        <v>6370</v>
      </c>
      <c r="FQ371" s="262">
        <v>3960</v>
      </c>
      <c r="FR371" s="262">
        <v>78820</v>
      </c>
      <c r="FS371" s="262">
        <v>128200</v>
      </c>
      <c r="FT371" s="262">
        <v>126080</v>
      </c>
      <c r="FU371" s="262">
        <v>2120</v>
      </c>
      <c r="FV371" s="262">
        <v>20000</v>
      </c>
      <c r="FW371" s="262">
        <v>36430</v>
      </c>
      <c r="FX371" s="262">
        <v>273770</v>
      </c>
      <c r="FY371" s="262">
        <v>40820</v>
      </c>
      <c r="FZ371" s="262">
        <v>153630</v>
      </c>
      <c r="GA371" s="262">
        <v>39680</v>
      </c>
      <c r="GB371" s="262">
        <v>2750</v>
      </c>
      <c r="GC371" s="262">
        <v>20590</v>
      </c>
      <c r="GD371" s="262">
        <v>14800</v>
      </c>
      <c r="GE371" s="262">
        <v>1500</v>
      </c>
      <c r="GF371">
        <v>21656</v>
      </c>
      <c r="GG371">
        <v>17719</v>
      </c>
      <c r="GH371">
        <v>13073</v>
      </c>
      <c r="GI371">
        <v>5106</v>
      </c>
      <c r="GJ371">
        <v>3101</v>
      </c>
      <c r="GK371">
        <v>5396</v>
      </c>
      <c r="GL371">
        <v>7713</v>
      </c>
      <c r="GM371">
        <v>2460</v>
      </c>
      <c r="GN371">
        <v>1783</v>
      </c>
      <c r="GO371">
        <v>783</v>
      </c>
      <c r="GP371">
        <v>39354</v>
      </c>
      <c r="GQ371">
        <v>28618</v>
      </c>
      <c r="GR371">
        <v>43959</v>
      </c>
      <c r="GS371">
        <v>13095</v>
      </c>
      <c r="GT371">
        <v>8395</v>
      </c>
      <c r="GU371">
        <v>8973</v>
      </c>
      <c r="GV371">
        <v>12888</v>
      </c>
      <c r="GW371">
        <v>3266</v>
      </c>
      <c r="GX371">
        <v>2263</v>
      </c>
      <c r="GY371">
        <v>968</v>
      </c>
    </row>
    <row r="372" spans="1:207">
      <c r="A372" s="262">
        <v>14626</v>
      </c>
      <c r="B372" s="262">
        <v>14</v>
      </c>
      <c r="C372" s="262">
        <v>6</v>
      </c>
      <c r="D372" s="262">
        <v>26</v>
      </c>
      <c r="E372" s="262" t="s">
        <v>199</v>
      </c>
      <c r="F372" s="262" t="s">
        <v>2925</v>
      </c>
      <c r="G372" s="262" t="s">
        <v>2926</v>
      </c>
      <c r="H372" s="262" t="s">
        <v>2202</v>
      </c>
      <c r="I372" s="262">
        <v>69365</v>
      </c>
      <c r="J372" s="262">
        <v>24588</v>
      </c>
      <c r="K372" s="262">
        <v>14300</v>
      </c>
      <c r="L372" s="262">
        <v>3606</v>
      </c>
      <c r="M372" s="262">
        <v>3300</v>
      </c>
      <c r="N372" s="262">
        <v>4658</v>
      </c>
      <c r="O372" s="262">
        <v>6186</v>
      </c>
      <c r="P372" s="262">
        <v>9090</v>
      </c>
      <c r="Q372" s="262">
        <v>2669</v>
      </c>
      <c r="R372" s="262">
        <v>968</v>
      </c>
      <c r="S372" s="262">
        <v>3302</v>
      </c>
      <c r="T372" s="262">
        <v>59008</v>
      </c>
      <c r="U372" s="262">
        <v>2271</v>
      </c>
      <c r="V372" s="262">
        <v>3121</v>
      </c>
      <c r="W372" s="262">
        <v>412</v>
      </c>
      <c r="X372" s="262">
        <v>784</v>
      </c>
      <c r="Y372" s="262">
        <v>104</v>
      </c>
      <c r="Z372" s="262">
        <v>363</v>
      </c>
      <c r="AA372" s="262">
        <v>4414</v>
      </c>
      <c r="AB372" s="262">
        <v>6159</v>
      </c>
      <c r="AC372" s="262">
        <v>1087</v>
      </c>
      <c r="AD372" s="262">
        <v>44220</v>
      </c>
      <c r="AE372" s="262">
        <v>12661</v>
      </c>
      <c r="AF372" s="262">
        <v>824</v>
      </c>
      <c r="AG372" s="262">
        <v>45259</v>
      </c>
      <c r="AH372" s="262">
        <v>10829</v>
      </c>
      <c r="AI372" s="262">
        <v>7359</v>
      </c>
      <c r="AJ372" s="262">
        <v>5221</v>
      </c>
      <c r="AK372" s="262">
        <v>697</v>
      </c>
      <c r="AL372" s="262">
        <v>49407</v>
      </c>
      <c r="AM372" s="262">
        <v>6772</v>
      </c>
      <c r="AN372" s="262">
        <v>9764</v>
      </c>
      <c r="AO372" s="262">
        <v>3422</v>
      </c>
      <c r="AP372" s="262">
        <v>156506</v>
      </c>
      <c r="AQ372" s="262">
        <v>54236</v>
      </c>
      <c r="AR372" s="262">
        <v>25793</v>
      </c>
      <c r="AS372" s="262">
        <v>7680</v>
      </c>
      <c r="AT372" s="262">
        <v>12887</v>
      </c>
      <c r="AU372" s="262">
        <v>16107</v>
      </c>
      <c r="AV372" s="262">
        <v>19246</v>
      </c>
      <c r="AW372" s="262">
        <v>15372</v>
      </c>
      <c r="AX372" s="262">
        <v>3922</v>
      </c>
      <c r="AY372" s="262">
        <v>1263</v>
      </c>
      <c r="AZ372" s="262">
        <v>13787</v>
      </c>
      <c r="BA372" s="262">
        <v>91055</v>
      </c>
      <c r="BB372" s="262">
        <v>18807</v>
      </c>
      <c r="BC372" s="262">
        <v>23994</v>
      </c>
      <c r="BD372" s="262">
        <v>2805</v>
      </c>
      <c r="BE372" s="262">
        <v>4166</v>
      </c>
      <c r="BF372" s="262">
        <v>917</v>
      </c>
      <c r="BG372" s="262">
        <v>975</v>
      </c>
      <c r="BH372" s="262">
        <v>29894</v>
      </c>
      <c r="BI372" s="262">
        <v>13388</v>
      </c>
      <c r="BJ372" s="262">
        <v>4093</v>
      </c>
      <c r="BK372" s="262">
        <v>86597</v>
      </c>
      <c r="BL372" s="262">
        <v>20535</v>
      </c>
      <c r="BM372" s="262">
        <v>1999</v>
      </c>
      <c r="BN372" s="262">
        <v>56671</v>
      </c>
      <c r="BO372" s="262">
        <v>78926</v>
      </c>
      <c r="BP372" s="262">
        <v>800</v>
      </c>
      <c r="BQ372" s="262">
        <v>20109</v>
      </c>
      <c r="BR372" s="262">
        <v>8591</v>
      </c>
      <c r="BS372" s="262">
        <v>42774</v>
      </c>
      <c r="BT372" s="262">
        <v>43269</v>
      </c>
      <c r="BU372" s="262">
        <v>24295</v>
      </c>
      <c r="BV372" s="262">
        <v>16990</v>
      </c>
      <c r="BW372" s="262">
        <v>11760</v>
      </c>
      <c r="BX372" s="262">
        <v>4319</v>
      </c>
      <c r="BY372" s="262">
        <v>1811</v>
      </c>
      <c r="BZ372" s="262">
        <v>1191</v>
      </c>
      <c r="CA372" s="262">
        <v>1506</v>
      </c>
      <c r="CB372" s="262">
        <v>2729</v>
      </c>
      <c r="CC372" s="262">
        <v>14912</v>
      </c>
      <c r="CD372" s="262">
        <v>41037</v>
      </c>
      <c r="CE372" s="262">
        <v>46915</v>
      </c>
      <c r="CF372" s="262">
        <v>24831</v>
      </c>
      <c r="CG372" s="262">
        <v>15094</v>
      </c>
      <c r="CH372" s="262">
        <v>10988</v>
      </c>
      <c r="CI372" s="262">
        <v>75759</v>
      </c>
      <c r="CJ372" s="262">
        <v>12464</v>
      </c>
      <c r="CK372" s="262">
        <v>58002</v>
      </c>
      <c r="CL372" s="262">
        <v>10281</v>
      </c>
      <c r="CM372" s="262">
        <v>132432</v>
      </c>
      <c r="CN372" s="262">
        <v>48534</v>
      </c>
      <c r="CO372" s="262">
        <v>40827</v>
      </c>
      <c r="CP372" s="262">
        <v>30026</v>
      </c>
      <c r="CQ372" s="262">
        <v>11067</v>
      </c>
      <c r="CR372" s="262">
        <v>1978</v>
      </c>
      <c r="CS372" s="262">
        <v>48534</v>
      </c>
      <c r="CT372" s="262">
        <v>48412</v>
      </c>
      <c r="CU372" s="262">
        <v>20138</v>
      </c>
      <c r="CV372" s="262">
        <v>11177</v>
      </c>
      <c r="CW372" s="262">
        <v>2927</v>
      </c>
      <c r="CX372" s="262">
        <v>1244</v>
      </c>
      <c r="CY372" s="262">
        <v>269647</v>
      </c>
      <c r="CZ372" s="262">
        <v>131493</v>
      </c>
      <c r="DA372" s="262">
        <v>138154</v>
      </c>
      <c r="DB372" s="262">
        <v>20387</v>
      </c>
      <c r="DC372" s="262">
        <v>18500</v>
      </c>
      <c r="DD372" s="262">
        <v>27883</v>
      </c>
      <c r="DE372" s="262">
        <v>45041</v>
      </c>
      <c r="DF372" s="262">
        <v>35181</v>
      </c>
      <c r="DG372" s="262">
        <v>35840</v>
      </c>
      <c r="DH372" s="262">
        <v>19106</v>
      </c>
      <c r="DI372" s="262">
        <v>6030</v>
      </c>
      <c r="DJ372" s="262">
        <v>6195</v>
      </c>
      <c r="DK372" s="262">
        <v>18373</v>
      </c>
      <c r="DL372" s="262">
        <v>4923</v>
      </c>
      <c r="DM372" s="262">
        <v>17410</v>
      </c>
      <c r="DN372" s="262">
        <v>13839</v>
      </c>
      <c r="DO372" s="262">
        <v>26414</v>
      </c>
      <c r="DP372" s="262">
        <v>41295</v>
      </c>
      <c r="DQ372" s="262">
        <v>62461</v>
      </c>
      <c r="DR372" s="262">
        <v>38826</v>
      </c>
      <c r="DS372" s="262">
        <v>33881</v>
      </c>
      <c r="DT372" s="262">
        <v>139010</v>
      </c>
      <c r="DU372" s="262">
        <v>127980</v>
      </c>
      <c r="DV372" s="262">
        <v>11030</v>
      </c>
      <c r="DW372" s="262">
        <v>126920</v>
      </c>
      <c r="DX372" s="262">
        <v>127980</v>
      </c>
      <c r="DY372" s="262">
        <v>110570</v>
      </c>
      <c r="DZ372" s="262">
        <v>3520</v>
      </c>
      <c r="EA372" s="262">
        <v>5670</v>
      </c>
      <c r="EB372" s="262">
        <v>7400</v>
      </c>
      <c r="EC372" s="262">
        <v>820</v>
      </c>
      <c r="ED372" s="262">
        <v>125920</v>
      </c>
      <c r="EE372" s="262">
        <v>5460</v>
      </c>
      <c r="EF372" s="262">
        <v>16690</v>
      </c>
      <c r="EG372" s="262">
        <v>22870</v>
      </c>
      <c r="EH372" s="262">
        <v>12090</v>
      </c>
      <c r="EI372" s="262">
        <v>23260</v>
      </c>
      <c r="EJ372" s="262">
        <v>2720</v>
      </c>
      <c r="EK372" s="262">
        <v>22740</v>
      </c>
      <c r="EL372" s="262">
        <v>9670</v>
      </c>
      <c r="EM372" s="262">
        <v>9770</v>
      </c>
      <c r="EN372" s="262">
        <v>630</v>
      </c>
      <c r="EO372" s="262">
        <v>127980</v>
      </c>
      <c r="EP372" s="262">
        <v>3710</v>
      </c>
      <c r="EQ372" s="262">
        <v>37700</v>
      </c>
      <c r="ER372" s="262">
        <v>23870</v>
      </c>
      <c r="ES372" s="262">
        <v>2460</v>
      </c>
      <c r="ET372" s="262">
        <v>11360</v>
      </c>
      <c r="EU372" s="262">
        <v>27390</v>
      </c>
      <c r="EV372" s="262">
        <v>19940</v>
      </c>
      <c r="EW372" s="262">
        <v>7450</v>
      </c>
      <c r="EX372" s="262">
        <v>59180</v>
      </c>
      <c r="EY372" s="262">
        <v>2510</v>
      </c>
      <c r="EZ372" s="262">
        <v>13600</v>
      </c>
      <c r="FA372" s="262">
        <v>10030</v>
      </c>
      <c r="FB372" s="262">
        <v>33040</v>
      </c>
      <c r="FC372" s="262">
        <v>0.42420000000000002</v>
      </c>
      <c r="FD372" s="262">
        <v>21780</v>
      </c>
      <c r="FE372" s="262">
        <v>8180</v>
      </c>
      <c r="FF372" s="262">
        <v>11790</v>
      </c>
      <c r="FG372" s="262">
        <v>1810</v>
      </c>
      <c r="FH372" s="262">
        <v>7740</v>
      </c>
      <c r="FI372" s="262">
        <v>1040</v>
      </c>
      <c r="FJ372" s="262">
        <v>5250</v>
      </c>
      <c r="FK372" s="262">
        <v>5510</v>
      </c>
      <c r="FL372" s="262">
        <v>0.42420000000000002</v>
      </c>
      <c r="FM372" s="262">
        <v>2020</v>
      </c>
      <c r="FN372" s="262">
        <v>236190</v>
      </c>
      <c r="FO372" s="262">
        <v>11270</v>
      </c>
      <c r="FP372" s="262">
        <v>7070</v>
      </c>
      <c r="FQ372" s="262">
        <v>4210</v>
      </c>
      <c r="FR372" s="262">
        <v>73200</v>
      </c>
      <c r="FS372" s="262">
        <v>104110</v>
      </c>
      <c r="FT372" s="262">
        <v>102300</v>
      </c>
      <c r="FU372" s="262">
        <v>1810</v>
      </c>
      <c r="FV372" s="262">
        <v>16410</v>
      </c>
      <c r="FW372" s="262">
        <v>31180</v>
      </c>
      <c r="FX372" s="262">
        <v>236190</v>
      </c>
      <c r="FY372" s="262">
        <v>37630</v>
      </c>
      <c r="FZ372" s="262">
        <v>131990</v>
      </c>
      <c r="GA372" s="262">
        <v>34070</v>
      </c>
      <c r="GB372" s="262">
        <v>2320</v>
      </c>
      <c r="GC372" s="262">
        <v>15780</v>
      </c>
      <c r="GD372" s="262">
        <v>12770</v>
      </c>
      <c r="GE372" s="262">
        <v>1630</v>
      </c>
      <c r="GF372">
        <v>24588</v>
      </c>
      <c r="GG372">
        <v>14026</v>
      </c>
      <c r="GH372">
        <v>11363</v>
      </c>
      <c r="GI372">
        <v>5197</v>
      </c>
      <c r="GJ372">
        <v>2224</v>
      </c>
      <c r="GK372">
        <v>4086</v>
      </c>
      <c r="GL372">
        <v>5143</v>
      </c>
      <c r="GM372">
        <v>1464</v>
      </c>
      <c r="GN372">
        <v>875</v>
      </c>
      <c r="GO372">
        <v>399</v>
      </c>
      <c r="GP372">
        <v>54236</v>
      </c>
      <c r="GQ372">
        <v>25419</v>
      </c>
      <c r="GR372">
        <v>35504</v>
      </c>
      <c r="GS372">
        <v>17350</v>
      </c>
      <c r="GT372">
        <v>5234</v>
      </c>
      <c r="GU372">
        <v>6052</v>
      </c>
      <c r="GV372">
        <v>8922</v>
      </c>
      <c r="GW372">
        <v>2140</v>
      </c>
      <c r="GX372">
        <v>1115</v>
      </c>
      <c r="GY372">
        <v>534</v>
      </c>
    </row>
    <row r="373" spans="1:207">
      <c r="A373" s="262">
        <v>14627</v>
      </c>
      <c r="B373" s="262">
        <v>14</v>
      </c>
      <c r="C373" s="262">
        <v>6</v>
      </c>
      <c r="D373" s="262">
        <v>27</v>
      </c>
      <c r="E373" s="262" t="s">
        <v>199</v>
      </c>
      <c r="F373" s="262" t="s">
        <v>2927</v>
      </c>
      <c r="G373" s="262" t="s">
        <v>2928</v>
      </c>
      <c r="H373" s="262" t="s">
        <v>2202</v>
      </c>
      <c r="I373" s="262">
        <v>58547</v>
      </c>
      <c r="J373" s="262">
        <v>19190</v>
      </c>
      <c r="K373" s="262">
        <v>12559</v>
      </c>
      <c r="L373" s="262">
        <v>2987</v>
      </c>
      <c r="M373" s="262">
        <v>2595</v>
      </c>
      <c r="N373" s="262">
        <v>2958</v>
      </c>
      <c r="O373" s="262">
        <v>4041</v>
      </c>
      <c r="P373" s="262">
        <v>8769</v>
      </c>
      <c r="Q373" s="262">
        <v>3701</v>
      </c>
      <c r="R373" s="262">
        <v>1747</v>
      </c>
      <c r="S373" s="262">
        <v>3937</v>
      </c>
      <c r="T373" s="262">
        <v>49427</v>
      </c>
      <c r="U373" s="262">
        <v>1910</v>
      </c>
      <c r="V373" s="262">
        <v>1663</v>
      </c>
      <c r="W373" s="262">
        <v>750</v>
      </c>
      <c r="X373" s="262">
        <v>593</v>
      </c>
      <c r="Y373" s="262">
        <v>95</v>
      </c>
      <c r="Z373" s="262">
        <v>172</v>
      </c>
      <c r="AA373" s="262">
        <v>4426</v>
      </c>
      <c r="AB373" s="262">
        <v>4554</v>
      </c>
      <c r="AC373" s="262">
        <v>762</v>
      </c>
      <c r="AD373" s="262">
        <v>41567</v>
      </c>
      <c r="AE373" s="262">
        <v>6722</v>
      </c>
      <c r="AF373" s="262">
        <v>516</v>
      </c>
      <c r="AG373" s="262">
        <v>36778</v>
      </c>
      <c r="AH373" s="262">
        <v>9819</v>
      </c>
      <c r="AI373" s="262">
        <v>7318</v>
      </c>
      <c r="AJ373" s="262">
        <v>3940</v>
      </c>
      <c r="AK373" s="262">
        <v>692</v>
      </c>
      <c r="AL373" s="262">
        <v>39113</v>
      </c>
      <c r="AM373" s="262">
        <v>7462</v>
      </c>
      <c r="AN373" s="262">
        <v>8363</v>
      </c>
      <c r="AO373" s="262">
        <v>3609</v>
      </c>
      <c r="AP373" s="262">
        <v>134360</v>
      </c>
      <c r="AQ373" s="262">
        <v>41148</v>
      </c>
      <c r="AR373" s="262">
        <v>23863</v>
      </c>
      <c r="AS373" s="262">
        <v>6598</v>
      </c>
      <c r="AT373" s="262">
        <v>13133</v>
      </c>
      <c r="AU373" s="262">
        <v>12246</v>
      </c>
      <c r="AV373" s="262">
        <v>10780</v>
      </c>
      <c r="AW373" s="262">
        <v>19287</v>
      </c>
      <c r="AX373" s="262">
        <v>4972</v>
      </c>
      <c r="AY373" s="262">
        <v>2333</v>
      </c>
      <c r="AZ373" s="262">
        <v>19841</v>
      </c>
      <c r="BA373" s="262">
        <v>76134</v>
      </c>
      <c r="BB373" s="262">
        <v>15701</v>
      </c>
      <c r="BC373" s="262">
        <v>14152</v>
      </c>
      <c r="BD373" s="262">
        <v>4502</v>
      </c>
      <c r="BE373" s="262">
        <v>2998</v>
      </c>
      <c r="BF373" s="262">
        <v>511</v>
      </c>
      <c r="BG373" s="262">
        <v>521</v>
      </c>
      <c r="BH373" s="262">
        <v>30930</v>
      </c>
      <c r="BI373" s="262">
        <v>8616</v>
      </c>
      <c r="BJ373" s="262">
        <v>1949</v>
      </c>
      <c r="BK373" s="262">
        <v>81115</v>
      </c>
      <c r="BL373" s="262">
        <v>10499</v>
      </c>
      <c r="BM373" s="262">
        <v>1251</v>
      </c>
      <c r="BN373" s="262">
        <v>49676</v>
      </c>
      <c r="BO373" s="262">
        <v>72070</v>
      </c>
      <c r="BP373" s="262">
        <v>483</v>
      </c>
      <c r="BQ373" s="262">
        <v>12131</v>
      </c>
      <c r="BR373" s="262">
        <v>7261</v>
      </c>
      <c r="BS373" s="262">
        <v>36038</v>
      </c>
      <c r="BT373" s="262">
        <v>38269</v>
      </c>
      <c r="BU373" s="262">
        <v>19800</v>
      </c>
      <c r="BV373" s="262">
        <v>14314</v>
      </c>
      <c r="BW373" s="262">
        <v>10184</v>
      </c>
      <c r="BX373" s="262">
        <v>4073</v>
      </c>
      <c r="BY373" s="262">
        <v>1789</v>
      </c>
      <c r="BZ373" s="262">
        <v>1093</v>
      </c>
      <c r="CA373" s="262">
        <v>1539</v>
      </c>
      <c r="CB373" s="262">
        <v>2513</v>
      </c>
      <c r="CC373" s="262">
        <v>12010</v>
      </c>
      <c r="CD373" s="262">
        <v>35264</v>
      </c>
      <c r="CE373" s="262">
        <v>39349</v>
      </c>
      <c r="CF373" s="262">
        <v>22299</v>
      </c>
      <c r="CG373" s="262">
        <v>12922</v>
      </c>
      <c r="CH373" s="262">
        <v>10003</v>
      </c>
      <c r="CI373" s="262">
        <v>69684</v>
      </c>
      <c r="CJ373" s="262">
        <v>14021</v>
      </c>
      <c r="CK373" s="262">
        <v>41833</v>
      </c>
      <c r="CL373" s="262">
        <v>8822</v>
      </c>
      <c r="CM373" s="262">
        <v>119184</v>
      </c>
      <c r="CN373" s="262">
        <v>41721</v>
      </c>
      <c r="CO373" s="262">
        <v>37501</v>
      </c>
      <c r="CP373" s="262">
        <v>28833</v>
      </c>
      <c r="CQ373" s="262">
        <v>9324</v>
      </c>
      <c r="CR373" s="262">
        <v>1805</v>
      </c>
      <c r="CS373" s="262">
        <v>41721</v>
      </c>
      <c r="CT373" s="262">
        <v>43942</v>
      </c>
      <c r="CU373" s="262">
        <v>19130</v>
      </c>
      <c r="CV373" s="262">
        <v>10554</v>
      </c>
      <c r="CW373" s="262">
        <v>2681</v>
      </c>
      <c r="CX373" s="262">
        <v>1156</v>
      </c>
      <c r="CY373" s="262">
        <v>247054</v>
      </c>
      <c r="CZ373" s="262">
        <v>121154</v>
      </c>
      <c r="DA373" s="262">
        <v>125900</v>
      </c>
      <c r="DB373" s="262">
        <v>20255</v>
      </c>
      <c r="DC373" s="262">
        <v>16900</v>
      </c>
      <c r="DD373" s="262">
        <v>26013</v>
      </c>
      <c r="DE373" s="262">
        <v>40267</v>
      </c>
      <c r="DF373" s="262">
        <v>30063</v>
      </c>
      <c r="DG373" s="262">
        <v>30896</v>
      </c>
      <c r="DH373" s="262">
        <v>16123</v>
      </c>
      <c r="DI373" s="262">
        <v>5915</v>
      </c>
      <c r="DJ373" s="262">
        <v>6046</v>
      </c>
      <c r="DK373" s="262">
        <v>17783</v>
      </c>
      <c r="DL373" s="262">
        <v>4412</v>
      </c>
      <c r="DM373" s="262">
        <v>15759</v>
      </c>
      <c r="DN373" s="262">
        <v>13253</v>
      </c>
      <c r="DO373" s="262">
        <v>26851</v>
      </c>
      <c r="DP373" s="262">
        <v>39686</v>
      </c>
      <c r="DQ373" s="262">
        <v>54663</v>
      </c>
      <c r="DR373" s="262">
        <v>34080</v>
      </c>
      <c r="DS373" s="262">
        <v>28606</v>
      </c>
      <c r="DT373" s="262">
        <v>134270</v>
      </c>
      <c r="DU373" s="262">
        <v>125860</v>
      </c>
      <c r="DV373" s="262">
        <v>8410</v>
      </c>
      <c r="DW373" s="262">
        <v>110580</v>
      </c>
      <c r="DX373" s="262">
        <v>125860</v>
      </c>
      <c r="DY373" s="262">
        <v>107630</v>
      </c>
      <c r="DZ373" s="262">
        <v>3320</v>
      </c>
      <c r="EA373" s="262">
        <v>6330</v>
      </c>
      <c r="EB373" s="262">
        <v>8140</v>
      </c>
      <c r="EC373" s="262">
        <v>440</v>
      </c>
      <c r="ED373" s="262">
        <v>123620</v>
      </c>
      <c r="EE373" s="262">
        <v>6590</v>
      </c>
      <c r="EF373" s="262">
        <v>18080</v>
      </c>
      <c r="EG373" s="262">
        <v>22640</v>
      </c>
      <c r="EH373" s="262">
        <v>12860</v>
      </c>
      <c r="EI373" s="262">
        <v>20630</v>
      </c>
      <c r="EJ373" s="262">
        <v>2310</v>
      </c>
      <c r="EK373" s="262">
        <v>20400</v>
      </c>
      <c r="EL373" s="262">
        <v>10980</v>
      </c>
      <c r="EM373" s="262">
        <v>8690</v>
      </c>
      <c r="EN373" s="262">
        <v>430</v>
      </c>
      <c r="EO373" s="262">
        <v>125860</v>
      </c>
      <c r="EP373" s="262">
        <v>3230</v>
      </c>
      <c r="EQ373" s="262">
        <v>38070</v>
      </c>
      <c r="ER373" s="262">
        <v>25270</v>
      </c>
      <c r="ES373" s="262">
        <v>1770</v>
      </c>
      <c r="ET373" s="262">
        <v>11030</v>
      </c>
      <c r="EU373" s="262">
        <v>30350</v>
      </c>
      <c r="EV373" s="262">
        <v>20500</v>
      </c>
      <c r="EW373" s="262">
        <v>9850</v>
      </c>
      <c r="EX373" s="262">
        <v>54210</v>
      </c>
      <c r="EY373" s="262">
        <v>2620</v>
      </c>
      <c r="EZ373" s="262">
        <v>14820</v>
      </c>
      <c r="FA373" s="262">
        <v>9450</v>
      </c>
      <c r="FB373" s="262">
        <v>27320</v>
      </c>
      <c r="FC373" s="262">
        <v>0.42420000000000002</v>
      </c>
      <c r="FD373" s="262">
        <v>21450</v>
      </c>
      <c r="FE373" s="262">
        <v>8240</v>
      </c>
      <c r="FF373" s="262">
        <v>11290</v>
      </c>
      <c r="FG373" s="262">
        <v>1930</v>
      </c>
      <c r="FH373" s="262">
        <v>7940</v>
      </c>
      <c r="FI373" s="262">
        <v>750</v>
      </c>
      <c r="FJ373" s="262">
        <v>4620</v>
      </c>
      <c r="FK373" s="262">
        <v>6080</v>
      </c>
      <c r="FL373" s="262">
        <v>0.42420000000000002</v>
      </c>
      <c r="FM373" s="262">
        <v>1750</v>
      </c>
      <c r="FN373" s="262">
        <v>215050</v>
      </c>
      <c r="FO373" s="262">
        <v>8450</v>
      </c>
      <c r="FP373" s="262">
        <v>5310</v>
      </c>
      <c r="FQ373" s="262">
        <v>3140</v>
      </c>
      <c r="FR373" s="262">
        <v>60720</v>
      </c>
      <c r="FS373" s="262">
        <v>95070</v>
      </c>
      <c r="FT373" s="262">
        <v>93140</v>
      </c>
      <c r="FU373" s="262">
        <v>1930</v>
      </c>
      <c r="FV373" s="262">
        <v>15780</v>
      </c>
      <c r="FW373" s="262">
        <v>35030</v>
      </c>
      <c r="FX373" s="262">
        <v>215050</v>
      </c>
      <c r="FY373" s="262">
        <v>32580</v>
      </c>
      <c r="FZ373" s="262">
        <v>117150</v>
      </c>
      <c r="GA373" s="262">
        <v>28900</v>
      </c>
      <c r="GB373" s="262">
        <v>2110</v>
      </c>
      <c r="GC373" s="262">
        <v>16140</v>
      </c>
      <c r="GD373" s="262">
        <v>15970</v>
      </c>
      <c r="GE373" s="262">
        <v>2210</v>
      </c>
      <c r="GF373">
        <v>19190</v>
      </c>
      <c r="GG373">
        <v>12393</v>
      </c>
      <c r="GH373">
        <v>8351</v>
      </c>
      <c r="GI373">
        <v>3338</v>
      </c>
      <c r="GJ373">
        <v>1576</v>
      </c>
      <c r="GK373">
        <v>3567</v>
      </c>
      <c r="GL373">
        <v>5796</v>
      </c>
      <c r="GM373">
        <v>2098</v>
      </c>
      <c r="GN373">
        <v>1575</v>
      </c>
      <c r="GO373">
        <v>663</v>
      </c>
      <c r="GP373">
        <v>41148</v>
      </c>
      <c r="GQ373">
        <v>23610</v>
      </c>
      <c r="GR373">
        <v>30349</v>
      </c>
      <c r="GS373">
        <v>10422</v>
      </c>
      <c r="GT373">
        <v>3388</v>
      </c>
      <c r="GU373">
        <v>7614</v>
      </c>
      <c r="GV373">
        <v>12106</v>
      </c>
      <c r="GW373">
        <v>2768</v>
      </c>
      <c r="GX373">
        <v>2043</v>
      </c>
      <c r="GY373">
        <v>912</v>
      </c>
    </row>
    <row r="374" spans="1:207">
      <c r="A374" s="262">
        <v>14628</v>
      </c>
      <c r="B374" s="262">
        <v>14</v>
      </c>
      <c r="C374" s="262">
        <v>6</v>
      </c>
      <c r="D374" s="262">
        <v>28</v>
      </c>
      <c r="E374" s="262" t="s">
        <v>199</v>
      </c>
      <c r="F374" s="262" t="s">
        <v>2929</v>
      </c>
      <c r="G374" s="262" t="s">
        <v>2930</v>
      </c>
      <c r="H374" s="262" t="s">
        <v>2202</v>
      </c>
      <c r="I374" s="262">
        <v>58463</v>
      </c>
      <c r="J374" s="262">
        <v>19606</v>
      </c>
      <c r="K374" s="262">
        <v>11950</v>
      </c>
      <c r="L374" s="262">
        <v>2409</v>
      </c>
      <c r="M374" s="262">
        <v>2222</v>
      </c>
      <c r="N374" s="262">
        <v>2954</v>
      </c>
      <c r="O374" s="262">
        <v>4179</v>
      </c>
      <c r="P374" s="262">
        <v>9460</v>
      </c>
      <c r="Q374" s="262">
        <v>3939</v>
      </c>
      <c r="R374" s="262">
        <v>1744</v>
      </c>
      <c r="S374" s="262">
        <v>4036</v>
      </c>
      <c r="T374" s="262">
        <v>48801</v>
      </c>
      <c r="U374" s="262">
        <v>2137</v>
      </c>
      <c r="V374" s="262">
        <v>2034</v>
      </c>
      <c r="W374" s="262">
        <v>522</v>
      </c>
      <c r="X374" s="262">
        <v>626</v>
      </c>
      <c r="Y374" s="262">
        <v>70</v>
      </c>
      <c r="Z374" s="262">
        <v>237</v>
      </c>
      <c r="AA374" s="262">
        <v>2946</v>
      </c>
      <c r="AB374" s="262">
        <v>4799</v>
      </c>
      <c r="AC374" s="262">
        <v>1178</v>
      </c>
      <c r="AD374" s="262">
        <v>42159</v>
      </c>
      <c r="AE374" s="262">
        <v>6871</v>
      </c>
      <c r="AF374" s="262">
        <v>510</v>
      </c>
      <c r="AG374" s="262">
        <v>35204</v>
      </c>
      <c r="AH374" s="262">
        <v>10663</v>
      </c>
      <c r="AI374" s="262">
        <v>8439</v>
      </c>
      <c r="AJ374" s="262">
        <v>3569</v>
      </c>
      <c r="AK374" s="262">
        <v>588</v>
      </c>
      <c r="AL374" s="262">
        <v>40680</v>
      </c>
      <c r="AM374" s="262">
        <v>7420</v>
      </c>
      <c r="AN374" s="262">
        <v>7188</v>
      </c>
      <c r="AO374" s="262">
        <v>3175</v>
      </c>
      <c r="AP374" s="262">
        <v>134123</v>
      </c>
      <c r="AQ374" s="262">
        <v>43057</v>
      </c>
      <c r="AR374" s="262">
        <v>22631</v>
      </c>
      <c r="AS374" s="262">
        <v>6283</v>
      </c>
      <c r="AT374" s="262">
        <v>9755</v>
      </c>
      <c r="AU374" s="262">
        <v>10856</v>
      </c>
      <c r="AV374" s="262">
        <v>11894</v>
      </c>
      <c r="AW374" s="262">
        <v>21568</v>
      </c>
      <c r="AX374" s="262">
        <v>5904</v>
      </c>
      <c r="AY374" s="262">
        <v>2175</v>
      </c>
      <c r="AZ374" s="262">
        <v>20663</v>
      </c>
      <c r="BA374" s="262">
        <v>76167</v>
      </c>
      <c r="BB374" s="262">
        <v>13457</v>
      </c>
      <c r="BC374" s="262">
        <v>17032</v>
      </c>
      <c r="BD374" s="262">
        <v>3357</v>
      </c>
      <c r="BE374" s="262">
        <v>2294</v>
      </c>
      <c r="BF374" s="262">
        <v>293</v>
      </c>
      <c r="BG374" s="262">
        <v>860</v>
      </c>
      <c r="BH374" s="262">
        <v>20845</v>
      </c>
      <c r="BI374" s="262">
        <v>9362</v>
      </c>
      <c r="BJ374" s="262">
        <v>3551</v>
      </c>
      <c r="BK374" s="262">
        <v>86965</v>
      </c>
      <c r="BL374" s="262">
        <v>11635</v>
      </c>
      <c r="BM374" s="262">
        <v>1765</v>
      </c>
      <c r="BN374" s="262">
        <v>49383</v>
      </c>
      <c r="BO374" s="262">
        <v>71942</v>
      </c>
      <c r="BP374" s="262">
        <v>1101</v>
      </c>
      <c r="BQ374" s="262">
        <v>11697</v>
      </c>
      <c r="BR374" s="262">
        <v>7641</v>
      </c>
      <c r="BS374" s="262">
        <v>37227</v>
      </c>
      <c r="BT374" s="262">
        <v>38846</v>
      </c>
      <c r="BU374" s="262">
        <v>19586</v>
      </c>
      <c r="BV374" s="262">
        <v>13769</v>
      </c>
      <c r="BW374" s="262">
        <v>9852</v>
      </c>
      <c r="BX374" s="262">
        <v>3506</v>
      </c>
      <c r="BY374" s="262">
        <v>1496</v>
      </c>
      <c r="BZ374" s="262">
        <v>921</v>
      </c>
      <c r="CA374" s="262">
        <v>1279</v>
      </c>
      <c r="CB374" s="262">
        <v>2328</v>
      </c>
      <c r="CC374" s="262">
        <v>12746</v>
      </c>
      <c r="CD374" s="262">
        <v>36811</v>
      </c>
      <c r="CE374" s="262">
        <v>39509</v>
      </c>
      <c r="CF374" s="262">
        <v>21248</v>
      </c>
      <c r="CG374" s="262">
        <v>12223</v>
      </c>
      <c r="CH374" s="262">
        <v>9258</v>
      </c>
      <c r="CI374" s="262">
        <v>78410</v>
      </c>
      <c r="CJ374" s="262">
        <v>13507</v>
      </c>
      <c r="CK374" s="262">
        <v>34908</v>
      </c>
      <c r="CL374" s="262">
        <v>7298</v>
      </c>
      <c r="CM374" s="262">
        <v>118955</v>
      </c>
      <c r="CN374" s="262">
        <v>41286</v>
      </c>
      <c r="CO374" s="262">
        <v>39317</v>
      </c>
      <c r="CP374" s="262">
        <v>28324</v>
      </c>
      <c r="CQ374" s="262">
        <v>8560</v>
      </c>
      <c r="CR374" s="262">
        <v>1468</v>
      </c>
      <c r="CS374" s="262">
        <v>41286</v>
      </c>
      <c r="CT374" s="262">
        <v>44940</v>
      </c>
      <c r="CU374" s="262">
        <v>18595</v>
      </c>
      <c r="CV374" s="262">
        <v>10612</v>
      </c>
      <c r="CW374" s="262">
        <v>2474</v>
      </c>
      <c r="CX374" s="262">
        <v>1048</v>
      </c>
      <c r="CY374" s="262">
        <v>246818</v>
      </c>
      <c r="CZ374" s="262">
        <v>121361</v>
      </c>
      <c r="DA374" s="262">
        <v>125457</v>
      </c>
      <c r="DB374" s="262">
        <v>20446</v>
      </c>
      <c r="DC374" s="262">
        <v>17166</v>
      </c>
      <c r="DD374" s="262">
        <v>25875</v>
      </c>
      <c r="DE374" s="262">
        <v>38741</v>
      </c>
      <c r="DF374" s="262">
        <v>31848</v>
      </c>
      <c r="DG374" s="262">
        <v>30562</v>
      </c>
      <c r="DH374" s="262">
        <v>15905</v>
      </c>
      <c r="DI374" s="262">
        <v>6059</v>
      </c>
      <c r="DJ374" s="262">
        <v>6064</v>
      </c>
      <c r="DK374" s="262">
        <v>18113</v>
      </c>
      <c r="DL374" s="262">
        <v>4480</v>
      </c>
      <c r="DM374" s="262">
        <v>15950</v>
      </c>
      <c r="DN374" s="262">
        <v>12821</v>
      </c>
      <c r="DO374" s="262">
        <v>27330</v>
      </c>
      <c r="DP374" s="262">
        <v>38945</v>
      </c>
      <c r="DQ374" s="262">
        <v>54034</v>
      </c>
      <c r="DR374" s="262">
        <v>34984</v>
      </c>
      <c r="DS374" s="262">
        <v>28038</v>
      </c>
      <c r="DT374" s="262">
        <v>133990</v>
      </c>
      <c r="DU374" s="262">
        <v>126390</v>
      </c>
      <c r="DV374" s="262">
        <v>7600</v>
      </c>
      <c r="DW374" s="262">
        <v>109930</v>
      </c>
      <c r="DX374" s="262">
        <v>126390</v>
      </c>
      <c r="DY374" s="262">
        <v>107620</v>
      </c>
      <c r="DZ374" s="262">
        <v>3940</v>
      </c>
      <c r="EA374" s="262">
        <v>6530</v>
      </c>
      <c r="EB374" s="262">
        <v>7950</v>
      </c>
      <c r="EC374" s="262">
        <v>360</v>
      </c>
      <c r="ED374" s="262">
        <v>124330</v>
      </c>
      <c r="EE374" s="262">
        <v>7090</v>
      </c>
      <c r="EF374" s="262">
        <v>16980</v>
      </c>
      <c r="EG374" s="262">
        <v>23730</v>
      </c>
      <c r="EH374" s="262">
        <v>12900</v>
      </c>
      <c r="EI374" s="262">
        <v>21710</v>
      </c>
      <c r="EJ374" s="262">
        <v>2220</v>
      </c>
      <c r="EK374" s="262">
        <v>20970</v>
      </c>
      <c r="EL374" s="262">
        <v>9780</v>
      </c>
      <c r="EM374" s="262">
        <v>8530</v>
      </c>
      <c r="EN374" s="262">
        <v>440</v>
      </c>
      <c r="EO374" s="262">
        <v>126390</v>
      </c>
      <c r="EP374" s="262">
        <v>2490</v>
      </c>
      <c r="EQ374" s="262">
        <v>37470</v>
      </c>
      <c r="ER374" s="262">
        <v>23470</v>
      </c>
      <c r="ES374" s="262">
        <v>1820</v>
      </c>
      <c r="ET374" s="262">
        <v>12170</v>
      </c>
      <c r="EU374" s="262">
        <v>30500</v>
      </c>
      <c r="EV374" s="262">
        <v>22060</v>
      </c>
      <c r="EW374" s="262">
        <v>8440</v>
      </c>
      <c r="EX374" s="262">
        <v>55940</v>
      </c>
      <c r="EY374" s="262">
        <v>2780</v>
      </c>
      <c r="EZ374" s="262">
        <v>15180</v>
      </c>
      <c r="FA374" s="262">
        <v>10090</v>
      </c>
      <c r="FB374" s="262">
        <v>27880</v>
      </c>
      <c r="FC374" s="262">
        <v>0.42420000000000002</v>
      </c>
      <c r="FD374" s="262">
        <v>20360</v>
      </c>
      <c r="FE374" s="262">
        <v>7880</v>
      </c>
      <c r="FF374" s="262">
        <v>10960</v>
      </c>
      <c r="FG374" s="262">
        <v>1520</v>
      </c>
      <c r="FH374" s="262">
        <v>7570</v>
      </c>
      <c r="FI374" s="262">
        <v>650</v>
      </c>
      <c r="FJ374" s="262">
        <v>5040</v>
      </c>
      <c r="FK374" s="262">
        <v>5460</v>
      </c>
      <c r="FL374" s="262">
        <v>0.42420000000000002</v>
      </c>
      <c r="FM374" s="262">
        <v>1520</v>
      </c>
      <c r="FN374" s="262">
        <v>213760</v>
      </c>
      <c r="FO374" s="262">
        <v>7270</v>
      </c>
      <c r="FP374" s="262">
        <v>3840</v>
      </c>
      <c r="FQ374" s="262">
        <v>3420</v>
      </c>
      <c r="FR374" s="262">
        <v>59110</v>
      </c>
      <c r="FS374" s="262">
        <v>98480</v>
      </c>
      <c r="FT374" s="262">
        <v>96970</v>
      </c>
      <c r="FU374" s="262">
        <v>1520</v>
      </c>
      <c r="FV374" s="262">
        <v>13860</v>
      </c>
      <c r="FW374" s="262">
        <v>35050</v>
      </c>
      <c r="FX374" s="262">
        <v>213760</v>
      </c>
      <c r="FY374" s="262">
        <v>31290</v>
      </c>
      <c r="FZ374" s="262">
        <v>118870</v>
      </c>
      <c r="GA374" s="262">
        <v>29740</v>
      </c>
      <c r="GB374" s="262">
        <v>1940</v>
      </c>
      <c r="GC374" s="262">
        <v>14040</v>
      </c>
      <c r="GD374" s="262">
        <v>15510</v>
      </c>
      <c r="GE374" s="262">
        <v>2360</v>
      </c>
      <c r="GF374">
        <v>19606</v>
      </c>
      <c r="GG374">
        <v>11801</v>
      </c>
      <c r="GH374">
        <v>7443</v>
      </c>
      <c r="GI374">
        <v>3299</v>
      </c>
      <c r="GJ374">
        <v>1614</v>
      </c>
      <c r="GK374">
        <v>3724</v>
      </c>
      <c r="GL374">
        <v>6490</v>
      </c>
      <c r="GM374">
        <v>2235</v>
      </c>
      <c r="GN374">
        <v>1592</v>
      </c>
      <c r="GO374">
        <v>659</v>
      </c>
      <c r="GP374">
        <v>43057</v>
      </c>
      <c r="GQ374">
        <v>22379</v>
      </c>
      <c r="GR374">
        <v>26372</v>
      </c>
      <c r="GS374">
        <v>9818</v>
      </c>
      <c r="GT374">
        <v>3829</v>
      </c>
      <c r="GU374">
        <v>8363</v>
      </c>
      <c r="GV374">
        <v>14232</v>
      </c>
      <c r="GW374">
        <v>3186</v>
      </c>
      <c r="GX374">
        <v>2048</v>
      </c>
      <c r="GY374">
        <v>839</v>
      </c>
    </row>
    <row r="375" spans="1:207">
      <c r="A375" s="262">
        <v>14713</v>
      </c>
      <c r="B375" s="262">
        <v>14</v>
      </c>
      <c r="C375" s="262">
        <v>7</v>
      </c>
      <c r="D375" s="262">
        <v>13</v>
      </c>
      <c r="E375" s="262" t="s">
        <v>199</v>
      </c>
      <c r="F375" s="262" t="s">
        <v>2931</v>
      </c>
      <c r="G375" s="262" t="s">
        <v>2932</v>
      </c>
      <c r="H375" s="262" t="s">
        <v>2202</v>
      </c>
      <c r="I375" s="262">
        <v>59522</v>
      </c>
      <c r="J375" s="262">
        <v>13874</v>
      </c>
      <c r="K375" s="262">
        <v>17737</v>
      </c>
      <c r="L375" s="262">
        <v>1874</v>
      </c>
      <c r="M375" s="262">
        <v>2239</v>
      </c>
      <c r="N375" s="262">
        <v>3329</v>
      </c>
      <c r="O375" s="262">
        <v>3719</v>
      </c>
      <c r="P375" s="262">
        <v>9383</v>
      </c>
      <c r="Q375" s="262">
        <v>4887</v>
      </c>
      <c r="R375" s="262">
        <v>2480</v>
      </c>
      <c r="S375" s="262">
        <v>8948</v>
      </c>
      <c r="T375" s="262">
        <v>37330</v>
      </c>
      <c r="U375" s="262">
        <v>4810</v>
      </c>
      <c r="V375" s="262">
        <v>3432</v>
      </c>
      <c r="W375" s="262">
        <v>3137</v>
      </c>
      <c r="X375" s="262">
        <v>1551</v>
      </c>
      <c r="Y375" s="262">
        <v>116</v>
      </c>
      <c r="Z375" s="262">
        <v>198</v>
      </c>
      <c r="AA375" s="262">
        <v>11672</v>
      </c>
      <c r="AB375" s="262">
        <v>4752</v>
      </c>
      <c r="AC375" s="262">
        <v>2096</v>
      </c>
      <c r="AD375" s="262">
        <v>38703</v>
      </c>
      <c r="AE375" s="262">
        <v>1614</v>
      </c>
      <c r="AF375" s="262">
        <v>685</v>
      </c>
      <c r="AG375" s="262">
        <v>27682</v>
      </c>
      <c r="AH375" s="262">
        <v>3471</v>
      </c>
      <c r="AI375" s="262">
        <v>6198</v>
      </c>
      <c r="AJ375" s="262">
        <v>16658</v>
      </c>
      <c r="AK375" s="262">
        <v>5513</v>
      </c>
      <c r="AL375" s="262">
        <v>19604</v>
      </c>
      <c r="AM375" s="262">
        <v>10994</v>
      </c>
      <c r="AN375" s="262">
        <v>25740</v>
      </c>
      <c r="AO375" s="262">
        <v>3184</v>
      </c>
      <c r="AP375" s="262">
        <v>328089</v>
      </c>
      <c r="AQ375" s="262">
        <v>107417</v>
      </c>
      <c r="AR375" s="262">
        <v>62401</v>
      </c>
      <c r="AS375" s="262">
        <v>9833</v>
      </c>
      <c r="AT375" s="262">
        <v>19348</v>
      </c>
      <c r="AU375" s="262">
        <v>31587</v>
      </c>
      <c r="AV375" s="262">
        <v>35088</v>
      </c>
      <c r="AW375" s="262">
        <v>47874</v>
      </c>
      <c r="AX375" s="262">
        <v>9503</v>
      </c>
      <c r="AY375" s="262">
        <v>5034</v>
      </c>
      <c r="AZ375" s="262">
        <v>90176</v>
      </c>
      <c r="BA375" s="262">
        <v>95408</v>
      </c>
      <c r="BB375" s="262">
        <v>53747</v>
      </c>
      <c r="BC375" s="262">
        <v>37874</v>
      </c>
      <c r="BD375" s="262">
        <v>31543</v>
      </c>
      <c r="BE375" s="262">
        <v>14500</v>
      </c>
      <c r="BF375" s="262">
        <v>3905</v>
      </c>
      <c r="BG375" s="262">
        <v>932</v>
      </c>
      <c r="BH375" s="262">
        <v>126113</v>
      </c>
      <c r="BI375" s="262">
        <v>14381</v>
      </c>
      <c r="BJ375" s="262">
        <v>12147</v>
      </c>
      <c r="BK375" s="262">
        <v>165803</v>
      </c>
      <c r="BL375" s="262">
        <v>5071</v>
      </c>
      <c r="BM375" s="262">
        <v>4570</v>
      </c>
      <c r="BN375" s="262">
        <v>36368</v>
      </c>
      <c r="BO375" s="262">
        <v>251997</v>
      </c>
      <c r="BP375" s="262">
        <v>146</v>
      </c>
      <c r="BQ375" s="262">
        <v>39574</v>
      </c>
      <c r="BR375" s="262">
        <v>29420</v>
      </c>
      <c r="BS375" s="262">
        <v>106837</v>
      </c>
      <c r="BT375" s="262">
        <v>109913</v>
      </c>
      <c r="BU375" s="262">
        <v>40888</v>
      </c>
      <c r="BV375" s="262">
        <v>19921</v>
      </c>
      <c r="BW375" s="262">
        <v>11060</v>
      </c>
      <c r="BX375" s="262">
        <v>4787</v>
      </c>
      <c r="BY375" s="262">
        <v>2302</v>
      </c>
      <c r="BZ375" s="262">
        <v>1188</v>
      </c>
      <c r="CA375" s="262">
        <v>1769</v>
      </c>
      <c r="CB375" s="262">
        <v>15554</v>
      </c>
      <c r="CC375" s="262">
        <v>46154</v>
      </c>
      <c r="CD375" s="262">
        <v>109112</v>
      </c>
      <c r="CE375" s="262">
        <v>102408</v>
      </c>
      <c r="CF375" s="262">
        <v>36354</v>
      </c>
      <c r="CG375" s="262">
        <v>11203</v>
      </c>
      <c r="CH375" s="262">
        <v>7300</v>
      </c>
      <c r="CI375" s="262">
        <v>56113</v>
      </c>
      <c r="CJ375" s="262">
        <v>29063</v>
      </c>
      <c r="CK375" s="262">
        <v>218904</v>
      </c>
      <c r="CL375" s="262">
        <v>24005</v>
      </c>
      <c r="CM375" s="262">
        <v>283622</v>
      </c>
      <c r="CN375" s="262">
        <v>138356</v>
      </c>
      <c r="CO375" s="262">
        <v>74799</v>
      </c>
      <c r="CP375" s="262">
        <v>39668</v>
      </c>
      <c r="CQ375" s="262">
        <v>20570</v>
      </c>
      <c r="CR375" s="262">
        <v>10229</v>
      </c>
      <c r="CS375" s="262">
        <v>138356</v>
      </c>
      <c r="CT375" s="262">
        <v>96043</v>
      </c>
      <c r="CU375" s="262">
        <v>30161</v>
      </c>
      <c r="CV375" s="262">
        <v>14329</v>
      </c>
      <c r="CW375" s="262">
        <v>3434</v>
      </c>
      <c r="CX375" s="262">
        <v>1299</v>
      </c>
      <c r="CY375" s="262">
        <v>502979</v>
      </c>
      <c r="CZ375" s="262">
        <v>241255</v>
      </c>
      <c r="DA375" s="262">
        <v>261724</v>
      </c>
      <c r="DB375" s="262">
        <v>43259</v>
      </c>
      <c r="DC375" s="262">
        <v>30224</v>
      </c>
      <c r="DD375" s="262">
        <v>84720</v>
      </c>
      <c r="DE375" s="262">
        <v>63395</v>
      </c>
      <c r="DF375" s="262">
        <v>55772</v>
      </c>
      <c r="DG375" s="262">
        <v>55945</v>
      </c>
      <c r="DH375" s="262">
        <v>28616</v>
      </c>
      <c r="DI375" s="262">
        <v>14982</v>
      </c>
      <c r="DJ375" s="262">
        <v>12899</v>
      </c>
      <c r="DK375" s="262">
        <v>31753</v>
      </c>
      <c r="DL375" s="262">
        <v>7427</v>
      </c>
      <c r="DM375" s="262">
        <v>45642</v>
      </c>
      <c r="DN375" s="262">
        <v>45500</v>
      </c>
      <c r="DO375" s="262">
        <v>69972</v>
      </c>
      <c r="DP375" s="262">
        <v>71076</v>
      </c>
      <c r="DQ375" s="262">
        <v>89550</v>
      </c>
      <c r="DR375" s="262">
        <v>63127</v>
      </c>
      <c r="DS375" s="262">
        <v>51051</v>
      </c>
      <c r="DT375" s="262">
        <v>274210</v>
      </c>
      <c r="DU375" s="262">
        <v>252510</v>
      </c>
      <c r="DV375" s="262">
        <v>21700</v>
      </c>
      <c r="DW375" s="262">
        <v>219850</v>
      </c>
      <c r="DX375" s="262">
        <v>252510</v>
      </c>
      <c r="DY375" s="262">
        <v>214090</v>
      </c>
      <c r="DZ375" s="262">
        <v>6060</v>
      </c>
      <c r="EA375" s="262">
        <v>10550</v>
      </c>
      <c r="EB375" s="262">
        <v>21150</v>
      </c>
      <c r="EC375" s="262">
        <v>0.42420000000000002</v>
      </c>
      <c r="ED375" s="262">
        <v>246840</v>
      </c>
      <c r="EE375" s="262">
        <v>13700</v>
      </c>
      <c r="EF375" s="262">
        <v>57040</v>
      </c>
      <c r="EG375" s="262">
        <v>49850</v>
      </c>
      <c r="EH375" s="262">
        <v>31850</v>
      </c>
      <c r="EI375" s="262">
        <v>39620</v>
      </c>
      <c r="EJ375" s="262">
        <v>1380</v>
      </c>
      <c r="EK375" s="262">
        <v>25780</v>
      </c>
      <c r="EL375" s="262">
        <v>11570</v>
      </c>
      <c r="EM375" s="262">
        <v>14530</v>
      </c>
      <c r="EN375" s="262">
        <v>1520</v>
      </c>
      <c r="EO375" s="262">
        <v>252510</v>
      </c>
      <c r="EP375" s="262">
        <v>1010</v>
      </c>
      <c r="EQ375" s="262">
        <v>42740</v>
      </c>
      <c r="ER375" s="262">
        <v>23820</v>
      </c>
      <c r="ES375" s="262">
        <v>3810</v>
      </c>
      <c r="ET375" s="262">
        <v>15100</v>
      </c>
      <c r="EU375" s="262">
        <v>70480</v>
      </c>
      <c r="EV375" s="262">
        <v>42040</v>
      </c>
      <c r="EW375" s="262">
        <v>28440</v>
      </c>
      <c r="EX375" s="262">
        <v>138290</v>
      </c>
      <c r="EY375" s="262">
        <v>6640</v>
      </c>
      <c r="EZ375" s="262">
        <v>47580</v>
      </c>
      <c r="FA375" s="262">
        <v>15900</v>
      </c>
      <c r="FB375" s="262">
        <v>68160</v>
      </c>
      <c r="FC375" s="262">
        <v>0.42420000000000002</v>
      </c>
      <c r="FD375" s="262">
        <v>37310</v>
      </c>
      <c r="FE375" s="262">
        <v>15040</v>
      </c>
      <c r="FF375" s="262">
        <v>17900</v>
      </c>
      <c r="FG375" s="262">
        <v>4370</v>
      </c>
      <c r="FH375" s="262">
        <v>14370</v>
      </c>
      <c r="FI375" s="262">
        <v>1500</v>
      </c>
      <c r="FJ375" s="262">
        <v>5550</v>
      </c>
      <c r="FK375" s="262">
        <v>12390</v>
      </c>
      <c r="FL375" s="262">
        <v>0.42420000000000002</v>
      </c>
      <c r="FM375" s="262">
        <v>2890</v>
      </c>
      <c r="FN375" s="262">
        <v>435100</v>
      </c>
      <c r="FO375" s="262">
        <v>17400</v>
      </c>
      <c r="FP375" s="262">
        <v>12180</v>
      </c>
      <c r="FQ375" s="262">
        <v>5220</v>
      </c>
      <c r="FR375" s="262">
        <v>93650</v>
      </c>
      <c r="FS375" s="262">
        <v>154950</v>
      </c>
      <c r="FT375" s="262">
        <v>150570</v>
      </c>
      <c r="FU375" s="262">
        <v>4370</v>
      </c>
      <c r="FV375" s="262">
        <v>33300</v>
      </c>
      <c r="FW375" s="262">
        <v>135810</v>
      </c>
      <c r="FX375" s="262">
        <v>435100</v>
      </c>
      <c r="FY375" s="262">
        <v>79860</v>
      </c>
      <c r="FZ375" s="262">
        <v>184760</v>
      </c>
      <c r="GA375" s="262">
        <v>59570</v>
      </c>
      <c r="GB375" s="262">
        <v>6020</v>
      </c>
      <c r="GC375" s="262">
        <v>36550</v>
      </c>
      <c r="GD375" s="262">
        <v>57950</v>
      </c>
      <c r="GE375" s="262">
        <v>10380</v>
      </c>
      <c r="GF375">
        <v>13874</v>
      </c>
      <c r="GG375">
        <v>17613</v>
      </c>
      <c r="GH375">
        <v>7255</v>
      </c>
      <c r="GI375">
        <v>2967</v>
      </c>
      <c r="GJ375">
        <v>1500</v>
      </c>
      <c r="GK375">
        <v>3018</v>
      </c>
      <c r="GL375">
        <v>7343</v>
      </c>
      <c r="GM375">
        <v>2773</v>
      </c>
      <c r="GN375">
        <v>2194</v>
      </c>
      <c r="GO375">
        <v>985</v>
      </c>
      <c r="GP375">
        <v>107417</v>
      </c>
      <c r="GQ375">
        <v>61894</v>
      </c>
      <c r="GR375">
        <v>58258</v>
      </c>
      <c r="GS375">
        <v>28949</v>
      </c>
      <c r="GT375">
        <v>13011</v>
      </c>
      <c r="GU375">
        <v>14086</v>
      </c>
      <c r="GV375">
        <v>33272</v>
      </c>
      <c r="GW375">
        <v>4908</v>
      </c>
      <c r="GX375">
        <v>4148</v>
      </c>
      <c r="GY375">
        <v>2142</v>
      </c>
    </row>
    <row r="376" spans="1:207">
      <c r="A376" s="262">
        <v>14729</v>
      </c>
      <c r="B376" s="262">
        <v>14</v>
      </c>
      <c r="C376" s="262">
        <v>7</v>
      </c>
      <c r="D376" s="262">
        <v>29</v>
      </c>
      <c r="E376" s="262" t="s">
        <v>199</v>
      </c>
      <c r="F376" s="262" t="s">
        <v>2933</v>
      </c>
      <c r="G376" s="262" t="s">
        <v>2934</v>
      </c>
      <c r="H376" s="262" t="s">
        <v>2202</v>
      </c>
      <c r="I376" s="262">
        <v>69156</v>
      </c>
      <c r="J376" s="262">
        <v>18698</v>
      </c>
      <c r="K376" s="262">
        <v>14096</v>
      </c>
      <c r="L376" s="262">
        <v>3397</v>
      </c>
      <c r="M376" s="262">
        <v>3091</v>
      </c>
      <c r="N376" s="262">
        <v>4175</v>
      </c>
      <c r="O376" s="262">
        <v>5213</v>
      </c>
      <c r="P376" s="262">
        <v>13267</v>
      </c>
      <c r="Q376" s="262">
        <v>5047</v>
      </c>
      <c r="R376" s="262">
        <v>2172</v>
      </c>
      <c r="S376" s="262">
        <v>4563</v>
      </c>
      <c r="T376" s="262">
        <v>59593</v>
      </c>
      <c r="U376" s="262">
        <v>1485</v>
      </c>
      <c r="V376" s="262">
        <v>1830</v>
      </c>
      <c r="W376" s="262">
        <v>798</v>
      </c>
      <c r="X376" s="262">
        <v>653</v>
      </c>
      <c r="Y376" s="262">
        <v>42</v>
      </c>
      <c r="Z376" s="262">
        <v>192</v>
      </c>
      <c r="AA376" s="262">
        <v>3082</v>
      </c>
      <c r="AB376" s="262">
        <v>6695</v>
      </c>
      <c r="AC376" s="262">
        <v>1544</v>
      </c>
      <c r="AD376" s="262">
        <v>50616</v>
      </c>
      <c r="AE376" s="262">
        <v>6697</v>
      </c>
      <c r="AF376" s="262">
        <v>522</v>
      </c>
      <c r="AG376" s="262">
        <v>47690</v>
      </c>
      <c r="AH376" s="262">
        <v>9633</v>
      </c>
      <c r="AI376" s="262">
        <v>7348</v>
      </c>
      <c r="AJ376" s="262">
        <v>4139</v>
      </c>
      <c r="AK376" s="262">
        <v>346</v>
      </c>
      <c r="AL376" s="262">
        <v>45018</v>
      </c>
      <c r="AM376" s="262">
        <v>9986</v>
      </c>
      <c r="AN376" s="262">
        <v>10647</v>
      </c>
      <c r="AO376" s="262">
        <v>3505</v>
      </c>
      <c r="AP376" s="262">
        <v>140530</v>
      </c>
      <c r="AQ376" s="262">
        <v>34485</v>
      </c>
      <c r="AR376" s="262">
        <v>25265</v>
      </c>
      <c r="AS376" s="262">
        <v>8137</v>
      </c>
      <c r="AT376" s="262">
        <v>14132</v>
      </c>
      <c r="AU376" s="262">
        <v>11899</v>
      </c>
      <c r="AV376" s="262">
        <v>11651</v>
      </c>
      <c r="AW376" s="262">
        <v>25512</v>
      </c>
      <c r="AX376" s="262">
        <v>6758</v>
      </c>
      <c r="AY376" s="262">
        <v>2691</v>
      </c>
      <c r="AZ376" s="262">
        <v>23893</v>
      </c>
      <c r="BA376" s="262">
        <v>83956</v>
      </c>
      <c r="BB376" s="262">
        <v>11120</v>
      </c>
      <c r="BC376" s="262">
        <v>11954</v>
      </c>
      <c r="BD376" s="262">
        <v>5336</v>
      </c>
      <c r="BE376" s="262">
        <v>3746</v>
      </c>
      <c r="BF376" s="262">
        <v>70</v>
      </c>
      <c r="BG376" s="262">
        <v>455</v>
      </c>
      <c r="BH376" s="262">
        <v>16396</v>
      </c>
      <c r="BI376" s="262">
        <v>12281</v>
      </c>
      <c r="BJ376" s="262">
        <v>5060</v>
      </c>
      <c r="BK376" s="262">
        <v>95463</v>
      </c>
      <c r="BL376" s="262">
        <v>10435</v>
      </c>
      <c r="BM376" s="262">
        <v>895</v>
      </c>
      <c r="BN376" s="262">
        <v>60252</v>
      </c>
      <c r="BO376" s="262">
        <v>67042</v>
      </c>
      <c r="BP376" s="262">
        <v>316</v>
      </c>
      <c r="BQ376" s="262">
        <v>12920</v>
      </c>
      <c r="BR376" s="262">
        <v>5977</v>
      </c>
      <c r="BS376" s="262">
        <v>37269</v>
      </c>
      <c r="BT376" s="262">
        <v>36533</v>
      </c>
      <c r="BU376" s="262">
        <v>21709</v>
      </c>
      <c r="BV376" s="262">
        <v>16878</v>
      </c>
      <c r="BW376" s="262">
        <v>12206</v>
      </c>
      <c r="BX376" s="262">
        <v>4729</v>
      </c>
      <c r="BY376" s="262">
        <v>2132</v>
      </c>
      <c r="BZ376" s="262">
        <v>1281</v>
      </c>
      <c r="CA376" s="262">
        <v>1816</v>
      </c>
      <c r="CB376" s="262">
        <v>2558</v>
      </c>
      <c r="CC376" s="262">
        <v>11788</v>
      </c>
      <c r="CD376" s="262">
        <v>34781</v>
      </c>
      <c r="CE376" s="262">
        <v>40415</v>
      </c>
      <c r="CF376" s="262">
        <v>25052</v>
      </c>
      <c r="CG376" s="262">
        <v>14580</v>
      </c>
      <c r="CH376" s="262">
        <v>11356</v>
      </c>
      <c r="CI376" s="262">
        <v>72225</v>
      </c>
      <c r="CJ376" s="262">
        <v>18165</v>
      </c>
      <c r="CK376" s="262">
        <v>42043</v>
      </c>
      <c r="CL376" s="262">
        <v>8097</v>
      </c>
      <c r="CM376" s="262">
        <v>124450</v>
      </c>
      <c r="CN376" s="262">
        <v>41508</v>
      </c>
      <c r="CO376" s="262">
        <v>41459</v>
      </c>
      <c r="CP376" s="262">
        <v>30125</v>
      </c>
      <c r="CQ376" s="262">
        <v>9594</v>
      </c>
      <c r="CR376" s="262">
        <v>1764</v>
      </c>
      <c r="CS376" s="262">
        <v>41508</v>
      </c>
      <c r="CT376" s="262">
        <v>48000</v>
      </c>
      <c r="CU376" s="262">
        <v>20710</v>
      </c>
      <c r="CV376" s="262">
        <v>10705</v>
      </c>
      <c r="CW376" s="262">
        <v>2514</v>
      </c>
      <c r="CX376" s="262">
        <v>1013</v>
      </c>
      <c r="CY376" s="262">
        <v>262214</v>
      </c>
      <c r="CZ376" s="262">
        <v>128287</v>
      </c>
      <c r="DA376" s="262">
        <v>133927</v>
      </c>
      <c r="DB376" s="262">
        <v>20664</v>
      </c>
      <c r="DC376" s="262">
        <v>18309</v>
      </c>
      <c r="DD376" s="262">
        <v>27034</v>
      </c>
      <c r="DE376" s="262">
        <v>43855</v>
      </c>
      <c r="DF376" s="262">
        <v>32928</v>
      </c>
      <c r="DG376" s="262">
        <v>31048</v>
      </c>
      <c r="DH376" s="262">
        <v>15667</v>
      </c>
      <c r="DI376" s="262">
        <v>6090</v>
      </c>
      <c r="DJ376" s="262">
        <v>6196</v>
      </c>
      <c r="DK376" s="262">
        <v>18553</v>
      </c>
      <c r="DL376" s="262">
        <v>4783</v>
      </c>
      <c r="DM376" s="262">
        <v>17198</v>
      </c>
      <c r="DN376" s="262">
        <v>13187</v>
      </c>
      <c r="DO376" s="262">
        <v>28295</v>
      </c>
      <c r="DP376" s="262">
        <v>44414</v>
      </c>
      <c r="DQ376" s="262">
        <v>60244</v>
      </c>
      <c r="DR376" s="262">
        <v>35108</v>
      </c>
      <c r="DS376" s="262">
        <v>28146</v>
      </c>
      <c r="DT376" s="262">
        <v>143940</v>
      </c>
      <c r="DU376" s="262">
        <v>135470</v>
      </c>
      <c r="DV376" s="262">
        <v>8470</v>
      </c>
      <c r="DW376" s="262">
        <v>115160</v>
      </c>
      <c r="DX376" s="262">
        <v>135470</v>
      </c>
      <c r="DY376" s="262">
        <v>115870</v>
      </c>
      <c r="DZ376" s="262">
        <v>3750</v>
      </c>
      <c r="EA376" s="262">
        <v>6710</v>
      </c>
      <c r="EB376" s="262">
        <v>8530</v>
      </c>
      <c r="EC376" s="262">
        <v>600</v>
      </c>
      <c r="ED376" s="262">
        <v>133040</v>
      </c>
      <c r="EE376" s="262">
        <v>6770</v>
      </c>
      <c r="EF376" s="262">
        <v>17850</v>
      </c>
      <c r="EG376" s="262">
        <v>26910</v>
      </c>
      <c r="EH376" s="262">
        <v>14900</v>
      </c>
      <c r="EI376" s="262">
        <v>20990</v>
      </c>
      <c r="EJ376" s="262">
        <v>2930</v>
      </c>
      <c r="EK376" s="262">
        <v>21600</v>
      </c>
      <c r="EL376" s="262">
        <v>11140</v>
      </c>
      <c r="EM376" s="262">
        <v>9130</v>
      </c>
      <c r="EN376" s="262">
        <v>810</v>
      </c>
      <c r="EO376" s="262">
        <v>135470</v>
      </c>
      <c r="EP376" s="262">
        <v>3320</v>
      </c>
      <c r="EQ376" s="262">
        <v>36280</v>
      </c>
      <c r="ER376" s="262">
        <v>19590</v>
      </c>
      <c r="ES376" s="262">
        <v>2780</v>
      </c>
      <c r="ET376" s="262">
        <v>13910</v>
      </c>
      <c r="EU376" s="262">
        <v>32450</v>
      </c>
      <c r="EV376" s="262">
        <v>22010</v>
      </c>
      <c r="EW376" s="262">
        <v>10440</v>
      </c>
      <c r="EX376" s="262">
        <v>63420</v>
      </c>
      <c r="EY376" s="262">
        <v>3410</v>
      </c>
      <c r="EZ376" s="262">
        <v>18690</v>
      </c>
      <c r="FA376" s="262">
        <v>10390</v>
      </c>
      <c r="FB376" s="262">
        <v>30930</v>
      </c>
      <c r="FC376" s="262">
        <v>0.42420000000000002</v>
      </c>
      <c r="FD376" s="262">
        <v>21840</v>
      </c>
      <c r="FE376" s="262">
        <v>8660</v>
      </c>
      <c r="FF376" s="262">
        <v>11430</v>
      </c>
      <c r="FG376" s="262">
        <v>1760</v>
      </c>
      <c r="FH376" s="262">
        <v>8390</v>
      </c>
      <c r="FI376" s="262">
        <v>710</v>
      </c>
      <c r="FJ376" s="262">
        <v>4370</v>
      </c>
      <c r="FK376" s="262">
        <v>6280</v>
      </c>
      <c r="FL376" s="262">
        <v>0.42420000000000002</v>
      </c>
      <c r="FM376" s="262">
        <v>1760</v>
      </c>
      <c r="FN376" s="262">
        <v>228610</v>
      </c>
      <c r="FO376" s="262">
        <v>9440</v>
      </c>
      <c r="FP376" s="262">
        <v>5850</v>
      </c>
      <c r="FQ376" s="262">
        <v>3590</v>
      </c>
      <c r="FR376" s="262">
        <v>65080</v>
      </c>
      <c r="FS376" s="262">
        <v>102990</v>
      </c>
      <c r="FT376" s="262">
        <v>101230</v>
      </c>
      <c r="FU376" s="262">
        <v>1760</v>
      </c>
      <c r="FV376" s="262">
        <v>15440</v>
      </c>
      <c r="FW376" s="262">
        <v>35660</v>
      </c>
      <c r="FX376" s="262">
        <v>228610</v>
      </c>
      <c r="FY376" s="262">
        <v>33290</v>
      </c>
      <c r="FZ376" s="262">
        <v>128480</v>
      </c>
      <c r="GA376" s="262">
        <v>30810</v>
      </c>
      <c r="GB376" s="262">
        <v>2090</v>
      </c>
      <c r="GC376" s="262">
        <v>16280</v>
      </c>
      <c r="GD376" s="262">
        <v>15170</v>
      </c>
      <c r="GE376" s="262">
        <v>2490</v>
      </c>
      <c r="GF376">
        <v>18698</v>
      </c>
      <c r="GG376">
        <v>13813</v>
      </c>
      <c r="GH376">
        <v>10536</v>
      </c>
      <c r="GI376">
        <v>4149</v>
      </c>
      <c r="GJ376">
        <v>2144</v>
      </c>
      <c r="GK376">
        <v>5449</v>
      </c>
      <c r="GL376">
        <v>8575</v>
      </c>
      <c r="GM376">
        <v>2963</v>
      </c>
      <c r="GN376">
        <v>1994</v>
      </c>
      <c r="GO376">
        <v>835</v>
      </c>
      <c r="GP376">
        <v>34485</v>
      </c>
      <c r="GQ376">
        <v>24836</v>
      </c>
      <c r="GR376">
        <v>33782</v>
      </c>
      <c r="GS376">
        <v>9509</v>
      </c>
      <c r="GT376">
        <v>4243</v>
      </c>
      <c r="GU376">
        <v>10792</v>
      </c>
      <c r="GV376">
        <v>15587</v>
      </c>
      <c r="GW376">
        <v>3803</v>
      </c>
      <c r="GX376">
        <v>2504</v>
      </c>
      <c r="GY376">
        <v>989</v>
      </c>
    </row>
    <row r="377" spans="1:207">
      <c r="A377" s="262">
        <v>14730</v>
      </c>
      <c r="B377" s="262">
        <v>14</v>
      </c>
      <c r="C377" s="262">
        <v>7</v>
      </c>
      <c r="D377" s="262">
        <v>30</v>
      </c>
      <c r="E377" s="262" t="s">
        <v>199</v>
      </c>
      <c r="F377" s="262" t="s">
        <v>2935</v>
      </c>
      <c r="G377" s="262" t="s">
        <v>2936</v>
      </c>
      <c r="H377" s="262" t="s">
        <v>2202</v>
      </c>
      <c r="I377" s="262">
        <v>53633</v>
      </c>
      <c r="J377" s="262">
        <v>13955</v>
      </c>
      <c r="K377" s="262">
        <v>10957</v>
      </c>
      <c r="L377" s="262">
        <v>2989</v>
      </c>
      <c r="M377" s="262">
        <v>2641</v>
      </c>
      <c r="N377" s="262">
        <v>3885</v>
      </c>
      <c r="O377" s="262">
        <v>5036</v>
      </c>
      <c r="P377" s="262">
        <v>9233</v>
      </c>
      <c r="Q377" s="262">
        <v>3587</v>
      </c>
      <c r="R377" s="262">
        <v>1350</v>
      </c>
      <c r="S377" s="262">
        <v>3209</v>
      </c>
      <c r="T377" s="262">
        <v>46107</v>
      </c>
      <c r="U377" s="262">
        <v>1102</v>
      </c>
      <c r="V377" s="262">
        <v>1962</v>
      </c>
      <c r="W377" s="262">
        <v>481</v>
      </c>
      <c r="X377" s="262">
        <v>515</v>
      </c>
      <c r="Y377" s="262">
        <v>118</v>
      </c>
      <c r="Z377" s="262">
        <v>139</v>
      </c>
      <c r="AA377" s="262">
        <v>2583</v>
      </c>
      <c r="AB377" s="262">
        <v>5757</v>
      </c>
      <c r="AC377" s="262">
        <v>1110</v>
      </c>
      <c r="AD377" s="262">
        <v>37781</v>
      </c>
      <c r="AE377" s="262">
        <v>5934</v>
      </c>
      <c r="AF377" s="262">
        <v>468</v>
      </c>
      <c r="AG377" s="262">
        <v>37265</v>
      </c>
      <c r="AH377" s="262">
        <v>7752</v>
      </c>
      <c r="AI377" s="262">
        <v>4921</v>
      </c>
      <c r="AJ377" s="262">
        <v>3441</v>
      </c>
      <c r="AK377" s="262">
        <v>254</v>
      </c>
      <c r="AL377" s="262">
        <v>35882</v>
      </c>
      <c r="AM377" s="262">
        <v>6764</v>
      </c>
      <c r="AN377" s="262">
        <v>7625</v>
      </c>
      <c r="AO377" s="262">
        <v>3362</v>
      </c>
      <c r="AP377" s="262">
        <v>108427</v>
      </c>
      <c r="AQ377" s="262">
        <v>24740</v>
      </c>
      <c r="AR377" s="262">
        <v>19885</v>
      </c>
      <c r="AS377" s="262">
        <v>5805</v>
      </c>
      <c r="AT377" s="262">
        <v>10926</v>
      </c>
      <c r="AU377" s="262">
        <v>9591</v>
      </c>
      <c r="AV377" s="262">
        <v>13491</v>
      </c>
      <c r="AW377" s="262">
        <v>17257</v>
      </c>
      <c r="AX377" s="262">
        <v>5018</v>
      </c>
      <c r="AY377" s="262">
        <v>1714</v>
      </c>
      <c r="AZ377" s="262">
        <v>15318</v>
      </c>
      <c r="BA377" s="262">
        <v>64847</v>
      </c>
      <c r="BB377" s="262">
        <v>8571</v>
      </c>
      <c r="BC377" s="262">
        <v>14030</v>
      </c>
      <c r="BD377" s="262">
        <v>2924</v>
      </c>
      <c r="BE377" s="262">
        <v>2031</v>
      </c>
      <c r="BF377" s="262">
        <v>405</v>
      </c>
      <c r="BG377" s="262">
        <v>301</v>
      </c>
      <c r="BH377" s="262">
        <v>13817</v>
      </c>
      <c r="BI377" s="262">
        <v>12186</v>
      </c>
      <c r="BJ377" s="262">
        <v>4573</v>
      </c>
      <c r="BK377" s="262">
        <v>68140</v>
      </c>
      <c r="BL377" s="262">
        <v>9041</v>
      </c>
      <c r="BM377" s="262">
        <v>670</v>
      </c>
      <c r="BN377" s="262">
        <v>45878</v>
      </c>
      <c r="BO377" s="262">
        <v>51664</v>
      </c>
      <c r="BP377" s="262">
        <v>304</v>
      </c>
      <c r="BQ377" s="262">
        <v>10581</v>
      </c>
      <c r="BR377" s="262">
        <v>4887</v>
      </c>
      <c r="BS377" s="262">
        <v>27604</v>
      </c>
      <c r="BT377" s="262">
        <v>28614</v>
      </c>
      <c r="BU377" s="262">
        <v>16946</v>
      </c>
      <c r="BV377" s="262">
        <v>13460</v>
      </c>
      <c r="BW377" s="262">
        <v>9499</v>
      </c>
      <c r="BX377" s="262">
        <v>3603</v>
      </c>
      <c r="BY377" s="262">
        <v>1573</v>
      </c>
      <c r="BZ377" s="262">
        <v>967</v>
      </c>
      <c r="CA377" s="262">
        <v>1274</v>
      </c>
      <c r="CB377" s="262">
        <v>1370</v>
      </c>
      <c r="CC377" s="262">
        <v>7581</v>
      </c>
      <c r="CD377" s="262">
        <v>26271</v>
      </c>
      <c r="CE377" s="262">
        <v>33507</v>
      </c>
      <c r="CF377" s="262">
        <v>19612</v>
      </c>
      <c r="CG377" s="262">
        <v>11295</v>
      </c>
      <c r="CH377" s="262">
        <v>8791</v>
      </c>
      <c r="CI377" s="262">
        <v>56928</v>
      </c>
      <c r="CJ377" s="262">
        <v>11432</v>
      </c>
      <c r="CK377" s="262">
        <v>29960</v>
      </c>
      <c r="CL377" s="262">
        <v>10107</v>
      </c>
      <c r="CM377" s="262">
        <v>95324</v>
      </c>
      <c r="CN377" s="262">
        <v>32059</v>
      </c>
      <c r="CO377" s="262">
        <v>29978</v>
      </c>
      <c r="CP377" s="262">
        <v>23869</v>
      </c>
      <c r="CQ377" s="262">
        <v>8181</v>
      </c>
      <c r="CR377" s="262">
        <v>1237</v>
      </c>
      <c r="CS377" s="262">
        <v>32059</v>
      </c>
      <c r="CT377" s="262">
        <v>35143</v>
      </c>
      <c r="CU377" s="262">
        <v>16826</v>
      </c>
      <c r="CV377" s="262">
        <v>8390</v>
      </c>
      <c r="CW377" s="262">
        <v>2026</v>
      </c>
      <c r="CX377" s="262">
        <v>880</v>
      </c>
      <c r="CY377" s="262">
        <v>201165</v>
      </c>
      <c r="CZ377" s="262">
        <v>99119</v>
      </c>
      <c r="DA377" s="262">
        <v>102046</v>
      </c>
      <c r="DB377" s="262">
        <v>15614</v>
      </c>
      <c r="DC377" s="262">
        <v>13851</v>
      </c>
      <c r="DD377" s="262">
        <v>22115</v>
      </c>
      <c r="DE377" s="262">
        <v>34784</v>
      </c>
      <c r="DF377" s="262">
        <v>23523</v>
      </c>
      <c r="DG377" s="262">
        <v>23931</v>
      </c>
      <c r="DH377" s="262">
        <v>11815</v>
      </c>
      <c r="DI377" s="262">
        <v>4543</v>
      </c>
      <c r="DJ377" s="262">
        <v>4582</v>
      </c>
      <c r="DK377" s="262">
        <v>14154</v>
      </c>
      <c r="DL377" s="262">
        <v>3599</v>
      </c>
      <c r="DM377" s="262">
        <v>13600</v>
      </c>
      <c r="DN377" s="262">
        <v>11102</v>
      </c>
      <c r="DO377" s="262">
        <v>21730</v>
      </c>
      <c r="DP377" s="262">
        <v>33802</v>
      </c>
      <c r="DQ377" s="262">
        <v>46668</v>
      </c>
      <c r="DR377" s="262">
        <v>25837</v>
      </c>
      <c r="DS377" s="262">
        <v>21548</v>
      </c>
      <c r="DT377" s="262">
        <v>112470</v>
      </c>
      <c r="DU377" s="262">
        <v>103750</v>
      </c>
      <c r="DV377" s="262">
        <v>8720</v>
      </c>
      <c r="DW377" s="262">
        <v>86600</v>
      </c>
      <c r="DX377" s="262">
        <v>103750</v>
      </c>
      <c r="DY377" s="262">
        <v>89940</v>
      </c>
      <c r="DZ377" s="262">
        <v>2870</v>
      </c>
      <c r="EA377" s="262">
        <v>4720</v>
      </c>
      <c r="EB377" s="262">
        <v>5620</v>
      </c>
      <c r="EC377" s="262">
        <v>590</v>
      </c>
      <c r="ED377" s="262">
        <v>101780</v>
      </c>
      <c r="EE377" s="262">
        <v>5180</v>
      </c>
      <c r="EF377" s="262">
        <v>12290</v>
      </c>
      <c r="EG377" s="262">
        <v>19080</v>
      </c>
      <c r="EH377" s="262">
        <v>12460</v>
      </c>
      <c r="EI377" s="262">
        <v>15890</v>
      </c>
      <c r="EJ377" s="262">
        <v>2280</v>
      </c>
      <c r="EK377" s="262">
        <v>16370</v>
      </c>
      <c r="EL377" s="262">
        <v>8960</v>
      </c>
      <c r="EM377" s="262">
        <v>8440</v>
      </c>
      <c r="EN377" s="262">
        <v>810</v>
      </c>
      <c r="EO377" s="262">
        <v>103750</v>
      </c>
      <c r="EP377" s="262">
        <v>3450</v>
      </c>
      <c r="EQ377" s="262">
        <v>28510</v>
      </c>
      <c r="ER377" s="262">
        <v>16330</v>
      </c>
      <c r="ES377" s="262">
        <v>2040</v>
      </c>
      <c r="ET377" s="262">
        <v>10150</v>
      </c>
      <c r="EU377" s="262">
        <v>26730</v>
      </c>
      <c r="EV377" s="262">
        <v>17360</v>
      </c>
      <c r="EW377" s="262">
        <v>9380</v>
      </c>
      <c r="EX377" s="262">
        <v>45050</v>
      </c>
      <c r="EY377" s="262">
        <v>2110</v>
      </c>
      <c r="EZ377" s="262">
        <v>12260</v>
      </c>
      <c r="FA377" s="262">
        <v>8500</v>
      </c>
      <c r="FB377" s="262">
        <v>22180</v>
      </c>
      <c r="FC377" s="262">
        <v>0.42420000000000002</v>
      </c>
      <c r="FD377" s="262">
        <v>16490</v>
      </c>
      <c r="FE377" s="262">
        <v>6610</v>
      </c>
      <c r="FF377" s="262">
        <v>8570</v>
      </c>
      <c r="FG377" s="262">
        <v>1320</v>
      </c>
      <c r="FH377" s="262">
        <v>6320</v>
      </c>
      <c r="FI377" s="262">
        <v>690</v>
      </c>
      <c r="FJ377" s="262">
        <v>4110</v>
      </c>
      <c r="FK377" s="262">
        <v>4000</v>
      </c>
      <c r="FL377" s="262">
        <v>0.42420000000000002</v>
      </c>
      <c r="FM377" s="262">
        <v>1280</v>
      </c>
      <c r="FN377" s="262">
        <v>175820</v>
      </c>
      <c r="FO377" s="262">
        <v>7850</v>
      </c>
      <c r="FP377" s="262">
        <v>5510</v>
      </c>
      <c r="FQ377" s="262">
        <v>2330</v>
      </c>
      <c r="FR377" s="262">
        <v>50690</v>
      </c>
      <c r="FS377" s="262">
        <v>81900</v>
      </c>
      <c r="FT377" s="262">
        <v>80580</v>
      </c>
      <c r="FU377" s="262">
        <v>1320</v>
      </c>
      <c r="FV377" s="262">
        <v>11770</v>
      </c>
      <c r="FW377" s="262">
        <v>23620</v>
      </c>
      <c r="FX377" s="262">
        <v>175820</v>
      </c>
      <c r="FY377" s="262">
        <v>29920</v>
      </c>
      <c r="FZ377" s="262">
        <v>98690</v>
      </c>
      <c r="GA377" s="262">
        <v>22910</v>
      </c>
      <c r="GB377" s="262">
        <v>1670</v>
      </c>
      <c r="GC377" s="262">
        <v>12090</v>
      </c>
      <c r="GD377" s="262">
        <v>9430</v>
      </c>
      <c r="GE377" s="262">
        <v>1110</v>
      </c>
      <c r="GF377">
        <v>13955</v>
      </c>
      <c r="GG377">
        <v>10619</v>
      </c>
      <c r="GH377">
        <v>9426</v>
      </c>
      <c r="GI377">
        <v>4120</v>
      </c>
      <c r="GJ377">
        <v>1860</v>
      </c>
      <c r="GK377">
        <v>3858</v>
      </c>
      <c r="GL377">
        <v>5927</v>
      </c>
      <c r="GM377">
        <v>2084</v>
      </c>
      <c r="GN377">
        <v>1273</v>
      </c>
      <c r="GO377">
        <v>511</v>
      </c>
      <c r="GP377">
        <v>24740</v>
      </c>
      <c r="GQ377">
        <v>19460</v>
      </c>
      <c r="GR377">
        <v>25664</v>
      </c>
      <c r="GS377">
        <v>11929</v>
      </c>
      <c r="GT377">
        <v>3604</v>
      </c>
      <c r="GU377">
        <v>7148</v>
      </c>
      <c r="GV377">
        <v>10684</v>
      </c>
      <c r="GW377">
        <v>2854</v>
      </c>
      <c r="GX377">
        <v>1684</v>
      </c>
      <c r="GY377">
        <v>660</v>
      </c>
    </row>
    <row r="378" spans="1:207">
      <c r="A378" s="262">
        <v>15001</v>
      </c>
      <c r="B378" s="262">
        <v>15</v>
      </c>
      <c r="C378" s="262">
        <v>0</v>
      </c>
      <c r="D378" s="262">
        <v>1</v>
      </c>
      <c r="E378" s="262" t="s">
        <v>197</v>
      </c>
      <c r="F378" s="262" t="s">
        <v>2937</v>
      </c>
      <c r="G378" s="262" t="s">
        <v>2938</v>
      </c>
      <c r="H378" s="262" t="s">
        <v>2202</v>
      </c>
      <c r="I378" s="262">
        <v>18815</v>
      </c>
      <c r="J378" s="262">
        <v>2871</v>
      </c>
      <c r="K378" s="262">
        <v>7686</v>
      </c>
      <c r="L378" s="262">
        <v>1107</v>
      </c>
      <c r="M378" s="262">
        <v>808</v>
      </c>
      <c r="N378" s="262">
        <v>1228</v>
      </c>
      <c r="O378" s="262">
        <v>1387</v>
      </c>
      <c r="P378" s="262">
        <v>2383</v>
      </c>
      <c r="Q378" s="262">
        <v>1057</v>
      </c>
      <c r="R378" s="262">
        <v>288</v>
      </c>
      <c r="S378" s="262">
        <v>1220</v>
      </c>
      <c r="T378" s="262">
        <v>14827</v>
      </c>
      <c r="U378" s="262">
        <v>938</v>
      </c>
      <c r="V378" s="262">
        <v>1273</v>
      </c>
      <c r="W378" s="262">
        <v>278</v>
      </c>
      <c r="X378" s="262">
        <v>193</v>
      </c>
      <c r="Y378" s="262">
        <v>21</v>
      </c>
      <c r="Z378" s="262">
        <v>65</v>
      </c>
      <c r="AA378" s="262">
        <v>3562</v>
      </c>
      <c r="AB378" s="262">
        <v>1658</v>
      </c>
      <c r="AC378" s="262">
        <v>179</v>
      </c>
      <c r="AD378" s="262">
        <v>12523</v>
      </c>
      <c r="AE378" s="262">
        <v>840</v>
      </c>
      <c r="AF378" s="262">
        <v>53</v>
      </c>
      <c r="AG378" s="262">
        <v>12364</v>
      </c>
      <c r="AH378" s="262">
        <v>1751</v>
      </c>
      <c r="AI378" s="262">
        <v>2017</v>
      </c>
      <c r="AJ378" s="262">
        <v>2403</v>
      </c>
      <c r="AK378" s="262">
        <v>280</v>
      </c>
      <c r="AL378" s="262">
        <v>6741</v>
      </c>
      <c r="AM378" s="262">
        <v>4806</v>
      </c>
      <c r="AN378" s="262">
        <v>6924</v>
      </c>
      <c r="AO378" s="262">
        <v>344</v>
      </c>
      <c r="AP378" s="262">
        <v>53354</v>
      </c>
      <c r="AQ378" s="262">
        <v>6524</v>
      </c>
      <c r="AR378" s="262">
        <v>14197</v>
      </c>
      <c r="AS378" s="262">
        <v>4087</v>
      </c>
      <c r="AT378" s="262">
        <v>5079</v>
      </c>
      <c r="AU378" s="262">
        <v>7636</v>
      </c>
      <c r="AV378" s="262">
        <v>8263</v>
      </c>
      <c r="AW378" s="262">
        <v>5438</v>
      </c>
      <c r="AX378" s="262">
        <v>1667</v>
      </c>
      <c r="AY378" s="262">
        <v>463</v>
      </c>
      <c r="AZ378" s="262">
        <v>6804</v>
      </c>
      <c r="BA378" s="262">
        <v>21330</v>
      </c>
      <c r="BB378" s="262">
        <v>9185</v>
      </c>
      <c r="BC378" s="262">
        <v>12301</v>
      </c>
      <c r="BD378" s="262">
        <v>2222</v>
      </c>
      <c r="BE378" s="262">
        <v>1116</v>
      </c>
      <c r="BF378" s="262">
        <v>63</v>
      </c>
      <c r="BG378" s="262">
        <v>333</v>
      </c>
      <c r="BH378" s="262">
        <v>25662</v>
      </c>
      <c r="BI378" s="262">
        <v>3590</v>
      </c>
      <c r="BJ378" s="262">
        <v>295</v>
      </c>
      <c r="BK378" s="262">
        <v>21826</v>
      </c>
      <c r="BL378" s="262">
        <v>1847</v>
      </c>
      <c r="BM378" s="262">
        <v>134</v>
      </c>
      <c r="BN378" s="262">
        <v>14795</v>
      </c>
      <c r="BO378" s="262">
        <v>31063</v>
      </c>
      <c r="BP378" s="262">
        <v>45</v>
      </c>
      <c r="BQ378" s="262">
        <v>7451</v>
      </c>
      <c r="BR378" s="262">
        <v>3641</v>
      </c>
      <c r="BS378" s="262">
        <v>18460</v>
      </c>
      <c r="BT378" s="262">
        <v>13976</v>
      </c>
      <c r="BU378" s="262">
        <v>6758</v>
      </c>
      <c r="BV378" s="262">
        <v>5268</v>
      </c>
      <c r="BW378" s="262">
        <v>3101</v>
      </c>
      <c r="BX378" s="262">
        <v>1127</v>
      </c>
      <c r="BY378" s="262">
        <v>506</v>
      </c>
      <c r="BZ378" s="262">
        <v>241</v>
      </c>
      <c r="CA378" s="262">
        <v>276</v>
      </c>
      <c r="CB378" s="262">
        <v>1492</v>
      </c>
      <c r="CC378" s="262">
        <v>4928</v>
      </c>
      <c r="CD378" s="262">
        <v>12924</v>
      </c>
      <c r="CE378" s="262">
        <v>20169</v>
      </c>
      <c r="CF378" s="262">
        <v>8169</v>
      </c>
      <c r="CG378" s="262">
        <v>3501</v>
      </c>
      <c r="CH378" s="262">
        <v>2171</v>
      </c>
      <c r="CI378" s="262">
        <v>11789</v>
      </c>
      <c r="CJ378" s="262">
        <v>6748</v>
      </c>
      <c r="CK378" s="262">
        <v>33545</v>
      </c>
      <c r="CL378" s="262">
        <v>1272</v>
      </c>
      <c r="CM378" s="262">
        <v>45106</v>
      </c>
      <c r="CN378" s="262">
        <v>18127</v>
      </c>
      <c r="CO378" s="262">
        <v>15070</v>
      </c>
      <c r="CP378" s="262">
        <v>7600</v>
      </c>
      <c r="CQ378" s="262">
        <v>3500</v>
      </c>
      <c r="CR378" s="262">
        <v>809</v>
      </c>
      <c r="CS378" s="262">
        <v>18127</v>
      </c>
      <c r="CT378" s="262">
        <v>17609</v>
      </c>
      <c r="CU378" s="262">
        <v>6108</v>
      </c>
      <c r="CV378" s="262">
        <v>2481</v>
      </c>
      <c r="CW378" s="262">
        <v>526</v>
      </c>
      <c r="CX378" s="262">
        <v>255</v>
      </c>
      <c r="CY378" s="262">
        <v>86030</v>
      </c>
      <c r="CZ378" s="262">
        <v>41493</v>
      </c>
      <c r="DA378" s="262">
        <v>44537</v>
      </c>
      <c r="DB378" s="262">
        <v>5755</v>
      </c>
      <c r="DC378" s="262">
        <v>5133</v>
      </c>
      <c r="DD378" s="262">
        <v>9726</v>
      </c>
      <c r="DE378" s="262">
        <v>13824</v>
      </c>
      <c r="DF378" s="262">
        <v>12311</v>
      </c>
      <c r="DG378" s="262">
        <v>12259</v>
      </c>
      <c r="DH378" s="262">
        <v>5496</v>
      </c>
      <c r="DI378" s="262">
        <v>1783</v>
      </c>
      <c r="DJ378" s="262">
        <v>1753</v>
      </c>
      <c r="DK378" s="262">
        <v>4934</v>
      </c>
      <c r="DL378" s="262">
        <v>1379</v>
      </c>
      <c r="DM378" s="262">
        <v>5902</v>
      </c>
      <c r="DN378" s="262">
        <v>4863</v>
      </c>
      <c r="DO378" s="262">
        <v>8321</v>
      </c>
      <c r="DP378" s="262">
        <v>13205</v>
      </c>
      <c r="DQ378" s="262">
        <v>19616</v>
      </c>
      <c r="DR378" s="262">
        <v>13937</v>
      </c>
      <c r="DS378" s="262">
        <v>10337</v>
      </c>
      <c r="DT378" s="262">
        <v>44430</v>
      </c>
      <c r="DU378" s="262">
        <v>39960</v>
      </c>
      <c r="DV378" s="262">
        <v>4470</v>
      </c>
      <c r="DW378" s="262">
        <v>41150</v>
      </c>
      <c r="DX378" s="262">
        <v>39960</v>
      </c>
      <c r="DY378" s="262">
        <v>34210</v>
      </c>
      <c r="DZ378" s="262">
        <v>1650</v>
      </c>
      <c r="EA378" s="262">
        <v>1900</v>
      </c>
      <c r="EB378" s="262">
        <v>2140</v>
      </c>
      <c r="EC378" s="262">
        <v>0.42420000000000002</v>
      </c>
      <c r="ED378" s="262">
        <v>39050</v>
      </c>
      <c r="EE378" s="262">
        <v>1800</v>
      </c>
      <c r="EF378" s="262">
        <v>6210</v>
      </c>
      <c r="EG378" s="262">
        <v>7630</v>
      </c>
      <c r="EH378" s="262">
        <v>4970</v>
      </c>
      <c r="EI378" s="262">
        <v>6300</v>
      </c>
      <c r="EJ378" s="262">
        <v>0.42420000000000002</v>
      </c>
      <c r="EK378" s="262">
        <v>6220</v>
      </c>
      <c r="EL378" s="262">
        <v>2090</v>
      </c>
      <c r="EM378" s="262">
        <v>3280</v>
      </c>
      <c r="EN378" s="262">
        <v>0.42420000000000002</v>
      </c>
      <c r="EO378" s="262">
        <v>39960</v>
      </c>
      <c r="EP378" s="262">
        <v>280</v>
      </c>
      <c r="EQ378" s="262">
        <v>9960</v>
      </c>
      <c r="ER378" s="262">
        <v>6780</v>
      </c>
      <c r="ES378" s="262">
        <v>570</v>
      </c>
      <c r="ET378" s="262">
        <v>2610</v>
      </c>
      <c r="EU378" s="262">
        <v>8780</v>
      </c>
      <c r="EV378" s="262">
        <v>5740</v>
      </c>
      <c r="EW378" s="262">
        <v>3040</v>
      </c>
      <c r="EX378" s="262">
        <v>20940</v>
      </c>
      <c r="EY378" s="262">
        <v>920</v>
      </c>
      <c r="EZ378" s="262">
        <v>6310</v>
      </c>
      <c r="FA378" s="262">
        <v>4500</v>
      </c>
      <c r="FB378" s="262">
        <v>9210</v>
      </c>
      <c r="FC378" s="262">
        <v>0.42420000000000002</v>
      </c>
      <c r="FD378" s="262">
        <v>5990</v>
      </c>
      <c r="FE378" s="262">
        <v>2330</v>
      </c>
      <c r="FF378" s="262">
        <v>3110</v>
      </c>
      <c r="FG378" s="262">
        <v>0.42420000000000002</v>
      </c>
      <c r="FH378" s="262">
        <v>2140</v>
      </c>
      <c r="FI378" s="262">
        <v>0.42420000000000002</v>
      </c>
      <c r="FJ378" s="262">
        <v>1150</v>
      </c>
      <c r="FK378" s="262">
        <v>1720</v>
      </c>
      <c r="FL378" s="262">
        <v>0.42420000000000002</v>
      </c>
      <c r="FM378" s="262">
        <v>580</v>
      </c>
      <c r="FN378" s="262">
        <v>77130</v>
      </c>
      <c r="FO378" s="262">
        <v>3050</v>
      </c>
      <c r="FP378" s="262">
        <v>2060</v>
      </c>
      <c r="FQ378" s="262">
        <v>990</v>
      </c>
      <c r="FR378" s="262">
        <v>19910</v>
      </c>
      <c r="FS378" s="262">
        <v>34270</v>
      </c>
      <c r="FT378" s="262">
        <v>33720</v>
      </c>
      <c r="FU378" s="262">
        <v>0.42420000000000002</v>
      </c>
      <c r="FV378" s="262">
        <v>7690</v>
      </c>
      <c r="FW378" s="262">
        <v>12210</v>
      </c>
      <c r="FX378" s="262">
        <v>77130</v>
      </c>
      <c r="FY378" s="262">
        <v>11810</v>
      </c>
      <c r="FZ378" s="262">
        <v>40800</v>
      </c>
      <c r="GA378" s="262">
        <v>9880</v>
      </c>
      <c r="GB378" s="262">
        <v>0.42420000000000002</v>
      </c>
      <c r="GC378" s="262">
        <v>7790</v>
      </c>
      <c r="GD378" s="262">
        <v>5550</v>
      </c>
      <c r="GE378" s="262">
        <v>0.42420000000000002</v>
      </c>
      <c r="GF378">
        <v>2871</v>
      </c>
      <c r="GG378">
        <v>7654</v>
      </c>
      <c r="GH378">
        <v>3070</v>
      </c>
      <c r="GI378">
        <v>1219</v>
      </c>
      <c r="GJ378">
        <v>348</v>
      </c>
      <c r="GK378">
        <v>984</v>
      </c>
      <c r="GL378">
        <v>1701</v>
      </c>
      <c r="GM378">
        <v>611</v>
      </c>
      <c r="GN378">
        <v>276</v>
      </c>
      <c r="GO378">
        <v>81</v>
      </c>
      <c r="GP378">
        <v>6524</v>
      </c>
      <c r="GQ378">
        <v>14140</v>
      </c>
      <c r="GR378">
        <v>16183</v>
      </c>
      <c r="GS378">
        <v>7463</v>
      </c>
      <c r="GT378">
        <v>1929</v>
      </c>
      <c r="GU378">
        <v>1887</v>
      </c>
      <c r="GV378">
        <v>3707</v>
      </c>
      <c r="GW378">
        <v>968</v>
      </c>
      <c r="GX378">
        <v>396</v>
      </c>
      <c r="GY378">
        <v>157</v>
      </c>
    </row>
    <row r="379" spans="1:207">
      <c r="A379" s="262">
        <v>15002</v>
      </c>
      <c r="B379" s="262">
        <v>15</v>
      </c>
      <c r="C379" s="262">
        <v>0</v>
      </c>
      <c r="D379" s="262">
        <v>2</v>
      </c>
      <c r="E379" s="262" t="s">
        <v>197</v>
      </c>
      <c r="F379" s="262" t="s">
        <v>2939</v>
      </c>
      <c r="G379" s="262" t="s">
        <v>2940</v>
      </c>
      <c r="H379" s="262" t="s">
        <v>2202</v>
      </c>
      <c r="I379" s="262">
        <v>29049</v>
      </c>
      <c r="J379" s="262">
        <v>6028</v>
      </c>
      <c r="K379" s="262">
        <v>8782</v>
      </c>
      <c r="L379" s="262">
        <v>1210</v>
      </c>
      <c r="M379" s="262">
        <v>2003</v>
      </c>
      <c r="N379" s="262">
        <v>2516</v>
      </c>
      <c r="O379" s="262">
        <v>2297</v>
      </c>
      <c r="P379" s="262">
        <v>2649</v>
      </c>
      <c r="Q379" s="262">
        <v>2478</v>
      </c>
      <c r="R379" s="262">
        <v>1086</v>
      </c>
      <c r="S379" s="262">
        <v>2670</v>
      </c>
      <c r="T379" s="262">
        <v>18255</v>
      </c>
      <c r="U379" s="262">
        <v>3539</v>
      </c>
      <c r="V379" s="262">
        <v>2682</v>
      </c>
      <c r="W379" s="262">
        <v>969</v>
      </c>
      <c r="X379" s="262">
        <v>736</v>
      </c>
      <c r="Y379" s="262">
        <v>71</v>
      </c>
      <c r="Z379" s="262">
        <v>127</v>
      </c>
      <c r="AA379" s="262">
        <v>4930</v>
      </c>
      <c r="AB379" s="262">
        <v>3864</v>
      </c>
      <c r="AC379" s="262">
        <v>1131</v>
      </c>
      <c r="AD379" s="262">
        <v>17751</v>
      </c>
      <c r="AE379" s="262">
        <v>1268</v>
      </c>
      <c r="AF379" s="262">
        <v>105</v>
      </c>
      <c r="AG379" s="262">
        <v>13631</v>
      </c>
      <c r="AH379" s="262">
        <v>2099</v>
      </c>
      <c r="AI379" s="262">
        <v>4480</v>
      </c>
      <c r="AJ379" s="262">
        <v>7343</v>
      </c>
      <c r="AK379" s="262">
        <v>1496</v>
      </c>
      <c r="AL379" s="262">
        <v>9226</v>
      </c>
      <c r="AM379" s="262">
        <v>4477</v>
      </c>
      <c r="AN379" s="262">
        <v>14316</v>
      </c>
      <c r="AO379" s="262">
        <v>1030</v>
      </c>
      <c r="AP379" s="262">
        <v>144307</v>
      </c>
      <c r="AQ379" s="262">
        <v>29752</v>
      </c>
      <c r="AR379" s="262">
        <v>24619</v>
      </c>
      <c r="AS379" s="262">
        <v>4981</v>
      </c>
      <c r="AT379" s="262">
        <v>20005</v>
      </c>
      <c r="AU379" s="262">
        <v>26472</v>
      </c>
      <c r="AV379" s="262">
        <v>21740</v>
      </c>
      <c r="AW379" s="262">
        <v>10007</v>
      </c>
      <c r="AX379" s="262">
        <v>4575</v>
      </c>
      <c r="AY379" s="262">
        <v>2156</v>
      </c>
      <c r="AZ379" s="262">
        <v>20085</v>
      </c>
      <c r="BA379" s="262">
        <v>39325</v>
      </c>
      <c r="BB379" s="262">
        <v>34679</v>
      </c>
      <c r="BC379" s="262">
        <v>29486</v>
      </c>
      <c r="BD379" s="262">
        <v>11009</v>
      </c>
      <c r="BE379" s="262">
        <v>7633</v>
      </c>
      <c r="BF379" s="262">
        <v>224</v>
      </c>
      <c r="BG379" s="262">
        <v>1866</v>
      </c>
      <c r="BH379" s="262">
        <v>56438</v>
      </c>
      <c r="BI379" s="262">
        <v>14066</v>
      </c>
      <c r="BJ379" s="262">
        <v>6601</v>
      </c>
      <c r="BK379" s="262">
        <v>62477</v>
      </c>
      <c r="BL379" s="262">
        <v>4375</v>
      </c>
      <c r="BM379" s="262">
        <v>350</v>
      </c>
      <c r="BN379" s="262">
        <v>20041</v>
      </c>
      <c r="BO379" s="262">
        <v>107469</v>
      </c>
      <c r="BP379" s="262">
        <v>79</v>
      </c>
      <c r="BQ379" s="262">
        <v>16718</v>
      </c>
      <c r="BR379" s="262">
        <v>13702</v>
      </c>
      <c r="BS379" s="262">
        <v>58546</v>
      </c>
      <c r="BT379" s="262">
        <v>38887</v>
      </c>
      <c r="BU379" s="262">
        <v>14788</v>
      </c>
      <c r="BV379" s="262">
        <v>8850</v>
      </c>
      <c r="BW379" s="262">
        <v>4941</v>
      </c>
      <c r="BX379" s="262">
        <v>2306</v>
      </c>
      <c r="BY379" s="262">
        <v>977</v>
      </c>
      <c r="BZ379" s="262">
        <v>497</v>
      </c>
      <c r="CA379" s="262">
        <v>813</v>
      </c>
      <c r="CB379" s="262">
        <v>9259</v>
      </c>
      <c r="CC379" s="262">
        <v>22868</v>
      </c>
      <c r="CD379" s="262">
        <v>42754</v>
      </c>
      <c r="CE379" s="262">
        <v>43548</v>
      </c>
      <c r="CF379" s="262">
        <v>16284</v>
      </c>
      <c r="CG379" s="262">
        <v>6182</v>
      </c>
      <c r="CH379" s="262">
        <v>3412</v>
      </c>
      <c r="CI379" s="262">
        <v>26546</v>
      </c>
      <c r="CJ379" s="262">
        <v>9675</v>
      </c>
      <c r="CK379" s="262">
        <v>98787</v>
      </c>
      <c r="CL379" s="262">
        <v>9299</v>
      </c>
      <c r="CM379" s="262">
        <v>125430</v>
      </c>
      <c r="CN379" s="262">
        <v>57062</v>
      </c>
      <c r="CO379" s="262">
        <v>36075</v>
      </c>
      <c r="CP379" s="262">
        <v>18013</v>
      </c>
      <c r="CQ379" s="262">
        <v>10178</v>
      </c>
      <c r="CR379" s="262">
        <v>4102</v>
      </c>
      <c r="CS379" s="262">
        <v>57062</v>
      </c>
      <c r="CT379" s="262">
        <v>45439</v>
      </c>
      <c r="CU379" s="262">
        <v>14150</v>
      </c>
      <c r="CV379" s="262">
        <v>6330</v>
      </c>
      <c r="CW379" s="262">
        <v>1646</v>
      </c>
      <c r="CX379" s="262">
        <v>803</v>
      </c>
      <c r="CY379" s="262">
        <v>229153</v>
      </c>
      <c r="CZ379" s="262">
        <v>108653</v>
      </c>
      <c r="DA379" s="262">
        <v>120500</v>
      </c>
      <c r="DB379" s="262">
        <v>18522</v>
      </c>
      <c r="DC379" s="262">
        <v>14556</v>
      </c>
      <c r="DD379" s="262">
        <v>37944</v>
      </c>
      <c r="DE379" s="262">
        <v>30965</v>
      </c>
      <c r="DF379" s="262">
        <v>28953</v>
      </c>
      <c r="DG379" s="262">
        <v>25883</v>
      </c>
      <c r="DH379" s="262">
        <v>12786</v>
      </c>
      <c r="DI379" s="262">
        <v>6119</v>
      </c>
      <c r="DJ379" s="262">
        <v>5568</v>
      </c>
      <c r="DK379" s="262">
        <v>14402</v>
      </c>
      <c r="DL379" s="262">
        <v>3587</v>
      </c>
      <c r="DM379" s="262">
        <v>22658</v>
      </c>
      <c r="DN379" s="262">
        <v>18688</v>
      </c>
      <c r="DO379" s="262">
        <v>27465</v>
      </c>
      <c r="DP379" s="262">
        <v>32079</v>
      </c>
      <c r="DQ379" s="262">
        <v>44744</v>
      </c>
      <c r="DR379" s="262">
        <v>30867</v>
      </c>
      <c r="DS379" s="262">
        <v>22976</v>
      </c>
      <c r="DT379" s="262">
        <v>115720</v>
      </c>
      <c r="DU379" s="262">
        <v>105900</v>
      </c>
      <c r="DV379" s="262">
        <v>9820</v>
      </c>
      <c r="DW379" s="262">
        <v>111930</v>
      </c>
      <c r="DX379" s="262">
        <v>105900</v>
      </c>
      <c r="DY379" s="262">
        <v>92140</v>
      </c>
      <c r="DZ379" s="262">
        <v>3940</v>
      </c>
      <c r="EA379" s="262">
        <v>3580</v>
      </c>
      <c r="EB379" s="262">
        <v>6100</v>
      </c>
      <c r="EC379" s="262">
        <v>0.42420000000000002</v>
      </c>
      <c r="ED379" s="262">
        <v>102770</v>
      </c>
      <c r="EE379" s="262">
        <v>3870</v>
      </c>
      <c r="EF379" s="262">
        <v>20720</v>
      </c>
      <c r="EG379" s="262">
        <v>19540</v>
      </c>
      <c r="EH379" s="262">
        <v>15160</v>
      </c>
      <c r="EI379" s="262">
        <v>16610</v>
      </c>
      <c r="EJ379" s="262">
        <v>0.42420000000000002</v>
      </c>
      <c r="EK379" s="262">
        <v>12570</v>
      </c>
      <c r="EL379" s="262">
        <v>6320</v>
      </c>
      <c r="EM379" s="262">
        <v>6860</v>
      </c>
      <c r="EN379" s="262">
        <v>0.42420000000000002</v>
      </c>
      <c r="EO379" s="262">
        <v>105900</v>
      </c>
      <c r="EP379" s="262">
        <v>0.42420000000000002</v>
      </c>
      <c r="EQ379" s="262">
        <v>17590</v>
      </c>
      <c r="ER379" s="262">
        <v>9510</v>
      </c>
      <c r="ES379" s="262">
        <v>2120</v>
      </c>
      <c r="ET379" s="262">
        <v>5970</v>
      </c>
      <c r="EU379" s="262">
        <v>25980</v>
      </c>
      <c r="EV379" s="262">
        <v>15080</v>
      </c>
      <c r="EW379" s="262">
        <v>10900</v>
      </c>
      <c r="EX379" s="262">
        <v>62090</v>
      </c>
      <c r="EY379" s="262">
        <v>2050</v>
      </c>
      <c r="EZ379" s="262">
        <v>19130</v>
      </c>
      <c r="FA379" s="262">
        <v>9050</v>
      </c>
      <c r="FB379" s="262">
        <v>31860</v>
      </c>
      <c r="FC379" s="262">
        <v>0.42420000000000002</v>
      </c>
      <c r="FD379" s="262">
        <v>18170</v>
      </c>
      <c r="FE379" s="262">
        <v>6740</v>
      </c>
      <c r="FF379" s="262">
        <v>9840</v>
      </c>
      <c r="FG379" s="262">
        <v>1590</v>
      </c>
      <c r="FH379" s="262">
        <v>6000</v>
      </c>
      <c r="FI379" s="262">
        <v>680</v>
      </c>
      <c r="FJ379" s="262">
        <v>2730</v>
      </c>
      <c r="FK379" s="262">
        <v>5270</v>
      </c>
      <c r="FL379" s="262">
        <v>1810</v>
      </c>
      <c r="FM379" s="262">
        <v>1680</v>
      </c>
      <c r="FN379" s="262">
        <v>201650</v>
      </c>
      <c r="FO379" s="262">
        <v>10020</v>
      </c>
      <c r="FP379" s="262">
        <v>7010</v>
      </c>
      <c r="FQ379" s="262">
        <v>3010</v>
      </c>
      <c r="FR379" s="262">
        <v>42860</v>
      </c>
      <c r="FS379" s="262">
        <v>79490</v>
      </c>
      <c r="FT379" s="262">
        <v>77900</v>
      </c>
      <c r="FU379" s="262">
        <v>1590</v>
      </c>
      <c r="FV379" s="262">
        <v>14360</v>
      </c>
      <c r="FW379" s="262">
        <v>54910</v>
      </c>
      <c r="FX379" s="262">
        <v>201650</v>
      </c>
      <c r="FY379" s="262">
        <v>43080</v>
      </c>
      <c r="FZ379" s="262">
        <v>92890</v>
      </c>
      <c r="GA379" s="262">
        <v>22670</v>
      </c>
      <c r="GB379" s="262">
        <v>1080</v>
      </c>
      <c r="GC379" s="262">
        <v>14830</v>
      </c>
      <c r="GD379" s="262">
        <v>22740</v>
      </c>
      <c r="GE379" s="262">
        <v>4360</v>
      </c>
      <c r="GF379">
        <v>6028</v>
      </c>
      <c r="GG379">
        <v>8743</v>
      </c>
      <c r="GH379">
        <v>5657</v>
      </c>
      <c r="GI379">
        <v>1821</v>
      </c>
      <c r="GJ379">
        <v>687</v>
      </c>
      <c r="GK379">
        <v>784</v>
      </c>
      <c r="GL379">
        <v>2467</v>
      </c>
      <c r="GM379">
        <v>1463</v>
      </c>
      <c r="GN379">
        <v>1041</v>
      </c>
      <c r="GO379">
        <v>358</v>
      </c>
      <c r="GP379">
        <v>29752</v>
      </c>
      <c r="GQ379">
        <v>24540</v>
      </c>
      <c r="GR379">
        <v>50361</v>
      </c>
      <c r="GS379">
        <v>17507</v>
      </c>
      <c r="GT379">
        <v>5784</v>
      </c>
      <c r="GU379">
        <v>2863</v>
      </c>
      <c r="GV379">
        <v>8260</v>
      </c>
      <c r="GW379">
        <v>2614</v>
      </c>
      <c r="GX379">
        <v>1900</v>
      </c>
      <c r="GY379">
        <v>726</v>
      </c>
    </row>
    <row r="380" spans="1:207">
      <c r="A380" s="262">
        <v>15003</v>
      </c>
      <c r="B380" s="262">
        <v>15</v>
      </c>
      <c r="C380" s="262">
        <v>0</v>
      </c>
      <c r="D380" s="262">
        <v>3</v>
      </c>
      <c r="E380" s="262" t="s">
        <v>197</v>
      </c>
      <c r="F380" s="262" t="s">
        <v>2941</v>
      </c>
      <c r="G380" s="262" t="s">
        <v>2942</v>
      </c>
      <c r="H380" s="262" t="s">
        <v>2202</v>
      </c>
      <c r="I380" s="262">
        <v>32835</v>
      </c>
      <c r="J380" s="262">
        <v>4137</v>
      </c>
      <c r="K380" s="262">
        <v>11055</v>
      </c>
      <c r="L380" s="262">
        <v>1766</v>
      </c>
      <c r="M380" s="262">
        <v>1777</v>
      </c>
      <c r="N380" s="262">
        <v>2376</v>
      </c>
      <c r="O380" s="262">
        <v>2080</v>
      </c>
      <c r="P380" s="262">
        <v>5084</v>
      </c>
      <c r="Q380" s="262">
        <v>3309</v>
      </c>
      <c r="R380" s="262">
        <v>1251</v>
      </c>
      <c r="S380" s="262">
        <v>3517</v>
      </c>
      <c r="T380" s="262">
        <v>21211</v>
      </c>
      <c r="U380" s="262">
        <v>4171</v>
      </c>
      <c r="V380" s="262">
        <v>2190</v>
      </c>
      <c r="W380" s="262">
        <v>1183</v>
      </c>
      <c r="X380" s="262">
        <v>441</v>
      </c>
      <c r="Y380" s="262">
        <v>16</v>
      </c>
      <c r="Z380" s="262">
        <v>106</v>
      </c>
      <c r="AA380" s="262">
        <v>4229</v>
      </c>
      <c r="AB380" s="262">
        <v>4059</v>
      </c>
      <c r="AC380" s="262">
        <v>1752</v>
      </c>
      <c r="AD380" s="262">
        <v>21918</v>
      </c>
      <c r="AE380" s="262">
        <v>784</v>
      </c>
      <c r="AF380" s="262">
        <v>93</v>
      </c>
      <c r="AG380" s="262">
        <v>18145</v>
      </c>
      <c r="AH380" s="262">
        <v>2263</v>
      </c>
      <c r="AI380" s="262">
        <v>4993</v>
      </c>
      <c r="AJ380" s="262">
        <v>5760</v>
      </c>
      <c r="AK380" s="262">
        <v>1674</v>
      </c>
      <c r="AL380" s="262">
        <v>14117</v>
      </c>
      <c r="AM380" s="262">
        <v>5008</v>
      </c>
      <c r="AN380" s="262">
        <v>12013</v>
      </c>
      <c r="AO380" s="262">
        <v>1697</v>
      </c>
      <c r="AP380" s="262">
        <v>142617</v>
      </c>
      <c r="AQ380" s="262">
        <v>21585</v>
      </c>
      <c r="AR380" s="262">
        <v>32998</v>
      </c>
      <c r="AS380" s="262">
        <v>7493</v>
      </c>
      <c r="AT380" s="262">
        <v>14988</v>
      </c>
      <c r="AU380" s="262">
        <v>24944</v>
      </c>
      <c r="AV380" s="262">
        <v>16055</v>
      </c>
      <c r="AW380" s="262">
        <v>17350</v>
      </c>
      <c r="AX380" s="262">
        <v>5258</v>
      </c>
      <c r="AY380" s="262">
        <v>1943</v>
      </c>
      <c r="AZ380" s="262">
        <v>29766</v>
      </c>
      <c r="BA380" s="262">
        <v>38891</v>
      </c>
      <c r="BB380" s="262">
        <v>35354</v>
      </c>
      <c r="BC380" s="262">
        <v>23951</v>
      </c>
      <c r="BD380" s="262">
        <v>9517</v>
      </c>
      <c r="BE380" s="262">
        <v>3597</v>
      </c>
      <c r="BF380" s="262">
        <v>235</v>
      </c>
      <c r="BG380" s="262">
        <v>1303</v>
      </c>
      <c r="BH380" s="262">
        <v>45695</v>
      </c>
      <c r="BI380" s="262">
        <v>10927</v>
      </c>
      <c r="BJ380" s="262">
        <v>14304</v>
      </c>
      <c r="BK380" s="262">
        <v>69729</v>
      </c>
      <c r="BL380" s="262">
        <v>1568</v>
      </c>
      <c r="BM380" s="262">
        <v>391</v>
      </c>
      <c r="BN380" s="262">
        <v>22796</v>
      </c>
      <c r="BO380" s="262">
        <v>106270</v>
      </c>
      <c r="BP380" s="262">
        <v>70</v>
      </c>
      <c r="BQ380" s="262">
        <v>13478</v>
      </c>
      <c r="BR380" s="262">
        <v>11808</v>
      </c>
      <c r="BS380" s="262">
        <v>52751</v>
      </c>
      <c r="BT380" s="262">
        <v>42437</v>
      </c>
      <c r="BU380" s="262">
        <v>17027</v>
      </c>
      <c r="BV380" s="262">
        <v>8781</v>
      </c>
      <c r="BW380" s="262">
        <v>5561</v>
      </c>
      <c r="BX380" s="262">
        <v>2000</v>
      </c>
      <c r="BY380" s="262">
        <v>950</v>
      </c>
      <c r="BZ380" s="262">
        <v>503</v>
      </c>
      <c r="CA380" s="262">
        <v>796</v>
      </c>
      <c r="CB380" s="262">
        <v>5128</v>
      </c>
      <c r="CC380" s="262">
        <v>19156</v>
      </c>
      <c r="CD380" s="262">
        <v>47704</v>
      </c>
      <c r="CE380" s="262">
        <v>45212</v>
      </c>
      <c r="CF380" s="262">
        <v>16775</v>
      </c>
      <c r="CG380" s="262">
        <v>5158</v>
      </c>
      <c r="CH380" s="262">
        <v>3481</v>
      </c>
      <c r="CI380" s="262">
        <v>40469</v>
      </c>
      <c r="CJ380" s="262">
        <v>9095</v>
      </c>
      <c r="CK380" s="262">
        <v>81552</v>
      </c>
      <c r="CL380" s="262">
        <v>11498</v>
      </c>
      <c r="CM380" s="262">
        <v>124436</v>
      </c>
      <c r="CN380" s="262">
        <v>57619</v>
      </c>
      <c r="CO380" s="262">
        <v>34559</v>
      </c>
      <c r="CP380" s="262">
        <v>18882</v>
      </c>
      <c r="CQ380" s="262">
        <v>9652</v>
      </c>
      <c r="CR380" s="262">
        <v>3724</v>
      </c>
      <c r="CS380" s="262">
        <v>57619</v>
      </c>
      <c r="CT380" s="262">
        <v>43199</v>
      </c>
      <c r="CU380" s="262">
        <v>14848</v>
      </c>
      <c r="CV380" s="262">
        <v>6419</v>
      </c>
      <c r="CW380" s="262">
        <v>1575</v>
      </c>
      <c r="CX380" s="262">
        <v>776</v>
      </c>
      <c r="CY380" s="262">
        <v>228144</v>
      </c>
      <c r="CZ380" s="262">
        <v>110616</v>
      </c>
      <c r="DA380" s="262">
        <v>117528</v>
      </c>
      <c r="DB380" s="262">
        <v>17595</v>
      </c>
      <c r="DC380" s="262">
        <v>14001</v>
      </c>
      <c r="DD380" s="262">
        <v>37345</v>
      </c>
      <c r="DE380" s="262">
        <v>32082</v>
      </c>
      <c r="DF380" s="262">
        <v>28050</v>
      </c>
      <c r="DG380" s="262">
        <v>27054</v>
      </c>
      <c r="DH380" s="262">
        <v>12523</v>
      </c>
      <c r="DI380" s="262">
        <v>5900</v>
      </c>
      <c r="DJ380" s="262">
        <v>5287</v>
      </c>
      <c r="DK380" s="262">
        <v>13773</v>
      </c>
      <c r="DL380" s="262">
        <v>3507</v>
      </c>
      <c r="DM380" s="262">
        <v>22163</v>
      </c>
      <c r="DN380" s="262">
        <v>18311</v>
      </c>
      <c r="DO380" s="262">
        <v>26386</v>
      </c>
      <c r="DP380" s="262">
        <v>33108</v>
      </c>
      <c r="DQ380" s="262">
        <v>45934</v>
      </c>
      <c r="DR380" s="262">
        <v>30695</v>
      </c>
      <c r="DS380" s="262">
        <v>23080</v>
      </c>
      <c r="DT380" s="262">
        <v>123500</v>
      </c>
      <c r="DU380" s="262">
        <v>114270</v>
      </c>
      <c r="DV380" s="262">
        <v>9230</v>
      </c>
      <c r="DW380" s="262">
        <v>103290</v>
      </c>
      <c r="DX380" s="262">
        <v>114270</v>
      </c>
      <c r="DY380" s="262">
        <v>97820</v>
      </c>
      <c r="DZ380" s="262">
        <v>5000</v>
      </c>
      <c r="EA380" s="262">
        <v>4530</v>
      </c>
      <c r="EB380" s="262">
        <v>6460</v>
      </c>
      <c r="EC380" s="262">
        <v>0.42420000000000002</v>
      </c>
      <c r="ED380" s="262">
        <v>111370</v>
      </c>
      <c r="EE380" s="262">
        <v>4030</v>
      </c>
      <c r="EF380" s="262">
        <v>21970</v>
      </c>
      <c r="EG380" s="262">
        <v>22230</v>
      </c>
      <c r="EH380" s="262">
        <v>15090</v>
      </c>
      <c r="EI380" s="262">
        <v>17210</v>
      </c>
      <c r="EJ380" s="262">
        <v>0.42420000000000002</v>
      </c>
      <c r="EK380" s="262">
        <v>14550</v>
      </c>
      <c r="EL380" s="262">
        <v>6830</v>
      </c>
      <c r="EM380" s="262">
        <v>8240</v>
      </c>
      <c r="EN380" s="262">
        <v>0.42420000000000002</v>
      </c>
      <c r="EO380" s="262">
        <v>114270</v>
      </c>
      <c r="EP380" s="262">
        <v>0.42420000000000002</v>
      </c>
      <c r="EQ380" s="262">
        <v>23190</v>
      </c>
      <c r="ER380" s="262">
        <v>13280</v>
      </c>
      <c r="ES380" s="262">
        <v>1890</v>
      </c>
      <c r="ET380" s="262">
        <v>8030</v>
      </c>
      <c r="EU380" s="262">
        <v>26990</v>
      </c>
      <c r="EV380" s="262">
        <v>18210</v>
      </c>
      <c r="EW380" s="262">
        <v>8790</v>
      </c>
      <c r="EX380" s="262">
        <v>63670</v>
      </c>
      <c r="EY380" s="262">
        <v>2310</v>
      </c>
      <c r="EZ380" s="262">
        <v>20250</v>
      </c>
      <c r="FA380" s="262">
        <v>11780</v>
      </c>
      <c r="FB380" s="262">
        <v>29320</v>
      </c>
      <c r="FC380" s="262">
        <v>0</v>
      </c>
      <c r="FD380" s="262">
        <v>18030</v>
      </c>
      <c r="FE380" s="262">
        <v>6850</v>
      </c>
      <c r="FF380" s="262">
        <v>9690</v>
      </c>
      <c r="FG380" s="262">
        <v>1490</v>
      </c>
      <c r="FH380" s="262">
        <v>6520</v>
      </c>
      <c r="FI380" s="262">
        <v>0.42420000000000002</v>
      </c>
      <c r="FJ380" s="262">
        <v>2250</v>
      </c>
      <c r="FK380" s="262">
        <v>4420</v>
      </c>
      <c r="FL380" s="262">
        <v>2330</v>
      </c>
      <c r="FM380" s="262">
        <v>1930</v>
      </c>
      <c r="FN380" s="262">
        <v>202820</v>
      </c>
      <c r="FO380" s="262">
        <v>9370</v>
      </c>
      <c r="FP380" s="262">
        <v>5750</v>
      </c>
      <c r="FQ380" s="262">
        <v>3620</v>
      </c>
      <c r="FR380" s="262">
        <v>46520</v>
      </c>
      <c r="FS380" s="262">
        <v>78690</v>
      </c>
      <c r="FT380" s="262">
        <v>77210</v>
      </c>
      <c r="FU380" s="262">
        <v>1490</v>
      </c>
      <c r="FV380" s="262">
        <v>18590</v>
      </c>
      <c r="FW380" s="262">
        <v>49640</v>
      </c>
      <c r="FX380" s="262">
        <v>202820</v>
      </c>
      <c r="FY380" s="262">
        <v>37740</v>
      </c>
      <c r="FZ380" s="262">
        <v>99290</v>
      </c>
      <c r="GA380" s="262">
        <v>22650</v>
      </c>
      <c r="GB380" s="262">
        <v>1790</v>
      </c>
      <c r="GC380" s="262">
        <v>18310</v>
      </c>
      <c r="GD380" s="262">
        <v>19580</v>
      </c>
      <c r="GE380" s="262">
        <v>3460</v>
      </c>
      <c r="GF380">
        <v>4137</v>
      </c>
      <c r="GG380">
        <v>11001</v>
      </c>
      <c r="GH380">
        <v>5820</v>
      </c>
      <c r="GI380">
        <v>1838</v>
      </c>
      <c r="GJ380">
        <v>580</v>
      </c>
      <c r="GK380">
        <v>1899</v>
      </c>
      <c r="GL380">
        <v>3805</v>
      </c>
      <c r="GM380">
        <v>1958</v>
      </c>
      <c r="GN380">
        <v>1333</v>
      </c>
      <c r="GO380">
        <v>464</v>
      </c>
      <c r="GP380">
        <v>21585</v>
      </c>
      <c r="GQ380">
        <v>32870</v>
      </c>
      <c r="GR380">
        <v>45762</v>
      </c>
      <c r="GS380">
        <v>15118</v>
      </c>
      <c r="GT380">
        <v>3433</v>
      </c>
      <c r="GU380">
        <v>6789</v>
      </c>
      <c r="GV380">
        <v>11557</v>
      </c>
      <c r="GW380">
        <v>2715</v>
      </c>
      <c r="GX380">
        <v>2139</v>
      </c>
      <c r="GY380">
        <v>646</v>
      </c>
    </row>
    <row r="381" spans="1:207">
      <c r="A381" s="262">
        <v>15081</v>
      </c>
      <c r="B381" s="262">
        <v>15</v>
      </c>
      <c r="C381" s="262">
        <v>0</v>
      </c>
      <c r="D381" s="262">
        <v>81</v>
      </c>
      <c r="E381" s="262" t="s">
        <v>197</v>
      </c>
      <c r="F381" s="262" t="s">
        <v>2943</v>
      </c>
      <c r="G381" s="262" t="s">
        <v>2944</v>
      </c>
      <c r="H381" s="262" t="s">
        <v>2202</v>
      </c>
      <c r="I381" s="262">
        <v>27296</v>
      </c>
      <c r="J381" s="262">
        <v>9082</v>
      </c>
      <c r="K381" s="262">
        <v>5800</v>
      </c>
      <c r="L381" s="262">
        <v>1453</v>
      </c>
      <c r="M381" s="262">
        <v>1210</v>
      </c>
      <c r="N381" s="262">
        <v>1737</v>
      </c>
      <c r="O381" s="262">
        <v>1968</v>
      </c>
      <c r="P381" s="262">
        <v>4027</v>
      </c>
      <c r="Q381" s="262">
        <v>1527</v>
      </c>
      <c r="R381" s="262">
        <v>492</v>
      </c>
      <c r="S381" s="262">
        <v>1197</v>
      </c>
      <c r="T381" s="262">
        <v>24213</v>
      </c>
      <c r="U381" s="262">
        <v>593</v>
      </c>
      <c r="V381" s="262">
        <v>878</v>
      </c>
      <c r="W381" s="262">
        <v>104</v>
      </c>
      <c r="X381" s="262">
        <v>219</v>
      </c>
      <c r="Y381" s="262">
        <v>6</v>
      </c>
      <c r="Z381" s="262">
        <v>86</v>
      </c>
      <c r="AA381" s="262">
        <v>2096</v>
      </c>
      <c r="AB381" s="262">
        <v>2174</v>
      </c>
      <c r="AC381" s="262">
        <v>243</v>
      </c>
      <c r="AD381" s="262">
        <v>20009</v>
      </c>
      <c r="AE381" s="262">
        <v>2590</v>
      </c>
      <c r="AF381" s="262">
        <v>184</v>
      </c>
      <c r="AG381" s="262">
        <v>20887</v>
      </c>
      <c r="AH381" s="262">
        <v>3307</v>
      </c>
      <c r="AI381" s="262">
        <v>2205</v>
      </c>
      <c r="AJ381" s="262">
        <v>836</v>
      </c>
      <c r="AK381" s="262">
        <v>61</v>
      </c>
      <c r="AL381" s="262">
        <v>17944</v>
      </c>
      <c r="AM381" s="262">
        <v>3588</v>
      </c>
      <c r="AN381" s="262">
        <v>4661</v>
      </c>
      <c r="AO381" s="262">
        <v>1103</v>
      </c>
      <c r="AP381" s="262">
        <v>45489</v>
      </c>
      <c r="AQ381" s="262">
        <v>13224</v>
      </c>
      <c r="AR381" s="262">
        <v>8104</v>
      </c>
      <c r="AS381" s="262">
        <v>2130</v>
      </c>
      <c r="AT381" s="262">
        <v>3293</v>
      </c>
      <c r="AU381" s="262">
        <v>5054</v>
      </c>
      <c r="AV381" s="262">
        <v>5456</v>
      </c>
      <c r="AW381" s="262">
        <v>5863</v>
      </c>
      <c r="AX381" s="262">
        <v>1767</v>
      </c>
      <c r="AY381" s="262">
        <v>595</v>
      </c>
      <c r="AZ381" s="262">
        <v>3935</v>
      </c>
      <c r="BA381" s="262">
        <v>30735</v>
      </c>
      <c r="BB381" s="262">
        <v>3857</v>
      </c>
      <c r="BC381" s="262">
        <v>5470</v>
      </c>
      <c r="BD381" s="262">
        <v>485</v>
      </c>
      <c r="BE381" s="262">
        <v>846</v>
      </c>
      <c r="BF381" s="262">
        <v>6</v>
      </c>
      <c r="BG381" s="262">
        <v>152</v>
      </c>
      <c r="BH381" s="262">
        <v>8009</v>
      </c>
      <c r="BI381" s="262">
        <v>3861</v>
      </c>
      <c r="BJ381" s="262">
        <v>549</v>
      </c>
      <c r="BK381" s="262">
        <v>29497</v>
      </c>
      <c r="BL381" s="262">
        <v>3310</v>
      </c>
      <c r="BM381" s="262">
        <v>260</v>
      </c>
      <c r="BN381" s="262">
        <v>22147</v>
      </c>
      <c r="BO381" s="262">
        <v>18969</v>
      </c>
      <c r="BP381" s="262">
        <v>147</v>
      </c>
      <c r="BQ381" s="262">
        <v>4223</v>
      </c>
      <c r="BR381" s="262">
        <v>1783</v>
      </c>
      <c r="BS381" s="262">
        <v>8291</v>
      </c>
      <c r="BT381" s="262">
        <v>10058</v>
      </c>
      <c r="BU381" s="262">
        <v>7496</v>
      </c>
      <c r="BV381" s="262">
        <v>6650</v>
      </c>
      <c r="BW381" s="262">
        <v>5664</v>
      </c>
      <c r="BX381" s="262">
        <v>2334</v>
      </c>
      <c r="BY381" s="262">
        <v>1184</v>
      </c>
      <c r="BZ381" s="262">
        <v>764</v>
      </c>
      <c r="CA381" s="262">
        <v>1262</v>
      </c>
      <c r="CB381" s="262">
        <v>443</v>
      </c>
      <c r="CC381" s="262">
        <v>2809</v>
      </c>
      <c r="CD381" s="262">
        <v>7994</v>
      </c>
      <c r="CE381" s="262">
        <v>12789</v>
      </c>
      <c r="CF381" s="262">
        <v>9294</v>
      </c>
      <c r="CG381" s="262">
        <v>5985</v>
      </c>
      <c r="CH381" s="262">
        <v>6172</v>
      </c>
      <c r="CI381" s="262">
        <v>24454</v>
      </c>
      <c r="CJ381" s="262">
        <v>5067</v>
      </c>
      <c r="CK381" s="262">
        <v>13919</v>
      </c>
      <c r="CL381" s="262">
        <v>2046</v>
      </c>
      <c r="CM381" s="262">
        <v>39584</v>
      </c>
      <c r="CN381" s="262">
        <v>12704</v>
      </c>
      <c r="CO381" s="262">
        <v>11236</v>
      </c>
      <c r="CP381" s="262">
        <v>11165</v>
      </c>
      <c r="CQ381" s="262">
        <v>3681</v>
      </c>
      <c r="CR381" s="262">
        <v>798</v>
      </c>
      <c r="CS381" s="262">
        <v>12704</v>
      </c>
      <c r="CT381" s="262">
        <v>13445</v>
      </c>
      <c r="CU381" s="262">
        <v>7329</v>
      </c>
      <c r="CV381" s="262">
        <v>4303</v>
      </c>
      <c r="CW381" s="262">
        <v>1214</v>
      </c>
      <c r="CX381" s="262">
        <v>589</v>
      </c>
      <c r="CY381" s="262">
        <v>88241</v>
      </c>
      <c r="CZ381" s="262">
        <v>44029</v>
      </c>
      <c r="DA381" s="262">
        <v>44212</v>
      </c>
      <c r="DB381" s="262">
        <v>6934</v>
      </c>
      <c r="DC381" s="262">
        <v>6892</v>
      </c>
      <c r="DD381" s="262">
        <v>10100</v>
      </c>
      <c r="DE381" s="262">
        <v>15309</v>
      </c>
      <c r="DF381" s="262">
        <v>9573</v>
      </c>
      <c r="DG381" s="262">
        <v>10218</v>
      </c>
      <c r="DH381" s="262">
        <v>4706</v>
      </c>
      <c r="DI381" s="262">
        <v>2050</v>
      </c>
      <c r="DJ381" s="262">
        <v>2155</v>
      </c>
      <c r="DK381" s="262">
        <v>6434</v>
      </c>
      <c r="DL381" s="262">
        <v>1910</v>
      </c>
      <c r="DM381" s="262">
        <v>6330</v>
      </c>
      <c r="DN381" s="262">
        <v>5047</v>
      </c>
      <c r="DO381" s="262">
        <v>9252</v>
      </c>
      <c r="DP381" s="262">
        <v>15257</v>
      </c>
      <c r="DQ381" s="262">
        <v>20451</v>
      </c>
      <c r="DR381" s="262">
        <v>10492</v>
      </c>
      <c r="DS381" s="262">
        <v>8863</v>
      </c>
      <c r="DT381" s="262">
        <v>49120</v>
      </c>
      <c r="DU381" s="262">
        <v>46530</v>
      </c>
      <c r="DV381" s="262">
        <v>2590</v>
      </c>
      <c r="DW381" s="262">
        <v>38040</v>
      </c>
      <c r="DX381" s="262">
        <v>46530</v>
      </c>
      <c r="DY381" s="262">
        <v>41070</v>
      </c>
      <c r="DZ381" s="262">
        <v>1340</v>
      </c>
      <c r="EA381" s="262">
        <v>1880</v>
      </c>
      <c r="EB381" s="262">
        <v>1800</v>
      </c>
      <c r="EC381" s="262">
        <v>440</v>
      </c>
      <c r="ED381" s="262">
        <v>45260</v>
      </c>
      <c r="EE381" s="262">
        <v>1720</v>
      </c>
      <c r="EF381" s="262">
        <v>4680</v>
      </c>
      <c r="EG381" s="262">
        <v>7010</v>
      </c>
      <c r="EH381" s="262">
        <v>4560</v>
      </c>
      <c r="EI381" s="262">
        <v>7590</v>
      </c>
      <c r="EJ381" s="262">
        <v>1680</v>
      </c>
      <c r="EK381" s="262">
        <v>8140</v>
      </c>
      <c r="EL381" s="262">
        <v>5220</v>
      </c>
      <c r="EM381" s="262">
        <v>4230</v>
      </c>
      <c r="EN381" s="262">
        <v>440</v>
      </c>
      <c r="EO381" s="262">
        <v>46530</v>
      </c>
      <c r="EP381" s="262">
        <v>2810</v>
      </c>
      <c r="EQ381" s="262">
        <v>14060</v>
      </c>
      <c r="ER381" s="262">
        <v>9050</v>
      </c>
      <c r="ES381" s="262">
        <v>590</v>
      </c>
      <c r="ET381" s="262">
        <v>4420</v>
      </c>
      <c r="EU381" s="262">
        <v>10430</v>
      </c>
      <c r="EV381" s="262">
        <v>7680</v>
      </c>
      <c r="EW381" s="262">
        <v>2760</v>
      </c>
      <c r="EX381" s="262">
        <v>19230</v>
      </c>
      <c r="EY381" s="262">
        <v>880</v>
      </c>
      <c r="EZ381" s="262">
        <v>4900</v>
      </c>
      <c r="FA381" s="262">
        <v>3530</v>
      </c>
      <c r="FB381" s="262">
        <v>9920</v>
      </c>
      <c r="FC381" s="262">
        <v>0.42420000000000002</v>
      </c>
      <c r="FD381" s="262">
        <v>8140</v>
      </c>
      <c r="FE381" s="262">
        <v>3120</v>
      </c>
      <c r="FF381" s="262">
        <v>4310</v>
      </c>
      <c r="FG381" s="262">
        <v>720</v>
      </c>
      <c r="FH381" s="262">
        <v>3030</v>
      </c>
      <c r="FI381" s="262">
        <v>290</v>
      </c>
      <c r="FJ381" s="262">
        <v>1930</v>
      </c>
      <c r="FK381" s="262">
        <v>1980</v>
      </c>
      <c r="FL381" s="262">
        <v>270</v>
      </c>
      <c r="FM381" s="262">
        <v>640</v>
      </c>
      <c r="FN381" s="262">
        <v>76600</v>
      </c>
      <c r="FO381" s="262">
        <v>4210</v>
      </c>
      <c r="FP381" s="262">
        <v>2810</v>
      </c>
      <c r="FQ381" s="262">
        <v>1400</v>
      </c>
      <c r="FR381" s="262">
        <v>22110</v>
      </c>
      <c r="FS381" s="262">
        <v>36090</v>
      </c>
      <c r="FT381" s="262">
        <v>35370</v>
      </c>
      <c r="FU381" s="262">
        <v>720</v>
      </c>
      <c r="FV381" s="262">
        <v>5260</v>
      </c>
      <c r="FW381" s="262">
        <v>8930</v>
      </c>
      <c r="FX381" s="262">
        <v>76600</v>
      </c>
      <c r="FY381" s="262">
        <v>13770</v>
      </c>
      <c r="FZ381" s="262">
        <v>43700</v>
      </c>
      <c r="GA381" s="262">
        <v>9610</v>
      </c>
      <c r="GB381" s="262">
        <v>610</v>
      </c>
      <c r="GC381" s="262">
        <v>4840</v>
      </c>
      <c r="GD381" s="262">
        <v>3810</v>
      </c>
      <c r="GE381" s="262">
        <v>0.42420000000000002</v>
      </c>
      <c r="GF381">
        <v>9082</v>
      </c>
      <c r="GG381">
        <v>5674</v>
      </c>
      <c r="GH381">
        <v>4352</v>
      </c>
      <c r="GI381">
        <v>1657</v>
      </c>
      <c r="GJ381">
        <v>766</v>
      </c>
      <c r="GK381">
        <v>2054</v>
      </c>
      <c r="GL381">
        <v>2126</v>
      </c>
      <c r="GM381">
        <v>890</v>
      </c>
      <c r="GN381">
        <v>538</v>
      </c>
      <c r="GO381">
        <v>157</v>
      </c>
      <c r="GP381">
        <v>13224</v>
      </c>
      <c r="GQ381">
        <v>7956</v>
      </c>
      <c r="GR381">
        <v>10149</v>
      </c>
      <c r="GS381">
        <v>4935</v>
      </c>
      <c r="GT381">
        <v>1443</v>
      </c>
      <c r="GU381">
        <v>2924</v>
      </c>
      <c r="GV381">
        <v>3028</v>
      </c>
      <c r="GW381">
        <v>1014</v>
      </c>
      <c r="GX381">
        <v>632</v>
      </c>
      <c r="GY381">
        <v>181</v>
      </c>
    </row>
    <row r="382" spans="1:207">
      <c r="A382" s="262">
        <v>15082</v>
      </c>
      <c r="B382" s="262">
        <v>15</v>
      </c>
      <c r="C382" s="262">
        <v>0</v>
      </c>
      <c r="D382" s="262">
        <v>82</v>
      </c>
      <c r="E382" s="262" t="s">
        <v>197</v>
      </c>
      <c r="F382" s="262" t="s">
        <v>2945</v>
      </c>
      <c r="G382" s="262" t="s">
        <v>2946</v>
      </c>
      <c r="H382" s="262" t="s">
        <v>2202</v>
      </c>
      <c r="I382" s="262">
        <v>47770</v>
      </c>
      <c r="J382" s="262">
        <v>12760</v>
      </c>
      <c r="K382" s="262">
        <v>16047</v>
      </c>
      <c r="L382" s="262">
        <v>3125</v>
      </c>
      <c r="M382" s="262">
        <v>2499</v>
      </c>
      <c r="N382" s="262">
        <v>2680</v>
      </c>
      <c r="O382" s="262">
        <v>2689</v>
      </c>
      <c r="P382" s="262">
        <v>5000</v>
      </c>
      <c r="Q382" s="262">
        <v>2181</v>
      </c>
      <c r="R382" s="262">
        <v>789</v>
      </c>
      <c r="S382" s="262">
        <v>2599</v>
      </c>
      <c r="T382" s="262">
        <v>40902</v>
      </c>
      <c r="U382" s="262">
        <v>1650</v>
      </c>
      <c r="V382" s="262">
        <v>1901</v>
      </c>
      <c r="W382" s="262">
        <v>212</v>
      </c>
      <c r="X382" s="262">
        <v>342</v>
      </c>
      <c r="Y382" s="262">
        <v>53</v>
      </c>
      <c r="Z382" s="262">
        <v>111</v>
      </c>
      <c r="AA382" s="262">
        <v>3204</v>
      </c>
      <c r="AB382" s="262">
        <v>4709</v>
      </c>
      <c r="AC382" s="262">
        <v>793</v>
      </c>
      <c r="AD382" s="262">
        <v>33883</v>
      </c>
      <c r="AE382" s="262">
        <v>4861</v>
      </c>
      <c r="AF382" s="262">
        <v>320</v>
      </c>
      <c r="AG382" s="262">
        <v>33707</v>
      </c>
      <c r="AH382" s="262">
        <v>6347</v>
      </c>
      <c r="AI382" s="262">
        <v>4737</v>
      </c>
      <c r="AJ382" s="262">
        <v>2705</v>
      </c>
      <c r="AK382" s="262">
        <v>274</v>
      </c>
      <c r="AL382" s="262">
        <v>23988</v>
      </c>
      <c r="AM382" s="262">
        <v>9994</v>
      </c>
      <c r="AN382" s="262">
        <v>12442</v>
      </c>
      <c r="AO382" s="262">
        <v>1346</v>
      </c>
      <c r="AP382" s="262">
        <v>95717</v>
      </c>
      <c r="AQ382" s="262">
        <v>20938</v>
      </c>
      <c r="AR382" s="262">
        <v>26139</v>
      </c>
      <c r="AS382" s="262">
        <v>6272</v>
      </c>
      <c r="AT382" s="262">
        <v>11127</v>
      </c>
      <c r="AU382" s="262">
        <v>9930</v>
      </c>
      <c r="AV382" s="262">
        <v>8091</v>
      </c>
      <c r="AW382" s="262">
        <v>8895</v>
      </c>
      <c r="AX382" s="262">
        <v>3148</v>
      </c>
      <c r="AY382" s="262">
        <v>1177</v>
      </c>
      <c r="AZ382" s="262">
        <v>11040</v>
      </c>
      <c r="BA382" s="262">
        <v>54775</v>
      </c>
      <c r="BB382" s="262">
        <v>12590</v>
      </c>
      <c r="BC382" s="262">
        <v>13591</v>
      </c>
      <c r="BD382" s="262">
        <v>1369</v>
      </c>
      <c r="BE382" s="262">
        <v>1625</v>
      </c>
      <c r="BF382" s="262">
        <v>102</v>
      </c>
      <c r="BG382" s="262">
        <v>625</v>
      </c>
      <c r="BH382" s="262">
        <v>18653</v>
      </c>
      <c r="BI382" s="262">
        <v>10063</v>
      </c>
      <c r="BJ382" s="262">
        <v>2924</v>
      </c>
      <c r="BK382" s="262">
        <v>56181</v>
      </c>
      <c r="BL382" s="262">
        <v>7407</v>
      </c>
      <c r="BM382" s="262">
        <v>489</v>
      </c>
      <c r="BN382" s="262">
        <v>40508</v>
      </c>
      <c r="BO382" s="262">
        <v>46278</v>
      </c>
      <c r="BP382" s="262">
        <v>124</v>
      </c>
      <c r="BQ382" s="262">
        <v>8807</v>
      </c>
      <c r="BR382" s="262">
        <v>4934</v>
      </c>
      <c r="BS382" s="262">
        <v>27276</v>
      </c>
      <c r="BT382" s="262">
        <v>23419</v>
      </c>
      <c r="BU382" s="262">
        <v>15062</v>
      </c>
      <c r="BV382" s="262">
        <v>11312</v>
      </c>
      <c r="BW382" s="262">
        <v>7966</v>
      </c>
      <c r="BX382" s="262">
        <v>2826</v>
      </c>
      <c r="BY382" s="262">
        <v>1254</v>
      </c>
      <c r="BZ382" s="262">
        <v>733</v>
      </c>
      <c r="CA382" s="262">
        <v>935</v>
      </c>
      <c r="CB382" s="262">
        <v>2184</v>
      </c>
      <c r="CC382" s="262">
        <v>9729</v>
      </c>
      <c r="CD382" s="262">
        <v>23581</v>
      </c>
      <c r="CE382" s="262">
        <v>28044</v>
      </c>
      <c r="CF382" s="262">
        <v>16777</v>
      </c>
      <c r="CG382" s="262">
        <v>8829</v>
      </c>
      <c r="CH382" s="262">
        <v>6573</v>
      </c>
      <c r="CI382" s="262">
        <v>35012</v>
      </c>
      <c r="CJ382" s="262">
        <v>14102</v>
      </c>
      <c r="CK382" s="262">
        <v>44000</v>
      </c>
      <c r="CL382" s="262">
        <v>2603</v>
      </c>
      <c r="CM382" s="262">
        <v>84012</v>
      </c>
      <c r="CN382" s="262">
        <v>30364</v>
      </c>
      <c r="CO382" s="262">
        <v>26685</v>
      </c>
      <c r="CP382" s="262">
        <v>18241</v>
      </c>
      <c r="CQ382" s="262">
        <v>7260</v>
      </c>
      <c r="CR382" s="262">
        <v>1462</v>
      </c>
      <c r="CS382" s="262">
        <v>30364</v>
      </c>
      <c r="CT382" s="262">
        <v>31654</v>
      </c>
      <c r="CU382" s="262">
        <v>13674</v>
      </c>
      <c r="CV382" s="262">
        <v>6154</v>
      </c>
      <c r="CW382" s="262">
        <v>1491</v>
      </c>
      <c r="CX382" s="262">
        <v>675</v>
      </c>
      <c r="CY382" s="262">
        <v>172127</v>
      </c>
      <c r="CZ382" s="262">
        <v>83925</v>
      </c>
      <c r="DA382" s="262">
        <v>88202</v>
      </c>
      <c r="DB382" s="262">
        <v>11821</v>
      </c>
      <c r="DC382" s="262">
        <v>11357</v>
      </c>
      <c r="DD382" s="262">
        <v>19371</v>
      </c>
      <c r="DE382" s="262">
        <v>30010</v>
      </c>
      <c r="DF382" s="262">
        <v>21940</v>
      </c>
      <c r="DG382" s="262">
        <v>21860</v>
      </c>
      <c r="DH382" s="262">
        <v>10368</v>
      </c>
      <c r="DI382" s="262">
        <v>3462</v>
      </c>
      <c r="DJ382" s="262">
        <v>3520</v>
      </c>
      <c r="DK382" s="262">
        <v>10950</v>
      </c>
      <c r="DL382" s="262">
        <v>2972</v>
      </c>
      <c r="DM382" s="262">
        <v>12283</v>
      </c>
      <c r="DN382" s="262">
        <v>9362</v>
      </c>
      <c r="DO382" s="262">
        <v>17599</v>
      </c>
      <c r="DP382" s="262">
        <v>27801</v>
      </c>
      <c r="DQ382" s="262">
        <v>40789</v>
      </c>
      <c r="DR382" s="262">
        <v>24265</v>
      </c>
      <c r="DS382" s="262">
        <v>19124</v>
      </c>
      <c r="DT382" s="262">
        <v>91450</v>
      </c>
      <c r="DU382" s="262">
        <v>83980</v>
      </c>
      <c r="DV382" s="262">
        <v>7470</v>
      </c>
      <c r="DW382" s="262">
        <v>79230</v>
      </c>
      <c r="DX382" s="262">
        <v>83980</v>
      </c>
      <c r="DY382" s="262">
        <v>74140</v>
      </c>
      <c r="DZ382" s="262">
        <v>2410</v>
      </c>
      <c r="EA382" s="262">
        <v>3380</v>
      </c>
      <c r="EB382" s="262">
        <v>3640</v>
      </c>
      <c r="EC382" s="262">
        <v>410</v>
      </c>
      <c r="ED382" s="262">
        <v>82480</v>
      </c>
      <c r="EE382" s="262">
        <v>3540</v>
      </c>
      <c r="EF382" s="262">
        <v>9500</v>
      </c>
      <c r="EG382" s="262">
        <v>13870</v>
      </c>
      <c r="EH382" s="262">
        <v>9650</v>
      </c>
      <c r="EI382" s="262">
        <v>12800</v>
      </c>
      <c r="EJ382" s="262">
        <v>1460</v>
      </c>
      <c r="EK382" s="262">
        <v>14530</v>
      </c>
      <c r="EL382" s="262">
        <v>8750</v>
      </c>
      <c r="EM382" s="262">
        <v>7890</v>
      </c>
      <c r="EN382" s="262">
        <v>480</v>
      </c>
      <c r="EO382" s="262">
        <v>83980</v>
      </c>
      <c r="EP382" s="262">
        <v>1760</v>
      </c>
      <c r="EQ382" s="262">
        <v>26050</v>
      </c>
      <c r="ER382" s="262">
        <v>17100</v>
      </c>
      <c r="ES382" s="262">
        <v>1650</v>
      </c>
      <c r="ET382" s="262">
        <v>7290</v>
      </c>
      <c r="EU382" s="262">
        <v>20210</v>
      </c>
      <c r="EV382" s="262">
        <v>13580</v>
      </c>
      <c r="EW382" s="262">
        <v>6630</v>
      </c>
      <c r="EX382" s="262">
        <v>35970</v>
      </c>
      <c r="EY382" s="262">
        <v>1450</v>
      </c>
      <c r="EZ382" s="262">
        <v>11840</v>
      </c>
      <c r="FA382" s="262">
        <v>6360</v>
      </c>
      <c r="FB382" s="262">
        <v>16320</v>
      </c>
      <c r="FC382" s="262">
        <v>0.42420000000000002</v>
      </c>
      <c r="FD382" s="262">
        <v>13080</v>
      </c>
      <c r="FE382" s="262">
        <v>5090</v>
      </c>
      <c r="FF382" s="262">
        <v>6970</v>
      </c>
      <c r="FG382" s="262">
        <v>1010</v>
      </c>
      <c r="FH382" s="262">
        <v>4940</v>
      </c>
      <c r="FI382" s="262">
        <v>380</v>
      </c>
      <c r="FJ382" s="262">
        <v>3160</v>
      </c>
      <c r="FK382" s="262">
        <v>3160</v>
      </c>
      <c r="FL382" s="262">
        <v>0.42420000000000002</v>
      </c>
      <c r="FM382" s="262">
        <v>1120</v>
      </c>
      <c r="FN382" s="262">
        <v>153050</v>
      </c>
      <c r="FO382" s="262">
        <v>7860</v>
      </c>
      <c r="FP382" s="262">
        <v>5520</v>
      </c>
      <c r="FQ382" s="262">
        <v>2350</v>
      </c>
      <c r="FR382" s="262">
        <v>42770</v>
      </c>
      <c r="FS382" s="262">
        <v>73120</v>
      </c>
      <c r="FT382" s="262">
        <v>72110</v>
      </c>
      <c r="FU382" s="262">
        <v>1010</v>
      </c>
      <c r="FV382" s="262">
        <v>9880</v>
      </c>
      <c r="FW382" s="262">
        <v>19410</v>
      </c>
      <c r="FX382" s="262">
        <v>153050</v>
      </c>
      <c r="FY382" s="262">
        <v>27350</v>
      </c>
      <c r="FZ382" s="262">
        <v>89460</v>
      </c>
      <c r="GA382" s="262">
        <v>16960</v>
      </c>
      <c r="GB382" s="262">
        <v>970</v>
      </c>
      <c r="GC382" s="262">
        <v>10210</v>
      </c>
      <c r="GD382" s="262">
        <v>7260</v>
      </c>
      <c r="GE382" s="262">
        <v>850</v>
      </c>
      <c r="GF382">
        <v>12760</v>
      </c>
      <c r="GG382">
        <v>15787</v>
      </c>
      <c r="GH382">
        <v>8330</v>
      </c>
      <c r="GI382">
        <v>2203</v>
      </c>
      <c r="GJ382">
        <v>1016</v>
      </c>
      <c r="GK382">
        <v>2173</v>
      </c>
      <c r="GL382">
        <v>3123</v>
      </c>
      <c r="GM382">
        <v>1355</v>
      </c>
      <c r="GN382">
        <v>723</v>
      </c>
      <c r="GO382">
        <v>300</v>
      </c>
      <c r="GP382">
        <v>20938</v>
      </c>
      <c r="GQ382">
        <v>25782</v>
      </c>
      <c r="GR382">
        <v>26727</v>
      </c>
      <c r="GS382">
        <v>6854</v>
      </c>
      <c r="GT382">
        <v>2922</v>
      </c>
      <c r="GU382">
        <v>3896</v>
      </c>
      <c r="GV382">
        <v>5116</v>
      </c>
      <c r="GW382">
        <v>2030</v>
      </c>
      <c r="GX382">
        <v>985</v>
      </c>
      <c r="GY382">
        <v>467</v>
      </c>
    </row>
    <row r="383" spans="1:207">
      <c r="A383" s="262">
        <v>15083</v>
      </c>
      <c r="B383" s="262">
        <v>15</v>
      </c>
      <c r="C383" s="262">
        <v>0</v>
      </c>
      <c r="D383" s="262">
        <v>83</v>
      </c>
      <c r="E383" s="262" t="s">
        <v>197</v>
      </c>
      <c r="F383" s="262" t="s">
        <v>2947</v>
      </c>
      <c r="G383" s="262" t="s">
        <v>2948</v>
      </c>
      <c r="H383" s="262" t="s">
        <v>2202</v>
      </c>
      <c r="I383" s="262">
        <v>53860</v>
      </c>
      <c r="J383" s="262">
        <v>16874</v>
      </c>
      <c r="K383" s="262">
        <v>10257</v>
      </c>
      <c r="L383" s="262">
        <v>2743</v>
      </c>
      <c r="M383" s="262">
        <v>1692</v>
      </c>
      <c r="N383" s="262">
        <v>2915</v>
      </c>
      <c r="O383" s="262">
        <v>3685</v>
      </c>
      <c r="P383" s="262">
        <v>10027</v>
      </c>
      <c r="Q383" s="262">
        <v>4239</v>
      </c>
      <c r="R383" s="262">
        <v>1428</v>
      </c>
      <c r="S383" s="262">
        <v>2680</v>
      </c>
      <c r="T383" s="262">
        <v>48260</v>
      </c>
      <c r="U383" s="262">
        <v>606</v>
      </c>
      <c r="V383" s="262">
        <v>1502</v>
      </c>
      <c r="W383" s="262">
        <v>300</v>
      </c>
      <c r="X383" s="262">
        <v>290</v>
      </c>
      <c r="Y383" s="262">
        <v>32</v>
      </c>
      <c r="Z383" s="262">
        <v>190</v>
      </c>
      <c r="AA383" s="262">
        <v>3209</v>
      </c>
      <c r="AB383" s="262">
        <v>5293</v>
      </c>
      <c r="AC383" s="262">
        <v>611</v>
      </c>
      <c r="AD383" s="262">
        <v>39843</v>
      </c>
      <c r="AE383" s="262">
        <v>4542</v>
      </c>
      <c r="AF383" s="262">
        <v>362</v>
      </c>
      <c r="AG383" s="262">
        <v>40673</v>
      </c>
      <c r="AH383" s="262">
        <v>7085</v>
      </c>
      <c r="AI383" s="262">
        <v>4376</v>
      </c>
      <c r="AJ383" s="262">
        <v>1582</v>
      </c>
      <c r="AK383" s="262">
        <v>144</v>
      </c>
      <c r="AL383" s="262">
        <v>36610</v>
      </c>
      <c r="AM383" s="262">
        <v>8054</v>
      </c>
      <c r="AN383" s="262">
        <v>7456</v>
      </c>
      <c r="AO383" s="262">
        <v>1740</v>
      </c>
      <c r="AP383" s="262">
        <v>90101</v>
      </c>
      <c r="AQ383" s="262">
        <v>26322</v>
      </c>
      <c r="AR383" s="262">
        <v>15353</v>
      </c>
      <c r="AS383" s="262">
        <v>3975</v>
      </c>
      <c r="AT383" s="262">
        <v>4695</v>
      </c>
      <c r="AU383" s="262">
        <v>8031</v>
      </c>
      <c r="AV383" s="262">
        <v>8724</v>
      </c>
      <c r="AW383" s="262">
        <v>16369</v>
      </c>
      <c r="AX383" s="262">
        <v>5019</v>
      </c>
      <c r="AY383" s="262">
        <v>1610</v>
      </c>
      <c r="AZ383" s="262">
        <v>10671</v>
      </c>
      <c r="BA383" s="262">
        <v>62146</v>
      </c>
      <c r="BB383" s="262">
        <v>4725</v>
      </c>
      <c r="BC383" s="262">
        <v>9436</v>
      </c>
      <c r="BD383" s="262">
        <v>1571</v>
      </c>
      <c r="BE383" s="262">
        <v>1119</v>
      </c>
      <c r="BF383" s="262">
        <v>53</v>
      </c>
      <c r="BG383" s="262">
        <v>377</v>
      </c>
      <c r="BH383" s="262">
        <v>11071</v>
      </c>
      <c r="BI383" s="262">
        <v>9685</v>
      </c>
      <c r="BJ383" s="262">
        <v>1567</v>
      </c>
      <c r="BK383" s="262">
        <v>60887</v>
      </c>
      <c r="BL383" s="262">
        <v>6339</v>
      </c>
      <c r="BM383" s="262">
        <v>549</v>
      </c>
      <c r="BN383" s="262">
        <v>46572</v>
      </c>
      <c r="BO383" s="262">
        <v>36032</v>
      </c>
      <c r="BP383" s="262">
        <v>310</v>
      </c>
      <c r="BQ383" s="262">
        <v>7184</v>
      </c>
      <c r="BR383" s="262">
        <v>3069</v>
      </c>
      <c r="BS383" s="262">
        <v>17675</v>
      </c>
      <c r="BT383" s="262">
        <v>19767</v>
      </c>
      <c r="BU383" s="262">
        <v>15837</v>
      </c>
      <c r="BV383" s="262">
        <v>14326</v>
      </c>
      <c r="BW383" s="262">
        <v>10476</v>
      </c>
      <c r="BX383" s="262">
        <v>4153</v>
      </c>
      <c r="BY383" s="262">
        <v>1893</v>
      </c>
      <c r="BZ383" s="262">
        <v>1144</v>
      </c>
      <c r="CA383" s="262">
        <v>1758</v>
      </c>
      <c r="CB383" s="262">
        <v>1186</v>
      </c>
      <c r="CC383" s="262">
        <v>6583</v>
      </c>
      <c r="CD383" s="262">
        <v>18721</v>
      </c>
      <c r="CE383" s="262">
        <v>23988</v>
      </c>
      <c r="CF383" s="262">
        <v>19565</v>
      </c>
      <c r="CG383" s="262">
        <v>10979</v>
      </c>
      <c r="CH383" s="262">
        <v>9076</v>
      </c>
      <c r="CI383" s="262">
        <v>52303</v>
      </c>
      <c r="CJ383" s="262">
        <v>11968</v>
      </c>
      <c r="CK383" s="262">
        <v>22302</v>
      </c>
      <c r="CL383" s="262">
        <v>3525</v>
      </c>
      <c r="CM383" s="262">
        <v>79964</v>
      </c>
      <c r="CN383" s="262">
        <v>23704</v>
      </c>
      <c r="CO383" s="262">
        <v>25136</v>
      </c>
      <c r="CP383" s="262">
        <v>22908</v>
      </c>
      <c r="CQ383" s="262">
        <v>6821</v>
      </c>
      <c r="CR383" s="262">
        <v>1395</v>
      </c>
      <c r="CS383" s="262">
        <v>23704</v>
      </c>
      <c r="CT383" s="262">
        <v>29415</v>
      </c>
      <c r="CU383" s="262">
        <v>16246</v>
      </c>
      <c r="CV383" s="262">
        <v>7899</v>
      </c>
      <c r="CW383" s="262">
        <v>1837</v>
      </c>
      <c r="CX383" s="262">
        <v>863</v>
      </c>
      <c r="CY383" s="262">
        <v>176048</v>
      </c>
      <c r="CZ383" s="262">
        <v>87374</v>
      </c>
      <c r="DA383" s="262">
        <v>88674</v>
      </c>
      <c r="DB383" s="262">
        <v>13822</v>
      </c>
      <c r="DC383" s="262">
        <v>12715</v>
      </c>
      <c r="DD383" s="262">
        <v>19540</v>
      </c>
      <c r="DE383" s="262">
        <v>31364</v>
      </c>
      <c r="DF383" s="262">
        <v>20169</v>
      </c>
      <c r="DG383" s="262">
        <v>18799</v>
      </c>
      <c r="DH383" s="262">
        <v>8927</v>
      </c>
      <c r="DI383" s="262">
        <v>4062</v>
      </c>
      <c r="DJ383" s="262">
        <v>4218</v>
      </c>
      <c r="DK383" s="262">
        <v>12562</v>
      </c>
      <c r="DL383" s="262">
        <v>3327</v>
      </c>
      <c r="DM383" s="262">
        <v>12133</v>
      </c>
      <c r="DN383" s="262">
        <v>9775</v>
      </c>
      <c r="DO383" s="262">
        <v>19865</v>
      </c>
      <c r="DP383" s="262">
        <v>30847</v>
      </c>
      <c r="DQ383" s="262">
        <v>42384</v>
      </c>
      <c r="DR383" s="262">
        <v>20255</v>
      </c>
      <c r="DS383" s="262">
        <v>16620</v>
      </c>
      <c r="DT383" s="262">
        <v>100580</v>
      </c>
      <c r="DU383" s="262">
        <v>95670</v>
      </c>
      <c r="DV383" s="262">
        <v>4910</v>
      </c>
      <c r="DW383" s="262">
        <v>74310</v>
      </c>
      <c r="DX383" s="262">
        <v>95670</v>
      </c>
      <c r="DY383" s="262">
        <v>84180</v>
      </c>
      <c r="DZ383" s="262">
        <v>3440</v>
      </c>
      <c r="EA383" s="262">
        <v>3870</v>
      </c>
      <c r="EB383" s="262">
        <v>3840</v>
      </c>
      <c r="EC383" s="262">
        <v>340</v>
      </c>
      <c r="ED383" s="262">
        <v>93310</v>
      </c>
      <c r="EE383" s="262">
        <v>4280</v>
      </c>
      <c r="EF383" s="262">
        <v>10840</v>
      </c>
      <c r="EG383" s="262">
        <v>16550</v>
      </c>
      <c r="EH383" s="262">
        <v>12540</v>
      </c>
      <c r="EI383" s="262">
        <v>13850</v>
      </c>
      <c r="EJ383" s="262">
        <v>1760</v>
      </c>
      <c r="EK383" s="262">
        <v>16350</v>
      </c>
      <c r="EL383" s="262">
        <v>9140</v>
      </c>
      <c r="EM383" s="262">
        <v>7560</v>
      </c>
      <c r="EN383" s="262">
        <v>450</v>
      </c>
      <c r="EO383" s="262">
        <v>95670</v>
      </c>
      <c r="EP383" s="262">
        <v>2940</v>
      </c>
      <c r="EQ383" s="262">
        <v>27470</v>
      </c>
      <c r="ER383" s="262">
        <v>17770</v>
      </c>
      <c r="ES383" s="262">
        <v>1640</v>
      </c>
      <c r="ET383" s="262">
        <v>8060</v>
      </c>
      <c r="EU383" s="262">
        <v>23500</v>
      </c>
      <c r="EV383" s="262">
        <v>16260</v>
      </c>
      <c r="EW383" s="262">
        <v>7230</v>
      </c>
      <c r="EX383" s="262">
        <v>41760</v>
      </c>
      <c r="EY383" s="262">
        <v>1790</v>
      </c>
      <c r="EZ383" s="262">
        <v>11600</v>
      </c>
      <c r="FA383" s="262">
        <v>9430</v>
      </c>
      <c r="FB383" s="262">
        <v>18930</v>
      </c>
      <c r="FC383" s="262">
        <v>0.42420000000000002</v>
      </c>
      <c r="FD383" s="262">
        <v>15370</v>
      </c>
      <c r="FE383" s="262">
        <v>5910</v>
      </c>
      <c r="FF383" s="262">
        <v>8300</v>
      </c>
      <c r="FG383" s="262">
        <v>1160</v>
      </c>
      <c r="FH383" s="262">
        <v>5830</v>
      </c>
      <c r="FI383" s="262">
        <v>410</v>
      </c>
      <c r="FJ383" s="262">
        <v>3510</v>
      </c>
      <c r="FK383" s="262">
        <v>4270</v>
      </c>
      <c r="FL383" s="262">
        <v>300</v>
      </c>
      <c r="FM383" s="262">
        <v>1050</v>
      </c>
      <c r="FN383" s="262">
        <v>153770</v>
      </c>
      <c r="FO383" s="262">
        <v>7110</v>
      </c>
      <c r="FP383" s="262">
        <v>4850</v>
      </c>
      <c r="FQ383" s="262">
        <v>2260</v>
      </c>
      <c r="FR383" s="262">
        <v>38920</v>
      </c>
      <c r="FS383" s="262">
        <v>77510</v>
      </c>
      <c r="FT383" s="262">
        <v>76350</v>
      </c>
      <c r="FU383" s="262">
        <v>1160</v>
      </c>
      <c r="FV383" s="262">
        <v>10360</v>
      </c>
      <c r="FW383" s="262">
        <v>19870</v>
      </c>
      <c r="FX383" s="262">
        <v>153770</v>
      </c>
      <c r="FY383" s="262">
        <v>25100</v>
      </c>
      <c r="FZ383" s="262">
        <v>88980</v>
      </c>
      <c r="GA383" s="262">
        <v>19750</v>
      </c>
      <c r="GB383" s="262">
        <v>1020</v>
      </c>
      <c r="GC383" s="262">
        <v>9820</v>
      </c>
      <c r="GD383" s="262">
        <v>8110</v>
      </c>
      <c r="GE383" s="262">
        <v>990</v>
      </c>
      <c r="GF383">
        <v>16874</v>
      </c>
      <c r="GG383">
        <v>9947</v>
      </c>
      <c r="GH383">
        <v>7270</v>
      </c>
      <c r="GI383">
        <v>3081</v>
      </c>
      <c r="GJ383">
        <v>1451</v>
      </c>
      <c r="GK383">
        <v>4252</v>
      </c>
      <c r="GL383">
        <v>6520</v>
      </c>
      <c r="GM383">
        <v>2582</v>
      </c>
      <c r="GN383">
        <v>1379</v>
      </c>
      <c r="GO383">
        <v>504</v>
      </c>
      <c r="GP383">
        <v>26322</v>
      </c>
      <c r="GQ383">
        <v>14801</v>
      </c>
      <c r="GR383">
        <v>15989</v>
      </c>
      <c r="GS383">
        <v>7729</v>
      </c>
      <c r="GT383">
        <v>3002</v>
      </c>
      <c r="GU383">
        <v>7379</v>
      </c>
      <c r="GV383">
        <v>9703</v>
      </c>
      <c r="GW383">
        <v>3074</v>
      </c>
      <c r="GX383">
        <v>1508</v>
      </c>
      <c r="GY383">
        <v>591</v>
      </c>
    </row>
    <row r="384" spans="1:207">
      <c r="A384" s="262">
        <v>15084</v>
      </c>
      <c r="B384" s="262">
        <v>15</v>
      </c>
      <c r="C384" s="262">
        <v>0</v>
      </c>
      <c r="D384" s="262">
        <v>84</v>
      </c>
      <c r="E384" s="262" t="s">
        <v>197</v>
      </c>
      <c r="F384" s="262" t="s">
        <v>2949</v>
      </c>
      <c r="G384" s="262" t="s">
        <v>2950</v>
      </c>
      <c r="H384" s="262" t="s">
        <v>2202</v>
      </c>
      <c r="I384" s="262">
        <v>48232</v>
      </c>
      <c r="J384" s="262">
        <v>16346</v>
      </c>
      <c r="K384" s="262">
        <v>10853</v>
      </c>
      <c r="L384" s="262">
        <v>3165</v>
      </c>
      <c r="M384" s="262">
        <v>2664</v>
      </c>
      <c r="N384" s="262">
        <v>3221</v>
      </c>
      <c r="O384" s="262">
        <v>3941</v>
      </c>
      <c r="P384" s="262">
        <v>5338</v>
      </c>
      <c r="Q384" s="262">
        <v>2008</v>
      </c>
      <c r="R384" s="262">
        <v>696</v>
      </c>
      <c r="S384" s="262">
        <v>3919</v>
      </c>
      <c r="T384" s="262">
        <v>40312</v>
      </c>
      <c r="U384" s="262">
        <v>1145</v>
      </c>
      <c r="V384" s="262">
        <v>1581</v>
      </c>
      <c r="W384" s="262">
        <v>680</v>
      </c>
      <c r="X384" s="262">
        <v>406</v>
      </c>
      <c r="Y384" s="262">
        <v>49</v>
      </c>
      <c r="Z384" s="262">
        <v>140</v>
      </c>
      <c r="AA384" s="262">
        <v>4645</v>
      </c>
      <c r="AB384" s="262">
        <v>3800</v>
      </c>
      <c r="AC384" s="262">
        <v>876</v>
      </c>
      <c r="AD384" s="262">
        <v>33373</v>
      </c>
      <c r="AE384" s="262">
        <v>5114</v>
      </c>
      <c r="AF384" s="262">
        <v>424</v>
      </c>
      <c r="AG384" s="262">
        <v>30696</v>
      </c>
      <c r="AH384" s="262">
        <v>7780</v>
      </c>
      <c r="AI384" s="262">
        <v>6360</v>
      </c>
      <c r="AJ384" s="262">
        <v>2993</v>
      </c>
      <c r="AK384" s="262">
        <v>403</v>
      </c>
      <c r="AL384" s="262">
        <v>30826</v>
      </c>
      <c r="AM384" s="262">
        <v>5903</v>
      </c>
      <c r="AN384" s="262">
        <v>8850</v>
      </c>
      <c r="AO384" s="262">
        <v>2653</v>
      </c>
      <c r="AP384" s="262">
        <v>106381</v>
      </c>
      <c r="AQ384" s="262">
        <v>33389</v>
      </c>
      <c r="AR384" s="262">
        <v>20878</v>
      </c>
      <c r="AS384" s="262">
        <v>6969</v>
      </c>
      <c r="AT384" s="262">
        <v>9769</v>
      </c>
      <c r="AU384" s="262">
        <v>8804</v>
      </c>
      <c r="AV384" s="262">
        <v>11362</v>
      </c>
      <c r="AW384" s="262">
        <v>11449</v>
      </c>
      <c r="AX384" s="262">
        <v>2809</v>
      </c>
      <c r="AY384" s="262">
        <v>946</v>
      </c>
      <c r="AZ384" s="262">
        <v>18081</v>
      </c>
      <c r="BA384" s="262">
        <v>60823</v>
      </c>
      <c r="BB384" s="262">
        <v>9826</v>
      </c>
      <c r="BC384" s="262">
        <v>10898</v>
      </c>
      <c r="BD384" s="262">
        <v>4126</v>
      </c>
      <c r="BE384" s="262">
        <v>2005</v>
      </c>
      <c r="BF384" s="262">
        <v>128</v>
      </c>
      <c r="BG384" s="262">
        <v>488</v>
      </c>
      <c r="BH384" s="262">
        <v>22257</v>
      </c>
      <c r="BI384" s="262">
        <v>8631</v>
      </c>
      <c r="BJ384" s="262">
        <v>3643</v>
      </c>
      <c r="BK384" s="262">
        <v>63018</v>
      </c>
      <c r="BL384" s="262">
        <v>8081</v>
      </c>
      <c r="BM384" s="262">
        <v>745</v>
      </c>
      <c r="BN384" s="262">
        <v>43157</v>
      </c>
      <c r="BO384" s="262">
        <v>51901</v>
      </c>
      <c r="BP384" s="262">
        <v>265</v>
      </c>
      <c r="BQ384" s="262">
        <v>11052</v>
      </c>
      <c r="BR384" s="262">
        <v>5158</v>
      </c>
      <c r="BS384" s="262">
        <v>28766</v>
      </c>
      <c r="BT384" s="262">
        <v>29545</v>
      </c>
      <c r="BU384" s="262">
        <v>16516</v>
      </c>
      <c r="BV384" s="262">
        <v>12116</v>
      </c>
      <c r="BW384" s="262">
        <v>8032</v>
      </c>
      <c r="BX384" s="262">
        <v>2941</v>
      </c>
      <c r="BY384" s="262">
        <v>1318</v>
      </c>
      <c r="BZ384" s="262">
        <v>862</v>
      </c>
      <c r="CA384" s="262">
        <v>1121</v>
      </c>
      <c r="CB384" s="262">
        <v>1777</v>
      </c>
      <c r="CC384" s="262">
        <v>8252</v>
      </c>
      <c r="CD384" s="262">
        <v>27129</v>
      </c>
      <c r="CE384" s="262">
        <v>32998</v>
      </c>
      <c r="CF384" s="262">
        <v>17870</v>
      </c>
      <c r="CG384" s="262">
        <v>10118</v>
      </c>
      <c r="CH384" s="262">
        <v>8231</v>
      </c>
      <c r="CI384" s="262">
        <v>52933</v>
      </c>
      <c r="CJ384" s="262">
        <v>10526</v>
      </c>
      <c r="CK384" s="262">
        <v>37100</v>
      </c>
      <c r="CL384" s="262">
        <v>5816</v>
      </c>
      <c r="CM384" s="262">
        <v>91598</v>
      </c>
      <c r="CN384" s="262">
        <v>32839</v>
      </c>
      <c r="CO384" s="262">
        <v>29002</v>
      </c>
      <c r="CP384" s="262">
        <v>20454</v>
      </c>
      <c r="CQ384" s="262">
        <v>7872</v>
      </c>
      <c r="CR384" s="262">
        <v>1431</v>
      </c>
      <c r="CS384" s="262">
        <v>32839</v>
      </c>
      <c r="CT384" s="262">
        <v>33885</v>
      </c>
      <c r="CU384" s="262">
        <v>15156</v>
      </c>
      <c r="CV384" s="262">
        <v>6930</v>
      </c>
      <c r="CW384" s="262">
        <v>1833</v>
      </c>
      <c r="CX384" s="262">
        <v>955</v>
      </c>
      <c r="CY384" s="262">
        <v>189729</v>
      </c>
      <c r="CZ384" s="262">
        <v>92935</v>
      </c>
      <c r="DA384" s="262">
        <v>96794</v>
      </c>
      <c r="DB384" s="262">
        <v>13286</v>
      </c>
      <c r="DC384" s="262">
        <v>12096</v>
      </c>
      <c r="DD384" s="262">
        <v>20507</v>
      </c>
      <c r="DE384" s="262">
        <v>32761</v>
      </c>
      <c r="DF384" s="262">
        <v>23724</v>
      </c>
      <c r="DG384" s="262">
        <v>24745</v>
      </c>
      <c r="DH384" s="262">
        <v>12732</v>
      </c>
      <c r="DI384" s="262">
        <v>3857</v>
      </c>
      <c r="DJ384" s="262">
        <v>3885</v>
      </c>
      <c r="DK384" s="262">
        <v>12127</v>
      </c>
      <c r="DL384" s="262">
        <v>3137</v>
      </c>
      <c r="DM384" s="262">
        <v>12585</v>
      </c>
      <c r="DN384" s="262">
        <v>10298</v>
      </c>
      <c r="DO384" s="262">
        <v>19178</v>
      </c>
      <c r="DP384" s="262">
        <v>30700</v>
      </c>
      <c r="DQ384" s="262">
        <v>44595</v>
      </c>
      <c r="DR384" s="262">
        <v>26341</v>
      </c>
      <c r="DS384" s="262">
        <v>23026</v>
      </c>
      <c r="DT384" s="262">
        <v>101220</v>
      </c>
      <c r="DU384" s="262">
        <v>91720</v>
      </c>
      <c r="DV384" s="262">
        <v>9500</v>
      </c>
      <c r="DW384" s="262">
        <v>86930</v>
      </c>
      <c r="DX384" s="262">
        <v>91720</v>
      </c>
      <c r="DY384" s="262">
        <v>80170</v>
      </c>
      <c r="DZ384" s="262">
        <v>2960</v>
      </c>
      <c r="EA384" s="262">
        <v>4070</v>
      </c>
      <c r="EB384" s="262">
        <v>4110</v>
      </c>
      <c r="EC384" s="262">
        <v>400</v>
      </c>
      <c r="ED384" s="262">
        <v>89820</v>
      </c>
      <c r="EE384" s="262">
        <v>3610</v>
      </c>
      <c r="EF384" s="262">
        <v>10740</v>
      </c>
      <c r="EG384" s="262">
        <v>15940</v>
      </c>
      <c r="EH384" s="262">
        <v>9550</v>
      </c>
      <c r="EI384" s="262">
        <v>14050</v>
      </c>
      <c r="EJ384" s="262">
        <v>2060</v>
      </c>
      <c r="EK384" s="262">
        <v>16840</v>
      </c>
      <c r="EL384" s="262">
        <v>9040</v>
      </c>
      <c r="EM384" s="262">
        <v>7420</v>
      </c>
      <c r="EN384" s="262">
        <v>590</v>
      </c>
      <c r="EO384" s="262">
        <v>91720</v>
      </c>
      <c r="EP384" s="262">
        <v>2120</v>
      </c>
      <c r="EQ384" s="262">
        <v>28130</v>
      </c>
      <c r="ER384" s="262">
        <v>17490</v>
      </c>
      <c r="ES384" s="262">
        <v>1500</v>
      </c>
      <c r="ET384" s="262">
        <v>9140</v>
      </c>
      <c r="EU384" s="262">
        <v>21920</v>
      </c>
      <c r="EV384" s="262">
        <v>14540</v>
      </c>
      <c r="EW384" s="262">
        <v>7380</v>
      </c>
      <c r="EX384" s="262">
        <v>39550</v>
      </c>
      <c r="EY384" s="262">
        <v>1680</v>
      </c>
      <c r="EZ384" s="262">
        <v>11160</v>
      </c>
      <c r="FA384" s="262">
        <v>7950</v>
      </c>
      <c r="FB384" s="262">
        <v>18750</v>
      </c>
      <c r="FC384" s="262">
        <v>0</v>
      </c>
      <c r="FD384" s="262">
        <v>13710</v>
      </c>
      <c r="FE384" s="262">
        <v>5460</v>
      </c>
      <c r="FF384" s="262">
        <v>7260</v>
      </c>
      <c r="FG384" s="262">
        <v>990</v>
      </c>
      <c r="FH384" s="262">
        <v>5340</v>
      </c>
      <c r="FI384" s="262">
        <v>530</v>
      </c>
      <c r="FJ384" s="262">
        <v>3060</v>
      </c>
      <c r="FK384" s="262">
        <v>3740</v>
      </c>
      <c r="FL384" s="262">
        <v>0.42420000000000002</v>
      </c>
      <c r="FM384" s="262">
        <v>770</v>
      </c>
      <c r="FN384" s="262">
        <v>168280</v>
      </c>
      <c r="FO384" s="262">
        <v>7460</v>
      </c>
      <c r="FP384" s="262">
        <v>5280</v>
      </c>
      <c r="FQ384" s="262">
        <v>2180</v>
      </c>
      <c r="FR384" s="262">
        <v>50220</v>
      </c>
      <c r="FS384" s="262">
        <v>79290</v>
      </c>
      <c r="FT384" s="262">
        <v>78300</v>
      </c>
      <c r="FU384" s="262">
        <v>990</v>
      </c>
      <c r="FV384" s="262">
        <v>11280</v>
      </c>
      <c r="FW384" s="262">
        <v>20040</v>
      </c>
      <c r="FX384" s="262">
        <v>168280</v>
      </c>
      <c r="FY384" s="262">
        <v>24070</v>
      </c>
      <c r="FZ384" s="262">
        <v>102520</v>
      </c>
      <c r="GA384" s="262">
        <v>20220</v>
      </c>
      <c r="GB384" s="262">
        <v>1390</v>
      </c>
      <c r="GC384" s="262">
        <v>11040</v>
      </c>
      <c r="GD384" s="262">
        <v>8110</v>
      </c>
      <c r="GE384" s="262">
        <v>930</v>
      </c>
      <c r="GF384">
        <v>16346</v>
      </c>
      <c r="GG384">
        <v>10569</v>
      </c>
      <c r="GH384">
        <v>8931</v>
      </c>
      <c r="GI384">
        <v>3376</v>
      </c>
      <c r="GJ384">
        <v>1441</v>
      </c>
      <c r="GK384">
        <v>2271</v>
      </c>
      <c r="GL384">
        <v>3237</v>
      </c>
      <c r="GM384">
        <v>1112</v>
      </c>
      <c r="GN384">
        <v>659</v>
      </c>
      <c r="GO384">
        <v>290</v>
      </c>
      <c r="GP384">
        <v>33389</v>
      </c>
      <c r="GQ384">
        <v>20500</v>
      </c>
      <c r="GR384">
        <v>24650</v>
      </c>
      <c r="GS384">
        <v>9984</v>
      </c>
      <c r="GT384">
        <v>3822</v>
      </c>
      <c r="GU384">
        <v>4907</v>
      </c>
      <c r="GV384">
        <v>6448</v>
      </c>
      <c r="GW384">
        <v>1424</v>
      </c>
      <c r="GX384">
        <v>881</v>
      </c>
      <c r="GY384">
        <v>370</v>
      </c>
    </row>
    <row r="385" spans="1:207">
      <c r="A385" s="262">
        <v>15085</v>
      </c>
      <c r="B385" s="262">
        <v>15</v>
      </c>
      <c r="C385" s="262">
        <v>0</v>
      </c>
      <c r="D385" s="262">
        <v>85</v>
      </c>
      <c r="E385" s="262" t="s">
        <v>197</v>
      </c>
      <c r="F385" s="262" t="s">
        <v>2951</v>
      </c>
      <c r="G385" s="262" t="s">
        <v>2952</v>
      </c>
      <c r="H385" s="262" t="s">
        <v>2202</v>
      </c>
      <c r="I385" s="262">
        <v>61709</v>
      </c>
      <c r="J385" s="262">
        <v>23773</v>
      </c>
      <c r="K385" s="262">
        <v>11519</v>
      </c>
      <c r="L385" s="262">
        <v>2873</v>
      </c>
      <c r="M385" s="262">
        <v>2439</v>
      </c>
      <c r="N385" s="262">
        <v>4063</v>
      </c>
      <c r="O385" s="262">
        <v>4778</v>
      </c>
      <c r="P385" s="262">
        <v>7517</v>
      </c>
      <c r="Q385" s="262">
        <v>3467</v>
      </c>
      <c r="R385" s="262">
        <v>1280</v>
      </c>
      <c r="S385" s="262">
        <v>4137</v>
      </c>
      <c r="T385" s="262">
        <v>52833</v>
      </c>
      <c r="U385" s="262">
        <v>1498</v>
      </c>
      <c r="V385" s="262">
        <v>1985</v>
      </c>
      <c r="W385" s="262">
        <v>592</v>
      </c>
      <c r="X385" s="262">
        <v>408</v>
      </c>
      <c r="Y385" s="262">
        <v>64</v>
      </c>
      <c r="Z385" s="262">
        <v>192</v>
      </c>
      <c r="AA385" s="262">
        <v>3589</v>
      </c>
      <c r="AB385" s="262">
        <v>7216</v>
      </c>
      <c r="AC385" s="262">
        <v>675</v>
      </c>
      <c r="AD385" s="262">
        <v>44688</v>
      </c>
      <c r="AE385" s="262">
        <v>5114</v>
      </c>
      <c r="AF385" s="262">
        <v>427</v>
      </c>
      <c r="AG385" s="262">
        <v>40909</v>
      </c>
      <c r="AH385" s="262">
        <v>10009</v>
      </c>
      <c r="AI385" s="262">
        <v>7175</v>
      </c>
      <c r="AJ385" s="262">
        <v>3054</v>
      </c>
      <c r="AK385" s="262">
        <v>562</v>
      </c>
      <c r="AL385" s="262">
        <v>38527</v>
      </c>
      <c r="AM385" s="262">
        <v>8292</v>
      </c>
      <c r="AN385" s="262">
        <v>12427</v>
      </c>
      <c r="AO385" s="262">
        <v>2463</v>
      </c>
      <c r="AP385" s="262">
        <v>127171</v>
      </c>
      <c r="AQ385" s="262">
        <v>41976</v>
      </c>
      <c r="AR385" s="262">
        <v>19584</v>
      </c>
      <c r="AS385" s="262">
        <v>5800</v>
      </c>
      <c r="AT385" s="262">
        <v>9485</v>
      </c>
      <c r="AU385" s="262">
        <v>12785</v>
      </c>
      <c r="AV385" s="262">
        <v>15520</v>
      </c>
      <c r="AW385" s="262">
        <v>15516</v>
      </c>
      <c r="AX385" s="262">
        <v>4642</v>
      </c>
      <c r="AY385" s="262">
        <v>1860</v>
      </c>
      <c r="AZ385" s="262">
        <v>17132</v>
      </c>
      <c r="BA385" s="262">
        <v>75579</v>
      </c>
      <c r="BB385" s="262">
        <v>13160</v>
      </c>
      <c r="BC385" s="262">
        <v>14920</v>
      </c>
      <c r="BD385" s="262">
        <v>3875</v>
      </c>
      <c r="BE385" s="262">
        <v>1747</v>
      </c>
      <c r="BF385" s="262">
        <v>220</v>
      </c>
      <c r="BG385" s="262">
        <v>535</v>
      </c>
      <c r="BH385" s="262">
        <v>21680</v>
      </c>
      <c r="BI385" s="262">
        <v>16376</v>
      </c>
      <c r="BJ385" s="262">
        <v>2009</v>
      </c>
      <c r="BK385" s="262">
        <v>79063</v>
      </c>
      <c r="BL385" s="262">
        <v>7354</v>
      </c>
      <c r="BM385" s="262">
        <v>686</v>
      </c>
      <c r="BN385" s="262">
        <v>52534</v>
      </c>
      <c r="BO385" s="262">
        <v>62980</v>
      </c>
      <c r="BP385" s="262">
        <v>647</v>
      </c>
      <c r="BQ385" s="262">
        <v>11007</v>
      </c>
      <c r="BR385" s="262">
        <v>6881</v>
      </c>
      <c r="BS385" s="262">
        <v>30017</v>
      </c>
      <c r="BT385" s="262">
        <v>34850</v>
      </c>
      <c r="BU385" s="262">
        <v>20918</v>
      </c>
      <c r="BV385" s="262">
        <v>15009</v>
      </c>
      <c r="BW385" s="262">
        <v>10899</v>
      </c>
      <c r="BX385" s="262">
        <v>3952</v>
      </c>
      <c r="BY385" s="262">
        <v>1768</v>
      </c>
      <c r="BZ385" s="262">
        <v>1159</v>
      </c>
      <c r="CA385" s="262">
        <v>1715</v>
      </c>
      <c r="CB385" s="262">
        <v>2757</v>
      </c>
      <c r="CC385" s="262">
        <v>9568</v>
      </c>
      <c r="CD385" s="262">
        <v>31250</v>
      </c>
      <c r="CE385" s="262">
        <v>39336</v>
      </c>
      <c r="CF385" s="262">
        <v>22774</v>
      </c>
      <c r="CG385" s="262">
        <v>11739</v>
      </c>
      <c r="CH385" s="262">
        <v>9744</v>
      </c>
      <c r="CI385" s="262">
        <v>65464</v>
      </c>
      <c r="CJ385" s="262">
        <v>14136</v>
      </c>
      <c r="CK385" s="262">
        <v>40193</v>
      </c>
      <c r="CL385" s="262">
        <v>7375</v>
      </c>
      <c r="CM385" s="262">
        <v>111032</v>
      </c>
      <c r="CN385" s="262">
        <v>40605</v>
      </c>
      <c r="CO385" s="262">
        <v>36039</v>
      </c>
      <c r="CP385" s="262">
        <v>23398</v>
      </c>
      <c r="CQ385" s="262">
        <v>9039</v>
      </c>
      <c r="CR385" s="262">
        <v>1951</v>
      </c>
      <c r="CS385" s="262">
        <v>40605</v>
      </c>
      <c r="CT385" s="262">
        <v>42306</v>
      </c>
      <c r="CU385" s="262">
        <v>17381</v>
      </c>
      <c r="CV385" s="262">
        <v>8049</v>
      </c>
      <c r="CW385" s="262">
        <v>1856</v>
      </c>
      <c r="CX385" s="262">
        <v>835</v>
      </c>
      <c r="CY385" s="262">
        <v>226495</v>
      </c>
      <c r="CZ385" s="262">
        <v>110274</v>
      </c>
      <c r="DA385" s="262">
        <v>116221</v>
      </c>
      <c r="DB385" s="262">
        <v>16062</v>
      </c>
      <c r="DC385" s="262">
        <v>15422</v>
      </c>
      <c r="DD385" s="262">
        <v>24519</v>
      </c>
      <c r="DE385" s="262">
        <v>38077</v>
      </c>
      <c r="DF385" s="262">
        <v>29778</v>
      </c>
      <c r="DG385" s="262">
        <v>28275</v>
      </c>
      <c r="DH385" s="262">
        <v>14236</v>
      </c>
      <c r="DI385" s="262">
        <v>4640</v>
      </c>
      <c r="DJ385" s="262">
        <v>4823</v>
      </c>
      <c r="DK385" s="262">
        <v>14935</v>
      </c>
      <c r="DL385" s="262">
        <v>4022</v>
      </c>
      <c r="DM385" s="262">
        <v>15414</v>
      </c>
      <c r="DN385" s="262">
        <v>12169</v>
      </c>
      <c r="DO385" s="262">
        <v>23069</v>
      </c>
      <c r="DP385" s="262">
        <v>37057</v>
      </c>
      <c r="DQ385" s="262">
        <v>53340</v>
      </c>
      <c r="DR385" s="262">
        <v>31547</v>
      </c>
      <c r="DS385" s="262">
        <v>25479</v>
      </c>
      <c r="DT385" s="262">
        <v>119220</v>
      </c>
      <c r="DU385" s="262">
        <v>110620</v>
      </c>
      <c r="DV385" s="262">
        <v>8600</v>
      </c>
      <c r="DW385" s="262">
        <v>104640</v>
      </c>
      <c r="DX385" s="262">
        <v>110620</v>
      </c>
      <c r="DY385" s="262">
        <v>97400</v>
      </c>
      <c r="DZ385" s="262">
        <v>3390</v>
      </c>
      <c r="EA385" s="262">
        <v>4710</v>
      </c>
      <c r="EB385" s="262">
        <v>4650</v>
      </c>
      <c r="EC385" s="262">
        <v>460</v>
      </c>
      <c r="ED385" s="262">
        <v>108510</v>
      </c>
      <c r="EE385" s="262">
        <v>4760</v>
      </c>
      <c r="EF385" s="262">
        <v>13900</v>
      </c>
      <c r="EG385" s="262">
        <v>19710</v>
      </c>
      <c r="EH385" s="262">
        <v>11410</v>
      </c>
      <c r="EI385" s="262">
        <v>18900</v>
      </c>
      <c r="EJ385" s="262">
        <v>2060</v>
      </c>
      <c r="EK385" s="262">
        <v>19310</v>
      </c>
      <c r="EL385" s="262">
        <v>9690</v>
      </c>
      <c r="EM385" s="262">
        <v>7930</v>
      </c>
      <c r="EN385" s="262">
        <v>860</v>
      </c>
      <c r="EO385" s="262">
        <v>110620</v>
      </c>
      <c r="EP385" s="262">
        <v>2640</v>
      </c>
      <c r="EQ385" s="262">
        <v>31950</v>
      </c>
      <c r="ER385" s="262">
        <v>20460</v>
      </c>
      <c r="ES385" s="262">
        <v>1570</v>
      </c>
      <c r="ET385" s="262">
        <v>9910</v>
      </c>
      <c r="EU385" s="262">
        <v>26770</v>
      </c>
      <c r="EV385" s="262">
        <v>19840</v>
      </c>
      <c r="EW385" s="262">
        <v>6940</v>
      </c>
      <c r="EX385" s="262">
        <v>49260</v>
      </c>
      <c r="EY385" s="262">
        <v>2040</v>
      </c>
      <c r="EZ385" s="262">
        <v>11770</v>
      </c>
      <c r="FA385" s="262">
        <v>9620</v>
      </c>
      <c r="FB385" s="262">
        <v>25830</v>
      </c>
      <c r="FC385" s="262">
        <v>0.42420000000000002</v>
      </c>
      <c r="FD385" s="262">
        <v>18090</v>
      </c>
      <c r="FE385" s="262">
        <v>7070</v>
      </c>
      <c r="FF385" s="262">
        <v>9690</v>
      </c>
      <c r="FG385" s="262">
        <v>1330</v>
      </c>
      <c r="FH385" s="262">
        <v>6780</v>
      </c>
      <c r="FI385" s="262">
        <v>400</v>
      </c>
      <c r="FJ385" s="262">
        <v>4000</v>
      </c>
      <c r="FK385" s="262">
        <v>5150</v>
      </c>
      <c r="FL385" s="262">
        <v>0.42420000000000002</v>
      </c>
      <c r="FM385" s="262">
        <v>1560</v>
      </c>
      <c r="FN385" s="262">
        <v>199400</v>
      </c>
      <c r="FO385" s="262">
        <v>8110</v>
      </c>
      <c r="FP385" s="262">
        <v>5020</v>
      </c>
      <c r="FQ385" s="262">
        <v>3090</v>
      </c>
      <c r="FR385" s="262">
        <v>53400</v>
      </c>
      <c r="FS385" s="262">
        <v>95550</v>
      </c>
      <c r="FT385" s="262">
        <v>94220</v>
      </c>
      <c r="FU385" s="262">
        <v>1330</v>
      </c>
      <c r="FV385" s="262">
        <v>14830</v>
      </c>
      <c r="FW385" s="262">
        <v>27510</v>
      </c>
      <c r="FX385" s="262">
        <v>199400</v>
      </c>
      <c r="FY385" s="262">
        <v>31800</v>
      </c>
      <c r="FZ385" s="262">
        <v>114790</v>
      </c>
      <c r="GA385" s="262">
        <v>25160</v>
      </c>
      <c r="GB385" s="262">
        <v>1160</v>
      </c>
      <c r="GC385" s="262">
        <v>13860</v>
      </c>
      <c r="GD385" s="262">
        <v>11310</v>
      </c>
      <c r="GE385" s="262">
        <v>1320</v>
      </c>
      <c r="GF385">
        <v>23773</v>
      </c>
      <c r="GG385">
        <v>11220</v>
      </c>
      <c r="GH385">
        <v>9226</v>
      </c>
      <c r="GI385">
        <v>3997</v>
      </c>
      <c r="GJ385">
        <v>1765</v>
      </c>
      <c r="GK385">
        <v>3106</v>
      </c>
      <c r="GL385">
        <v>4879</v>
      </c>
      <c r="GM385">
        <v>2048</v>
      </c>
      <c r="GN385">
        <v>1230</v>
      </c>
      <c r="GO385">
        <v>465</v>
      </c>
      <c r="GP385">
        <v>41976</v>
      </c>
      <c r="GQ385">
        <v>19246</v>
      </c>
      <c r="GR385">
        <v>27147</v>
      </c>
      <c r="GS385">
        <v>12487</v>
      </c>
      <c r="GT385">
        <v>5743</v>
      </c>
      <c r="GU385">
        <v>5666</v>
      </c>
      <c r="GV385">
        <v>9819</v>
      </c>
      <c r="GW385">
        <v>2690</v>
      </c>
      <c r="GX385">
        <v>1706</v>
      </c>
      <c r="GY385">
        <v>688</v>
      </c>
    </row>
    <row r="386" spans="1:207">
      <c r="A386" s="262">
        <v>15086</v>
      </c>
      <c r="B386" s="262">
        <v>15</v>
      </c>
      <c r="C386" s="262">
        <v>0</v>
      </c>
      <c r="D386" s="262">
        <v>86</v>
      </c>
      <c r="E386" s="262" t="s">
        <v>197</v>
      </c>
      <c r="F386" s="262" t="s">
        <v>2953</v>
      </c>
      <c r="G386" s="262" t="s">
        <v>2954</v>
      </c>
      <c r="H386" s="262" t="s">
        <v>2202</v>
      </c>
      <c r="I386" s="262">
        <v>29078</v>
      </c>
      <c r="J386" s="262">
        <v>8034</v>
      </c>
      <c r="K386" s="262">
        <v>6348</v>
      </c>
      <c r="L386" s="262">
        <v>1925</v>
      </c>
      <c r="M386" s="262">
        <v>1084</v>
      </c>
      <c r="N386" s="262">
        <v>1715</v>
      </c>
      <c r="O386" s="262">
        <v>2037</v>
      </c>
      <c r="P386" s="262">
        <v>5411</v>
      </c>
      <c r="Q386" s="262">
        <v>1865</v>
      </c>
      <c r="R386" s="262">
        <v>659</v>
      </c>
      <c r="S386" s="262">
        <v>1288</v>
      </c>
      <c r="T386" s="262">
        <v>25889</v>
      </c>
      <c r="U386" s="262">
        <v>608</v>
      </c>
      <c r="V386" s="262">
        <v>857</v>
      </c>
      <c r="W386" s="262">
        <v>150</v>
      </c>
      <c r="X386" s="262">
        <v>139</v>
      </c>
      <c r="Y386" s="262">
        <v>88</v>
      </c>
      <c r="Z386" s="262">
        <v>59</v>
      </c>
      <c r="AA386" s="262">
        <v>2049</v>
      </c>
      <c r="AB386" s="262">
        <v>2356</v>
      </c>
      <c r="AC386" s="262">
        <v>366</v>
      </c>
      <c r="AD386" s="262">
        <v>20987</v>
      </c>
      <c r="AE386" s="262">
        <v>3129</v>
      </c>
      <c r="AF386" s="262">
        <v>191</v>
      </c>
      <c r="AG386" s="262">
        <v>22260</v>
      </c>
      <c r="AH386" s="262">
        <v>3246</v>
      </c>
      <c r="AI386" s="262">
        <v>2336</v>
      </c>
      <c r="AJ386" s="262">
        <v>1149</v>
      </c>
      <c r="AK386" s="262">
        <v>87</v>
      </c>
      <c r="AL386" s="262">
        <v>19576</v>
      </c>
      <c r="AM386" s="262">
        <v>4039</v>
      </c>
      <c r="AN386" s="262">
        <v>4654</v>
      </c>
      <c r="AO386" s="262">
        <v>809</v>
      </c>
      <c r="AP386" s="262">
        <v>50519</v>
      </c>
      <c r="AQ386" s="262">
        <v>11967</v>
      </c>
      <c r="AR386" s="262">
        <v>9181</v>
      </c>
      <c r="AS386" s="262">
        <v>3484</v>
      </c>
      <c r="AT386" s="262">
        <v>3661</v>
      </c>
      <c r="AU386" s="262">
        <v>4404</v>
      </c>
      <c r="AV386" s="262">
        <v>4998</v>
      </c>
      <c r="AW386" s="262">
        <v>9226</v>
      </c>
      <c r="AX386" s="262">
        <v>2571</v>
      </c>
      <c r="AY386" s="262">
        <v>1027</v>
      </c>
      <c r="AZ386" s="262">
        <v>5006</v>
      </c>
      <c r="BA386" s="262">
        <v>33232</v>
      </c>
      <c r="BB386" s="262">
        <v>4566</v>
      </c>
      <c r="BC386" s="262">
        <v>5842</v>
      </c>
      <c r="BD386" s="262">
        <v>836</v>
      </c>
      <c r="BE386" s="262">
        <v>645</v>
      </c>
      <c r="BF386" s="262">
        <v>166</v>
      </c>
      <c r="BG386" s="262">
        <v>226</v>
      </c>
      <c r="BH386" s="262">
        <v>9686</v>
      </c>
      <c r="BI386" s="262">
        <v>4516</v>
      </c>
      <c r="BJ386" s="262">
        <v>879</v>
      </c>
      <c r="BK386" s="262">
        <v>31092</v>
      </c>
      <c r="BL386" s="262">
        <v>4089</v>
      </c>
      <c r="BM386" s="262">
        <v>257</v>
      </c>
      <c r="BN386" s="262">
        <v>24205</v>
      </c>
      <c r="BO386" s="262">
        <v>21265</v>
      </c>
      <c r="BP386" s="262">
        <v>163</v>
      </c>
      <c r="BQ386" s="262">
        <v>4886</v>
      </c>
      <c r="BR386" s="262">
        <v>1906</v>
      </c>
      <c r="BS386" s="262">
        <v>10815</v>
      </c>
      <c r="BT386" s="262">
        <v>12269</v>
      </c>
      <c r="BU386" s="262">
        <v>8152</v>
      </c>
      <c r="BV386" s="262">
        <v>7193</v>
      </c>
      <c r="BW386" s="262">
        <v>5633</v>
      </c>
      <c r="BX386" s="262">
        <v>2186</v>
      </c>
      <c r="BY386" s="262">
        <v>974</v>
      </c>
      <c r="BZ386" s="262">
        <v>581</v>
      </c>
      <c r="CA386" s="262">
        <v>810</v>
      </c>
      <c r="CB386" s="262">
        <v>480</v>
      </c>
      <c r="CC386" s="262">
        <v>3232</v>
      </c>
      <c r="CD386" s="262">
        <v>10304</v>
      </c>
      <c r="CE386" s="262">
        <v>15998</v>
      </c>
      <c r="CF386" s="262">
        <v>10257</v>
      </c>
      <c r="CG386" s="262">
        <v>5638</v>
      </c>
      <c r="CH386" s="262">
        <v>4610</v>
      </c>
      <c r="CI386" s="262">
        <v>26766</v>
      </c>
      <c r="CJ386" s="262">
        <v>5800</v>
      </c>
      <c r="CK386" s="262">
        <v>16270</v>
      </c>
      <c r="CL386" s="262">
        <v>1683</v>
      </c>
      <c r="CM386" s="262">
        <v>44080</v>
      </c>
      <c r="CN386" s="262">
        <v>14491</v>
      </c>
      <c r="CO386" s="262">
        <v>13891</v>
      </c>
      <c r="CP386" s="262">
        <v>11250</v>
      </c>
      <c r="CQ386" s="262">
        <v>3620</v>
      </c>
      <c r="CR386" s="262">
        <v>828</v>
      </c>
      <c r="CS386" s="262">
        <v>14491</v>
      </c>
      <c r="CT386" s="262">
        <v>16259</v>
      </c>
      <c r="CU386" s="262">
        <v>8110</v>
      </c>
      <c r="CV386" s="262">
        <v>3900</v>
      </c>
      <c r="CW386" s="262">
        <v>934</v>
      </c>
      <c r="CX386" s="262">
        <v>386</v>
      </c>
      <c r="CY386" s="262">
        <v>93849</v>
      </c>
      <c r="CZ386" s="262">
        <v>46581</v>
      </c>
      <c r="DA386" s="262">
        <v>47268</v>
      </c>
      <c r="DB386" s="262">
        <v>6887</v>
      </c>
      <c r="DC386" s="262">
        <v>6587</v>
      </c>
      <c r="DD386" s="262">
        <v>9916</v>
      </c>
      <c r="DE386" s="262">
        <v>16778</v>
      </c>
      <c r="DF386" s="262">
        <v>11161</v>
      </c>
      <c r="DG386" s="262">
        <v>11238</v>
      </c>
      <c r="DH386" s="262">
        <v>5154</v>
      </c>
      <c r="DI386" s="262">
        <v>2006</v>
      </c>
      <c r="DJ386" s="262">
        <v>2054</v>
      </c>
      <c r="DK386" s="262">
        <v>6378</v>
      </c>
      <c r="DL386" s="262">
        <v>1767</v>
      </c>
      <c r="DM386" s="262">
        <v>6259</v>
      </c>
      <c r="DN386" s="262">
        <v>4926</v>
      </c>
      <c r="DO386" s="262">
        <v>9969</v>
      </c>
      <c r="DP386" s="262">
        <v>16159</v>
      </c>
      <c r="DQ386" s="262">
        <v>22527</v>
      </c>
      <c r="DR386" s="262">
        <v>12065</v>
      </c>
      <c r="DS386" s="262">
        <v>9739</v>
      </c>
      <c r="DT386" s="262">
        <v>51110</v>
      </c>
      <c r="DU386" s="262">
        <v>47770</v>
      </c>
      <c r="DV386" s="262">
        <v>3330</v>
      </c>
      <c r="DW386" s="262">
        <v>41720</v>
      </c>
      <c r="DX386" s="262">
        <v>47770</v>
      </c>
      <c r="DY386" s="262">
        <v>40490</v>
      </c>
      <c r="DZ386" s="262">
        <v>2200</v>
      </c>
      <c r="EA386" s="262">
        <v>2380</v>
      </c>
      <c r="EB386" s="262">
        <v>2480</v>
      </c>
      <c r="EC386" s="262">
        <v>0.42420000000000002</v>
      </c>
      <c r="ED386" s="262">
        <v>46670</v>
      </c>
      <c r="EE386" s="262">
        <v>2080</v>
      </c>
      <c r="EF386" s="262">
        <v>5940</v>
      </c>
      <c r="EG386" s="262">
        <v>8370</v>
      </c>
      <c r="EH386" s="262">
        <v>5670</v>
      </c>
      <c r="EI386" s="262">
        <v>6930</v>
      </c>
      <c r="EJ386" s="262">
        <v>1490</v>
      </c>
      <c r="EK386" s="262">
        <v>7810</v>
      </c>
      <c r="EL386" s="262">
        <v>4190</v>
      </c>
      <c r="EM386" s="262">
        <v>3770</v>
      </c>
      <c r="EN386" s="262">
        <v>410</v>
      </c>
      <c r="EO386" s="262">
        <v>47770</v>
      </c>
      <c r="EP386" s="262">
        <v>2060</v>
      </c>
      <c r="EQ386" s="262">
        <v>13270</v>
      </c>
      <c r="ER386" s="262">
        <v>7720</v>
      </c>
      <c r="ES386" s="262">
        <v>1000</v>
      </c>
      <c r="ET386" s="262">
        <v>4550</v>
      </c>
      <c r="EU386" s="262">
        <v>10300</v>
      </c>
      <c r="EV386" s="262">
        <v>7130</v>
      </c>
      <c r="EW386" s="262">
        <v>3170</v>
      </c>
      <c r="EX386" s="262">
        <v>22150</v>
      </c>
      <c r="EY386" s="262">
        <v>1070</v>
      </c>
      <c r="EZ386" s="262">
        <v>5890</v>
      </c>
      <c r="FA386" s="262">
        <v>5110</v>
      </c>
      <c r="FB386" s="262">
        <v>10080</v>
      </c>
      <c r="FC386" s="262">
        <v>0.42420000000000002</v>
      </c>
      <c r="FD386" s="262">
        <v>7730</v>
      </c>
      <c r="FE386" s="262">
        <v>3060</v>
      </c>
      <c r="FF386" s="262">
        <v>4080</v>
      </c>
      <c r="FG386" s="262">
        <v>590</v>
      </c>
      <c r="FH386" s="262">
        <v>3000</v>
      </c>
      <c r="FI386" s="262">
        <v>0.42420000000000002</v>
      </c>
      <c r="FJ386" s="262">
        <v>1840</v>
      </c>
      <c r="FK386" s="262">
        <v>2120</v>
      </c>
      <c r="FL386" s="262">
        <v>0.42420000000000002</v>
      </c>
      <c r="FM386" s="262">
        <v>500</v>
      </c>
      <c r="FN386" s="262">
        <v>82420</v>
      </c>
      <c r="FO386" s="262">
        <v>3720</v>
      </c>
      <c r="FP386" s="262">
        <v>2380</v>
      </c>
      <c r="FQ386" s="262">
        <v>1350</v>
      </c>
      <c r="FR386" s="262">
        <v>22860</v>
      </c>
      <c r="FS386" s="262">
        <v>38200</v>
      </c>
      <c r="FT386" s="262">
        <v>37600</v>
      </c>
      <c r="FU386" s="262">
        <v>590</v>
      </c>
      <c r="FV386" s="262">
        <v>6400</v>
      </c>
      <c r="FW386" s="262">
        <v>11240</v>
      </c>
      <c r="FX386" s="262">
        <v>82420</v>
      </c>
      <c r="FY386" s="262">
        <v>13210</v>
      </c>
      <c r="FZ386" s="262">
        <v>47620</v>
      </c>
      <c r="GA386" s="262">
        <v>9870</v>
      </c>
      <c r="GB386" s="262">
        <v>700</v>
      </c>
      <c r="GC386" s="262">
        <v>5980</v>
      </c>
      <c r="GD386" s="262">
        <v>4430</v>
      </c>
      <c r="GE386" s="262">
        <v>620</v>
      </c>
      <c r="GF386">
        <v>8034</v>
      </c>
      <c r="GG386">
        <v>6203</v>
      </c>
      <c r="GH386">
        <v>4707</v>
      </c>
      <c r="GI386">
        <v>1635</v>
      </c>
      <c r="GJ386">
        <v>863</v>
      </c>
      <c r="GK386">
        <v>2545</v>
      </c>
      <c r="GL386">
        <v>3132</v>
      </c>
      <c r="GM386">
        <v>1049</v>
      </c>
      <c r="GN386">
        <v>670</v>
      </c>
      <c r="GO386">
        <v>240</v>
      </c>
      <c r="GP386">
        <v>11967</v>
      </c>
      <c r="GQ386">
        <v>8989</v>
      </c>
      <c r="GR386">
        <v>11471</v>
      </c>
      <c r="GS386">
        <v>4217</v>
      </c>
      <c r="GT386">
        <v>2009</v>
      </c>
      <c r="GU386">
        <v>4359</v>
      </c>
      <c r="GV386">
        <v>4809</v>
      </c>
      <c r="GW386">
        <v>1304</v>
      </c>
      <c r="GX386">
        <v>1020</v>
      </c>
      <c r="GY386">
        <v>374</v>
      </c>
    </row>
    <row r="387" spans="1:207">
      <c r="A387" s="262">
        <v>15087</v>
      </c>
      <c r="B387" s="262">
        <v>15</v>
      </c>
      <c r="C387" s="262">
        <v>0</v>
      </c>
      <c r="D387" s="262">
        <v>87</v>
      </c>
      <c r="E387" s="262" t="s">
        <v>197</v>
      </c>
      <c r="F387" s="262" t="s">
        <v>2955</v>
      </c>
      <c r="G387" s="262" t="s">
        <v>2956</v>
      </c>
      <c r="H387" s="262" t="s">
        <v>2202</v>
      </c>
      <c r="I387" s="262">
        <v>45137</v>
      </c>
      <c r="J387" s="262">
        <v>15765</v>
      </c>
      <c r="K387" s="262">
        <v>9109</v>
      </c>
      <c r="L387" s="262">
        <v>3576</v>
      </c>
      <c r="M387" s="262">
        <v>2842</v>
      </c>
      <c r="N387" s="262">
        <v>3486</v>
      </c>
      <c r="O387" s="262">
        <v>3757</v>
      </c>
      <c r="P387" s="262">
        <v>4166</v>
      </c>
      <c r="Q387" s="262">
        <v>1842</v>
      </c>
      <c r="R387" s="262">
        <v>594</v>
      </c>
      <c r="S387" s="262">
        <v>2088</v>
      </c>
      <c r="T387" s="262">
        <v>39842</v>
      </c>
      <c r="U387" s="262">
        <v>978</v>
      </c>
      <c r="V387" s="262">
        <v>1616</v>
      </c>
      <c r="W387" s="262">
        <v>195</v>
      </c>
      <c r="X387" s="262">
        <v>275</v>
      </c>
      <c r="Y387" s="262">
        <v>27</v>
      </c>
      <c r="Z387" s="262">
        <v>116</v>
      </c>
      <c r="AA387" s="262">
        <v>2058</v>
      </c>
      <c r="AB387" s="262">
        <v>4663</v>
      </c>
      <c r="AC387" s="262">
        <v>832</v>
      </c>
      <c r="AD387" s="262">
        <v>30669</v>
      </c>
      <c r="AE387" s="262">
        <v>6512</v>
      </c>
      <c r="AF387" s="262">
        <v>403</v>
      </c>
      <c r="AG387" s="262">
        <v>33546</v>
      </c>
      <c r="AH387" s="262">
        <v>6219</v>
      </c>
      <c r="AI387" s="262">
        <v>3408</v>
      </c>
      <c r="AJ387" s="262">
        <v>1804</v>
      </c>
      <c r="AK387" s="262">
        <v>160</v>
      </c>
      <c r="AL387" s="262">
        <v>28162</v>
      </c>
      <c r="AM387" s="262">
        <v>5465</v>
      </c>
      <c r="AN387" s="262">
        <v>10092</v>
      </c>
      <c r="AO387" s="262">
        <v>1418</v>
      </c>
      <c r="AP387" s="262">
        <v>79391</v>
      </c>
      <c r="AQ387" s="262">
        <v>22811</v>
      </c>
      <c r="AR387" s="262">
        <v>12725</v>
      </c>
      <c r="AS387" s="262">
        <v>7300</v>
      </c>
      <c r="AT387" s="262">
        <v>9478</v>
      </c>
      <c r="AU387" s="262">
        <v>8366</v>
      </c>
      <c r="AV387" s="262">
        <v>8673</v>
      </c>
      <c r="AW387" s="262">
        <v>6795</v>
      </c>
      <c r="AX387" s="262">
        <v>2380</v>
      </c>
      <c r="AY387" s="262">
        <v>863</v>
      </c>
      <c r="AZ387" s="262">
        <v>6790</v>
      </c>
      <c r="BA387" s="262">
        <v>50640</v>
      </c>
      <c r="BB387" s="262">
        <v>7969</v>
      </c>
      <c r="BC387" s="262">
        <v>11104</v>
      </c>
      <c r="BD387" s="262">
        <v>1127</v>
      </c>
      <c r="BE387" s="262">
        <v>1438</v>
      </c>
      <c r="BF387" s="262">
        <v>70</v>
      </c>
      <c r="BG387" s="262">
        <v>253</v>
      </c>
      <c r="BH387" s="262">
        <v>13075</v>
      </c>
      <c r="BI387" s="262">
        <v>8878</v>
      </c>
      <c r="BJ387" s="262">
        <v>3782</v>
      </c>
      <c r="BK387" s="262">
        <v>43985</v>
      </c>
      <c r="BL387" s="262">
        <v>9150</v>
      </c>
      <c r="BM387" s="262">
        <v>521</v>
      </c>
      <c r="BN387" s="262">
        <v>39320</v>
      </c>
      <c r="BO387" s="262">
        <v>33488</v>
      </c>
      <c r="BP387" s="262">
        <v>249</v>
      </c>
      <c r="BQ387" s="262">
        <v>6334</v>
      </c>
      <c r="BR387" s="262">
        <v>3218</v>
      </c>
      <c r="BS387" s="262">
        <v>17462</v>
      </c>
      <c r="BT387" s="262">
        <v>21994</v>
      </c>
      <c r="BU387" s="262">
        <v>14263</v>
      </c>
      <c r="BV387" s="262">
        <v>10316</v>
      </c>
      <c r="BW387" s="262">
        <v>6956</v>
      </c>
      <c r="BX387" s="262">
        <v>2482</v>
      </c>
      <c r="BY387" s="262">
        <v>1143</v>
      </c>
      <c r="BZ387" s="262">
        <v>686</v>
      </c>
      <c r="CA387" s="262">
        <v>871</v>
      </c>
      <c r="CB387" s="262">
        <v>1536</v>
      </c>
      <c r="CC387" s="262">
        <v>4965</v>
      </c>
      <c r="CD387" s="262">
        <v>16752</v>
      </c>
      <c r="CE387" s="262">
        <v>24186</v>
      </c>
      <c r="CF387" s="262">
        <v>15947</v>
      </c>
      <c r="CG387" s="262">
        <v>9063</v>
      </c>
      <c r="CH387" s="262">
        <v>6942</v>
      </c>
      <c r="CI387" s="262">
        <v>41253</v>
      </c>
      <c r="CJ387" s="262">
        <v>7995</v>
      </c>
      <c r="CK387" s="262">
        <v>27186</v>
      </c>
      <c r="CL387" s="262">
        <v>2957</v>
      </c>
      <c r="CM387" s="262">
        <v>70345</v>
      </c>
      <c r="CN387" s="262">
        <v>23352</v>
      </c>
      <c r="CO387" s="262">
        <v>23573</v>
      </c>
      <c r="CP387" s="262">
        <v>16681</v>
      </c>
      <c r="CQ387" s="262">
        <v>5789</v>
      </c>
      <c r="CR387" s="262">
        <v>950</v>
      </c>
      <c r="CS387" s="262">
        <v>23352</v>
      </c>
      <c r="CT387" s="262">
        <v>27100</v>
      </c>
      <c r="CU387" s="262">
        <v>12217</v>
      </c>
      <c r="CV387" s="262">
        <v>5544</v>
      </c>
      <c r="CW387" s="262">
        <v>1470</v>
      </c>
      <c r="CX387" s="262">
        <v>662</v>
      </c>
      <c r="CY387" s="262">
        <v>147887</v>
      </c>
      <c r="CZ387" s="262">
        <v>72689</v>
      </c>
      <c r="DA387" s="262">
        <v>75198</v>
      </c>
      <c r="DB387" s="262">
        <v>9954</v>
      </c>
      <c r="DC387" s="262">
        <v>9616</v>
      </c>
      <c r="DD387" s="262">
        <v>14988</v>
      </c>
      <c r="DE387" s="262">
        <v>25936</v>
      </c>
      <c r="DF387" s="262">
        <v>20058</v>
      </c>
      <c r="DG387" s="262">
        <v>19762</v>
      </c>
      <c r="DH387" s="262">
        <v>9295</v>
      </c>
      <c r="DI387" s="262">
        <v>2878</v>
      </c>
      <c r="DJ387" s="262">
        <v>2951</v>
      </c>
      <c r="DK387" s="262">
        <v>9290</v>
      </c>
      <c r="DL387" s="262">
        <v>2604</v>
      </c>
      <c r="DM387" s="262">
        <v>9335</v>
      </c>
      <c r="DN387" s="262">
        <v>7500</v>
      </c>
      <c r="DO387" s="262">
        <v>14917</v>
      </c>
      <c r="DP387" s="262">
        <v>23361</v>
      </c>
      <c r="DQ387" s="262">
        <v>36189</v>
      </c>
      <c r="DR387" s="262">
        <v>21417</v>
      </c>
      <c r="DS387" s="262">
        <v>17445</v>
      </c>
      <c r="DT387" s="262">
        <v>75340</v>
      </c>
      <c r="DU387" s="262">
        <v>68240</v>
      </c>
      <c r="DV387" s="262">
        <v>7100</v>
      </c>
      <c r="DW387" s="262">
        <v>71470</v>
      </c>
      <c r="DX387" s="262">
        <v>68240</v>
      </c>
      <c r="DY387" s="262">
        <v>58950</v>
      </c>
      <c r="DZ387" s="262">
        <v>2650</v>
      </c>
      <c r="EA387" s="262">
        <v>2790</v>
      </c>
      <c r="EB387" s="262">
        <v>3500</v>
      </c>
      <c r="EC387" s="262">
        <v>0.42420000000000002</v>
      </c>
      <c r="ED387" s="262">
        <v>66640</v>
      </c>
      <c r="EE387" s="262">
        <v>2510</v>
      </c>
      <c r="EF387" s="262">
        <v>8050</v>
      </c>
      <c r="EG387" s="262">
        <v>11290</v>
      </c>
      <c r="EH387" s="262">
        <v>7320</v>
      </c>
      <c r="EI387" s="262">
        <v>10300</v>
      </c>
      <c r="EJ387" s="262">
        <v>1190</v>
      </c>
      <c r="EK387" s="262">
        <v>12820</v>
      </c>
      <c r="EL387" s="262">
        <v>6430</v>
      </c>
      <c r="EM387" s="262">
        <v>6100</v>
      </c>
      <c r="EN387" s="262">
        <v>620</v>
      </c>
      <c r="EO387" s="262">
        <v>68240</v>
      </c>
      <c r="EP387" s="262">
        <v>1880</v>
      </c>
      <c r="EQ387" s="262">
        <v>19240</v>
      </c>
      <c r="ER387" s="262">
        <v>11400</v>
      </c>
      <c r="ES387" s="262">
        <v>1120</v>
      </c>
      <c r="ET387" s="262">
        <v>6720</v>
      </c>
      <c r="EU387" s="262">
        <v>15830</v>
      </c>
      <c r="EV387" s="262">
        <v>11260</v>
      </c>
      <c r="EW387" s="262">
        <v>4570</v>
      </c>
      <c r="EX387" s="262">
        <v>31280</v>
      </c>
      <c r="EY387" s="262">
        <v>1290</v>
      </c>
      <c r="EZ387" s="262">
        <v>8310</v>
      </c>
      <c r="FA387" s="262">
        <v>6150</v>
      </c>
      <c r="FB387" s="262">
        <v>15530</v>
      </c>
      <c r="FC387" s="262">
        <v>0.42420000000000002</v>
      </c>
      <c r="FD387" s="262">
        <v>11460</v>
      </c>
      <c r="FE387" s="262">
        <v>4470</v>
      </c>
      <c r="FF387" s="262">
        <v>6270</v>
      </c>
      <c r="FG387" s="262">
        <v>720</v>
      </c>
      <c r="FH387" s="262">
        <v>4320</v>
      </c>
      <c r="FI387" s="262">
        <v>330</v>
      </c>
      <c r="FJ387" s="262">
        <v>2760</v>
      </c>
      <c r="FK387" s="262">
        <v>2590</v>
      </c>
      <c r="FL387" s="262">
        <v>0.42420000000000002</v>
      </c>
      <c r="FM387" s="262">
        <v>1090</v>
      </c>
      <c r="FN387" s="262">
        <v>132000</v>
      </c>
      <c r="FO387" s="262">
        <v>6250</v>
      </c>
      <c r="FP387" s="262">
        <v>4210</v>
      </c>
      <c r="FQ387" s="262">
        <v>2040</v>
      </c>
      <c r="FR387" s="262">
        <v>38110</v>
      </c>
      <c r="FS387" s="262">
        <v>64340</v>
      </c>
      <c r="FT387" s="262">
        <v>63620</v>
      </c>
      <c r="FU387" s="262">
        <v>720</v>
      </c>
      <c r="FV387" s="262">
        <v>8230</v>
      </c>
      <c r="FW387" s="262">
        <v>15070</v>
      </c>
      <c r="FX387" s="262">
        <v>132000</v>
      </c>
      <c r="FY387" s="262">
        <v>23060</v>
      </c>
      <c r="FZ387" s="262">
        <v>78220</v>
      </c>
      <c r="GA387" s="262">
        <v>14770</v>
      </c>
      <c r="GB387" s="262">
        <v>820</v>
      </c>
      <c r="GC387" s="262">
        <v>8230</v>
      </c>
      <c r="GD387" s="262">
        <v>6450</v>
      </c>
      <c r="GE387" s="262">
        <v>450</v>
      </c>
      <c r="GF387">
        <v>15765</v>
      </c>
      <c r="GG387">
        <v>8874</v>
      </c>
      <c r="GH387">
        <v>9769</v>
      </c>
      <c r="GI387">
        <v>3127</v>
      </c>
      <c r="GJ387">
        <v>1404</v>
      </c>
      <c r="GK387">
        <v>1696</v>
      </c>
      <c r="GL387">
        <v>2628</v>
      </c>
      <c r="GM387">
        <v>1114</v>
      </c>
      <c r="GN387">
        <v>561</v>
      </c>
      <c r="GO387">
        <v>199</v>
      </c>
      <c r="GP387">
        <v>22811</v>
      </c>
      <c r="GQ387">
        <v>12395</v>
      </c>
      <c r="GR387">
        <v>24509</v>
      </c>
      <c r="GS387">
        <v>7110</v>
      </c>
      <c r="GT387">
        <v>3425</v>
      </c>
      <c r="GU387">
        <v>2680</v>
      </c>
      <c r="GV387">
        <v>4009</v>
      </c>
      <c r="GW387">
        <v>1381</v>
      </c>
      <c r="GX387">
        <v>702</v>
      </c>
      <c r="GY387">
        <v>369</v>
      </c>
    </row>
    <row r="388" spans="1:207">
      <c r="A388" s="262">
        <v>15088</v>
      </c>
      <c r="B388" s="262">
        <v>15</v>
      </c>
      <c r="C388" s="262">
        <v>0</v>
      </c>
      <c r="D388" s="262">
        <v>88</v>
      </c>
      <c r="E388" s="262" t="s">
        <v>197</v>
      </c>
      <c r="F388" s="262" t="s">
        <v>2957</v>
      </c>
      <c r="G388" s="262" t="s">
        <v>2958</v>
      </c>
      <c r="H388" s="262" t="s">
        <v>2202</v>
      </c>
      <c r="I388" s="262">
        <v>54906</v>
      </c>
      <c r="J388" s="262">
        <v>12925</v>
      </c>
      <c r="K388" s="262">
        <v>13089</v>
      </c>
      <c r="L388" s="262">
        <v>4342</v>
      </c>
      <c r="M388" s="262">
        <v>3326</v>
      </c>
      <c r="N388" s="262">
        <v>2863</v>
      </c>
      <c r="O388" s="262">
        <v>3271</v>
      </c>
      <c r="P388" s="262">
        <v>10033</v>
      </c>
      <c r="Q388" s="262">
        <v>3895</v>
      </c>
      <c r="R388" s="262">
        <v>1162</v>
      </c>
      <c r="S388" s="262">
        <v>3087</v>
      </c>
      <c r="T388" s="262">
        <v>47823</v>
      </c>
      <c r="U388" s="262">
        <v>656</v>
      </c>
      <c r="V388" s="262">
        <v>1602</v>
      </c>
      <c r="W388" s="262">
        <v>853</v>
      </c>
      <c r="X388" s="262">
        <v>758</v>
      </c>
      <c r="Y388" s="262">
        <v>31</v>
      </c>
      <c r="Z388" s="262">
        <v>96</v>
      </c>
      <c r="AA388" s="262">
        <v>3658</v>
      </c>
      <c r="AB388" s="262">
        <v>5219</v>
      </c>
      <c r="AC388" s="262">
        <v>1026</v>
      </c>
      <c r="AD388" s="262">
        <v>39090</v>
      </c>
      <c r="AE388" s="262">
        <v>5559</v>
      </c>
      <c r="AF388" s="262">
        <v>354</v>
      </c>
      <c r="AG388" s="262">
        <v>40537</v>
      </c>
      <c r="AH388" s="262">
        <v>6990</v>
      </c>
      <c r="AI388" s="262">
        <v>4837</v>
      </c>
      <c r="AJ388" s="262">
        <v>2365</v>
      </c>
      <c r="AK388" s="262">
        <v>177</v>
      </c>
      <c r="AL388" s="262">
        <v>34782</v>
      </c>
      <c r="AM388" s="262">
        <v>9050</v>
      </c>
      <c r="AN388" s="262">
        <v>8986</v>
      </c>
      <c r="AO388" s="262">
        <v>2088</v>
      </c>
      <c r="AP388" s="262">
        <v>100336</v>
      </c>
      <c r="AQ388" s="262">
        <v>19714</v>
      </c>
      <c r="AR388" s="262">
        <v>22011</v>
      </c>
      <c r="AS388" s="262">
        <v>8719</v>
      </c>
      <c r="AT388" s="262">
        <v>13129</v>
      </c>
      <c r="AU388" s="262">
        <v>6844</v>
      </c>
      <c r="AV388" s="262">
        <v>6424</v>
      </c>
      <c r="AW388" s="262">
        <v>17096</v>
      </c>
      <c r="AX388" s="262">
        <v>4938</v>
      </c>
      <c r="AY388" s="262">
        <v>1461</v>
      </c>
      <c r="AZ388" s="262">
        <v>13319</v>
      </c>
      <c r="BA388" s="262">
        <v>61400</v>
      </c>
      <c r="BB388" s="262">
        <v>5134</v>
      </c>
      <c r="BC388" s="262">
        <v>10694</v>
      </c>
      <c r="BD388" s="262">
        <v>5131</v>
      </c>
      <c r="BE388" s="262">
        <v>3769</v>
      </c>
      <c r="BF388" s="262">
        <v>57</v>
      </c>
      <c r="BG388" s="262">
        <v>832</v>
      </c>
      <c r="BH388" s="262">
        <v>20353</v>
      </c>
      <c r="BI388" s="262">
        <v>8103</v>
      </c>
      <c r="BJ388" s="262">
        <v>2626</v>
      </c>
      <c r="BK388" s="262">
        <v>61213</v>
      </c>
      <c r="BL388" s="262">
        <v>7553</v>
      </c>
      <c r="BM388" s="262">
        <v>488</v>
      </c>
      <c r="BN388" s="262">
        <v>47405</v>
      </c>
      <c r="BO388" s="262">
        <v>45347</v>
      </c>
      <c r="BP388" s="262">
        <v>110</v>
      </c>
      <c r="BQ388" s="262">
        <v>7474</v>
      </c>
      <c r="BR388" s="262">
        <v>4132</v>
      </c>
      <c r="BS388" s="262">
        <v>23259</v>
      </c>
      <c r="BT388" s="262">
        <v>24350</v>
      </c>
      <c r="BU388" s="262">
        <v>16946</v>
      </c>
      <c r="BV388" s="262">
        <v>14053</v>
      </c>
      <c r="BW388" s="262">
        <v>10183</v>
      </c>
      <c r="BX388" s="262">
        <v>3608</v>
      </c>
      <c r="BY388" s="262">
        <v>1533</v>
      </c>
      <c r="BZ388" s="262">
        <v>911</v>
      </c>
      <c r="CA388" s="262">
        <v>1361</v>
      </c>
      <c r="CB388" s="262">
        <v>2269</v>
      </c>
      <c r="CC388" s="262">
        <v>6247</v>
      </c>
      <c r="CD388" s="262">
        <v>21801</v>
      </c>
      <c r="CE388" s="262">
        <v>29583</v>
      </c>
      <c r="CF388" s="262">
        <v>20288</v>
      </c>
      <c r="CG388" s="262">
        <v>11671</v>
      </c>
      <c r="CH388" s="262">
        <v>8477</v>
      </c>
      <c r="CI388" s="262">
        <v>55428</v>
      </c>
      <c r="CJ388" s="262">
        <v>13042</v>
      </c>
      <c r="CK388" s="262">
        <v>24724</v>
      </c>
      <c r="CL388" s="262">
        <v>7142</v>
      </c>
      <c r="CM388" s="262">
        <v>89563</v>
      </c>
      <c r="CN388" s="262">
        <v>28167</v>
      </c>
      <c r="CO388" s="262">
        <v>29151</v>
      </c>
      <c r="CP388" s="262">
        <v>22777</v>
      </c>
      <c r="CQ388" s="262">
        <v>7709</v>
      </c>
      <c r="CR388" s="262">
        <v>1759</v>
      </c>
      <c r="CS388" s="262">
        <v>28167</v>
      </c>
      <c r="CT388" s="262">
        <v>34319</v>
      </c>
      <c r="CU388" s="262">
        <v>16612</v>
      </c>
      <c r="CV388" s="262">
        <v>7571</v>
      </c>
      <c r="CW388" s="262">
        <v>1990</v>
      </c>
      <c r="CX388" s="262">
        <v>904</v>
      </c>
      <c r="CY388" s="262">
        <v>191681</v>
      </c>
      <c r="CZ388" s="262">
        <v>94414</v>
      </c>
      <c r="DA388" s="262">
        <v>97267</v>
      </c>
      <c r="DB388" s="262">
        <v>14585</v>
      </c>
      <c r="DC388" s="262">
        <v>12984</v>
      </c>
      <c r="DD388" s="262">
        <v>21186</v>
      </c>
      <c r="DE388" s="262">
        <v>33296</v>
      </c>
      <c r="DF388" s="262">
        <v>24396</v>
      </c>
      <c r="DG388" s="262">
        <v>21715</v>
      </c>
      <c r="DH388" s="262">
        <v>10218</v>
      </c>
      <c r="DI388" s="262">
        <v>4385</v>
      </c>
      <c r="DJ388" s="262">
        <v>4354</v>
      </c>
      <c r="DK388" s="262">
        <v>12918</v>
      </c>
      <c r="DL388" s="262">
        <v>3421</v>
      </c>
      <c r="DM388" s="262">
        <v>13237</v>
      </c>
      <c r="DN388" s="262">
        <v>10440</v>
      </c>
      <c r="DO388" s="262">
        <v>21085</v>
      </c>
      <c r="DP388" s="262">
        <v>32216</v>
      </c>
      <c r="DQ388" s="262">
        <v>45971</v>
      </c>
      <c r="DR388" s="262">
        <v>24658</v>
      </c>
      <c r="DS388" s="262">
        <v>18996</v>
      </c>
      <c r="DT388" s="262">
        <v>106520</v>
      </c>
      <c r="DU388" s="262">
        <v>98640</v>
      </c>
      <c r="DV388" s="262">
        <v>7880</v>
      </c>
      <c r="DW388" s="262">
        <v>83690</v>
      </c>
      <c r="DX388" s="262">
        <v>98640</v>
      </c>
      <c r="DY388" s="262">
        <v>86050</v>
      </c>
      <c r="DZ388" s="262">
        <v>3750</v>
      </c>
      <c r="EA388" s="262">
        <v>3790</v>
      </c>
      <c r="EB388" s="262">
        <v>4450</v>
      </c>
      <c r="EC388" s="262">
        <v>600</v>
      </c>
      <c r="ED388" s="262">
        <v>96540</v>
      </c>
      <c r="EE388" s="262">
        <v>5140</v>
      </c>
      <c r="EF388" s="262">
        <v>12070</v>
      </c>
      <c r="EG388" s="262">
        <v>18900</v>
      </c>
      <c r="EH388" s="262">
        <v>11930</v>
      </c>
      <c r="EI388" s="262">
        <v>15190</v>
      </c>
      <c r="EJ388" s="262">
        <v>1420</v>
      </c>
      <c r="EK388" s="262">
        <v>15550</v>
      </c>
      <c r="EL388" s="262">
        <v>7940</v>
      </c>
      <c r="EM388" s="262">
        <v>7790</v>
      </c>
      <c r="EN388" s="262">
        <v>610</v>
      </c>
      <c r="EO388" s="262">
        <v>98640</v>
      </c>
      <c r="EP388" s="262">
        <v>2170</v>
      </c>
      <c r="EQ388" s="262">
        <v>25950</v>
      </c>
      <c r="ER388" s="262">
        <v>14420</v>
      </c>
      <c r="ES388" s="262">
        <v>2370</v>
      </c>
      <c r="ET388" s="262">
        <v>9150</v>
      </c>
      <c r="EU388" s="262">
        <v>24560</v>
      </c>
      <c r="EV388" s="262">
        <v>15620</v>
      </c>
      <c r="EW388" s="262">
        <v>8940</v>
      </c>
      <c r="EX388" s="262">
        <v>45960</v>
      </c>
      <c r="EY388" s="262">
        <v>2190</v>
      </c>
      <c r="EZ388" s="262">
        <v>13550</v>
      </c>
      <c r="FA388" s="262">
        <v>9490</v>
      </c>
      <c r="FB388" s="262">
        <v>20730</v>
      </c>
      <c r="FC388" s="262">
        <v>0</v>
      </c>
      <c r="FD388" s="262">
        <v>15260</v>
      </c>
      <c r="FE388" s="262">
        <v>6170</v>
      </c>
      <c r="FF388" s="262">
        <v>8060</v>
      </c>
      <c r="FG388" s="262">
        <v>1030</v>
      </c>
      <c r="FH388" s="262">
        <v>6030</v>
      </c>
      <c r="FI388" s="262">
        <v>360</v>
      </c>
      <c r="FJ388" s="262">
        <v>3360</v>
      </c>
      <c r="FK388" s="262">
        <v>4080</v>
      </c>
      <c r="FL388" s="262">
        <v>360</v>
      </c>
      <c r="FM388" s="262">
        <v>1070</v>
      </c>
      <c r="FN388" s="262">
        <v>168660</v>
      </c>
      <c r="FO388" s="262">
        <v>7960</v>
      </c>
      <c r="FP388" s="262">
        <v>5340</v>
      </c>
      <c r="FQ388" s="262">
        <v>2620</v>
      </c>
      <c r="FR388" s="262">
        <v>41580</v>
      </c>
      <c r="FS388" s="262">
        <v>81210</v>
      </c>
      <c r="FT388" s="262">
        <v>80180</v>
      </c>
      <c r="FU388" s="262">
        <v>1030</v>
      </c>
      <c r="FV388" s="262">
        <v>13050</v>
      </c>
      <c r="FW388" s="262">
        <v>24860</v>
      </c>
      <c r="FX388" s="262">
        <v>168660</v>
      </c>
      <c r="FY388" s="262">
        <v>25650</v>
      </c>
      <c r="FZ388" s="262">
        <v>95550</v>
      </c>
      <c r="GA388" s="262">
        <v>21250</v>
      </c>
      <c r="GB388" s="262">
        <v>1180</v>
      </c>
      <c r="GC388" s="262">
        <v>12570</v>
      </c>
      <c r="GD388" s="262">
        <v>11030</v>
      </c>
      <c r="GE388" s="262">
        <v>1430</v>
      </c>
      <c r="GF388">
        <v>12925</v>
      </c>
      <c r="GG388">
        <v>12715</v>
      </c>
      <c r="GH388">
        <v>10652</v>
      </c>
      <c r="GI388">
        <v>2749</v>
      </c>
      <c r="GJ388">
        <v>1213</v>
      </c>
      <c r="GK388">
        <v>3628</v>
      </c>
      <c r="GL388">
        <v>7297</v>
      </c>
      <c r="GM388">
        <v>2153</v>
      </c>
      <c r="GN388">
        <v>1191</v>
      </c>
      <c r="GO388">
        <v>383</v>
      </c>
      <c r="GP388">
        <v>19714</v>
      </c>
      <c r="GQ388">
        <v>21404</v>
      </c>
      <c r="GR388">
        <v>28859</v>
      </c>
      <c r="GS388">
        <v>5719</v>
      </c>
      <c r="GT388">
        <v>2062</v>
      </c>
      <c r="GU388">
        <v>6413</v>
      </c>
      <c r="GV388">
        <v>11511</v>
      </c>
      <c r="GW388">
        <v>2644</v>
      </c>
      <c r="GX388">
        <v>1444</v>
      </c>
      <c r="GY388">
        <v>566</v>
      </c>
    </row>
    <row r="389" spans="1:207">
      <c r="A389" s="262">
        <v>15089</v>
      </c>
      <c r="B389" s="262">
        <v>15</v>
      </c>
      <c r="C389" s="262">
        <v>0</v>
      </c>
      <c r="D389" s="262">
        <v>89</v>
      </c>
      <c r="E389" s="262" t="s">
        <v>197</v>
      </c>
      <c r="F389" s="262" t="s">
        <v>2959</v>
      </c>
      <c r="G389" s="262" t="s">
        <v>2960</v>
      </c>
      <c r="H389" s="262" t="s">
        <v>2202</v>
      </c>
      <c r="I389" s="262">
        <v>56880</v>
      </c>
      <c r="J389" s="262">
        <v>20216</v>
      </c>
      <c r="K389" s="262">
        <v>14351</v>
      </c>
      <c r="L389" s="262">
        <v>3130</v>
      </c>
      <c r="M389" s="262">
        <v>2596</v>
      </c>
      <c r="N389" s="262">
        <v>3235</v>
      </c>
      <c r="O389" s="262">
        <v>3592</v>
      </c>
      <c r="P389" s="262">
        <v>6255</v>
      </c>
      <c r="Q389" s="262">
        <v>2679</v>
      </c>
      <c r="R389" s="262">
        <v>826</v>
      </c>
      <c r="S389" s="262">
        <v>3120</v>
      </c>
      <c r="T389" s="262">
        <v>48091</v>
      </c>
      <c r="U389" s="262">
        <v>1520</v>
      </c>
      <c r="V389" s="262">
        <v>2947</v>
      </c>
      <c r="W389" s="262">
        <v>633</v>
      </c>
      <c r="X389" s="262">
        <v>399</v>
      </c>
      <c r="Y389" s="262">
        <v>21</v>
      </c>
      <c r="Z389" s="262">
        <v>149</v>
      </c>
      <c r="AA389" s="262">
        <v>4031</v>
      </c>
      <c r="AB389" s="262">
        <v>6431</v>
      </c>
      <c r="AC389" s="262">
        <v>914</v>
      </c>
      <c r="AD389" s="262">
        <v>39385</v>
      </c>
      <c r="AE389" s="262">
        <v>5648</v>
      </c>
      <c r="AF389" s="262">
        <v>471</v>
      </c>
      <c r="AG389" s="262">
        <v>39546</v>
      </c>
      <c r="AH389" s="262">
        <v>7075</v>
      </c>
      <c r="AI389" s="262">
        <v>6750</v>
      </c>
      <c r="AJ389" s="262">
        <v>3215</v>
      </c>
      <c r="AK389" s="262">
        <v>294</v>
      </c>
      <c r="AL389" s="262">
        <v>28036</v>
      </c>
      <c r="AM389" s="262">
        <v>9706</v>
      </c>
      <c r="AN389" s="262">
        <v>17502</v>
      </c>
      <c r="AO389" s="262">
        <v>1636</v>
      </c>
      <c r="AP389" s="262">
        <v>117015</v>
      </c>
      <c r="AQ389" s="262">
        <v>35194</v>
      </c>
      <c r="AR389" s="262">
        <v>24883</v>
      </c>
      <c r="AS389" s="262">
        <v>6943</v>
      </c>
      <c r="AT389" s="262">
        <v>10841</v>
      </c>
      <c r="AU389" s="262">
        <v>10406</v>
      </c>
      <c r="AV389" s="262">
        <v>11756</v>
      </c>
      <c r="AW389" s="262">
        <v>12008</v>
      </c>
      <c r="AX389" s="262">
        <v>3681</v>
      </c>
      <c r="AY389" s="262">
        <v>1303</v>
      </c>
      <c r="AZ389" s="262">
        <v>12488</v>
      </c>
      <c r="BA389" s="262">
        <v>65442</v>
      </c>
      <c r="BB389" s="262">
        <v>12024</v>
      </c>
      <c r="BC389" s="262">
        <v>20475</v>
      </c>
      <c r="BD389" s="262">
        <v>3924</v>
      </c>
      <c r="BE389" s="262">
        <v>1608</v>
      </c>
      <c r="BF389" s="262">
        <v>97</v>
      </c>
      <c r="BG389" s="262">
        <v>957</v>
      </c>
      <c r="BH389" s="262">
        <v>26134</v>
      </c>
      <c r="BI389" s="262">
        <v>13010</v>
      </c>
      <c r="BJ389" s="262">
        <v>3418</v>
      </c>
      <c r="BK389" s="262">
        <v>64358</v>
      </c>
      <c r="BL389" s="262">
        <v>9242</v>
      </c>
      <c r="BM389" s="262">
        <v>853</v>
      </c>
      <c r="BN389" s="262">
        <v>46297</v>
      </c>
      <c r="BO389" s="262">
        <v>58620</v>
      </c>
      <c r="BP389" s="262">
        <v>122</v>
      </c>
      <c r="BQ389" s="262">
        <v>11976</v>
      </c>
      <c r="BR389" s="262">
        <v>6584</v>
      </c>
      <c r="BS389" s="262">
        <v>32891</v>
      </c>
      <c r="BT389" s="262">
        <v>30343</v>
      </c>
      <c r="BU389" s="262">
        <v>18531</v>
      </c>
      <c r="BV389" s="262">
        <v>13161</v>
      </c>
      <c r="BW389" s="262">
        <v>8999</v>
      </c>
      <c r="BX389" s="262">
        <v>3182</v>
      </c>
      <c r="BY389" s="262">
        <v>1377</v>
      </c>
      <c r="BZ389" s="262">
        <v>817</v>
      </c>
      <c r="CA389" s="262">
        <v>1130</v>
      </c>
      <c r="CB389" s="262">
        <v>1825</v>
      </c>
      <c r="CC389" s="262">
        <v>9539</v>
      </c>
      <c r="CD389" s="262">
        <v>31288</v>
      </c>
      <c r="CE389" s="262">
        <v>36801</v>
      </c>
      <c r="CF389" s="262">
        <v>20552</v>
      </c>
      <c r="CG389" s="262">
        <v>9691</v>
      </c>
      <c r="CH389" s="262">
        <v>7319</v>
      </c>
      <c r="CI389" s="262">
        <v>45891</v>
      </c>
      <c r="CJ389" s="262">
        <v>14571</v>
      </c>
      <c r="CK389" s="262">
        <v>53049</v>
      </c>
      <c r="CL389" s="262">
        <v>3504</v>
      </c>
      <c r="CM389" s="262">
        <v>101298</v>
      </c>
      <c r="CN389" s="262">
        <v>36962</v>
      </c>
      <c r="CO389" s="262">
        <v>32889</v>
      </c>
      <c r="CP389" s="262">
        <v>21151</v>
      </c>
      <c r="CQ389" s="262">
        <v>8625</v>
      </c>
      <c r="CR389" s="262">
        <v>1671</v>
      </c>
      <c r="CS389" s="262">
        <v>36962</v>
      </c>
      <c r="CT389" s="262">
        <v>38757</v>
      </c>
      <c r="CU389" s="262">
        <v>16213</v>
      </c>
      <c r="CV389" s="262">
        <v>6882</v>
      </c>
      <c r="CW389" s="262">
        <v>1679</v>
      </c>
      <c r="CX389" s="262">
        <v>805</v>
      </c>
      <c r="CY389" s="262">
        <v>205458</v>
      </c>
      <c r="CZ389" s="262">
        <v>100092</v>
      </c>
      <c r="DA389" s="262">
        <v>105366</v>
      </c>
      <c r="DB389" s="262">
        <v>14260</v>
      </c>
      <c r="DC389" s="262">
        <v>13912</v>
      </c>
      <c r="DD389" s="262">
        <v>22470</v>
      </c>
      <c r="DE389" s="262">
        <v>34606</v>
      </c>
      <c r="DF389" s="262">
        <v>26845</v>
      </c>
      <c r="DG389" s="262">
        <v>26399</v>
      </c>
      <c r="DH389" s="262">
        <v>12630</v>
      </c>
      <c r="DI389" s="262">
        <v>4198</v>
      </c>
      <c r="DJ389" s="262">
        <v>4289</v>
      </c>
      <c r="DK389" s="262">
        <v>13135</v>
      </c>
      <c r="DL389" s="262">
        <v>3833</v>
      </c>
      <c r="DM389" s="262">
        <v>14219</v>
      </c>
      <c r="DN389" s="262">
        <v>10968</v>
      </c>
      <c r="DO389" s="262">
        <v>20608</v>
      </c>
      <c r="DP389" s="262">
        <v>33728</v>
      </c>
      <c r="DQ389" s="262">
        <v>47973</v>
      </c>
      <c r="DR389" s="262">
        <v>29252</v>
      </c>
      <c r="DS389" s="262">
        <v>23255</v>
      </c>
      <c r="DT389" s="262">
        <v>106610</v>
      </c>
      <c r="DU389" s="262">
        <v>96770</v>
      </c>
      <c r="DV389" s="262">
        <v>9830</v>
      </c>
      <c r="DW389" s="262">
        <v>96780</v>
      </c>
      <c r="DX389" s="262">
        <v>96770</v>
      </c>
      <c r="DY389" s="262">
        <v>86010</v>
      </c>
      <c r="DZ389" s="262">
        <v>3230</v>
      </c>
      <c r="EA389" s="262">
        <v>3500</v>
      </c>
      <c r="EB389" s="262">
        <v>3780</v>
      </c>
      <c r="EC389" s="262">
        <v>0.42420000000000002</v>
      </c>
      <c r="ED389" s="262">
        <v>94790</v>
      </c>
      <c r="EE389" s="262">
        <v>4200</v>
      </c>
      <c r="EF389" s="262">
        <v>10690</v>
      </c>
      <c r="EG389" s="262">
        <v>16620</v>
      </c>
      <c r="EH389" s="262">
        <v>10630</v>
      </c>
      <c r="EI389" s="262">
        <v>14920</v>
      </c>
      <c r="EJ389" s="262">
        <v>1310</v>
      </c>
      <c r="EK389" s="262">
        <v>17800</v>
      </c>
      <c r="EL389" s="262">
        <v>9770</v>
      </c>
      <c r="EM389" s="262">
        <v>8160</v>
      </c>
      <c r="EN389" s="262">
        <v>690</v>
      </c>
      <c r="EO389" s="262">
        <v>96770</v>
      </c>
      <c r="EP389" s="262">
        <v>2050</v>
      </c>
      <c r="EQ389" s="262">
        <v>28460</v>
      </c>
      <c r="ER389" s="262">
        <v>17790</v>
      </c>
      <c r="ES389" s="262">
        <v>1990</v>
      </c>
      <c r="ET389" s="262">
        <v>8680</v>
      </c>
      <c r="EU389" s="262">
        <v>22100</v>
      </c>
      <c r="EV389" s="262">
        <v>15430</v>
      </c>
      <c r="EW389" s="262">
        <v>6670</v>
      </c>
      <c r="EX389" s="262">
        <v>44160</v>
      </c>
      <c r="EY389" s="262">
        <v>1720</v>
      </c>
      <c r="EZ389" s="262">
        <v>11910</v>
      </c>
      <c r="FA389" s="262">
        <v>8240</v>
      </c>
      <c r="FB389" s="262">
        <v>22290</v>
      </c>
      <c r="FC389" s="262">
        <v>0</v>
      </c>
      <c r="FD389" s="262">
        <v>15770</v>
      </c>
      <c r="FE389" s="262">
        <v>5780</v>
      </c>
      <c r="FF389" s="262">
        <v>8620</v>
      </c>
      <c r="FG389" s="262">
        <v>1370</v>
      </c>
      <c r="FH389" s="262">
        <v>5630</v>
      </c>
      <c r="FI389" s="262">
        <v>590</v>
      </c>
      <c r="FJ389" s="262">
        <v>3890</v>
      </c>
      <c r="FK389" s="262">
        <v>4210</v>
      </c>
      <c r="FL389" s="262">
        <v>0.42420000000000002</v>
      </c>
      <c r="FM389" s="262">
        <v>1070</v>
      </c>
      <c r="FN389" s="262">
        <v>182620</v>
      </c>
      <c r="FO389" s="262">
        <v>9540</v>
      </c>
      <c r="FP389" s="262">
        <v>6470</v>
      </c>
      <c r="FQ389" s="262">
        <v>3070</v>
      </c>
      <c r="FR389" s="262">
        <v>54810</v>
      </c>
      <c r="FS389" s="262">
        <v>86050</v>
      </c>
      <c r="FT389" s="262">
        <v>84680</v>
      </c>
      <c r="FU389" s="262">
        <v>1370</v>
      </c>
      <c r="FV389" s="262">
        <v>13130</v>
      </c>
      <c r="FW389" s="262">
        <v>19100</v>
      </c>
      <c r="FX389" s="262">
        <v>182620</v>
      </c>
      <c r="FY389" s="262">
        <v>32660</v>
      </c>
      <c r="FZ389" s="262">
        <v>106450</v>
      </c>
      <c r="GA389" s="262">
        <v>21540</v>
      </c>
      <c r="GB389" s="262">
        <v>1310</v>
      </c>
      <c r="GC389" s="262">
        <v>11960</v>
      </c>
      <c r="GD389" s="262">
        <v>7740</v>
      </c>
      <c r="GE389" s="262">
        <v>970</v>
      </c>
      <c r="GF389">
        <v>20216</v>
      </c>
      <c r="GG389">
        <v>14032</v>
      </c>
      <c r="GH389">
        <v>8979</v>
      </c>
      <c r="GI389">
        <v>2966</v>
      </c>
      <c r="GJ389">
        <v>1331</v>
      </c>
      <c r="GK389">
        <v>2871</v>
      </c>
      <c r="GL389">
        <v>3697</v>
      </c>
      <c r="GM389">
        <v>1635</v>
      </c>
      <c r="GN389">
        <v>838</v>
      </c>
      <c r="GO389">
        <v>315</v>
      </c>
      <c r="GP389">
        <v>35194</v>
      </c>
      <c r="GQ389">
        <v>24464</v>
      </c>
      <c r="GR389">
        <v>27467</v>
      </c>
      <c r="GS389">
        <v>10298</v>
      </c>
      <c r="GT389">
        <v>3432</v>
      </c>
      <c r="GU389">
        <v>5526</v>
      </c>
      <c r="GV389">
        <v>6763</v>
      </c>
      <c r="GW389">
        <v>2181</v>
      </c>
      <c r="GX389">
        <v>1161</v>
      </c>
      <c r="GY389">
        <v>529</v>
      </c>
    </row>
    <row r="390" spans="1:207">
      <c r="A390" s="262">
        <v>15090</v>
      </c>
      <c r="B390" s="262">
        <v>15</v>
      </c>
      <c r="C390" s="262">
        <v>0</v>
      </c>
      <c r="D390" s="262">
        <v>90</v>
      </c>
      <c r="E390" s="262" t="s">
        <v>197</v>
      </c>
      <c r="F390" s="262" t="s">
        <v>2961</v>
      </c>
      <c r="G390" s="262" t="s">
        <v>2962</v>
      </c>
      <c r="H390" s="262" t="s">
        <v>2202</v>
      </c>
      <c r="I390" s="262">
        <v>34882</v>
      </c>
      <c r="J390" s="262">
        <v>11925</v>
      </c>
      <c r="K390" s="262">
        <v>7394</v>
      </c>
      <c r="L390" s="262">
        <v>1867</v>
      </c>
      <c r="M390" s="262">
        <v>1340</v>
      </c>
      <c r="N390" s="262">
        <v>2339</v>
      </c>
      <c r="O390" s="262">
        <v>2489</v>
      </c>
      <c r="P390" s="262">
        <v>4848</v>
      </c>
      <c r="Q390" s="262">
        <v>2059</v>
      </c>
      <c r="R390" s="262">
        <v>621</v>
      </c>
      <c r="S390" s="262">
        <v>1718</v>
      </c>
      <c r="T390" s="262">
        <v>30678</v>
      </c>
      <c r="U390" s="262">
        <v>910</v>
      </c>
      <c r="V390" s="262">
        <v>1049</v>
      </c>
      <c r="W390" s="262">
        <v>212</v>
      </c>
      <c r="X390" s="262">
        <v>162</v>
      </c>
      <c r="Y390" s="262">
        <v>29</v>
      </c>
      <c r="Z390" s="262">
        <v>124</v>
      </c>
      <c r="AA390" s="262">
        <v>2984</v>
      </c>
      <c r="AB390" s="262">
        <v>3201</v>
      </c>
      <c r="AC390" s="262">
        <v>420</v>
      </c>
      <c r="AD390" s="262">
        <v>23379</v>
      </c>
      <c r="AE390" s="262">
        <v>4396</v>
      </c>
      <c r="AF390" s="262">
        <v>502</v>
      </c>
      <c r="AG390" s="262">
        <v>25743</v>
      </c>
      <c r="AH390" s="262">
        <v>4322</v>
      </c>
      <c r="AI390" s="262">
        <v>3065</v>
      </c>
      <c r="AJ390" s="262">
        <v>1564</v>
      </c>
      <c r="AK390" s="262">
        <v>188</v>
      </c>
      <c r="AL390" s="262">
        <v>21001</v>
      </c>
      <c r="AM390" s="262">
        <v>5462</v>
      </c>
      <c r="AN390" s="262">
        <v>7135</v>
      </c>
      <c r="AO390" s="262">
        <v>1284</v>
      </c>
      <c r="AP390" s="262">
        <v>65640</v>
      </c>
      <c r="AQ390" s="262">
        <v>19044</v>
      </c>
      <c r="AR390" s="262">
        <v>11126</v>
      </c>
      <c r="AS390" s="262">
        <v>2555</v>
      </c>
      <c r="AT390" s="262">
        <v>4884</v>
      </c>
      <c r="AU390" s="262">
        <v>8750</v>
      </c>
      <c r="AV390" s="262">
        <v>9052</v>
      </c>
      <c r="AW390" s="262">
        <v>6836</v>
      </c>
      <c r="AX390" s="262">
        <v>2534</v>
      </c>
      <c r="AY390" s="262">
        <v>859</v>
      </c>
      <c r="AZ390" s="262">
        <v>6061</v>
      </c>
      <c r="BA390" s="262">
        <v>41491</v>
      </c>
      <c r="BB390" s="262">
        <v>7643</v>
      </c>
      <c r="BC390" s="262">
        <v>8208</v>
      </c>
      <c r="BD390" s="262">
        <v>1491</v>
      </c>
      <c r="BE390" s="262">
        <v>442</v>
      </c>
      <c r="BF390" s="262">
        <v>58</v>
      </c>
      <c r="BG390" s="262">
        <v>246</v>
      </c>
      <c r="BH390" s="262">
        <v>16544</v>
      </c>
      <c r="BI390" s="262">
        <v>5542</v>
      </c>
      <c r="BJ390" s="262">
        <v>1448</v>
      </c>
      <c r="BK390" s="262">
        <v>34667</v>
      </c>
      <c r="BL390" s="262">
        <v>5805</v>
      </c>
      <c r="BM390" s="262">
        <v>1634</v>
      </c>
      <c r="BN390" s="262">
        <v>28577</v>
      </c>
      <c r="BO390" s="262">
        <v>30742</v>
      </c>
      <c r="BP390" s="262">
        <v>317</v>
      </c>
      <c r="BQ390" s="262">
        <v>6004</v>
      </c>
      <c r="BR390" s="262">
        <v>3424</v>
      </c>
      <c r="BS390" s="262">
        <v>14141</v>
      </c>
      <c r="BT390" s="262">
        <v>16914</v>
      </c>
      <c r="BU390" s="262">
        <v>10373</v>
      </c>
      <c r="BV390" s="262">
        <v>8497</v>
      </c>
      <c r="BW390" s="262">
        <v>6375</v>
      </c>
      <c r="BX390" s="262">
        <v>2723</v>
      </c>
      <c r="BY390" s="262">
        <v>1161</v>
      </c>
      <c r="BZ390" s="262">
        <v>845</v>
      </c>
      <c r="CA390" s="262">
        <v>1187</v>
      </c>
      <c r="CB390" s="262">
        <v>1379</v>
      </c>
      <c r="CC390" s="262">
        <v>5796</v>
      </c>
      <c r="CD390" s="262">
        <v>14382</v>
      </c>
      <c r="CE390" s="262">
        <v>19004</v>
      </c>
      <c r="CF390" s="262">
        <v>12267</v>
      </c>
      <c r="CG390" s="262">
        <v>6841</v>
      </c>
      <c r="CH390" s="262">
        <v>5971</v>
      </c>
      <c r="CI390" s="262">
        <v>32564</v>
      </c>
      <c r="CJ390" s="262">
        <v>7106</v>
      </c>
      <c r="CK390" s="262">
        <v>23089</v>
      </c>
      <c r="CL390" s="262">
        <v>2881</v>
      </c>
      <c r="CM390" s="262">
        <v>57049</v>
      </c>
      <c r="CN390" s="262">
        <v>20131</v>
      </c>
      <c r="CO390" s="262">
        <v>16437</v>
      </c>
      <c r="CP390" s="262">
        <v>13934</v>
      </c>
      <c r="CQ390" s="262">
        <v>5391</v>
      </c>
      <c r="CR390" s="262">
        <v>1156</v>
      </c>
      <c r="CS390" s="262">
        <v>20131</v>
      </c>
      <c r="CT390" s="262">
        <v>20301</v>
      </c>
      <c r="CU390" s="262">
        <v>9851</v>
      </c>
      <c r="CV390" s="262">
        <v>4920</v>
      </c>
      <c r="CW390" s="262">
        <v>1284</v>
      </c>
      <c r="CX390" s="262">
        <v>562</v>
      </c>
      <c r="CY390" s="262">
        <v>119204</v>
      </c>
      <c r="CZ390" s="262">
        <v>58876</v>
      </c>
      <c r="DA390" s="262">
        <v>60328</v>
      </c>
      <c r="DB390" s="262">
        <v>8983</v>
      </c>
      <c r="DC390" s="262">
        <v>8987</v>
      </c>
      <c r="DD390" s="262">
        <v>13714</v>
      </c>
      <c r="DE390" s="262">
        <v>21005</v>
      </c>
      <c r="DF390" s="262">
        <v>14086</v>
      </c>
      <c r="DG390" s="262">
        <v>14115</v>
      </c>
      <c r="DH390" s="262">
        <v>6107</v>
      </c>
      <c r="DI390" s="262">
        <v>2717</v>
      </c>
      <c r="DJ390" s="262">
        <v>2604</v>
      </c>
      <c r="DK390" s="262">
        <v>8429</v>
      </c>
      <c r="DL390" s="262">
        <v>2411</v>
      </c>
      <c r="DM390" s="262">
        <v>8943</v>
      </c>
      <c r="DN390" s="262">
        <v>6580</v>
      </c>
      <c r="DO390" s="262">
        <v>11803</v>
      </c>
      <c r="DP390" s="262">
        <v>20404</v>
      </c>
      <c r="DQ390" s="262">
        <v>28291</v>
      </c>
      <c r="DR390" s="262">
        <v>15150</v>
      </c>
      <c r="DS390" s="262">
        <v>11872</v>
      </c>
      <c r="DT390" s="262">
        <v>62440</v>
      </c>
      <c r="DU390" s="262">
        <v>57390</v>
      </c>
      <c r="DV390" s="262">
        <v>5050</v>
      </c>
      <c r="DW390" s="262">
        <v>55100</v>
      </c>
      <c r="DX390" s="262">
        <v>57390</v>
      </c>
      <c r="DY390" s="262">
        <v>49700</v>
      </c>
      <c r="DZ390" s="262">
        <v>2080</v>
      </c>
      <c r="EA390" s="262">
        <v>2920</v>
      </c>
      <c r="EB390" s="262">
        <v>2490</v>
      </c>
      <c r="EC390" s="262">
        <v>0.42420000000000002</v>
      </c>
      <c r="ED390" s="262">
        <v>55960</v>
      </c>
      <c r="EE390" s="262">
        <v>2430</v>
      </c>
      <c r="EF390" s="262">
        <v>7390</v>
      </c>
      <c r="EG390" s="262">
        <v>9320</v>
      </c>
      <c r="EH390" s="262">
        <v>5250</v>
      </c>
      <c r="EI390" s="262">
        <v>8870</v>
      </c>
      <c r="EJ390" s="262">
        <v>1750</v>
      </c>
      <c r="EK390" s="262">
        <v>9920</v>
      </c>
      <c r="EL390" s="262">
        <v>5520</v>
      </c>
      <c r="EM390" s="262">
        <v>4820</v>
      </c>
      <c r="EN390" s="262">
        <v>690</v>
      </c>
      <c r="EO390" s="262">
        <v>57390</v>
      </c>
      <c r="EP390" s="262">
        <v>2920</v>
      </c>
      <c r="EQ390" s="262">
        <v>14980</v>
      </c>
      <c r="ER390" s="262">
        <v>7920</v>
      </c>
      <c r="ES390" s="262">
        <v>640</v>
      </c>
      <c r="ET390" s="262">
        <v>6420</v>
      </c>
      <c r="EU390" s="262">
        <v>12340</v>
      </c>
      <c r="EV390" s="262">
        <v>8830</v>
      </c>
      <c r="EW390" s="262">
        <v>3510</v>
      </c>
      <c r="EX390" s="262">
        <v>27150</v>
      </c>
      <c r="EY390" s="262">
        <v>1180</v>
      </c>
      <c r="EZ390" s="262">
        <v>6710</v>
      </c>
      <c r="FA390" s="262">
        <v>6430</v>
      </c>
      <c r="FB390" s="262">
        <v>12830</v>
      </c>
      <c r="FC390" s="262">
        <v>0.42420000000000002</v>
      </c>
      <c r="FD390" s="262">
        <v>10780</v>
      </c>
      <c r="FE390" s="262">
        <v>4010</v>
      </c>
      <c r="FF390" s="262">
        <v>6020</v>
      </c>
      <c r="FG390" s="262">
        <v>740</v>
      </c>
      <c r="FH390" s="262">
        <v>3890</v>
      </c>
      <c r="FI390" s="262">
        <v>0.42420000000000002</v>
      </c>
      <c r="FJ390" s="262">
        <v>2790</v>
      </c>
      <c r="FK390" s="262">
        <v>2840</v>
      </c>
      <c r="FL390" s="262">
        <v>0.42420000000000002</v>
      </c>
      <c r="FM390" s="262">
        <v>810</v>
      </c>
      <c r="FN390" s="262">
        <v>103910</v>
      </c>
      <c r="FO390" s="262">
        <v>5940</v>
      </c>
      <c r="FP390" s="262">
        <v>3920</v>
      </c>
      <c r="FQ390" s="262">
        <v>2020</v>
      </c>
      <c r="FR390" s="262">
        <v>27980</v>
      </c>
      <c r="FS390" s="262">
        <v>49580</v>
      </c>
      <c r="FT390" s="262">
        <v>48840</v>
      </c>
      <c r="FU390" s="262">
        <v>740</v>
      </c>
      <c r="FV390" s="262">
        <v>7630</v>
      </c>
      <c r="FW390" s="262">
        <v>12780</v>
      </c>
      <c r="FX390" s="262">
        <v>103910</v>
      </c>
      <c r="FY390" s="262">
        <v>19620</v>
      </c>
      <c r="FZ390" s="262">
        <v>57320</v>
      </c>
      <c r="GA390" s="262">
        <v>13610</v>
      </c>
      <c r="GB390" s="262">
        <v>630</v>
      </c>
      <c r="GC390" s="262">
        <v>6580</v>
      </c>
      <c r="GD390" s="262">
        <v>5560</v>
      </c>
      <c r="GE390" s="262">
        <v>580</v>
      </c>
      <c r="GF390">
        <v>11925</v>
      </c>
      <c r="GG390">
        <v>7222</v>
      </c>
      <c r="GH390">
        <v>5429</v>
      </c>
      <c r="GI390">
        <v>2077</v>
      </c>
      <c r="GJ390">
        <v>988</v>
      </c>
      <c r="GK390">
        <v>2082</v>
      </c>
      <c r="GL390">
        <v>3064</v>
      </c>
      <c r="GM390">
        <v>1228</v>
      </c>
      <c r="GN390">
        <v>638</v>
      </c>
      <c r="GO390">
        <v>229</v>
      </c>
      <c r="GP390">
        <v>19044</v>
      </c>
      <c r="GQ390">
        <v>10932</v>
      </c>
      <c r="GR390">
        <v>15114</v>
      </c>
      <c r="GS390">
        <v>8063</v>
      </c>
      <c r="GT390">
        <v>2712</v>
      </c>
      <c r="GU390">
        <v>2943</v>
      </c>
      <c r="GV390">
        <v>4117</v>
      </c>
      <c r="GW390">
        <v>1540</v>
      </c>
      <c r="GX390">
        <v>838</v>
      </c>
      <c r="GY390">
        <v>337</v>
      </c>
    </row>
    <row r="391" spans="1:207">
      <c r="A391" s="262">
        <v>15091</v>
      </c>
      <c r="B391" s="262">
        <v>15</v>
      </c>
      <c r="C391" s="262">
        <v>0</v>
      </c>
      <c r="D391" s="262">
        <v>91</v>
      </c>
      <c r="E391" s="262" t="s">
        <v>197</v>
      </c>
      <c r="F391" s="262" t="s">
        <v>2963</v>
      </c>
      <c r="G391" s="262" t="s">
        <v>2964</v>
      </c>
      <c r="H391" s="262" t="s">
        <v>2202</v>
      </c>
      <c r="I391" s="262">
        <v>40420</v>
      </c>
      <c r="J391" s="262">
        <v>10795</v>
      </c>
      <c r="K391" s="262">
        <v>12655</v>
      </c>
      <c r="L391" s="262">
        <v>2003</v>
      </c>
      <c r="M391" s="262">
        <v>2066</v>
      </c>
      <c r="N391" s="262">
        <v>3120</v>
      </c>
      <c r="O391" s="262">
        <v>3154</v>
      </c>
      <c r="P391" s="262">
        <v>4406</v>
      </c>
      <c r="Q391" s="262">
        <v>1717</v>
      </c>
      <c r="R391" s="262">
        <v>504</v>
      </c>
      <c r="S391" s="262">
        <v>2033</v>
      </c>
      <c r="T391" s="262">
        <v>35022</v>
      </c>
      <c r="U391" s="262">
        <v>613</v>
      </c>
      <c r="V391" s="262">
        <v>1410</v>
      </c>
      <c r="W391" s="262">
        <v>773</v>
      </c>
      <c r="X391" s="262">
        <v>503</v>
      </c>
      <c r="Y391" s="262">
        <v>17</v>
      </c>
      <c r="Z391" s="262">
        <v>49</v>
      </c>
      <c r="AA391" s="262">
        <v>2945</v>
      </c>
      <c r="AB391" s="262">
        <v>3217</v>
      </c>
      <c r="AC391" s="262">
        <v>462</v>
      </c>
      <c r="AD391" s="262">
        <v>29156</v>
      </c>
      <c r="AE391" s="262">
        <v>4433</v>
      </c>
      <c r="AF391" s="262">
        <v>207</v>
      </c>
      <c r="AG391" s="262">
        <v>29454</v>
      </c>
      <c r="AH391" s="262">
        <v>6026</v>
      </c>
      <c r="AI391" s="262">
        <v>3088</v>
      </c>
      <c r="AJ391" s="262">
        <v>1750</v>
      </c>
      <c r="AK391" s="262">
        <v>102</v>
      </c>
      <c r="AL391" s="262">
        <v>24729</v>
      </c>
      <c r="AM391" s="262">
        <v>6498</v>
      </c>
      <c r="AN391" s="262">
        <v>7647</v>
      </c>
      <c r="AO391" s="262">
        <v>1546</v>
      </c>
      <c r="AP391" s="262">
        <v>71836</v>
      </c>
      <c r="AQ391" s="262">
        <v>16879</v>
      </c>
      <c r="AR391" s="262">
        <v>18612</v>
      </c>
      <c r="AS391" s="262">
        <v>3270</v>
      </c>
      <c r="AT391" s="262">
        <v>6633</v>
      </c>
      <c r="AU391" s="262">
        <v>9386</v>
      </c>
      <c r="AV391" s="262">
        <v>6129</v>
      </c>
      <c r="AW391" s="262">
        <v>8124</v>
      </c>
      <c r="AX391" s="262">
        <v>2132</v>
      </c>
      <c r="AY391" s="262">
        <v>671</v>
      </c>
      <c r="AZ391" s="262">
        <v>7453</v>
      </c>
      <c r="BA391" s="262">
        <v>45290</v>
      </c>
      <c r="BB391" s="262">
        <v>4979</v>
      </c>
      <c r="BC391" s="262">
        <v>8927</v>
      </c>
      <c r="BD391" s="262">
        <v>3289</v>
      </c>
      <c r="BE391" s="262">
        <v>1687</v>
      </c>
      <c r="BF391" s="262">
        <v>33</v>
      </c>
      <c r="BG391" s="262">
        <v>178</v>
      </c>
      <c r="BH391" s="262">
        <v>14653</v>
      </c>
      <c r="BI391" s="262">
        <v>5963</v>
      </c>
      <c r="BJ391" s="262">
        <v>1255</v>
      </c>
      <c r="BK391" s="262">
        <v>43583</v>
      </c>
      <c r="BL391" s="262">
        <v>6091</v>
      </c>
      <c r="BM391" s="262">
        <v>291</v>
      </c>
      <c r="BN391" s="262">
        <v>35646</v>
      </c>
      <c r="BO391" s="262">
        <v>30242</v>
      </c>
      <c r="BP391" s="262">
        <v>259</v>
      </c>
      <c r="BQ391" s="262">
        <v>5689</v>
      </c>
      <c r="BR391" s="262">
        <v>2505</v>
      </c>
      <c r="BS391" s="262">
        <v>18250</v>
      </c>
      <c r="BT391" s="262">
        <v>16690</v>
      </c>
      <c r="BU391" s="262">
        <v>12586</v>
      </c>
      <c r="BV391" s="262">
        <v>9535</v>
      </c>
      <c r="BW391" s="262">
        <v>7068</v>
      </c>
      <c r="BX391" s="262">
        <v>2491</v>
      </c>
      <c r="BY391" s="262">
        <v>1074</v>
      </c>
      <c r="BZ391" s="262">
        <v>753</v>
      </c>
      <c r="CA391" s="262">
        <v>884</v>
      </c>
      <c r="CB391" s="262">
        <v>1305</v>
      </c>
      <c r="CC391" s="262">
        <v>4089</v>
      </c>
      <c r="CD391" s="262">
        <v>14755</v>
      </c>
      <c r="CE391" s="262">
        <v>22453</v>
      </c>
      <c r="CF391" s="262">
        <v>14667</v>
      </c>
      <c r="CG391" s="262">
        <v>8004</v>
      </c>
      <c r="CH391" s="262">
        <v>6563</v>
      </c>
      <c r="CI391" s="262">
        <v>34034</v>
      </c>
      <c r="CJ391" s="262">
        <v>9443</v>
      </c>
      <c r="CK391" s="262">
        <v>24251</v>
      </c>
      <c r="CL391" s="262">
        <v>4108</v>
      </c>
      <c r="CM391" s="262">
        <v>63835</v>
      </c>
      <c r="CN391" s="262">
        <v>21764</v>
      </c>
      <c r="CO391" s="262">
        <v>20568</v>
      </c>
      <c r="CP391" s="262">
        <v>14736</v>
      </c>
      <c r="CQ391" s="262">
        <v>5707</v>
      </c>
      <c r="CR391" s="262">
        <v>1060</v>
      </c>
      <c r="CS391" s="262">
        <v>21764</v>
      </c>
      <c r="CT391" s="262">
        <v>24331</v>
      </c>
      <c r="CU391" s="262">
        <v>10694</v>
      </c>
      <c r="CV391" s="262">
        <v>5133</v>
      </c>
      <c r="CW391" s="262">
        <v>1328</v>
      </c>
      <c r="CX391" s="262">
        <v>585</v>
      </c>
      <c r="CY391" s="262">
        <v>132994</v>
      </c>
      <c r="CZ391" s="262">
        <v>65065</v>
      </c>
      <c r="DA391" s="262">
        <v>67929</v>
      </c>
      <c r="DB391" s="262">
        <v>9192</v>
      </c>
      <c r="DC391" s="262">
        <v>8695</v>
      </c>
      <c r="DD391" s="262">
        <v>13770</v>
      </c>
      <c r="DE391" s="262">
        <v>23407</v>
      </c>
      <c r="DF391" s="262">
        <v>17242</v>
      </c>
      <c r="DG391" s="262">
        <v>17826</v>
      </c>
      <c r="DH391" s="262">
        <v>7719</v>
      </c>
      <c r="DI391" s="262">
        <v>2719</v>
      </c>
      <c r="DJ391" s="262">
        <v>2696</v>
      </c>
      <c r="DK391" s="262">
        <v>8462</v>
      </c>
      <c r="DL391" s="262">
        <v>2324</v>
      </c>
      <c r="DM391" s="262">
        <v>8838</v>
      </c>
      <c r="DN391" s="262">
        <v>6618</v>
      </c>
      <c r="DO391" s="262">
        <v>13117</v>
      </c>
      <c r="DP391" s="262">
        <v>22026</v>
      </c>
      <c r="DQ391" s="262">
        <v>31991</v>
      </c>
      <c r="DR391" s="262">
        <v>19358</v>
      </c>
      <c r="DS391" s="262">
        <v>14845</v>
      </c>
      <c r="DT391" s="262">
        <v>71130</v>
      </c>
      <c r="DU391" s="262">
        <v>65460</v>
      </c>
      <c r="DV391" s="262">
        <v>5670</v>
      </c>
      <c r="DW391" s="262">
        <v>60900</v>
      </c>
      <c r="DX391" s="262">
        <v>65460</v>
      </c>
      <c r="DY391" s="262">
        <v>56790</v>
      </c>
      <c r="DZ391" s="262">
        <v>2380</v>
      </c>
      <c r="EA391" s="262">
        <v>2730</v>
      </c>
      <c r="EB391" s="262">
        <v>3400</v>
      </c>
      <c r="EC391" s="262">
        <v>0.42420000000000002</v>
      </c>
      <c r="ED391" s="262">
        <v>64310</v>
      </c>
      <c r="EE391" s="262">
        <v>2820</v>
      </c>
      <c r="EF391" s="262">
        <v>6720</v>
      </c>
      <c r="EG391" s="262">
        <v>10700</v>
      </c>
      <c r="EH391" s="262">
        <v>8070</v>
      </c>
      <c r="EI391" s="262">
        <v>10820</v>
      </c>
      <c r="EJ391" s="262">
        <v>1450</v>
      </c>
      <c r="EK391" s="262">
        <v>12040</v>
      </c>
      <c r="EL391" s="262">
        <v>5850</v>
      </c>
      <c r="EM391" s="262">
        <v>5220</v>
      </c>
      <c r="EN391" s="262">
        <v>630</v>
      </c>
      <c r="EO391" s="262">
        <v>65460</v>
      </c>
      <c r="EP391" s="262">
        <v>2010</v>
      </c>
      <c r="EQ391" s="262">
        <v>19990</v>
      </c>
      <c r="ER391" s="262">
        <v>12930</v>
      </c>
      <c r="ES391" s="262">
        <v>940</v>
      </c>
      <c r="ET391" s="262">
        <v>6130</v>
      </c>
      <c r="EU391" s="262">
        <v>14590</v>
      </c>
      <c r="EV391" s="262">
        <v>10310</v>
      </c>
      <c r="EW391" s="262">
        <v>4280</v>
      </c>
      <c r="EX391" s="262">
        <v>28870</v>
      </c>
      <c r="EY391" s="262">
        <v>1320</v>
      </c>
      <c r="EZ391" s="262">
        <v>8110</v>
      </c>
      <c r="FA391" s="262">
        <v>6010</v>
      </c>
      <c r="FB391" s="262">
        <v>13440</v>
      </c>
      <c r="FC391" s="262">
        <v>0</v>
      </c>
      <c r="FD391" s="262">
        <v>10180</v>
      </c>
      <c r="FE391" s="262">
        <v>3890</v>
      </c>
      <c r="FF391" s="262">
        <v>5590</v>
      </c>
      <c r="FG391" s="262">
        <v>700</v>
      </c>
      <c r="FH391" s="262">
        <v>3750</v>
      </c>
      <c r="FI391" s="262">
        <v>0.42420000000000002</v>
      </c>
      <c r="FJ391" s="262">
        <v>2700</v>
      </c>
      <c r="FK391" s="262">
        <v>2720</v>
      </c>
      <c r="FL391" s="262">
        <v>0.42420000000000002</v>
      </c>
      <c r="FM391" s="262">
        <v>620</v>
      </c>
      <c r="FN391" s="262">
        <v>118480</v>
      </c>
      <c r="FO391" s="262">
        <v>5350</v>
      </c>
      <c r="FP391" s="262">
        <v>3410</v>
      </c>
      <c r="FQ391" s="262">
        <v>1940</v>
      </c>
      <c r="FR391" s="262">
        <v>34050</v>
      </c>
      <c r="FS391" s="262">
        <v>57780</v>
      </c>
      <c r="FT391" s="262">
        <v>57080</v>
      </c>
      <c r="FU391" s="262">
        <v>700</v>
      </c>
      <c r="FV391" s="262">
        <v>7770</v>
      </c>
      <c r="FW391" s="262">
        <v>13520</v>
      </c>
      <c r="FX391" s="262">
        <v>118480</v>
      </c>
      <c r="FY391" s="262">
        <v>19350</v>
      </c>
      <c r="FZ391" s="262">
        <v>70740</v>
      </c>
      <c r="GA391" s="262">
        <v>13630</v>
      </c>
      <c r="GB391" s="262">
        <v>780</v>
      </c>
      <c r="GC391" s="262">
        <v>8190</v>
      </c>
      <c r="GD391" s="262">
        <v>5350</v>
      </c>
      <c r="GE391" s="262">
        <v>440</v>
      </c>
      <c r="GF391">
        <v>10795</v>
      </c>
      <c r="GG391">
        <v>12514</v>
      </c>
      <c r="GH391">
        <v>7004</v>
      </c>
      <c r="GI391">
        <v>2699</v>
      </c>
      <c r="GJ391">
        <v>1182</v>
      </c>
      <c r="GK391">
        <v>1907</v>
      </c>
      <c r="GL391">
        <v>2567</v>
      </c>
      <c r="GM391">
        <v>1046</v>
      </c>
      <c r="GN391">
        <v>547</v>
      </c>
      <c r="GO391">
        <v>159</v>
      </c>
      <c r="GP391">
        <v>16879</v>
      </c>
      <c r="GQ391">
        <v>18436</v>
      </c>
      <c r="GR391">
        <v>18398</v>
      </c>
      <c r="GS391">
        <v>5893</v>
      </c>
      <c r="GT391">
        <v>2180</v>
      </c>
      <c r="GU391">
        <v>3284</v>
      </c>
      <c r="GV391">
        <v>4618</v>
      </c>
      <c r="GW391">
        <v>1238</v>
      </c>
      <c r="GX391">
        <v>665</v>
      </c>
      <c r="GY391">
        <v>245</v>
      </c>
    </row>
    <row r="392" spans="1:207">
      <c r="A392" s="262">
        <v>16051</v>
      </c>
      <c r="B392" s="262">
        <v>16</v>
      </c>
      <c r="C392" s="262">
        <v>0</v>
      </c>
      <c r="D392" s="262">
        <v>51</v>
      </c>
      <c r="E392" s="262" t="s">
        <v>198</v>
      </c>
      <c r="F392" s="262" t="s">
        <v>2965</v>
      </c>
      <c r="G392" s="262" t="s">
        <v>2966</v>
      </c>
      <c r="H392" s="262" t="s">
        <v>2202</v>
      </c>
      <c r="I392" s="262">
        <v>28474</v>
      </c>
      <c r="J392" s="262">
        <v>6034</v>
      </c>
      <c r="K392" s="262">
        <v>6435</v>
      </c>
      <c r="L392" s="262">
        <v>1258</v>
      </c>
      <c r="M392" s="262">
        <v>1499</v>
      </c>
      <c r="N392" s="262">
        <v>1721</v>
      </c>
      <c r="O392" s="262">
        <v>2174</v>
      </c>
      <c r="P392" s="262">
        <v>5176</v>
      </c>
      <c r="Q392" s="262">
        <v>2841</v>
      </c>
      <c r="R392" s="262">
        <v>1336</v>
      </c>
      <c r="S392" s="262">
        <v>3680</v>
      </c>
      <c r="T392" s="262">
        <v>20311</v>
      </c>
      <c r="U392" s="262">
        <v>1920</v>
      </c>
      <c r="V392" s="262">
        <v>944</v>
      </c>
      <c r="W392" s="262">
        <v>922</v>
      </c>
      <c r="X392" s="262">
        <v>458</v>
      </c>
      <c r="Y392" s="262">
        <v>125</v>
      </c>
      <c r="Z392" s="262">
        <v>114</v>
      </c>
      <c r="AA392" s="262">
        <v>3965</v>
      </c>
      <c r="AB392" s="262">
        <v>2847</v>
      </c>
      <c r="AC392" s="262">
        <v>734</v>
      </c>
      <c r="AD392" s="262">
        <v>19669</v>
      </c>
      <c r="AE392" s="262">
        <v>1144</v>
      </c>
      <c r="AF392" s="262">
        <v>115</v>
      </c>
      <c r="AG392" s="262">
        <v>15204</v>
      </c>
      <c r="AH392" s="262">
        <v>2935</v>
      </c>
      <c r="AI392" s="262">
        <v>3924</v>
      </c>
      <c r="AJ392" s="262">
        <v>5585</v>
      </c>
      <c r="AK392" s="262">
        <v>826</v>
      </c>
      <c r="AL392" s="262">
        <v>11538</v>
      </c>
      <c r="AM392" s="262">
        <v>4148</v>
      </c>
      <c r="AN392" s="262">
        <v>11801</v>
      </c>
      <c r="AO392" s="262">
        <v>987</v>
      </c>
      <c r="AP392" s="262">
        <v>114055</v>
      </c>
      <c r="AQ392" s="262">
        <v>24622</v>
      </c>
      <c r="AR392" s="262">
        <v>18294</v>
      </c>
      <c r="AS392" s="262">
        <v>4147</v>
      </c>
      <c r="AT392" s="262">
        <v>10479</v>
      </c>
      <c r="AU392" s="262">
        <v>17850</v>
      </c>
      <c r="AV392" s="262">
        <v>16853</v>
      </c>
      <c r="AW392" s="262">
        <v>14434</v>
      </c>
      <c r="AX392" s="262">
        <v>5197</v>
      </c>
      <c r="AY392" s="262">
        <v>2179</v>
      </c>
      <c r="AZ392" s="262">
        <v>25405</v>
      </c>
      <c r="BA392" s="262">
        <v>37606</v>
      </c>
      <c r="BB392" s="262">
        <v>21963</v>
      </c>
      <c r="BC392" s="262">
        <v>13908</v>
      </c>
      <c r="BD392" s="262">
        <v>9720</v>
      </c>
      <c r="BE392" s="262">
        <v>3625</v>
      </c>
      <c r="BF392" s="262">
        <v>1458</v>
      </c>
      <c r="BG392" s="262">
        <v>370</v>
      </c>
      <c r="BH392" s="262">
        <v>43593</v>
      </c>
      <c r="BI392" s="262">
        <v>9276</v>
      </c>
      <c r="BJ392" s="262">
        <v>4034</v>
      </c>
      <c r="BK392" s="262">
        <v>54646</v>
      </c>
      <c r="BL392" s="262">
        <v>1982</v>
      </c>
      <c r="BM392" s="262">
        <v>524</v>
      </c>
      <c r="BN392" s="262">
        <v>22712</v>
      </c>
      <c r="BO392" s="262">
        <v>85632</v>
      </c>
      <c r="BP392" s="262">
        <v>107</v>
      </c>
      <c r="BQ392" s="262">
        <v>5604</v>
      </c>
      <c r="BR392" s="262">
        <v>10160</v>
      </c>
      <c r="BS392" s="262">
        <v>35931</v>
      </c>
      <c r="BT392" s="262">
        <v>34965</v>
      </c>
      <c r="BU392" s="262">
        <v>14552</v>
      </c>
      <c r="BV392" s="262">
        <v>8490</v>
      </c>
      <c r="BW392" s="262">
        <v>5246</v>
      </c>
      <c r="BX392" s="262">
        <v>2276</v>
      </c>
      <c r="BY392" s="262">
        <v>1072</v>
      </c>
      <c r="BZ392" s="262">
        <v>545</v>
      </c>
      <c r="CA392" s="262">
        <v>818</v>
      </c>
      <c r="CB392" s="262">
        <v>2874</v>
      </c>
      <c r="CC392" s="262">
        <v>15397</v>
      </c>
      <c r="CD392" s="262">
        <v>33641</v>
      </c>
      <c r="CE392" s="262">
        <v>37361</v>
      </c>
      <c r="CF392" s="262">
        <v>14642</v>
      </c>
      <c r="CG392" s="262">
        <v>6029</v>
      </c>
      <c r="CH392" s="262">
        <v>4111</v>
      </c>
      <c r="CI392" s="262">
        <v>24562</v>
      </c>
      <c r="CJ392" s="262">
        <v>8436</v>
      </c>
      <c r="CK392" s="262">
        <v>76854</v>
      </c>
      <c r="CL392" s="262">
        <v>4203</v>
      </c>
      <c r="CM392" s="262">
        <v>106621</v>
      </c>
      <c r="CN392" s="262">
        <v>46854</v>
      </c>
      <c r="CO392" s="262">
        <v>30134</v>
      </c>
      <c r="CP392" s="262">
        <v>17271</v>
      </c>
      <c r="CQ392" s="262">
        <v>9422</v>
      </c>
      <c r="CR392" s="262">
        <v>2940</v>
      </c>
      <c r="CS392" s="262">
        <v>46854</v>
      </c>
      <c r="CT392" s="262">
        <v>37987</v>
      </c>
      <c r="CU392" s="262">
        <v>13344</v>
      </c>
      <c r="CV392" s="262">
        <v>6227</v>
      </c>
      <c r="CW392" s="262">
        <v>1544</v>
      </c>
      <c r="CX392" s="262">
        <v>665</v>
      </c>
      <c r="CY392" s="262">
        <v>200868</v>
      </c>
      <c r="CZ392" s="262">
        <v>96506</v>
      </c>
      <c r="DA392" s="262">
        <v>104362</v>
      </c>
      <c r="DB392" s="262">
        <v>16951</v>
      </c>
      <c r="DC392" s="262">
        <v>13206</v>
      </c>
      <c r="DD392" s="262">
        <v>32095</v>
      </c>
      <c r="DE392" s="262">
        <v>29341</v>
      </c>
      <c r="DF392" s="262">
        <v>23410</v>
      </c>
      <c r="DG392" s="262">
        <v>20913</v>
      </c>
      <c r="DH392" s="262">
        <v>9912</v>
      </c>
      <c r="DI392" s="262">
        <v>5576</v>
      </c>
      <c r="DJ392" s="262">
        <v>5132</v>
      </c>
      <c r="DK392" s="262">
        <v>13336</v>
      </c>
      <c r="DL392" s="262">
        <v>3218</v>
      </c>
      <c r="DM392" s="262">
        <v>19339</v>
      </c>
      <c r="DN392" s="262">
        <v>15651</v>
      </c>
      <c r="DO392" s="262">
        <v>25224</v>
      </c>
      <c r="DP392" s="262">
        <v>29816</v>
      </c>
      <c r="DQ392" s="262">
        <v>41120</v>
      </c>
      <c r="DR392" s="262">
        <v>24382</v>
      </c>
      <c r="DS392" s="262">
        <v>18074</v>
      </c>
      <c r="DT392" s="262">
        <v>111990</v>
      </c>
      <c r="DU392" s="262">
        <v>104560</v>
      </c>
      <c r="DV392" s="262">
        <v>7420</v>
      </c>
      <c r="DW392" s="262">
        <v>87770</v>
      </c>
      <c r="DX392" s="262">
        <v>104560</v>
      </c>
      <c r="DY392" s="262">
        <v>86700</v>
      </c>
      <c r="DZ392" s="262">
        <v>6280</v>
      </c>
      <c r="EA392" s="262">
        <v>4740</v>
      </c>
      <c r="EB392" s="262">
        <v>6520</v>
      </c>
      <c r="EC392" s="262">
        <v>0.42420000000000002</v>
      </c>
      <c r="ED392" s="262">
        <v>102650</v>
      </c>
      <c r="EE392" s="262">
        <v>4770</v>
      </c>
      <c r="EF392" s="262">
        <v>21720</v>
      </c>
      <c r="EG392" s="262">
        <v>19580</v>
      </c>
      <c r="EH392" s="262">
        <v>15830</v>
      </c>
      <c r="EI392" s="262">
        <v>17260</v>
      </c>
      <c r="EJ392" s="262">
        <v>860</v>
      </c>
      <c r="EK392" s="262">
        <v>10240</v>
      </c>
      <c r="EL392" s="262">
        <v>5170</v>
      </c>
      <c r="EM392" s="262">
        <v>6140</v>
      </c>
      <c r="EN392" s="262">
        <v>0.42420000000000002</v>
      </c>
      <c r="EO392" s="262">
        <v>104560</v>
      </c>
      <c r="EP392" s="262">
        <v>700</v>
      </c>
      <c r="EQ392" s="262">
        <v>19370</v>
      </c>
      <c r="ER392" s="262">
        <v>11640</v>
      </c>
      <c r="ES392" s="262">
        <v>1710</v>
      </c>
      <c r="ET392" s="262">
        <v>6020</v>
      </c>
      <c r="EU392" s="262">
        <v>28650</v>
      </c>
      <c r="EV392" s="262">
        <v>17510</v>
      </c>
      <c r="EW392" s="262">
        <v>11140</v>
      </c>
      <c r="EX392" s="262">
        <v>55850</v>
      </c>
      <c r="EY392" s="262">
        <v>2290</v>
      </c>
      <c r="EZ392" s="262">
        <v>16850</v>
      </c>
      <c r="FA392" s="262">
        <v>12600</v>
      </c>
      <c r="FB392" s="262">
        <v>24120</v>
      </c>
      <c r="FC392" s="262">
        <v>0.42420000000000002</v>
      </c>
      <c r="FD392" s="262">
        <v>16440</v>
      </c>
      <c r="FE392" s="262">
        <v>5850</v>
      </c>
      <c r="FF392" s="262">
        <v>8480</v>
      </c>
      <c r="FG392" s="262">
        <v>2110</v>
      </c>
      <c r="FH392" s="262">
        <v>5740</v>
      </c>
      <c r="FI392" s="262">
        <v>0.42420000000000002</v>
      </c>
      <c r="FJ392" s="262">
        <v>2830</v>
      </c>
      <c r="FK392" s="262">
        <v>5030</v>
      </c>
      <c r="FL392" s="262">
        <v>0.42420000000000002</v>
      </c>
      <c r="FM392" s="262">
        <v>1510</v>
      </c>
      <c r="FN392" s="262">
        <v>176260</v>
      </c>
      <c r="FO392" s="262">
        <v>6640</v>
      </c>
      <c r="FP392" s="262">
        <v>4020</v>
      </c>
      <c r="FQ392" s="262">
        <v>2620</v>
      </c>
      <c r="FR392" s="262">
        <v>38020</v>
      </c>
      <c r="FS392" s="262">
        <v>66110</v>
      </c>
      <c r="FT392" s="262">
        <v>64000</v>
      </c>
      <c r="FU392" s="262">
        <v>2110</v>
      </c>
      <c r="FV392" s="262">
        <v>17650</v>
      </c>
      <c r="FW392" s="262">
        <v>47840</v>
      </c>
      <c r="FX392" s="262">
        <v>176260</v>
      </c>
      <c r="FY392" s="262">
        <v>28800</v>
      </c>
      <c r="FZ392" s="262">
        <v>80510</v>
      </c>
      <c r="GA392" s="262">
        <v>22760</v>
      </c>
      <c r="GB392" s="262">
        <v>2350</v>
      </c>
      <c r="GC392" s="262">
        <v>17780</v>
      </c>
      <c r="GD392" s="262">
        <v>20610</v>
      </c>
      <c r="GE392" s="262">
        <v>3450</v>
      </c>
      <c r="GF392">
        <v>6034</v>
      </c>
      <c r="GG392">
        <v>6370</v>
      </c>
      <c r="GH392">
        <v>4398</v>
      </c>
      <c r="GI392">
        <v>1681</v>
      </c>
      <c r="GJ392">
        <v>835</v>
      </c>
      <c r="GK392">
        <v>2054</v>
      </c>
      <c r="GL392">
        <v>3718</v>
      </c>
      <c r="GM392">
        <v>1681</v>
      </c>
      <c r="GN392">
        <v>1155</v>
      </c>
      <c r="GO392">
        <v>548</v>
      </c>
      <c r="GP392">
        <v>24622</v>
      </c>
      <c r="GQ392">
        <v>18194</v>
      </c>
      <c r="GR392">
        <v>31252</v>
      </c>
      <c r="GS392">
        <v>13100</v>
      </c>
      <c r="GT392">
        <v>6019</v>
      </c>
      <c r="GU392">
        <v>5687</v>
      </c>
      <c r="GV392">
        <v>9627</v>
      </c>
      <c r="GW392">
        <v>2782</v>
      </c>
      <c r="GX392">
        <v>1792</v>
      </c>
      <c r="GY392">
        <v>980</v>
      </c>
    </row>
    <row r="393" spans="1:207">
      <c r="A393" s="262">
        <v>16052</v>
      </c>
      <c r="B393" s="262">
        <v>16</v>
      </c>
      <c r="C393" s="262">
        <v>0</v>
      </c>
      <c r="D393" s="262">
        <v>52</v>
      </c>
      <c r="E393" s="262" t="s">
        <v>198</v>
      </c>
      <c r="F393" s="262" t="s">
        <v>2967</v>
      </c>
      <c r="G393" s="262" t="s">
        <v>2968</v>
      </c>
      <c r="H393" s="262" t="s">
        <v>2202</v>
      </c>
      <c r="I393" s="262">
        <v>14806</v>
      </c>
      <c r="J393" s="262">
        <v>3910</v>
      </c>
      <c r="K393" s="262">
        <v>3060</v>
      </c>
      <c r="L393" s="262">
        <v>808</v>
      </c>
      <c r="M393" s="262">
        <v>893</v>
      </c>
      <c r="N393" s="262">
        <v>1366</v>
      </c>
      <c r="O393" s="262">
        <v>1132</v>
      </c>
      <c r="P393" s="262">
        <v>2130</v>
      </c>
      <c r="Q393" s="262">
        <v>1092</v>
      </c>
      <c r="R393" s="262">
        <v>415</v>
      </c>
      <c r="S393" s="262">
        <v>1833</v>
      </c>
      <c r="T393" s="262">
        <v>10131</v>
      </c>
      <c r="U393" s="262">
        <v>1246</v>
      </c>
      <c r="V393" s="262">
        <v>16</v>
      </c>
      <c r="W393" s="262">
        <v>1338</v>
      </c>
      <c r="X393" s="262">
        <v>192</v>
      </c>
      <c r="Y393" s="262">
        <v>19</v>
      </c>
      <c r="Z393" s="262">
        <v>31</v>
      </c>
      <c r="AA393" s="262">
        <v>2342</v>
      </c>
      <c r="AB393" s="262">
        <v>1258</v>
      </c>
      <c r="AC393" s="262">
        <v>574</v>
      </c>
      <c r="AD393" s="262">
        <v>9615</v>
      </c>
      <c r="AE393" s="262">
        <v>854</v>
      </c>
      <c r="AF393" s="262">
        <v>163</v>
      </c>
      <c r="AG393" s="262">
        <v>7167</v>
      </c>
      <c r="AH393" s="262">
        <v>1599</v>
      </c>
      <c r="AI393" s="262">
        <v>2620</v>
      </c>
      <c r="AJ393" s="262">
        <v>2887</v>
      </c>
      <c r="AK393" s="262">
        <v>533</v>
      </c>
      <c r="AL393" s="262">
        <v>6223</v>
      </c>
      <c r="AM393" s="262">
        <v>2044</v>
      </c>
      <c r="AN393" s="262">
        <v>5505</v>
      </c>
      <c r="AO393" s="262">
        <v>1034</v>
      </c>
      <c r="AP393" s="262">
        <v>61275</v>
      </c>
      <c r="AQ393" s="262">
        <v>12924</v>
      </c>
      <c r="AR393" s="262">
        <v>6979</v>
      </c>
      <c r="AS393" s="262">
        <v>3531</v>
      </c>
      <c r="AT393" s="262">
        <v>6066</v>
      </c>
      <c r="AU393" s="262">
        <v>12826</v>
      </c>
      <c r="AV393" s="262">
        <v>9393</v>
      </c>
      <c r="AW393" s="262">
        <v>7036</v>
      </c>
      <c r="AX393" s="262">
        <v>1697</v>
      </c>
      <c r="AY393" s="262">
        <v>820</v>
      </c>
      <c r="AZ393" s="262">
        <v>11787</v>
      </c>
      <c r="BA393" s="262">
        <v>18690</v>
      </c>
      <c r="BB393" s="262">
        <v>12792</v>
      </c>
      <c r="BC393" s="262">
        <v>104</v>
      </c>
      <c r="BD393" s="262">
        <v>15661</v>
      </c>
      <c r="BE393" s="262">
        <v>1839</v>
      </c>
      <c r="BF393" s="262">
        <v>212</v>
      </c>
      <c r="BG393" s="262">
        <v>187</v>
      </c>
      <c r="BH393" s="262">
        <v>25278</v>
      </c>
      <c r="BI393" s="262">
        <v>3187</v>
      </c>
      <c r="BJ393" s="262">
        <v>2988</v>
      </c>
      <c r="BK393" s="262">
        <v>26906</v>
      </c>
      <c r="BL393" s="262">
        <v>1690</v>
      </c>
      <c r="BM393" s="262">
        <v>1223</v>
      </c>
      <c r="BN393" s="262">
        <v>11482</v>
      </c>
      <c r="BO393" s="262">
        <v>42241</v>
      </c>
      <c r="BP393" s="262">
        <v>19</v>
      </c>
      <c r="BQ393" s="262">
        <v>7530</v>
      </c>
      <c r="BR393" s="262">
        <v>6619</v>
      </c>
      <c r="BS393" s="262">
        <v>18402</v>
      </c>
      <c r="BT393" s="262">
        <v>19866</v>
      </c>
      <c r="BU393" s="262">
        <v>8633</v>
      </c>
      <c r="BV393" s="262">
        <v>3722</v>
      </c>
      <c r="BW393" s="262">
        <v>2174</v>
      </c>
      <c r="BX393" s="262">
        <v>866</v>
      </c>
      <c r="BY393" s="262">
        <v>363</v>
      </c>
      <c r="BZ393" s="262">
        <v>307</v>
      </c>
      <c r="CA393" s="262">
        <v>320</v>
      </c>
      <c r="CB393" s="262">
        <v>2829</v>
      </c>
      <c r="CC393" s="262">
        <v>7752</v>
      </c>
      <c r="CD393" s="262">
        <v>17342</v>
      </c>
      <c r="CE393" s="262">
        <v>20898</v>
      </c>
      <c r="CF393" s="262">
        <v>8130</v>
      </c>
      <c r="CG393" s="262">
        <v>2659</v>
      </c>
      <c r="CH393" s="262">
        <v>1662</v>
      </c>
      <c r="CI393" s="262">
        <v>15505</v>
      </c>
      <c r="CJ393" s="262">
        <v>5730</v>
      </c>
      <c r="CK393" s="262">
        <v>33399</v>
      </c>
      <c r="CL393" s="262">
        <v>6638</v>
      </c>
      <c r="CM393" s="262">
        <v>52673</v>
      </c>
      <c r="CN393" s="262">
        <v>23810</v>
      </c>
      <c r="CO393" s="262">
        <v>16197</v>
      </c>
      <c r="CP393" s="262">
        <v>7353</v>
      </c>
      <c r="CQ393" s="262">
        <v>4288</v>
      </c>
      <c r="CR393" s="262">
        <v>1025</v>
      </c>
      <c r="CS393" s="262">
        <v>23810</v>
      </c>
      <c r="CT393" s="262">
        <v>19473</v>
      </c>
      <c r="CU393" s="262">
        <v>6213</v>
      </c>
      <c r="CV393" s="262">
        <v>2483</v>
      </c>
      <c r="CW393" s="262">
        <v>476</v>
      </c>
      <c r="CX393" s="262">
        <v>218</v>
      </c>
      <c r="CY393" s="262">
        <v>96067</v>
      </c>
      <c r="CZ393" s="262">
        <v>45891</v>
      </c>
      <c r="DA393" s="262">
        <v>50176</v>
      </c>
      <c r="DB393" s="262">
        <v>6631</v>
      </c>
      <c r="DC393" s="262">
        <v>5627</v>
      </c>
      <c r="DD393" s="262">
        <v>11680</v>
      </c>
      <c r="DE393" s="262">
        <v>16463</v>
      </c>
      <c r="DF393" s="262">
        <v>12804</v>
      </c>
      <c r="DG393" s="262">
        <v>12276</v>
      </c>
      <c r="DH393" s="262">
        <v>6557</v>
      </c>
      <c r="DI393" s="262">
        <v>2104</v>
      </c>
      <c r="DJ393" s="262">
        <v>1926</v>
      </c>
      <c r="DK393" s="262">
        <v>5621</v>
      </c>
      <c r="DL393" s="262">
        <v>1383</v>
      </c>
      <c r="DM393" s="262">
        <v>7171</v>
      </c>
      <c r="DN393" s="262">
        <v>5733</v>
      </c>
      <c r="DO393" s="262">
        <v>9660</v>
      </c>
      <c r="DP393" s="262">
        <v>14369</v>
      </c>
      <c r="DQ393" s="262">
        <v>22745</v>
      </c>
      <c r="DR393" s="262">
        <v>13680</v>
      </c>
      <c r="DS393" s="262">
        <v>11675</v>
      </c>
      <c r="DT393" s="262">
        <v>51420</v>
      </c>
      <c r="DU393" s="262">
        <v>47850</v>
      </c>
      <c r="DV393" s="262">
        <v>3570</v>
      </c>
      <c r="DW393" s="262">
        <v>43450</v>
      </c>
      <c r="DX393" s="262">
        <v>47850</v>
      </c>
      <c r="DY393" s="262">
        <v>41130</v>
      </c>
      <c r="DZ393" s="262">
        <v>2180</v>
      </c>
      <c r="EA393" s="262">
        <v>2070</v>
      </c>
      <c r="EB393" s="262">
        <v>2370</v>
      </c>
      <c r="EC393" s="262">
        <v>0.42420000000000002</v>
      </c>
      <c r="ED393" s="262">
        <v>46900</v>
      </c>
      <c r="EE393" s="262">
        <v>1840</v>
      </c>
      <c r="EF393" s="262">
        <v>7170</v>
      </c>
      <c r="EG393" s="262">
        <v>9360</v>
      </c>
      <c r="EH393" s="262">
        <v>5540</v>
      </c>
      <c r="EI393" s="262">
        <v>7310</v>
      </c>
      <c r="EJ393" s="262">
        <v>0.42420000000000002</v>
      </c>
      <c r="EK393" s="262">
        <v>7860</v>
      </c>
      <c r="EL393" s="262">
        <v>3450</v>
      </c>
      <c r="EM393" s="262">
        <v>3660</v>
      </c>
      <c r="EN393" s="262">
        <v>0.42420000000000002</v>
      </c>
      <c r="EO393" s="262">
        <v>47850</v>
      </c>
      <c r="EP393" s="262">
        <v>370</v>
      </c>
      <c r="EQ393" s="262">
        <v>11190</v>
      </c>
      <c r="ER393" s="262">
        <v>6760</v>
      </c>
      <c r="ES393" s="262">
        <v>830</v>
      </c>
      <c r="ET393" s="262">
        <v>3600</v>
      </c>
      <c r="EU393" s="262">
        <v>12190</v>
      </c>
      <c r="EV393" s="262">
        <v>7990</v>
      </c>
      <c r="EW393" s="262">
        <v>4200</v>
      </c>
      <c r="EX393" s="262">
        <v>24090</v>
      </c>
      <c r="EY393" s="262">
        <v>970</v>
      </c>
      <c r="EZ393" s="262">
        <v>7030</v>
      </c>
      <c r="FA393" s="262">
        <v>4520</v>
      </c>
      <c r="FB393" s="262">
        <v>11570</v>
      </c>
      <c r="FC393" s="262">
        <v>0</v>
      </c>
      <c r="FD393" s="262">
        <v>6480</v>
      </c>
      <c r="FE393" s="262">
        <v>2280</v>
      </c>
      <c r="FF393" s="262">
        <v>3520</v>
      </c>
      <c r="FG393" s="262">
        <v>690</v>
      </c>
      <c r="FH393" s="262">
        <v>2170</v>
      </c>
      <c r="FI393" s="262">
        <v>0.42420000000000002</v>
      </c>
      <c r="FJ393" s="262">
        <v>1180</v>
      </c>
      <c r="FK393" s="262">
        <v>1790</v>
      </c>
      <c r="FL393" s="262">
        <v>640</v>
      </c>
      <c r="FM393" s="262">
        <v>670</v>
      </c>
      <c r="FN393" s="262">
        <v>85560</v>
      </c>
      <c r="FO393" s="262">
        <v>3170</v>
      </c>
      <c r="FP393" s="262">
        <v>2120</v>
      </c>
      <c r="FQ393" s="262">
        <v>1050</v>
      </c>
      <c r="FR393" s="262">
        <v>23910</v>
      </c>
      <c r="FS393" s="262">
        <v>37080</v>
      </c>
      <c r="FT393" s="262">
        <v>36390</v>
      </c>
      <c r="FU393" s="262">
        <v>690</v>
      </c>
      <c r="FV393" s="262">
        <v>7540</v>
      </c>
      <c r="FW393" s="262">
        <v>13880</v>
      </c>
      <c r="FX393" s="262">
        <v>85560</v>
      </c>
      <c r="FY393" s="262">
        <v>12000</v>
      </c>
      <c r="FZ393" s="262">
        <v>45340</v>
      </c>
      <c r="GA393" s="262">
        <v>13540</v>
      </c>
      <c r="GB393" s="262">
        <v>1200</v>
      </c>
      <c r="GC393" s="262">
        <v>6530</v>
      </c>
      <c r="GD393" s="262">
        <v>6410</v>
      </c>
      <c r="GE393" s="262">
        <v>0.42420000000000002</v>
      </c>
      <c r="GF393">
        <v>3910</v>
      </c>
      <c r="GG393">
        <v>3030</v>
      </c>
      <c r="GH393">
        <v>2969</v>
      </c>
      <c r="GI393">
        <v>975</v>
      </c>
      <c r="GJ393">
        <v>374</v>
      </c>
      <c r="GK393">
        <v>820</v>
      </c>
      <c r="GL393">
        <v>1527</v>
      </c>
      <c r="GM393">
        <v>643</v>
      </c>
      <c r="GN393">
        <v>395</v>
      </c>
      <c r="GO393">
        <v>163</v>
      </c>
      <c r="GP393">
        <v>12924</v>
      </c>
      <c r="GQ393">
        <v>6913</v>
      </c>
      <c r="GR393">
        <v>21273</v>
      </c>
      <c r="GS393">
        <v>8421</v>
      </c>
      <c r="GT393">
        <v>2687</v>
      </c>
      <c r="GU393">
        <v>2569</v>
      </c>
      <c r="GV393">
        <v>4490</v>
      </c>
      <c r="GW393">
        <v>938</v>
      </c>
      <c r="GX393">
        <v>686</v>
      </c>
      <c r="GY393">
        <v>371</v>
      </c>
    </row>
    <row r="394" spans="1:207">
      <c r="A394" s="262">
        <v>16053</v>
      </c>
      <c r="B394" s="262">
        <v>16</v>
      </c>
      <c r="C394" s="262">
        <v>0</v>
      </c>
      <c r="D394" s="262">
        <v>53</v>
      </c>
      <c r="E394" s="262" t="s">
        <v>198</v>
      </c>
      <c r="F394" s="262" t="s">
        <v>2969</v>
      </c>
      <c r="G394" s="262" t="s">
        <v>2970</v>
      </c>
      <c r="H394" s="262" t="s">
        <v>2202</v>
      </c>
      <c r="I394" s="262">
        <v>14652</v>
      </c>
      <c r="J394" s="262">
        <v>3228</v>
      </c>
      <c r="K394" s="262">
        <v>4530</v>
      </c>
      <c r="L394" s="262">
        <v>662</v>
      </c>
      <c r="M394" s="262">
        <v>794</v>
      </c>
      <c r="N394" s="262">
        <v>645</v>
      </c>
      <c r="O394" s="262">
        <v>866</v>
      </c>
      <c r="P394" s="262">
        <v>1883</v>
      </c>
      <c r="Q394" s="262">
        <v>1244</v>
      </c>
      <c r="R394" s="262">
        <v>800</v>
      </c>
      <c r="S394" s="262">
        <v>1659</v>
      </c>
      <c r="T394" s="262">
        <v>10338</v>
      </c>
      <c r="U394" s="262">
        <v>1239</v>
      </c>
      <c r="V394" s="262">
        <v>15</v>
      </c>
      <c r="W394" s="262">
        <v>1155</v>
      </c>
      <c r="X394" s="262">
        <v>116</v>
      </c>
      <c r="Y394" s="262">
        <v>59</v>
      </c>
      <c r="Z394" s="262">
        <v>71</v>
      </c>
      <c r="AA394" s="262">
        <v>2542</v>
      </c>
      <c r="AB394" s="262">
        <v>1837</v>
      </c>
      <c r="AC394" s="262">
        <v>334</v>
      </c>
      <c r="AD394" s="262">
        <v>9464</v>
      </c>
      <c r="AE394" s="262">
        <v>447</v>
      </c>
      <c r="AF394" s="262">
        <v>28</v>
      </c>
      <c r="AG394" s="262">
        <v>7795</v>
      </c>
      <c r="AH394" s="262">
        <v>1506</v>
      </c>
      <c r="AI394" s="262">
        <v>2719</v>
      </c>
      <c r="AJ394" s="262">
        <v>2053</v>
      </c>
      <c r="AK394" s="262">
        <v>579</v>
      </c>
      <c r="AL394" s="262">
        <v>6141</v>
      </c>
      <c r="AM394" s="262">
        <v>3200</v>
      </c>
      <c r="AN394" s="262">
        <v>4720</v>
      </c>
      <c r="AO394" s="262">
        <v>591</v>
      </c>
      <c r="AP394" s="262">
        <v>58798</v>
      </c>
      <c r="AQ394" s="262">
        <v>10070</v>
      </c>
      <c r="AR394" s="262">
        <v>10760</v>
      </c>
      <c r="AS394" s="262">
        <v>2407</v>
      </c>
      <c r="AT394" s="262">
        <v>6795</v>
      </c>
      <c r="AU394" s="262">
        <v>8678</v>
      </c>
      <c r="AV394" s="262">
        <v>9212</v>
      </c>
      <c r="AW394" s="262">
        <v>6422</v>
      </c>
      <c r="AX394" s="262">
        <v>2727</v>
      </c>
      <c r="AY394" s="262">
        <v>1727</v>
      </c>
      <c r="AZ394" s="262">
        <v>11457</v>
      </c>
      <c r="BA394" s="262">
        <v>18643</v>
      </c>
      <c r="BB394" s="262">
        <v>10707</v>
      </c>
      <c r="BC394" s="262">
        <v>40</v>
      </c>
      <c r="BD394" s="262">
        <v>14778</v>
      </c>
      <c r="BE394" s="262">
        <v>1084</v>
      </c>
      <c r="BF394" s="262">
        <v>1806</v>
      </c>
      <c r="BG394" s="262">
        <v>283</v>
      </c>
      <c r="BH394" s="262">
        <v>29726</v>
      </c>
      <c r="BI394" s="262">
        <v>5008</v>
      </c>
      <c r="BJ394" s="262">
        <v>1896</v>
      </c>
      <c r="BK394" s="262">
        <v>21406</v>
      </c>
      <c r="BL394" s="262">
        <v>711</v>
      </c>
      <c r="BM394" s="262">
        <v>51</v>
      </c>
      <c r="BN394" s="262">
        <v>12011</v>
      </c>
      <c r="BO394" s="262">
        <v>45545</v>
      </c>
      <c r="BP394" s="262">
        <v>47</v>
      </c>
      <c r="BQ394" s="262">
        <v>1195</v>
      </c>
      <c r="BR394" s="262">
        <v>8957</v>
      </c>
      <c r="BS394" s="262">
        <v>15817</v>
      </c>
      <c r="BT394" s="262">
        <v>18780</v>
      </c>
      <c r="BU394" s="262">
        <v>6931</v>
      </c>
      <c r="BV394" s="262">
        <v>3681</v>
      </c>
      <c r="BW394" s="262">
        <v>2340</v>
      </c>
      <c r="BX394" s="262">
        <v>1081</v>
      </c>
      <c r="BY394" s="262">
        <v>527</v>
      </c>
      <c r="BZ394" s="262">
        <v>232</v>
      </c>
      <c r="CA394" s="262">
        <v>452</v>
      </c>
      <c r="CB394" s="262">
        <v>6150</v>
      </c>
      <c r="CC394" s="262">
        <v>8129</v>
      </c>
      <c r="CD394" s="262">
        <v>15550</v>
      </c>
      <c r="CE394" s="262">
        <v>16854</v>
      </c>
      <c r="CF394" s="262">
        <v>6706</v>
      </c>
      <c r="CG394" s="262">
        <v>3048</v>
      </c>
      <c r="CH394" s="262">
        <v>2361</v>
      </c>
      <c r="CI394" s="262">
        <v>16825</v>
      </c>
      <c r="CJ394" s="262">
        <v>6711</v>
      </c>
      <c r="CK394" s="262">
        <v>32360</v>
      </c>
      <c r="CL394" s="262">
        <v>2902</v>
      </c>
      <c r="CM394" s="262">
        <v>57580</v>
      </c>
      <c r="CN394" s="262">
        <v>24962</v>
      </c>
      <c r="CO394" s="262">
        <v>15672</v>
      </c>
      <c r="CP394" s="262">
        <v>9299</v>
      </c>
      <c r="CQ394" s="262">
        <v>3992</v>
      </c>
      <c r="CR394" s="262">
        <v>3655</v>
      </c>
      <c r="CS394" s="262">
        <v>24962</v>
      </c>
      <c r="CT394" s="262">
        <v>19006</v>
      </c>
      <c r="CU394" s="262">
        <v>8165</v>
      </c>
      <c r="CV394" s="262">
        <v>3920</v>
      </c>
      <c r="CW394" s="262">
        <v>1036</v>
      </c>
      <c r="CX394" s="262">
        <v>491</v>
      </c>
      <c r="CY394" s="262">
        <v>105739</v>
      </c>
      <c r="CZ394" s="262">
        <v>52091</v>
      </c>
      <c r="DA394" s="262">
        <v>53648</v>
      </c>
      <c r="DB394" s="262">
        <v>8826</v>
      </c>
      <c r="DC394" s="262">
        <v>6186</v>
      </c>
      <c r="DD394" s="262">
        <v>23794</v>
      </c>
      <c r="DE394" s="262">
        <v>12877</v>
      </c>
      <c r="DF394" s="262">
        <v>11467</v>
      </c>
      <c r="DG394" s="262">
        <v>10527</v>
      </c>
      <c r="DH394" s="262">
        <v>4850</v>
      </c>
      <c r="DI394" s="262">
        <v>3090</v>
      </c>
      <c r="DJ394" s="262">
        <v>2536</v>
      </c>
      <c r="DK394" s="262">
        <v>6380</v>
      </c>
      <c r="DL394" s="262">
        <v>1511</v>
      </c>
      <c r="DM394" s="262">
        <v>13356</v>
      </c>
      <c r="DN394" s="262">
        <v>11933</v>
      </c>
      <c r="DO394" s="262">
        <v>13716</v>
      </c>
      <c r="DP394" s="262">
        <v>13496</v>
      </c>
      <c r="DQ394" s="262">
        <v>18299</v>
      </c>
      <c r="DR394" s="262">
        <v>12616</v>
      </c>
      <c r="DS394" s="262">
        <v>8806</v>
      </c>
      <c r="DT394" s="262">
        <v>56650</v>
      </c>
      <c r="DU394" s="262">
        <v>53590</v>
      </c>
      <c r="DV394" s="262">
        <v>3060</v>
      </c>
      <c r="DW394" s="262">
        <v>48730</v>
      </c>
      <c r="DX394" s="262">
        <v>53590</v>
      </c>
      <c r="DY394" s="262">
        <v>46140</v>
      </c>
      <c r="DZ394" s="262">
        <v>2400</v>
      </c>
      <c r="EA394" s="262">
        <v>1530</v>
      </c>
      <c r="EB394" s="262">
        <v>3330</v>
      </c>
      <c r="EC394" s="262">
        <v>0.42420000000000002</v>
      </c>
      <c r="ED394" s="262">
        <v>52550</v>
      </c>
      <c r="EE394" s="262">
        <v>2320</v>
      </c>
      <c r="EF394" s="262">
        <v>15940</v>
      </c>
      <c r="EG394" s="262">
        <v>10320</v>
      </c>
      <c r="EH394" s="262">
        <v>5790</v>
      </c>
      <c r="EI394" s="262">
        <v>7410</v>
      </c>
      <c r="EJ394" s="262">
        <v>0.42420000000000002</v>
      </c>
      <c r="EK394" s="262">
        <v>4880</v>
      </c>
      <c r="EL394" s="262">
        <v>2060</v>
      </c>
      <c r="EM394" s="262">
        <v>3320</v>
      </c>
      <c r="EN394" s="262">
        <v>0.42420000000000002</v>
      </c>
      <c r="EO394" s="262">
        <v>53590</v>
      </c>
      <c r="EP394" s="262">
        <v>0.42420000000000002</v>
      </c>
      <c r="EQ394" s="262">
        <v>10460</v>
      </c>
      <c r="ER394" s="262">
        <v>7530</v>
      </c>
      <c r="ES394" s="262">
        <v>910</v>
      </c>
      <c r="ET394" s="262">
        <v>2010</v>
      </c>
      <c r="EU394" s="262">
        <v>10780</v>
      </c>
      <c r="EV394" s="262">
        <v>7320</v>
      </c>
      <c r="EW394" s="262">
        <v>3460</v>
      </c>
      <c r="EX394" s="262">
        <v>32040</v>
      </c>
      <c r="EY394" s="262">
        <v>1030</v>
      </c>
      <c r="EZ394" s="262">
        <v>9200</v>
      </c>
      <c r="FA394" s="262">
        <v>3540</v>
      </c>
      <c r="FB394" s="262">
        <v>18270</v>
      </c>
      <c r="FC394" s="262">
        <v>0</v>
      </c>
      <c r="FD394" s="262">
        <v>7420</v>
      </c>
      <c r="FE394" s="262">
        <v>3220</v>
      </c>
      <c r="FF394" s="262">
        <v>3240</v>
      </c>
      <c r="FG394" s="262">
        <v>960</v>
      </c>
      <c r="FH394" s="262">
        <v>2900</v>
      </c>
      <c r="FI394" s="262">
        <v>0.42420000000000002</v>
      </c>
      <c r="FJ394" s="262">
        <v>0.42420000000000002</v>
      </c>
      <c r="FK394" s="262">
        <v>2390</v>
      </c>
      <c r="FL394" s="262">
        <v>0.42420000000000002</v>
      </c>
      <c r="FM394" s="262">
        <v>0.42420000000000002</v>
      </c>
      <c r="FN394" s="262">
        <v>93520</v>
      </c>
      <c r="FO394" s="262">
        <v>2420</v>
      </c>
      <c r="FP394" s="262">
        <v>1510</v>
      </c>
      <c r="FQ394" s="262">
        <v>910</v>
      </c>
      <c r="FR394" s="262">
        <v>13550</v>
      </c>
      <c r="FS394" s="262">
        <v>28420</v>
      </c>
      <c r="FT394" s="262">
        <v>27460</v>
      </c>
      <c r="FU394" s="262">
        <v>960</v>
      </c>
      <c r="FV394" s="262">
        <v>7710</v>
      </c>
      <c r="FW394" s="262">
        <v>41420</v>
      </c>
      <c r="FX394" s="262">
        <v>93520</v>
      </c>
      <c r="FY394" s="262">
        <v>19910</v>
      </c>
      <c r="FZ394" s="262">
        <v>31950</v>
      </c>
      <c r="GA394" s="262">
        <v>11980</v>
      </c>
      <c r="GB394" s="262">
        <v>920</v>
      </c>
      <c r="GC394" s="262">
        <v>8180</v>
      </c>
      <c r="GD394" s="262">
        <v>15530</v>
      </c>
      <c r="GE394" s="262">
        <v>5050</v>
      </c>
      <c r="GF394">
        <v>3228</v>
      </c>
      <c r="GG394">
        <v>4518</v>
      </c>
      <c r="GH394">
        <v>2033</v>
      </c>
      <c r="GI394">
        <v>696</v>
      </c>
      <c r="GJ394">
        <v>356</v>
      </c>
      <c r="GK394">
        <v>881</v>
      </c>
      <c r="GL394">
        <v>1193</v>
      </c>
      <c r="GM394">
        <v>745</v>
      </c>
      <c r="GN394">
        <v>641</v>
      </c>
      <c r="GO394">
        <v>361</v>
      </c>
      <c r="GP394">
        <v>10070</v>
      </c>
      <c r="GQ394">
        <v>10738</v>
      </c>
      <c r="GR394">
        <v>16961</v>
      </c>
      <c r="GS394">
        <v>7183</v>
      </c>
      <c r="GT394">
        <v>3669</v>
      </c>
      <c r="GU394">
        <v>2533</v>
      </c>
      <c r="GV394">
        <v>3787</v>
      </c>
      <c r="GW394">
        <v>1743</v>
      </c>
      <c r="GX394">
        <v>1437</v>
      </c>
      <c r="GY394">
        <v>677</v>
      </c>
    </row>
    <row r="395" spans="1:207">
      <c r="A395" s="262">
        <v>16054</v>
      </c>
      <c r="B395" s="262">
        <v>16</v>
      </c>
      <c r="C395" s="262">
        <v>0</v>
      </c>
      <c r="D395" s="262">
        <v>54</v>
      </c>
      <c r="E395" s="262" t="s">
        <v>198</v>
      </c>
      <c r="F395" s="262" t="s">
        <v>2971</v>
      </c>
      <c r="G395" s="262" t="s">
        <v>2972</v>
      </c>
      <c r="H395" s="262" t="s">
        <v>2202</v>
      </c>
      <c r="I395" s="262">
        <v>7228</v>
      </c>
      <c r="J395" s="262">
        <v>1590</v>
      </c>
      <c r="K395" s="262">
        <v>1671</v>
      </c>
      <c r="L395" s="262">
        <v>331</v>
      </c>
      <c r="M395" s="262">
        <v>519</v>
      </c>
      <c r="N395" s="262">
        <v>547</v>
      </c>
      <c r="O395" s="262">
        <v>622</v>
      </c>
      <c r="P395" s="262">
        <v>1238</v>
      </c>
      <c r="Q395" s="262">
        <v>518</v>
      </c>
      <c r="R395" s="262">
        <v>192</v>
      </c>
      <c r="S395" s="262">
        <v>574</v>
      </c>
      <c r="T395" s="262">
        <v>5591</v>
      </c>
      <c r="U395" s="262">
        <v>400</v>
      </c>
      <c r="V395" s="262">
        <v>518</v>
      </c>
      <c r="W395" s="262">
        <v>63</v>
      </c>
      <c r="X395" s="262">
        <v>52</v>
      </c>
      <c r="Y395" s="262">
        <v>6</v>
      </c>
      <c r="Z395" s="262">
        <v>24</v>
      </c>
      <c r="AA395" s="262">
        <v>1008</v>
      </c>
      <c r="AB395" s="262">
        <v>688</v>
      </c>
      <c r="AC395" s="262">
        <v>82</v>
      </c>
      <c r="AD395" s="262">
        <v>4916</v>
      </c>
      <c r="AE395" s="262">
        <v>499</v>
      </c>
      <c r="AF395" s="262">
        <v>35</v>
      </c>
      <c r="AG395" s="262">
        <v>4297</v>
      </c>
      <c r="AH395" s="262">
        <v>1294</v>
      </c>
      <c r="AI395" s="262">
        <v>639</v>
      </c>
      <c r="AJ395" s="262">
        <v>860</v>
      </c>
      <c r="AK395" s="262">
        <v>138</v>
      </c>
      <c r="AL395" s="262">
        <v>4551</v>
      </c>
      <c r="AM395" s="262">
        <v>834</v>
      </c>
      <c r="AN395" s="262">
        <v>1548</v>
      </c>
      <c r="AO395" s="262">
        <v>295</v>
      </c>
      <c r="AP395" s="262">
        <v>21859</v>
      </c>
      <c r="AQ395" s="262">
        <v>2482</v>
      </c>
      <c r="AR395" s="262">
        <v>2531</v>
      </c>
      <c r="AS395" s="262">
        <v>946</v>
      </c>
      <c r="AT395" s="262">
        <v>3455</v>
      </c>
      <c r="AU395" s="262">
        <v>4512</v>
      </c>
      <c r="AV395" s="262">
        <v>3617</v>
      </c>
      <c r="AW395" s="262">
        <v>3170</v>
      </c>
      <c r="AX395" s="262">
        <v>860</v>
      </c>
      <c r="AY395" s="262">
        <v>286</v>
      </c>
      <c r="AZ395" s="262">
        <v>2376</v>
      </c>
      <c r="BA395" s="262">
        <v>7560</v>
      </c>
      <c r="BB395" s="262">
        <v>4563</v>
      </c>
      <c r="BC395" s="262">
        <v>5888</v>
      </c>
      <c r="BD395" s="262">
        <v>1052</v>
      </c>
      <c r="BE395" s="262">
        <v>220</v>
      </c>
      <c r="BF395" s="262">
        <v>37</v>
      </c>
      <c r="BG395" s="262">
        <v>163</v>
      </c>
      <c r="BH395" s="262">
        <v>10080</v>
      </c>
      <c r="BI395" s="262">
        <v>1162</v>
      </c>
      <c r="BJ395" s="262">
        <v>182</v>
      </c>
      <c r="BK395" s="262">
        <v>9630</v>
      </c>
      <c r="BL395" s="262">
        <v>746</v>
      </c>
      <c r="BM395" s="262">
        <v>59</v>
      </c>
      <c r="BN395" s="262">
        <v>6292</v>
      </c>
      <c r="BO395" s="262">
        <v>13734</v>
      </c>
      <c r="BP395" s="262">
        <v>22</v>
      </c>
      <c r="BQ395" s="262">
        <v>1811</v>
      </c>
      <c r="BR395" s="262">
        <v>1616</v>
      </c>
      <c r="BS395" s="262">
        <v>8533</v>
      </c>
      <c r="BT395" s="262">
        <v>5452</v>
      </c>
      <c r="BU395" s="262">
        <v>2535</v>
      </c>
      <c r="BV395" s="262">
        <v>1543</v>
      </c>
      <c r="BW395" s="262">
        <v>1196</v>
      </c>
      <c r="BX395" s="262">
        <v>440</v>
      </c>
      <c r="BY395" s="262">
        <v>227</v>
      </c>
      <c r="BZ395" s="262">
        <v>137</v>
      </c>
      <c r="CA395" s="262">
        <v>180</v>
      </c>
      <c r="CB395" s="262">
        <v>1211</v>
      </c>
      <c r="CC395" s="262">
        <v>1592</v>
      </c>
      <c r="CD395" s="262">
        <v>6089</v>
      </c>
      <c r="CE395" s="262">
        <v>6897</v>
      </c>
      <c r="CF395" s="262">
        <v>3226</v>
      </c>
      <c r="CG395" s="262">
        <v>1591</v>
      </c>
      <c r="CH395" s="262">
        <v>1253</v>
      </c>
      <c r="CI395" s="262">
        <v>7574</v>
      </c>
      <c r="CJ395" s="262">
        <v>1262</v>
      </c>
      <c r="CK395" s="262">
        <v>10945</v>
      </c>
      <c r="CL395" s="262">
        <v>2078</v>
      </c>
      <c r="CM395" s="262">
        <v>19634</v>
      </c>
      <c r="CN395" s="262">
        <v>8123</v>
      </c>
      <c r="CO395" s="262">
        <v>6317</v>
      </c>
      <c r="CP395" s="262">
        <v>3246</v>
      </c>
      <c r="CQ395" s="262">
        <v>1669</v>
      </c>
      <c r="CR395" s="262">
        <v>279</v>
      </c>
      <c r="CS395" s="262">
        <v>8123</v>
      </c>
      <c r="CT395" s="262">
        <v>7537</v>
      </c>
      <c r="CU395" s="262">
        <v>2548</v>
      </c>
      <c r="CV395" s="262">
        <v>1066</v>
      </c>
      <c r="CW395" s="262">
        <v>252</v>
      </c>
      <c r="CX395" s="262">
        <v>108</v>
      </c>
      <c r="CY395" s="262">
        <v>36960</v>
      </c>
      <c r="CZ395" s="262">
        <v>17859</v>
      </c>
      <c r="DA395" s="262">
        <v>19101</v>
      </c>
      <c r="DB395" s="262">
        <v>2199</v>
      </c>
      <c r="DC395" s="262">
        <v>2196</v>
      </c>
      <c r="DD395" s="262">
        <v>3809</v>
      </c>
      <c r="DE395" s="262">
        <v>6555</v>
      </c>
      <c r="DF395" s="262">
        <v>5814</v>
      </c>
      <c r="DG395" s="262">
        <v>4984</v>
      </c>
      <c r="DH395" s="262">
        <v>2122</v>
      </c>
      <c r="DI395" s="262">
        <v>670</v>
      </c>
      <c r="DJ395" s="262">
        <v>655</v>
      </c>
      <c r="DK395" s="262">
        <v>2029</v>
      </c>
      <c r="DL395" s="262">
        <v>570</v>
      </c>
      <c r="DM395" s="262">
        <v>2407</v>
      </c>
      <c r="DN395" s="262">
        <v>1873</v>
      </c>
      <c r="DO395" s="262">
        <v>3535</v>
      </c>
      <c r="DP395" s="262">
        <v>5746</v>
      </c>
      <c r="DQ395" s="262">
        <v>9492</v>
      </c>
      <c r="DR395" s="262">
        <v>5975</v>
      </c>
      <c r="DS395" s="262">
        <v>4008</v>
      </c>
      <c r="DT395" s="262">
        <v>20500</v>
      </c>
      <c r="DU395" s="262">
        <v>19550</v>
      </c>
      <c r="DV395" s="262">
        <v>950</v>
      </c>
      <c r="DW395" s="262">
        <v>16310</v>
      </c>
      <c r="DX395" s="262">
        <v>19550</v>
      </c>
      <c r="DY395" s="262">
        <v>16570</v>
      </c>
      <c r="DZ395" s="262">
        <v>890</v>
      </c>
      <c r="EA395" s="262">
        <v>780</v>
      </c>
      <c r="EB395" s="262">
        <v>1260</v>
      </c>
      <c r="EC395" s="262">
        <v>0.42420000000000002</v>
      </c>
      <c r="ED395" s="262">
        <v>19200</v>
      </c>
      <c r="EE395" s="262">
        <v>870</v>
      </c>
      <c r="EF395" s="262">
        <v>2800</v>
      </c>
      <c r="EG395" s="262">
        <v>3740</v>
      </c>
      <c r="EH395" s="262">
        <v>2520</v>
      </c>
      <c r="EI395" s="262">
        <v>3380</v>
      </c>
      <c r="EJ395" s="262">
        <v>0.42420000000000002</v>
      </c>
      <c r="EK395" s="262">
        <v>3120</v>
      </c>
      <c r="EL395" s="262">
        <v>1300</v>
      </c>
      <c r="EM395" s="262">
        <v>1240</v>
      </c>
      <c r="EN395" s="262">
        <v>0.42420000000000002</v>
      </c>
      <c r="EO395" s="262">
        <v>19550</v>
      </c>
      <c r="EP395" s="262">
        <v>60</v>
      </c>
      <c r="EQ395" s="262">
        <v>5050</v>
      </c>
      <c r="ER395" s="262">
        <v>3210</v>
      </c>
      <c r="ES395" s="262">
        <v>280</v>
      </c>
      <c r="ET395" s="262">
        <v>1570</v>
      </c>
      <c r="EU395" s="262">
        <v>4670</v>
      </c>
      <c r="EV395" s="262">
        <v>3480</v>
      </c>
      <c r="EW395" s="262">
        <v>1190</v>
      </c>
      <c r="EX395" s="262">
        <v>9770</v>
      </c>
      <c r="EY395" s="262">
        <v>620</v>
      </c>
      <c r="EZ395" s="262">
        <v>2460</v>
      </c>
      <c r="FA395" s="262">
        <v>2110</v>
      </c>
      <c r="FB395" s="262">
        <v>4580</v>
      </c>
      <c r="FC395" s="262">
        <v>0.42420000000000002</v>
      </c>
      <c r="FD395" s="262">
        <v>2690</v>
      </c>
      <c r="FE395" s="262">
        <v>890</v>
      </c>
      <c r="FF395" s="262">
        <v>1580</v>
      </c>
      <c r="FG395" s="262">
        <v>0.42420000000000002</v>
      </c>
      <c r="FH395" s="262">
        <v>860</v>
      </c>
      <c r="FI395" s="262">
        <v>0.42420000000000002</v>
      </c>
      <c r="FJ395" s="262">
        <v>860</v>
      </c>
      <c r="FK395" s="262">
        <v>550</v>
      </c>
      <c r="FL395" s="262">
        <v>0.42420000000000002</v>
      </c>
      <c r="FM395" s="262">
        <v>0.42420000000000002</v>
      </c>
      <c r="FN395" s="262">
        <v>33600</v>
      </c>
      <c r="FO395" s="262">
        <v>1280</v>
      </c>
      <c r="FP395" s="262">
        <v>720</v>
      </c>
      <c r="FQ395" s="262">
        <v>560</v>
      </c>
      <c r="FR395" s="262">
        <v>8700</v>
      </c>
      <c r="FS395" s="262">
        <v>14250</v>
      </c>
      <c r="FT395" s="262">
        <v>14030</v>
      </c>
      <c r="FU395" s="262">
        <v>0.42420000000000002</v>
      </c>
      <c r="FV395" s="262">
        <v>3080</v>
      </c>
      <c r="FW395" s="262">
        <v>6280</v>
      </c>
      <c r="FX395" s="262">
        <v>33600</v>
      </c>
      <c r="FY395" s="262">
        <v>4620</v>
      </c>
      <c r="FZ395" s="262">
        <v>16660</v>
      </c>
      <c r="GA395" s="262">
        <v>5420</v>
      </c>
      <c r="GB395" s="262">
        <v>380</v>
      </c>
      <c r="GC395" s="262">
        <v>3140</v>
      </c>
      <c r="GD395" s="262">
        <v>3010</v>
      </c>
      <c r="GE395" s="262">
        <v>370</v>
      </c>
      <c r="GF395">
        <v>1590</v>
      </c>
      <c r="GG395">
        <v>1667</v>
      </c>
      <c r="GH395">
        <v>1357</v>
      </c>
      <c r="GI395">
        <v>518</v>
      </c>
      <c r="GJ395">
        <v>237</v>
      </c>
      <c r="GK395">
        <v>481</v>
      </c>
      <c r="GL395">
        <v>824</v>
      </c>
      <c r="GM395">
        <v>292</v>
      </c>
      <c r="GN395">
        <v>169</v>
      </c>
      <c r="GO395">
        <v>93</v>
      </c>
      <c r="GP395">
        <v>2482</v>
      </c>
      <c r="GQ395">
        <v>2521</v>
      </c>
      <c r="GR395">
        <v>8663</v>
      </c>
      <c r="GS395">
        <v>2798</v>
      </c>
      <c r="GT395">
        <v>1611</v>
      </c>
      <c r="GU395">
        <v>1146</v>
      </c>
      <c r="GV395">
        <v>1744</v>
      </c>
      <c r="GW395">
        <v>470</v>
      </c>
      <c r="GX395">
        <v>259</v>
      </c>
      <c r="GY395">
        <v>165</v>
      </c>
    </row>
    <row r="396" spans="1:207">
      <c r="A396" s="262">
        <v>16055</v>
      </c>
      <c r="B396" s="262">
        <v>16</v>
      </c>
      <c r="C396" s="262">
        <v>0</v>
      </c>
      <c r="D396" s="262">
        <v>55</v>
      </c>
      <c r="E396" s="262" t="s">
        <v>198</v>
      </c>
      <c r="F396" s="262" t="s">
        <v>2973</v>
      </c>
      <c r="G396" s="262" t="s">
        <v>2974</v>
      </c>
      <c r="H396" s="262" t="s">
        <v>2202</v>
      </c>
      <c r="I396" s="262">
        <v>10820</v>
      </c>
      <c r="J396" s="262">
        <v>2727</v>
      </c>
      <c r="K396" s="262">
        <v>3350</v>
      </c>
      <c r="L396" s="262">
        <v>331</v>
      </c>
      <c r="M396" s="262">
        <v>396</v>
      </c>
      <c r="N396" s="262">
        <v>737</v>
      </c>
      <c r="O396" s="262">
        <v>738</v>
      </c>
      <c r="P396" s="262">
        <v>1595</v>
      </c>
      <c r="Q396" s="262">
        <v>671</v>
      </c>
      <c r="R396" s="262">
        <v>275</v>
      </c>
      <c r="S396" s="262">
        <v>1260</v>
      </c>
      <c r="T396" s="262">
        <v>7979</v>
      </c>
      <c r="U396" s="262">
        <v>539</v>
      </c>
      <c r="V396" s="262">
        <v>753</v>
      </c>
      <c r="W396" s="262">
        <v>133</v>
      </c>
      <c r="X396" s="262">
        <v>87</v>
      </c>
      <c r="Y396" s="262">
        <v>35</v>
      </c>
      <c r="Z396" s="262">
        <v>34</v>
      </c>
      <c r="AA396" s="262">
        <v>1036</v>
      </c>
      <c r="AB396" s="262">
        <v>1131</v>
      </c>
      <c r="AC396" s="262">
        <v>276</v>
      </c>
      <c r="AD396" s="262">
        <v>7830</v>
      </c>
      <c r="AE396" s="262">
        <v>487</v>
      </c>
      <c r="AF396" s="262">
        <v>60</v>
      </c>
      <c r="AG396" s="262">
        <v>5823</v>
      </c>
      <c r="AH396" s="262">
        <v>1034</v>
      </c>
      <c r="AI396" s="262">
        <v>2313</v>
      </c>
      <c r="AJ396" s="262">
        <v>1471</v>
      </c>
      <c r="AK396" s="262">
        <v>179</v>
      </c>
      <c r="AL396" s="262">
        <v>4960</v>
      </c>
      <c r="AM396" s="262">
        <v>2284</v>
      </c>
      <c r="AN396" s="262">
        <v>3247</v>
      </c>
      <c r="AO396" s="262">
        <v>329</v>
      </c>
      <c r="AP396" s="262">
        <v>34468</v>
      </c>
      <c r="AQ396" s="262">
        <v>8844</v>
      </c>
      <c r="AR396" s="262">
        <v>6938</v>
      </c>
      <c r="AS396" s="262">
        <v>843</v>
      </c>
      <c r="AT396" s="262">
        <v>2214</v>
      </c>
      <c r="AU396" s="262">
        <v>3738</v>
      </c>
      <c r="AV396" s="262">
        <v>4545</v>
      </c>
      <c r="AW396" s="262">
        <v>5543</v>
      </c>
      <c r="AX396" s="262">
        <v>1261</v>
      </c>
      <c r="AY396" s="262">
        <v>542</v>
      </c>
      <c r="AZ396" s="262">
        <v>7281</v>
      </c>
      <c r="BA396" s="262">
        <v>14091</v>
      </c>
      <c r="BB396" s="262">
        <v>4649</v>
      </c>
      <c r="BC396" s="262">
        <v>6370</v>
      </c>
      <c r="BD396" s="262">
        <v>744</v>
      </c>
      <c r="BE396" s="262">
        <v>478</v>
      </c>
      <c r="BF396" s="262">
        <v>563</v>
      </c>
      <c r="BG396" s="262">
        <v>292</v>
      </c>
      <c r="BH396" s="262">
        <v>9307</v>
      </c>
      <c r="BI396" s="262">
        <v>3572</v>
      </c>
      <c r="BJ396" s="262">
        <v>1675</v>
      </c>
      <c r="BK396" s="262">
        <v>18785</v>
      </c>
      <c r="BL396" s="262">
        <v>916</v>
      </c>
      <c r="BM396" s="262">
        <v>213</v>
      </c>
      <c r="BN396" s="262">
        <v>7823</v>
      </c>
      <c r="BO396" s="262">
        <v>25021</v>
      </c>
      <c r="BP396" s="262">
        <v>57</v>
      </c>
      <c r="BQ396" s="262">
        <v>1567</v>
      </c>
      <c r="BR396" s="262">
        <v>2949</v>
      </c>
      <c r="BS396" s="262">
        <v>9811</v>
      </c>
      <c r="BT396" s="262">
        <v>9834</v>
      </c>
      <c r="BU396" s="262">
        <v>4831</v>
      </c>
      <c r="BV396" s="262">
        <v>3119</v>
      </c>
      <c r="BW396" s="262">
        <v>2069</v>
      </c>
      <c r="BX396" s="262">
        <v>822</v>
      </c>
      <c r="BY396" s="262">
        <v>404</v>
      </c>
      <c r="BZ396" s="262">
        <v>260</v>
      </c>
      <c r="CA396" s="262">
        <v>369</v>
      </c>
      <c r="CB396" s="262">
        <v>1846</v>
      </c>
      <c r="CC396" s="262">
        <v>3066</v>
      </c>
      <c r="CD396" s="262">
        <v>9238</v>
      </c>
      <c r="CE396" s="262">
        <v>11024</v>
      </c>
      <c r="CF396" s="262">
        <v>5194</v>
      </c>
      <c r="CG396" s="262">
        <v>2363</v>
      </c>
      <c r="CH396" s="262">
        <v>1737</v>
      </c>
      <c r="CI396" s="262">
        <v>12159</v>
      </c>
      <c r="CJ396" s="262">
        <v>5065</v>
      </c>
      <c r="CK396" s="262">
        <v>16074</v>
      </c>
      <c r="CL396" s="262">
        <v>1170</v>
      </c>
      <c r="CM396" s="262">
        <v>32345</v>
      </c>
      <c r="CN396" s="262">
        <v>14057</v>
      </c>
      <c r="CO396" s="262">
        <v>8582</v>
      </c>
      <c r="CP396" s="262">
        <v>5367</v>
      </c>
      <c r="CQ396" s="262">
        <v>2741</v>
      </c>
      <c r="CR396" s="262">
        <v>1598</v>
      </c>
      <c r="CS396" s="262">
        <v>14057</v>
      </c>
      <c r="CT396" s="262">
        <v>11007</v>
      </c>
      <c r="CU396" s="262">
        <v>4141</v>
      </c>
      <c r="CV396" s="262">
        <v>2234</v>
      </c>
      <c r="CW396" s="262">
        <v>589</v>
      </c>
      <c r="CX396" s="262">
        <v>317</v>
      </c>
      <c r="CY396" s="262">
        <v>62764</v>
      </c>
      <c r="CZ396" s="262">
        <v>30097</v>
      </c>
      <c r="DA396" s="262">
        <v>32667</v>
      </c>
      <c r="DB396" s="262">
        <v>5622</v>
      </c>
      <c r="DC396" s="262">
        <v>4374</v>
      </c>
      <c r="DD396" s="262">
        <v>10443</v>
      </c>
      <c r="DE396" s="262">
        <v>8453</v>
      </c>
      <c r="DF396" s="262">
        <v>6942</v>
      </c>
      <c r="DG396" s="262">
        <v>6511</v>
      </c>
      <c r="DH396" s="262">
        <v>3425</v>
      </c>
      <c r="DI396" s="262">
        <v>1867</v>
      </c>
      <c r="DJ396" s="262">
        <v>1680</v>
      </c>
      <c r="DK396" s="262">
        <v>4508</v>
      </c>
      <c r="DL396" s="262">
        <v>1013</v>
      </c>
      <c r="DM396" s="262">
        <v>6132</v>
      </c>
      <c r="DN396" s="262">
        <v>5239</v>
      </c>
      <c r="DO396" s="262">
        <v>7936</v>
      </c>
      <c r="DP396" s="262">
        <v>9058</v>
      </c>
      <c r="DQ396" s="262">
        <v>11990</v>
      </c>
      <c r="DR396" s="262">
        <v>7340</v>
      </c>
      <c r="DS396" s="262">
        <v>6001</v>
      </c>
      <c r="DT396" s="262">
        <v>33690</v>
      </c>
      <c r="DU396" s="262">
        <v>31620</v>
      </c>
      <c r="DV396" s="262">
        <v>2070</v>
      </c>
      <c r="DW396" s="262">
        <v>28750</v>
      </c>
      <c r="DX396" s="262">
        <v>31620</v>
      </c>
      <c r="DY396" s="262">
        <v>25480</v>
      </c>
      <c r="DZ396" s="262">
        <v>1350</v>
      </c>
      <c r="EA396" s="262">
        <v>1500</v>
      </c>
      <c r="EB396" s="262">
        <v>3180</v>
      </c>
      <c r="EC396" s="262">
        <v>0.42420000000000002</v>
      </c>
      <c r="ED396" s="262">
        <v>30950</v>
      </c>
      <c r="EE396" s="262">
        <v>1470</v>
      </c>
      <c r="EF396" s="262">
        <v>7890</v>
      </c>
      <c r="EG396" s="262">
        <v>5380</v>
      </c>
      <c r="EH396" s="262">
        <v>3840</v>
      </c>
      <c r="EI396" s="262">
        <v>5280</v>
      </c>
      <c r="EJ396" s="262">
        <v>0.42420000000000002</v>
      </c>
      <c r="EK396" s="262">
        <v>3310</v>
      </c>
      <c r="EL396" s="262">
        <v>1400</v>
      </c>
      <c r="EM396" s="262">
        <v>1900</v>
      </c>
      <c r="EN396" s="262">
        <v>0.42420000000000002</v>
      </c>
      <c r="EO396" s="262">
        <v>31620</v>
      </c>
      <c r="EP396" s="262">
        <v>0.42420000000000002</v>
      </c>
      <c r="EQ396" s="262">
        <v>5360</v>
      </c>
      <c r="ER396" s="262">
        <v>3120</v>
      </c>
      <c r="ES396" s="262">
        <v>350</v>
      </c>
      <c r="ET396" s="262">
        <v>1880</v>
      </c>
      <c r="EU396" s="262">
        <v>7840</v>
      </c>
      <c r="EV396" s="262">
        <v>5480</v>
      </c>
      <c r="EW396" s="262">
        <v>2360</v>
      </c>
      <c r="EX396" s="262">
        <v>18150</v>
      </c>
      <c r="EY396" s="262">
        <v>640</v>
      </c>
      <c r="EZ396" s="262">
        <v>4770</v>
      </c>
      <c r="FA396" s="262">
        <v>2340</v>
      </c>
      <c r="FB396" s="262">
        <v>10410</v>
      </c>
      <c r="FC396" s="262">
        <v>0.42420000000000002</v>
      </c>
      <c r="FD396" s="262">
        <v>5650</v>
      </c>
      <c r="FE396" s="262">
        <v>2410</v>
      </c>
      <c r="FF396" s="262">
        <v>2660</v>
      </c>
      <c r="FG396" s="262">
        <v>570</v>
      </c>
      <c r="FH396" s="262">
        <v>2180</v>
      </c>
      <c r="FI396" s="262">
        <v>0.42420000000000002</v>
      </c>
      <c r="FJ396" s="262">
        <v>780</v>
      </c>
      <c r="FK396" s="262">
        <v>1720</v>
      </c>
      <c r="FL396" s="262">
        <v>0.42420000000000002</v>
      </c>
      <c r="FM396" s="262">
        <v>730</v>
      </c>
      <c r="FN396" s="262">
        <v>54500</v>
      </c>
      <c r="FO396" s="262">
        <v>1790</v>
      </c>
      <c r="FP396" s="262">
        <v>1190</v>
      </c>
      <c r="FQ396" s="262">
        <v>600</v>
      </c>
      <c r="FR396" s="262">
        <v>11560</v>
      </c>
      <c r="FS396" s="262">
        <v>18620</v>
      </c>
      <c r="FT396" s="262">
        <v>18050</v>
      </c>
      <c r="FU396" s="262">
        <v>570</v>
      </c>
      <c r="FV396" s="262">
        <v>4180</v>
      </c>
      <c r="FW396" s="262">
        <v>18350</v>
      </c>
      <c r="FX396" s="262">
        <v>54500</v>
      </c>
      <c r="FY396" s="262">
        <v>10450</v>
      </c>
      <c r="FZ396" s="262">
        <v>21620</v>
      </c>
      <c r="GA396" s="262">
        <v>7260</v>
      </c>
      <c r="GB396" s="262">
        <v>0.42420000000000002</v>
      </c>
      <c r="GC396" s="262">
        <v>4430</v>
      </c>
      <c r="GD396" s="262">
        <v>9090</v>
      </c>
      <c r="GE396" s="262">
        <v>1200</v>
      </c>
      <c r="GF396">
        <v>2727</v>
      </c>
      <c r="GG396">
        <v>3321</v>
      </c>
      <c r="GH396">
        <v>1376</v>
      </c>
      <c r="GI396">
        <v>664</v>
      </c>
      <c r="GJ396">
        <v>302</v>
      </c>
      <c r="GK396">
        <v>554</v>
      </c>
      <c r="GL396">
        <v>1101</v>
      </c>
      <c r="GM396">
        <v>405</v>
      </c>
      <c r="GN396">
        <v>282</v>
      </c>
      <c r="GO396">
        <v>88</v>
      </c>
      <c r="GP396">
        <v>8844</v>
      </c>
      <c r="GQ396">
        <v>6874</v>
      </c>
      <c r="GR396">
        <v>6101</v>
      </c>
      <c r="GS396">
        <v>4234</v>
      </c>
      <c r="GT396">
        <v>1853</v>
      </c>
      <c r="GU396">
        <v>1804</v>
      </c>
      <c r="GV396">
        <v>3346</v>
      </c>
      <c r="GW396">
        <v>742</v>
      </c>
      <c r="GX396">
        <v>515</v>
      </c>
      <c r="GY396">
        <v>155</v>
      </c>
    </row>
    <row r="397" spans="1:207">
      <c r="A397" s="262">
        <v>16056</v>
      </c>
      <c r="B397" s="262">
        <v>16</v>
      </c>
      <c r="C397" s="262">
        <v>0</v>
      </c>
      <c r="D397" s="262">
        <v>56</v>
      </c>
      <c r="E397" s="262" t="s">
        <v>198</v>
      </c>
      <c r="F397" s="262" t="s">
        <v>2975</v>
      </c>
      <c r="G397" s="262" t="s">
        <v>2976</v>
      </c>
      <c r="H397" s="262" t="s">
        <v>2202</v>
      </c>
      <c r="I397" s="262">
        <v>7702</v>
      </c>
      <c r="J397" s="262">
        <v>2069</v>
      </c>
      <c r="K397" s="262">
        <v>2213</v>
      </c>
      <c r="L397" s="262">
        <v>367</v>
      </c>
      <c r="M397" s="262">
        <v>351</v>
      </c>
      <c r="N397" s="262">
        <v>527</v>
      </c>
      <c r="O397" s="262">
        <v>441</v>
      </c>
      <c r="P397" s="262">
        <v>1159</v>
      </c>
      <c r="Q397" s="262">
        <v>361</v>
      </c>
      <c r="R397" s="262">
        <v>214</v>
      </c>
      <c r="S397" s="262">
        <v>1003</v>
      </c>
      <c r="T397" s="262">
        <v>5613</v>
      </c>
      <c r="U397" s="262">
        <v>375</v>
      </c>
      <c r="V397" s="262">
        <v>477</v>
      </c>
      <c r="W397" s="262">
        <v>89</v>
      </c>
      <c r="X397" s="262">
        <v>116</v>
      </c>
      <c r="Y397" s="262">
        <v>6</v>
      </c>
      <c r="Z397" s="262">
        <v>23</v>
      </c>
      <c r="AA397" s="262">
        <v>764</v>
      </c>
      <c r="AB397" s="262">
        <v>1102</v>
      </c>
      <c r="AC397" s="262">
        <v>117</v>
      </c>
      <c r="AD397" s="262">
        <v>5275</v>
      </c>
      <c r="AE397" s="262">
        <v>371</v>
      </c>
      <c r="AF397" s="262">
        <v>73</v>
      </c>
      <c r="AG397" s="262">
        <v>3596</v>
      </c>
      <c r="AH397" s="262">
        <v>1164</v>
      </c>
      <c r="AI397" s="262">
        <v>1827</v>
      </c>
      <c r="AJ397" s="262">
        <v>1019</v>
      </c>
      <c r="AK397" s="262">
        <v>96</v>
      </c>
      <c r="AL397" s="262">
        <v>3738</v>
      </c>
      <c r="AM397" s="262">
        <v>1445</v>
      </c>
      <c r="AN397" s="262">
        <v>2255</v>
      </c>
      <c r="AO397" s="262">
        <v>264</v>
      </c>
      <c r="AP397" s="262">
        <v>24411</v>
      </c>
      <c r="AQ397" s="262">
        <v>5790</v>
      </c>
      <c r="AR397" s="262">
        <v>5406</v>
      </c>
      <c r="AS397" s="262">
        <v>842</v>
      </c>
      <c r="AT397" s="262">
        <v>2058</v>
      </c>
      <c r="AU397" s="262">
        <v>3267</v>
      </c>
      <c r="AV397" s="262">
        <v>2366</v>
      </c>
      <c r="AW397" s="262">
        <v>3676</v>
      </c>
      <c r="AX397" s="262">
        <v>698</v>
      </c>
      <c r="AY397" s="262">
        <v>308</v>
      </c>
      <c r="AZ397" s="262">
        <v>5247</v>
      </c>
      <c r="BA397" s="262">
        <v>10302</v>
      </c>
      <c r="BB397" s="262">
        <v>3151</v>
      </c>
      <c r="BC397" s="262">
        <v>3964</v>
      </c>
      <c r="BD397" s="262">
        <v>664</v>
      </c>
      <c r="BE397" s="262">
        <v>924</v>
      </c>
      <c r="BF397" s="262">
        <v>63</v>
      </c>
      <c r="BG397" s="262">
        <v>96</v>
      </c>
      <c r="BH397" s="262">
        <v>5447</v>
      </c>
      <c r="BI397" s="262">
        <v>3395</v>
      </c>
      <c r="BJ397" s="262">
        <v>771</v>
      </c>
      <c r="BK397" s="262">
        <v>13948</v>
      </c>
      <c r="BL397" s="262">
        <v>648</v>
      </c>
      <c r="BM397" s="262">
        <v>202</v>
      </c>
      <c r="BN397" s="262">
        <v>5743</v>
      </c>
      <c r="BO397" s="262">
        <v>16490</v>
      </c>
      <c r="BP397" s="262">
        <v>31</v>
      </c>
      <c r="BQ397" s="262">
        <v>2147</v>
      </c>
      <c r="BR397" s="262">
        <v>1406</v>
      </c>
      <c r="BS397" s="262">
        <v>7481</v>
      </c>
      <c r="BT397" s="262">
        <v>7515</v>
      </c>
      <c r="BU397" s="262">
        <v>3542</v>
      </c>
      <c r="BV397" s="262">
        <v>2069</v>
      </c>
      <c r="BW397" s="262">
        <v>1268</v>
      </c>
      <c r="BX397" s="262">
        <v>545</v>
      </c>
      <c r="BY397" s="262">
        <v>213</v>
      </c>
      <c r="BZ397" s="262">
        <v>135</v>
      </c>
      <c r="CA397" s="262">
        <v>237</v>
      </c>
      <c r="CB397" s="262">
        <v>348</v>
      </c>
      <c r="CC397" s="262">
        <v>1988</v>
      </c>
      <c r="CD397" s="262">
        <v>5863</v>
      </c>
      <c r="CE397" s="262">
        <v>7919</v>
      </c>
      <c r="CF397" s="262">
        <v>5080</v>
      </c>
      <c r="CG397" s="262">
        <v>1914</v>
      </c>
      <c r="CH397" s="262">
        <v>1299</v>
      </c>
      <c r="CI397" s="262">
        <v>10102</v>
      </c>
      <c r="CJ397" s="262">
        <v>2687</v>
      </c>
      <c r="CK397" s="262">
        <v>10537</v>
      </c>
      <c r="CL397" s="262">
        <v>1085</v>
      </c>
      <c r="CM397" s="262">
        <v>21753</v>
      </c>
      <c r="CN397" s="262">
        <v>9270</v>
      </c>
      <c r="CO397" s="262">
        <v>6478</v>
      </c>
      <c r="CP397" s="262">
        <v>3766</v>
      </c>
      <c r="CQ397" s="262">
        <v>1877</v>
      </c>
      <c r="CR397" s="262">
        <v>362</v>
      </c>
      <c r="CS397" s="262">
        <v>9270</v>
      </c>
      <c r="CT397" s="262">
        <v>7839</v>
      </c>
      <c r="CU397" s="262">
        <v>2809</v>
      </c>
      <c r="CV397" s="262">
        <v>1332</v>
      </c>
      <c r="CW397" s="262">
        <v>347</v>
      </c>
      <c r="CX397" s="262">
        <v>156</v>
      </c>
      <c r="CY397" s="262">
        <v>41753</v>
      </c>
      <c r="CZ397" s="262">
        <v>20191</v>
      </c>
      <c r="DA397" s="262">
        <v>21562</v>
      </c>
      <c r="DB397" s="262">
        <v>3323</v>
      </c>
      <c r="DC397" s="262">
        <v>2777</v>
      </c>
      <c r="DD397" s="262">
        <v>5130</v>
      </c>
      <c r="DE397" s="262">
        <v>6256</v>
      </c>
      <c r="DF397" s="262">
        <v>5106</v>
      </c>
      <c r="DG397" s="262">
        <v>5352</v>
      </c>
      <c r="DH397" s="262">
        <v>2543</v>
      </c>
      <c r="DI397" s="262">
        <v>1048</v>
      </c>
      <c r="DJ397" s="262">
        <v>1004</v>
      </c>
      <c r="DK397" s="262">
        <v>2792</v>
      </c>
      <c r="DL397" s="262">
        <v>722</v>
      </c>
      <c r="DM397" s="262">
        <v>2851</v>
      </c>
      <c r="DN397" s="262">
        <v>2813</v>
      </c>
      <c r="DO397" s="262">
        <v>4783</v>
      </c>
      <c r="DP397" s="262">
        <v>6483</v>
      </c>
      <c r="DQ397" s="262">
        <v>8735</v>
      </c>
      <c r="DR397" s="262">
        <v>5946</v>
      </c>
      <c r="DS397" s="262">
        <v>4576</v>
      </c>
      <c r="DT397" s="262">
        <v>22540</v>
      </c>
      <c r="DU397" s="262">
        <v>21280</v>
      </c>
      <c r="DV397" s="262">
        <v>1260</v>
      </c>
      <c r="DW397" s="262">
        <v>18730</v>
      </c>
      <c r="DX397" s="262">
        <v>21280</v>
      </c>
      <c r="DY397" s="262">
        <v>18530</v>
      </c>
      <c r="DZ397" s="262">
        <v>710</v>
      </c>
      <c r="EA397" s="262">
        <v>840</v>
      </c>
      <c r="EB397" s="262">
        <v>1110</v>
      </c>
      <c r="EC397" s="262">
        <v>0.42420000000000002</v>
      </c>
      <c r="ED397" s="262">
        <v>20860</v>
      </c>
      <c r="EE397" s="262">
        <v>840</v>
      </c>
      <c r="EF397" s="262">
        <v>3030</v>
      </c>
      <c r="EG397" s="262">
        <v>3740</v>
      </c>
      <c r="EH397" s="262">
        <v>2170</v>
      </c>
      <c r="EI397" s="262">
        <v>3360</v>
      </c>
      <c r="EJ397" s="262">
        <v>0.42420000000000002</v>
      </c>
      <c r="EK397" s="262">
        <v>3570</v>
      </c>
      <c r="EL397" s="262">
        <v>2330</v>
      </c>
      <c r="EM397" s="262">
        <v>1470</v>
      </c>
      <c r="EN397" s="262">
        <v>0.42420000000000002</v>
      </c>
      <c r="EO397" s="262">
        <v>21280</v>
      </c>
      <c r="EP397" s="262">
        <v>90</v>
      </c>
      <c r="EQ397" s="262">
        <v>6890</v>
      </c>
      <c r="ER397" s="262">
        <v>5810</v>
      </c>
      <c r="ES397" s="262">
        <v>160</v>
      </c>
      <c r="ET397" s="262">
        <v>920</v>
      </c>
      <c r="EU397" s="262">
        <v>4790</v>
      </c>
      <c r="EV397" s="262">
        <v>3350</v>
      </c>
      <c r="EW397" s="262">
        <v>1440</v>
      </c>
      <c r="EX397" s="262">
        <v>9500</v>
      </c>
      <c r="EY397" s="262">
        <v>360</v>
      </c>
      <c r="EZ397" s="262">
        <v>2630</v>
      </c>
      <c r="FA397" s="262">
        <v>1320</v>
      </c>
      <c r="FB397" s="262">
        <v>5190</v>
      </c>
      <c r="FC397" s="262">
        <v>0.42420000000000002</v>
      </c>
      <c r="FD397" s="262">
        <v>3450</v>
      </c>
      <c r="FE397" s="262">
        <v>1290</v>
      </c>
      <c r="FF397" s="262">
        <v>1910</v>
      </c>
      <c r="FG397" s="262">
        <v>0.42420000000000002</v>
      </c>
      <c r="FH397" s="262">
        <v>1240</v>
      </c>
      <c r="FI397" s="262">
        <v>0.42420000000000002</v>
      </c>
      <c r="FJ397" s="262">
        <v>580</v>
      </c>
      <c r="FK397" s="262">
        <v>920</v>
      </c>
      <c r="FL397" s="262">
        <v>0.42420000000000002</v>
      </c>
      <c r="FM397" s="262">
        <v>0.42420000000000002</v>
      </c>
      <c r="FN397" s="262">
        <v>36320</v>
      </c>
      <c r="FO397" s="262">
        <v>1310</v>
      </c>
      <c r="FP397" s="262">
        <v>810</v>
      </c>
      <c r="FQ397" s="262">
        <v>510</v>
      </c>
      <c r="FR397" s="262">
        <v>10530</v>
      </c>
      <c r="FS397" s="262">
        <v>15450</v>
      </c>
      <c r="FT397" s="262">
        <v>15200</v>
      </c>
      <c r="FU397" s="262">
        <v>0.42420000000000002</v>
      </c>
      <c r="FV397" s="262">
        <v>2580</v>
      </c>
      <c r="FW397" s="262">
        <v>6450</v>
      </c>
      <c r="FX397" s="262">
        <v>36320</v>
      </c>
      <c r="FY397" s="262">
        <v>5550</v>
      </c>
      <c r="FZ397" s="262">
        <v>20070</v>
      </c>
      <c r="GA397" s="262">
        <v>4760</v>
      </c>
      <c r="GB397" s="262">
        <v>360</v>
      </c>
      <c r="GC397" s="262">
        <v>2590</v>
      </c>
      <c r="GD397" s="262">
        <v>2630</v>
      </c>
      <c r="GE397" s="262">
        <v>0.42420000000000002</v>
      </c>
      <c r="GF397">
        <v>2069</v>
      </c>
      <c r="GG397">
        <v>2188</v>
      </c>
      <c r="GH397">
        <v>1202</v>
      </c>
      <c r="GI397">
        <v>400</v>
      </c>
      <c r="GJ397">
        <v>163</v>
      </c>
      <c r="GK397">
        <v>483</v>
      </c>
      <c r="GL397">
        <v>715</v>
      </c>
      <c r="GM397">
        <v>196</v>
      </c>
      <c r="GN397">
        <v>190</v>
      </c>
      <c r="GO397">
        <v>96</v>
      </c>
      <c r="GP397">
        <v>5790</v>
      </c>
      <c r="GQ397">
        <v>5363</v>
      </c>
      <c r="GR397">
        <v>5725</v>
      </c>
      <c r="GS397">
        <v>2547</v>
      </c>
      <c r="GT397">
        <v>465</v>
      </c>
      <c r="GU397">
        <v>1762</v>
      </c>
      <c r="GV397">
        <v>1997</v>
      </c>
      <c r="GW397">
        <v>354</v>
      </c>
      <c r="GX397">
        <v>249</v>
      </c>
      <c r="GY397">
        <v>159</v>
      </c>
    </row>
    <row r="398" spans="1:207">
      <c r="A398" s="262">
        <v>16061</v>
      </c>
      <c r="B398" s="262">
        <v>16</v>
      </c>
      <c r="C398" s="262">
        <v>0</v>
      </c>
      <c r="D398" s="262">
        <v>61</v>
      </c>
      <c r="E398" s="262" t="s">
        <v>198</v>
      </c>
      <c r="F398" s="262" t="s">
        <v>2977</v>
      </c>
      <c r="G398" s="262" t="s">
        <v>2978</v>
      </c>
      <c r="H398" s="262" t="s">
        <v>2202</v>
      </c>
      <c r="I398" s="262">
        <v>27010</v>
      </c>
      <c r="J398" s="262">
        <v>6465</v>
      </c>
      <c r="K398" s="262">
        <v>4442</v>
      </c>
      <c r="L398" s="262">
        <v>1344</v>
      </c>
      <c r="M398" s="262">
        <v>1556</v>
      </c>
      <c r="N398" s="262">
        <v>2712</v>
      </c>
      <c r="O398" s="262">
        <v>3562</v>
      </c>
      <c r="P398" s="262">
        <v>4057</v>
      </c>
      <c r="Q398" s="262">
        <v>1982</v>
      </c>
      <c r="R398" s="262">
        <v>890</v>
      </c>
      <c r="S398" s="262">
        <v>1502</v>
      </c>
      <c r="T398" s="262">
        <v>24090</v>
      </c>
      <c r="U398" s="262">
        <v>416</v>
      </c>
      <c r="V398" s="262">
        <v>738</v>
      </c>
      <c r="W398" s="262">
        <v>29</v>
      </c>
      <c r="X398" s="262">
        <v>93</v>
      </c>
      <c r="Y398" s="262">
        <v>3</v>
      </c>
      <c r="Z398" s="262">
        <v>139</v>
      </c>
      <c r="AA398" s="262">
        <v>1533</v>
      </c>
      <c r="AB398" s="262">
        <v>1423</v>
      </c>
      <c r="AC398" s="262">
        <v>179</v>
      </c>
      <c r="AD398" s="262">
        <v>22005</v>
      </c>
      <c r="AE398" s="262">
        <v>1672</v>
      </c>
      <c r="AF398" s="262">
        <v>198</v>
      </c>
      <c r="AG398" s="262">
        <v>18816</v>
      </c>
      <c r="AH398" s="262">
        <v>5597</v>
      </c>
      <c r="AI398" s="262">
        <v>1546</v>
      </c>
      <c r="AJ398" s="262">
        <v>1005</v>
      </c>
      <c r="AK398" s="262">
        <v>46</v>
      </c>
      <c r="AL398" s="262">
        <v>18776</v>
      </c>
      <c r="AM398" s="262">
        <v>3378</v>
      </c>
      <c r="AN398" s="262">
        <v>3928</v>
      </c>
      <c r="AO398" s="262">
        <v>928</v>
      </c>
      <c r="AP398" s="262">
        <v>45646</v>
      </c>
      <c r="AQ398" s="262">
        <v>8809</v>
      </c>
      <c r="AR398" s="262">
        <v>6268</v>
      </c>
      <c r="AS398" s="262">
        <v>2240</v>
      </c>
      <c r="AT398" s="262">
        <v>5122</v>
      </c>
      <c r="AU398" s="262">
        <v>6443</v>
      </c>
      <c r="AV398" s="262">
        <v>6227</v>
      </c>
      <c r="AW398" s="262">
        <v>6559</v>
      </c>
      <c r="AX398" s="262">
        <v>2722</v>
      </c>
      <c r="AY398" s="262">
        <v>1256</v>
      </c>
      <c r="AZ398" s="262">
        <v>5000</v>
      </c>
      <c r="BA398" s="262">
        <v>31166</v>
      </c>
      <c r="BB398" s="262">
        <v>3429</v>
      </c>
      <c r="BC398" s="262">
        <v>5339</v>
      </c>
      <c r="BD398" s="262">
        <v>89</v>
      </c>
      <c r="BE398" s="262">
        <v>291</v>
      </c>
      <c r="BF398" s="262">
        <v>9</v>
      </c>
      <c r="BG398" s="262">
        <v>323</v>
      </c>
      <c r="BH398" s="262">
        <v>7078</v>
      </c>
      <c r="BI398" s="262">
        <v>2514</v>
      </c>
      <c r="BJ398" s="262">
        <v>356</v>
      </c>
      <c r="BK398" s="262">
        <v>32810</v>
      </c>
      <c r="BL398" s="262">
        <v>2665</v>
      </c>
      <c r="BM398" s="262">
        <v>223</v>
      </c>
      <c r="BN398" s="262">
        <v>26167</v>
      </c>
      <c r="BO398" s="262">
        <v>17014</v>
      </c>
      <c r="BP398" s="262">
        <v>109</v>
      </c>
      <c r="BQ398" s="262">
        <v>2356</v>
      </c>
      <c r="BR398" s="262">
        <v>1334</v>
      </c>
      <c r="BS398" s="262">
        <v>7568</v>
      </c>
      <c r="BT398" s="262">
        <v>10626</v>
      </c>
      <c r="BU398" s="262">
        <v>7675</v>
      </c>
      <c r="BV398" s="262">
        <v>6283</v>
      </c>
      <c r="BW398" s="262">
        <v>5960</v>
      </c>
      <c r="BX398" s="262">
        <v>2750</v>
      </c>
      <c r="BY398" s="262">
        <v>1339</v>
      </c>
      <c r="BZ398" s="262">
        <v>855</v>
      </c>
      <c r="CA398" s="262">
        <v>1256</v>
      </c>
      <c r="CB398" s="262">
        <v>332</v>
      </c>
      <c r="CC398" s="262">
        <v>2004</v>
      </c>
      <c r="CD398" s="262">
        <v>8200</v>
      </c>
      <c r="CE398" s="262">
        <v>11533</v>
      </c>
      <c r="CF398" s="262">
        <v>8821</v>
      </c>
      <c r="CG398" s="262">
        <v>6321</v>
      </c>
      <c r="CH398" s="262">
        <v>8435</v>
      </c>
      <c r="CI398" s="262">
        <v>27829</v>
      </c>
      <c r="CJ398" s="262">
        <v>4986</v>
      </c>
      <c r="CK398" s="262">
        <v>11257</v>
      </c>
      <c r="CL398" s="262">
        <v>1574</v>
      </c>
      <c r="CM398" s="262">
        <v>42160</v>
      </c>
      <c r="CN398" s="262">
        <v>11558</v>
      </c>
      <c r="CO398" s="262">
        <v>10916</v>
      </c>
      <c r="CP398" s="262">
        <v>14863</v>
      </c>
      <c r="CQ398" s="262">
        <v>3737</v>
      </c>
      <c r="CR398" s="262">
        <v>1086</v>
      </c>
      <c r="CS398" s="262">
        <v>11558</v>
      </c>
      <c r="CT398" s="262">
        <v>13485</v>
      </c>
      <c r="CU398" s="262">
        <v>8257</v>
      </c>
      <c r="CV398" s="262">
        <v>5818</v>
      </c>
      <c r="CW398" s="262">
        <v>2029</v>
      </c>
      <c r="CX398" s="262">
        <v>1013</v>
      </c>
      <c r="CY398" s="262">
        <v>102257</v>
      </c>
      <c r="CZ398" s="262">
        <v>51201</v>
      </c>
      <c r="DA398" s="262">
        <v>51056</v>
      </c>
      <c r="DB398" s="262">
        <v>9016</v>
      </c>
      <c r="DC398" s="262">
        <v>8278</v>
      </c>
      <c r="DD398" s="262">
        <v>13079</v>
      </c>
      <c r="DE398" s="262">
        <v>16529</v>
      </c>
      <c r="DF398" s="262">
        <v>11670</v>
      </c>
      <c r="DG398" s="262">
        <v>10501</v>
      </c>
      <c r="DH398" s="262">
        <v>4999</v>
      </c>
      <c r="DI398" s="262">
        <v>2665</v>
      </c>
      <c r="DJ398" s="262">
        <v>2664</v>
      </c>
      <c r="DK398" s="262">
        <v>8107</v>
      </c>
      <c r="DL398" s="262">
        <v>2227</v>
      </c>
      <c r="DM398" s="262">
        <v>7944</v>
      </c>
      <c r="DN398" s="262">
        <v>6766</v>
      </c>
      <c r="DO398" s="262">
        <v>12231</v>
      </c>
      <c r="DP398" s="262">
        <v>15954</v>
      </c>
      <c r="DQ398" s="262">
        <v>22802</v>
      </c>
      <c r="DR398" s="262">
        <v>11968</v>
      </c>
      <c r="DS398" s="262">
        <v>8929</v>
      </c>
      <c r="DT398" s="262">
        <v>57100</v>
      </c>
      <c r="DU398" s="262">
        <v>54570</v>
      </c>
      <c r="DV398" s="262">
        <v>2530</v>
      </c>
      <c r="DW398" s="262">
        <v>44400</v>
      </c>
      <c r="DX398" s="262">
        <v>54570</v>
      </c>
      <c r="DY398" s="262">
        <v>47700</v>
      </c>
      <c r="DZ398" s="262">
        <v>1890</v>
      </c>
      <c r="EA398" s="262">
        <v>2610</v>
      </c>
      <c r="EB398" s="262">
        <v>2160</v>
      </c>
      <c r="EC398" s="262">
        <v>0.42420000000000002</v>
      </c>
      <c r="ED398" s="262">
        <v>53650</v>
      </c>
      <c r="EE398" s="262">
        <v>1250</v>
      </c>
      <c r="EF398" s="262">
        <v>6510</v>
      </c>
      <c r="EG398" s="262">
        <v>9920</v>
      </c>
      <c r="EH398" s="262">
        <v>6260</v>
      </c>
      <c r="EI398" s="262">
        <v>8210</v>
      </c>
      <c r="EJ398" s="262">
        <v>880</v>
      </c>
      <c r="EK398" s="262">
        <v>11020</v>
      </c>
      <c r="EL398" s="262">
        <v>5850</v>
      </c>
      <c r="EM398" s="262">
        <v>3580</v>
      </c>
      <c r="EN398" s="262">
        <v>0.42420000000000002</v>
      </c>
      <c r="EO398" s="262">
        <v>54570</v>
      </c>
      <c r="EP398" s="262">
        <v>1260</v>
      </c>
      <c r="EQ398" s="262">
        <v>19900</v>
      </c>
      <c r="ER398" s="262">
        <v>12560</v>
      </c>
      <c r="ES398" s="262">
        <v>590</v>
      </c>
      <c r="ET398" s="262">
        <v>6750</v>
      </c>
      <c r="EU398" s="262">
        <v>11580</v>
      </c>
      <c r="EV398" s="262">
        <v>8380</v>
      </c>
      <c r="EW398" s="262">
        <v>3200</v>
      </c>
      <c r="EX398" s="262">
        <v>21830</v>
      </c>
      <c r="EY398" s="262">
        <v>850</v>
      </c>
      <c r="EZ398" s="262">
        <v>4860</v>
      </c>
      <c r="FA398" s="262">
        <v>3740</v>
      </c>
      <c r="FB398" s="262">
        <v>12390</v>
      </c>
      <c r="FC398" s="262">
        <v>0.42420000000000002</v>
      </c>
      <c r="FD398" s="262">
        <v>9500</v>
      </c>
      <c r="FE398" s="262">
        <v>3240</v>
      </c>
      <c r="FF398" s="262">
        <v>5410</v>
      </c>
      <c r="FG398" s="262">
        <v>850</v>
      </c>
      <c r="FH398" s="262">
        <v>3180</v>
      </c>
      <c r="FI398" s="262">
        <v>0.42420000000000002</v>
      </c>
      <c r="FJ398" s="262">
        <v>2410</v>
      </c>
      <c r="FK398" s="262">
        <v>3180</v>
      </c>
      <c r="FL398" s="262">
        <v>0.42420000000000002</v>
      </c>
      <c r="FM398" s="262">
        <v>490</v>
      </c>
      <c r="FN398" s="262">
        <v>88170</v>
      </c>
      <c r="FO398" s="262">
        <v>3030</v>
      </c>
      <c r="FP398" s="262">
        <v>1340</v>
      </c>
      <c r="FQ398" s="262">
        <v>1690</v>
      </c>
      <c r="FR398" s="262">
        <v>23630</v>
      </c>
      <c r="FS398" s="262">
        <v>44850</v>
      </c>
      <c r="FT398" s="262">
        <v>44000</v>
      </c>
      <c r="FU398" s="262">
        <v>850</v>
      </c>
      <c r="FV398" s="262">
        <v>4860</v>
      </c>
      <c r="FW398" s="262">
        <v>11790</v>
      </c>
      <c r="FX398" s="262">
        <v>88170</v>
      </c>
      <c r="FY398" s="262">
        <v>13220</v>
      </c>
      <c r="FZ398" s="262">
        <v>53810</v>
      </c>
      <c r="GA398" s="262">
        <v>11240</v>
      </c>
      <c r="GB398" s="262">
        <v>710</v>
      </c>
      <c r="GC398" s="262">
        <v>4510</v>
      </c>
      <c r="GD398" s="262">
        <v>4210</v>
      </c>
      <c r="GE398" s="262">
        <v>480</v>
      </c>
      <c r="GF398">
        <v>6465</v>
      </c>
      <c r="GG398">
        <v>4355</v>
      </c>
      <c r="GH398">
        <v>5407</v>
      </c>
      <c r="GI398">
        <v>2962</v>
      </c>
      <c r="GJ398">
        <v>1434</v>
      </c>
      <c r="GK398">
        <v>1884</v>
      </c>
      <c r="GL398">
        <v>2160</v>
      </c>
      <c r="GM398">
        <v>1146</v>
      </c>
      <c r="GN398">
        <v>823</v>
      </c>
      <c r="GO398">
        <v>374</v>
      </c>
      <c r="GP398">
        <v>8809</v>
      </c>
      <c r="GQ398">
        <v>6151</v>
      </c>
      <c r="GR398">
        <v>13251</v>
      </c>
      <c r="GS398">
        <v>5377</v>
      </c>
      <c r="GT398">
        <v>2730</v>
      </c>
      <c r="GU398">
        <v>2756</v>
      </c>
      <c r="GV398">
        <v>3326</v>
      </c>
      <c r="GW398">
        <v>1606</v>
      </c>
      <c r="GX398">
        <v>1127</v>
      </c>
      <c r="GY398">
        <v>513</v>
      </c>
    </row>
    <row r="399" spans="1:207">
      <c r="A399" s="262">
        <v>16062</v>
      </c>
      <c r="B399" s="262">
        <v>16</v>
      </c>
      <c r="C399" s="262">
        <v>0</v>
      </c>
      <c r="D399" s="262">
        <v>62</v>
      </c>
      <c r="E399" s="262" t="s">
        <v>198</v>
      </c>
      <c r="F399" s="262" t="s">
        <v>2979</v>
      </c>
      <c r="G399" s="262" t="s">
        <v>2980</v>
      </c>
      <c r="H399" s="262" t="s">
        <v>2202</v>
      </c>
      <c r="I399" s="262">
        <v>22130</v>
      </c>
      <c r="J399" s="262">
        <v>5788</v>
      </c>
      <c r="K399" s="262">
        <v>6140</v>
      </c>
      <c r="L399" s="262">
        <v>1335</v>
      </c>
      <c r="M399" s="262">
        <v>1119</v>
      </c>
      <c r="N399" s="262">
        <v>1496</v>
      </c>
      <c r="O399" s="262">
        <v>1928</v>
      </c>
      <c r="P399" s="262">
        <v>2692</v>
      </c>
      <c r="Q399" s="262">
        <v>1245</v>
      </c>
      <c r="R399" s="262">
        <v>387</v>
      </c>
      <c r="S399" s="262">
        <v>1337</v>
      </c>
      <c r="T399" s="262">
        <v>18862</v>
      </c>
      <c r="U399" s="262">
        <v>793</v>
      </c>
      <c r="V399" s="262">
        <v>742</v>
      </c>
      <c r="W399" s="262">
        <v>152</v>
      </c>
      <c r="X399" s="262">
        <v>116</v>
      </c>
      <c r="Y399" s="262">
        <v>50</v>
      </c>
      <c r="Z399" s="262">
        <v>78</v>
      </c>
      <c r="AA399" s="262">
        <v>1477</v>
      </c>
      <c r="AB399" s="262">
        <v>2411</v>
      </c>
      <c r="AC399" s="262">
        <v>273</v>
      </c>
      <c r="AD399" s="262">
        <v>15916</v>
      </c>
      <c r="AE399" s="262">
        <v>1903</v>
      </c>
      <c r="AF399" s="262">
        <v>150</v>
      </c>
      <c r="AG399" s="262">
        <v>15155</v>
      </c>
      <c r="AH399" s="262">
        <v>3618</v>
      </c>
      <c r="AI399" s="262">
        <v>1905</v>
      </c>
      <c r="AJ399" s="262">
        <v>1263</v>
      </c>
      <c r="AK399" s="262">
        <v>189</v>
      </c>
      <c r="AL399" s="262">
        <v>12964</v>
      </c>
      <c r="AM399" s="262">
        <v>3546</v>
      </c>
      <c r="AN399" s="262">
        <v>4947</v>
      </c>
      <c r="AO399" s="262">
        <v>673</v>
      </c>
      <c r="AP399" s="262">
        <v>45256</v>
      </c>
      <c r="AQ399" s="262">
        <v>9617</v>
      </c>
      <c r="AR399" s="262">
        <v>9473</v>
      </c>
      <c r="AS399" s="262">
        <v>3301</v>
      </c>
      <c r="AT399" s="262">
        <v>5010</v>
      </c>
      <c r="AU399" s="262">
        <v>5413</v>
      </c>
      <c r="AV399" s="262">
        <v>5517</v>
      </c>
      <c r="AW399" s="262">
        <v>4777</v>
      </c>
      <c r="AX399" s="262">
        <v>1525</v>
      </c>
      <c r="AY399" s="262">
        <v>620</v>
      </c>
      <c r="AZ399" s="262">
        <v>5543</v>
      </c>
      <c r="BA399" s="262">
        <v>24732</v>
      </c>
      <c r="BB399" s="262">
        <v>6530</v>
      </c>
      <c r="BC399" s="262">
        <v>5926</v>
      </c>
      <c r="BD399" s="262">
        <v>1410</v>
      </c>
      <c r="BE399" s="262">
        <v>668</v>
      </c>
      <c r="BF399" s="262">
        <v>285</v>
      </c>
      <c r="BG399" s="262">
        <v>159</v>
      </c>
      <c r="BH399" s="262">
        <v>11147</v>
      </c>
      <c r="BI399" s="262">
        <v>6470</v>
      </c>
      <c r="BJ399" s="262">
        <v>659</v>
      </c>
      <c r="BK399" s="262">
        <v>24383</v>
      </c>
      <c r="BL399" s="262">
        <v>2422</v>
      </c>
      <c r="BM399" s="262">
        <v>172</v>
      </c>
      <c r="BN399" s="262">
        <v>20023</v>
      </c>
      <c r="BO399" s="262">
        <v>22933</v>
      </c>
      <c r="BP399" s="262">
        <v>64</v>
      </c>
      <c r="BQ399" s="262">
        <v>2233</v>
      </c>
      <c r="BR399" s="262">
        <v>2542</v>
      </c>
      <c r="BS399" s="262">
        <v>10992</v>
      </c>
      <c r="BT399" s="262">
        <v>11322</v>
      </c>
      <c r="BU399" s="262">
        <v>7483</v>
      </c>
      <c r="BV399" s="262">
        <v>5566</v>
      </c>
      <c r="BW399" s="262">
        <v>4000</v>
      </c>
      <c r="BX399" s="262">
        <v>1608</v>
      </c>
      <c r="BY399" s="262">
        <v>716</v>
      </c>
      <c r="BZ399" s="262">
        <v>414</v>
      </c>
      <c r="CA399" s="262">
        <v>610</v>
      </c>
      <c r="CB399" s="262">
        <v>1720</v>
      </c>
      <c r="CC399" s="262">
        <v>4757</v>
      </c>
      <c r="CD399" s="262">
        <v>10802</v>
      </c>
      <c r="CE399" s="262">
        <v>10678</v>
      </c>
      <c r="CF399" s="262">
        <v>7833</v>
      </c>
      <c r="CG399" s="262">
        <v>4854</v>
      </c>
      <c r="CH399" s="262">
        <v>4609</v>
      </c>
      <c r="CI399" s="262">
        <v>19162</v>
      </c>
      <c r="CJ399" s="262">
        <v>5281</v>
      </c>
      <c r="CK399" s="262">
        <v>19270</v>
      </c>
      <c r="CL399" s="262">
        <v>1540</v>
      </c>
      <c r="CM399" s="262">
        <v>41719</v>
      </c>
      <c r="CN399" s="262">
        <v>14610</v>
      </c>
      <c r="CO399" s="262">
        <v>12167</v>
      </c>
      <c r="CP399" s="262">
        <v>10133</v>
      </c>
      <c r="CQ399" s="262">
        <v>3626</v>
      </c>
      <c r="CR399" s="262">
        <v>1183</v>
      </c>
      <c r="CS399" s="262">
        <v>14610</v>
      </c>
      <c r="CT399" s="262">
        <v>14995</v>
      </c>
      <c r="CU399" s="262">
        <v>7299</v>
      </c>
      <c r="CV399" s="262">
        <v>3454</v>
      </c>
      <c r="CW399" s="262">
        <v>965</v>
      </c>
      <c r="CX399" s="262">
        <v>396</v>
      </c>
      <c r="CY399" s="262">
        <v>87210</v>
      </c>
      <c r="CZ399" s="262">
        <v>43012</v>
      </c>
      <c r="DA399" s="262">
        <v>44198</v>
      </c>
      <c r="DB399" s="262">
        <v>6564</v>
      </c>
      <c r="DC399" s="262">
        <v>6097</v>
      </c>
      <c r="DD399" s="262">
        <v>10773</v>
      </c>
      <c r="DE399" s="262">
        <v>14115</v>
      </c>
      <c r="DF399" s="262">
        <v>10953</v>
      </c>
      <c r="DG399" s="262">
        <v>10644</v>
      </c>
      <c r="DH399" s="262">
        <v>4999</v>
      </c>
      <c r="DI399" s="262">
        <v>1958</v>
      </c>
      <c r="DJ399" s="262">
        <v>1980</v>
      </c>
      <c r="DK399" s="262">
        <v>5915</v>
      </c>
      <c r="DL399" s="262">
        <v>1570</v>
      </c>
      <c r="DM399" s="262">
        <v>6819</v>
      </c>
      <c r="DN399" s="262">
        <v>5192</v>
      </c>
      <c r="DO399" s="262">
        <v>9222</v>
      </c>
      <c r="DP399" s="262">
        <v>13843</v>
      </c>
      <c r="DQ399" s="262">
        <v>19605</v>
      </c>
      <c r="DR399" s="262">
        <v>11932</v>
      </c>
      <c r="DS399" s="262">
        <v>9174</v>
      </c>
      <c r="DT399" s="262">
        <v>45340</v>
      </c>
      <c r="DU399" s="262">
        <v>42180</v>
      </c>
      <c r="DV399" s="262">
        <v>3150</v>
      </c>
      <c r="DW399" s="262">
        <v>41260</v>
      </c>
      <c r="DX399" s="262">
        <v>42180</v>
      </c>
      <c r="DY399" s="262">
        <v>37120</v>
      </c>
      <c r="DZ399" s="262">
        <v>1470</v>
      </c>
      <c r="EA399" s="262">
        <v>1670</v>
      </c>
      <c r="EB399" s="262">
        <v>1700</v>
      </c>
      <c r="EC399" s="262">
        <v>0.42420000000000002</v>
      </c>
      <c r="ED399" s="262">
        <v>41300</v>
      </c>
      <c r="EE399" s="262">
        <v>1460</v>
      </c>
      <c r="EF399" s="262">
        <v>5380</v>
      </c>
      <c r="EG399" s="262">
        <v>7440</v>
      </c>
      <c r="EH399" s="262">
        <v>4410</v>
      </c>
      <c r="EI399" s="262">
        <v>6350</v>
      </c>
      <c r="EJ399" s="262">
        <v>840</v>
      </c>
      <c r="EK399" s="262">
        <v>8010</v>
      </c>
      <c r="EL399" s="262">
        <v>4210</v>
      </c>
      <c r="EM399" s="262">
        <v>2970</v>
      </c>
      <c r="EN399" s="262">
        <v>0.42420000000000002</v>
      </c>
      <c r="EO399" s="262">
        <v>42180</v>
      </c>
      <c r="EP399" s="262">
        <v>1050</v>
      </c>
      <c r="EQ399" s="262">
        <v>12510</v>
      </c>
      <c r="ER399" s="262">
        <v>8140</v>
      </c>
      <c r="ES399" s="262">
        <v>670</v>
      </c>
      <c r="ET399" s="262">
        <v>3690</v>
      </c>
      <c r="EU399" s="262">
        <v>9220</v>
      </c>
      <c r="EV399" s="262">
        <v>6660</v>
      </c>
      <c r="EW399" s="262">
        <v>2560</v>
      </c>
      <c r="EX399" s="262">
        <v>19400</v>
      </c>
      <c r="EY399" s="262">
        <v>660</v>
      </c>
      <c r="EZ399" s="262">
        <v>4310</v>
      </c>
      <c r="FA399" s="262">
        <v>3160</v>
      </c>
      <c r="FB399" s="262">
        <v>11270</v>
      </c>
      <c r="FC399" s="262">
        <v>0.42420000000000002</v>
      </c>
      <c r="FD399" s="262">
        <v>7340</v>
      </c>
      <c r="FE399" s="262">
        <v>2890</v>
      </c>
      <c r="FF399" s="262">
        <v>3920</v>
      </c>
      <c r="FG399" s="262">
        <v>520</v>
      </c>
      <c r="FH399" s="262">
        <v>2820</v>
      </c>
      <c r="FI399" s="262">
        <v>0.42420000000000002</v>
      </c>
      <c r="FJ399" s="262">
        <v>1850</v>
      </c>
      <c r="FK399" s="262">
        <v>1780</v>
      </c>
      <c r="FL399" s="262">
        <v>0.42420000000000002</v>
      </c>
      <c r="FM399" s="262">
        <v>590</v>
      </c>
      <c r="FN399" s="262">
        <v>76910</v>
      </c>
      <c r="FO399" s="262">
        <v>3890</v>
      </c>
      <c r="FP399" s="262">
        <v>2580</v>
      </c>
      <c r="FQ399" s="262">
        <v>1310</v>
      </c>
      <c r="FR399" s="262">
        <v>20870</v>
      </c>
      <c r="FS399" s="262">
        <v>35870</v>
      </c>
      <c r="FT399" s="262">
        <v>35350</v>
      </c>
      <c r="FU399" s="262">
        <v>520</v>
      </c>
      <c r="FV399" s="262">
        <v>6090</v>
      </c>
      <c r="FW399" s="262">
        <v>10190</v>
      </c>
      <c r="FX399" s="262">
        <v>76910</v>
      </c>
      <c r="FY399" s="262">
        <v>12550</v>
      </c>
      <c r="FZ399" s="262">
        <v>43630</v>
      </c>
      <c r="GA399" s="262">
        <v>10570</v>
      </c>
      <c r="GB399" s="262">
        <v>520</v>
      </c>
      <c r="GC399" s="262">
        <v>5600</v>
      </c>
      <c r="GD399" s="262">
        <v>3630</v>
      </c>
      <c r="GE399" s="262">
        <v>420</v>
      </c>
      <c r="GF399">
        <v>5788</v>
      </c>
      <c r="GG399">
        <v>6033</v>
      </c>
      <c r="GH399">
        <v>3941</v>
      </c>
      <c r="GI399">
        <v>1519</v>
      </c>
      <c r="GJ399">
        <v>790</v>
      </c>
      <c r="GK399">
        <v>1155</v>
      </c>
      <c r="GL399">
        <v>1680</v>
      </c>
      <c r="GM399">
        <v>725</v>
      </c>
      <c r="GN399">
        <v>360</v>
      </c>
      <c r="GO399">
        <v>139</v>
      </c>
      <c r="GP399">
        <v>9617</v>
      </c>
      <c r="GQ399">
        <v>9328</v>
      </c>
      <c r="GR399">
        <v>13568</v>
      </c>
      <c r="GS399">
        <v>4192</v>
      </c>
      <c r="GT399">
        <v>2323</v>
      </c>
      <c r="GU399">
        <v>1810</v>
      </c>
      <c r="GV399">
        <v>2795</v>
      </c>
      <c r="GW399">
        <v>870</v>
      </c>
      <c r="GX399">
        <v>451</v>
      </c>
      <c r="GY399">
        <v>299</v>
      </c>
    </row>
    <row r="400" spans="1:207">
      <c r="A400" s="262">
        <v>16063</v>
      </c>
      <c r="B400" s="262">
        <v>16</v>
      </c>
      <c r="C400" s="262">
        <v>0</v>
      </c>
      <c r="D400" s="262">
        <v>63</v>
      </c>
      <c r="E400" s="262" t="s">
        <v>198</v>
      </c>
      <c r="F400" s="262" t="s">
        <v>2981</v>
      </c>
      <c r="G400" s="262" t="s">
        <v>2982</v>
      </c>
      <c r="H400" s="262" t="s">
        <v>2202</v>
      </c>
      <c r="I400" s="262">
        <v>36520</v>
      </c>
      <c r="J400" s="262">
        <v>8161</v>
      </c>
      <c r="K400" s="262">
        <v>7817</v>
      </c>
      <c r="L400" s="262">
        <v>2630</v>
      </c>
      <c r="M400" s="262">
        <v>2380</v>
      </c>
      <c r="N400" s="262">
        <v>3274</v>
      </c>
      <c r="O400" s="262">
        <v>3843</v>
      </c>
      <c r="P400" s="262">
        <v>5386</v>
      </c>
      <c r="Q400" s="262">
        <v>2130</v>
      </c>
      <c r="R400" s="262">
        <v>899</v>
      </c>
      <c r="S400" s="262">
        <v>2477</v>
      </c>
      <c r="T400" s="262">
        <v>32497</v>
      </c>
      <c r="U400" s="262">
        <v>530</v>
      </c>
      <c r="V400" s="262">
        <v>384</v>
      </c>
      <c r="W400" s="262">
        <v>335</v>
      </c>
      <c r="X400" s="262">
        <v>144</v>
      </c>
      <c r="Y400" s="262">
        <v>52</v>
      </c>
      <c r="Z400" s="262">
        <v>101</v>
      </c>
      <c r="AA400" s="262">
        <v>1248</v>
      </c>
      <c r="AB400" s="262">
        <v>2431</v>
      </c>
      <c r="AC400" s="262">
        <v>322</v>
      </c>
      <c r="AD400" s="262">
        <v>28980</v>
      </c>
      <c r="AE400" s="262">
        <v>3220</v>
      </c>
      <c r="AF400" s="262">
        <v>319</v>
      </c>
      <c r="AG400" s="262">
        <v>24331</v>
      </c>
      <c r="AH400" s="262">
        <v>8653</v>
      </c>
      <c r="AI400" s="262">
        <v>2434</v>
      </c>
      <c r="AJ400" s="262">
        <v>976</v>
      </c>
      <c r="AK400" s="262">
        <v>126</v>
      </c>
      <c r="AL400" s="262">
        <v>29174</v>
      </c>
      <c r="AM400" s="262">
        <v>2963</v>
      </c>
      <c r="AN400" s="262">
        <v>3149</v>
      </c>
      <c r="AO400" s="262">
        <v>1234</v>
      </c>
      <c r="AP400" s="262">
        <v>62236</v>
      </c>
      <c r="AQ400" s="262">
        <v>11781</v>
      </c>
      <c r="AR400" s="262">
        <v>11662</v>
      </c>
      <c r="AS400" s="262">
        <v>4220</v>
      </c>
      <c r="AT400" s="262">
        <v>6719</v>
      </c>
      <c r="AU400" s="262">
        <v>7238</v>
      </c>
      <c r="AV400" s="262">
        <v>7746</v>
      </c>
      <c r="AW400" s="262">
        <v>8922</v>
      </c>
      <c r="AX400" s="262">
        <v>2857</v>
      </c>
      <c r="AY400" s="262">
        <v>1091</v>
      </c>
      <c r="AZ400" s="262">
        <v>8562</v>
      </c>
      <c r="BA400" s="262">
        <v>43613</v>
      </c>
      <c r="BB400" s="262">
        <v>3951</v>
      </c>
      <c r="BC400" s="262">
        <v>2113</v>
      </c>
      <c r="BD400" s="262">
        <v>3064</v>
      </c>
      <c r="BE400" s="262">
        <v>550</v>
      </c>
      <c r="BF400" s="262">
        <v>232</v>
      </c>
      <c r="BG400" s="262">
        <v>151</v>
      </c>
      <c r="BH400" s="262">
        <v>6492</v>
      </c>
      <c r="BI400" s="262">
        <v>5752</v>
      </c>
      <c r="BJ400" s="262">
        <v>859</v>
      </c>
      <c r="BK400" s="262">
        <v>44551</v>
      </c>
      <c r="BL400" s="262">
        <v>4201</v>
      </c>
      <c r="BM400" s="262">
        <v>381</v>
      </c>
      <c r="BN400" s="262">
        <v>36133</v>
      </c>
      <c r="BO400" s="262">
        <v>22062</v>
      </c>
      <c r="BP400" s="262">
        <v>145</v>
      </c>
      <c r="BQ400" s="262">
        <v>3896</v>
      </c>
      <c r="BR400" s="262">
        <v>1981</v>
      </c>
      <c r="BS400" s="262">
        <v>11052</v>
      </c>
      <c r="BT400" s="262">
        <v>15156</v>
      </c>
      <c r="BU400" s="262">
        <v>11243</v>
      </c>
      <c r="BV400" s="262">
        <v>8922</v>
      </c>
      <c r="BW400" s="262">
        <v>7266</v>
      </c>
      <c r="BX400" s="262">
        <v>3012</v>
      </c>
      <c r="BY400" s="262">
        <v>1517</v>
      </c>
      <c r="BZ400" s="262">
        <v>884</v>
      </c>
      <c r="CA400" s="262">
        <v>1203</v>
      </c>
      <c r="CB400" s="262">
        <v>425</v>
      </c>
      <c r="CC400" s="262">
        <v>2864</v>
      </c>
      <c r="CD400" s="262">
        <v>11221</v>
      </c>
      <c r="CE400" s="262">
        <v>17388</v>
      </c>
      <c r="CF400" s="262">
        <v>11967</v>
      </c>
      <c r="CG400" s="262">
        <v>8627</v>
      </c>
      <c r="CH400" s="262">
        <v>9744</v>
      </c>
      <c r="CI400" s="262">
        <v>44273</v>
      </c>
      <c r="CJ400" s="262">
        <v>4885</v>
      </c>
      <c r="CK400" s="262">
        <v>10651</v>
      </c>
      <c r="CL400" s="262">
        <v>2427</v>
      </c>
      <c r="CM400" s="262">
        <v>56648</v>
      </c>
      <c r="CN400" s="262">
        <v>16137</v>
      </c>
      <c r="CO400" s="262">
        <v>15971</v>
      </c>
      <c r="CP400" s="262">
        <v>18224</v>
      </c>
      <c r="CQ400" s="262">
        <v>5477</v>
      </c>
      <c r="CR400" s="262">
        <v>839</v>
      </c>
      <c r="CS400" s="262">
        <v>16137</v>
      </c>
      <c r="CT400" s="262">
        <v>19221</v>
      </c>
      <c r="CU400" s="262">
        <v>11473</v>
      </c>
      <c r="CV400" s="262">
        <v>6789</v>
      </c>
      <c r="CW400" s="262">
        <v>2051</v>
      </c>
      <c r="CX400" s="262">
        <v>977</v>
      </c>
      <c r="CY400" s="262">
        <v>128719</v>
      </c>
      <c r="CZ400" s="262">
        <v>64308</v>
      </c>
      <c r="DA400" s="262">
        <v>64411</v>
      </c>
      <c r="DB400" s="262">
        <v>9785</v>
      </c>
      <c r="DC400" s="262">
        <v>9001</v>
      </c>
      <c r="DD400" s="262">
        <v>14860</v>
      </c>
      <c r="DE400" s="262">
        <v>22223</v>
      </c>
      <c r="DF400" s="262">
        <v>15354</v>
      </c>
      <c r="DG400" s="262">
        <v>15058</v>
      </c>
      <c r="DH400" s="262">
        <v>6869</v>
      </c>
      <c r="DI400" s="262">
        <v>2957</v>
      </c>
      <c r="DJ400" s="262">
        <v>2813</v>
      </c>
      <c r="DK400" s="262">
        <v>8873</v>
      </c>
      <c r="DL400" s="262">
        <v>2430</v>
      </c>
      <c r="DM400" s="262">
        <v>9013</v>
      </c>
      <c r="DN400" s="262">
        <v>7560</v>
      </c>
      <c r="DO400" s="262">
        <v>14730</v>
      </c>
      <c r="DP400" s="262">
        <v>20839</v>
      </c>
      <c r="DQ400" s="262">
        <v>30602</v>
      </c>
      <c r="DR400" s="262">
        <v>16170</v>
      </c>
      <c r="DS400" s="262">
        <v>12732</v>
      </c>
      <c r="DT400" s="262">
        <v>73210</v>
      </c>
      <c r="DU400" s="262">
        <v>70240</v>
      </c>
      <c r="DV400" s="262">
        <v>2980</v>
      </c>
      <c r="DW400" s="262">
        <v>54790</v>
      </c>
      <c r="DX400" s="262">
        <v>70240</v>
      </c>
      <c r="DY400" s="262">
        <v>61940</v>
      </c>
      <c r="DZ400" s="262">
        <v>2400</v>
      </c>
      <c r="EA400" s="262">
        <v>2650</v>
      </c>
      <c r="EB400" s="262">
        <v>2760</v>
      </c>
      <c r="EC400" s="262">
        <v>0.42420000000000002</v>
      </c>
      <c r="ED400" s="262">
        <v>68820</v>
      </c>
      <c r="EE400" s="262">
        <v>1950</v>
      </c>
      <c r="EF400" s="262">
        <v>6960</v>
      </c>
      <c r="EG400" s="262">
        <v>11120</v>
      </c>
      <c r="EH400" s="262">
        <v>8290</v>
      </c>
      <c r="EI400" s="262">
        <v>9570</v>
      </c>
      <c r="EJ400" s="262">
        <v>1030</v>
      </c>
      <c r="EK400" s="262">
        <v>15580</v>
      </c>
      <c r="EL400" s="262">
        <v>8780</v>
      </c>
      <c r="EM400" s="262">
        <v>5120</v>
      </c>
      <c r="EN400" s="262">
        <v>420</v>
      </c>
      <c r="EO400" s="262">
        <v>70240</v>
      </c>
      <c r="EP400" s="262">
        <v>1490</v>
      </c>
      <c r="EQ400" s="262">
        <v>26590</v>
      </c>
      <c r="ER400" s="262">
        <v>20240</v>
      </c>
      <c r="ES400" s="262">
        <v>770</v>
      </c>
      <c r="ET400" s="262">
        <v>5570</v>
      </c>
      <c r="EU400" s="262">
        <v>16030</v>
      </c>
      <c r="EV400" s="262">
        <v>11350</v>
      </c>
      <c r="EW400" s="262">
        <v>4680</v>
      </c>
      <c r="EX400" s="262">
        <v>26110</v>
      </c>
      <c r="EY400" s="262">
        <v>1600</v>
      </c>
      <c r="EZ400" s="262">
        <v>6980</v>
      </c>
      <c r="FA400" s="262">
        <v>4530</v>
      </c>
      <c r="FB400" s="262">
        <v>13000</v>
      </c>
      <c r="FC400" s="262">
        <v>20</v>
      </c>
      <c r="FD400" s="262">
        <v>10690</v>
      </c>
      <c r="FE400" s="262">
        <v>4310</v>
      </c>
      <c r="FF400" s="262">
        <v>5650</v>
      </c>
      <c r="FG400" s="262">
        <v>730</v>
      </c>
      <c r="FH400" s="262">
        <v>4160</v>
      </c>
      <c r="FI400" s="262">
        <v>0.42420000000000002</v>
      </c>
      <c r="FJ400" s="262">
        <v>2860</v>
      </c>
      <c r="FK400" s="262">
        <v>2700</v>
      </c>
      <c r="FL400" s="262">
        <v>0.42420000000000002</v>
      </c>
      <c r="FM400" s="262">
        <v>560</v>
      </c>
      <c r="FN400" s="262">
        <v>113810</v>
      </c>
      <c r="FO400" s="262">
        <v>4180</v>
      </c>
      <c r="FP400" s="262">
        <v>2080</v>
      </c>
      <c r="FQ400" s="262">
        <v>2110</v>
      </c>
      <c r="FR400" s="262">
        <v>34300</v>
      </c>
      <c r="FS400" s="262">
        <v>55850</v>
      </c>
      <c r="FT400" s="262">
        <v>55120</v>
      </c>
      <c r="FU400" s="262">
        <v>730</v>
      </c>
      <c r="FV400" s="262">
        <v>6670</v>
      </c>
      <c r="FW400" s="262">
        <v>12810</v>
      </c>
      <c r="FX400" s="262">
        <v>113810</v>
      </c>
      <c r="FY400" s="262">
        <v>16820</v>
      </c>
      <c r="FZ400" s="262">
        <v>69550</v>
      </c>
      <c r="GA400" s="262">
        <v>15140</v>
      </c>
      <c r="GB400" s="262">
        <v>980</v>
      </c>
      <c r="GC400" s="262">
        <v>6110</v>
      </c>
      <c r="GD400" s="262">
        <v>4730</v>
      </c>
      <c r="GE400" s="262">
        <v>480</v>
      </c>
      <c r="GF400">
        <v>8161</v>
      </c>
      <c r="GG400">
        <v>7672</v>
      </c>
      <c r="GH400">
        <v>8167</v>
      </c>
      <c r="GI400">
        <v>3035</v>
      </c>
      <c r="GJ400">
        <v>1481</v>
      </c>
      <c r="GK400">
        <v>2632</v>
      </c>
      <c r="GL400">
        <v>2928</v>
      </c>
      <c r="GM400">
        <v>1267</v>
      </c>
      <c r="GN400">
        <v>821</v>
      </c>
      <c r="GO400">
        <v>356</v>
      </c>
      <c r="GP400">
        <v>11781</v>
      </c>
      <c r="GQ400">
        <v>11463</v>
      </c>
      <c r="GR400">
        <v>17953</v>
      </c>
      <c r="GS400">
        <v>5598</v>
      </c>
      <c r="GT400">
        <v>3249</v>
      </c>
      <c r="GU400">
        <v>4541</v>
      </c>
      <c r="GV400">
        <v>4549</v>
      </c>
      <c r="GW400">
        <v>1647</v>
      </c>
      <c r="GX400">
        <v>1012</v>
      </c>
      <c r="GY400">
        <v>443</v>
      </c>
    </row>
    <row r="401" spans="1:207">
      <c r="A401" s="262">
        <v>16064</v>
      </c>
      <c r="B401" s="262">
        <v>16</v>
      </c>
      <c r="C401" s="262">
        <v>0</v>
      </c>
      <c r="D401" s="262">
        <v>64</v>
      </c>
      <c r="E401" s="262" t="s">
        <v>198</v>
      </c>
      <c r="F401" s="262" t="s">
        <v>2983</v>
      </c>
      <c r="G401" s="262" t="s">
        <v>2984</v>
      </c>
      <c r="H401" s="262" t="s">
        <v>2202</v>
      </c>
      <c r="I401" s="262">
        <v>29265</v>
      </c>
      <c r="J401" s="262">
        <v>9428</v>
      </c>
      <c r="K401" s="262">
        <v>5900</v>
      </c>
      <c r="L401" s="262">
        <v>1466</v>
      </c>
      <c r="M401" s="262">
        <v>1392</v>
      </c>
      <c r="N401" s="262">
        <v>2123</v>
      </c>
      <c r="O401" s="262">
        <v>2933</v>
      </c>
      <c r="P401" s="262">
        <v>3635</v>
      </c>
      <c r="Q401" s="262">
        <v>1724</v>
      </c>
      <c r="R401" s="262">
        <v>664</v>
      </c>
      <c r="S401" s="262">
        <v>1811</v>
      </c>
      <c r="T401" s="262">
        <v>25677</v>
      </c>
      <c r="U401" s="262">
        <v>561</v>
      </c>
      <c r="V401" s="262">
        <v>792</v>
      </c>
      <c r="W401" s="262">
        <v>116</v>
      </c>
      <c r="X401" s="262">
        <v>207</v>
      </c>
      <c r="Y401" s="262">
        <v>15</v>
      </c>
      <c r="Z401" s="262">
        <v>86</v>
      </c>
      <c r="AA401" s="262">
        <v>1049</v>
      </c>
      <c r="AB401" s="262">
        <v>2330</v>
      </c>
      <c r="AC401" s="262">
        <v>480</v>
      </c>
      <c r="AD401" s="262">
        <v>21874</v>
      </c>
      <c r="AE401" s="262">
        <v>3212</v>
      </c>
      <c r="AF401" s="262">
        <v>320</v>
      </c>
      <c r="AG401" s="262">
        <v>20347</v>
      </c>
      <c r="AH401" s="262">
        <v>5062</v>
      </c>
      <c r="AI401" s="262">
        <v>2481</v>
      </c>
      <c r="AJ401" s="262">
        <v>1278</v>
      </c>
      <c r="AK401" s="262">
        <v>97</v>
      </c>
      <c r="AL401" s="262">
        <v>15268</v>
      </c>
      <c r="AM401" s="262">
        <v>3239</v>
      </c>
      <c r="AN401" s="262">
        <v>9118</v>
      </c>
      <c r="AO401" s="262">
        <v>1640</v>
      </c>
      <c r="AP401" s="262">
        <v>53279</v>
      </c>
      <c r="AQ401" s="262">
        <v>15121</v>
      </c>
      <c r="AR401" s="262">
        <v>9001</v>
      </c>
      <c r="AS401" s="262">
        <v>2482</v>
      </c>
      <c r="AT401" s="262">
        <v>4616</v>
      </c>
      <c r="AU401" s="262">
        <v>5259</v>
      </c>
      <c r="AV401" s="262">
        <v>7202</v>
      </c>
      <c r="AW401" s="262">
        <v>6513</v>
      </c>
      <c r="AX401" s="262">
        <v>2165</v>
      </c>
      <c r="AY401" s="262">
        <v>920</v>
      </c>
      <c r="AZ401" s="262">
        <v>6936</v>
      </c>
      <c r="BA401" s="262">
        <v>34269</v>
      </c>
      <c r="BB401" s="262">
        <v>4698</v>
      </c>
      <c r="BC401" s="262">
        <v>5476</v>
      </c>
      <c r="BD401" s="262">
        <v>829</v>
      </c>
      <c r="BE401" s="262">
        <v>846</v>
      </c>
      <c r="BF401" s="262">
        <v>51</v>
      </c>
      <c r="BG401" s="262">
        <v>174</v>
      </c>
      <c r="BH401" s="262">
        <v>6028</v>
      </c>
      <c r="BI401" s="262">
        <v>5963</v>
      </c>
      <c r="BJ401" s="262">
        <v>3120</v>
      </c>
      <c r="BK401" s="262">
        <v>33456</v>
      </c>
      <c r="BL401" s="262">
        <v>4240</v>
      </c>
      <c r="BM401" s="262">
        <v>472</v>
      </c>
      <c r="BN401" s="262">
        <v>26383</v>
      </c>
      <c r="BO401" s="262">
        <v>22843</v>
      </c>
      <c r="BP401" s="262">
        <v>50</v>
      </c>
      <c r="BQ401" s="262">
        <v>4003</v>
      </c>
      <c r="BR401" s="262">
        <v>2387</v>
      </c>
      <c r="BS401" s="262">
        <v>11216</v>
      </c>
      <c r="BT401" s="262">
        <v>12696</v>
      </c>
      <c r="BU401" s="262">
        <v>9062</v>
      </c>
      <c r="BV401" s="262">
        <v>7119</v>
      </c>
      <c r="BW401" s="262">
        <v>5617</v>
      </c>
      <c r="BX401" s="262">
        <v>2314</v>
      </c>
      <c r="BY401" s="262">
        <v>1045</v>
      </c>
      <c r="BZ401" s="262">
        <v>732</v>
      </c>
      <c r="CA401" s="262">
        <v>1091</v>
      </c>
      <c r="CB401" s="262">
        <v>725</v>
      </c>
      <c r="CC401" s="262">
        <v>4015</v>
      </c>
      <c r="CD401" s="262">
        <v>11332</v>
      </c>
      <c r="CE401" s="262">
        <v>13984</v>
      </c>
      <c r="CF401" s="262">
        <v>9431</v>
      </c>
      <c r="CG401" s="262">
        <v>6817</v>
      </c>
      <c r="CH401" s="262">
        <v>6975</v>
      </c>
      <c r="CI401" s="262">
        <v>21755</v>
      </c>
      <c r="CJ401" s="262">
        <v>4783</v>
      </c>
      <c r="CK401" s="262">
        <v>21571</v>
      </c>
      <c r="CL401" s="262">
        <v>5170</v>
      </c>
      <c r="CM401" s="262">
        <v>47972</v>
      </c>
      <c r="CN401" s="262">
        <v>15656</v>
      </c>
      <c r="CO401" s="262">
        <v>13388</v>
      </c>
      <c r="CP401" s="262">
        <v>13419</v>
      </c>
      <c r="CQ401" s="262">
        <v>4587</v>
      </c>
      <c r="CR401" s="262">
        <v>922</v>
      </c>
      <c r="CS401" s="262">
        <v>15656</v>
      </c>
      <c r="CT401" s="262">
        <v>16287</v>
      </c>
      <c r="CU401" s="262">
        <v>8644</v>
      </c>
      <c r="CV401" s="262">
        <v>5204</v>
      </c>
      <c r="CW401" s="262">
        <v>1495</v>
      </c>
      <c r="CX401" s="262">
        <v>686</v>
      </c>
      <c r="CY401" s="262">
        <v>106122</v>
      </c>
      <c r="CZ401" s="262">
        <v>52297</v>
      </c>
      <c r="DA401" s="262">
        <v>53825</v>
      </c>
      <c r="DB401" s="262">
        <v>8645</v>
      </c>
      <c r="DC401" s="262">
        <v>8238</v>
      </c>
      <c r="DD401" s="262">
        <v>12206</v>
      </c>
      <c r="DE401" s="262">
        <v>17791</v>
      </c>
      <c r="DF401" s="262">
        <v>12072</v>
      </c>
      <c r="DG401" s="262">
        <v>12423</v>
      </c>
      <c r="DH401" s="262">
        <v>5781</v>
      </c>
      <c r="DI401" s="262">
        <v>2539</v>
      </c>
      <c r="DJ401" s="262">
        <v>2571</v>
      </c>
      <c r="DK401" s="262">
        <v>7887</v>
      </c>
      <c r="DL401" s="262">
        <v>2263</v>
      </c>
      <c r="DM401" s="262">
        <v>7666</v>
      </c>
      <c r="DN401" s="262">
        <v>6163</v>
      </c>
      <c r="DO401" s="262">
        <v>11759</v>
      </c>
      <c r="DP401" s="262">
        <v>17207</v>
      </c>
      <c r="DQ401" s="262">
        <v>24115</v>
      </c>
      <c r="DR401" s="262">
        <v>13236</v>
      </c>
      <c r="DS401" s="262">
        <v>10716</v>
      </c>
      <c r="DT401" s="262">
        <v>58270</v>
      </c>
      <c r="DU401" s="262">
        <v>53500</v>
      </c>
      <c r="DV401" s="262">
        <v>4770</v>
      </c>
      <c r="DW401" s="262">
        <v>46920</v>
      </c>
      <c r="DX401" s="262">
        <v>53500</v>
      </c>
      <c r="DY401" s="262">
        <v>45930</v>
      </c>
      <c r="DZ401" s="262">
        <v>2160</v>
      </c>
      <c r="EA401" s="262">
        <v>2510</v>
      </c>
      <c r="EB401" s="262">
        <v>2610</v>
      </c>
      <c r="EC401" s="262">
        <v>0.42420000000000002</v>
      </c>
      <c r="ED401" s="262">
        <v>52590</v>
      </c>
      <c r="EE401" s="262">
        <v>1630</v>
      </c>
      <c r="EF401" s="262">
        <v>6890</v>
      </c>
      <c r="EG401" s="262">
        <v>8830</v>
      </c>
      <c r="EH401" s="262">
        <v>5380</v>
      </c>
      <c r="EI401" s="262">
        <v>8150</v>
      </c>
      <c r="EJ401" s="262">
        <v>1110</v>
      </c>
      <c r="EK401" s="262">
        <v>10930</v>
      </c>
      <c r="EL401" s="262">
        <v>5490</v>
      </c>
      <c r="EM401" s="262">
        <v>3640</v>
      </c>
      <c r="EN401" s="262">
        <v>530</v>
      </c>
      <c r="EO401" s="262">
        <v>53500</v>
      </c>
      <c r="EP401" s="262">
        <v>1630</v>
      </c>
      <c r="EQ401" s="262">
        <v>17010</v>
      </c>
      <c r="ER401" s="262">
        <v>10570</v>
      </c>
      <c r="ES401" s="262">
        <v>750</v>
      </c>
      <c r="ET401" s="262">
        <v>5690</v>
      </c>
      <c r="EU401" s="262">
        <v>11450</v>
      </c>
      <c r="EV401" s="262">
        <v>7920</v>
      </c>
      <c r="EW401" s="262">
        <v>3530</v>
      </c>
      <c r="EX401" s="262">
        <v>23410</v>
      </c>
      <c r="EY401" s="262">
        <v>1090</v>
      </c>
      <c r="EZ401" s="262">
        <v>5320</v>
      </c>
      <c r="FA401" s="262">
        <v>4210</v>
      </c>
      <c r="FB401" s="262">
        <v>12800</v>
      </c>
      <c r="FC401" s="262">
        <v>0.42420000000000002</v>
      </c>
      <c r="FD401" s="262">
        <v>10120</v>
      </c>
      <c r="FE401" s="262">
        <v>4000</v>
      </c>
      <c r="FF401" s="262">
        <v>5220</v>
      </c>
      <c r="FG401" s="262">
        <v>900</v>
      </c>
      <c r="FH401" s="262">
        <v>3820</v>
      </c>
      <c r="FI401" s="262">
        <v>0.42420000000000002</v>
      </c>
      <c r="FJ401" s="262">
        <v>2260</v>
      </c>
      <c r="FK401" s="262">
        <v>3020</v>
      </c>
      <c r="FL401" s="262">
        <v>0.42420000000000002</v>
      </c>
      <c r="FM401" s="262">
        <v>610</v>
      </c>
      <c r="FN401" s="262">
        <v>92340</v>
      </c>
      <c r="FO401" s="262">
        <v>4700</v>
      </c>
      <c r="FP401" s="262">
        <v>2930</v>
      </c>
      <c r="FQ401" s="262">
        <v>1760</v>
      </c>
      <c r="FR401" s="262">
        <v>27810</v>
      </c>
      <c r="FS401" s="262">
        <v>42390</v>
      </c>
      <c r="FT401" s="262">
        <v>41490</v>
      </c>
      <c r="FU401" s="262">
        <v>900</v>
      </c>
      <c r="FV401" s="262">
        <v>5480</v>
      </c>
      <c r="FW401" s="262">
        <v>11960</v>
      </c>
      <c r="FX401" s="262">
        <v>92340</v>
      </c>
      <c r="FY401" s="262">
        <v>15300</v>
      </c>
      <c r="FZ401" s="262">
        <v>53770</v>
      </c>
      <c r="GA401" s="262">
        <v>12330</v>
      </c>
      <c r="GB401" s="262">
        <v>520</v>
      </c>
      <c r="GC401" s="262">
        <v>5480</v>
      </c>
      <c r="GD401" s="262">
        <v>4440</v>
      </c>
      <c r="GE401" s="262">
        <v>500</v>
      </c>
      <c r="GF401">
        <v>9428</v>
      </c>
      <c r="GG401">
        <v>5796</v>
      </c>
      <c r="GH401">
        <v>4802</v>
      </c>
      <c r="GI401">
        <v>2426</v>
      </c>
      <c r="GJ401">
        <v>1164</v>
      </c>
      <c r="GK401">
        <v>1589</v>
      </c>
      <c r="GL401">
        <v>2160</v>
      </c>
      <c r="GM401">
        <v>1012</v>
      </c>
      <c r="GN401">
        <v>613</v>
      </c>
      <c r="GO401">
        <v>275</v>
      </c>
      <c r="GP401">
        <v>15121</v>
      </c>
      <c r="GQ401">
        <v>8835</v>
      </c>
      <c r="GR401">
        <v>11721</v>
      </c>
      <c r="GS401">
        <v>5919</v>
      </c>
      <c r="GT401">
        <v>3078</v>
      </c>
      <c r="GU401">
        <v>2716</v>
      </c>
      <c r="GV401">
        <v>3463</v>
      </c>
      <c r="GW401">
        <v>1252</v>
      </c>
      <c r="GX401">
        <v>759</v>
      </c>
      <c r="GY401">
        <v>415</v>
      </c>
    </row>
    <row r="402" spans="1:207">
      <c r="A402" s="262">
        <v>16065</v>
      </c>
      <c r="B402" s="262">
        <v>16</v>
      </c>
      <c r="C402" s="262">
        <v>0</v>
      </c>
      <c r="D402" s="262">
        <v>65</v>
      </c>
      <c r="E402" s="262" t="s">
        <v>198</v>
      </c>
      <c r="F402" s="262" t="s">
        <v>2985</v>
      </c>
      <c r="G402" s="262" t="s">
        <v>2986</v>
      </c>
      <c r="H402" s="262" t="s">
        <v>2202</v>
      </c>
      <c r="I402" s="262">
        <v>25454</v>
      </c>
      <c r="J402" s="262">
        <v>7906</v>
      </c>
      <c r="K402" s="262">
        <v>5299</v>
      </c>
      <c r="L402" s="262">
        <v>1690</v>
      </c>
      <c r="M402" s="262">
        <v>1758</v>
      </c>
      <c r="N402" s="262">
        <v>2276</v>
      </c>
      <c r="O402" s="262">
        <v>2635</v>
      </c>
      <c r="P402" s="262">
        <v>2585</v>
      </c>
      <c r="Q402" s="262">
        <v>1019</v>
      </c>
      <c r="R402" s="262">
        <v>286</v>
      </c>
      <c r="S402" s="262">
        <v>1307</v>
      </c>
      <c r="T402" s="262">
        <v>22624</v>
      </c>
      <c r="U402" s="262">
        <v>535</v>
      </c>
      <c r="V402" s="262">
        <v>569</v>
      </c>
      <c r="W402" s="262">
        <v>203</v>
      </c>
      <c r="X402" s="262">
        <v>109</v>
      </c>
      <c r="Y402" s="262">
        <v>27</v>
      </c>
      <c r="Z402" s="262">
        <v>80</v>
      </c>
      <c r="AA402" s="262">
        <v>925</v>
      </c>
      <c r="AB402" s="262">
        <v>1560</v>
      </c>
      <c r="AC402" s="262">
        <v>279</v>
      </c>
      <c r="AD402" s="262">
        <v>18003</v>
      </c>
      <c r="AE402" s="262">
        <v>4308</v>
      </c>
      <c r="AF402" s="262">
        <v>379</v>
      </c>
      <c r="AG402" s="262">
        <v>19458</v>
      </c>
      <c r="AH402" s="262">
        <v>3439</v>
      </c>
      <c r="AI402" s="262">
        <v>1587</v>
      </c>
      <c r="AJ402" s="262">
        <v>921</v>
      </c>
      <c r="AK402" s="262">
        <v>49</v>
      </c>
      <c r="AL402" s="262">
        <v>16357</v>
      </c>
      <c r="AM402" s="262">
        <v>2739</v>
      </c>
      <c r="AN402" s="262">
        <v>5385</v>
      </c>
      <c r="AO402" s="262">
        <v>973</v>
      </c>
      <c r="AP402" s="262">
        <v>41969</v>
      </c>
      <c r="AQ402" s="262">
        <v>10850</v>
      </c>
      <c r="AR402" s="262">
        <v>6988</v>
      </c>
      <c r="AS402" s="262">
        <v>2823</v>
      </c>
      <c r="AT402" s="262">
        <v>4931</v>
      </c>
      <c r="AU402" s="262">
        <v>5077</v>
      </c>
      <c r="AV402" s="262">
        <v>5077</v>
      </c>
      <c r="AW402" s="262">
        <v>4437</v>
      </c>
      <c r="AX402" s="262">
        <v>1418</v>
      </c>
      <c r="AY402" s="262">
        <v>368</v>
      </c>
      <c r="AZ402" s="262">
        <v>4800</v>
      </c>
      <c r="BA402" s="262">
        <v>27328</v>
      </c>
      <c r="BB402" s="262">
        <v>4119</v>
      </c>
      <c r="BC402" s="262">
        <v>3725</v>
      </c>
      <c r="BD402" s="262">
        <v>1326</v>
      </c>
      <c r="BE402" s="262">
        <v>461</v>
      </c>
      <c r="BF402" s="262">
        <v>34</v>
      </c>
      <c r="BG402" s="262">
        <v>176</v>
      </c>
      <c r="BH402" s="262">
        <v>4785</v>
      </c>
      <c r="BI402" s="262">
        <v>2944</v>
      </c>
      <c r="BJ402" s="262">
        <v>1187</v>
      </c>
      <c r="BK402" s="262">
        <v>27172</v>
      </c>
      <c r="BL402" s="262">
        <v>5351</v>
      </c>
      <c r="BM402" s="262">
        <v>530</v>
      </c>
      <c r="BN402" s="262">
        <v>22563</v>
      </c>
      <c r="BO402" s="262">
        <v>15771</v>
      </c>
      <c r="BP402" s="262">
        <v>123</v>
      </c>
      <c r="BQ402" s="262">
        <v>3512</v>
      </c>
      <c r="BR402" s="262">
        <v>1533</v>
      </c>
      <c r="BS402" s="262">
        <v>8350</v>
      </c>
      <c r="BT402" s="262">
        <v>10017</v>
      </c>
      <c r="BU402" s="262">
        <v>7778</v>
      </c>
      <c r="BV402" s="262">
        <v>6143</v>
      </c>
      <c r="BW402" s="262">
        <v>4600</v>
      </c>
      <c r="BX402" s="262">
        <v>1683</v>
      </c>
      <c r="BY402" s="262">
        <v>758</v>
      </c>
      <c r="BZ402" s="262">
        <v>510</v>
      </c>
      <c r="CA402" s="262">
        <v>597</v>
      </c>
      <c r="CB402" s="262">
        <v>648</v>
      </c>
      <c r="CC402" s="262">
        <v>2779</v>
      </c>
      <c r="CD402" s="262">
        <v>7197</v>
      </c>
      <c r="CE402" s="262">
        <v>11581</v>
      </c>
      <c r="CF402" s="262">
        <v>8512</v>
      </c>
      <c r="CG402" s="262">
        <v>5835</v>
      </c>
      <c r="CH402" s="262">
        <v>5417</v>
      </c>
      <c r="CI402" s="262">
        <v>22208</v>
      </c>
      <c r="CJ402" s="262">
        <v>4943</v>
      </c>
      <c r="CK402" s="262">
        <v>13167</v>
      </c>
      <c r="CL402" s="262">
        <v>1651</v>
      </c>
      <c r="CM402" s="262">
        <v>36891</v>
      </c>
      <c r="CN402" s="262">
        <v>11514</v>
      </c>
      <c r="CO402" s="262">
        <v>11158</v>
      </c>
      <c r="CP402" s="262">
        <v>10117</v>
      </c>
      <c r="CQ402" s="262">
        <v>3565</v>
      </c>
      <c r="CR402" s="262">
        <v>537</v>
      </c>
      <c r="CS402" s="262">
        <v>11514</v>
      </c>
      <c r="CT402" s="262">
        <v>13395</v>
      </c>
      <c r="CU402" s="262">
        <v>7118</v>
      </c>
      <c r="CV402" s="262">
        <v>3481</v>
      </c>
      <c r="CW402" s="262">
        <v>993</v>
      </c>
      <c r="CX402" s="262">
        <v>390</v>
      </c>
      <c r="CY402" s="262">
        <v>80053</v>
      </c>
      <c r="CZ402" s="262">
        <v>39648</v>
      </c>
      <c r="DA402" s="262">
        <v>40405</v>
      </c>
      <c r="DB402" s="262">
        <v>5716</v>
      </c>
      <c r="DC402" s="262">
        <v>5647</v>
      </c>
      <c r="DD402" s="262">
        <v>8668</v>
      </c>
      <c r="DE402" s="262">
        <v>14181</v>
      </c>
      <c r="DF402" s="262">
        <v>10239</v>
      </c>
      <c r="DG402" s="262">
        <v>9869</v>
      </c>
      <c r="DH402" s="262">
        <v>4624</v>
      </c>
      <c r="DI402" s="262">
        <v>1653</v>
      </c>
      <c r="DJ402" s="262">
        <v>1711</v>
      </c>
      <c r="DK402" s="262">
        <v>5336</v>
      </c>
      <c r="DL402" s="262">
        <v>1549</v>
      </c>
      <c r="DM402" s="262">
        <v>5502</v>
      </c>
      <c r="DN402" s="262">
        <v>4280</v>
      </c>
      <c r="DO402" s="262">
        <v>8327</v>
      </c>
      <c r="DP402" s="262">
        <v>12782</v>
      </c>
      <c r="DQ402" s="262">
        <v>19547</v>
      </c>
      <c r="DR402" s="262">
        <v>10846</v>
      </c>
      <c r="DS402" s="262">
        <v>8520</v>
      </c>
      <c r="DT402" s="262">
        <v>41930</v>
      </c>
      <c r="DU402" s="262">
        <v>38280</v>
      </c>
      <c r="DV402" s="262">
        <v>3650</v>
      </c>
      <c r="DW402" s="262">
        <v>37610</v>
      </c>
      <c r="DX402" s="262">
        <v>38280</v>
      </c>
      <c r="DY402" s="262">
        <v>32930</v>
      </c>
      <c r="DZ402" s="262">
        <v>1690</v>
      </c>
      <c r="EA402" s="262">
        <v>1630</v>
      </c>
      <c r="EB402" s="262">
        <v>1910</v>
      </c>
      <c r="EC402" s="262">
        <v>0.42420000000000002</v>
      </c>
      <c r="ED402" s="262">
        <v>37060</v>
      </c>
      <c r="EE402" s="262">
        <v>1330</v>
      </c>
      <c r="EF402" s="262">
        <v>4420</v>
      </c>
      <c r="EG402" s="262">
        <v>6510</v>
      </c>
      <c r="EH402" s="262">
        <v>3440</v>
      </c>
      <c r="EI402" s="262">
        <v>6110</v>
      </c>
      <c r="EJ402" s="262">
        <v>800</v>
      </c>
      <c r="EK402" s="262">
        <v>7430</v>
      </c>
      <c r="EL402" s="262">
        <v>3950</v>
      </c>
      <c r="EM402" s="262">
        <v>2670</v>
      </c>
      <c r="EN402" s="262">
        <v>400</v>
      </c>
      <c r="EO402" s="262">
        <v>38280</v>
      </c>
      <c r="EP402" s="262">
        <v>1570</v>
      </c>
      <c r="EQ402" s="262">
        <v>11490</v>
      </c>
      <c r="ER402" s="262">
        <v>7340</v>
      </c>
      <c r="ES402" s="262">
        <v>480</v>
      </c>
      <c r="ET402" s="262">
        <v>3670</v>
      </c>
      <c r="EU402" s="262">
        <v>8630</v>
      </c>
      <c r="EV402" s="262">
        <v>5830</v>
      </c>
      <c r="EW402" s="262">
        <v>2810</v>
      </c>
      <c r="EX402" s="262">
        <v>16590</v>
      </c>
      <c r="EY402" s="262">
        <v>770</v>
      </c>
      <c r="EZ402" s="262">
        <v>4140</v>
      </c>
      <c r="FA402" s="262">
        <v>3500</v>
      </c>
      <c r="FB402" s="262">
        <v>8190</v>
      </c>
      <c r="FC402" s="262">
        <v>0.42420000000000002</v>
      </c>
      <c r="FD402" s="262">
        <v>6640</v>
      </c>
      <c r="FE402" s="262">
        <v>2300</v>
      </c>
      <c r="FF402" s="262">
        <v>3970</v>
      </c>
      <c r="FG402" s="262">
        <v>0.42420000000000002</v>
      </c>
      <c r="FH402" s="262">
        <v>2220</v>
      </c>
      <c r="FI402" s="262">
        <v>0.42420000000000002</v>
      </c>
      <c r="FJ402" s="262">
        <v>1960</v>
      </c>
      <c r="FK402" s="262">
        <v>1730</v>
      </c>
      <c r="FL402" s="262">
        <v>0.42420000000000002</v>
      </c>
      <c r="FM402" s="262">
        <v>520</v>
      </c>
      <c r="FN402" s="262">
        <v>70840</v>
      </c>
      <c r="FO402" s="262">
        <v>3570</v>
      </c>
      <c r="FP402" s="262">
        <v>2090</v>
      </c>
      <c r="FQ402" s="262">
        <v>1480</v>
      </c>
      <c r="FR402" s="262">
        <v>20690</v>
      </c>
      <c r="FS402" s="262">
        <v>33750</v>
      </c>
      <c r="FT402" s="262">
        <v>33380</v>
      </c>
      <c r="FU402" s="262">
        <v>0.42420000000000002</v>
      </c>
      <c r="FV402" s="262">
        <v>4500</v>
      </c>
      <c r="FW402" s="262">
        <v>8330</v>
      </c>
      <c r="FX402" s="262">
        <v>70840</v>
      </c>
      <c r="FY402" s="262">
        <v>12120</v>
      </c>
      <c r="FZ402" s="262">
        <v>42120</v>
      </c>
      <c r="GA402" s="262">
        <v>8260</v>
      </c>
      <c r="GB402" s="262">
        <v>580</v>
      </c>
      <c r="GC402" s="262">
        <v>4260</v>
      </c>
      <c r="GD402" s="262">
        <v>3260</v>
      </c>
      <c r="GE402" s="262">
        <v>0.42420000000000002</v>
      </c>
      <c r="GF402">
        <v>7906</v>
      </c>
      <c r="GG402">
        <v>5125</v>
      </c>
      <c r="GH402">
        <v>5685</v>
      </c>
      <c r="GI402">
        <v>2217</v>
      </c>
      <c r="GJ402">
        <v>938</v>
      </c>
      <c r="GK402">
        <v>1118</v>
      </c>
      <c r="GL402">
        <v>1491</v>
      </c>
      <c r="GM402">
        <v>573</v>
      </c>
      <c r="GN402">
        <v>302</v>
      </c>
      <c r="GO402">
        <v>99</v>
      </c>
      <c r="GP402">
        <v>10850</v>
      </c>
      <c r="GQ402">
        <v>6778</v>
      </c>
      <c r="GR402">
        <v>12572</v>
      </c>
      <c r="GS402">
        <v>4378</v>
      </c>
      <c r="GT402">
        <v>1793</v>
      </c>
      <c r="GU402">
        <v>1929</v>
      </c>
      <c r="GV402">
        <v>2357</v>
      </c>
      <c r="GW402">
        <v>803</v>
      </c>
      <c r="GX402">
        <v>380</v>
      </c>
      <c r="GY402">
        <v>129</v>
      </c>
    </row>
    <row r="403" spans="1:207">
      <c r="A403" s="262">
        <v>16066</v>
      </c>
      <c r="B403" s="262">
        <v>16</v>
      </c>
      <c r="C403" s="262">
        <v>0</v>
      </c>
      <c r="D403" s="262">
        <v>66</v>
      </c>
      <c r="E403" s="262" t="s">
        <v>198</v>
      </c>
      <c r="F403" s="262" t="s">
        <v>2987</v>
      </c>
      <c r="G403" s="262" t="s">
        <v>2988</v>
      </c>
      <c r="H403" s="262" t="s">
        <v>2202</v>
      </c>
      <c r="I403" s="262">
        <v>37042</v>
      </c>
      <c r="J403" s="262">
        <v>10148</v>
      </c>
      <c r="K403" s="262">
        <v>8596</v>
      </c>
      <c r="L403" s="262">
        <v>2028</v>
      </c>
      <c r="M403" s="262">
        <v>2013</v>
      </c>
      <c r="N403" s="262">
        <v>3059</v>
      </c>
      <c r="O403" s="262">
        <v>3956</v>
      </c>
      <c r="P403" s="262">
        <v>4706</v>
      </c>
      <c r="Q403" s="262">
        <v>1792</v>
      </c>
      <c r="R403" s="262">
        <v>744</v>
      </c>
      <c r="S403" s="262">
        <v>2768</v>
      </c>
      <c r="T403" s="262">
        <v>32656</v>
      </c>
      <c r="U403" s="262">
        <v>441</v>
      </c>
      <c r="V403" s="262">
        <v>527</v>
      </c>
      <c r="W403" s="262">
        <v>300</v>
      </c>
      <c r="X403" s="262">
        <v>186</v>
      </c>
      <c r="Y403" s="262">
        <v>58</v>
      </c>
      <c r="Z403" s="262">
        <v>106</v>
      </c>
      <c r="AA403" s="262">
        <v>1207</v>
      </c>
      <c r="AB403" s="262">
        <v>3419</v>
      </c>
      <c r="AC403" s="262">
        <v>320</v>
      </c>
      <c r="AD403" s="262">
        <v>27594</v>
      </c>
      <c r="AE403" s="262">
        <v>4189</v>
      </c>
      <c r="AF403" s="262">
        <v>313</v>
      </c>
      <c r="AG403" s="262">
        <v>24969</v>
      </c>
      <c r="AH403" s="262">
        <v>8065</v>
      </c>
      <c r="AI403" s="262">
        <v>2727</v>
      </c>
      <c r="AJ403" s="262">
        <v>1139</v>
      </c>
      <c r="AK403" s="262">
        <v>142</v>
      </c>
      <c r="AL403" s="262">
        <v>28234</v>
      </c>
      <c r="AM403" s="262">
        <v>4326</v>
      </c>
      <c r="AN403" s="262">
        <v>3261</v>
      </c>
      <c r="AO403" s="262">
        <v>1221</v>
      </c>
      <c r="AP403" s="262">
        <v>64493</v>
      </c>
      <c r="AQ403" s="262">
        <v>16231</v>
      </c>
      <c r="AR403" s="262">
        <v>12440</v>
      </c>
      <c r="AS403" s="262">
        <v>3405</v>
      </c>
      <c r="AT403" s="262">
        <v>5212</v>
      </c>
      <c r="AU403" s="262">
        <v>6778</v>
      </c>
      <c r="AV403" s="262">
        <v>7811</v>
      </c>
      <c r="AW403" s="262">
        <v>9296</v>
      </c>
      <c r="AX403" s="262">
        <v>2388</v>
      </c>
      <c r="AY403" s="262">
        <v>932</v>
      </c>
      <c r="AZ403" s="262">
        <v>9879</v>
      </c>
      <c r="BA403" s="262">
        <v>43753</v>
      </c>
      <c r="BB403" s="262">
        <v>3646</v>
      </c>
      <c r="BC403" s="262">
        <v>3346</v>
      </c>
      <c r="BD403" s="262">
        <v>2372</v>
      </c>
      <c r="BE403" s="262">
        <v>830</v>
      </c>
      <c r="BF403" s="262">
        <v>469</v>
      </c>
      <c r="BG403" s="262">
        <v>198</v>
      </c>
      <c r="BH403" s="262">
        <v>7205</v>
      </c>
      <c r="BI403" s="262">
        <v>7692</v>
      </c>
      <c r="BJ403" s="262">
        <v>772</v>
      </c>
      <c r="BK403" s="262">
        <v>42959</v>
      </c>
      <c r="BL403" s="262">
        <v>5491</v>
      </c>
      <c r="BM403" s="262">
        <v>374</v>
      </c>
      <c r="BN403" s="262">
        <v>35537</v>
      </c>
      <c r="BO403" s="262">
        <v>24561</v>
      </c>
      <c r="BP403" s="262">
        <v>224</v>
      </c>
      <c r="BQ403" s="262">
        <v>4171</v>
      </c>
      <c r="BR403" s="262">
        <v>2179</v>
      </c>
      <c r="BS403" s="262">
        <v>13069</v>
      </c>
      <c r="BT403" s="262">
        <v>15860</v>
      </c>
      <c r="BU403" s="262">
        <v>12014</v>
      </c>
      <c r="BV403" s="262">
        <v>8934</v>
      </c>
      <c r="BW403" s="262">
        <v>6666</v>
      </c>
      <c r="BX403" s="262">
        <v>2700</v>
      </c>
      <c r="BY403" s="262">
        <v>1247</v>
      </c>
      <c r="BZ403" s="262">
        <v>804</v>
      </c>
      <c r="CA403" s="262">
        <v>1020</v>
      </c>
      <c r="CB403" s="262">
        <v>706</v>
      </c>
      <c r="CC403" s="262">
        <v>3485</v>
      </c>
      <c r="CD403" s="262">
        <v>12422</v>
      </c>
      <c r="CE403" s="262">
        <v>17783</v>
      </c>
      <c r="CF403" s="262">
        <v>11983</v>
      </c>
      <c r="CG403" s="262">
        <v>8878</v>
      </c>
      <c r="CH403" s="262">
        <v>9236</v>
      </c>
      <c r="CI403" s="262">
        <v>42272</v>
      </c>
      <c r="CJ403" s="262">
        <v>6529</v>
      </c>
      <c r="CK403" s="262">
        <v>12826</v>
      </c>
      <c r="CL403" s="262">
        <v>2866</v>
      </c>
      <c r="CM403" s="262">
        <v>58378</v>
      </c>
      <c r="CN403" s="262">
        <v>18125</v>
      </c>
      <c r="CO403" s="262">
        <v>16591</v>
      </c>
      <c r="CP403" s="262">
        <v>16612</v>
      </c>
      <c r="CQ403" s="262">
        <v>5615</v>
      </c>
      <c r="CR403" s="262">
        <v>1435</v>
      </c>
      <c r="CS403" s="262">
        <v>18125</v>
      </c>
      <c r="CT403" s="262">
        <v>20472</v>
      </c>
      <c r="CU403" s="262">
        <v>11434</v>
      </c>
      <c r="CV403" s="262">
        <v>5945</v>
      </c>
      <c r="CW403" s="262">
        <v>1675</v>
      </c>
      <c r="CX403" s="262">
        <v>727</v>
      </c>
      <c r="CY403" s="262">
        <v>127622</v>
      </c>
      <c r="CZ403" s="262">
        <v>63554</v>
      </c>
      <c r="DA403" s="262">
        <v>64068</v>
      </c>
      <c r="DB403" s="262">
        <v>9072</v>
      </c>
      <c r="DC403" s="262">
        <v>8402</v>
      </c>
      <c r="DD403" s="262">
        <v>15370</v>
      </c>
      <c r="DE403" s="262">
        <v>22094</v>
      </c>
      <c r="DF403" s="262">
        <v>15713</v>
      </c>
      <c r="DG403" s="262">
        <v>15562</v>
      </c>
      <c r="DH403" s="262">
        <v>7052</v>
      </c>
      <c r="DI403" s="262">
        <v>2743</v>
      </c>
      <c r="DJ403" s="262">
        <v>2706</v>
      </c>
      <c r="DK403" s="262">
        <v>8079</v>
      </c>
      <c r="DL403" s="262">
        <v>2344</v>
      </c>
      <c r="DM403" s="262">
        <v>9059</v>
      </c>
      <c r="DN403" s="262">
        <v>7913</v>
      </c>
      <c r="DO403" s="262">
        <v>13773</v>
      </c>
      <c r="DP403" s="262">
        <v>20584</v>
      </c>
      <c r="DQ403" s="262">
        <v>30345</v>
      </c>
      <c r="DR403" s="262">
        <v>17028</v>
      </c>
      <c r="DS403" s="262">
        <v>13048</v>
      </c>
      <c r="DT403" s="262">
        <v>72890</v>
      </c>
      <c r="DU403" s="262">
        <v>69390</v>
      </c>
      <c r="DV403" s="262">
        <v>3500</v>
      </c>
      <c r="DW403" s="262">
        <v>53610</v>
      </c>
      <c r="DX403" s="262">
        <v>69390</v>
      </c>
      <c r="DY403" s="262">
        <v>59180</v>
      </c>
      <c r="DZ403" s="262">
        <v>2740</v>
      </c>
      <c r="EA403" s="262">
        <v>3040</v>
      </c>
      <c r="EB403" s="262">
        <v>4100</v>
      </c>
      <c r="EC403" s="262">
        <v>330</v>
      </c>
      <c r="ED403" s="262">
        <v>68370</v>
      </c>
      <c r="EE403" s="262">
        <v>2220</v>
      </c>
      <c r="EF403" s="262">
        <v>8180</v>
      </c>
      <c r="EG403" s="262">
        <v>11680</v>
      </c>
      <c r="EH403" s="262">
        <v>7820</v>
      </c>
      <c r="EI403" s="262">
        <v>10230</v>
      </c>
      <c r="EJ403" s="262">
        <v>1090</v>
      </c>
      <c r="EK403" s="262">
        <v>14950</v>
      </c>
      <c r="EL403" s="262">
        <v>7900</v>
      </c>
      <c r="EM403" s="262">
        <v>4040</v>
      </c>
      <c r="EN403" s="262">
        <v>0.42420000000000002</v>
      </c>
      <c r="EO403" s="262">
        <v>69390</v>
      </c>
      <c r="EP403" s="262">
        <v>1370</v>
      </c>
      <c r="EQ403" s="262">
        <v>25090</v>
      </c>
      <c r="ER403" s="262">
        <v>17640</v>
      </c>
      <c r="ES403" s="262">
        <v>1210</v>
      </c>
      <c r="ET403" s="262">
        <v>6240</v>
      </c>
      <c r="EU403" s="262">
        <v>14460</v>
      </c>
      <c r="EV403" s="262">
        <v>10150</v>
      </c>
      <c r="EW403" s="262">
        <v>4310</v>
      </c>
      <c r="EX403" s="262">
        <v>28470</v>
      </c>
      <c r="EY403" s="262">
        <v>1060</v>
      </c>
      <c r="EZ403" s="262">
        <v>7140</v>
      </c>
      <c r="FA403" s="262">
        <v>5330</v>
      </c>
      <c r="FB403" s="262">
        <v>14930</v>
      </c>
      <c r="FC403" s="262">
        <v>0</v>
      </c>
      <c r="FD403" s="262">
        <v>10220</v>
      </c>
      <c r="FE403" s="262">
        <v>3760</v>
      </c>
      <c r="FF403" s="262">
        <v>5840</v>
      </c>
      <c r="FG403" s="262">
        <v>620</v>
      </c>
      <c r="FH403" s="262">
        <v>3570</v>
      </c>
      <c r="FI403" s="262">
        <v>330</v>
      </c>
      <c r="FJ403" s="262">
        <v>2810</v>
      </c>
      <c r="FK403" s="262">
        <v>2230</v>
      </c>
      <c r="FL403" s="262">
        <v>0.42420000000000002</v>
      </c>
      <c r="FM403" s="262">
        <v>1190</v>
      </c>
      <c r="FN403" s="262">
        <v>113590</v>
      </c>
      <c r="FO403" s="262">
        <v>4090</v>
      </c>
      <c r="FP403" s="262">
        <v>1870</v>
      </c>
      <c r="FQ403" s="262">
        <v>2220</v>
      </c>
      <c r="FR403" s="262">
        <v>32340</v>
      </c>
      <c r="FS403" s="262">
        <v>53830</v>
      </c>
      <c r="FT403" s="262">
        <v>53200</v>
      </c>
      <c r="FU403" s="262">
        <v>620</v>
      </c>
      <c r="FV403" s="262">
        <v>7660</v>
      </c>
      <c r="FW403" s="262">
        <v>15680</v>
      </c>
      <c r="FX403" s="262">
        <v>113590</v>
      </c>
      <c r="FY403" s="262">
        <v>18210</v>
      </c>
      <c r="FZ403" s="262">
        <v>62850</v>
      </c>
      <c r="GA403" s="262">
        <v>16990</v>
      </c>
      <c r="GB403" s="262">
        <v>940</v>
      </c>
      <c r="GC403" s="262">
        <v>7730</v>
      </c>
      <c r="GD403" s="262">
        <v>6190</v>
      </c>
      <c r="GE403" s="262">
        <v>680</v>
      </c>
      <c r="GF403">
        <v>10148</v>
      </c>
      <c r="GG403">
        <v>8504</v>
      </c>
      <c r="GH403">
        <v>6945</v>
      </c>
      <c r="GI403">
        <v>3164</v>
      </c>
      <c r="GJ403">
        <v>1505</v>
      </c>
      <c r="GK403">
        <v>2177</v>
      </c>
      <c r="GL403">
        <v>2598</v>
      </c>
      <c r="GM403">
        <v>1046</v>
      </c>
      <c r="GN403">
        <v>654</v>
      </c>
      <c r="GO403">
        <v>301</v>
      </c>
      <c r="GP403">
        <v>16231</v>
      </c>
      <c r="GQ403">
        <v>12304</v>
      </c>
      <c r="GR403">
        <v>15069</v>
      </c>
      <c r="GS403">
        <v>5951</v>
      </c>
      <c r="GT403">
        <v>3298</v>
      </c>
      <c r="GU403">
        <v>4002</v>
      </c>
      <c r="GV403">
        <v>5131</v>
      </c>
      <c r="GW403">
        <v>1329</v>
      </c>
      <c r="GX403">
        <v>797</v>
      </c>
      <c r="GY403">
        <v>381</v>
      </c>
    </row>
    <row r="404" spans="1:207">
      <c r="A404" s="262">
        <v>16067</v>
      </c>
      <c r="B404" s="262">
        <v>16</v>
      </c>
      <c r="C404" s="262">
        <v>0</v>
      </c>
      <c r="D404" s="262">
        <v>67</v>
      </c>
      <c r="E404" s="262" t="s">
        <v>198</v>
      </c>
      <c r="F404" s="262" t="s">
        <v>2989</v>
      </c>
      <c r="G404" s="262" t="s">
        <v>2990</v>
      </c>
      <c r="H404" s="262" t="s">
        <v>2202</v>
      </c>
      <c r="I404" s="262">
        <v>35434</v>
      </c>
      <c r="J404" s="262">
        <v>11213</v>
      </c>
      <c r="K404" s="262">
        <v>7086</v>
      </c>
      <c r="L404" s="262">
        <v>1588</v>
      </c>
      <c r="M404" s="262">
        <v>1409</v>
      </c>
      <c r="N404" s="262">
        <v>2487</v>
      </c>
      <c r="O404" s="262">
        <v>3098</v>
      </c>
      <c r="P404" s="262">
        <v>5535</v>
      </c>
      <c r="Q404" s="262">
        <v>2210</v>
      </c>
      <c r="R404" s="262">
        <v>808</v>
      </c>
      <c r="S404" s="262">
        <v>2762</v>
      </c>
      <c r="T404" s="262">
        <v>30268</v>
      </c>
      <c r="U404" s="262">
        <v>959</v>
      </c>
      <c r="V404" s="262">
        <v>914</v>
      </c>
      <c r="W404" s="262">
        <v>198</v>
      </c>
      <c r="X404" s="262">
        <v>210</v>
      </c>
      <c r="Y404" s="262">
        <v>21</v>
      </c>
      <c r="Z404" s="262">
        <v>102</v>
      </c>
      <c r="AA404" s="262">
        <v>1736</v>
      </c>
      <c r="AB404" s="262">
        <v>4237</v>
      </c>
      <c r="AC404" s="262">
        <v>373</v>
      </c>
      <c r="AD404" s="262">
        <v>25546</v>
      </c>
      <c r="AE404" s="262">
        <v>3266</v>
      </c>
      <c r="AF404" s="262">
        <v>276</v>
      </c>
      <c r="AG404" s="262">
        <v>23048</v>
      </c>
      <c r="AH404" s="262">
        <v>6646</v>
      </c>
      <c r="AI404" s="262">
        <v>3617</v>
      </c>
      <c r="AJ404" s="262">
        <v>1972</v>
      </c>
      <c r="AK404" s="262">
        <v>151</v>
      </c>
      <c r="AL404" s="262">
        <v>22746</v>
      </c>
      <c r="AM404" s="262">
        <v>4414</v>
      </c>
      <c r="AN404" s="262">
        <v>6780</v>
      </c>
      <c r="AO404" s="262">
        <v>1494</v>
      </c>
      <c r="AP404" s="262">
        <v>70911</v>
      </c>
      <c r="AQ404" s="262">
        <v>20426</v>
      </c>
      <c r="AR404" s="262">
        <v>12057</v>
      </c>
      <c r="AS404" s="262">
        <v>2638</v>
      </c>
      <c r="AT404" s="262">
        <v>4532</v>
      </c>
      <c r="AU404" s="262">
        <v>7616</v>
      </c>
      <c r="AV404" s="262">
        <v>9338</v>
      </c>
      <c r="AW404" s="262">
        <v>10444</v>
      </c>
      <c r="AX404" s="262">
        <v>2851</v>
      </c>
      <c r="AY404" s="262">
        <v>1009</v>
      </c>
      <c r="AZ404" s="262">
        <v>11396</v>
      </c>
      <c r="BA404" s="262">
        <v>42747</v>
      </c>
      <c r="BB404" s="262">
        <v>6973</v>
      </c>
      <c r="BC404" s="262">
        <v>7386</v>
      </c>
      <c r="BD404" s="262">
        <v>1154</v>
      </c>
      <c r="BE404" s="262">
        <v>967</v>
      </c>
      <c r="BF404" s="262">
        <v>79</v>
      </c>
      <c r="BG404" s="262">
        <v>209</v>
      </c>
      <c r="BH404" s="262">
        <v>10551</v>
      </c>
      <c r="BI404" s="262">
        <v>9533</v>
      </c>
      <c r="BJ404" s="262">
        <v>1254</v>
      </c>
      <c r="BK404" s="262">
        <v>44578</v>
      </c>
      <c r="BL404" s="262">
        <v>4606</v>
      </c>
      <c r="BM404" s="262">
        <v>389</v>
      </c>
      <c r="BN404" s="262">
        <v>32653</v>
      </c>
      <c r="BO404" s="262">
        <v>33294</v>
      </c>
      <c r="BP404" s="262">
        <v>126</v>
      </c>
      <c r="BQ404" s="262">
        <v>4838</v>
      </c>
      <c r="BR404" s="262">
        <v>3133</v>
      </c>
      <c r="BS404" s="262">
        <v>15782</v>
      </c>
      <c r="BT404" s="262">
        <v>19080</v>
      </c>
      <c r="BU404" s="262">
        <v>12115</v>
      </c>
      <c r="BV404" s="262">
        <v>8815</v>
      </c>
      <c r="BW404" s="262">
        <v>6626</v>
      </c>
      <c r="BX404" s="262">
        <v>2523</v>
      </c>
      <c r="BY404" s="262">
        <v>1199</v>
      </c>
      <c r="BZ404" s="262">
        <v>686</v>
      </c>
      <c r="CA404" s="262">
        <v>952</v>
      </c>
      <c r="CB404" s="262">
        <v>838</v>
      </c>
      <c r="CC404" s="262">
        <v>5663</v>
      </c>
      <c r="CD404" s="262">
        <v>15821</v>
      </c>
      <c r="CE404" s="262">
        <v>20056</v>
      </c>
      <c r="CF404" s="262">
        <v>13320</v>
      </c>
      <c r="CG404" s="262">
        <v>8005</v>
      </c>
      <c r="CH404" s="262">
        <v>7208</v>
      </c>
      <c r="CI404" s="262">
        <v>37239</v>
      </c>
      <c r="CJ404" s="262">
        <v>7648</v>
      </c>
      <c r="CK404" s="262">
        <v>22122</v>
      </c>
      <c r="CL404" s="262">
        <v>3902</v>
      </c>
      <c r="CM404" s="262">
        <v>64073</v>
      </c>
      <c r="CN404" s="262">
        <v>21570</v>
      </c>
      <c r="CO404" s="262">
        <v>19790</v>
      </c>
      <c r="CP404" s="262">
        <v>15730</v>
      </c>
      <c r="CQ404" s="262">
        <v>5716</v>
      </c>
      <c r="CR404" s="262">
        <v>1267</v>
      </c>
      <c r="CS404" s="262">
        <v>21570</v>
      </c>
      <c r="CT404" s="262">
        <v>23847</v>
      </c>
      <c r="CU404" s="262">
        <v>10934</v>
      </c>
      <c r="CV404" s="262">
        <v>5618</v>
      </c>
      <c r="CW404" s="262">
        <v>1470</v>
      </c>
      <c r="CX404" s="262">
        <v>634</v>
      </c>
      <c r="CY404" s="262">
        <v>136330</v>
      </c>
      <c r="CZ404" s="262">
        <v>67247</v>
      </c>
      <c r="DA404" s="262">
        <v>69083</v>
      </c>
      <c r="DB404" s="262">
        <v>10707</v>
      </c>
      <c r="DC404" s="262">
        <v>9844</v>
      </c>
      <c r="DD404" s="262">
        <v>15340</v>
      </c>
      <c r="DE404" s="262">
        <v>22868</v>
      </c>
      <c r="DF404" s="262">
        <v>17032</v>
      </c>
      <c r="DG404" s="262">
        <v>15750</v>
      </c>
      <c r="DH404" s="262">
        <v>7404</v>
      </c>
      <c r="DI404" s="262">
        <v>3196</v>
      </c>
      <c r="DJ404" s="262">
        <v>3117</v>
      </c>
      <c r="DK404" s="262">
        <v>9894</v>
      </c>
      <c r="DL404" s="262">
        <v>2580</v>
      </c>
      <c r="DM404" s="262">
        <v>9336</v>
      </c>
      <c r="DN404" s="262">
        <v>7768</v>
      </c>
      <c r="DO404" s="262">
        <v>15079</v>
      </c>
      <c r="DP404" s="262">
        <v>22306</v>
      </c>
      <c r="DQ404" s="262">
        <v>31660</v>
      </c>
      <c r="DR404" s="262">
        <v>17785</v>
      </c>
      <c r="DS404" s="262">
        <v>13609</v>
      </c>
      <c r="DT404" s="262">
        <v>76070</v>
      </c>
      <c r="DU404" s="262">
        <v>71940</v>
      </c>
      <c r="DV404" s="262">
        <v>4130</v>
      </c>
      <c r="DW404" s="262">
        <v>58940</v>
      </c>
      <c r="DX404" s="262">
        <v>71940</v>
      </c>
      <c r="DY404" s="262">
        <v>62260</v>
      </c>
      <c r="DZ404" s="262">
        <v>2970</v>
      </c>
      <c r="EA404" s="262">
        <v>2530</v>
      </c>
      <c r="EB404" s="262">
        <v>3820</v>
      </c>
      <c r="EC404" s="262">
        <v>0.42420000000000002</v>
      </c>
      <c r="ED404" s="262">
        <v>70720</v>
      </c>
      <c r="EE404" s="262">
        <v>2420</v>
      </c>
      <c r="EF404" s="262">
        <v>8090</v>
      </c>
      <c r="EG404" s="262">
        <v>12440</v>
      </c>
      <c r="EH404" s="262">
        <v>8940</v>
      </c>
      <c r="EI404" s="262">
        <v>11460</v>
      </c>
      <c r="EJ404" s="262">
        <v>830</v>
      </c>
      <c r="EK404" s="262">
        <v>13070</v>
      </c>
      <c r="EL404" s="262">
        <v>8440</v>
      </c>
      <c r="EM404" s="262">
        <v>4390</v>
      </c>
      <c r="EN404" s="262">
        <v>640</v>
      </c>
      <c r="EO404" s="262">
        <v>71940</v>
      </c>
      <c r="EP404" s="262">
        <v>1440</v>
      </c>
      <c r="EQ404" s="262">
        <v>23870</v>
      </c>
      <c r="ER404" s="262">
        <v>16900</v>
      </c>
      <c r="ES404" s="262">
        <v>1120</v>
      </c>
      <c r="ET404" s="262">
        <v>5850</v>
      </c>
      <c r="EU404" s="262">
        <v>17850</v>
      </c>
      <c r="EV404" s="262">
        <v>12050</v>
      </c>
      <c r="EW404" s="262">
        <v>5800</v>
      </c>
      <c r="EX404" s="262">
        <v>28770</v>
      </c>
      <c r="EY404" s="262">
        <v>1270</v>
      </c>
      <c r="EZ404" s="262">
        <v>8300</v>
      </c>
      <c r="FA404" s="262">
        <v>5740</v>
      </c>
      <c r="FB404" s="262">
        <v>13460</v>
      </c>
      <c r="FC404" s="262">
        <v>0.42420000000000002</v>
      </c>
      <c r="FD404" s="262">
        <v>12170</v>
      </c>
      <c r="FE404" s="262">
        <v>4180</v>
      </c>
      <c r="FF404" s="262">
        <v>6880</v>
      </c>
      <c r="FG404" s="262">
        <v>1100</v>
      </c>
      <c r="FH404" s="262">
        <v>4130</v>
      </c>
      <c r="FI404" s="262">
        <v>0.42420000000000002</v>
      </c>
      <c r="FJ404" s="262">
        <v>2460</v>
      </c>
      <c r="FK404" s="262">
        <v>4320</v>
      </c>
      <c r="FL404" s="262">
        <v>0.42420000000000002</v>
      </c>
      <c r="FM404" s="262">
        <v>620</v>
      </c>
      <c r="FN404" s="262">
        <v>119070</v>
      </c>
      <c r="FO404" s="262">
        <v>4560</v>
      </c>
      <c r="FP404" s="262">
        <v>2490</v>
      </c>
      <c r="FQ404" s="262">
        <v>2070</v>
      </c>
      <c r="FR404" s="262">
        <v>33630</v>
      </c>
      <c r="FS404" s="262">
        <v>55500</v>
      </c>
      <c r="FT404" s="262">
        <v>54400</v>
      </c>
      <c r="FU404" s="262">
        <v>1100</v>
      </c>
      <c r="FV404" s="262">
        <v>7520</v>
      </c>
      <c r="FW404" s="262">
        <v>17860</v>
      </c>
      <c r="FX404" s="262">
        <v>119070</v>
      </c>
      <c r="FY404" s="262">
        <v>17730</v>
      </c>
      <c r="FZ404" s="262">
        <v>68400</v>
      </c>
      <c r="GA404" s="262">
        <v>16350</v>
      </c>
      <c r="GB404" s="262">
        <v>1180</v>
      </c>
      <c r="GC404" s="262">
        <v>8170</v>
      </c>
      <c r="GD404" s="262">
        <v>6640</v>
      </c>
      <c r="GE404" s="262">
        <v>600</v>
      </c>
      <c r="GF404">
        <v>11213</v>
      </c>
      <c r="GG404">
        <v>6952</v>
      </c>
      <c r="GH404">
        <v>5352</v>
      </c>
      <c r="GI404">
        <v>2471</v>
      </c>
      <c r="GJ404">
        <v>1269</v>
      </c>
      <c r="GK404">
        <v>2329</v>
      </c>
      <c r="GL404">
        <v>3501</v>
      </c>
      <c r="GM404">
        <v>1248</v>
      </c>
      <c r="GN404">
        <v>788</v>
      </c>
      <c r="GO404">
        <v>311</v>
      </c>
      <c r="GP404">
        <v>20426</v>
      </c>
      <c r="GQ404">
        <v>11866</v>
      </c>
      <c r="GR404">
        <v>14135</v>
      </c>
      <c r="GS404">
        <v>7447</v>
      </c>
      <c r="GT404">
        <v>3575</v>
      </c>
      <c r="GU404">
        <v>4317</v>
      </c>
      <c r="GV404">
        <v>6181</v>
      </c>
      <c r="GW404">
        <v>1581</v>
      </c>
      <c r="GX404">
        <v>978</v>
      </c>
      <c r="GY404">
        <v>405</v>
      </c>
    </row>
    <row r="405" spans="1:207">
      <c r="A405" s="262">
        <v>16068</v>
      </c>
      <c r="B405" s="262">
        <v>16</v>
      </c>
      <c r="C405" s="262">
        <v>0</v>
      </c>
      <c r="D405" s="262">
        <v>68</v>
      </c>
      <c r="E405" s="262" t="s">
        <v>198</v>
      </c>
      <c r="F405" s="262" t="s">
        <v>2991</v>
      </c>
      <c r="G405" s="262" t="s">
        <v>2992</v>
      </c>
      <c r="H405" s="262" t="s">
        <v>2202</v>
      </c>
      <c r="I405" s="262">
        <v>21586</v>
      </c>
      <c r="J405" s="262">
        <v>6563</v>
      </c>
      <c r="K405" s="262">
        <v>4495</v>
      </c>
      <c r="L405" s="262">
        <v>1152</v>
      </c>
      <c r="M405" s="262">
        <v>1080</v>
      </c>
      <c r="N405" s="262">
        <v>1752</v>
      </c>
      <c r="O405" s="262">
        <v>1914</v>
      </c>
      <c r="P405" s="262">
        <v>2968</v>
      </c>
      <c r="Q405" s="262">
        <v>1199</v>
      </c>
      <c r="R405" s="262">
        <v>463</v>
      </c>
      <c r="S405" s="262">
        <v>1015</v>
      </c>
      <c r="T405" s="262">
        <v>19432</v>
      </c>
      <c r="U405" s="262">
        <v>366</v>
      </c>
      <c r="V405" s="262">
        <v>543</v>
      </c>
      <c r="W405" s="262">
        <v>65</v>
      </c>
      <c r="X405" s="262">
        <v>90</v>
      </c>
      <c r="Y405" s="262">
        <v>20</v>
      </c>
      <c r="Z405" s="262">
        <v>55</v>
      </c>
      <c r="AA405" s="262">
        <v>1376</v>
      </c>
      <c r="AB405" s="262">
        <v>1061</v>
      </c>
      <c r="AC405" s="262">
        <v>238</v>
      </c>
      <c r="AD405" s="262">
        <v>14351</v>
      </c>
      <c r="AE405" s="262">
        <v>4341</v>
      </c>
      <c r="AF405" s="262">
        <v>219</v>
      </c>
      <c r="AG405" s="262">
        <v>16879</v>
      </c>
      <c r="AH405" s="262">
        <v>2748</v>
      </c>
      <c r="AI405" s="262">
        <v>1201</v>
      </c>
      <c r="AJ405" s="262">
        <v>725</v>
      </c>
      <c r="AK405" s="262">
        <v>33</v>
      </c>
      <c r="AL405" s="262">
        <v>12522</v>
      </c>
      <c r="AM405" s="262">
        <v>2189</v>
      </c>
      <c r="AN405" s="262">
        <v>5956</v>
      </c>
      <c r="AO405" s="262">
        <v>919</v>
      </c>
      <c r="AP405" s="262">
        <v>34695</v>
      </c>
      <c r="AQ405" s="262">
        <v>8439</v>
      </c>
      <c r="AR405" s="262">
        <v>6287</v>
      </c>
      <c r="AS405" s="262">
        <v>1842</v>
      </c>
      <c r="AT405" s="262">
        <v>3315</v>
      </c>
      <c r="AU405" s="262">
        <v>4653</v>
      </c>
      <c r="AV405" s="262">
        <v>3521</v>
      </c>
      <c r="AW405" s="262">
        <v>4512</v>
      </c>
      <c r="AX405" s="262">
        <v>1505</v>
      </c>
      <c r="AY405" s="262">
        <v>621</v>
      </c>
      <c r="AZ405" s="262">
        <v>3585</v>
      </c>
      <c r="BA405" s="262">
        <v>23325</v>
      </c>
      <c r="BB405" s="262">
        <v>2870</v>
      </c>
      <c r="BC405" s="262">
        <v>4093</v>
      </c>
      <c r="BD405" s="262">
        <v>376</v>
      </c>
      <c r="BE405" s="262">
        <v>309</v>
      </c>
      <c r="BF405" s="262">
        <v>42</v>
      </c>
      <c r="BG405" s="262">
        <v>95</v>
      </c>
      <c r="BH405" s="262">
        <v>7229</v>
      </c>
      <c r="BI405" s="262">
        <v>1383</v>
      </c>
      <c r="BJ405" s="262">
        <v>418</v>
      </c>
      <c r="BK405" s="262">
        <v>20102</v>
      </c>
      <c r="BL405" s="262">
        <v>5315</v>
      </c>
      <c r="BM405" s="262">
        <v>248</v>
      </c>
      <c r="BN405" s="262">
        <v>20088</v>
      </c>
      <c r="BO405" s="262">
        <v>12750</v>
      </c>
      <c r="BP405" s="262">
        <v>57</v>
      </c>
      <c r="BQ405" s="262">
        <v>1800</v>
      </c>
      <c r="BR405" s="262">
        <v>1066</v>
      </c>
      <c r="BS405" s="262">
        <v>6476</v>
      </c>
      <c r="BT405" s="262">
        <v>8018</v>
      </c>
      <c r="BU405" s="262">
        <v>6303</v>
      </c>
      <c r="BV405" s="262">
        <v>5206</v>
      </c>
      <c r="BW405" s="262">
        <v>3989</v>
      </c>
      <c r="BX405" s="262">
        <v>1727</v>
      </c>
      <c r="BY405" s="262">
        <v>791</v>
      </c>
      <c r="BZ405" s="262">
        <v>464</v>
      </c>
      <c r="CA405" s="262">
        <v>655</v>
      </c>
      <c r="CB405" s="262">
        <v>356</v>
      </c>
      <c r="CC405" s="262">
        <v>1834</v>
      </c>
      <c r="CD405" s="262">
        <v>6098</v>
      </c>
      <c r="CE405" s="262">
        <v>8770</v>
      </c>
      <c r="CF405" s="262">
        <v>7505</v>
      </c>
      <c r="CG405" s="262">
        <v>5371</v>
      </c>
      <c r="CH405" s="262">
        <v>4761</v>
      </c>
      <c r="CI405" s="262">
        <v>16825</v>
      </c>
      <c r="CJ405" s="262">
        <v>3161</v>
      </c>
      <c r="CK405" s="262">
        <v>13338</v>
      </c>
      <c r="CL405" s="262">
        <v>1371</v>
      </c>
      <c r="CM405" s="262">
        <v>32148</v>
      </c>
      <c r="CN405" s="262">
        <v>9403</v>
      </c>
      <c r="CO405" s="262">
        <v>9856</v>
      </c>
      <c r="CP405" s="262">
        <v>8896</v>
      </c>
      <c r="CQ405" s="262">
        <v>3267</v>
      </c>
      <c r="CR405" s="262">
        <v>726</v>
      </c>
      <c r="CS405" s="262">
        <v>9403</v>
      </c>
      <c r="CT405" s="262">
        <v>11932</v>
      </c>
      <c r="CU405" s="262">
        <v>6272</v>
      </c>
      <c r="CV405" s="262">
        <v>3236</v>
      </c>
      <c r="CW405" s="262">
        <v>887</v>
      </c>
      <c r="CX405" s="262">
        <v>418</v>
      </c>
      <c r="CY405" s="262">
        <v>71865</v>
      </c>
      <c r="CZ405" s="262">
        <v>35789</v>
      </c>
      <c r="DA405" s="262">
        <v>36076</v>
      </c>
      <c r="DB405" s="262">
        <v>5749</v>
      </c>
      <c r="DC405" s="262">
        <v>5041</v>
      </c>
      <c r="DD405" s="262">
        <v>7954</v>
      </c>
      <c r="DE405" s="262">
        <v>12926</v>
      </c>
      <c r="DF405" s="262">
        <v>8795</v>
      </c>
      <c r="DG405" s="262">
        <v>7663</v>
      </c>
      <c r="DH405" s="262">
        <v>3502</v>
      </c>
      <c r="DI405" s="262">
        <v>1748</v>
      </c>
      <c r="DJ405" s="262">
        <v>1664</v>
      </c>
      <c r="DK405" s="262">
        <v>5007</v>
      </c>
      <c r="DL405" s="262">
        <v>1377</v>
      </c>
      <c r="DM405" s="262">
        <v>4904</v>
      </c>
      <c r="DN405" s="262">
        <v>4044</v>
      </c>
      <c r="DO405" s="262">
        <v>8294</v>
      </c>
      <c r="DP405" s="262">
        <v>11941</v>
      </c>
      <c r="DQ405" s="262">
        <v>17791</v>
      </c>
      <c r="DR405" s="262">
        <v>8589</v>
      </c>
      <c r="DS405" s="262">
        <v>6506</v>
      </c>
      <c r="DT405" s="262">
        <v>40620</v>
      </c>
      <c r="DU405" s="262">
        <v>37780</v>
      </c>
      <c r="DV405" s="262">
        <v>2840</v>
      </c>
      <c r="DW405" s="262">
        <v>30790</v>
      </c>
      <c r="DX405" s="262">
        <v>37780</v>
      </c>
      <c r="DY405" s="262">
        <v>32580</v>
      </c>
      <c r="DZ405" s="262">
        <v>1660</v>
      </c>
      <c r="EA405" s="262">
        <v>1520</v>
      </c>
      <c r="EB405" s="262">
        <v>1770</v>
      </c>
      <c r="EC405" s="262">
        <v>0.42420000000000002</v>
      </c>
      <c r="ED405" s="262">
        <v>37090</v>
      </c>
      <c r="EE405" s="262">
        <v>1190</v>
      </c>
      <c r="EF405" s="262">
        <v>4400</v>
      </c>
      <c r="EG405" s="262">
        <v>6530</v>
      </c>
      <c r="EH405" s="262">
        <v>5020</v>
      </c>
      <c r="EI405" s="262">
        <v>5610</v>
      </c>
      <c r="EJ405" s="262">
        <v>830</v>
      </c>
      <c r="EK405" s="262">
        <v>7420</v>
      </c>
      <c r="EL405" s="262">
        <v>3510</v>
      </c>
      <c r="EM405" s="262">
        <v>2320</v>
      </c>
      <c r="EN405" s="262">
        <v>0.42420000000000002</v>
      </c>
      <c r="EO405" s="262">
        <v>37780</v>
      </c>
      <c r="EP405" s="262">
        <v>1290</v>
      </c>
      <c r="EQ405" s="262">
        <v>11460</v>
      </c>
      <c r="ER405" s="262">
        <v>7360</v>
      </c>
      <c r="ES405" s="262">
        <v>480</v>
      </c>
      <c r="ET405" s="262">
        <v>3610</v>
      </c>
      <c r="EU405" s="262">
        <v>9170</v>
      </c>
      <c r="EV405" s="262">
        <v>6150</v>
      </c>
      <c r="EW405" s="262">
        <v>3020</v>
      </c>
      <c r="EX405" s="262">
        <v>15860</v>
      </c>
      <c r="EY405" s="262">
        <v>650</v>
      </c>
      <c r="EZ405" s="262">
        <v>4400</v>
      </c>
      <c r="FA405" s="262">
        <v>3460</v>
      </c>
      <c r="FB405" s="262">
        <v>7330</v>
      </c>
      <c r="FC405" s="262">
        <v>0.42420000000000002</v>
      </c>
      <c r="FD405" s="262">
        <v>5830</v>
      </c>
      <c r="FE405" s="262">
        <v>2220</v>
      </c>
      <c r="FF405" s="262">
        <v>3250</v>
      </c>
      <c r="FG405" s="262">
        <v>0.42420000000000002</v>
      </c>
      <c r="FH405" s="262">
        <v>2170</v>
      </c>
      <c r="FI405" s="262">
        <v>0.42420000000000002</v>
      </c>
      <c r="FJ405" s="262">
        <v>1540</v>
      </c>
      <c r="FK405" s="262">
        <v>1590</v>
      </c>
      <c r="FL405" s="262">
        <v>0.42420000000000002</v>
      </c>
      <c r="FM405" s="262">
        <v>0.42420000000000002</v>
      </c>
      <c r="FN405" s="262">
        <v>62980</v>
      </c>
      <c r="FO405" s="262">
        <v>2610</v>
      </c>
      <c r="FP405" s="262">
        <v>1530</v>
      </c>
      <c r="FQ405" s="262">
        <v>1070</v>
      </c>
      <c r="FR405" s="262">
        <v>17460</v>
      </c>
      <c r="FS405" s="262">
        <v>30100</v>
      </c>
      <c r="FT405" s="262">
        <v>29730</v>
      </c>
      <c r="FU405" s="262">
        <v>0.42420000000000002</v>
      </c>
      <c r="FV405" s="262">
        <v>4280</v>
      </c>
      <c r="FW405" s="262">
        <v>8540</v>
      </c>
      <c r="FX405" s="262">
        <v>62980</v>
      </c>
      <c r="FY405" s="262">
        <v>10680</v>
      </c>
      <c r="FZ405" s="262">
        <v>36230</v>
      </c>
      <c r="GA405" s="262">
        <v>7640</v>
      </c>
      <c r="GB405" s="262">
        <v>0.42420000000000002</v>
      </c>
      <c r="GC405" s="262">
        <v>4860</v>
      </c>
      <c r="GD405" s="262">
        <v>2860</v>
      </c>
      <c r="GE405" s="262">
        <v>0.42420000000000002</v>
      </c>
      <c r="GF405">
        <v>6563</v>
      </c>
      <c r="GG405">
        <v>4398</v>
      </c>
      <c r="GH405">
        <v>3931</v>
      </c>
      <c r="GI405">
        <v>1541</v>
      </c>
      <c r="GJ405">
        <v>800</v>
      </c>
      <c r="GK405">
        <v>1288</v>
      </c>
      <c r="GL405">
        <v>1804</v>
      </c>
      <c r="GM405">
        <v>683</v>
      </c>
      <c r="GN405">
        <v>406</v>
      </c>
      <c r="GO405">
        <v>172</v>
      </c>
      <c r="GP405">
        <v>8439</v>
      </c>
      <c r="GQ405">
        <v>6104</v>
      </c>
      <c r="GR405">
        <v>9786</v>
      </c>
      <c r="GS405">
        <v>2953</v>
      </c>
      <c r="GT405">
        <v>1461</v>
      </c>
      <c r="GU405">
        <v>1887</v>
      </c>
      <c r="GV405">
        <v>2454</v>
      </c>
      <c r="GW405">
        <v>837</v>
      </c>
      <c r="GX405">
        <v>574</v>
      </c>
      <c r="GY405">
        <v>200</v>
      </c>
    </row>
    <row r="406" spans="1:207">
      <c r="A406" s="262">
        <v>16069</v>
      </c>
      <c r="B406" s="262">
        <v>16</v>
      </c>
      <c r="C406" s="262">
        <v>0</v>
      </c>
      <c r="D406" s="262">
        <v>69</v>
      </c>
      <c r="E406" s="262" t="s">
        <v>198</v>
      </c>
      <c r="F406" s="262" t="s">
        <v>2993</v>
      </c>
      <c r="G406" s="262" t="s">
        <v>2994</v>
      </c>
      <c r="H406" s="262" t="s">
        <v>2202</v>
      </c>
      <c r="I406" s="262">
        <v>19408</v>
      </c>
      <c r="J406" s="262">
        <v>5882</v>
      </c>
      <c r="K406" s="262">
        <v>3674</v>
      </c>
      <c r="L406" s="262">
        <v>1069</v>
      </c>
      <c r="M406" s="262">
        <v>911</v>
      </c>
      <c r="N406" s="262">
        <v>1657</v>
      </c>
      <c r="O406" s="262">
        <v>2108</v>
      </c>
      <c r="P406" s="262">
        <v>2733</v>
      </c>
      <c r="Q406" s="262">
        <v>960</v>
      </c>
      <c r="R406" s="262">
        <v>414</v>
      </c>
      <c r="S406" s="262">
        <v>1389</v>
      </c>
      <c r="T406" s="262">
        <v>17238</v>
      </c>
      <c r="U406" s="262">
        <v>130</v>
      </c>
      <c r="V406" s="262">
        <v>409</v>
      </c>
      <c r="W406" s="262">
        <v>26</v>
      </c>
      <c r="X406" s="262">
        <v>117</v>
      </c>
      <c r="Y406" s="262">
        <v>18</v>
      </c>
      <c r="Z406" s="262">
        <v>81</v>
      </c>
      <c r="AA406" s="262">
        <v>370</v>
      </c>
      <c r="AB406" s="262">
        <v>1425</v>
      </c>
      <c r="AC406" s="262">
        <v>230</v>
      </c>
      <c r="AD406" s="262">
        <v>14593</v>
      </c>
      <c r="AE406" s="262">
        <v>2495</v>
      </c>
      <c r="AF406" s="262">
        <v>295</v>
      </c>
      <c r="AG406" s="262">
        <v>12911</v>
      </c>
      <c r="AH406" s="262">
        <v>4630</v>
      </c>
      <c r="AI406" s="262">
        <v>1458</v>
      </c>
      <c r="AJ406" s="262">
        <v>383</v>
      </c>
      <c r="AK406" s="262">
        <v>26</v>
      </c>
      <c r="AL406" s="262">
        <v>15722</v>
      </c>
      <c r="AM406" s="262">
        <v>1524</v>
      </c>
      <c r="AN406" s="262">
        <v>1535</v>
      </c>
      <c r="AO406" s="262">
        <v>627</v>
      </c>
      <c r="AP406" s="262">
        <v>31650</v>
      </c>
      <c r="AQ406" s="262">
        <v>9235</v>
      </c>
      <c r="AR406" s="262">
        <v>5457</v>
      </c>
      <c r="AS406" s="262">
        <v>1791</v>
      </c>
      <c r="AT406" s="262">
        <v>1894</v>
      </c>
      <c r="AU406" s="262">
        <v>3232</v>
      </c>
      <c r="AV406" s="262">
        <v>3622</v>
      </c>
      <c r="AW406" s="262">
        <v>4610</v>
      </c>
      <c r="AX406" s="262">
        <v>1266</v>
      </c>
      <c r="AY406" s="262">
        <v>543</v>
      </c>
      <c r="AZ406" s="262">
        <v>4909</v>
      </c>
      <c r="BA406" s="262">
        <v>23135</v>
      </c>
      <c r="BB406" s="262">
        <v>807</v>
      </c>
      <c r="BC406" s="262">
        <v>2255</v>
      </c>
      <c r="BD406" s="262">
        <v>128</v>
      </c>
      <c r="BE406" s="262">
        <v>235</v>
      </c>
      <c r="BF406" s="262">
        <v>56</v>
      </c>
      <c r="BG406" s="262">
        <v>125</v>
      </c>
      <c r="BH406" s="262">
        <v>1315</v>
      </c>
      <c r="BI406" s="262">
        <v>2494</v>
      </c>
      <c r="BJ406" s="262">
        <v>692</v>
      </c>
      <c r="BK406" s="262">
        <v>22819</v>
      </c>
      <c r="BL406" s="262">
        <v>3899</v>
      </c>
      <c r="BM406" s="262">
        <v>431</v>
      </c>
      <c r="BN406" s="262">
        <v>19395</v>
      </c>
      <c r="BO406" s="262">
        <v>10255</v>
      </c>
      <c r="BP406" s="262">
        <v>151</v>
      </c>
      <c r="BQ406" s="262">
        <v>1849</v>
      </c>
      <c r="BR406" s="262">
        <v>982</v>
      </c>
      <c r="BS406" s="262">
        <v>4887</v>
      </c>
      <c r="BT406" s="262">
        <v>7410</v>
      </c>
      <c r="BU406" s="262">
        <v>5756</v>
      </c>
      <c r="BV406" s="262">
        <v>4683</v>
      </c>
      <c r="BW406" s="262">
        <v>4076</v>
      </c>
      <c r="BX406" s="262">
        <v>1767</v>
      </c>
      <c r="BY406" s="262">
        <v>768</v>
      </c>
      <c r="BZ406" s="262">
        <v>576</v>
      </c>
      <c r="CA406" s="262">
        <v>745</v>
      </c>
      <c r="CB406" s="262">
        <v>318</v>
      </c>
      <c r="CC406" s="262">
        <v>1391</v>
      </c>
      <c r="CD406" s="262">
        <v>4924</v>
      </c>
      <c r="CE406" s="262">
        <v>7770</v>
      </c>
      <c r="CF406" s="262">
        <v>6034</v>
      </c>
      <c r="CG406" s="262">
        <v>4945</v>
      </c>
      <c r="CH406" s="262">
        <v>6268</v>
      </c>
      <c r="CI406" s="262">
        <v>24173</v>
      </c>
      <c r="CJ406" s="262">
        <v>2341</v>
      </c>
      <c r="CK406" s="262">
        <v>3898</v>
      </c>
      <c r="CL406" s="262">
        <v>1238</v>
      </c>
      <c r="CM406" s="262">
        <v>28870</v>
      </c>
      <c r="CN406" s="262">
        <v>8381</v>
      </c>
      <c r="CO406" s="262">
        <v>7540</v>
      </c>
      <c r="CP406" s="262">
        <v>9315</v>
      </c>
      <c r="CQ406" s="262">
        <v>3198</v>
      </c>
      <c r="CR406" s="262">
        <v>436</v>
      </c>
      <c r="CS406" s="262">
        <v>8381</v>
      </c>
      <c r="CT406" s="262">
        <v>9379</v>
      </c>
      <c r="CU406" s="262">
        <v>5993</v>
      </c>
      <c r="CV406" s="262">
        <v>3593</v>
      </c>
      <c r="CW406" s="262">
        <v>1041</v>
      </c>
      <c r="CX406" s="262">
        <v>483</v>
      </c>
      <c r="CY406" s="262">
        <v>66369</v>
      </c>
      <c r="CZ406" s="262">
        <v>33092</v>
      </c>
      <c r="DA406" s="262">
        <v>33277</v>
      </c>
      <c r="DB406" s="262">
        <v>4901</v>
      </c>
      <c r="DC406" s="262">
        <v>4648</v>
      </c>
      <c r="DD406" s="262">
        <v>8079</v>
      </c>
      <c r="DE406" s="262">
        <v>11737</v>
      </c>
      <c r="DF406" s="262">
        <v>7520</v>
      </c>
      <c r="DG406" s="262">
        <v>7503</v>
      </c>
      <c r="DH406" s="262">
        <v>3643</v>
      </c>
      <c r="DI406" s="262">
        <v>1451</v>
      </c>
      <c r="DJ406" s="262">
        <v>1475</v>
      </c>
      <c r="DK406" s="262">
        <v>4426</v>
      </c>
      <c r="DL406" s="262">
        <v>1239</v>
      </c>
      <c r="DM406" s="262">
        <v>4796</v>
      </c>
      <c r="DN406" s="262">
        <v>4241</v>
      </c>
      <c r="DO406" s="262">
        <v>7616</v>
      </c>
      <c r="DP406" s="262">
        <v>10722</v>
      </c>
      <c r="DQ406" s="262">
        <v>15860</v>
      </c>
      <c r="DR406" s="262">
        <v>7840</v>
      </c>
      <c r="DS406" s="262">
        <v>6703</v>
      </c>
      <c r="DT406" s="262">
        <v>38020</v>
      </c>
      <c r="DU406" s="262">
        <v>36660</v>
      </c>
      <c r="DV406" s="262">
        <v>1360</v>
      </c>
      <c r="DW406" s="262">
        <v>27670</v>
      </c>
      <c r="DX406" s="262">
        <v>36660</v>
      </c>
      <c r="DY406" s="262">
        <v>32340</v>
      </c>
      <c r="DZ406" s="262">
        <v>1180</v>
      </c>
      <c r="EA406" s="262">
        <v>1190</v>
      </c>
      <c r="EB406" s="262">
        <v>1760</v>
      </c>
      <c r="EC406" s="262">
        <v>0.42420000000000002</v>
      </c>
      <c r="ED406" s="262">
        <v>35930</v>
      </c>
      <c r="EE406" s="262">
        <v>1110</v>
      </c>
      <c r="EF406" s="262">
        <v>4180</v>
      </c>
      <c r="EG406" s="262">
        <v>6360</v>
      </c>
      <c r="EH406" s="262">
        <v>4060</v>
      </c>
      <c r="EI406" s="262">
        <v>4770</v>
      </c>
      <c r="EJ406" s="262">
        <v>0.42420000000000002</v>
      </c>
      <c r="EK406" s="262">
        <v>7810</v>
      </c>
      <c r="EL406" s="262">
        <v>4760</v>
      </c>
      <c r="EM406" s="262">
        <v>2170</v>
      </c>
      <c r="EN406" s="262">
        <v>0.42420000000000002</v>
      </c>
      <c r="EO406" s="262">
        <v>36660</v>
      </c>
      <c r="EP406" s="262">
        <v>1210</v>
      </c>
      <c r="EQ406" s="262">
        <v>14170</v>
      </c>
      <c r="ER406" s="262">
        <v>10300</v>
      </c>
      <c r="ES406" s="262">
        <v>530</v>
      </c>
      <c r="ET406" s="262">
        <v>3340</v>
      </c>
      <c r="EU406" s="262">
        <v>7460</v>
      </c>
      <c r="EV406" s="262">
        <v>5580</v>
      </c>
      <c r="EW406" s="262">
        <v>1880</v>
      </c>
      <c r="EX406" s="262">
        <v>13800</v>
      </c>
      <c r="EY406" s="262">
        <v>1000</v>
      </c>
      <c r="EZ406" s="262">
        <v>3210</v>
      </c>
      <c r="FA406" s="262">
        <v>2470</v>
      </c>
      <c r="FB406" s="262">
        <v>7120</v>
      </c>
      <c r="FC406" s="262">
        <v>0</v>
      </c>
      <c r="FD406" s="262">
        <v>5130</v>
      </c>
      <c r="FE406" s="262">
        <v>1830</v>
      </c>
      <c r="FF406" s="262">
        <v>2950</v>
      </c>
      <c r="FG406" s="262">
        <v>0.42420000000000002</v>
      </c>
      <c r="FH406" s="262">
        <v>1800</v>
      </c>
      <c r="FI406" s="262">
        <v>0.42420000000000002</v>
      </c>
      <c r="FJ406" s="262">
        <v>1440</v>
      </c>
      <c r="FK406" s="262">
        <v>1290</v>
      </c>
      <c r="FL406" s="262">
        <v>0.42420000000000002</v>
      </c>
      <c r="FM406" s="262">
        <v>0.42420000000000002</v>
      </c>
      <c r="FN406" s="262">
        <v>58390</v>
      </c>
      <c r="FO406" s="262">
        <v>2110</v>
      </c>
      <c r="FP406" s="262">
        <v>1180</v>
      </c>
      <c r="FQ406" s="262">
        <v>930</v>
      </c>
      <c r="FR406" s="262">
        <v>17100</v>
      </c>
      <c r="FS406" s="262">
        <v>28520</v>
      </c>
      <c r="FT406" s="262">
        <v>28170</v>
      </c>
      <c r="FU406" s="262">
        <v>0.42420000000000002</v>
      </c>
      <c r="FV406" s="262">
        <v>3820</v>
      </c>
      <c r="FW406" s="262">
        <v>6840</v>
      </c>
      <c r="FX406" s="262">
        <v>58390</v>
      </c>
      <c r="FY406" s="262">
        <v>8260</v>
      </c>
      <c r="FZ406" s="262">
        <v>34740</v>
      </c>
      <c r="GA406" s="262">
        <v>8240</v>
      </c>
      <c r="GB406" s="262">
        <v>410</v>
      </c>
      <c r="GC406" s="262">
        <v>3610</v>
      </c>
      <c r="GD406" s="262">
        <v>2900</v>
      </c>
      <c r="GE406" s="262">
        <v>0.42420000000000002</v>
      </c>
      <c r="GF406">
        <v>5882</v>
      </c>
      <c r="GG406">
        <v>3591</v>
      </c>
      <c r="GH406">
        <v>3548</v>
      </c>
      <c r="GI406">
        <v>1710</v>
      </c>
      <c r="GJ406">
        <v>803</v>
      </c>
      <c r="GK406">
        <v>1362</v>
      </c>
      <c r="GL406">
        <v>1411</v>
      </c>
      <c r="GM406">
        <v>563</v>
      </c>
      <c r="GN406">
        <v>353</v>
      </c>
      <c r="GO406">
        <v>185</v>
      </c>
      <c r="GP406">
        <v>9235</v>
      </c>
      <c r="GQ406">
        <v>5341</v>
      </c>
      <c r="GR406">
        <v>6747</v>
      </c>
      <c r="GS406">
        <v>2746</v>
      </c>
      <c r="GT406">
        <v>1528</v>
      </c>
      <c r="GU406">
        <v>2184</v>
      </c>
      <c r="GV406">
        <v>2437</v>
      </c>
      <c r="GW406">
        <v>745</v>
      </c>
      <c r="GX406">
        <v>405</v>
      </c>
      <c r="GY406">
        <v>282</v>
      </c>
    </row>
    <row r="407" spans="1:207">
      <c r="A407" s="262">
        <v>16070</v>
      </c>
      <c r="B407" s="262">
        <v>16</v>
      </c>
      <c r="C407" s="262">
        <v>0</v>
      </c>
      <c r="D407" s="262">
        <v>70</v>
      </c>
      <c r="E407" s="262" t="s">
        <v>198</v>
      </c>
      <c r="F407" s="262" t="s">
        <v>2995</v>
      </c>
      <c r="G407" s="262" t="s">
        <v>2996</v>
      </c>
      <c r="H407" s="262" t="s">
        <v>2202</v>
      </c>
      <c r="I407" s="262">
        <v>28204</v>
      </c>
      <c r="J407" s="262">
        <v>9051</v>
      </c>
      <c r="K407" s="262">
        <v>5973</v>
      </c>
      <c r="L407" s="262">
        <v>1222</v>
      </c>
      <c r="M407" s="262">
        <v>1386</v>
      </c>
      <c r="N407" s="262">
        <v>2016</v>
      </c>
      <c r="O407" s="262">
        <v>2172</v>
      </c>
      <c r="P407" s="262">
        <v>3941</v>
      </c>
      <c r="Q407" s="262">
        <v>1776</v>
      </c>
      <c r="R407" s="262">
        <v>667</v>
      </c>
      <c r="S407" s="262">
        <v>2475</v>
      </c>
      <c r="T407" s="262">
        <v>23933</v>
      </c>
      <c r="U407" s="262">
        <v>462</v>
      </c>
      <c r="V407" s="262">
        <v>945</v>
      </c>
      <c r="W407" s="262">
        <v>101</v>
      </c>
      <c r="X407" s="262">
        <v>148</v>
      </c>
      <c r="Y407" s="262">
        <v>70</v>
      </c>
      <c r="Z407" s="262">
        <v>70</v>
      </c>
      <c r="AA407" s="262">
        <v>1793</v>
      </c>
      <c r="AB407" s="262">
        <v>3084</v>
      </c>
      <c r="AC407" s="262">
        <v>415</v>
      </c>
      <c r="AD407" s="262">
        <v>19925</v>
      </c>
      <c r="AE407" s="262">
        <v>2796</v>
      </c>
      <c r="AF407" s="262">
        <v>191</v>
      </c>
      <c r="AG407" s="262">
        <v>17388</v>
      </c>
      <c r="AH407" s="262">
        <v>6029</v>
      </c>
      <c r="AI407" s="262">
        <v>3024</v>
      </c>
      <c r="AJ407" s="262">
        <v>1502</v>
      </c>
      <c r="AK407" s="262">
        <v>261</v>
      </c>
      <c r="AL407" s="262">
        <v>18594</v>
      </c>
      <c r="AM407" s="262">
        <v>3272</v>
      </c>
      <c r="AN407" s="262">
        <v>5208</v>
      </c>
      <c r="AO407" s="262">
        <v>1130</v>
      </c>
      <c r="AP407" s="262">
        <v>60560</v>
      </c>
      <c r="AQ407" s="262">
        <v>16475</v>
      </c>
      <c r="AR407" s="262">
        <v>10686</v>
      </c>
      <c r="AS407" s="262">
        <v>2248</v>
      </c>
      <c r="AT407" s="262">
        <v>5992</v>
      </c>
      <c r="AU407" s="262">
        <v>7704</v>
      </c>
      <c r="AV407" s="262">
        <v>5862</v>
      </c>
      <c r="AW407" s="262">
        <v>7583</v>
      </c>
      <c r="AX407" s="262">
        <v>2823</v>
      </c>
      <c r="AY407" s="262">
        <v>1187</v>
      </c>
      <c r="AZ407" s="262">
        <v>11698</v>
      </c>
      <c r="BA407" s="262">
        <v>34958</v>
      </c>
      <c r="BB407" s="262">
        <v>3701</v>
      </c>
      <c r="BC407" s="262">
        <v>7825</v>
      </c>
      <c r="BD407" s="262">
        <v>575</v>
      </c>
      <c r="BE407" s="262">
        <v>417</v>
      </c>
      <c r="BF407" s="262">
        <v>1273</v>
      </c>
      <c r="BG407" s="262">
        <v>113</v>
      </c>
      <c r="BH407" s="262">
        <v>13922</v>
      </c>
      <c r="BI407" s="262">
        <v>6829</v>
      </c>
      <c r="BJ407" s="262">
        <v>1881</v>
      </c>
      <c r="BK407" s="262">
        <v>33369</v>
      </c>
      <c r="BL407" s="262">
        <v>4305</v>
      </c>
      <c r="BM407" s="262">
        <v>254</v>
      </c>
      <c r="BN407" s="262">
        <v>25366</v>
      </c>
      <c r="BO407" s="262">
        <v>30794</v>
      </c>
      <c r="BP407" s="262">
        <v>236</v>
      </c>
      <c r="BQ407" s="262">
        <v>4164</v>
      </c>
      <c r="BR407" s="262">
        <v>3706</v>
      </c>
      <c r="BS407" s="262">
        <v>16278</v>
      </c>
      <c r="BT407" s="262">
        <v>15695</v>
      </c>
      <c r="BU407" s="262">
        <v>9356</v>
      </c>
      <c r="BV407" s="262">
        <v>6673</v>
      </c>
      <c r="BW407" s="262">
        <v>4920</v>
      </c>
      <c r="BX407" s="262">
        <v>1897</v>
      </c>
      <c r="BY407" s="262">
        <v>872</v>
      </c>
      <c r="BZ407" s="262">
        <v>504</v>
      </c>
      <c r="CA407" s="262">
        <v>659</v>
      </c>
      <c r="CB407" s="262">
        <v>1810</v>
      </c>
      <c r="CC407" s="262">
        <v>4498</v>
      </c>
      <c r="CD407" s="262">
        <v>13456</v>
      </c>
      <c r="CE407" s="262">
        <v>16762</v>
      </c>
      <c r="CF407" s="262">
        <v>11482</v>
      </c>
      <c r="CG407" s="262">
        <v>6616</v>
      </c>
      <c r="CH407" s="262">
        <v>5936</v>
      </c>
      <c r="CI407" s="262">
        <v>32710</v>
      </c>
      <c r="CJ407" s="262">
        <v>5046</v>
      </c>
      <c r="CK407" s="262">
        <v>20619</v>
      </c>
      <c r="CL407" s="262">
        <v>2185</v>
      </c>
      <c r="CM407" s="262">
        <v>54910</v>
      </c>
      <c r="CN407" s="262">
        <v>20437</v>
      </c>
      <c r="CO407" s="262">
        <v>15553</v>
      </c>
      <c r="CP407" s="262">
        <v>12537</v>
      </c>
      <c r="CQ407" s="262">
        <v>4832</v>
      </c>
      <c r="CR407" s="262">
        <v>1551</v>
      </c>
      <c r="CS407" s="262">
        <v>20437</v>
      </c>
      <c r="CT407" s="262">
        <v>19003</v>
      </c>
      <c r="CU407" s="262">
        <v>9163</v>
      </c>
      <c r="CV407" s="262">
        <v>4666</v>
      </c>
      <c r="CW407" s="262">
        <v>1178</v>
      </c>
      <c r="CX407" s="262">
        <v>463</v>
      </c>
      <c r="CY407" s="262">
        <v>110361</v>
      </c>
      <c r="CZ407" s="262">
        <v>54949</v>
      </c>
      <c r="DA407" s="262">
        <v>55412</v>
      </c>
      <c r="DB407" s="262">
        <v>8248</v>
      </c>
      <c r="DC407" s="262">
        <v>7230</v>
      </c>
      <c r="DD407" s="262">
        <v>14485</v>
      </c>
      <c r="DE407" s="262">
        <v>18066</v>
      </c>
      <c r="DF407" s="262">
        <v>13932</v>
      </c>
      <c r="DG407" s="262">
        <v>12826</v>
      </c>
      <c r="DH407" s="262">
        <v>6216</v>
      </c>
      <c r="DI407" s="262">
        <v>2586</v>
      </c>
      <c r="DJ407" s="262">
        <v>2444</v>
      </c>
      <c r="DK407" s="262">
        <v>7135</v>
      </c>
      <c r="DL407" s="262">
        <v>1878</v>
      </c>
      <c r="DM407" s="262">
        <v>8972</v>
      </c>
      <c r="DN407" s="262">
        <v>6948</v>
      </c>
      <c r="DO407" s="262">
        <v>12015</v>
      </c>
      <c r="DP407" s="262">
        <v>17343</v>
      </c>
      <c r="DQ407" s="262">
        <v>25362</v>
      </c>
      <c r="DR407" s="262">
        <v>14564</v>
      </c>
      <c r="DS407" s="262">
        <v>11114</v>
      </c>
      <c r="DT407" s="262">
        <v>59820</v>
      </c>
      <c r="DU407" s="262">
        <v>56360</v>
      </c>
      <c r="DV407" s="262">
        <v>3470</v>
      </c>
      <c r="DW407" s="262">
        <v>50020</v>
      </c>
      <c r="DX407" s="262">
        <v>56360</v>
      </c>
      <c r="DY407" s="262">
        <v>48270</v>
      </c>
      <c r="DZ407" s="262">
        <v>2410</v>
      </c>
      <c r="EA407" s="262">
        <v>2030</v>
      </c>
      <c r="EB407" s="262">
        <v>3380</v>
      </c>
      <c r="EC407" s="262">
        <v>0.42420000000000002</v>
      </c>
      <c r="ED407" s="262">
        <v>55230</v>
      </c>
      <c r="EE407" s="262">
        <v>2610</v>
      </c>
      <c r="EF407" s="262">
        <v>7870</v>
      </c>
      <c r="EG407" s="262">
        <v>9450</v>
      </c>
      <c r="EH407" s="262">
        <v>6690</v>
      </c>
      <c r="EI407" s="262">
        <v>8250</v>
      </c>
      <c r="EJ407" s="262">
        <v>670</v>
      </c>
      <c r="EK407" s="262">
        <v>10370</v>
      </c>
      <c r="EL407" s="262">
        <v>5160</v>
      </c>
      <c r="EM407" s="262">
        <v>3910</v>
      </c>
      <c r="EN407" s="262">
        <v>0.42420000000000002</v>
      </c>
      <c r="EO407" s="262">
        <v>56360</v>
      </c>
      <c r="EP407" s="262">
        <v>1080</v>
      </c>
      <c r="EQ407" s="262">
        <v>17800</v>
      </c>
      <c r="ER407" s="262">
        <v>12720</v>
      </c>
      <c r="ES407" s="262">
        <v>780</v>
      </c>
      <c r="ET407" s="262">
        <v>4300</v>
      </c>
      <c r="EU407" s="262">
        <v>13390</v>
      </c>
      <c r="EV407" s="262">
        <v>8740</v>
      </c>
      <c r="EW407" s="262">
        <v>4650</v>
      </c>
      <c r="EX407" s="262">
        <v>24090</v>
      </c>
      <c r="EY407" s="262">
        <v>1110</v>
      </c>
      <c r="EZ407" s="262">
        <v>6390</v>
      </c>
      <c r="FA407" s="262">
        <v>4560</v>
      </c>
      <c r="FB407" s="262">
        <v>12030</v>
      </c>
      <c r="FC407" s="262">
        <v>0.42420000000000002</v>
      </c>
      <c r="FD407" s="262">
        <v>8770</v>
      </c>
      <c r="FE407" s="262">
        <v>3420</v>
      </c>
      <c r="FF407" s="262">
        <v>4660</v>
      </c>
      <c r="FG407" s="262">
        <v>680</v>
      </c>
      <c r="FH407" s="262">
        <v>3330</v>
      </c>
      <c r="FI407" s="262">
        <v>0.42420000000000002</v>
      </c>
      <c r="FJ407" s="262">
        <v>2130</v>
      </c>
      <c r="FK407" s="262">
        <v>2380</v>
      </c>
      <c r="FL407" s="262">
        <v>0.42420000000000002</v>
      </c>
      <c r="FM407" s="262">
        <v>600</v>
      </c>
      <c r="FN407" s="262">
        <v>97810</v>
      </c>
      <c r="FO407" s="262">
        <v>4740</v>
      </c>
      <c r="FP407" s="262">
        <v>3000</v>
      </c>
      <c r="FQ407" s="262">
        <v>1740</v>
      </c>
      <c r="FR407" s="262">
        <v>26940</v>
      </c>
      <c r="FS407" s="262">
        <v>40960</v>
      </c>
      <c r="FT407" s="262">
        <v>40270</v>
      </c>
      <c r="FU407" s="262">
        <v>680</v>
      </c>
      <c r="FV407" s="262">
        <v>6180</v>
      </c>
      <c r="FW407" s="262">
        <v>19000</v>
      </c>
      <c r="FX407" s="262">
        <v>97810</v>
      </c>
      <c r="FY407" s="262">
        <v>16000</v>
      </c>
      <c r="FZ407" s="262">
        <v>52830</v>
      </c>
      <c r="GA407" s="262">
        <v>12770</v>
      </c>
      <c r="GB407" s="262">
        <v>590</v>
      </c>
      <c r="GC407" s="262">
        <v>6980</v>
      </c>
      <c r="GD407" s="262">
        <v>7310</v>
      </c>
      <c r="GE407" s="262">
        <v>1330</v>
      </c>
      <c r="GF407">
        <v>9051</v>
      </c>
      <c r="GG407">
        <v>5908</v>
      </c>
      <c r="GH407">
        <v>4525</v>
      </c>
      <c r="GI407">
        <v>1840</v>
      </c>
      <c r="GJ407">
        <v>817</v>
      </c>
      <c r="GK407">
        <v>1626</v>
      </c>
      <c r="GL407">
        <v>2503</v>
      </c>
      <c r="GM407">
        <v>1039</v>
      </c>
      <c r="GN407">
        <v>646</v>
      </c>
      <c r="GO407">
        <v>249</v>
      </c>
      <c r="GP407">
        <v>16475</v>
      </c>
      <c r="GQ407">
        <v>10588</v>
      </c>
      <c r="GR407">
        <v>15431</v>
      </c>
      <c r="GS407">
        <v>5274</v>
      </c>
      <c r="GT407">
        <v>1943</v>
      </c>
      <c r="GU407">
        <v>3189</v>
      </c>
      <c r="GV407">
        <v>4450</v>
      </c>
      <c r="GW407">
        <v>1730</v>
      </c>
      <c r="GX407">
        <v>1040</v>
      </c>
      <c r="GY407">
        <v>440</v>
      </c>
    </row>
    <row r="408" spans="1:207">
      <c r="A408" s="262">
        <v>16071</v>
      </c>
      <c r="B408" s="262">
        <v>16</v>
      </c>
      <c r="C408" s="262">
        <v>0</v>
      </c>
      <c r="D408" s="262">
        <v>71</v>
      </c>
      <c r="E408" s="262" t="s">
        <v>198</v>
      </c>
      <c r="F408" s="262" t="s">
        <v>2997</v>
      </c>
      <c r="G408" s="262" t="s">
        <v>2998</v>
      </c>
      <c r="H408" s="262" t="s">
        <v>2202</v>
      </c>
      <c r="I408" s="262">
        <v>24014</v>
      </c>
      <c r="J408" s="262">
        <v>7768</v>
      </c>
      <c r="K408" s="262">
        <v>4164</v>
      </c>
      <c r="L408" s="262">
        <v>919</v>
      </c>
      <c r="M408" s="262">
        <v>943</v>
      </c>
      <c r="N408" s="262">
        <v>1843</v>
      </c>
      <c r="O408" s="262">
        <v>2038</v>
      </c>
      <c r="P408" s="262">
        <v>4326</v>
      </c>
      <c r="Q408" s="262">
        <v>1344</v>
      </c>
      <c r="R408" s="262">
        <v>669</v>
      </c>
      <c r="S408" s="262">
        <v>1397</v>
      </c>
      <c r="T408" s="262">
        <v>21282</v>
      </c>
      <c r="U408" s="262">
        <v>306</v>
      </c>
      <c r="V408" s="262">
        <v>645</v>
      </c>
      <c r="W408" s="262">
        <v>114</v>
      </c>
      <c r="X408" s="262">
        <v>192</v>
      </c>
      <c r="Y408" s="262">
        <v>6</v>
      </c>
      <c r="Z408" s="262">
        <v>72</v>
      </c>
      <c r="AA408" s="262">
        <v>749</v>
      </c>
      <c r="AB408" s="262">
        <v>1890</v>
      </c>
      <c r="AC408" s="262">
        <v>459</v>
      </c>
      <c r="AD408" s="262">
        <v>17871</v>
      </c>
      <c r="AE408" s="262">
        <v>2866</v>
      </c>
      <c r="AF408" s="262">
        <v>179</v>
      </c>
      <c r="AG408" s="262">
        <v>17129</v>
      </c>
      <c r="AH408" s="262">
        <v>3860</v>
      </c>
      <c r="AI408" s="262">
        <v>2110</v>
      </c>
      <c r="AJ408" s="262">
        <v>883</v>
      </c>
      <c r="AK408" s="262">
        <v>32</v>
      </c>
      <c r="AL408" s="262">
        <v>15797</v>
      </c>
      <c r="AM408" s="262">
        <v>2228</v>
      </c>
      <c r="AN408" s="262">
        <v>4773</v>
      </c>
      <c r="AO408" s="262">
        <v>1216</v>
      </c>
      <c r="AP408" s="262">
        <v>41690</v>
      </c>
      <c r="AQ408" s="262">
        <v>12095</v>
      </c>
      <c r="AR408" s="262">
        <v>6694</v>
      </c>
      <c r="AS408" s="262">
        <v>1763</v>
      </c>
      <c r="AT408" s="262">
        <v>2675</v>
      </c>
      <c r="AU408" s="262">
        <v>5355</v>
      </c>
      <c r="AV408" s="262">
        <v>3827</v>
      </c>
      <c r="AW408" s="262">
        <v>6708</v>
      </c>
      <c r="AX408" s="262">
        <v>1729</v>
      </c>
      <c r="AY408" s="262">
        <v>844</v>
      </c>
      <c r="AZ408" s="262">
        <v>5416</v>
      </c>
      <c r="BA408" s="262">
        <v>27909</v>
      </c>
      <c r="BB408" s="262">
        <v>2542</v>
      </c>
      <c r="BC408" s="262">
        <v>4039</v>
      </c>
      <c r="BD408" s="262">
        <v>778</v>
      </c>
      <c r="BE408" s="262">
        <v>848</v>
      </c>
      <c r="BF408" s="262">
        <v>29</v>
      </c>
      <c r="BG408" s="262">
        <v>129</v>
      </c>
      <c r="BH408" s="262">
        <v>3782</v>
      </c>
      <c r="BI408" s="262">
        <v>3980</v>
      </c>
      <c r="BJ408" s="262">
        <v>2586</v>
      </c>
      <c r="BK408" s="262">
        <v>27266</v>
      </c>
      <c r="BL408" s="262">
        <v>3834</v>
      </c>
      <c r="BM408" s="262">
        <v>242</v>
      </c>
      <c r="BN408" s="262">
        <v>21695</v>
      </c>
      <c r="BO408" s="262">
        <v>17031</v>
      </c>
      <c r="BP408" s="262">
        <v>46</v>
      </c>
      <c r="BQ408" s="262">
        <v>2918</v>
      </c>
      <c r="BR408" s="262">
        <v>1845</v>
      </c>
      <c r="BS408" s="262">
        <v>8466</v>
      </c>
      <c r="BT408" s="262">
        <v>9291</v>
      </c>
      <c r="BU408" s="262">
        <v>7143</v>
      </c>
      <c r="BV408" s="262">
        <v>5920</v>
      </c>
      <c r="BW408" s="262">
        <v>4886</v>
      </c>
      <c r="BX408" s="262">
        <v>1962</v>
      </c>
      <c r="BY408" s="262">
        <v>842</v>
      </c>
      <c r="BZ408" s="262">
        <v>544</v>
      </c>
      <c r="CA408" s="262">
        <v>791</v>
      </c>
      <c r="CB408" s="262">
        <v>610</v>
      </c>
      <c r="CC408" s="262">
        <v>2789</v>
      </c>
      <c r="CD408" s="262">
        <v>8109</v>
      </c>
      <c r="CE408" s="262">
        <v>11169</v>
      </c>
      <c r="CF408" s="262">
        <v>8092</v>
      </c>
      <c r="CG408" s="262">
        <v>5671</v>
      </c>
      <c r="CH408" s="262">
        <v>5250</v>
      </c>
      <c r="CI408" s="262">
        <v>22864</v>
      </c>
      <c r="CJ408" s="262">
        <v>3597</v>
      </c>
      <c r="CK408" s="262">
        <v>13201</v>
      </c>
      <c r="CL408" s="262">
        <v>2028</v>
      </c>
      <c r="CM408" s="262">
        <v>37625</v>
      </c>
      <c r="CN408" s="262">
        <v>11656</v>
      </c>
      <c r="CO408" s="262">
        <v>11729</v>
      </c>
      <c r="CP408" s="262">
        <v>10304</v>
      </c>
      <c r="CQ408" s="262">
        <v>3339</v>
      </c>
      <c r="CR408" s="262">
        <v>597</v>
      </c>
      <c r="CS408" s="262">
        <v>11656</v>
      </c>
      <c r="CT408" s="262">
        <v>13856</v>
      </c>
      <c r="CU408" s="262">
        <v>6981</v>
      </c>
      <c r="CV408" s="262">
        <v>3763</v>
      </c>
      <c r="CW408" s="262">
        <v>964</v>
      </c>
      <c r="CX408" s="262">
        <v>405</v>
      </c>
      <c r="CY408" s="262">
        <v>82643</v>
      </c>
      <c r="CZ408" s="262">
        <v>40835</v>
      </c>
      <c r="DA408" s="262">
        <v>41808</v>
      </c>
      <c r="DB408" s="262">
        <v>7015</v>
      </c>
      <c r="DC408" s="262">
        <v>6091</v>
      </c>
      <c r="DD408" s="262">
        <v>9051</v>
      </c>
      <c r="DE408" s="262">
        <v>14577</v>
      </c>
      <c r="DF408" s="262">
        <v>10007</v>
      </c>
      <c r="DG408" s="262">
        <v>8420</v>
      </c>
      <c r="DH408" s="262">
        <v>4090</v>
      </c>
      <c r="DI408" s="262">
        <v>2085</v>
      </c>
      <c r="DJ408" s="262">
        <v>2099</v>
      </c>
      <c r="DK408" s="262">
        <v>6239</v>
      </c>
      <c r="DL408" s="262">
        <v>1629</v>
      </c>
      <c r="DM408" s="262">
        <v>5397</v>
      </c>
      <c r="DN408" s="262">
        <v>4708</v>
      </c>
      <c r="DO408" s="262">
        <v>9593</v>
      </c>
      <c r="DP408" s="262">
        <v>13799</v>
      </c>
      <c r="DQ408" s="262">
        <v>20217</v>
      </c>
      <c r="DR408" s="262">
        <v>9385</v>
      </c>
      <c r="DS408" s="262">
        <v>7492</v>
      </c>
      <c r="DT408" s="262">
        <v>47210</v>
      </c>
      <c r="DU408" s="262">
        <v>44780</v>
      </c>
      <c r="DV408" s="262">
        <v>2430</v>
      </c>
      <c r="DW408" s="262">
        <v>34900</v>
      </c>
      <c r="DX408" s="262">
        <v>44780</v>
      </c>
      <c r="DY408" s="262">
        <v>37960</v>
      </c>
      <c r="DZ408" s="262">
        <v>1900</v>
      </c>
      <c r="EA408" s="262">
        <v>2010</v>
      </c>
      <c r="EB408" s="262">
        <v>2760</v>
      </c>
      <c r="EC408" s="262">
        <v>0.42420000000000002</v>
      </c>
      <c r="ED408" s="262">
        <v>43930</v>
      </c>
      <c r="EE408" s="262">
        <v>1750</v>
      </c>
      <c r="EF408" s="262">
        <v>5900</v>
      </c>
      <c r="EG408" s="262">
        <v>9030</v>
      </c>
      <c r="EH408" s="262">
        <v>4750</v>
      </c>
      <c r="EI408" s="262">
        <v>6750</v>
      </c>
      <c r="EJ408" s="262">
        <v>1010</v>
      </c>
      <c r="EK408" s="262">
        <v>7550</v>
      </c>
      <c r="EL408" s="262">
        <v>4000</v>
      </c>
      <c r="EM408" s="262">
        <v>2800</v>
      </c>
      <c r="EN408" s="262">
        <v>0.42420000000000002</v>
      </c>
      <c r="EO408" s="262">
        <v>44780</v>
      </c>
      <c r="EP408" s="262">
        <v>1070</v>
      </c>
      <c r="EQ408" s="262">
        <v>12310</v>
      </c>
      <c r="ER408" s="262">
        <v>6890</v>
      </c>
      <c r="ES408" s="262">
        <v>690</v>
      </c>
      <c r="ET408" s="262">
        <v>4730</v>
      </c>
      <c r="EU408" s="262">
        <v>10590</v>
      </c>
      <c r="EV408" s="262">
        <v>7440</v>
      </c>
      <c r="EW408" s="262">
        <v>3150</v>
      </c>
      <c r="EX408" s="262">
        <v>20810</v>
      </c>
      <c r="EY408" s="262">
        <v>800</v>
      </c>
      <c r="EZ408" s="262">
        <v>5340</v>
      </c>
      <c r="FA408" s="262">
        <v>4090</v>
      </c>
      <c r="FB408" s="262">
        <v>10570</v>
      </c>
      <c r="FC408" s="262">
        <v>0.42420000000000002</v>
      </c>
      <c r="FD408" s="262">
        <v>7390</v>
      </c>
      <c r="FE408" s="262">
        <v>3060</v>
      </c>
      <c r="FF408" s="262">
        <v>3880</v>
      </c>
      <c r="FG408" s="262">
        <v>0.42420000000000002</v>
      </c>
      <c r="FH408" s="262">
        <v>3020</v>
      </c>
      <c r="FI408" s="262">
        <v>0.42420000000000002</v>
      </c>
      <c r="FJ408" s="262">
        <v>2060</v>
      </c>
      <c r="FK408" s="262">
        <v>1560</v>
      </c>
      <c r="FL408" s="262">
        <v>0.42420000000000002</v>
      </c>
      <c r="FM408" s="262">
        <v>0.42420000000000002</v>
      </c>
      <c r="FN408" s="262">
        <v>71530</v>
      </c>
      <c r="FO408" s="262">
        <v>2440</v>
      </c>
      <c r="FP408" s="262">
        <v>1190</v>
      </c>
      <c r="FQ408" s="262">
        <v>1250</v>
      </c>
      <c r="FR408" s="262">
        <v>18860</v>
      </c>
      <c r="FS408" s="262">
        <v>34110</v>
      </c>
      <c r="FT408" s="262">
        <v>33660</v>
      </c>
      <c r="FU408" s="262">
        <v>0.42420000000000002</v>
      </c>
      <c r="FV408" s="262">
        <v>4440</v>
      </c>
      <c r="FW408" s="262">
        <v>11680</v>
      </c>
      <c r="FX408" s="262">
        <v>71530</v>
      </c>
      <c r="FY408" s="262">
        <v>9120</v>
      </c>
      <c r="FZ408" s="262">
        <v>40740</v>
      </c>
      <c r="GA408" s="262">
        <v>10580</v>
      </c>
      <c r="GB408" s="262">
        <v>0.42420000000000002</v>
      </c>
      <c r="GC408" s="262">
        <v>4950</v>
      </c>
      <c r="GD408" s="262">
        <v>5060</v>
      </c>
      <c r="GE408" s="262">
        <v>550</v>
      </c>
      <c r="GF408">
        <v>7768</v>
      </c>
      <c r="GG408">
        <v>4076</v>
      </c>
      <c r="GH408">
        <v>3580</v>
      </c>
      <c r="GI408">
        <v>1697</v>
      </c>
      <c r="GJ408">
        <v>802</v>
      </c>
      <c r="GK408">
        <v>1787</v>
      </c>
      <c r="GL408">
        <v>2661</v>
      </c>
      <c r="GM408">
        <v>748</v>
      </c>
      <c r="GN408">
        <v>606</v>
      </c>
      <c r="GO408">
        <v>289</v>
      </c>
      <c r="GP408">
        <v>12095</v>
      </c>
      <c r="GQ408">
        <v>6579</v>
      </c>
      <c r="GR408">
        <v>9350</v>
      </c>
      <c r="GS408">
        <v>3346</v>
      </c>
      <c r="GT408">
        <v>1352</v>
      </c>
      <c r="GU408">
        <v>2803</v>
      </c>
      <c r="GV408">
        <v>4102</v>
      </c>
      <c r="GW408">
        <v>940</v>
      </c>
      <c r="GX408">
        <v>734</v>
      </c>
      <c r="GY408">
        <v>389</v>
      </c>
    </row>
    <row r="409" spans="1:207">
      <c r="A409" s="262">
        <v>16072</v>
      </c>
      <c r="B409" s="262">
        <v>16</v>
      </c>
      <c r="C409" s="262">
        <v>0</v>
      </c>
      <c r="D409" s="262">
        <v>72</v>
      </c>
      <c r="E409" s="262" t="s">
        <v>198</v>
      </c>
      <c r="F409" s="262" t="s">
        <v>2999</v>
      </c>
      <c r="G409" s="262" t="s">
        <v>3000</v>
      </c>
      <c r="H409" s="262" t="s">
        <v>2202</v>
      </c>
      <c r="I409" s="262">
        <v>16115</v>
      </c>
      <c r="J409" s="262">
        <v>5319</v>
      </c>
      <c r="K409" s="262">
        <v>4109</v>
      </c>
      <c r="L409" s="262">
        <v>817</v>
      </c>
      <c r="M409" s="262">
        <v>760</v>
      </c>
      <c r="N409" s="262">
        <v>1157</v>
      </c>
      <c r="O409" s="262">
        <v>1225</v>
      </c>
      <c r="P409" s="262">
        <v>1836</v>
      </c>
      <c r="Q409" s="262">
        <v>649</v>
      </c>
      <c r="R409" s="262">
        <v>243</v>
      </c>
      <c r="S409" s="262">
        <v>1625</v>
      </c>
      <c r="T409" s="262">
        <v>13672</v>
      </c>
      <c r="U409" s="262">
        <v>236</v>
      </c>
      <c r="V409" s="262">
        <v>350</v>
      </c>
      <c r="W409" s="262">
        <v>87</v>
      </c>
      <c r="X409" s="262">
        <v>80</v>
      </c>
      <c r="Y409" s="262">
        <v>27</v>
      </c>
      <c r="Z409" s="262">
        <v>38</v>
      </c>
      <c r="AA409" s="262">
        <v>626</v>
      </c>
      <c r="AB409" s="262">
        <v>1735</v>
      </c>
      <c r="AC409" s="262">
        <v>124</v>
      </c>
      <c r="AD409" s="262">
        <v>11939</v>
      </c>
      <c r="AE409" s="262">
        <v>1560</v>
      </c>
      <c r="AF409" s="262">
        <v>131</v>
      </c>
      <c r="AG409" s="262">
        <v>9432</v>
      </c>
      <c r="AH409" s="262">
        <v>4237</v>
      </c>
      <c r="AI409" s="262">
        <v>1794</v>
      </c>
      <c r="AJ409" s="262">
        <v>578</v>
      </c>
      <c r="AK409" s="262">
        <v>74</v>
      </c>
      <c r="AL409" s="262">
        <v>12292</v>
      </c>
      <c r="AM409" s="262">
        <v>2016</v>
      </c>
      <c r="AN409" s="262">
        <v>1074</v>
      </c>
      <c r="AO409" s="262">
        <v>733</v>
      </c>
      <c r="AP409" s="262">
        <v>31435</v>
      </c>
      <c r="AQ409" s="262">
        <v>9392</v>
      </c>
      <c r="AR409" s="262">
        <v>6766</v>
      </c>
      <c r="AS409" s="262">
        <v>1750</v>
      </c>
      <c r="AT409" s="262">
        <v>2312</v>
      </c>
      <c r="AU409" s="262">
        <v>2956</v>
      </c>
      <c r="AV409" s="262">
        <v>2885</v>
      </c>
      <c r="AW409" s="262">
        <v>4075</v>
      </c>
      <c r="AX409" s="262">
        <v>926</v>
      </c>
      <c r="AY409" s="262">
        <v>373</v>
      </c>
      <c r="AZ409" s="262">
        <v>6093</v>
      </c>
      <c r="BA409" s="262">
        <v>19819</v>
      </c>
      <c r="BB409" s="262">
        <v>2111</v>
      </c>
      <c r="BC409" s="262">
        <v>2672</v>
      </c>
      <c r="BD409" s="262">
        <v>178</v>
      </c>
      <c r="BE409" s="262">
        <v>311</v>
      </c>
      <c r="BF409" s="262">
        <v>158</v>
      </c>
      <c r="BG409" s="262">
        <v>93</v>
      </c>
      <c r="BH409" s="262">
        <v>4387</v>
      </c>
      <c r="BI409" s="262">
        <v>4003</v>
      </c>
      <c r="BJ409" s="262">
        <v>236</v>
      </c>
      <c r="BK409" s="262">
        <v>20201</v>
      </c>
      <c r="BL409" s="262">
        <v>2430</v>
      </c>
      <c r="BM409" s="262">
        <v>178</v>
      </c>
      <c r="BN409" s="262">
        <v>16054</v>
      </c>
      <c r="BO409" s="262">
        <v>12877</v>
      </c>
      <c r="BP409" s="262">
        <v>86</v>
      </c>
      <c r="BQ409" s="262">
        <v>2418</v>
      </c>
      <c r="BR409" s="262">
        <v>1159</v>
      </c>
      <c r="BS409" s="262">
        <v>7362</v>
      </c>
      <c r="BT409" s="262">
        <v>8408</v>
      </c>
      <c r="BU409" s="262">
        <v>5848</v>
      </c>
      <c r="BV409" s="262">
        <v>3842</v>
      </c>
      <c r="BW409" s="262">
        <v>2727</v>
      </c>
      <c r="BX409" s="262">
        <v>979</v>
      </c>
      <c r="BY409" s="262">
        <v>442</v>
      </c>
      <c r="BZ409" s="262">
        <v>284</v>
      </c>
      <c r="CA409" s="262">
        <v>384</v>
      </c>
      <c r="CB409" s="262">
        <v>323</v>
      </c>
      <c r="CC409" s="262">
        <v>1786</v>
      </c>
      <c r="CD409" s="262">
        <v>6153</v>
      </c>
      <c r="CE409" s="262">
        <v>9293</v>
      </c>
      <c r="CF409" s="262">
        <v>6157</v>
      </c>
      <c r="CG409" s="262">
        <v>3837</v>
      </c>
      <c r="CH409" s="262">
        <v>3886</v>
      </c>
      <c r="CI409" s="262">
        <v>21626</v>
      </c>
      <c r="CJ409" s="262">
        <v>3303</v>
      </c>
      <c r="CK409" s="262">
        <v>2629</v>
      </c>
      <c r="CL409" s="262">
        <v>3877</v>
      </c>
      <c r="CM409" s="262">
        <v>28157</v>
      </c>
      <c r="CN409" s="262">
        <v>9681</v>
      </c>
      <c r="CO409" s="262">
        <v>8338</v>
      </c>
      <c r="CP409" s="262">
        <v>6960</v>
      </c>
      <c r="CQ409" s="262">
        <v>2663</v>
      </c>
      <c r="CR409" s="262">
        <v>515</v>
      </c>
      <c r="CS409" s="262">
        <v>9681</v>
      </c>
      <c r="CT409" s="262">
        <v>9965</v>
      </c>
      <c r="CU409" s="262">
        <v>5145</v>
      </c>
      <c r="CV409" s="262">
        <v>2391</v>
      </c>
      <c r="CW409" s="262">
        <v>670</v>
      </c>
      <c r="CX409" s="262">
        <v>305</v>
      </c>
      <c r="CY409" s="262">
        <v>58943</v>
      </c>
      <c r="CZ409" s="262">
        <v>28837</v>
      </c>
      <c r="DA409" s="262">
        <v>30106</v>
      </c>
      <c r="DB409" s="262">
        <v>4086</v>
      </c>
      <c r="DC409" s="262">
        <v>3729</v>
      </c>
      <c r="DD409" s="262">
        <v>6295</v>
      </c>
      <c r="DE409" s="262">
        <v>10241</v>
      </c>
      <c r="DF409" s="262">
        <v>7395</v>
      </c>
      <c r="DG409" s="262">
        <v>7607</v>
      </c>
      <c r="DH409" s="262">
        <v>3685</v>
      </c>
      <c r="DI409" s="262">
        <v>1151</v>
      </c>
      <c r="DJ409" s="262">
        <v>1190</v>
      </c>
      <c r="DK409" s="262">
        <v>3766</v>
      </c>
      <c r="DL409" s="262">
        <v>977</v>
      </c>
      <c r="DM409" s="262">
        <v>3806</v>
      </c>
      <c r="DN409" s="262">
        <v>3220</v>
      </c>
      <c r="DO409" s="262">
        <v>6519</v>
      </c>
      <c r="DP409" s="262">
        <v>9386</v>
      </c>
      <c r="DQ409" s="262">
        <v>14239</v>
      </c>
      <c r="DR409" s="262">
        <v>8009</v>
      </c>
      <c r="DS409" s="262">
        <v>6680</v>
      </c>
      <c r="DT409" s="262">
        <v>33260</v>
      </c>
      <c r="DU409" s="262">
        <v>32130</v>
      </c>
      <c r="DV409" s="262">
        <v>1130</v>
      </c>
      <c r="DW409" s="262">
        <v>25330</v>
      </c>
      <c r="DX409" s="262">
        <v>32130</v>
      </c>
      <c r="DY409" s="262">
        <v>27940</v>
      </c>
      <c r="DZ409" s="262">
        <v>920</v>
      </c>
      <c r="EA409" s="262">
        <v>1540</v>
      </c>
      <c r="EB409" s="262">
        <v>1470</v>
      </c>
      <c r="EC409" s="262">
        <v>0.42420000000000002</v>
      </c>
      <c r="ED409" s="262">
        <v>31900</v>
      </c>
      <c r="EE409" s="262">
        <v>1120</v>
      </c>
      <c r="EF409" s="262">
        <v>3390</v>
      </c>
      <c r="EG409" s="262">
        <v>4740</v>
      </c>
      <c r="EH409" s="262">
        <v>3720</v>
      </c>
      <c r="EI409" s="262">
        <v>3760</v>
      </c>
      <c r="EJ409" s="262">
        <v>0.42420000000000002</v>
      </c>
      <c r="EK409" s="262">
        <v>7620</v>
      </c>
      <c r="EL409" s="262">
        <v>4930</v>
      </c>
      <c r="EM409" s="262">
        <v>2290</v>
      </c>
      <c r="EN409" s="262">
        <v>0.42420000000000002</v>
      </c>
      <c r="EO409" s="262">
        <v>32130</v>
      </c>
      <c r="EP409" s="262">
        <v>270</v>
      </c>
      <c r="EQ409" s="262">
        <v>14340</v>
      </c>
      <c r="ER409" s="262">
        <v>11590</v>
      </c>
      <c r="ES409" s="262">
        <v>330</v>
      </c>
      <c r="ET409" s="262">
        <v>2420</v>
      </c>
      <c r="EU409" s="262">
        <v>6210</v>
      </c>
      <c r="EV409" s="262">
        <v>4470</v>
      </c>
      <c r="EW409" s="262">
        <v>1740</v>
      </c>
      <c r="EX409" s="262">
        <v>11300</v>
      </c>
      <c r="EY409" s="262">
        <v>880</v>
      </c>
      <c r="EZ409" s="262">
        <v>3240</v>
      </c>
      <c r="FA409" s="262">
        <v>1570</v>
      </c>
      <c r="FB409" s="262">
        <v>5610</v>
      </c>
      <c r="FC409" s="262">
        <v>0</v>
      </c>
      <c r="FD409" s="262">
        <v>4430</v>
      </c>
      <c r="FE409" s="262">
        <v>1540</v>
      </c>
      <c r="FF409" s="262">
        <v>2620</v>
      </c>
      <c r="FG409" s="262">
        <v>0.42420000000000002</v>
      </c>
      <c r="FH409" s="262">
        <v>1500</v>
      </c>
      <c r="FI409" s="262">
        <v>0.42420000000000002</v>
      </c>
      <c r="FJ409" s="262">
        <v>1090</v>
      </c>
      <c r="FK409" s="262">
        <v>1370</v>
      </c>
      <c r="FL409" s="262">
        <v>0.42420000000000002</v>
      </c>
      <c r="FM409" s="262">
        <v>0.42420000000000002</v>
      </c>
      <c r="FN409" s="262">
        <v>52420</v>
      </c>
      <c r="FO409" s="262">
        <v>1770</v>
      </c>
      <c r="FP409" s="262">
        <v>990</v>
      </c>
      <c r="FQ409" s="262">
        <v>780</v>
      </c>
      <c r="FR409" s="262">
        <v>15590</v>
      </c>
      <c r="FS409" s="262">
        <v>24480</v>
      </c>
      <c r="FT409" s="262">
        <v>24210</v>
      </c>
      <c r="FU409" s="262">
        <v>0.42420000000000002</v>
      </c>
      <c r="FV409" s="262">
        <v>3080</v>
      </c>
      <c r="FW409" s="262">
        <v>7500</v>
      </c>
      <c r="FX409" s="262">
        <v>52420</v>
      </c>
      <c r="FY409" s="262">
        <v>7830</v>
      </c>
      <c r="FZ409" s="262">
        <v>30520</v>
      </c>
      <c r="GA409" s="262">
        <v>7080</v>
      </c>
      <c r="GB409" s="262">
        <v>0.42420000000000002</v>
      </c>
      <c r="GC409" s="262">
        <v>3640</v>
      </c>
      <c r="GD409" s="262">
        <v>2830</v>
      </c>
      <c r="GE409" s="262">
        <v>0.42420000000000002</v>
      </c>
      <c r="GF409">
        <v>5319</v>
      </c>
      <c r="GG409">
        <v>4064</v>
      </c>
      <c r="GH409">
        <v>2683</v>
      </c>
      <c r="GI409">
        <v>997</v>
      </c>
      <c r="GJ409">
        <v>468</v>
      </c>
      <c r="GK409">
        <v>915</v>
      </c>
      <c r="GL409">
        <v>943</v>
      </c>
      <c r="GM409">
        <v>377</v>
      </c>
      <c r="GN409">
        <v>239</v>
      </c>
      <c r="GO409">
        <v>110</v>
      </c>
      <c r="GP409">
        <v>9392</v>
      </c>
      <c r="GQ409">
        <v>6709</v>
      </c>
      <c r="GR409">
        <v>6793</v>
      </c>
      <c r="GS409">
        <v>2462</v>
      </c>
      <c r="GT409">
        <v>1022</v>
      </c>
      <c r="GU409">
        <v>2102</v>
      </c>
      <c r="GV409">
        <v>1954</v>
      </c>
      <c r="GW409">
        <v>513</v>
      </c>
      <c r="GX409">
        <v>270</v>
      </c>
      <c r="GY409">
        <v>218</v>
      </c>
    </row>
    <row r="410" spans="1:207">
      <c r="A410" s="262">
        <v>16073</v>
      </c>
      <c r="B410" s="262">
        <v>16</v>
      </c>
      <c r="C410" s="262">
        <v>0</v>
      </c>
      <c r="D410" s="262">
        <v>73</v>
      </c>
      <c r="E410" s="262" t="s">
        <v>198</v>
      </c>
      <c r="F410" s="262" t="s">
        <v>3001</v>
      </c>
      <c r="G410" s="262" t="s">
        <v>3002</v>
      </c>
      <c r="H410" s="262" t="s">
        <v>2202</v>
      </c>
      <c r="I410" s="262">
        <v>29521</v>
      </c>
      <c r="J410" s="262">
        <v>9793</v>
      </c>
      <c r="K410" s="262">
        <v>6652</v>
      </c>
      <c r="L410" s="262">
        <v>2110</v>
      </c>
      <c r="M410" s="262">
        <v>1635</v>
      </c>
      <c r="N410" s="262">
        <v>1938</v>
      </c>
      <c r="O410" s="262">
        <v>2500</v>
      </c>
      <c r="P410" s="262">
        <v>3108</v>
      </c>
      <c r="Q410" s="262">
        <v>1210</v>
      </c>
      <c r="R410" s="262">
        <v>575</v>
      </c>
      <c r="S410" s="262">
        <v>2261</v>
      </c>
      <c r="T410" s="262">
        <v>24951</v>
      </c>
      <c r="U410" s="262">
        <v>851</v>
      </c>
      <c r="V410" s="262">
        <v>1045</v>
      </c>
      <c r="W410" s="262">
        <v>152</v>
      </c>
      <c r="X410" s="262">
        <v>116</v>
      </c>
      <c r="Y410" s="262">
        <v>13</v>
      </c>
      <c r="Z410" s="262">
        <v>132</v>
      </c>
      <c r="AA410" s="262">
        <v>1298</v>
      </c>
      <c r="AB410" s="262">
        <v>2743</v>
      </c>
      <c r="AC410" s="262">
        <v>286</v>
      </c>
      <c r="AD410" s="262">
        <v>21551</v>
      </c>
      <c r="AE410" s="262">
        <v>3363</v>
      </c>
      <c r="AF410" s="262">
        <v>280</v>
      </c>
      <c r="AG410" s="262">
        <v>17966</v>
      </c>
      <c r="AH410" s="262">
        <v>6344</v>
      </c>
      <c r="AI410" s="262">
        <v>3702</v>
      </c>
      <c r="AJ410" s="262">
        <v>1360</v>
      </c>
      <c r="AK410" s="262">
        <v>149</v>
      </c>
      <c r="AL410" s="262">
        <v>20349</v>
      </c>
      <c r="AM410" s="262">
        <v>3179</v>
      </c>
      <c r="AN410" s="262">
        <v>4683</v>
      </c>
      <c r="AO410" s="262">
        <v>1310</v>
      </c>
      <c r="AP410" s="262">
        <v>60947</v>
      </c>
      <c r="AQ410" s="262">
        <v>17049</v>
      </c>
      <c r="AR410" s="262">
        <v>12038</v>
      </c>
      <c r="AS410" s="262">
        <v>5568</v>
      </c>
      <c r="AT410" s="262">
        <v>5893</v>
      </c>
      <c r="AU410" s="262">
        <v>5206</v>
      </c>
      <c r="AV410" s="262">
        <v>6118</v>
      </c>
      <c r="AW410" s="262">
        <v>6289</v>
      </c>
      <c r="AX410" s="262">
        <v>1798</v>
      </c>
      <c r="AY410" s="262">
        <v>988</v>
      </c>
      <c r="AZ410" s="262">
        <v>8917</v>
      </c>
      <c r="BA410" s="262">
        <v>35710</v>
      </c>
      <c r="BB410" s="262">
        <v>6151</v>
      </c>
      <c r="BC410" s="262">
        <v>8474</v>
      </c>
      <c r="BD410" s="262">
        <v>854</v>
      </c>
      <c r="BE410" s="262">
        <v>390</v>
      </c>
      <c r="BF410" s="262">
        <v>46</v>
      </c>
      <c r="BG410" s="262">
        <v>405</v>
      </c>
      <c r="BH410" s="262">
        <v>10223</v>
      </c>
      <c r="BI410" s="262">
        <v>6160</v>
      </c>
      <c r="BJ410" s="262">
        <v>825</v>
      </c>
      <c r="BK410" s="262">
        <v>38312</v>
      </c>
      <c r="BL410" s="262">
        <v>5036</v>
      </c>
      <c r="BM410" s="262">
        <v>391</v>
      </c>
      <c r="BN410" s="262">
        <v>27614</v>
      </c>
      <c r="BO410" s="262">
        <v>28955</v>
      </c>
      <c r="BP410" s="262">
        <v>205</v>
      </c>
      <c r="BQ410" s="262">
        <v>4173</v>
      </c>
      <c r="BR410" s="262">
        <v>3869</v>
      </c>
      <c r="BS410" s="262">
        <v>14674</v>
      </c>
      <c r="BT410" s="262">
        <v>16697</v>
      </c>
      <c r="BU410" s="262">
        <v>9803</v>
      </c>
      <c r="BV410" s="262">
        <v>6799</v>
      </c>
      <c r="BW410" s="262">
        <v>5083</v>
      </c>
      <c r="BX410" s="262">
        <v>1898</v>
      </c>
      <c r="BY410" s="262">
        <v>829</v>
      </c>
      <c r="BZ410" s="262">
        <v>526</v>
      </c>
      <c r="CA410" s="262">
        <v>769</v>
      </c>
      <c r="CB410" s="262">
        <v>1522</v>
      </c>
      <c r="CC410" s="262">
        <v>4977</v>
      </c>
      <c r="CD410" s="262">
        <v>14126</v>
      </c>
      <c r="CE410" s="262">
        <v>16983</v>
      </c>
      <c r="CF410" s="262">
        <v>10258</v>
      </c>
      <c r="CG410" s="262">
        <v>6454</v>
      </c>
      <c r="CH410" s="262">
        <v>6627</v>
      </c>
      <c r="CI410" s="262">
        <v>33481</v>
      </c>
      <c r="CJ410" s="262">
        <v>6594</v>
      </c>
      <c r="CK410" s="262">
        <v>18156</v>
      </c>
      <c r="CL410" s="262">
        <v>2716</v>
      </c>
      <c r="CM410" s="262">
        <v>55169</v>
      </c>
      <c r="CN410" s="262">
        <v>19799</v>
      </c>
      <c r="CO410" s="262">
        <v>15854</v>
      </c>
      <c r="CP410" s="262">
        <v>12795</v>
      </c>
      <c r="CQ410" s="262">
        <v>5392</v>
      </c>
      <c r="CR410" s="262">
        <v>1329</v>
      </c>
      <c r="CS410" s="262">
        <v>19799</v>
      </c>
      <c r="CT410" s="262">
        <v>19653</v>
      </c>
      <c r="CU410" s="262">
        <v>9253</v>
      </c>
      <c r="CV410" s="262">
        <v>4691</v>
      </c>
      <c r="CW410" s="262">
        <v>1247</v>
      </c>
      <c r="CX410" s="262">
        <v>526</v>
      </c>
      <c r="CY410" s="262">
        <v>113267</v>
      </c>
      <c r="CZ410" s="262">
        <v>55467</v>
      </c>
      <c r="DA410" s="262">
        <v>57800</v>
      </c>
      <c r="DB410" s="262">
        <v>7800</v>
      </c>
      <c r="DC410" s="262">
        <v>7067</v>
      </c>
      <c r="DD410" s="262">
        <v>12246</v>
      </c>
      <c r="DE410" s="262">
        <v>19527</v>
      </c>
      <c r="DF410" s="262">
        <v>14431</v>
      </c>
      <c r="DG410" s="262">
        <v>15249</v>
      </c>
      <c r="DH410" s="262">
        <v>7471</v>
      </c>
      <c r="DI410" s="262">
        <v>2334</v>
      </c>
      <c r="DJ410" s="262">
        <v>2296</v>
      </c>
      <c r="DK410" s="262">
        <v>7140</v>
      </c>
      <c r="DL410" s="262">
        <v>1782</v>
      </c>
      <c r="DM410" s="262">
        <v>7432</v>
      </c>
      <c r="DN410" s="262">
        <v>6129</v>
      </c>
      <c r="DO410" s="262">
        <v>11531</v>
      </c>
      <c r="DP410" s="262">
        <v>17945</v>
      </c>
      <c r="DQ410" s="262">
        <v>26814</v>
      </c>
      <c r="DR410" s="262">
        <v>16214</v>
      </c>
      <c r="DS410" s="262">
        <v>13650</v>
      </c>
      <c r="DT410" s="262">
        <v>62490</v>
      </c>
      <c r="DU410" s="262">
        <v>59420</v>
      </c>
      <c r="DV410" s="262">
        <v>3070</v>
      </c>
      <c r="DW410" s="262">
        <v>49890</v>
      </c>
      <c r="DX410" s="262">
        <v>59420</v>
      </c>
      <c r="DY410" s="262">
        <v>51680</v>
      </c>
      <c r="DZ410" s="262">
        <v>2050</v>
      </c>
      <c r="EA410" s="262">
        <v>2570</v>
      </c>
      <c r="EB410" s="262">
        <v>2920</v>
      </c>
      <c r="EC410" s="262">
        <v>0.42420000000000002</v>
      </c>
      <c r="ED410" s="262">
        <v>58540</v>
      </c>
      <c r="EE410" s="262">
        <v>2240</v>
      </c>
      <c r="EF410" s="262">
        <v>7410</v>
      </c>
      <c r="EG410" s="262">
        <v>10420</v>
      </c>
      <c r="EH410" s="262">
        <v>6080</v>
      </c>
      <c r="EI410" s="262">
        <v>8480</v>
      </c>
      <c r="EJ410" s="262">
        <v>880</v>
      </c>
      <c r="EK410" s="262">
        <v>11740</v>
      </c>
      <c r="EL410" s="262">
        <v>6840</v>
      </c>
      <c r="EM410" s="262">
        <v>4130</v>
      </c>
      <c r="EN410" s="262">
        <v>0.42420000000000002</v>
      </c>
      <c r="EO410" s="262">
        <v>59420</v>
      </c>
      <c r="EP410" s="262">
        <v>1170</v>
      </c>
      <c r="EQ410" s="262">
        <v>21110</v>
      </c>
      <c r="ER410" s="262">
        <v>14900</v>
      </c>
      <c r="ES410" s="262">
        <v>1090</v>
      </c>
      <c r="ET410" s="262">
        <v>5120</v>
      </c>
      <c r="EU410" s="262">
        <v>12170</v>
      </c>
      <c r="EV410" s="262">
        <v>8620</v>
      </c>
      <c r="EW410" s="262">
        <v>3550</v>
      </c>
      <c r="EX410" s="262">
        <v>24970</v>
      </c>
      <c r="EY410" s="262">
        <v>1150</v>
      </c>
      <c r="EZ410" s="262">
        <v>6110</v>
      </c>
      <c r="FA410" s="262">
        <v>3870</v>
      </c>
      <c r="FB410" s="262">
        <v>13840</v>
      </c>
      <c r="FC410" s="262">
        <v>0.42420000000000002</v>
      </c>
      <c r="FD410" s="262">
        <v>9050</v>
      </c>
      <c r="FE410" s="262">
        <v>3710</v>
      </c>
      <c r="FF410" s="262">
        <v>4590</v>
      </c>
      <c r="FG410" s="262">
        <v>740</v>
      </c>
      <c r="FH410" s="262">
        <v>3620</v>
      </c>
      <c r="FI410" s="262">
        <v>0.42420000000000002</v>
      </c>
      <c r="FJ410" s="262">
        <v>2080</v>
      </c>
      <c r="FK410" s="262">
        <v>2220</v>
      </c>
      <c r="FL410" s="262">
        <v>0.42420000000000002</v>
      </c>
      <c r="FM410" s="262">
        <v>740</v>
      </c>
      <c r="FN410" s="262">
        <v>100890</v>
      </c>
      <c r="FO410" s="262">
        <v>4210</v>
      </c>
      <c r="FP410" s="262">
        <v>2510</v>
      </c>
      <c r="FQ410" s="262">
        <v>1700</v>
      </c>
      <c r="FR410" s="262">
        <v>28940</v>
      </c>
      <c r="FS410" s="262">
        <v>46820</v>
      </c>
      <c r="FT410" s="262">
        <v>46080</v>
      </c>
      <c r="FU410" s="262">
        <v>740</v>
      </c>
      <c r="FV410" s="262">
        <v>7150</v>
      </c>
      <c r="FW410" s="262">
        <v>13770</v>
      </c>
      <c r="FX410" s="262">
        <v>100890</v>
      </c>
      <c r="FY410" s="262">
        <v>14400</v>
      </c>
      <c r="FZ410" s="262">
        <v>58590</v>
      </c>
      <c r="GA410" s="262">
        <v>13630</v>
      </c>
      <c r="GB410" s="262">
        <v>700</v>
      </c>
      <c r="GC410" s="262">
        <v>7030</v>
      </c>
      <c r="GD410" s="262">
        <v>5940</v>
      </c>
      <c r="GE410" s="262">
        <v>610</v>
      </c>
      <c r="GF410">
        <v>9793</v>
      </c>
      <c r="GG410">
        <v>6544</v>
      </c>
      <c r="GH410">
        <v>5585</v>
      </c>
      <c r="GI410">
        <v>2012</v>
      </c>
      <c r="GJ410">
        <v>1002</v>
      </c>
      <c r="GK410">
        <v>1371</v>
      </c>
      <c r="GL410">
        <v>1830</v>
      </c>
      <c r="GM410">
        <v>673</v>
      </c>
      <c r="GN410">
        <v>489</v>
      </c>
      <c r="GO410">
        <v>222</v>
      </c>
      <c r="GP410">
        <v>17049</v>
      </c>
      <c r="GQ410">
        <v>11799</v>
      </c>
      <c r="GR410">
        <v>16341</v>
      </c>
      <c r="GS410">
        <v>4219</v>
      </c>
      <c r="GT410">
        <v>3243</v>
      </c>
      <c r="GU410">
        <v>2535</v>
      </c>
      <c r="GV410">
        <v>3602</v>
      </c>
      <c r="GW410">
        <v>1011</v>
      </c>
      <c r="GX410">
        <v>752</v>
      </c>
      <c r="GY410">
        <v>396</v>
      </c>
    </row>
    <row r="411" spans="1:207">
      <c r="A411" s="262">
        <v>16074</v>
      </c>
      <c r="B411" s="262">
        <v>16</v>
      </c>
      <c r="C411" s="262">
        <v>0</v>
      </c>
      <c r="D411" s="262">
        <v>74</v>
      </c>
      <c r="E411" s="262" t="s">
        <v>198</v>
      </c>
      <c r="F411" s="262" t="s">
        <v>3003</v>
      </c>
      <c r="G411" s="262" t="s">
        <v>3004</v>
      </c>
      <c r="H411" s="262" t="s">
        <v>2202</v>
      </c>
      <c r="I411" s="262">
        <v>23375</v>
      </c>
      <c r="J411" s="262">
        <v>8134</v>
      </c>
      <c r="K411" s="262">
        <v>3534</v>
      </c>
      <c r="L411" s="262">
        <v>1076</v>
      </c>
      <c r="M411" s="262">
        <v>1190</v>
      </c>
      <c r="N411" s="262">
        <v>1816</v>
      </c>
      <c r="O411" s="262">
        <v>2094</v>
      </c>
      <c r="P411" s="262">
        <v>3533</v>
      </c>
      <c r="Q411" s="262">
        <v>1537</v>
      </c>
      <c r="R411" s="262">
        <v>461</v>
      </c>
      <c r="S411" s="262">
        <v>1426</v>
      </c>
      <c r="T411" s="262">
        <v>20582</v>
      </c>
      <c r="U411" s="262">
        <v>564</v>
      </c>
      <c r="V411" s="262">
        <v>521</v>
      </c>
      <c r="W411" s="262">
        <v>51</v>
      </c>
      <c r="X411" s="262">
        <v>148</v>
      </c>
      <c r="Y411" s="262">
        <v>18</v>
      </c>
      <c r="Z411" s="262">
        <v>65</v>
      </c>
      <c r="AA411" s="262">
        <v>1323</v>
      </c>
      <c r="AB411" s="262">
        <v>1508</v>
      </c>
      <c r="AC411" s="262">
        <v>297</v>
      </c>
      <c r="AD411" s="262">
        <v>17587</v>
      </c>
      <c r="AE411" s="262">
        <v>2455</v>
      </c>
      <c r="AF411" s="262">
        <v>205</v>
      </c>
      <c r="AG411" s="262">
        <v>16094</v>
      </c>
      <c r="AH411" s="262">
        <v>4188</v>
      </c>
      <c r="AI411" s="262">
        <v>2004</v>
      </c>
      <c r="AJ411" s="262">
        <v>976</v>
      </c>
      <c r="AK411" s="262">
        <v>113</v>
      </c>
      <c r="AL411" s="262">
        <v>15689</v>
      </c>
      <c r="AM411" s="262">
        <v>2095</v>
      </c>
      <c r="AN411" s="262">
        <v>3723</v>
      </c>
      <c r="AO411" s="262">
        <v>1868</v>
      </c>
      <c r="AP411" s="262">
        <v>42918</v>
      </c>
      <c r="AQ411" s="262">
        <v>13391</v>
      </c>
      <c r="AR411" s="262">
        <v>5570</v>
      </c>
      <c r="AS411" s="262">
        <v>2434</v>
      </c>
      <c r="AT411" s="262">
        <v>3994</v>
      </c>
      <c r="AU411" s="262">
        <v>4359</v>
      </c>
      <c r="AV411" s="262">
        <v>4896</v>
      </c>
      <c r="AW411" s="262">
        <v>5605</v>
      </c>
      <c r="AX411" s="262">
        <v>2016</v>
      </c>
      <c r="AY411" s="262">
        <v>653</v>
      </c>
      <c r="AZ411" s="262">
        <v>5719</v>
      </c>
      <c r="BA411" s="262">
        <v>27678</v>
      </c>
      <c r="BB411" s="262">
        <v>5109</v>
      </c>
      <c r="BC411" s="262">
        <v>3364</v>
      </c>
      <c r="BD411" s="262">
        <v>232</v>
      </c>
      <c r="BE411" s="262">
        <v>613</v>
      </c>
      <c r="BF411" s="262">
        <v>72</v>
      </c>
      <c r="BG411" s="262">
        <v>131</v>
      </c>
      <c r="BH411" s="262">
        <v>5761</v>
      </c>
      <c r="BI411" s="262">
        <v>2645</v>
      </c>
      <c r="BJ411" s="262">
        <v>629</v>
      </c>
      <c r="BK411" s="262">
        <v>30057</v>
      </c>
      <c r="BL411" s="262">
        <v>3571</v>
      </c>
      <c r="BM411" s="262">
        <v>255</v>
      </c>
      <c r="BN411" s="262">
        <v>22262</v>
      </c>
      <c r="BO411" s="262">
        <v>17988</v>
      </c>
      <c r="BP411" s="262">
        <v>64</v>
      </c>
      <c r="BQ411" s="262">
        <v>2604</v>
      </c>
      <c r="BR411" s="262">
        <v>2103</v>
      </c>
      <c r="BS411" s="262">
        <v>8644</v>
      </c>
      <c r="BT411" s="262">
        <v>10827</v>
      </c>
      <c r="BU411" s="262">
        <v>7312</v>
      </c>
      <c r="BV411" s="262">
        <v>5857</v>
      </c>
      <c r="BW411" s="262">
        <v>4471</v>
      </c>
      <c r="BX411" s="262">
        <v>1738</v>
      </c>
      <c r="BY411" s="262">
        <v>757</v>
      </c>
      <c r="BZ411" s="262">
        <v>490</v>
      </c>
      <c r="CA411" s="262">
        <v>719</v>
      </c>
      <c r="CB411" s="262">
        <v>749</v>
      </c>
      <c r="CC411" s="262">
        <v>2640</v>
      </c>
      <c r="CD411" s="262">
        <v>7794</v>
      </c>
      <c r="CE411" s="262">
        <v>11001</v>
      </c>
      <c r="CF411" s="262">
        <v>9542</v>
      </c>
      <c r="CG411" s="262">
        <v>6114</v>
      </c>
      <c r="CH411" s="262">
        <v>5078</v>
      </c>
      <c r="CI411" s="262">
        <v>22802</v>
      </c>
      <c r="CJ411" s="262">
        <v>3314</v>
      </c>
      <c r="CK411" s="262">
        <v>11782</v>
      </c>
      <c r="CL411" s="262">
        <v>5020</v>
      </c>
      <c r="CM411" s="262">
        <v>39134</v>
      </c>
      <c r="CN411" s="262">
        <v>12098</v>
      </c>
      <c r="CO411" s="262">
        <v>12552</v>
      </c>
      <c r="CP411" s="262">
        <v>10514</v>
      </c>
      <c r="CQ411" s="262">
        <v>3286</v>
      </c>
      <c r="CR411" s="262">
        <v>684</v>
      </c>
      <c r="CS411" s="262">
        <v>12098</v>
      </c>
      <c r="CT411" s="262">
        <v>14781</v>
      </c>
      <c r="CU411" s="262">
        <v>7119</v>
      </c>
      <c r="CV411" s="262">
        <v>3741</v>
      </c>
      <c r="CW411" s="262">
        <v>966</v>
      </c>
      <c r="CX411" s="262">
        <v>429</v>
      </c>
      <c r="CY411" s="262">
        <v>84802</v>
      </c>
      <c r="CZ411" s="262">
        <v>42102</v>
      </c>
      <c r="DA411" s="262">
        <v>42700</v>
      </c>
      <c r="DB411" s="262">
        <v>6438</v>
      </c>
      <c r="DC411" s="262">
        <v>5976</v>
      </c>
      <c r="DD411" s="262">
        <v>9359</v>
      </c>
      <c r="DE411" s="262">
        <v>14723</v>
      </c>
      <c r="DF411" s="262">
        <v>10851</v>
      </c>
      <c r="DG411" s="262">
        <v>9606</v>
      </c>
      <c r="DH411" s="262">
        <v>4451</v>
      </c>
      <c r="DI411" s="262">
        <v>1898</v>
      </c>
      <c r="DJ411" s="262">
        <v>1890</v>
      </c>
      <c r="DK411" s="262">
        <v>5993</v>
      </c>
      <c r="DL411" s="262">
        <v>1538</v>
      </c>
      <c r="DM411" s="262">
        <v>5722</v>
      </c>
      <c r="DN411" s="262">
        <v>4732</v>
      </c>
      <c r="DO411" s="262">
        <v>9312</v>
      </c>
      <c r="DP411" s="262">
        <v>14086</v>
      </c>
      <c r="DQ411" s="262">
        <v>20384</v>
      </c>
      <c r="DR411" s="262">
        <v>11006</v>
      </c>
      <c r="DS411" s="262">
        <v>8241</v>
      </c>
      <c r="DT411" s="262">
        <v>48280</v>
      </c>
      <c r="DU411" s="262">
        <v>45850</v>
      </c>
      <c r="DV411" s="262">
        <v>2420</v>
      </c>
      <c r="DW411" s="262">
        <v>36050</v>
      </c>
      <c r="DX411" s="262">
        <v>45850</v>
      </c>
      <c r="DY411" s="262">
        <v>39410</v>
      </c>
      <c r="DZ411" s="262">
        <v>1810</v>
      </c>
      <c r="EA411" s="262">
        <v>1810</v>
      </c>
      <c r="EB411" s="262">
        <v>2600</v>
      </c>
      <c r="EC411" s="262">
        <v>0.42420000000000002</v>
      </c>
      <c r="ED411" s="262">
        <v>45130</v>
      </c>
      <c r="EE411" s="262">
        <v>2050</v>
      </c>
      <c r="EF411" s="262">
        <v>5630</v>
      </c>
      <c r="EG411" s="262">
        <v>9170</v>
      </c>
      <c r="EH411" s="262">
        <v>5090</v>
      </c>
      <c r="EI411" s="262">
        <v>6760</v>
      </c>
      <c r="EJ411" s="262">
        <v>890</v>
      </c>
      <c r="EK411" s="262">
        <v>8130</v>
      </c>
      <c r="EL411" s="262">
        <v>4320</v>
      </c>
      <c r="EM411" s="262">
        <v>2810</v>
      </c>
      <c r="EN411" s="262">
        <v>0.42420000000000002</v>
      </c>
      <c r="EO411" s="262">
        <v>45850</v>
      </c>
      <c r="EP411" s="262">
        <v>1520</v>
      </c>
      <c r="EQ411" s="262">
        <v>13900</v>
      </c>
      <c r="ER411" s="262">
        <v>8910</v>
      </c>
      <c r="ES411" s="262">
        <v>760</v>
      </c>
      <c r="ET411" s="262">
        <v>4240</v>
      </c>
      <c r="EU411" s="262">
        <v>10840</v>
      </c>
      <c r="EV411" s="262">
        <v>7680</v>
      </c>
      <c r="EW411" s="262">
        <v>3160</v>
      </c>
      <c r="EX411" s="262">
        <v>19590</v>
      </c>
      <c r="EY411" s="262">
        <v>790</v>
      </c>
      <c r="EZ411" s="262">
        <v>5150</v>
      </c>
      <c r="FA411" s="262">
        <v>3370</v>
      </c>
      <c r="FB411" s="262">
        <v>10290</v>
      </c>
      <c r="FC411" s="262">
        <v>0</v>
      </c>
      <c r="FD411" s="262">
        <v>7590</v>
      </c>
      <c r="FE411" s="262">
        <v>2820</v>
      </c>
      <c r="FF411" s="262">
        <v>4090</v>
      </c>
      <c r="FG411" s="262">
        <v>680</v>
      </c>
      <c r="FH411" s="262">
        <v>2750</v>
      </c>
      <c r="FI411" s="262">
        <v>0.42420000000000002</v>
      </c>
      <c r="FJ411" s="262">
        <v>1840</v>
      </c>
      <c r="FK411" s="262">
        <v>2050</v>
      </c>
      <c r="FL411" s="262">
        <v>0.42420000000000002</v>
      </c>
      <c r="FM411" s="262">
        <v>0.42420000000000002</v>
      </c>
      <c r="FN411" s="262">
        <v>74970</v>
      </c>
      <c r="FO411" s="262">
        <v>2830</v>
      </c>
      <c r="FP411" s="262">
        <v>1470</v>
      </c>
      <c r="FQ411" s="262">
        <v>1360</v>
      </c>
      <c r="FR411" s="262">
        <v>19340</v>
      </c>
      <c r="FS411" s="262">
        <v>35180</v>
      </c>
      <c r="FT411" s="262">
        <v>34500</v>
      </c>
      <c r="FU411" s="262">
        <v>680</v>
      </c>
      <c r="FV411" s="262">
        <v>5180</v>
      </c>
      <c r="FW411" s="262">
        <v>12430</v>
      </c>
      <c r="FX411" s="262">
        <v>74970</v>
      </c>
      <c r="FY411" s="262">
        <v>10440</v>
      </c>
      <c r="FZ411" s="262">
        <v>41640</v>
      </c>
      <c r="GA411" s="262">
        <v>10580</v>
      </c>
      <c r="GB411" s="262">
        <v>540</v>
      </c>
      <c r="GC411" s="262">
        <v>5560</v>
      </c>
      <c r="GD411" s="262">
        <v>5460</v>
      </c>
      <c r="GE411" s="262">
        <v>740</v>
      </c>
      <c r="GF411">
        <v>8134</v>
      </c>
      <c r="GG411">
        <v>3460</v>
      </c>
      <c r="GH411">
        <v>3967</v>
      </c>
      <c r="GI411">
        <v>1838</v>
      </c>
      <c r="GJ411">
        <v>658</v>
      </c>
      <c r="GK411">
        <v>1381</v>
      </c>
      <c r="GL411">
        <v>2426</v>
      </c>
      <c r="GM411">
        <v>885</v>
      </c>
      <c r="GN411">
        <v>430</v>
      </c>
      <c r="GO411">
        <v>196</v>
      </c>
      <c r="GP411">
        <v>13391</v>
      </c>
      <c r="GQ411">
        <v>5456</v>
      </c>
      <c r="GR411">
        <v>10579</v>
      </c>
      <c r="GS411">
        <v>4367</v>
      </c>
      <c r="GT411">
        <v>1252</v>
      </c>
      <c r="GU411">
        <v>2343</v>
      </c>
      <c r="GV411">
        <v>3525</v>
      </c>
      <c r="GW411">
        <v>1132</v>
      </c>
      <c r="GX411">
        <v>558</v>
      </c>
      <c r="GY411">
        <v>315</v>
      </c>
    </row>
    <row r="412" spans="1:207">
      <c r="A412" s="262">
        <v>16075</v>
      </c>
      <c r="B412" s="262">
        <v>16</v>
      </c>
      <c r="C412" s="262">
        <v>0</v>
      </c>
      <c r="D412" s="262">
        <v>75</v>
      </c>
      <c r="E412" s="262" t="s">
        <v>198</v>
      </c>
      <c r="F412" s="262" t="s">
        <v>3005</v>
      </c>
      <c r="G412" s="262" t="s">
        <v>3006</v>
      </c>
      <c r="H412" s="262" t="s">
        <v>2202</v>
      </c>
      <c r="I412" s="262">
        <v>24860</v>
      </c>
      <c r="J412" s="262">
        <v>9305</v>
      </c>
      <c r="K412" s="262">
        <v>5076</v>
      </c>
      <c r="L412" s="262">
        <v>1113</v>
      </c>
      <c r="M412" s="262">
        <v>992</v>
      </c>
      <c r="N412" s="262">
        <v>2024</v>
      </c>
      <c r="O412" s="262">
        <v>2243</v>
      </c>
      <c r="P412" s="262">
        <v>2840</v>
      </c>
      <c r="Q412" s="262">
        <v>934</v>
      </c>
      <c r="R412" s="262">
        <v>333</v>
      </c>
      <c r="S412" s="262">
        <v>1682</v>
      </c>
      <c r="T412" s="262">
        <v>21696</v>
      </c>
      <c r="U412" s="262">
        <v>250</v>
      </c>
      <c r="V412" s="262">
        <v>765</v>
      </c>
      <c r="W412" s="262">
        <v>221</v>
      </c>
      <c r="X412" s="262">
        <v>132</v>
      </c>
      <c r="Y412" s="262">
        <v>29</v>
      </c>
      <c r="Z412" s="262">
        <v>85</v>
      </c>
      <c r="AA412" s="262">
        <v>905</v>
      </c>
      <c r="AB412" s="262">
        <v>1441</v>
      </c>
      <c r="AC412" s="262">
        <v>215</v>
      </c>
      <c r="AD412" s="262">
        <v>18535</v>
      </c>
      <c r="AE412" s="262">
        <v>3432</v>
      </c>
      <c r="AF412" s="262">
        <v>332</v>
      </c>
      <c r="AG412" s="262">
        <v>16286</v>
      </c>
      <c r="AH412" s="262">
        <v>5219</v>
      </c>
      <c r="AI412" s="262">
        <v>2456</v>
      </c>
      <c r="AJ412" s="262">
        <v>820</v>
      </c>
      <c r="AK412" s="262">
        <v>79</v>
      </c>
      <c r="AL412" s="262">
        <v>16643</v>
      </c>
      <c r="AM412" s="262">
        <v>2393</v>
      </c>
      <c r="AN412" s="262">
        <v>4057</v>
      </c>
      <c r="AO412" s="262">
        <v>1767</v>
      </c>
      <c r="AP412" s="262">
        <v>44979</v>
      </c>
      <c r="AQ412" s="262">
        <v>15788</v>
      </c>
      <c r="AR412" s="262">
        <v>7845</v>
      </c>
      <c r="AS412" s="262">
        <v>1954</v>
      </c>
      <c r="AT412" s="262">
        <v>2679</v>
      </c>
      <c r="AU412" s="262">
        <v>5472</v>
      </c>
      <c r="AV412" s="262">
        <v>4084</v>
      </c>
      <c r="AW412" s="262">
        <v>5409</v>
      </c>
      <c r="AX412" s="262">
        <v>1241</v>
      </c>
      <c r="AY412" s="262">
        <v>507</v>
      </c>
      <c r="AZ412" s="262">
        <v>6351</v>
      </c>
      <c r="BA412" s="262">
        <v>29983</v>
      </c>
      <c r="BB412" s="262">
        <v>1817</v>
      </c>
      <c r="BC412" s="262">
        <v>4220</v>
      </c>
      <c r="BD412" s="262">
        <v>1726</v>
      </c>
      <c r="BE412" s="262">
        <v>433</v>
      </c>
      <c r="BF412" s="262">
        <v>135</v>
      </c>
      <c r="BG412" s="262">
        <v>314</v>
      </c>
      <c r="BH412" s="262">
        <v>4537</v>
      </c>
      <c r="BI412" s="262">
        <v>3046</v>
      </c>
      <c r="BJ412" s="262">
        <v>782</v>
      </c>
      <c r="BK412" s="262">
        <v>30911</v>
      </c>
      <c r="BL412" s="262">
        <v>5014</v>
      </c>
      <c r="BM412" s="262">
        <v>689</v>
      </c>
      <c r="BN412" s="262">
        <v>23026</v>
      </c>
      <c r="BO412" s="262">
        <v>18047</v>
      </c>
      <c r="BP412" s="262">
        <v>151</v>
      </c>
      <c r="BQ412" s="262">
        <v>3755</v>
      </c>
      <c r="BR412" s="262">
        <v>1984</v>
      </c>
      <c r="BS412" s="262">
        <v>10027</v>
      </c>
      <c r="BT412" s="262">
        <v>11430</v>
      </c>
      <c r="BU412" s="262">
        <v>7659</v>
      </c>
      <c r="BV412" s="262">
        <v>5975</v>
      </c>
      <c r="BW412" s="262">
        <v>4372</v>
      </c>
      <c r="BX412" s="262">
        <v>1675</v>
      </c>
      <c r="BY412" s="262">
        <v>687</v>
      </c>
      <c r="BZ412" s="262">
        <v>456</v>
      </c>
      <c r="CA412" s="262">
        <v>714</v>
      </c>
      <c r="CB412" s="262">
        <v>465</v>
      </c>
      <c r="CC412" s="262">
        <v>2749</v>
      </c>
      <c r="CD412" s="262">
        <v>9567</v>
      </c>
      <c r="CE412" s="262">
        <v>12261</v>
      </c>
      <c r="CF412" s="262">
        <v>8480</v>
      </c>
      <c r="CG412" s="262">
        <v>5708</v>
      </c>
      <c r="CH412" s="262">
        <v>5749</v>
      </c>
      <c r="CI412" s="262">
        <v>25129</v>
      </c>
      <c r="CJ412" s="262">
        <v>4366</v>
      </c>
      <c r="CK412" s="262">
        <v>12204</v>
      </c>
      <c r="CL412" s="262">
        <v>3280</v>
      </c>
      <c r="CM412" s="262">
        <v>39891</v>
      </c>
      <c r="CN412" s="262">
        <v>12943</v>
      </c>
      <c r="CO412" s="262">
        <v>11281</v>
      </c>
      <c r="CP412" s="262">
        <v>11039</v>
      </c>
      <c r="CQ412" s="262">
        <v>3966</v>
      </c>
      <c r="CR412" s="262">
        <v>662</v>
      </c>
      <c r="CS412" s="262">
        <v>12943</v>
      </c>
      <c r="CT412" s="262">
        <v>13886</v>
      </c>
      <c r="CU412" s="262">
        <v>7386</v>
      </c>
      <c r="CV412" s="262">
        <v>4061</v>
      </c>
      <c r="CW412" s="262">
        <v>1106</v>
      </c>
      <c r="CX412" s="262">
        <v>509</v>
      </c>
      <c r="CY412" s="262">
        <v>85806</v>
      </c>
      <c r="CZ412" s="262">
        <v>42203</v>
      </c>
      <c r="DA412" s="262">
        <v>43603</v>
      </c>
      <c r="DB412" s="262">
        <v>6361</v>
      </c>
      <c r="DC412" s="262">
        <v>6060</v>
      </c>
      <c r="DD412" s="262">
        <v>9450</v>
      </c>
      <c r="DE412" s="262">
        <v>14968</v>
      </c>
      <c r="DF412" s="262">
        <v>10184</v>
      </c>
      <c r="DG412" s="262">
        <v>10700</v>
      </c>
      <c r="DH412" s="262">
        <v>5154</v>
      </c>
      <c r="DI412" s="262">
        <v>1909</v>
      </c>
      <c r="DJ412" s="262">
        <v>1889</v>
      </c>
      <c r="DK412" s="262">
        <v>5881</v>
      </c>
      <c r="DL412" s="262">
        <v>1637</v>
      </c>
      <c r="DM412" s="262">
        <v>5718</v>
      </c>
      <c r="DN412" s="262">
        <v>4837</v>
      </c>
      <c r="DO412" s="262">
        <v>9204</v>
      </c>
      <c r="DP412" s="262">
        <v>13725</v>
      </c>
      <c r="DQ412" s="262">
        <v>20531</v>
      </c>
      <c r="DR412" s="262">
        <v>10878</v>
      </c>
      <c r="DS412" s="262">
        <v>9597</v>
      </c>
      <c r="DT412" s="262">
        <v>48120</v>
      </c>
      <c r="DU412" s="262">
        <v>46360</v>
      </c>
      <c r="DV412" s="262">
        <v>1760</v>
      </c>
      <c r="DW412" s="262">
        <v>36830</v>
      </c>
      <c r="DX412" s="262">
        <v>46360</v>
      </c>
      <c r="DY412" s="262">
        <v>40600</v>
      </c>
      <c r="DZ412" s="262">
        <v>1290</v>
      </c>
      <c r="EA412" s="262">
        <v>2180</v>
      </c>
      <c r="EB412" s="262">
        <v>2080</v>
      </c>
      <c r="EC412" s="262">
        <v>0.42420000000000002</v>
      </c>
      <c r="ED412" s="262">
        <v>45360</v>
      </c>
      <c r="EE412" s="262">
        <v>1450</v>
      </c>
      <c r="EF412" s="262">
        <v>4600</v>
      </c>
      <c r="EG412" s="262">
        <v>8170</v>
      </c>
      <c r="EH412" s="262">
        <v>5310</v>
      </c>
      <c r="EI412" s="262">
        <v>6130</v>
      </c>
      <c r="EJ412" s="262">
        <v>860</v>
      </c>
      <c r="EK412" s="262">
        <v>10080</v>
      </c>
      <c r="EL412" s="262">
        <v>5420</v>
      </c>
      <c r="EM412" s="262">
        <v>3090</v>
      </c>
      <c r="EN412" s="262">
        <v>0.42420000000000002</v>
      </c>
      <c r="EO412" s="262">
        <v>46360</v>
      </c>
      <c r="EP412" s="262">
        <v>2080</v>
      </c>
      <c r="EQ412" s="262">
        <v>17420</v>
      </c>
      <c r="ER412" s="262">
        <v>12740</v>
      </c>
      <c r="ES412" s="262">
        <v>680</v>
      </c>
      <c r="ET412" s="262">
        <v>4000</v>
      </c>
      <c r="EU412" s="262">
        <v>9530</v>
      </c>
      <c r="EV412" s="262">
        <v>6560</v>
      </c>
      <c r="EW412" s="262">
        <v>2980</v>
      </c>
      <c r="EX412" s="262">
        <v>17320</v>
      </c>
      <c r="EY412" s="262">
        <v>780</v>
      </c>
      <c r="EZ412" s="262">
        <v>4660</v>
      </c>
      <c r="FA412" s="262">
        <v>2790</v>
      </c>
      <c r="FB412" s="262">
        <v>9100</v>
      </c>
      <c r="FC412" s="262">
        <v>0.42420000000000002</v>
      </c>
      <c r="FD412" s="262">
        <v>7200</v>
      </c>
      <c r="FE412" s="262">
        <v>2610</v>
      </c>
      <c r="FF412" s="262">
        <v>3900</v>
      </c>
      <c r="FG412" s="262">
        <v>680</v>
      </c>
      <c r="FH412" s="262">
        <v>2590</v>
      </c>
      <c r="FI412" s="262">
        <v>0.42420000000000002</v>
      </c>
      <c r="FJ412" s="262">
        <v>1990</v>
      </c>
      <c r="FK412" s="262">
        <v>1930</v>
      </c>
      <c r="FL412" s="262">
        <v>0.42420000000000002</v>
      </c>
      <c r="FM412" s="262">
        <v>0.42420000000000002</v>
      </c>
      <c r="FN412" s="262">
        <v>75660</v>
      </c>
      <c r="FO412" s="262">
        <v>3170</v>
      </c>
      <c r="FP412" s="262">
        <v>1870</v>
      </c>
      <c r="FQ412" s="262">
        <v>1300</v>
      </c>
      <c r="FR412" s="262">
        <v>21590</v>
      </c>
      <c r="FS412" s="262">
        <v>36740</v>
      </c>
      <c r="FT412" s="262">
        <v>36060</v>
      </c>
      <c r="FU412" s="262">
        <v>680</v>
      </c>
      <c r="FV412" s="262">
        <v>4670</v>
      </c>
      <c r="FW412" s="262">
        <v>9490</v>
      </c>
      <c r="FX412" s="262">
        <v>75660</v>
      </c>
      <c r="FY412" s="262">
        <v>12610</v>
      </c>
      <c r="FZ412" s="262">
        <v>43000</v>
      </c>
      <c r="GA412" s="262">
        <v>10550</v>
      </c>
      <c r="GB412" s="262">
        <v>640</v>
      </c>
      <c r="GC412" s="262">
        <v>5020</v>
      </c>
      <c r="GD412" s="262">
        <v>3380</v>
      </c>
      <c r="GE412" s="262">
        <v>0.42420000000000002</v>
      </c>
      <c r="GF412">
        <v>9305</v>
      </c>
      <c r="GG412">
        <v>4993</v>
      </c>
      <c r="GH412">
        <v>4010</v>
      </c>
      <c r="GI412">
        <v>1846</v>
      </c>
      <c r="GJ412">
        <v>880</v>
      </c>
      <c r="GK412">
        <v>1332</v>
      </c>
      <c r="GL412">
        <v>1470</v>
      </c>
      <c r="GM412">
        <v>550</v>
      </c>
      <c r="GN412">
        <v>356</v>
      </c>
      <c r="GO412">
        <v>118</v>
      </c>
      <c r="GP412">
        <v>15788</v>
      </c>
      <c r="GQ412">
        <v>7737</v>
      </c>
      <c r="GR412">
        <v>9925</v>
      </c>
      <c r="GS412">
        <v>3283</v>
      </c>
      <c r="GT412">
        <v>1586</v>
      </c>
      <c r="GU412">
        <v>2329</v>
      </c>
      <c r="GV412">
        <v>2962</v>
      </c>
      <c r="GW412">
        <v>686</v>
      </c>
      <c r="GX412">
        <v>493</v>
      </c>
      <c r="GY412">
        <v>190</v>
      </c>
    </row>
    <row r="413" spans="1:207">
      <c r="A413" s="262">
        <v>16076</v>
      </c>
      <c r="B413" s="262">
        <v>16</v>
      </c>
      <c r="C413" s="262">
        <v>0</v>
      </c>
      <c r="D413" s="262">
        <v>76</v>
      </c>
      <c r="E413" s="262" t="s">
        <v>198</v>
      </c>
      <c r="F413" s="262" t="s">
        <v>3007</v>
      </c>
      <c r="G413" s="262" t="s">
        <v>3008</v>
      </c>
      <c r="H413" s="262" t="s">
        <v>2202</v>
      </c>
      <c r="I413" s="262">
        <v>29153</v>
      </c>
      <c r="J413" s="262">
        <v>11188</v>
      </c>
      <c r="K413" s="262">
        <v>5426</v>
      </c>
      <c r="L413" s="262">
        <v>1245</v>
      </c>
      <c r="M413" s="262">
        <v>1201</v>
      </c>
      <c r="N413" s="262">
        <v>1947</v>
      </c>
      <c r="O413" s="262">
        <v>2299</v>
      </c>
      <c r="P413" s="262">
        <v>3907</v>
      </c>
      <c r="Q413" s="262">
        <v>1502</v>
      </c>
      <c r="R413" s="262">
        <v>438</v>
      </c>
      <c r="S413" s="262">
        <v>1949</v>
      </c>
      <c r="T413" s="262">
        <v>25337</v>
      </c>
      <c r="U413" s="262">
        <v>643</v>
      </c>
      <c r="V413" s="262">
        <v>885</v>
      </c>
      <c r="W413" s="262">
        <v>68</v>
      </c>
      <c r="X413" s="262">
        <v>183</v>
      </c>
      <c r="Y413" s="262">
        <v>32</v>
      </c>
      <c r="Z413" s="262">
        <v>56</v>
      </c>
      <c r="AA413" s="262">
        <v>697</v>
      </c>
      <c r="AB413" s="262">
        <v>2102</v>
      </c>
      <c r="AC413" s="262">
        <v>370</v>
      </c>
      <c r="AD413" s="262">
        <v>22086</v>
      </c>
      <c r="AE413" s="262">
        <v>3684</v>
      </c>
      <c r="AF413" s="262">
        <v>214</v>
      </c>
      <c r="AG413" s="262">
        <v>18059</v>
      </c>
      <c r="AH413" s="262">
        <v>6092</v>
      </c>
      <c r="AI413" s="262">
        <v>3568</v>
      </c>
      <c r="AJ413" s="262">
        <v>1319</v>
      </c>
      <c r="AK413" s="262">
        <v>115</v>
      </c>
      <c r="AL413" s="262">
        <v>18483</v>
      </c>
      <c r="AM413" s="262">
        <v>3200</v>
      </c>
      <c r="AN413" s="262">
        <v>5092</v>
      </c>
      <c r="AO413" s="262">
        <v>2378</v>
      </c>
      <c r="AP413" s="262">
        <v>57908</v>
      </c>
      <c r="AQ413" s="262">
        <v>20675</v>
      </c>
      <c r="AR413" s="262">
        <v>9878</v>
      </c>
      <c r="AS413" s="262">
        <v>3523</v>
      </c>
      <c r="AT413" s="262">
        <v>4246</v>
      </c>
      <c r="AU413" s="262">
        <v>5685</v>
      </c>
      <c r="AV413" s="262">
        <v>4458</v>
      </c>
      <c r="AW413" s="262">
        <v>6787</v>
      </c>
      <c r="AX413" s="262">
        <v>2009</v>
      </c>
      <c r="AY413" s="262">
        <v>647</v>
      </c>
      <c r="AZ413" s="262">
        <v>7514</v>
      </c>
      <c r="BA413" s="262">
        <v>37514</v>
      </c>
      <c r="BB413" s="262">
        <v>5255</v>
      </c>
      <c r="BC413" s="262">
        <v>6259</v>
      </c>
      <c r="BD413" s="262">
        <v>350</v>
      </c>
      <c r="BE413" s="262">
        <v>645</v>
      </c>
      <c r="BF413" s="262">
        <v>170</v>
      </c>
      <c r="BG413" s="262">
        <v>201</v>
      </c>
      <c r="BH413" s="262">
        <v>3601</v>
      </c>
      <c r="BI413" s="262">
        <v>4457</v>
      </c>
      <c r="BJ413" s="262">
        <v>1344</v>
      </c>
      <c r="BK413" s="262">
        <v>42509</v>
      </c>
      <c r="BL413" s="262">
        <v>5638</v>
      </c>
      <c r="BM413" s="262">
        <v>359</v>
      </c>
      <c r="BN413" s="262">
        <v>26359</v>
      </c>
      <c r="BO413" s="262">
        <v>26100</v>
      </c>
      <c r="BP413" s="262">
        <v>105</v>
      </c>
      <c r="BQ413" s="262">
        <v>5344</v>
      </c>
      <c r="BR413" s="262">
        <v>2664</v>
      </c>
      <c r="BS413" s="262">
        <v>14081</v>
      </c>
      <c r="BT413" s="262">
        <v>15720</v>
      </c>
      <c r="BU413" s="262">
        <v>9417</v>
      </c>
      <c r="BV413" s="262">
        <v>7366</v>
      </c>
      <c r="BW413" s="262">
        <v>4960</v>
      </c>
      <c r="BX413" s="262">
        <v>1861</v>
      </c>
      <c r="BY413" s="262">
        <v>720</v>
      </c>
      <c r="BZ413" s="262">
        <v>463</v>
      </c>
      <c r="CA413" s="262">
        <v>656</v>
      </c>
      <c r="CB413" s="262">
        <v>1231</v>
      </c>
      <c r="CC413" s="262">
        <v>4075</v>
      </c>
      <c r="CD413" s="262">
        <v>14005</v>
      </c>
      <c r="CE413" s="262">
        <v>16551</v>
      </c>
      <c r="CF413" s="262">
        <v>10485</v>
      </c>
      <c r="CG413" s="262">
        <v>6430</v>
      </c>
      <c r="CH413" s="262">
        <v>5131</v>
      </c>
      <c r="CI413" s="262">
        <v>31576</v>
      </c>
      <c r="CJ413" s="262">
        <v>6081</v>
      </c>
      <c r="CK413" s="262">
        <v>16203</v>
      </c>
      <c r="CL413" s="262">
        <v>4048</v>
      </c>
      <c r="CM413" s="262">
        <v>51028</v>
      </c>
      <c r="CN413" s="262">
        <v>17763</v>
      </c>
      <c r="CO413" s="262">
        <v>15612</v>
      </c>
      <c r="CP413" s="262">
        <v>12723</v>
      </c>
      <c r="CQ413" s="262">
        <v>4288</v>
      </c>
      <c r="CR413" s="262">
        <v>642</v>
      </c>
      <c r="CS413" s="262">
        <v>17763</v>
      </c>
      <c r="CT413" s="262">
        <v>18476</v>
      </c>
      <c r="CU413" s="262">
        <v>8902</v>
      </c>
      <c r="CV413" s="262">
        <v>4373</v>
      </c>
      <c r="CW413" s="262">
        <v>1085</v>
      </c>
      <c r="CX413" s="262">
        <v>429</v>
      </c>
      <c r="CY413" s="262">
        <v>105332</v>
      </c>
      <c r="CZ413" s="262">
        <v>51687</v>
      </c>
      <c r="DA413" s="262">
        <v>53645</v>
      </c>
      <c r="DB413" s="262">
        <v>7235</v>
      </c>
      <c r="DC413" s="262">
        <v>7075</v>
      </c>
      <c r="DD413" s="262">
        <v>10327</v>
      </c>
      <c r="DE413" s="262">
        <v>19021</v>
      </c>
      <c r="DF413" s="262">
        <v>13508</v>
      </c>
      <c r="DG413" s="262">
        <v>13653</v>
      </c>
      <c r="DH413" s="262">
        <v>6826</v>
      </c>
      <c r="DI413" s="262">
        <v>2071</v>
      </c>
      <c r="DJ413" s="262">
        <v>2184</v>
      </c>
      <c r="DK413" s="262">
        <v>6934</v>
      </c>
      <c r="DL413" s="262">
        <v>1871</v>
      </c>
      <c r="DM413" s="262">
        <v>6324</v>
      </c>
      <c r="DN413" s="262">
        <v>5253</v>
      </c>
      <c r="DO413" s="262">
        <v>10625</v>
      </c>
      <c r="DP413" s="262">
        <v>17062</v>
      </c>
      <c r="DQ413" s="262">
        <v>25954</v>
      </c>
      <c r="DR413" s="262">
        <v>14542</v>
      </c>
      <c r="DS413" s="262">
        <v>12512</v>
      </c>
      <c r="DT413" s="262">
        <v>56950</v>
      </c>
      <c r="DU413" s="262">
        <v>54050</v>
      </c>
      <c r="DV413" s="262">
        <v>2900</v>
      </c>
      <c r="DW413" s="262">
        <v>47590</v>
      </c>
      <c r="DX413" s="262">
        <v>54050</v>
      </c>
      <c r="DY413" s="262">
        <v>45070</v>
      </c>
      <c r="DZ413" s="262">
        <v>2050</v>
      </c>
      <c r="EA413" s="262">
        <v>2930</v>
      </c>
      <c r="EB413" s="262">
        <v>3740</v>
      </c>
      <c r="EC413" s="262">
        <v>0.42420000000000002</v>
      </c>
      <c r="ED413" s="262">
        <v>52900</v>
      </c>
      <c r="EE413" s="262">
        <v>1700</v>
      </c>
      <c r="EF413" s="262">
        <v>6770</v>
      </c>
      <c r="EG413" s="262">
        <v>9660</v>
      </c>
      <c r="EH413" s="262">
        <v>6200</v>
      </c>
      <c r="EI413" s="262">
        <v>8060</v>
      </c>
      <c r="EJ413" s="262">
        <v>1140</v>
      </c>
      <c r="EK413" s="262">
        <v>10460</v>
      </c>
      <c r="EL413" s="262">
        <v>5200</v>
      </c>
      <c r="EM413" s="262">
        <v>3580</v>
      </c>
      <c r="EN413" s="262">
        <v>0.42420000000000002</v>
      </c>
      <c r="EO413" s="262">
        <v>54050</v>
      </c>
      <c r="EP413" s="262">
        <v>1740</v>
      </c>
      <c r="EQ413" s="262">
        <v>17380</v>
      </c>
      <c r="ER413" s="262">
        <v>10920</v>
      </c>
      <c r="ES413" s="262">
        <v>920</v>
      </c>
      <c r="ET413" s="262">
        <v>5530</v>
      </c>
      <c r="EU413" s="262">
        <v>13030</v>
      </c>
      <c r="EV413" s="262">
        <v>9070</v>
      </c>
      <c r="EW413" s="262">
        <v>3960</v>
      </c>
      <c r="EX413" s="262">
        <v>21910</v>
      </c>
      <c r="EY413" s="262">
        <v>890</v>
      </c>
      <c r="EZ413" s="262">
        <v>5790</v>
      </c>
      <c r="FA413" s="262">
        <v>4130</v>
      </c>
      <c r="FB413" s="262">
        <v>11100</v>
      </c>
      <c r="FC413" s="262">
        <v>0.42420000000000002</v>
      </c>
      <c r="FD413" s="262">
        <v>8510</v>
      </c>
      <c r="FE413" s="262">
        <v>3190</v>
      </c>
      <c r="FF413" s="262">
        <v>4650</v>
      </c>
      <c r="FG413" s="262">
        <v>680</v>
      </c>
      <c r="FH413" s="262">
        <v>3090</v>
      </c>
      <c r="FI413" s="262">
        <v>0.42420000000000002</v>
      </c>
      <c r="FJ413" s="262">
        <v>2400</v>
      </c>
      <c r="FK413" s="262">
        <v>2110</v>
      </c>
      <c r="FL413" s="262">
        <v>0.42420000000000002</v>
      </c>
      <c r="FM413" s="262">
        <v>600</v>
      </c>
      <c r="FN413" s="262">
        <v>93130</v>
      </c>
      <c r="FO413" s="262">
        <v>3410</v>
      </c>
      <c r="FP413" s="262">
        <v>2010</v>
      </c>
      <c r="FQ413" s="262">
        <v>1400</v>
      </c>
      <c r="FR413" s="262">
        <v>28480</v>
      </c>
      <c r="FS413" s="262">
        <v>43160</v>
      </c>
      <c r="FT413" s="262">
        <v>42480</v>
      </c>
      <c r="FU413" s="262">
        <v>680</v>
      </c>
      <c r="FV413" s="262">
        <v>5860</v>
      </c>
      <c r="FW413" s="262">
        <v>12220</v>
      </c>
      <c r="FX413" s="262">
        <v>93130</v>
      </c>
      <c r="FY413" s="262">
        <v>12980</v>
      </c>
      <c r="FZ413" s="262">
        <v>55560</v>
      </c>
      <c r="GA413" s="262">
        <v>12490</v>
      </c>
      <c r="GB413" s="262">
        <v>880</v>
      </c>
      <c r="GC413" s="262">
        <v>6010</v>
      </c>
      <c r="GD413" s="262">
        <v>4700</v>
      </c>
      <c r="GE413" s="262">
        <v>500</v>
      </c>
      <c r="GF413">
        <v>11188</v>
      </c>
      <c r="GG413">
        <v>5311</v>
      </c>
      <c r="GH413">
        <v>4315</v>
      </c>
      <c r="GI413">
        <v>1884</v>
      </c>
      <c r="GJ413">
        <v>900</v>
      </c>
      <c r="GK413">
        <v>1721</v>
      </c>
      <c r="GL413">
        <v>2366</v>
      </c>
      <c r="GM413">
        <v>873</v>
      </c>
      <c r="GN413">
        <v>448</v>
      </c>
      <c r="GO413">
        <v>147</v>
      </c>
      <c r="GP413">
        <v>20675</v>
      </c>
      <c r="GQ413">
        <v>9722</v>
      </c>
      <c r="GR413">
        <v>13098</v>
      </c>
      <c r="GS413">
        <v>3719</v>
      </c>
      <c r="GT413">
        <v>1778</v>
      </c>
      <c r="GU413">
        <v>2820</v>
      </c>
      <c r="GV413">
        <v>4093</v>
      </c>
      <c r="GW413">
        <v>1136</v>
      </c>
      <c r="GX413">
        <v>648</v>
      </c>
      <c r="GY413">
        <v>219</v>
      </c>
    </row>
    <row r="414" spans="1:207">
      <c r="A414" s="262">
        <v>16077</v>
      </c>
      <c r="B414" s="262">
        <v>16</v>
      </c>
      <c r="C414" s="262">
        <v>0</v>
      </c>
      <c r="D414" s="262">
        <v>77</v>
      </c>
      <c r="E414" s="262" t="s">
        <v>198</v>
      </c>
      <c r="F414" s="262" t="s">
        <v>3009</v>
      </c>
      <c r="G414" s="262" t="s">
        <v>3010</v>
      </c>
      <c r="H414" s="262" t="s">
        <v>2202</v>
      </c>
      <c r="I414" s="262">
        <v>23596</v>
      </c>
      <c r="J414" s="262">
        <v>9199</v>
      </c>
      <c r="K414" s="262">
        <v>4780</v>
      </c>
      <c r="L414" s="262">
        <v>908</v>
      </c>
      <c r="M414" s="262">
        <v>981</v>
      </c>
      <c r="N414" s="262">
        <v>1832</v>
      </c>
      <c r="O414" s="262">
        <v>1983</v>
      </c>
      <c r="P414" s="262">
        <v>2674</v>
      </c>
      <c r="Q414" s="262">
        <v>898</v>
      </c>
      <c r="R414" s="262">
        <v>341</v>
      </c>
      <c r="S414" s="262">
        <v>1627</v>
      </c>
      <c r="T414" s="262">
        <v>19239</v>
      </c>
      <c r="U414" s="262">
        <v>668</v>
      </c>
      <c r="V414" s="262">
        <v>634</v>
      </c>
      <c r="W414" s="262">
        <v>995</v>
      </c>
      <c r="X414" s="262">
        <v>295</v>
      </c>
      <c r="Y414" s="262">
        <v>64</v>
      </c>
      <c r="Z414" s="262">
        <v>74</v>
      </c>
      <c r="AA414" s="262">
        <v>2658</v>
      </c>
      <c r="AB414" s="262">
        <v>1807</v>
      </c>
      <c r="AC414" s="262">
        <v>699</v>
      </c>
      <c r="AD414" s="262">
        <v>15838</v>
      </c>
      <c r="AE414" s="262">
        <v>2336</v>
      </c>
      <c r="AF414" s="262">
        <v>258</v>
      </c>
      <c r="AG414" s="262">
        <v>14313</v>
      </c>
      <c r="AH414" s="262">
        <v>3623</v>
      </c>
      <c r="AI414" s="262">
        <v>3627</v>
      </c>
      <c r="AJ414" s="262">
        <v>1850</v>
      </c>
      <c r="AK414" s="262">
        <v>183</v>
      </c>
      <c r="AL414" s="262">
        <v>14864</v>
      </c>
      <c r="AM414" s="262">
        <v>2762</v>
      </c>
      <c r="AN414" s="262">
        <v>4738</v>
      </c>
      <c r="AO414" s="262">
        <v>1232</v>
      </c>
      <c r="AP414" s="262">
        <v>56596</v>
      </c>
      <c r="AQ414" s="262">
        <v>18717</v>
      </c>
      <c r="AR414" s="262">
        <v>9618</v>
      </c>
      <c r="AS414" s="262">
        <v>2699</v>
      </c>
      <c r="AT414" s="262">
        <v>5123</v>
      </c>
      <c r="AU414" s="262">
        <v>7558</v>
      </c>
      <c r="AV414" s="262">
        <v>5138</v>
      </c>
      <c r="AW414" s="262">
        <v>5537</v>
      </c>
      <c r="AX414" s="262">
        <v>1711</v>
      </c>
      <c r="AY414" s="262">
        <v>495</v>
      </c>
      <c r="AZ414" s="262">
        <v>8093</v>
      </c>
      <c r="BA414" s="262">
        <v>29283</v>
      </c>
      <c r="BB414" s="262">
        <v>5574</v>
      </c>
      <c r="BC414" s="262">
        <v>3781</v>
      </c>
      <c r="BD414" s="262">
        <v>7915</v>
      </c>
      <c r="BE414" s="262">
        <v>1481</v>
      </c>
      <c r="BF414" s="262">
        <v>333</v>
      </c>
      <c r="BG414" s="262">
        <v>136</v>
      </c>
      <c r="BH414" s="262">
        <v>14550</v>
      </c>
      <c r="BI414" s="262">
        <v>4103</v>
      </c>
      <c r="BJ414" s="262">
        <v>3415</v>
      </c>
      <c r="BK414" s="262">
        <v>29954</v>
      </c>
      <c r="BL414" s="262">
        <v>3970</v>
      </c>
      <c r="BM414" s="262">
        <v>604</v>
      </c>
      <c r="BN414" s="262">
        <v>19460</v>
      </c>
      <c r="BO414" s="262">
        <v>30209</v>
      </c>
      <c r="BP414" s="262">
        <v>57</v>
      </c>
      <c r="BQ414" s="262">
        <v>6870</v>
      </c>
      <c r="BR414" s="262">
        <v>3144</v>
      </c>
      <c r="BS414" s="262">
        <v>16642</v>
      </c>
      <c r="BT414" s="262">
        <v>16480</v>
      </c>
      <c r="BU414" s="262">
        <v>8500</v>
      </c>
      <c r="BV414" s="262">
        <v>5672</v>
      </c>
      <c r="BW414" s="262">
        <v>3572</v>
      </c>
      <c r="BX414" s="262">
        <v>1281</v>
      </c>
      <c r="BY414" s="262">
        <v>554</v>
      </c>
      <c r="BZ414" s="262">
        <v>296</v>
      </c>
      <c r="CA414" s="262">
        <v>455</v>
      </c>
      <c r="CB414" s="262">
        <v>839</v>
      </c>
      <c r="CC414" s="262">
        <v>5591</v>
      </c>
      <c r="CD414" s="262">
        <v>15439</v>
      </c>
      <c r="CE414" s="262">
        <v>17018</v>
      </c>
      <c r="CF414" s="262">
        <v>9073</v>
      </c>
      <c r="CG414" s="262">
        <v>4887</v>
      </c>
      <c r="CH414" s="262">
        <v>3749</v>
      </c>
      <c r="CI414" s="262">
        <v>25398</v>
      </c>
      <c r="CJ414" s="262">
        <v>6115</v>
      </c>
      <c r="CK414" s="262">
        <v>21800</v>
      </c>
      <c r="CL414" s="262">
        <v>3283</v>
      </c>
      <c r="CM414" s="262">
        <v>48438</v>
      </c>
      <c r="CN414" s="262">
        <v>17958</v>
      </c>
      <c r="CO414" s="262">
        <v>16529</v>
      </c>
      <c r="CP414" s="262">
        <v>9842</v>
      </c>
      <c r="CQ414" s="262">
        <v>3412</v>
      </c>
      <c r="CR414" s="262">
        <v>697</v>
      </c>
      <c r="CS414" s="262">
        <v>17958</v>
      </c>
      <c r="CT414" s="262">
        <v>18987</v>
      </c>
      <c r="CU414" s="262">
        <v>7259</v>
      </c>
      <c r="CV414" s="262">
        <v>3151</v>
      </c>
      <c r="CW414" s="262">
        <v>741</v>
      </c>
      <c r="CX414" s="262">
        <v>342</v>
      </c>
      <c r="CY414" s="262">
        <v>96737</v>
      </c>
      <c r="CZ414" s="262">
        <v>47211</v>
      </c>
      <c r="DA414" s="262">
        <v>49526</v>
      </c>
      <c r="DB414" s="262">
        <v>6419</v>
      </c>
      <c r="DC414" s="262">
        <v>6225</v>
      </c>
      <c r="DD414" s="262">
        <v>9739</v>
      </c>
      <c r="DE414" s="262">
        <v>16625</v>
      </c>
      <c r="DF414" s="262">
        <v>13291</v>
      </c>
      <c r="DG414" s="262">
        <v>12727</v>
      </c>
      <c r="DH414" s="262">
        <v>6775</v>
      </c>
      <c r="DI414" s="262">
        <v>1847</v>
      </c>
      <c r="DJ414" s="262">
        <v>1845</v>
      </c>
      <c r="DK414" s="262">
        <v>6144</v>
      </c>
      <c r="DL414" s="262">
        <v>1640</v>
      </c>
      <c r="DM414" s="262">
        <v>6039</v>
      </c>
      <c r="DN414" s="262">
        <v>4868</v>
      </c>
      <c r="DO414" s="262">
        <v>9595</v>
      </c>
      <c r="DP414" s="262">
        <v>15341</v>
      </c>
      <c r="DQ414" s="262">
        <v>23160</v>
      </c>
      <c r="DR414" s="262">
        <v>14338</v>
      </c>
      <c r="DS414" s="262">
        <v>11920</v>
      </c>
      <c r="DT414" s="262">
        <v>50510</v>
      </c>
      <c r="DU414" s="262">
        <v>46530</v>
      </c>
      <c r="DV414" s="262">
        <v>3980</v>
      </c>
      <c r="DW414" s="262">
        <v>45840</v>
      </c>
      <c r="DX414" s="262">
        <v>46530</v>
      </c>
      <c r="DY414" s="262">
        <v>40190</v>
      </c>
      <c r="DZ414" s="262">
        <v>1610</v>
      </c>
      <c r="EA414" s="262">
        <v>2190</v>
      </c>
      <c r="EB414" s="262">
        <v>2400</v>
      </c>
      <c r="EC414" s="262">
        <v>0.42420000000000002</v>
      </c>
      <c r="ED414" s="262">
        <v>45710</v>
      </c>
      <c r="EE414" s="262">
        <v>1360</v>
      </c>
      <c r="EF414" s="262">
        <v>5550</v>
      </c>
      <c r="EG414" s="262">
        <v>8190</v>
      </c>
      <c r="EH414" s="262">
        <v>4550</v>
      </c>
      <c r="EI414" s="262">
        <v>7730</v>
      </c>
      <c r="EJ414" s="262">
        <v>710</v>
      </c>
      <c r="EK414" s="262">
        <v>8980</v>
      </c>
      <c r="EL414" s="262">
        <v>4990</v>
      </c>
      <c r="EM414" s="262">
        <v>3280</v>
      </c>
      <c r="EN414" s="262">
        <v>370</v>
      </c>
      <c r="EO414" s="262">
        <v>46530</v>
      </c>
      <c r="EP414" s="262">
        <v>1090</v>
      </c>
      <c r="EQ414" s="262">
        <v>14570</v>
      </c>
      <c r="ER414" s="262">
        <v>9630</v>
      </c>
      <c r="ES414" s="262">
        <v>770</v>
      </c>
      <c r="ET414" s="262">
        <v>4170</v>
      </c>
      <c r="EU414" s="262">
        <v>10850</v>
      </c>
      <c r="EV414" s="262">
        <v>7380</v>
      </c>
      <c r="EW414" s="262">
        <v>3460</v>
      </c>
      <c r="EX414" s="262">
        <v>20020</v>
      </c>
      <c r="EY414" s="262">
        <v>1160</v>
      </c>
      <c r="EZ414" s="262">
        <v>5600</v>
      </c>
      <c r="FA414" s="262">
        <v>3430</v>
      </c>
      <c r="FB414" s="262">
        <v>9830</v>
      </c>
      <c r="FC414" s="262">
        <v>0.42420000000000002</v>
      </c>
      <c r="FD414" s="262">
        <v>6980</v>
      </c>
      <c r="FE414" s="262">
        <v>2880</v>
      </c>
      <c r="FF414" s="262">
        <v>3690</v>
      </c>
      <c r="FG414" s="262">
        <v>410</v>
      </c>
      <c r="FH414" s="262">
        <v>2770</v>
      </c>
      <c r="FI414" s="262">
        <v>0.42420000000000002</v>
      </c>
      <c r="FJ414" s="262">
        <v>1580</v>
      </c>
      <c r="FK414" s="262">
        <v>1860</v>
      </c>
      <c r="FL414" s="262">
        <v>0.42420000000000002</v>
      </c>
      <c r="FM414" s="262">
        <v>640</v>
      </c>
      <c r="FN414" s="262">
        <v>86600</v>
      </c>
      <c r="FO414" s="262">
        <v>3700</v>
      </c>
      <c r="FP414" s="262">
        <v>2500</v>
      </c>
      <c r="FQ414" s="262">
        <v>1200</v>
      </c>
      <c r="FR414" s="262">
        <v>27670</v>
      </c>
      <c r="FS414" s="262">
        <v>39360</v>
      </c>
      <c r="FT414" s="262">
        <v>38950</v>
      </c>
      <c r="FU414" s="262">
        <v>410</v>
      </c>
      <c r="FV414" s="262">
        <v>5530</v>
      </c>
      <c r="FW414" s="262">
        <v>10350</v>
      </c>
      <c r="FX414" s="262">
        <v>86600</v>
      </c>
      <c r="FY414" s="262">
        <v>13120</v>
      </c>
      <c r="FZ414" s="262">
        <v>52020</v>
      </c>
      <c r="GA414" s="262">
        <v>10660</v>
      </c>
      <c r="GB414" s="262">
        <v>620</v>
      </c>
      <c r="GC414" s="262">
        <v>6030</v>
      </c>
      <c r="GD414" s="262">
        <v>3840</v>
      </c>
      <c r="GE414" s="262">
        <v>300</v>
      </c>
      <c r="GF414">
        <v>9199</v>
      </c>
      <c r="GG414">
        <v>4677</v>
      </c>
      <c r="GH414">
        <v>3644</v>
      </c>
      <c r="GI414">
        <v>1548</v>
      </c>
      <c r="GJ414">
        <v>831</v>
      </c>
      <c r="GK414">
        <v>1173</v>
      </c>
      <c r="GL414">
        <v>1552</v>
      </c>
      <c r="GM414">
        <v>508</v>
      </c>
      <c r="GN414">
        <v>342</v>
      </c>
      <c r="GO414">
        <v>122</v>
      </c>
      <c r="GP414">
        <v>18717</v>
      </c>
      <c r="GQ414">
        <v>9432</v>
      </c>
      <c r="GR414">
        <v>15091</v>
      </c>
      <c r="GS414">
        <v>3836</v>
      </c>
      <c r="GT414">
        <v>2462</v>
      </c>
      <c r="GU414">
        <v>2304</v>
      </c>
      <c r="GV414">
        <v>3048</v>
      </c>
      <c r="GW414">
        <v>1047</v>
      </c>
      <c r="GX414">
        <v>498</v>
      </c>
      <c r="GY414">
        <v>161</v>
      </c>
    </row>
  </sheetData>
  <sheetProtection sheet="1" objects="1" scenarios="1" formatCells="0" formatColumns="0" formatRows="0" insertColumns="0" insertRows="0" sort="0" autoFilter="0"/>
  <phoneticPr fontId="1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D63A6-8374-574F-AE82-BE7C44FC2587}">
  <dimension ref="A1:GY18"/>
  <sheetViews>
    <sheetView workbookViewId="0">
      <pane xSplit="8" ySplit="2" topLeftCell="GI3" activePane="bottomRight" state="frozen"/>
      <selection pane="topRight" activeCell="I1" sqref="I1"/>
      <selection pane="bottomLeft" activeCell="A3" sqref="A3"/>
      <selection pane="bottomRight" activeCell="GS10" sqref="GS10:GS19"/>
    </sheetView>
  </sheetViews>
  <sheetFormatPr baseColWidth="10" defaultColWidth="8.83203125" defaultRowHeight="16"/>
  <cols>
    <col min="1" max="187" width="8.83203125" style="262"/>
    <col min="198" max="16384" width="8.83203125" style="262"/>
  </cols>
  <sheetData>
    <row r="1" spans="1:207" ht="15">
      <c r="A1" s="235" t="s">
        <v>1828</v>
      </c>
      <c r="B1" s="235" t="s">
        <v>1829</v>
      </c>
      <c r="C1" s="235" t="s">
        <v>1830</v>
      </c>
      <c r="D1" s="235" t="s">
        <v>1831</v>
      </c>
      <c r="E1" s="235" t="s">
        <v>1832</v>
      </c>
      <c r="F1" s="235" t="s">
        <v>1833</v>
      </c>
      <c r="G1" s="235" t="s">
        <v>1834</v>
      </c>
      <c r="H1" s="235" t="s">
        <v>1835</v>
      </c>
      <c r="I1" s="236" t="s">
        <v>1836</v>
      </c>
      <c r="J1" s="237" t="s">
        <v>1837</v>
      </c>
      <c r="K1" s="237" t="s">
        <v>1838</v>
      </c>
      <c r="L1" s="237" t="s">
        <v>1839</v>
      </c>
      <c r="M1" s="237" t="s">
        <v>1840</v>
      </c>
      <c r="N1" s="237" t="s">
        <v>1841</v>
      </c>
      <c r="O1" s="237" t="s">
        <v>1842</v>
      </c>
      <c r="P1" s="237" t="s">
        <v>1843</v>
      </c>
      <c r="Q1" s="237" t="s">
        <v>1844</v>
      </c>
      <c r="R1" s="237" t="s">
        <v>1845</v>
      </c>
      <c r="S1" s="238" t="s">
        <v>1846</v>
      </c>
      <c r="T1" s="238" t="s">
        <v>1847</v>
      </c>
      <c r="U1" s="238" t="s">
        <v>1848</v>
      </c>
      <c r="V1" s="238" t="s">
        <v>1849</v>
      </c>
      <c r="W1" s="238" t="s">
        <v>1850</v>
      </c>
      <c r="X1" s="238" t="s">
        <v>1851</v>
      </c>
      <c r="Y1" s="238" t="s">
        <v>1852</v>
      </c>
      <c r="Z1" s="238" t="s">
        <v>1853</v>
      </c>
      <c r="AA1" s="239" t="s">
        <v>1854</v>
      </c>
      <c r="AB1" s="239" t="s">
        <v>1855</v>
      </c>
      <c r="AC1" s="239" t="s">
        <v>1856</v>
      </c>
      <c r="AD1" s="239" t="s">
        <v>1857</v>
      </c>
      <c r="AE1" s="239" t="s">
        <v>1858</v>
      </c>
      <c r="AF1" s="239" t="s">
        <v>1859</v>
      </c>
      <c r="AG1" s="240" t="s">
        <v>1860</v>
      </c>
      <c r="AH1" s="240" t="s">
        <v>1861</v>
      </c>
      <c r="AI1" s="240" t="s">
        <v>1862</v>
      </c>
      <c r="AJ1" s="240" t="s">
        <v>1863</v>
      </c>
      <c r="AK1" s="240" t="s">
        <v>1864</v>
      </c>
      <c r="AL1" s="241" t="s">
        <v>1865</v>
      </c>
      <c r="AM1" s="241" t="s">
        <v>1866</v>
      </c>
      <c r="AN1" s="241" t="s">
        <v>1867</v>
      </c>
      <c r="AO1" s="241" t="s">
        <v>1868</v>
      </c>
      <c r="AP1" s="242" t="s">
        <v>1869</v>
      </c>
      <c r="AQ1" s="242" t="s">
        <v>1870</v>
      </c>
      <c r="AR1" s="242" t="s">
        <v>1871</v>
      </c>
      <c r="AS1" s="242" t="s">
        <v>1872</v>
      </c>
      <c r="AT1" s="242" t="s">
        <v>1873</v>
      </c>
      <c r="AU1" s="242" t="s">
        <v>1874</v>
      </c>
      <c r="AV1" s="242" t="s">
        <v>1875</v>
      </c>
      <c r="AW1" s="242" t="s">
        <v>1876</v>
      </c>
      <c r="AX1" s="242" t="s">
        <v>1877</v>
      </c>
      <c r="AY1" s="242" t="s">
        <v>1878</v>
      </c>
      <c r="AZ1" s="243" t="s">
        <v>1879</v>
      </c>
      <c r="BA1" s="243" t="s">
        <v>1880</v>
      </c>
      <c r="BB1" s="243" t="s">
        <v>1881</v>
      </c>
      <c r="BC1" s="243" t="s">
        <v>1882</v>
      </c>
      <c r="BD1" s="243" t="s">
        <v>1883</v>
      </c>
      <c r="BE1" s="243" t="s">
        <v>1884</v>
      </c>
      <c r="BF1" s="243" t="s">
        <v>1885</v>
      </c>
      <c r="BG1" s="243" t="s">
        <v>1886</v>
      </c>
      <c r="BH1" s="244" t="s">
        <v>1887</v>
      </c>
      <c r="BI1" s="244" t="s">
        <v>1888</v>
      </c>
      <c r="BJ1" s="244" t="s">
        <v>1889</v>
      </c>
      <c r="BK1" s="244" t="s">
        <v>1890</v>
      </c>
      <c r="BL1" s="244" t="s">
        <v>1891</v>
      </c>
      <c r="BM1" s="244" t="s">
        <v>1892</v>
      </c>
      <c r="BN1" s="245" t="s">
        <v>1893</v>
      </c>
      <c r="BO1" s="245" t="s">
        <v>1894</v>
      </c>
      <c r="BP1" s="245" t="s">
        <v>1895</v>
      </c>
      <c r="BQ1" s="245" t="s">
        <v>1896</v>
      </c>
      <c r="BR1" s="246" t="s">
        <v>1897</v>
      </c>
      <c r="BS1" s="246" t="s">
        <v>1898</v>
      </c>
      <c r="BT1" s="246" t="s">
        <v>1899</v>
      </c>
      <c r="BU1" s="246" t="s">
        <v>1900</v>
      </c>
      <c r="BV1" s="246" t="s">
        <v>1901</v>
      </c>
      <c r="BW1" s="246" t="s">
        <v>1902</v>
      </c>
      <c r="BX1" s="246" t="s">
        <v>1903</v>
      </c>
      <c r="BY1" s="246" t="s">
        <v>1904</v>
      </c>
      <c r="BZ1" s="246" t="s">
        <v>1905</v>
      </c>
      <c r="CA1" s="246" t="s">
        <v>1906</v>
      </c>
      <c r="CB1" s="247" t="s">
        <v>1907</v>
      </c>
      <c r="CC1" s="247" t="s">
        <v>1908</v>
      </c>
      <c r="CD1" s="247" t="s">
        <v>1909</v>
      </c>
      <c r="CE1" s="247" t="s">
        <v>1910</v>
      </c>
      <c r="CF1" s="247" t="s">
        <v>1911</v>
      </c>
      <c r="CG1" s="247" t="s">
        <v>1912</v>
      </c>
      <c r="CH1" s="247" t="s">
        <v>1913</v>
      </c>
      <c r="CI1" s="248" t="s">
        <v>1914</v>
      </c>
      <c r="CJ1" s="248" t="s">
        <v>1915</v>
      </c>
      <c r="CK1" s="248" t="s">
        <v>1916</v>
      </c>
      <c r="CL1" s="248" t="s">
        <v>1917</v>
      </c>
      <c r="CM1" s="249" t="s">
        <v>1918</v>
      </c>
      <c r="CN1" s="249" t="s">
        <v>1919</v>
      </c>
      <c r="CO1" s="249" t="s">
        <v>1920</v>
      </c>
      <c r="CP1" s="249" t="s">
        <v>1921</v>
      </c>
      <c r="CQ1" s="249" t="s">
        <v>1922</v>
      </c>
      <c r="CR1" s="249" t="s">
        <v>1923</v>
      </c>
      <c r="CS1" s="250" t="s">
        <v>1924</v>
      </c>
      <c r="CT1" s="250" t="s">
        <v>1925</v>
      </c>
      <c r="CU1" s="250" t="s">
        <v>1926</v>
      </c>
      <c r="CV1" s="250" t="s">
        <v>1927</v>
      </c>
      <c r="CW1" s="250" t="s">
        <v>1928</v>
      </c>
      <c r="CX1" s="250" t="s">
        <v>1929</v>
      </c>
      <c r="CY1" s="251" t="s">
        <v>1930</v>
      </c>
      <c r="CZ1" s="251" t="s">
        <v>1931</v>
      </c>
      <c r="DA1" s="251" t="s">
        <v>1932</v>
      </c>
      <c r="DB1" s="252" t="s">
        <v>1933</v>
      </c>
      <c r="DC1" s="252" t="s">
        <v>1934</v>
      </c>
      <c r="DD1" s="252" t="s">
        <v>1935</v>
      </c>
      <c r="DE1" s="252" t="s">
        <v>1936</v>
      </c>
      <c r="DF1" s="252" t="s">
        <v>1937</v>
      </c>
      <c r="DG1" s="252" t="s">
        <v>1938</v>
      </c>
      <c r="DH1" s="252" t="s">
        <v>1939</v>
      </c>
      <c r="DI1" s="253" t="s">
        <v>1940</v>
      </c>
      <c r="DJ1" s="253" t="s">
        <v>1941</v>
      </c>
      <c r="DK1" s="253" t="s">
        <v>1942</v>
      </c>
      <c r="DL1" s="253" t="s">
        <v>1943</v>
      </c>
      <c r="DM1" s="253" t="s">
        <v>1944</v>
      </c>
      <c r="DN1" s="253" t="s">
        <v>1945</v>
      </c>
      <c r="DO1" s="253" t="s">
        <v>1946</v>
      </c>
      <c r="DP1" s="253" t="s">
        <v>1947</v>
      </c>
      <c r="DQ1" s="253" t="s">
        <v>1948</v>
      </c>
      <c r="DR1" s="253" t="s">
        <v>1949</v>
      </c>
      <c r="DS1" s="253" t="s">
        <v>1950</v>
      </c>
      <c r="DT1" s="254" t="s">
        <v>1951</v>
      </c>
      <c r="DU1" s="254" t="s">
        <v>1952</v>
      </c>
      <c r="DV1" s="254" t="s">
        <v>1953</v>
      </c>
      <c r="DW1" s="254" t="s">
        <v>1954</v>
      </c>
      <c r="DX1" s="255" t="s">
        <v>1955</v>
      </c>
      <c r="DY1" s="255" t="s">
        <v>1956</v>
      </c>
      <c r="DZ1" s="255" t="s">
        <v>1957</v>
      </c>
      <c r="EA1" s="255" t="s">
        <v>1958</v>
      </c>
      <c r="EB1" s="255" t="s">
        <v>1959</v>
      </c>
      <c r="EC1" s="255" t="s">
        <v>1960</v>
      </c>
      <c r="ED1" s="256" t="s">
        <v>1961</v>
      </c>
      <c r="EE1" s="256" t="s">
        <v>1962</v>
      </c>
      <c r="EF1" s="256" t="s">
        <v>1963</v>
      </c>
      <c r="EG1" s="256" t="s">
        <v>1964</v>
      </c>
      <c r="EH1" s="256" t="s">
        <v>1965</v>
      </c>
      <c r="EI1" s="256" t="s">
        <v>1966</v>
      </c>
      <c r="EJ1" s="256" t="s">
        <v>1967</v>
      </c>
      <c r="EK1" s="256" t="s">
        <v>1968</v>
      </c>
      <c r="EL1" s="256" t="s">
        <v>1969</v>
      </c>
      <c r="EM1" s="256" t="s">
        <v>1970</v>
      </c>
      <c r="EN1" s="256" t="s">
        <v>1971</v>
      </c>
      <c r="EO1" s="257" t="s">
        <v>1972</v>
      </c>
      <c r="EP1" s="257" t="s">
        <v>1973</v>
      </c>
      <c r="EQ1" s="257" t="s">
        <v>1974</v>
      </c>
      <c r="ER1" s="257" t="s">
        <v>1975</v>
      </c>
      <c r="ES1" s="257" t="s">
        <v>1976</v>
      </c>
      <c r="ET1" s="257" t="s">
        <v>1977</v>
      </c>
      <c r="EU1" s="257" t="s">
        <v>1978</v>
      </c>
      <c r="EV1" s="257" t="s">
        <v>1979</v>
      </c>
      <c r="EW1" s="257" t="s">
        <v>1980</v>
      </c>
      <c r="EX1" s="257" t="s">
        <v>1981</v>
      </c>
      <c r="EY1" s="257" t="s">
        <v>1982</v>
      </c>
      <c r="EZ1" s="257" t="s">
        <v>1983</v>
      </c>
      <c r="FA1" s="257" t="s">
        <v>1984</v>
      </c>
      <c r="FB1" s="257" t="s">
        <v>1985</v>
      </c>
      <c r="FC1" s="257" t="s">
        <v>1986</v>
      </c>
      <c r="FD1" s="258" t="s">
        <v>1987</v>
      </c>
      <c r="FE1" s="258" t="s">
        <v>1988</v>
      </c>
      <c r="FF1" s="258" t="s">
        <v>1989</v>
      </c>
      <c r="FG1" s="258" t="s">
        <v>1990</v>
      </c>
      <c r="FH1" s="259" t="s">
        <v>1991</v>
      </c>
      <c r="FI1" s="259" t="s">
        <v>1992</v>
      </c>
      <c r="FJ1" s="259" t="s">
        <v>1993</v>
      </c>
      <c r="FK1" s="259" t="s">
        <v>1994</v>
      </c>
      <c r="FL1" s="259" t="s">
        <v>1995</v>
      </c>
      <c r="FM1" s="259" t="s">
        <v>1996</v>
      </c>
      <c r="FN1" s="260" t="s">
        <v>1997</v>
      </c>
      <c r="FO1" s="260" t="s">
        <v>1998</v>
      </c>
      <c r="FP1" s="260" t="s">
        <v>1999</v>
      </c>
      <c r="FQ1" s="260" t="s">
        <v>2000</v>
      </c>
      <c r="FR1" s="260" t="s">
        <v>2001</v>
      </c>
      <c r="FS1" s="260" t="s">
        <v>2002</v>
      </c>
      <c r="FT1" s="260" t="s">
        <v>2003</v>
      </c>
      <c r="FU1" s="260" t="s">
        <v>2004</v>
      </c>
      <c r="FV1" s="260" t="s">
        <v>2005</v>
      </c>
      <c r="FW1" s="260" t="s">
        <v>2006</v>
      </c>
      <c r="FX1" s="261" t="s">
        <v>2007</v>
      </c>
      <c r="FY1" s="261" t="s">
        <v>2008</v>
      </c>
      <c r="FZ1" s="261" t="s">
        <v>2009</v>
      </c>
      <c r="GA1" s="261" t="s">
        <v>2010</v>
      </c>
      <c r="GB1" s="261" t="s">
        <v>2011</v>
      </c>
      <c r="GC1" s="261" t="s">
        <v>2012</v>
      </c>
      <c r="GD1" s="261" t="s">
        <v>2013</v>
      </c>
      <c r="GE1" s="261" t="s">
        <v>2014</v>
      </c>
      <c r="GF1" s="265" t="s">
        <v>3094</v>
      </c>
      <c r="GG1" s="265" t="s">
        <v>3095</v>
      </c>
      <c r="GH1" s="265" t="s">
        <v>3096</v>
      </c>
      <c r="GI1" s="265" t="s">
        <v>3097</v>
      </c>
      <c r="GJ1" s="265" t="s">
        <v>3098</v>
      </c>
      <c r="GK1" s="265" t="s">
        <v>3099</v>
      </c>
      <c r="GL1" s="265" t="s">
        <v>3100</v>
      </c>
      <c r="GM1" s="265" t="s">
        <v>3101</v>
      </c>
      <c r="GN1" s="265" t="s">
        <v>3102</v>
      </c>
      <c r="GO1" s="265" t="s">
        <v>3103</v>
      </c>
      <c r="GP1" s="267" t="s">
        <v>3139</v>
      </c>
      <c r="GQ1" s="267" t="s">
        <v>3139</v>
      </c>
      <c r="GR1" s="267" t="s">
        <v>3139</v>
      </c>
      <c r="GS1" s="267" t="s">
        <v>3139</v>
      </c>
      <c r="GT1" s="267" t="s">
        <v>3139</v>
      </c>
      <c r="GU1" s="267" t="s">
        <v>3139</v>
      </c>
      <c r="GV1" s="267" t="s">
        <v>3139</v>
      </c>
      <c r="GW1" s="267" t="s">
        <v>3139</v>
      </c>
      <c r="GX1" s="267" t="s">
        <v>3139</v>
      </c>
      <c r="GY1" s="267" t="s">
        <v>3139</v>
      </c>
    </row>
    <row r="2" spans="1:207">
      <c r="A2" s="262" t="s">
        <v>2015</v>
      </c>
      <c r="B2" s="262" t="s">
        <v>181</v>
      </c>
      <c r="C2" s="262" t="s">
        <v>2016</v>
      </c>
      <c r="D2" s="262" t="s">
        <v>2017</v>
      </c>
      <c r="E2" s="262" t="s">
        <v>2018</v>
      </c>
      <c r="F2" s="262" t="s">
        <v>182</v>
      </c>
      <c r="G2" s="262" t="s">
        <v>2019</v>
      </c>
      <c r="H2" s="262" t="s">
        <v>2020</v>
      </c>
      <c r="I2" s="262" t="s">
        <v>2021</v>
      </c>
      <c r="J2" s="262" t="s">
        <v>2022</v>
      </c>
      <c r="K2" s="262" t="s">
        <v>2023</v>
      </c>
      <c r="L2" s="262" t="s">
        <v>2024</v>
      </c>
      <c r="M2" s="262" t="s">
        <v>2025</v>
      </c>
      <c r="N2" s="262" t="s">
        <v>2026</v>
      </c>
      <c r="O2" s="262" t="s">
        <v>2027</v>
      </c>
      <c r="P2" s="262" t="s">
        <v>2028</v>
      </c>
      <c r="Q2" s="262" t="s">
        <v>2029</v>
      </c>
      <c r="R2" s="262" t="s">
        <v>2030</v>
      </c>
      <c r="S2" s="262" t="s">
        <v>2031</v>
      </c>
      <c r="T2" s="262" t="s">
        <v>2032</v>
      </c>
      <c r="U2" s="262" t="s">
        <v>2033</v>
      </c>
      <c r="V2" s="262" t="s">
        <v>2034</v>
      </c>
      <c r="W2" s="262" t="s">
        <v>2035</v>
      </c>
      <c r="X2" s="262" t="s">
        <v>2036</v>
      </c>
      <c r="Y2" s="262" t="s">
        <v>2037</v>
      </c>
      <c r="Z2" s="262" t="s">
        <v>2038</v>
      </c>
      <c r="AA2" s="262" t="s">
        <v>2039</v>
      </c>
      <c r="AB2" s="262" t="s">
        <v>2040</v>
      </c>
      <c r="AC2" s="262" t="s">
        <v>2041</v>
      </c>
      <c r="AD2" s="262" t="s">
        <v>2042</v>
      </c>
      <c r="AE2" s="262" t="s">
        <v>2043</v>
      </c>
      <c r="AF2" s="262" t="s">
        <v>2044</v>
      </c>
      <c r="AG2" s="262" t="s">
        <v>2045</v>
      </c>
      <c r="AH2" s="262" t="s">
        <v>2046</v>
      </c>
      <c r="AI2" s="262" t="s">
        <v>2047</v>
      </c>
      <c r="AJ2" s="262" t="s">
        <v>2048</v>
      </c>
      <c r="AK2" s="262" t="s">
        <v>2049</v>
      </c>
      <c r="AL2" s="262" t="s">
        <v>2050</v>
      </c>
      <c r="AM2" s="262" t="s">
        <v>2051</v>
      </c>
      <c r="AN2" s="262" t="s">
        <v>2052</v>
      </c>
      <c r="AO2" s="262" t="s">
        <v>2053</v>
      </c>
      <c r="AP2" s="262" t="s">
        <v>2054</v>
      </c>
      <c r="AQ2" s="262" t="s">
        <v>2055</v>
      </c>
      <c r="AR2" s="262" t="s">
        <v>2056</v>
      </c>
      <c r="AS2" s="262" t="s">
        <v>2057</v>
      </c>
      <c r="AT2" s="262" t="s">
        <v>2058</v>
      </c>
      <c r="AU2" s="262" t="s">
        <v>2059</v>
      </c>
      <c r="AV2" s="262" t="s">
        <v>2060</v>
      </c>
      <c r="AW2" s="262" t="s">
        <v>2061</v>
      </c>
      <c r="AX2" s="262" t="s">
        <v>2062</v>
      </c>
      <c r="AY2" s="262" t="s">
        <v>2063</v>
      </c>
      <c r="AZ2" s="262" t="s">
        <v>2064</v>
      </c>
      <c r="BA2" s="262" t="s">
        <v>2065</v>
      </c>
      <c r="BB2" s="262" t="s">
        <v>2066</v>
      </c>
      <c r="BC2" s="262" t="s">
        <v>2067</v>
      </c>
      <c r="BD2" s="262" t="s">
        <v>2068</v>
      </c>
      <c r="BE2" s="262" t="s">
        <v>2069</v>
      </c>
      <c r="BF2" s="262" t="s">
        <v>2070</v>
      </c>
      <c r="BG2" s="262" t="s">
        <v>2071</v>
      </c>
      <c r="BH2" s="262" t="s">
        <v>2072</v>
      </c>
      <c r="BI2" s="262" t="s">
        <v>2073</v>
      </c>
      <c r="BJ2" s="262" t="s">
        <v>2074</v>
      </c>
      <c r="BK2" s="262" t="s">
        <v>2075</v>
      </c>
      <c r="BL2" s="262" t="s">
        <v>2076</v>
      </c>
      <c r="BM2" s="262" t="s">
        <v>2077</v>
      </c>
      <c r="BN2" s="262" t="s">
        <v>2078</v>
      </c>
      <c r="BO2" s="262" t="s">
        <v>2079</v>
      </c>
      <c r="BP2" s="262" t="s">
        <v>2080</v>
      </c>
      <c r="BQ2" s="262" t="s">
        <v>2081</v>
      </c>
      <c r="BR2" s="262" t="s">
        <v>2082</v>
      </c>
      <c r="BS2" s="262" t="s">
        <v>2083</v>
      </c>
      <c r="BT2" s="262" t="s">
        <v>2084</v>
      </c>
      <c r="BU2" s="262" t="s">
        <v>2085</v>
      </c>
      <c r="BV2" s="262" t="s">
        <v>2086</v>
      </c>
      <c r="BW2" s="262" t="s">
        <v>2087</v>
      </c>
      <c r="BX2" s="262" t="s">
        <v>2088</v>
      </c>
      <c r="BY2" s="262" t="s">
        <v>2089</v>
      </c>
      <c r="BZ2" s="262" t="s">
        <v>2090</v>
      </c>
      <c r="CA2" s="262" t="s">
        <v>2091</v>
      </c>
      <c r="CB2" s="262" t="s">
        <v>2092</v>
      </c>
      <c r="CC2" s="262" t="s">
        <v>2093</v>
      </c>
      <c r="CD2" s="262" t="s">
        <v>2094</v>
      </c>
      <c r="CE2" s="262" t="s">
        <v>2095</v>
      </c>
      <c r="CF2" s="262" t="s">
        <v>2096</v>
      </c>
      <c r="CG2" s="262" t="s">
        <v>2097</v>
      </c>
      <c r="CH2" s="262" t="s">
        <v>2098</v>
      </c>
      <c r="CI2" s="262" t="s">
        <v>2099</v>
      </c>
      <c r="CJ2" s="262" t="s">
        <v>2100</v>
      </c>
      <c r="CK2" s="262" t="s">
        <v>2101</v>
      </c>
      <c r="CL2" s="262" t="s">
        <v>2102</v>
      </c>
      <c r="CM2" s="262" t="s">
        <v>2103</v>
      </c>
      <c r="CN2" s="262" t="s">
        <v>2104</v>
      </c>
      <c r="CO2" s="262" t="s">
        <v>2105</v>
      </c>
      <c r="CP2" s="262" t="s">
        <v>2106</v>
      </c>
      <c r="CQ2" s="262" t="s">
        <v>2107</v>
      </c>
      <c r="CR2" s="262" t="s">
        <v>2108</v>
      </c>
      <c r="CS2" s="262" t="s">
        <v>2109</v>
      </c>
      <c r="CT2" s="262" t="s">
        <v>2110</v>
      </c>
      <c r="CU2" s="262" t="s">
        <v>2111</v>
      </c>
      <c r="CV2" s="262" t="s">
        <v>2112</v>
      </c>
      <c r="CW2" s="262" t="s">
        <v>2113</v>
      </c>
      <c r="CX2" s="262" t="s">
        <v>2114</v>
      </c>
      <c r="CY2" s="262" t="s">
        <v>2115</v>
      </c>
      <c r="CZ2" s="262" t="s">
        <v>2116</v>
      </c>
      <c r="DA2" s="262" t="s">
        <v>2117</v>
      </c>
      <c r="DB2" s="262" t="s">
        <v>2118</v>
      </c>
      <c r="DC2" s="262" t="s">
        <v>2119</v>
      </c>
      <c r="DD2" s="262" t="s">
        <v>2120</v>
      </c>
      <c r="DE2" s="262" t="s">
        <v>2121</v>
      </c>
      <c r="DF2" s="262" t="s">
        <v>2122</v>
      </c>
      <c r="DG2" s="262" t="s">
        <v>2123</v>
      </c>
      <c r="DH2" s="262" t="s">
        <v>2124</v>
      </c>
      <c r="DI2" s="262" t="s">
        <v>2125</v>
      </c>
      <c r="DJ2" s="262" t="s">
        <v>2126</v>
      </c>
      <c r="DK2" s="262" t="s">
        <v>2127</v>
      </c>
      <c r="DL2" s="262" t="s">
        <v>2128</v>
      </c>
      <c r="DM2" s="262" t="s">
        <v>2129</v>
      </c>
      <c r="DN2" s="262" t="s">
        <v>2130</v>
      </c>
      <c r="DO2" s="262" t="s">
        <v>2131</v>
      </c>
      <c r="DP2" s="262" t="s">
        <v>2132</v>
      </c>
      <c r="DQ2" s="262" t="s">
        <v>2133</v>
      </c>
      <c r="DR2" s="262" t="s">
        <v>2134</v>
      </c>
      <c r="DS2" s="262" t="s">
        <v>2135</v>
      </c>
      <c r="DT2" s="262" t="s">
        <v>2136</v>
      </c>
      <c r="DU2" s="262" t="s">
        <v>2137</v>
      </c>
      <c r="DV2" s="262" t="s">
        <v>2138</v>
      </c>
      <c r="DW2" s="262" t="s">
        <v>2139</v>
      </c>
      <c r="DX2" s="262" t="s">
        <v>2140</v>
      </c>
      <c r="DY2" s="262" t="s">
        <v>2141</v>
      </c>
      <c r="DZ2" s="262" t="s">
        <v>2142</v>
      </c>
      <c r="EA2" s="262" t="s">
        <v>2143</v>
      </c>
      <c r="EB2" s="262" t="s">
        <v>2144</v>
      </c>
      <c r="EC2" s="262" t="s">
        <v>2145</v>
      </c>
      <c r="ED2" s="262" t="s">
        <v>2146</v>
      </c>
      <c r="EE2" s="262" t="s">
        <v>2147</v>
      </c>
      <c r="EF2" s="262" t="s">
        <v>2148</v>
      </c>
      <c r="EG2" s="262" t="s">
        <v>2149</v>
      </c>
      <c r="EH2" s="262" t="s">
        <v>2150</v>
      </c>
      <c r="EI2" s="262" t="s">
        <v>2151</v>
      </c>
      <c r="EJ2" s="262" t="s">
        <v>2152</v>
      </c>
      <c r="EK2" s="262" t="s">
        <v>2153</v>
      </c>
      <c r="EL2" s="262" t="s">
        <v>2154</v>
      </c>
      <c r="EM2" s="262" t="s">
        <v>2155</v>
      </c>
      <c r="EN2" s="262" t="s">
        <v>2156</v>
      </c>
      <c r="EO2" s="262" t="s">
        <v>2157</v>
      </c>
      <c r="EP2" s="262" t="s">
        <v>2158</v>
      </c>
      <c r="EQ2" s="262" t="s">
        <v>2159</v>
      </c>
      <c r="ER2" s="262" t="s">
        <v>2160</v>
      </c>
      <c r="ES2" s="262" t="s">
        <v>2161</v>
      </c>
      <c r="ET2" s="262" t="s">
        <v>2162</v>
      </c>
      <c r="EU2" s="262" t="s">
        <v>2163</v>
      </c>
      <c r="EV2" s="262" t="s">
        <v>2164</v>
      </c>
      <c r="EW2" s="262" t="s">
        <v>2165</v>
      </c>
      <c r="EX2" s="262" t="s">
        <v>2166</v>
      </c>
      <c r="EY2" s="262" t="s">
        <v>2167</v>
      </c>
      <c r="EZ2" s="262" t="s">
        <v>2168</v>
      </c>
      <c r="FA2" s="262" t="s">
        <v>2169</v>
      </c>
      <c r="FB2" s="262" t="s">
        <v>2170</v>
      </c>
      <c r="FC2" s="262" t="s">
        <v>2171</v>
      </c>
      <c r="FD2" s="262" t="s">
        <v>2172</v>
      </c>
      <c r="FE2" s="262" t="s">
        <v>2173</v>
      </c>
      <c r="FF2" s="262" t="s">
        <v>2174</v>
      </c>
      <c r="FG2" s="262" t="s">
        <v>2175</v>
      </c>
      <c r="FH2" s="262" t="s">
        <v>2176</v>
      </c>
      <c r="FI2" s="262" t="s">
        <v>2177</v>
      </c>
      <c r="FJ2" s="262" t="s">
        <v>2178</v>
      </c>
      <c r="FK2" s="262" t="s">
        <v>2179</v>
      </c>
      <c r="FL2" s="262" t="s">
        <v>2180</v>
      </c>
      <c r="FM2" s="262" t="s">
        <v>2181</v>
      </c>
      <c r="FN2" s="262" t="s">
        <v>2182</v>
      </c>
      <c r="FO2" s="262" t="s">
        <v>2183</v>
      </c>
      <c r="FP2" s="262" t="s">
        <v>2184</v>
      </c>
      <c r="FQ2" s="262" t="s">
        <v>2185</v>
      </c>
      <c r="FR2" s="262" t="s">
        <v>2186</v>
      </c>
      <c r="FS2" s="262" t="s">
        <v>2187</v>
      </c>
      <c r="FT2" s="262" t="s">
        <v>2188</v>
      </c>
      <c r="FU2" s="262" t="s">
        <v>2189</v>
      </c>
      <c r="FV2" s="262" t="s">
        <v>2190</v>
      </c>
      <c r="FW2" s="262" t="s">
        <v>2191</v>
      </c>
      <c r="FX2" s="262" t="s">
        <v>2192</v>
      </c>
      <c r="FY2" s="262" t="s">
        <v>2193</v>
      </c>
      <c r="FZ2" s="262" t="s">
        <v>2194</v>
      </c>
      <c r="GA2" s="262" t="s">
        <v>2195</v>
      </c>
      <c r="GB2" s="262" t="s">
        <v>2196</v>
      </c>
      <c r="GC2" s="262" t="s">
        <v>2197</v>
      </c>
      <c r="GD2" s="262" t="s">
        <v>2198</v>
      </c>
      <c r="GE2" s="262" t="s">
        <v>2199</v>
      </c>
      <c r="GF2" t="s">
        <v>3104</v>
      </c>
      <c r="GG2" t="s">
        <v>3105</v>
      </c>
      <c r="GH2" t="s">
        <v>3106</v>
      </c>
      <c r="GI2" t="s">
        <v>3107</v>
      </c>
      <c r="GJ2" t="s">
        <v>3108</v>
      </c>
      <c r="GK2" t="s">
        <v>3109</v>
      </c>
      <c r="GL2" t="s">
        <v>3110</v>
      </c>
      <c r="GM2" t="s">
        <v>3111</v>
      </c>
      <c r="GN2" t="s">
        <v>3112</v>
      </c>
      <c r="GO2" t="s">
        <v>3113</v>
      </c>
      <c r="GP2" t="s">
        <v>3132</v>
      </c>
      <c r="GQ2" t="s">
        <v>3121</v>
      </c>
      <c r="GR2" t="s">
        <v>3120</v>
      </c>
      <c r="GS2" t="s">
        <v>3119</v>
      </c>
      <c r="GT2" t="s">
        <v>3118</v>
      </c>
      <c r="GU2" t="s">
        <v>3117</v>
      </c>
      <c r="GV2" t="s">
        <v>3116</v>
      </c>
      <c r="GW2" t="s">
        <v>3115</v>
      </c>
      <c r="GX2" t="s">
        <v>3114</v>
      </c>
      <c r="GY2" t="s">
        <v>3136</v>
      </c>
    </row>
    <row r="3" spans="1:207">
      <c r="A3" s="262">
        <v>8</v>
      </c>
      <c r="B3" s="262">
        <v>8</v>
      </c>
      <c r="C3" s="262" t="s">
        <v>3024</v>
      </c>
      <c r="D3" s="262" t="s">
        <v>3037</v>
      </c>
      <c r="E3" s="262" t="s">
        <v>187</v>
      </c>
      <c r="F3" s="262" t="s">
        <v>187</v>
      </c>
      <c r="G3" s="262" t="s">
        <v>3038</v>
      </c>
      <c r="H3" s="262" t="s">
        <v>3015</v>
      </c>
      <c r="I3" s="262">
        <v>2425709</v>
      </c>
      <c r="J3" s="262">
        <v>284238</v>
      </c>
      <c r="K3" s="262">
        <v>242947</v>
      </c>
      <c r="L3" s="262">
        <v>277057</v>
      </c>
      <c r="M3" s="262">
        <v>373225</v>
      </c>
      <c r="N3" s="262">
        <v>383136</v>
      </c>
      <c r="O3" s="262">
        <v>309792</v>
      </c>
      <c r="P3" s="262">
        <v>308050</v>
      </c>
      <c r="Q3" s="262">
        <v>160748</v>
      </c>
      <c r="R3" s="262">
        <v>86516</v>
      </c>
      <c r="S3" s="262">
        <v>351895</v>
      </c>
      <c r="T3" s="262">
        <v>1983931</v>
      </c>
      <c r="U3" s="262">
        <v>23918</v>
      </c>
      <c r="V3" s="262">
        <v>29550</v>
      </c>
      <c r="W3" s="262">
        <v>14157</v>
      </c>
      <c r="X3" s="262">
        <v>10955</v>
      </c>
      <c r="Y3" s="262">
        <v>2728</v>
      </c>
      <c r="Z3" s="262">
        <v>8575</v>
      </c>
      <c r="AA3" s="262">
        <v>87252</v>
      </c>
      <c r="AB3" s="262">
        <v>110999</v>
      </c>
      <c r="AC3" s="262">
        <v>14033</v>
      </c>
      <c r="AD3" s="262">
        <v>1909301</v>
      </c>
      <c r="AE3" s="262">
        <v>292936</v>
      </c>
      <c r="AF3" s="262">
        <v>11188</v>
      </c>
      <c r="AG3" s="262">
        <v>1449342</v>
      </c>
      <c r="AH3" s="262">
        <v>525130</v>
      </c>
      <c r="AI3" s="262">
        <v>340318</v>
      </c>
      <c r="AJ3" s="262">
        <v>88850</v>
      </c>
      <c r="AK3" s="262">
        <v>22069</v>
      </c>
      <c r="AL3" s="262">
        <v>1571653</v>
      </c>
      <c r="AM3" s="262">
        <v>374657</v>
      </c>
      <c r="AN3" s="262">
        <v>389380</v>
      </c>
      <c r="AO3" s="262">
        <v>90019</v>
      </c>
      <c r="AP3" s="262">
        <v>5050922</v>
      </c>
      <c r="AQ3" s="262">
        <v>526734</v>
      </c>
      <c r="AR3" s="262">
        <v>432782</v>
      </c>
      <c r="AS3" s="262">
        <v>592582</v>
      </c>
      <c r="AT3" s="262">
        <v>835042</v>
      </c>
      <c r="AU3" s="262">
        <v>860108</v>
      </c>
      <c r="AV3" s="262">
        <v>619066</v>
      </c>
      <c r="AW3" s="262">
        <v>757348</v>
      </c>
      <c r="AX3" s="262">
        <v>271078</v>
      </c>
      <c r="AY3" s="262">
        <v>154297</v>
      </c>
      <c r="AZ3" s="262">
        <v>1672938</v>
      </c>
      <c r="BA3" s="262">
        <v>2883413</v>
      </c>
      <c r="BB3" s="262">
        <v>148739</v>
      </c>
      <c r="BC3" s="262">
        <v>159536</v>
      </c>
      <c r="BD3" s="262">
        <v>93404</v>
      </c>
      <c r="BE3" s="262">
        <v>39998</v>
      </c>
      <c r="BF3" s="262">
        <v>14884</v>
      </c>
      <c r="BG3" s="262">
        <v>36125</v>
      </c>
      <c r="BH3" s="262">
        <v>365060</v>
      </c>
      <c r="BI3" s="262">
        <v>350365</v>
      </c>
      <c r="BJ3" s="262">
        <v>42191</v>
      </c>
      <c r="BK3" s="262">
        <v>3771382</v>
      </c>
      <c r="BL3" s="262">
        <v>505169</v>
      </c>
      <c r="BM3" s="262">
        <v>14870</v>
      </c>
      <c r="BN3" s="262">
        <v>2506170</v>
      </c>
      <c r="BO3" s="262">
        <v>2300567</v>
      </c>
      <c r="BP3" s="262">
        <v>32060</v>
      </c>
      <c r="BQ3" s="262">
        <v>210240</v>
      </c>
      <c r="BR3" s="262">
        <v>237274</v>
      </c>
      <c r="BS3" s="262">
        <v>669437</v>
      </c>
      <c r="BT3" s="277">
        <v>1122222</v>
      </c>
      <c r="BU3" s="277">
        <v>1013665</v>
      </c>
      <c r="BV3" s="262">
        <v>685162</v>
      </c>
      <c r="BW3" s="262">
        <v>567192</v>
      </c>
      <c r="BX3" s="262">
        <v>348751</v>
      </c>
      <c r="BY3" s="262">
        <v>161486</v>
      </c>
      <c r="BZ3" s="262">
        <v>97576</v>
      </c>
      <c r="CA3" s="262">
        <v>146272</v>
      </c>
      <c r="CB3" s="262">
        <v>164147</v>
      </c>
      <c r="CC3" s="262">
        <v>411293</v>
      </c>
      <c r="CD3" s="262">
        <v>964787</v>
      </c>
      <c r="CE3" s="262">
        <v>1300494</v>
      </c>
      <c r="CF3" s="262">
        <v>913948</v>
      </c>
      <c r="CG3" s="262">
        <v>600738</v>
      </c>
      <c r="CH3" s="262">
        <v>693630</v>
      </c>
      <c r="CI3" s="262">
        <v>3057974</v>
      </c>
      <c r="CJ3" s="262">
        <v>682595</v>
      </c>
      <c r="CK3" s="262">
        <v>1071106</v>
      </c>
      <c r="CL3" s="262">
        <v>237362</v>
      </c>
      <c r="CM3" s="262">
        <v>4709228</v>
      </c>
      <c r="CN3" s="262">
        <v>1644521</v>
      </c>
      <c r="CO3" s="262">
        <v>1268872</v>
      </c>
      <c r="CP3" s="262">
        <v>1320930</v>
      </c>
      <c r="CQ3" s="262">
        <v>347961</v>
      </c>
      <c r="CR3" s="262">
        <v>126944</v>
      </c>
      <c r="CS3" s="262">
        <v>1644521</v>
      </c>
      <c r="CT3" s="262">
        <v>1510384</v>
      </c>
      <c r="CU3" s="262">
        <v>690531</v>
      </c>
      <c r="CV3" s="262">
        <v>584789</v>
      </c>
      <c r="CW3" s="262">
        <v>192590</v>
      </c>
      <c r="CX3" s="262">
        <v>86413</v>
      </c>
      <c r="CY3" s="262">
        <v>10486660</v>
      </c>
      <c r="CZ3" s="262">
        <v>5132555</v>
      </c>
      <c r="DA3" s="262">
        <v>5354105</v>
      </c>
      <c r="DB3" s="262">
        <v>945418</v>
      </c>
      <c r="DC3" s="262">
        <v>1154218</v>
      </c>
      <c r="DD3" s="262">
        <v>1300270</v>
      </c>
      <c r="DE3" s="262">
        <v>1466160</v>
      </c>
      <c r="DF3" s="262">
        <v>1097450</v>
      </c>
      <c r="DG3" s="262">
        <v>996967</v>
      </c>
      <c r="DH3" s="262">
        <v>528996</v>
      </c>
      <c r="DI3" s="262">
        <v>269228</v>
      </c>
      <c r="DJ3" s="262">
        <v>279349</v>
      </c>
      <c r="DK3" s="262">
        <v>960161</v>
      </c>
      <c r="DL3" s="262">
        <v>343950</v>
      </c>
      <c r="DM3" s="262">
        <v>901992</v>
      </c>
      <c r="DN3" s="262">
        <v>645226</v>
      </c>
      <c r="DO3" s="262">
        <v>1259330</v>
      </c>
      <c r="DP3" s="262">
        <v>1737851</v>
      </c>
      <c r="DQ3" s="262">
        <v>2053733</v>
      </c>
      <c r="DR3" s="262">
        <v>1103595</v>
      </c>
      <c r="DS3" s="262">
        <v>932245</v>
      </c>
      <c r="DT3" s="262">
        <v>5751290</v>
      </c>
      <c r="DU3" s="262">
        <v>5570990</v>
      </c>
      <c r="DV3" s="262">
        <v>180300</v>
      </c>
      <c r="DW3" s="262">
        <v>4659610</v>
      </c>
      <c r="DX3" s="262">
        <v>5570990</v>
      </c>
      <c r="DY3" s="262">
        <v>4693970</v>
      </c>
      <c r="DZ3" s="262">
        <v>277530</v>
      </c>
      <c r="EA3" s="262">
        <v>249480</v>
      </c>
      <c r="EB3" s="262">
        <v>290270</v>
      </c>
      <c r="EC3" s="262">
        <v>59730</v>
      </c>
      <c r="ED3" s="262">
        <v>5446920</v>
      </c>
      <c r="EE3" s="262">
        <v>292660</v>
      </c>
      <c r="EF3" s="262">
        <v>1007230</v>
      </c>
      <c r="EG3" s="262">
        <v>1031550</v>
      </c>
      <c r="EH3" s="262">
        <v>733900</v>
      </c>
      <c r="EI3" s="262">
        <v>746220</v>
      </c>
      <c r="EJ3" s="262">
        <v>69640</v>
      </c>
      <c r="EK3" s="262">
        <v>739030</v>
      </c>
      <c r="EL3" s="262">
        <v>358960</v>
      </c>
      <c r="EM3" s="262">
        <v>454080</v>
      </c>
      <c r="EN3" s="262">
        <v>13640</v>
      </c>
      <c r="EO3" s="262">
        <v>5570990</v>
      </c>
      <c r="EP3" s="262">
        <v>75600</v>
      </c>
      <c r="EQ3" s="262">
        <v>1778260</v>
      </c>
      <c r="ER3" s="262">
        <v>1440820</v>
      </c>
      <c r="ES3" s="262">
        <v>59610</v>
      </c>
      <c r="ET3" s="262">
        <v>277830</v>
      </c>
      <c r="EU3" s="262">
        <v>1318250</v>
      </c>
      <c r="EV3" s="262">
        <v>893000</v>
      </c>
      <c r="EW3" s="262">
        <v>425250</v>
      </c>
      <c r="EX3" s="262">
        <v>2398610</v>
      </c>
      <c r="EY3" s="262">
        <v>172410</v>
      </c>
      <c r="EZ3" s="262">
        <v>634900</v>
      </c>
      <c r="FA3" s="262">
        <v>341020</v>
      </c>
      <c r="FB3" s="262">
        <v>1250270</v>
      </c>
      <c r="FC3" s="262">
        <v>260</v>
      </c>
      <c r="FD3" s="262">
        <v>1343780</v>
      </c>
      <c r="FE3" s="262">
        <v>420530</v>
      </c>
      <c r="FF3" s="262">
        <v>725400</v>
      </c>
      <c r="FG3" s="262">
        <v>197840</v>
      </c>
      <c r="FH3" s="262">
        <v>405910</v>
      </c>
      <c r="FI3" s="262">
        <v>129510</v>
      </c>
      <c r="FJ3" s="262">
        <v>290910</v>
      </c>
      <c r="FK3" s="262">
        <v>393900</v>
      </c>
      <c r="FL3" s="262">
        <v>11170</v>
      </c>
      <c r="FM3" s="262">
        <v>112360</v>
      </c>
      <c r="FN3" s="262">
        <v>8905260</v>
      </c>
      <c r="FO3" s="262">
        <v>668650</v>
      </c>
      <c r="FP3" s="262">
        <v>421050</v>
      </c>
      <c r="FQ3" s="262">
        <v>247600</v>
      </c>
      <c r="FR3" s="262">
        <v>3384440</v>
      </c>
      <c r="FS3" s="262">
        <v>2337140</v>
      </c>
      <c r="FT3" s="262">
        <v>2139290</v>
      </c>
      <c r="FU3" s="262">
        <v>197840</v>
      </c>
      <c r="FV3" s="262">
        <v>658300</v>
      </c>
      <c r="FW3" s="262">
        <v>1856750</v>
      </c>
      <c r="FX3" s="262">
        <v>8905260</v>
      </c>
      <c r="FY3" s="262">
        <v>2567560</v>
      </c>
      <c r="FZ3" s="262">
        <v>3845570</v>
      </c>
      <c r="GA3" s="262">
        <v>985340</v>
      </c>
      <c r="GB3" s="262">
        <v>158760</v>
      </c>
      <c r="GC3" s="262">
        <v>536150</v>
      </c>
      <c r="GD3" s="262">
        <v>682850</v>
      </c>
      <c r="GE3" s="262">
        <v>129050</v>
      </c>
      <c r="GF3">
        <v>284238</v>
      </c>
      <c r="GG3">
        <v>234588</v>
      </c>
      <c r="GH3">
        <v>1007259</v>
      </c>
      <c r="GI3">
        <v>268249</v>
      </c>
      <c r="GJ3">
        <v>110409</v>
      </c>
      <c r="GK3">
        <v>156590</v>
      </c>
      <c r="GL3">
        <v>155842</v>
      </c>
      <c r="GM3">
        <v>96080</v>
      </c>
      <c r="GN3">
        <v>83604</v>
      </c>
      <c r="GO3">
        <v>28850</v>
      </c>
    </row>
    <row r="4" spans="1:207">
      <c r="A4" s="262">
        <v>9</v>
      </c>
      <c r="B4" s="262">
        <v>9</v>
      </c>
      <c r="C4" s="262" t="s">
        <v>53</v>
      </c>
      <c r="D4" s="262" t="s">
        <v>3039</v>
      </c>
      <c r="E4" s="262" t="s">
        <v>188</v>
      </c>
      <c r="F4" s="262" t="s">
        <v>188</v>
      </c>
      <c r="G4" s="262" t="s">
        <v>3040</v>
      </c>
      <c r="H4" s="262" t="s">
        <v>3015</v>
      </c>
      <c r="I4" s="262">
        <v>3012660</v>
      </c>
      <c r="J4" s="262">
        <v>273351</v>
      </c>
      <c r="K4" s="262">
        <v>255873</v>
      </c>
      <c r="L4" s="262">
        <v>304890</v>
      </c>
      <c r="M4" s="262">
        <v>449668</v>
      </c>
      <c r="N4" s="262">
        <v>512434</v>
      </c>
      <c r="O4" s="262">
        <v>420382</v>
      </c>
      <c r="P4" s="262">
        <v>443306</v>
      </c>
      <c r="Q4" s="262">
        <v>225772</v>
      </c>
      <c r="R4" s="262">
        <v>126984</v>
      </c>
      <c r="S4" s="262">
        <v>281796</v>
      </c>
      <c r="T4" s="262">
        <v>2601254</v>
      </c>
      <c r="U4" s="262">
        <v>26818</v>
      </c>
      <c r="V4" s="262">
        <v>35627</v>
      </c>
      <c r="W4" s="262">
        <v>28402</v>
      </c>
      <c r="X4" s="262">
        <v>17899</v>
      </c>
      <c r="Y4" s="262">
        <v>5830</v>
      </c>
      <c r="Z4" s="262">
        <v>15034</v>
      </c>
      <c r="AA4" s="262">
        <v>101262</v>
      </c>
      <c r="AB4" s="262">
        <v>84157</v>
      </c>
      <c r="AC4" s="262">
        <v>19233</v>
      </c>
      <c r="AD4" s="262">
        <v>2469682</v>
      </c>
      <c r="AE4" s="262">
        <v>309425</v>
      </c>
      <c r="AF4" s="262">
        <v>28901</v>
      </c>
      <c r="AG4" s="262">
        <v>1988729</v>
      </c>
      <c r="AH4" s="262">
        <v>576640</v>
      </c>
      <c r="AI4" s="262">
        <v>305996</v>
      </c>
      <c r="AJ4" s="262">
        <v>104969</v>
      </c>
      <c r="AK4" s="262">
        <v>36326</v>
      </c>
      <c r="AL4" s="262">
        <v>2008677</v>
      </c>
      <c r="AM4" s="262">
        <v>415980</v>
      </c>
      <c r="AN4" s="262">
        <v>452961</v>
      </c>
      <c r="AO4" s="262">
        <v>135042</v>
      </c>
      <c r="AP4" s="262">
        <v>6061151</v>
      </c>
      <c r="AQ4" s="262">
        <v>536921</v>
      </c>
      <c r="AR4" s="262">
        <v>455695</v>
      </c>
      <c r="AS4" s="262">
        <v>694978</v>
      </c>
      <c r="AT4" s="262">
        <v>1023372</v>
      </c>
      <c r="AU4" s="262">
        <v>1083098</v>
      </c>
      <c r="AV4" s="262">
        <v>781356</v>
      </c>
      <c r="AW4" s="262">
        <v>910349</v>
      </c>
      <c r="AX4" s="262">
        <v>359980</v>
      </c>
      <c r="AY4" s="262">
        <v>212462</v>
      </c>
      <c r="AZ4" s="262">
        <v>1544376</v>
      </c>
      <c r="BA4" s="262">
        <v>3712120</v>
      </c>
      <c r="BB4" s="262">
        <v>169357</v>
      </c>
      <c r="BC4" s="262">
        <v>212020</v>
      </c>
      <c r="BD4" s="262">
        <v>227869</v>
      </c>
      <c r="BE4" s="262">
        <v>75401</v>
      </c>
      <c r="BF4" s="262">
        <v>45495</v>
      </c>
      <c r="BG4" s="262">
        <v>71573</v>
      </c>
      <c r="BH4" s="262">
        <v>459143</v>
      </c>
      <c r="BI4" s="262">
        <v>321166</v>
      </c>
      <c r="BJ4" s="262">
        <v>78606</v>
      </c>
      <c r="BK4" s="262">
        <v>4632838</v>
      </c>
      <c r="BL4" s="262">
        <v>524235</v>
      </c>
      <c r="BM4" s="262">
        <v>42223</v>
      </c>
      <c r="BN4" s="262">
        <v>2875882</v>
      </c>
      <c r="BO4" s="262">
        <v>2902797</v>
      </c>
      <c r="BP4" s="262">
        <v>45600</v>
      </c>
      <c r="BQ4" s="262">
        <v>233932</v>
      </c>
      <c r="BR4" s="262">
        <v>361230</v>
      </c>
      <c r="BS4" s="262">
        <v>856561</v>
      </c>
      <c r="BT4" s="277">
        <v>1259228</v>
      </c>
      <c r="BU4" s="277">
        <v>1073084</v>
      </c>
      <c r="BV4" s="262">
        <v>782306</v>
      </c>
      <c r="BW4" s="262">
        <v>708638</v>
      </c>
      <c r="BX4" s="262">
        <v>453002</v>
      </c>
      <c r="BY4" s="262">
        <v>204131</v>
      </c>
      <c r="BZ4" s="262">
        <v>130285</v>
      </c>
      <c r="CA4" s="262">
        <v>229746</v>
      </c>
      <c r="CB4" s="262">
        <v>261085</v>
      </c>
      <c r="CC4" s="262">
        <v>543028</v>
      </c>
      <c r="CD4" s="262">
        <v>1151354</v>
      </c>
      <c r="CE4" s="262">
        <v>1371740</v>
      </c>
      <c r="CF4" s="262">
        <v>1029394</v>
      </c>
      <c r="CG4" s="262">
        <v>756356</v>
      </c>
      <c r="CH4" s="262">
        <v>945254</v>
      </c>
      <c r="CI4" s="262">
        <v>3478906</v>
      </c>
      <c r="CJ4" s="262">
        <v>660883</v>
      </c>
      <c r="CK4" s="262">
        <v>1485763</v>
      </c>
      <c r="CL4" s="262">
        <v>432659</v>
      </c>
      <c r="CM4" s="262">
        <v>5679508</v>
      </c>
      <c r="CN4" s="262">
        <v>2047295</v>
      </c>
      <c r="CO4" s="262">
        <v>1475400</v>
      </c>
      <c r="CP4" s="262">
        <v>1585015</v>
      </c>
      <c r="CQ4" s="262">
        <v>432536</v>
      </c>
      <c r="CR4" s="262">
        <v>139262</v>
      </c>
      <c r="CS4" s="262">
        <v>2047295</v>
      </c>
      <c r="CT4" s="262">
        <v>1782883</v>
      </c>
      <c r="CU4" s="262">
        <v>841924</v>
      </c>
      <c r="CV4" s="262">
        <v>690398</v>
      </c>
      <c r="CW4" s="262">
        <v>221099</v>
      </c>
      <c r="CX4" s="262">
        <v>95909</v>
      </c>
      <c r="CY4" s="262">
        <v>12397614</v>
      </c>
      <c r="CZ4" s="262">
        <v>6062701</v>
      </c>
      <c r="DA4" s="262">
        <v>6334913</v>
      </c>
      <c r="DB4" s="262">
        <v>1083482</v>
      </c>
      <c r="DC4" s="262">
        <v>1309372</v>
      </c>
      <c r="DD4" s="262">
        <v>1515641</v>
      </c>
      <c r="DE4" s="262">
        <v>1737758</v>
      </c>
      <c r="DF4" s="262">
        <v>1337547</v>
      </c>
      <c r="DG4" s="262">
        <v>1174002</v>
      </c>
      <c r="DH4" s="262">
        <v>625331</v>
      </c>
      <c r="DI4" s="262">
        <v>311369</v>
      </c>
      <c r="DJ4" s="262">
        <v>319372</v>
      </c>
      <c r="DK4" s="262">
        <v>1090148</v>
      </c>
      <c r="DL4" s="262">
        <v>390415</v>
      </c>
      <c r="DM4" s="262">
        <v>1033879</v>
      </c>
      <c r="DN4" s="262">
        <v>763312</v>
      </c>
      <c r="DO4" s="262">
        <v>1525085</v>
      </c>
      <c r="DP4" s="262">
        <v>2089396</v>
      </c>
      <c r="DQ4" s="262">
        <v>2459022</v>
      </c>
      <c r="DR4" s="262">
        <v>1322834</v>
      </c>
      <c r="DS4" s="262">
        <v>1092782</v>
      </c>
      <c r="DT4" s="262">
        <v>6909680</v>
      </c>
      <c r="DU4" s="262">
        <v>6712540</v>
      </c>
      <c r="DV4" s="262">
        <v>197140</v>
      </c>
      <c r="DW4" s="262">
        <v>5398450</v>
      </c>
      <c r="DX4" s="262">
        <v>6712540</v>
      </c>
      <c r="DY4" s="262">
        <v>5534290</v>
      </c>
      <c r="DZ4" s="262">
        <v>339200</v>
      </c>
      <c r="EA4" s="262">
        <v>318570</v>
      </c>
      <c r="EB4" s="262">
        <v>426460</v>
      </c>
      <c r="EC4" s="262">
        <v>94030</v>
      </c>
      <c r="ED4" s="262">
        <v>6578130</v>
      </c>
      <c r="EE4" s="262">
        <v>332960</v>
      </c>
      <c r="EF4" s="262">
        <v>1136630</v>
      </c>
      <c r="EG4" s="262">
        <v>1229720</v>
      </c>
      <c r="EH4" s="262">
        <v>933610</v>
      </c>
      <c r="EI4" s="262">
        <v>980900</v>
      </c>
      <c r="EJ4" s="262">
        <v>117130</v>
      </c>
      <c r="EK4" s="262">
        <v>839730</v>
      </c>
      <c r="EL4" s="262">
        <v>424010</v>
      </c>
      <c r="EM4" s="262">
        <v>559890</v>
      </c>
      <c r="EN4" s="262">
        <v>23540</v>
      </c>
      <c r="EO4" s="262">
        <v>6712540</v>
      </c>
      <c r="EP4" s="262">
        <v>152420</v>
      </c>
      <c r="EQ4" s="262">
        <v>1935310</v>
      </c>
      <c r="ER4" s="262">
        <v>1497680</v>
      </c>
      <c r="ES4" s="262">
        <v>76750</v>
      </c>
      <c r="ET4" s="262">
        <v>360880</v>
      </c>
      <c r="EU4" s="262">
        <v>1693570</v>
      </c>
      <c r="EV4" s="262">
        <v>1156440</v>
      </c>
      <c r="EW4" s="262">
        <v>537120</v>
      </c>
      <c r="EX4" s="262">
        <v>2930980</v>
      </c>
      <c r="EY4" s="262">
        <v>235590</v>
      </c>
      <c r="EZ4" s="262">
        <v>787890</v>
      </c>
      <c r="FA4" s="262">
        <v>443260</v>
      </c>
      <c r="FB4" s="262">
        <v>1464250</v>
      </c>
      <c r="FC4" s="262">
        <v>270</v>
      </c>
      <c r="FD4" s="262">
        <v>1446790</v>
      </c>
      <c r="FE4" s="262">
        <v>472880</v>
      </c>
      <c r="FF4" s="262">
        <v>816540</v>
      </c>
      <c r="FG4" s="262">
        <v>157370</v>
      </c>
      <c r="FH4" s="262">
        <v>458210</v>
      </c>
      <c r="FI4" s="262">
        <v>205320</v>
      </c>
      <c r="FJ4" s="262">
        <v>273010</v>
      </c>
      <c r="FK4" s="262">
        <v>365500</v>
      </c>
      <c r="FL4" s="262">
        <v>7220</v>
      </c>
      <c r="FM4" s="262">
        <v>137520</v>
      </c>
      <c r="FN4" s="262">
        <v>10595470</v>
      </c>
      <c r="FO4" s="262">
        <v>702130</v>
      </c>
      <c r="FP4" s="262">
        <v>427090</v>
      </c>
      <c r="FQ4" s="262">
        <v>275040</v>
      </c>
      <c r="FR4" s="262">
        <v>4588850</v>
      </c>
      <c r="FS4" s="262">
        <v>2539440</v>
      </c>
      <c r="FT4" s="262">
        <v>2382070</v>
      </c>
      <c r="FU4" s="262">
        <v>157370</v>
      </c>
      <c r="FV4" s="262">
        <v>749470</v>
      </c>
      <c r="FW4" s="262">
        <v>2015580</v>
      </c>
      <c r="FX4" s="262">
        <v>10595470</v>
      </c>
      <c r="FY4" s="262">
        <v>2807700</v>
      </c>
      <c r="FZ4" s="262">
        <v>4861110</v>
      </c>
      <c r="GA4" s="262">
        <v>1129320</v>
      </c>
      <c r="GB4" s="262">
        <v>243990</v>
      </c>
      <c r="GC4" s="262">
        <v>569240</v>
      </c>
      <c r="GD4" s="262">
        <v>824610</v>
      </c>
      <c r="GE4" s="262">
        <v>159500</v>
      </c>
      <c r="GF4">
        <v>273351</v>
      </c>
      <c r="GG4">
        <v>247003</v>
      </c>
      <c r="GH4">
        <v>1231779</v>
      </c>
      <c r="GI4">
        <v>359458</v>
      </c>
      <c r="GJ4">
        <v>153460</v>
      </c>
      <c r="GK4">
        <v>221945</v>
      </c>
      <c r="GL4">
        <v>226758</v>
      </c>
      <c r="GM4">
        <v>137613</v>
      </c>
      <c r="GN4">
        <v>112266</v>
      </c>
      <c r="GO4">
        <v>49027</v>
      </c>
    </row>
    <row r="5" spans="1:207">
      <c r="A5" s="262">
        <v>11</v>
      </c>
      <c r="B5" s="262">
        <v>11</v>
      </c>
      <c r="C5" s="262" t="s">
        <v>3028</v>
      </c>
      <c r="D5" s="262" t="s">
        <v>3043</v>
      </c>
      <c r="E5" s="262" t="s">
        <v>200</v>
      </c>
      <c r="F5" s="262" t="s">
        <v>200</v>
      </c>
      <c r="G5" s="262" t="s">
        <v>3044</v>
      </c>
      <c r="H5" s="262" t="s">
        <v>3015</v>
      </c>
      <c r="I5" s="262">
        <v>317238</v>
      </c>
      <c r="J5" s="262">
        <v>50337</v>
      </c>
      <c r="K5" s="262">
        <v>81287</v>
      </c>
      <c r="L5" s="262">
        <v>24887</v>
      </c>
      <c r="M5" s="262">
        <v>33427</v>
      </c>
      <c r="N5" s="262">
        <v>30133</v>
      </c>
      <c r="O5" s="262">
        <v>33766</v>
      </c>
      <c r="P5" s="262">
        <v>34882</v>
      </c>
      <c r="Q5" s="262">
        <v>17216</v>
      </c>
      <c r="R5" s="262">
        <v>11303</v>
      </c>
      <c r="S5" s="262">
        <v>38851</v>
      </c>
      <c r="T5" s="262">
        <v>199339</v>
      </c>
      <c r="U5" s="262">
        <v>16933</v>
      </c>
      <c r="V5" s="262">
        <v>13982</v>
      </c>
      <c r="W5" s="262">
        <v>29107</v>
      </c>
      <c r="X5" s="262">
        <v>10494</v>
      </c>
      <c r="Y5" s="262">
        <v>6420</v>
      </c>
      <c r="Z5" s="262">
        <v>2112</v>
      </c>
      <c r="AA5" s="262">
        <v>51064</v>
      </c>
      <c r="AB5" s="262">
        <v>43053</v>
      </c>
      <c r="AC5" s="262">
        <v>6884</v>
      </c>
      <c r="AD5" s="262">
        <v>206593</v>
      </c>
      <c r="AE5" s="262">
        <v>9293</v>
      </c>
      <c r="AF5" s="262">
        <v>351</v>
      </c>
      <c r="AG5" s="262">
        <v>158801</v>
      </c>
      <c r="AH5" s="262">
        <v>17854</v>
      </c>
      <c r="AI5" s="262">
        <v>34342</v>
      </c>
      <c r="AJ5" s="262">
        <v>68648</v>
      </c>
      <c r="AK5" s="262">
        <v>37593</v>
      </c>
      <c r="AL5" s="262">
        <v>127831</v>
      </c>
      <c r="AM5" s="262">
        <v>38369</v>
      </c>
      <c r="AN5" s="262">
        <v>128528</v>
      </c>
      <c r="AO5" s="262">
        <v>22510</v>
      </c>
      <c r="AP5" s="262">
        <v>1869437</v>
      </c>
      <c r="AQ5" s="262">
        <v>514620</v>
      </c>
      <c r="AR5" s="262">
        <v>280568</v>
      </c>
      <c r="AS5" s="262">
        <v>167123</v>
      </c>
      <c r="AT5" s="262">
        <v>256931</v>
      </c>
      <c r="AU5" s="262">
        <v>223353</v>
      </c>
      <c r="AV5" s="262">
        <v>231538</v>
      </c>
      <c r="AW5" s="262">
        <v>143805</v>
      </c>
      <c r="AX5" s="262">
        <v>31386</v>
      </c>
      <c r="AY5" s="262">
        <v>19581</v>
      </c>
      <c r="AZ5" s="262">
        <v>381259</v>
      </c>
      <c r="BA5" s="262">
        <v>544318</v>
      </c>
      <c r="BB5" s="262">
        <v>182744</v>
      </c>
      <c r="BC5" s="262">
        <v>198657</v>
      </c>
      <c r="BD5" s="262">
        <v>341038</v>
      </c>
      <c r="BE5" s="262">
        <v>128964</v>
      </c>
      <c r="BF5" s="262">
        <v>72529</v>
      </c>
      <c r="BG5" s="262">
        <v>19396</v>
      </c>
      <c r="BH5" s="262">
        <v>625180</v>
      </c>
      <c r="BI5" s="262">
        <v>261353</v>
      </c>
      <c r="BJ5" s="262">
        <v>63359</v>
      </c>
      <c r="BK5" s="262">
        <v>876057</v>
      </c>
      <c r="BL5" s="262">
        <v>41018</v>
      </c>
      <c r="BM5" s="262">
        <v>1938</v>
      </c>
      <c r="BN5" s="262">
        <v>276219</v>
      </c>
      <c r="BO5" s="262">
        <v>1523854</v>
      </c>
      <c r="BP5" s="262">
        <v>2555</v>
      </c>
      <c r="BQ5" s="262">
        <v>66277</v>
      </c>
      <c r="BR5" s="262">
        <v>186753</v>
      </c>
      <c r="BS5" s="277">
        <v>530444</v>
      </c>
      <c r="BT5" s="277">
        <v>583089</v>
      </c>
      <c r="BU5" s="262">
        <v>285192</v>
      </c>
      <c r="BV5" s="262">
        <v>131895</v>
      </c>
      <c r="BW5" s="262">
        <v>73000</v>
      </c>
      <c r="BX5" s="262">
        <v>34710</v>
      </c>
      <c r="BY5" s="262">
        <v>17205</v>
      </c>
      <c r="BZ5" s="262">
        <v>9875</v>
      </c>
      <c r="CA5" s="262">
        <v>16742</v>
      </c>
      <c r="CB5" s="262">
        <v>73221</v>
      </c>
      <c r="CC5" s="262">
        <v>335061</v>
      </c>
      <c r="CD5" s="262">
        <v>624422</v>
      </c>
      <c r="CE5" s="262">
        <v>509537</v>
      </c>
      <c r="CF5" s="262">
        <v>211896</v>
      </c>
      <c r="CG5" s="262">
        <v>70240</v>
      </c>
      <c r="CH5" s="262">
        <v>44528</v>
      </c>
      <c r="CI5" s="262">
        <v>320538</v>
      </c>
      <c r="CJ5" s="262">
        <v>88652</v>
      </c>
      <c r="CK5" s="262">
        <v>1219557</v>
      </c>
      <c r="CL5" s="262">
        <v>240158</v>
      </c>
      <c r="CM5" s="262">
        <v>1794936</v>
      </c>
      <c r="CN5" s="262">
        <v>881613</v>
      </c>
      <c r="CO5" s="262">
        <v>404214</v>
      </c>
      <c r="CP5" s="262">
        <v>277026</v>
      </c>
      <c r="CQ5" s="262">
        <v>156056</v>
      </c>
      <c r="CR5" s="262">
        <v>76027</v>
      </c>
      <c r="CS5" s="262">
        <v>881613</v>
      </c>
      <c r="CT5" s="262">
        <v>555758</v>
      </c>
      <c r="CU5" s="262">
        <v>198155</v>
      </c>
      <c r="CV5" s="262">
        <v>108215</v>
      </c>
      <c r="CW5" s="262">
        <v>33104</v>
      </c>
      <c r="CX5" s="262">
        <v>18091</v>
      </c>
      <c r="CY5" s="262">
        <v>3292365</v>
      </c>
      <c r="CZ5" s="262">
        <v>1599653</v>
      </c>
      <c r="DA5" s="262">
        <v>1692712</v>
      </c>
      <c r="DB5" s="262">
        <v>289628</v>
      </c>
      <c r="DC5" s="262">
        <v>259523</v>
      </c>
      <c r="DD5" s="262">
        <v>480198</v>
      </c>
      <c r="DE5" s="262">
        <v>438732</v>
      </c>
      <c r="DF5" s="262">
        <v>373037</v>
      </c>
      <c r="DG5" s="262">
        <v>307418</v>
      </c>
      <c r="DH5" s="262">
        <v>139856</v>
      </c>
      <c r="DI5" s="262">
        <v>94867</v>
      </c>
      <c r="DJ5" s="262">
        <v>86753</v>
      </c>
      <c r="DK5" s="262">
        <v>239171</v>
      </c>
      <c r="DL5" s="262">
        <v>73592</v>
      </c>
      <c r="DM5" s="262">
        <v>271412</v>
      </c>
      <c r="DN5" s="262">
        <v>263554</v>
      </c>
      <c r="DO5" s="262">
        <v>464285</v>
      </c>
      <c r="DP5" s="262">
        <v>539688</v>
      </c>
      <c r="DQ5" s="262">
        <v>624691</v>
      </c>
      <c r="DR5" s="262">
        <v>376088</v>
      </c>
      <c r="DS5" s="262">
        <v>258264</v>
      </c>
      <c r="DT5" s="262">
        <v>1760670</v>
      </c>
      <c r="DU5" s="262">
        <v>1610040</v>
      </c>
      <c r="DV5" s="262">
        <v>150630</v>
      </c>
      <c r="DW5" s="262">
        <v>1508600</v>
      </c>
      <c r="DX5" s="262">
        <v>1610040</v>
      </c>
      <c r="DY5" s="262">
        <v>1263330</v>
      </c>
      <c r="DZ5" s="262">
        <v>87760</v>
      </c>
      <c r="EA5" s="262">
        <v>73040</v>
      </c>
      <c r="EB5" s="262">
        <v>177800</v>
      </c>
      <c r="EC5" s="262">
        <v>8110</v>
      </c>
      <c r="ED5" s="262">
        <v>1573450</v>
      </c>
      <c r="EE5" s="262">
        <v>66800</v>
      </c>
      <c r="EF5" s="262">
        <v>406710</v>
      </c>
      <c r="EG5" s="262">
        <v>320680</v>
      </c>
      <c r="EH5" s="262">
        <v>185620</v>
      </c>
      <c r="EI5" s="262">
        <v>279730</v>
      </c>
      <c r="EJ5" s="262">
        <v>8840</v>
      </c>
      <c r="EK5" s="262">
        <v>126640</v>
      </c>
      <c r="EL5" s="262">
        <v>60270</v>
      </c>
      <c r="EM5" s="262">
        <v>112750</v>
      </c>
      <c r="EN5" s="262">
        <v>5420</v>
      </c>
      <c r="EO5" s="262">
        <v>1610040</v>
      </c>
      <c r="EP5" s="262">
        <v>3710</v>
      </c>
      <c r="EQ5" s="262">
        <v>223440</v>
      </c>
      <c r="ER5" s="262">
        <v>128120</v>
      </c>
      <c r="ES5" s="262">
        <v>20490</v>
      </c>
      <c r="ET5" s="262">
        <v>74840</v>
      </c>
      <c r="EU5" s="262">
        <v>430070</v>
      </c>
      <c r="EV5" s="262">
        <v>260210</v>
      </c>
      <c r="EW5" s="262">
        <v>169860</v>
      </c>
      <c r="EX5" s="262">
        <v>952800</v>
      </c>
      <c r="EY5" s="262">
        <v>36100</v>
      </c>
      <c r="EZ5" s="262">
        <v>303790</v>
      </c>
      <c r="FA5" s="262">
        <v>153520</v>
      </c>
      <c r="FB5" s="262">
        <v>459400</v>
      </c>
      <c r="FC5" s="262">
        <v>20</v>
      </c>
      <c r="FD5" s="262">
        <v>333160</v>
      </c>
      <c r="FE5" s="262">
        <v>158800</v>
      </c>
      <c r="FF5" s="262">
        <v>125080</v>
      </c>
      <c r="FG5" s="262">
        <v>49270</v>
      </c>
      <c r="FH5" s="262">
        <v>155120</v>
      </c>
      <c r="FI5" s="262">
        <v>7240</v>
      </c>
      <c r="FJ5" s="262">
        <v>23250</v>
      </c>
      <c r="FK5" s="262">
        <v>83610</v>
      </c>
      <c r="FL5" s="262">
        <v>35550</v>
      </c>
      <c r="FM5" s="262">
        <v>28390</v>
      </c>
      <c r="FN5" s="262">
        <v>2850730</v>
      </c>
      <c r="FO5" s="262">
        <v>228550</v>
      </c>
      <c r="FP5" s="262">
        <v>171760</v>
      </c>
      <c r="FQ5" s="262">
        <v>56790</v>
      </c>
      <c r="FR5" s="262">
        <v>594550</v>
      </c>
      <c r="FS5" s="262">
        <v>877310</v>
      </c>
      <c r="FT5" s="262">
        <v>828040</v>
      </c>
      <c r="FU5" s="262">
        <v>49270</v>
      </c>
      <c r="FV5" s="262">
        <v>213690</v>
      </c>
      <c r="FW5" s="262">
        <v>936630</v>
      </c>
      <c r="FX5" s="262">
        <v>2850730</v>
      </c>
      <c r="FY5" s="262">
        <v>770260</v>
      </c>
      <c r="FZ5" s="262">
        <v>1045210</v>
      </c>
      <c r="GA5" s="262">
        <v>300230</v>
      </c>
      <c r="GB5" s="262">
        <v>42530</v>
      </c>
      <c r="GC5" s="262">
        <v>207260</v>
      </c>
      <c r="GD5" s="262">
        <v>416680</v>
      </c>
      <c r="GE5" s="262">
        <v>68560</v>
      </c>
      <c r="GF5">
        <v>50337</v>
      </c>
      <c r="GG5">
        <v>80919</v>
      </c>
      <c r="GH5">
        <v>86481</v>
      </c>
      <c r="GI5">
        <v>26396</v>
      </c>
      <c r="GJ5">
        <v>12391</v>
      </c>
      <c r="GK5">
        <v>12631</v>
      </c>
      <c r="GL5">
        <v>24204</v>
      </c>
      <c r="GM5">
        <v>9984</v>
      </c>
      <c r="GN5">
        <v>9795</v>
      </c>
      <c r="GO5">
        <v>4100</v>
      </c>
    </row>
    <row r="6" spans="1:207">
      <c r="A6" s="262">
        <v>12</v>
      </c>
      <c r="B6" s="262">
        <v>12</v>
      </c>
      <c r="C6" s="262" t="s">
        <v>3029</v>
      </c>
      <c r="D6" s="262" t="s">
        <v>3045</v>
      </c>
      <c r="E6" s="262" t="s">
        <v>201</v>
      </c>
      <c r="F6" s="262" t="s">
        <v>201</v>
      </c>
      <c r="G6" s="262" t="s">
        <v>3046</v>
      </c>
      <c r="H6" s="262" t="s">
        <v>3015</v>
      </c>
      <c r="I6" s="262">
        <v>646341</v>
      </c>
      <c r="J6" s="262">
        <v>115531</v>
      </c>
      <c r="K6" s="262">
        <v>159219</v>
      </c>
      <c r="L6" s="262">
        <v>34900</v>
      </c>
      <c r="M6" s="262">
        <v>28478</v>
      </c>
      <c r="N6" s="262">
        <v>38056</v>
      </c>
      <c r="O6" s="262">
        <v>51672</v>
      </c>
      <c r="P6" s="262">
        <v>118518</v>
      </c>
      <c r="Q6" s="262">
        <v>70140</v>
      </c>
      <c r="R6" s="262">
        <v>29827</v>
      </c>
      <c r="S6" s="262">
        <v>25927</v>
      </c>
      <c r="T6" s="262">
        <v>557681</v>
      </c>
      <c r="U6" s="262">
        <v>15387</v>
      </c>
      <c r="V6" s="262">
        <v>27317</v>
      </c>
      <c r="W6" s="262">
        <v>10225</v>
      </c>
      <c r="X6" s="262">
        <v>5923</v>
      </c>
      <c r="Y6" s="262">
        <v>1903</v>
      </c>
      <c r="Z6" s="262">
        <v>1978</v>
      </c>
      <c r="AA6" s="262">
        <v>59992</v>
      </c>
      <c r="AB6" s="262">
        <v>64322</v>
      </c>
      <c r="AC6" s="262">
        <v>8256</v>
      </c>
      <c r="AD6" s="262">
        <v>462774</v>
      </c>
      <c r="AE6" s="262">
        <v>47743</v>
      </c>
      <c r="AF6" s="262">
        <v>3254</v>
      </c>
      <c r="AG6" s="262">
        <v>487482</v>
      </c>
      <c r="AH6" s="262">
        <v>68612</v>
      </c>
      <c r="AI6" s="262">
        <v>48369</v>
      </c>
      <c r="AJ6" s="262">
        <v>37261</v>
      </c>
      <c r="AK6" s="262">
        <v>4617</v>
      </c>
      <c r="AL6" s="262">
        <v>454037</v>
      </c>
      <c r="AM6" s="262">
        <v>75748</v>
      </c>
      <c r="AN6" s="262">
        <v>92664</v>
      </c>
      <c r="AO6" s="262">
        <v>23892</v>
      </c>
      <c r="AP6" s="262">
        <v>1275532</v>
      </c>
      <c r="AQ6" s="262">
        <v>203748</v>
      </c>
      <c r="AR6" s="262">
        <v>246293</v>
      </c>
      <c r="AS6" s="262">
        <v>71487</v>
      </c>
      <c r="AT6" s="262">
        <v>127537</v>
      </c>
      <c r="AU6" s="262">
        <v>142513</v>
      </c>
      <c r="AV6" s="262">
        <v>142754</v>
      </c>
      <c r="AW6" s="262">
        <v>213330</v>
      </c>
      <c r="AX6" s="262">
        <v>88643</v>
      </c>
      <c r="AY6" s="262">
        <v>39205</v>
      </c>
      <c r="AZ6" s="262">
        <v>118229</v>
      </c>
      <c r="BA6" s="262">
        <v>717386</v>
      </c>
      <c r="BB6" s="262">
        <v>129618</v>
      </c>
      <c r="BC6" s="262">
        <v>208555</v>
      </c>
      <c r="BD6" s="262">
        <v>56444</v>
      </c>
      <c r="BE6" s="262">
        <v>28777</v>
      </c>
      <c r="BF6" s="262">
        <v>10447</v>
      </c>
      <c r="BG6" s="262">
        <v>6054</v>
      </c>
      <c r="BH6" s="262">
        <v>324433</v>
      </c>
      <c r="BI6" s="262">
        <v>109743</v>
      </c>
      <c r="BJ6" s="262">
        <v>24982</v>
      </c>
      <c r="BK6" s="262">
        <v>739546</v>
      </c>
      <c r="BL6" s="262">
        <v>71606</v>
      </c>
      <c r="BM6" s="262">
        <v>5200</v>
      </c>
      <c r="BN6" s="262">
        <v>527990</v>
      </c>
      <c r="BO6" s="262">
        <v>667320</v>
      </c>
      <c r="BP6" s="262">
        <v>7217</v>
      </c>
      <c r="BQ6" s="262">
        <v>72983</v>
      </c>
      <c r="BR6" s="262">
        <v>68802</v>
      </c>
      <c r="BS6" s="277">
        <v>307019</v>
      </c>
      <c r="BT6" s="277">
        <v>321401</v>
      </c>
      <c r="BU6" s="262">
        <v>189176</v>
      </c>
      <c r="BV6" s="262">
        <v>161655</v>
      </c>
      <c r="BW6" s="262">
        <v>124347</v>
      </c>
      <c r="BX6" s="262">
        <v>48846</v>
      </c>
      <c r="BY6" s="262">
        <v>22787</v>
      </c>
      <c r="BZ6" s="262">
        <v>13249</v>
      </c>
      <c r="CA6" s="262">
        <v>18228</v>
      </c>
      <c r="CB6" s="262">
        <v>29430</v>
      </c>
      <c r="CC6" s="262">
        <v>126730</v>
      </c>
      <c r="CD6" s="262">
        <v>304278</v>
      </c>
      <c r="CE6" s="262">
        <v>369135</v>
      </c>
      <c r="CF6" s="262">
        <v>230970</v>
      </c>
      <c r="CG6" s="262">
        <v>124756</v>
      </c>
      <c r="CH6" s="262">
        <v>90211</v>
      </c>
      <c r="CI6" s="262">
        <v>684227</v>
      </c>
      <c r="CJ6" s="262">
        <v>109192</v>
      </c>
      <c r="CK6" s="262">
        <v>391045</v>
      </c>
      <c r="CL6" s="262">
        <v>91046</v>
      </c>
      <c r="CM6" s="262">
        <v>1182470</v>
      </c>
      <c r="CN6" s="262">
        <v>408162</v>
      </c>
      <c r="CO6" s="262">
        <v>374831</v>
      </c>
      <c r="CP6" s="262">
        <v>274004</v>
      </c>
      <c r="CQ6" s="262">
        <v>102245</v>
      </c>
      <c r="CR6" s="262">
        <v>23228</v>
      </c>
      <c r="CS6" s="262">
        <v>408162</v>
      </c>
      <c r="CT6" s="262">
        <v>444691</v>
      </c>
      <c r="CU6" s="262">
        <v>194168</v>
      </c>
      <c r="CV6" s="262">
        <v>99310</v>
      </c>
      <c r="CW6" s="262">
        <v>25244</v>
      </c>
      <c r="CX6" s="262">
        <v>10895</v>
      </c>
      <c r="CY6" s="262">
        <v>2455780</v>
      </c>
      <c r="CZ6" s="262">
        <v>1208327</v>
      </c>
      <c r="DA6" s="262">
        <v>1247453</v>
      </c>
      <c r="DB6" s="262">
        <v>192720</v>
      </c>
      <c r="DC6" s="262">
        <v>177109</v>
      </c>
      <c r="DD6" s="262">
        <v>276151</v>
      </c>
      <c r="DE6" s="262">
        <v>420589</v>
      </c>
      <c r="DF6" s="262">
        <v>286555</v>
      </c>
      <c r="DG6" s="262">
        <v>288013</v>
      </c>
      <c r="DH6" s="262">
        <v>122383</v>
      </c>
      <c r="DI6" s="262">
        <v>56941</v>
      </c>
      <c r="DJ6" s="262">
        <v>57519</v>
      </c>
      <c r="DK6" s="262">
        <v>175361</v>
      </c>
      <c r="DL6" s="262">
        <v>46770</v>
      </c>
      <c r="DM6" s="262">
        <v>173154</v>
      </c>
      <c r="DN6" s="262">
        <v>136235</v>
      </c>
      <c r="DO6" s="262">
        <v>266374</v>
      </c>
      <c r="DP6" s="262">
        <v>425886</v>
      </c>
      <c r="DQ6" s="262">
        <v>562423</v>
      </c>
      <c r="DR6" s="262">
        <v>318136</v>
      </c>
      <c r="DS6" s="262">
        <v>236981</v>
      </c>
      <c r="DT6" s="262">
        <v>1356030</v>
      </c>
      <c r="DU6" s="262">
        <v>1269010</v>
      </c>
      <c r="DV6" s="262">
        <v>87010</v>
      </c>
      <c r="DW6" s="262">
        <v>1083070</v>
      </c>
      <c r="DX6" s="262">
        <v>1269010</v>
      </c>
      <c r="DY6" s="262">
        <v>1055750</v>
      </c>
      <c r="DZ6" s="262">
        <v>70540</v>
      </c>
      <c r="EA6" s="262">
        <v>59130</v>
      </c>
      <c r="EB6" s="262">
        <v>78050</v>
      </c>
      <c r="EC6" s="262">
        <v>5550</v>
      </c>
      <c r="ED6" s="262">
        <v>1247870</v>
      </c>
      <c r="EE6" s="262">
        <v>71750</v>
      </c>
      <c r="EF6" s="262">
        <v>180780</v>
      </c>
      <c r="EG6" s="262">
        <v>244840</v>
      </c>
      <c r="EH6" s="262">
        <v>152880</v>
      </c>
      <c r="EI6" s="262">
        <v>214580</v>
      </c>
      <c r="EJ6" s="262">
        <v>24380</v>
      </c>
      <c r="EK6" s="262">
        <v>175280</v>
      </c>
      <c r="EL6" s="262">
        <v>89660</v>
      </c>
      <c r="EM6" s="262">
        <v>85170</v>
      </c>
      <c r="EN6" s="262">
        <v>8560</v>
      </c>
      <c r="EO6" s="262">
        <v>1269010</v>
      </c>
      <c r="EP6" s="262">
        <v>33170</v>
      </c>
      <c r="EQ6" s="262">
        <v>293850</v>
      </c>
      <c r="ER6" s="262">
        <v>160630</v>
      </c>
      <c r="ES6" s="262">
        <v>25850</v>
      </c>
      <c r="ET6" s="262">
        <v>107370</v>
      </c>
      <c r="EU6" s="262">
        <v>308550</v>
      </c>
      <c r="EV6" s="262">
        <v>206960</v>
      </c>
      <c r="EW6" s="262">
        <v>101590</v>
      </c>
      <c r="EX6" s="262">
        <v>633290</v>
      </c>
      <c r="EY6" s="262">
        <v>28440</v>
      </c>
      <c r="EZ6" s="262">
        <v>170310</v>
      </c>
      <c r="FA6" s="262">
        <v>142580</v>
      </c>
      <c r="FB6" s="262">
        <v>291960</v>
      </c>
      <c r="FC6" s="262">
        <v>150</v>
      </c>
      <c r="FD6" s="262">
        <v>223430</v>
      </c>
      <c r="FE6" s="262">
        <v>117870</v>
      </c>
      <c r="FF6" s="262">
        <v>78060</v>
      </c>
      <c r="FG6" s="262">
        <v>27490</v>
      </c>
      <c r="FH6" s="262">
        <v>115040</v>
      </c>
      <c r="FI6" s="262">
        <v>3710</v>
      </c>
      <c r="FJ6" s="262">
        <v>11340</v>
      </c>
      <c r="FK6" s="262">
        <v>55510</v>
      </c>
      <c r="FL6" s="262">
        <v>19510</v>
      </c>
      <c r="FM6" s="262">
        <v>18320</v>
      </c>
      <c r="FN6" s="262">
        <v>2151290</v>
      </c>
      <c r="FO6" s="262">
        <v>106850</v>
      </c>
      <c r="FP6" s="262">
        <v>73300</v>
      </c>
      <c r="FQ6" s="262">
        <v>33550</v>
      </c>
      <c r="FR6" s="262">
        <v>509650</v>
      </c>
      <c r="FS6" s="262">
        <v>946180</v>
      </c>
      <c r="FT6" s="262">
        <v>918690</v>
      </c>
      <c r="FU6" s="262">
        <v>27490</v>
      </c>
      <c r="FV6" s="262">
        <v>185380</v>
      </c>
      <c r="FW6" s="262">
        <v>403230</v>
      </c>
      <c r="FX6" s="262">
        <v>2151290</v>
      </c>
      <c r="FY6" s="262">
        <v>361690</v>
      </c>
      <c r="FZ6" s="262">
        <v>1122740</v>
      </c>
      <c r="GA6" s="262">
        <v>288270</v>
      </c>
      <c r="GB6" s="262">
        <v>22290</v>
      </c>
      <c r="GC6" s="262">
        <v>171000</v>
      </c>
      <c r="GD6" s="262">
        <v>161830</v>
      </c>
      <c r="GE6" s="262">
        <v>23470</v>
      </c>
      <c r="GF6">
        <v>115531</v>
      </c>
      <c r="GG6">
        <v>155900</v>
      </c>
      <c r="GH6">
        <v>100660</v>
      </c>
      <c r="GI6">
        <v>41916</v>
      </c>
      <c r="GJ6">
        <v>19941</v>
      </c>
      <c r="GK6">
        <v>41579</v>
      </c>
      <c r="GL6">
        <v>89499</v>
      </c>
      <c r="GM6">
        <v>41855</v>
      </c>
      <c r="GN6">
        <v>29143</v>
      </c>
      <c r="GO6">
        <v>10317</v>
      </c>
    </row>
    <row r="7" spans="1:207">
      <c r="A7" s="262">
        <v>4</v>
      </c>
      <c r="B7" s="262">
        <v>4</v>
      </c>
      <c r="C7" s="262" t="s">
        <v>3020</v>
      </c>
      <c r="D7" s="262" t="s">
        <v>3024</v>
      </c>
      <c r="E7" s="262" t="s">
        <v>193</v>
      </c>
      <c r="F7" s="262" t="s">
        <v>193</v>
      </c>
      <c r="G7" s="262" t="s">
        <v>3025</v>
      </c>
      <c r="H7" s="262" t="s">
        <v>3015</v>
      </c>
      <c r="I7" s="262">
        <v>139867</v>
      </c>
      <c r="J7" s="262">
        <v>18729</v>
      </c>
      <c r="K7" s="262">
        <v>26832</v>
      </c>
      <c r="L7" s="262">
        <v>26805</v>
      </c>
      <c r="M7" s="262">
        <v>23224</v>
      </c>
      <c r="N7" s="262">
        <v>15602</v>
      </c>
      <c r="O7" s="262">
        <v>9861</v>
      </c>
      <c r="P7" s="262">
        <v>9918</v>
      </c>
      <c r="Q7" s="262">
        <v>6031</v>
      </c>
      <c r="R7" s="262">
        <v>2865</v>
      </c>
      <c r="S7" s="262">
        <v>14460</v>
      </c>
      <c r="T7" s="262">
        <v>111715</v>
      </c>
      <c r="U7" s="262">
        <v>2099</v>
      </c>
      <c r="V7" s="262">
        <v>4267</v>
      </c>
      <c r="W7" s="262">
        <v>5065</v>
      </c>
      <c r="X7" s="262">
        <v>1120</v>
      </c>
      <c r="Y7" s="262">
        <v>193</v>
      </c>
      <c r="Z7" s="262">
        <v>948</v>
      </c>
      <c r="AA7" s="262">
        <v>14559</v>
      </c>
      <c r="AB7" s="262">
        <v>18546</v>
      </c>
      <c r="AC7" s="262">
        <v>2373</v>
      </c>
      <c r="AD7" s="262">
        <v>101853</v>
      </c>
      <c r="AE7" s="262">
        <v>2451</v>
      </c>
      <c r="AF7" s="262">
        <v>85</v>
      </c>
      <c r="AG7" s="262">
        <v>91832</v>
      </c>
      <c r="AH7" s="262">
        <v>14374</v>
      </c>
      <c r="AI7" s="262">
        <v>21313</v>
      </c>
      <c r="AJ7" s="262">
        <v>10353</v>
      </c>
      <c r="AK7" s="262">
        <v>1995</v>
      </c>
      <c r="AL7" s="262">
        <v>43259</v>
      </c>
      <c r="AM7" s="262">
        <v>17601</v>
      </c>
      <c r="AN7" s="262">
        <v>76028</v>
      </c>
      <c r="AO7" s="262">
        <v>2979</v>
      </c>
      <c r="AP7" s="262">
        <v>347344</v>
      </c>
      <c r="AQ7" s="262">
        <v>37742</v>
      </c>
      <c r="AR7" s="262">
        <v>47445</v>
      </c>
      <c r="AS7" s="262">
        <v>84009</v>
      </c>
      <c r="AT7" s="262">
        <v>73083</v>
      </c>
      <c r="AU7" s="262">
        <v>44894</v>
      </c>
      <c r="AV7" s="262">
        <v>20377</v>
      </c>
      <c r="AW7" s="262">
        <v>24173</v>
      </c>
      <c r="AX7" s="262">
        <v>9866</v>
      </c>
      <c r="AY7" s="262">
        <v>5751</v>
      </c>
      <c r="AZ7" s="262">
        <v>84382</v>
      </c>
      <c r="BA7" s="262">
        <v>166014</v>
      </c>
      <c r="BB7" s="262">
        <v>13213</v>
      </c>
      <c r="BC7" s="262">
        <v>37134</v>
      </c>
      <c r="BD7" s="262">
        <v>34017</v>
      </c>
      <c r="BE7" s="262">
        <v>7292</v>
      </c>
      <c r="BF7" s="262">
        <v>416</v>
      </c>
      <c r="BG7" s="262">
        <v>4872</v>
      </c>
      <c r="BH7" s="262">
        <v>59706</v>
      </c>
      <c r="BI7" s="262">
        <v>54413</v>
      </c>
      <c r="BJ7" s="262">
        <v>11133</v>
      </c>
      <c r="BK7" s="262">
        <v>218156</v>
      </c>
      <c r="BL7" s="262">
        <v>3791</v>
      </c>
      <c r="BM7" s="262">
        <v>141</v>
      </c>
      <c r="BN7" s="262">
        <v>127632</v>
      </c>
      <c r="BO7" s="262">
        <v>206573</v>
      </c>
      <c r="BP7" s="262">
        <v>352</v>
      </c>
      <c r="BQ7" s="262">
        <v>12783</v>
      </c>
      <c r="BR7" s="262">
        <v>24535</v>
      </c>
      <c r="BS7" s="277">
        <v>85568</v>
      </c>
      <c r="BT7" s="277">
        <v>97649</v>
      </c>
      <c r="BU7" s="262">
        <v>51525</v>
      </c>
      <c r="BV7" s="262">
        <v>34148</v>
      </c>
      <c r="BW7" s="262">
        <v>27731</v>
      </c>
      <c r="BX7" s="262">
        <v>12767</v>
      </c>
      <c r="BY7" s="262">
        <v>5472</v>
      </c>
      <c r="BZ7" s="262">
        <v>3038</v>
      </c>
      <c r="CA7" s="262">
        <v>4907</v>
      </c>
      <c r="CB7" s="262">
        <v>12908</v>
      </c>
      <c r="CC7" s="262">
        <v>46431</v>
      </c>
      <c r="CD7" s="262">
        <v>92466</v>
      </c>
      <c r="CE7" s="262">
        <v>90300</v>
      </c>
      <c r="CF7" s="262">
        <v>49625</v>
      </c>
      <c r="CG7" s="262">
        <v>29541</v>
      </c>
      <c r="CH7" s="262">
        <v>26069</v>
      </c>
      <c r="CI7" s="262">
        <v>83730</v>
      </c>
      <c r="CJ7" s="262">
        <v>31784</v>
      </c>
      <c r="CK7" s="262">
        <v>220305</v>
      </c>
      <c r="CL7" s="262">
        <v>11521</v>
      </c>
      <c r="CM7" s="262">
        <v>331078</v>
      </c>
      <c r="CN7" s="262">
        <v>149298</v>
      </c>
      <c r="CO7" s="262">
        <v>83248</v>
      </c>
      <c r="CP7" s="262">
        <v>59886</v>
      </c>
      <c r="CQ7" s="262">
        <v>25598</v>
      </c>
      <c r="CR7" s="262">
        <v>13048</v>
      </c>
      <c r="CS7" s="262">
        <v>149298</v>
      </c>
      <c r="CT7" s="262">
        <v>104559</v>
      </c>
      <c r="CU7" s="262">
        <v>39770</v>
      </c>
      <c r="CV7" s="262">
        <v>25142</v>
      </c>
      <c r="CW7" s="262">
        <v>8157</v>
      </c>
      <c r="CX7" s="262">
        <v>4152</v>
      </c>
      <c r="CY7" s="262">
        <v>650863</v>
      </c>
      <c r="CZ7" s="262">
        <v>316102</v>
      </c>
      <c r="DA7" s="262">
        <v>334761</v>
      </c>
      <c r="DB7" s="262">
        <v>52120</v>
      </c>
      <c r="DC7" s="262">
        <v>60260</v>
      </c>
      <c r="DD7" s="262">
        <v>91829</v>
      </c>
      <c r="DE7" s="262">
        <v>87439</v>
      </c>
      <c r="DF7" s="262">
        <v>74438</v>
      </c>
      <c r="DG7" s="262">
        <v>66076</v>
      </c>
      <c r="DH7" s="262">
        <v>36308</v>
      </c>
      <c r="DI7" s="262">
        <v>15639</v>
      </c>
      <c r="DJ7" s="262">
        <v>15536</v>
      </c>
      <c r="DK7" s="262">
        <v>50075</v>
      </c>
      <c r="DL7" s="262">
        <v>17630</v>
      </c>
      <c r="DM7" s="262">
        <v>58662</v>
      </c>
      <c r="DN7" s="262">
        <v>46667</v>
      </c>
      <c r="DO7" s="262">
        <v>80713</v>
      </c>
      <c r="DP7" s="262">
        <v>101680</v>
      </c>
      <c r="DQ7" s="262">
        <v>126445</v>
      </c>
      <c r="DR7" s="262">
        <v>75264</v>
      </c>
      <c r="DS7" s="262">
        <v>62552</v>
      </c>
      <c r="DT7" s="262">
        <v>337180</v>
      </c>
      <c r="DU7" s="262">
        <v>314770</v>
      </c>
      <c r="DV7" s="262">
        <v>22410</v>
      </c>
      <c r="DW7" s="262">
        <v>309780</v>
      </c>
      <c r="DX7" s="262">
        <v>314770</v>
      </c>
      <c r="DY7" s="262">
        <v>266970</v>
      </c>
      <c r="DZ7" s="262">
        <v>16200</v>
      </c>
      <c r="EA7" s="262">
        <v>11300</v>
      </c>
      <c r="EB7" s="262">
        <v>18910</v>
      </c>
      <c r="EC7" s="262">
        <v>1380</v>
      </c>
      <c r="ED7" s="262">
        <v>306170</v>
      </c>
      <c r="EE7" s="262">
        <v>12150</v>
      </c>
      <c r="EF7" s="262">
        <v>65220</v>
      </c>
      <c r="EG7" s="262">
        <v>51910</v>
      </c>
      <c r="EH7" s="262">
        <v>42530</v>
      </c>
      <c r="EI7" s="262">
        <v>48480</v>
      </c>
      <c r="EJ7" s="262">
        <v>2350</v>
      </c>
      <c r="EK7" s="262">
        <v>32800</v>
      </c>
      <c r="EL7" s="262">
        <v>17420</v>
      </c>
      <c r="EM7" s="262">
        <v>31830</v>
      </c>
      <c r="EN7" s="262">
        <v>1480</v>
      </c>
      <c r="EO7" s="262">
        <v>314770</v>
      </c>
      <c r="EP7" s="262">
        <v>1270</v>
      </c>
      <c r="EQ7" s="262">
        <v>59670</v>
      </c>
      <c r="ER7" s="262">
        <v>44150</v>
      </c>
      <c r="ES7" s="262">
        <v>4370</v>
      </c>
      <c r="ET7" s="262">
        <v>11150</v>
      </c>
      <c r="EU7" s="262">
        <v>92010</v>
      </c>
      <c r="EV7" s="262">
        <v>55350</v>
      </c>
      <c r="EW7" s="262">
        <v>36670</v>
      </c>
      <c r="EX7" s="262">
        <v>161790</v>
      </c>
      <c r="EY7" s="262">
        <v>7010</v>
      </c>
      <c r="EZ7" s="262">
        <v>49980</v>
      </c>
      <c r="FA7" s="262">
        <v>16620</v>
      </c>
      <c r="FB7" s="262">
        <v>88180</v>
      </c>
      <c r="FC7" s="262">
        <v>20</v>
      </c>
      <c r="FD7" s="262">
        <v>71110</v>
      </c>
      <c r="FE7" s="262">
        <v>22350</v>
      </c>
      <c r="FF7" s="262">
        <v>35840</v>
      </c>
      <c r="FG7" s="262">
        <v>12930</v>
      </c>
      <c r="FH7" s="262">
        <v>22120</v>
      </c>
      <c r="FI7" s="262">
        <v>2230</v>
      </c>
      <c r="FJ7" s="262">
        <v>4250</v>
      </c>
      <c r="FK7" s="262">
        <v>24570</v>
      </c>
      <c r="FL7" s="262">
        <v>12090</v>
      </c>
      <c r="FM7" s="262">
        <v>5850</v>
      </c>
      <c r="FN7" s="262">
        <v>564560</v>
      </c>
      <c r="FO7" s="262">
        <v>45910</v>
      </c>
      <c r="FP7" s="262">
        <v>34510</v>
      </c>
      <c r="FQ7" s="262">
        <v>11400</v>
      </c>
      <c r="FR7" s="262">
        <v>175190</v>
      </c>
      <c r="FS7" s="262">
        <v>154430</v>
      </c>
      <c r="FT7" s="262">
        <v>141500</v>
      </c>
      <c r="FU7" s="262">
        <v>12930</v>
      </c>
      <c r="FV7" s="262">
        <v>47810</v>
      </c>
      <c r="FW7" s="262">
        <v>141210</v>
      </c>
      <c r="FX7" s="262">
        <v>564560</v>
      </c>
      <c r="FY7" s="262">
        <v>181410</v>
      </c>
      <c r="FZ7" s="262">
        <v>234920</v>
      </c>
      <c r="GA7" s="262">
        <v>45040</v>
      </c>
      <c r="GB7" s="262">
        <v>7910</v>
      </c>
      <c r="GC7" s="262">
        <v>29540</v>
      </c>
      <c r="GD7" s="262">
        <v>57390</v>
      </c>
      <c r="GE7" s="262">
        <v>8330</v>
      </c>
      <c r="GF7">
        <v>18729</v>
      </c>
      <c r="GG7">
        <v>26055</v>
      </c>
      <c r="GH7">
        <v>64832</v>
      </c>
      <c r="GI7">
        <v>9464</v>
      </c>
      <c r="GJ7">
        <v>2998</v>
      </c>
      <c r="GK7">
        <v>4487</v>
      </c>
      <c r="GL7">
        <v>5731</v>
      </c>
      <c r="GM7">
        <v>3820</v>
      </c>
      <c r="GN7">
        <v>2800</v>
      </c>
      <c r="GO7">
        <v>951</v>
      </c>
    </row>
    <row r="8" spans="1:207">
      <c r="A8" s="262">
        <v>2</v>
      </c>
      <c r="B8" s="262">
        <v>2</v>
      </c>
      <c r="C8" s="262" t="s">
        <v>3016</v>
      </c>
      <c r="D8" s="262" t="s">
        <v>3016</v>
      </c>
      <c r="E8" s="262" t="s">
        <v>194</v>
      </c>
      <c r="F8" s="262" t="s">
        <v>194</v>
      </c>
      <c r="G8" s="262" t="s">
        <v>3017</v>
      </c>
      <c r="H8" s="262" t="s">
        <v>3015</v>
      </c>
      <c r="I8" s="262">
        <v>246508</v>
      </c>
      <c r="J8" s="262">
        <v>24875</v>
      </c>
      <c r="K8" s="262">
        <v>37037</v>
      </c>
      <c r="L8" s="262">
        <v>46313</v>
      </c>
      <c r="M8" s="262">
        <v>45201</v>
      </c>
      <c r="N8" s="262">
        <v>26868</v>
      </c>
      <c r="O8" s="262">
        <v>23096</v>
      </c>
      <c r="P8" s="262">
        <v>21370</v>
      </c>
      <c r="Q8" s="262">
        <v>13114</v>
      </c>
      <c r="R8" s="262">
        <v>8634</v>
      </c>
      <c r="S8" s="262">
        <v>29117</v>
      </c>
      <c r="T8" s="262">
        <v>167223</v>
      </c>
      <c r="U8" s="262">
        <v>18712</v>
      </c>
      <c r="V8" s="262">
        <v>16729</v>
      </c>
      <c r="W8" s="262">
        <v>9604</v>
      </c>
      <c r="X8" s="262">
        <v>2246</v>
      </c>
      <c r="Y8" s="262">
        <v>1389</v>
      </c>
      <c r="Z8" s="262">
        <v>1488</v>
      </c>
      <c r="AA8" s="262">
        <v>37098</v>
      </c>
      <c r="AB8" s="262">
        <v>15138</v>
      </c>
      <c r="AC8" s="262">
        <v>6239</v>
      </c>
      <c r="AD8" s="262">
        <v>177250</v>
      </c>
      <c r="AE8" s="262">
        <v>10570</v>
      </c>
      <c r="AF8" s="262">
        <v>213</v>
      </c>
      <c r="AG8" s="262">
        <v>144294</v>
      </c>
      <c r="AH8" s="262">
        <v>20545</v>
      </c>
      <c r="AI8" s="262">
        <v>33208</v>
      </c>
      <c r="AJ8" s="262">
        <v>37972</v>
      </c>
      <c r="AK8" s="262">
        <v>10489</v>
      </c>
      <c r="AL8" s="262">
        <v>96257</v>
      </c>
      <c r="AM8" s="262">
        <v>32975</v>
      </c>
      <c r="AN8" s="262">
        <v>106805</v>
      </c>
      <c r="AO8" s="262">
        <v>10471</v>
      </c>
      <c r="AP8" s="262">
        <v>905831</v>
      </c>
      <c r="AQ8" s="262">
        <v>120644</v>
      </c>
      <c r="AR8" s="262">
        <v>109359</v>
      </c>
      <c r="AS8" s="262">
        <v>190482</v>
      </c>
      <c r="AT8" s="262">
        <v>186568</v>
      </c>
      <c r="AU8" s="262">
        <v>116284</v>
      </c>
      <c r="AV8" s="262">
        <v>65968</v>
      </c>
      <c r="AW8" s="262">
        <v>64964</v>
      </c>
      <c r="AX8" s="262">
        <v>30386</v>
      </c>
      <c r="AY8" s="262">
        <v>21127</v>
      </c>
      <c r="AZ8" s="262">
        <v>201442</v>
      </c>
      <c r="BA8" s="262">
        <v>330864</v>
      </c>
      <c r="BB8" s="262">
        <v>127936</v>
      </c>
      <c r="BC8" s="262">
        <v>125956</v>
      </c>
      <c r="BD8" s="262">
        <v>86680</v>
      </c>
      <c r="BE8" s="262">
        <v>16334</v>
      </c>
      <c r="BF8" s="262">
        <v>6777</v>
      </c>
      <c r="BG8" s="262">
        <v>9793</v>
      </c>
      <c r="BH8" s="262">
        <v>254029</v>
      </c>
      <c r="BI8" s="262">
        <v>70124</v>
      </c>
      <c r="BJ8" s="262">
        <v>29215</v>
      </c>
      <c r="BK8" s="262">
        <v>516723</v>
      </c>
      <c r="BL8" s="262">
        <v>35235</v>
      </c>
      <c r="BM8" s="262">
        <v>456</v>
      </c>
      <c r="BN8" s="262">
        <v>210595</v>
      </c>
      <c r="BO8" s="262">
        <v>680431</v>
      </c>
      <c r="BP8" s="262">
        <v>676</v>
      </c>
      <c r="BQ8" s="262">
        <v>14080</v>
      </c>
      <c r="BR8" s="262">
        <v>75004</v>
      </c>
      <c r="BS8" s="277">
        <v>265890</v>
      </c>
      <c r="BT8" s="277">
        <v>272791</v>
      </c>
      <c r="BU8" s="262">
        <v>126494</v>
      </c>
      <c r="BV8" s="262">
        <v>62046</v>
      </c>
      <c r="BW8" s="262">
        <v>47815</v>
      </c>
      <c r="BX8" s="262">
        <v>23172</v>
      </c>
      <c r="BY8" s="262">
        <v>11934</v>
      </c>
      <c r="BZ8" s="262">
        <v>7013</v>
      </c>
      <c r="CA8" s="262">
        <v>13623</v>
      </c>
      <c r="CB8" s="262">
        <v>55632</v>
      </c>
      <c r="CC8" s="262">
        <v>87656</v>
      </c>
      <c r="CD8" s="262">
        <v>288203</v>
      </c>
      <c r="CE8" s="262">
        <v>259893</v>
      </c>
      <c r="CF8" s="262">
        <v>121536</v>
      </c>
      <c r="CG8" s="262">
        <v>51159</v>
      </c>
      <c r="CH8" s="262">
        <v>41703</v>
      </c>
      <c r="CI8" s="262">
        <v>225642</v>
      </c>
      <c r="CJ8" s="262">
        <v>59498</v>
      </c>
      <c r="CK8" s="262">
        <v>550779</v>
      </c>
      <c r="CL8" s="262">
        <v>69863</v>
      </c>
      <c r="CM8" s="262">
        <v>876502</v>
      </c>
      <c r="CN8" s="262">
        <v>408507</v>
      </c>
      <c r="CO8" s="262">
        <v>206838</v>
      </c>
      <c r="CP8" s="262">
        <v>157043</v>
      </c>
      <c r="CQ8" s="262">
        <v>66269</v>
      </c>
      <c r="CR8" s="262">
        <v>37845</v>
      </c>
      <c r="CS8" s="262">
        <v>408507</v>
      </c>
      <c r="CT8" s="262">
        <v>267331</v>
      </c>
      <c r="CU8" s="262">
        <v>102924</v>
      </c>
      <c r="CV8" s="262">
        <v>66642</v>
      </c>
      <c r="CW8" s="262">
        <v>20980</v>
      </c>
      <c r="CX8" s="262">
        <v>10118</v>
      </c>
      <c r="CY8" s="262">
        <v>1706696</v>
      </c>
      <c r="CZ8" s="262">
        <v>825451</v>
      </c>
      <c r="DA8" s="262">
        <v>881245</v>
      </c>
      <c r="DB8" s="262">
        <v>151888</v>
      </c>
      <c r="DC8" s="262">
        <v>147331</v>
      </c>
      <c r="DD8" s="262">
        <v>243466</v>
      </c>
      <c r="DE8" s="262">
        <v>209694</v>
      </c>
      <c r="DF8" s="262">
        <v>177535</v>
      </c>
      <c r="DG8" s="262">
        <v>153093</v>
      </c>
      <c r="DH8" s="262">
        <v>84780</v>
      </c>
      <c r="DI8" s="262">
        <v>47757</v>
      </c>
      <c r="DJ8" s="262">
        <v>45575</v>
      </c>
      <c r="DK8" s="262">
        <v>132476</v>
      </c>
      <c r="DL8" s="262">
        <v>42239</v>
      </c>
      <c r="DM8" s="262">
        <v>138325</v>
      </c>
      <c r="DN8" s="262">
        <v>136313</v>
      </c>
      <c r="DO8" s="262">
        <v>258238</v>
      </c>
      <c r="DP8" s="262">
        <v>280671</v>
      </c>
      <c r="DQ8" s="262">
        <v>301189</v>
      </c>
      <c r="DR8" s="262">
        <v>178471</v>
      </c>
      <c r="DS8" s="262">
        <v>145442</v>
      </c>
      <c r="DT8" s="262">
        <v>949320</v>
      </c>
      <c r="DU8" s="262">
        <v>895550</v>
      </c>
      <c r="DV8" s="262">
        <v>53770</v>
      </c>
      <c r="DW8" s="262">
        <v>743790</v>
      </c>
      <c r="DX8" s="262">
        <v>895550</v>
      </c>
      <c r="DY8" s="262">
        <v>734750</v>
      </c>
      <c r="DZ8" s="262">
        <v>40490</v>
      </c>
      <c r="EA8" s="262">
        <v>40280</v>
      </c>
      <c r="EB8" s="262">
        <v>74820</v>
      </c>
      <c r="EC8" s="262">
        <v>5210</v>
      </c>
      <c r="ED8" s="262">
        <v>871780</v>
      </c>
      <c r="EE8" s="262">
        <v>49660</v>
      </c>
      <c r="EF8" s="262">
        <v>219960</v>
      </c>
      <c r="EG8" s="262">
        <v>167200</v>
      </c>
      <c r="EH8" s="262">
        <v>127600</v>
      </c>
      <c r="EI8" s="262">
        <v>129540</v>
      </c>
      <c r="EJ8" s="262">
        <v>5180</v>
      </c>
      <c r="EK8" s="262">
        <v>67630</v>
      </c>
      <c r="EL8" s="262">
        <v>35490</v>
      </c>
      <c r="EM8" s="262">
        <v>67000</v>
      </c>
      <c r="EN8" s="262">
        <v>2510</v>
      </c>
      <c r="EO8" s="262">
        <v>895550</v>
      </c>
      <c r="EP8" s="262">
        <v>3210</v>
      </c>
      <c r="EQ8" s="262">
        <v>128680</v>
      </c>
      <c r="ER8" s="262">
        <v>86530</v>
      </c>
      <c r="ES8" s="262">
        <v>10340</v>
      </c>
      <c r="ET8" s="262">
        <v>31810</v>
      </c>
      <c r="EU8" s="262">
        <v>292550</v>
      </c>
      <c r="EV8" s="262">
        <v>170860</v>
      </c>
      <c r="EW8" s="262">
        <v>121690</v>
      </c>
      <c r="EX8" s="262">
        <v>471090</v>
      </c>
      <c r="EY8" s="262">
        <v>34340</v>
      </c>
      <c r="EZ8" s="262">
        <v>170520</v>
      </c>
      <c r="FA8" s="262">
        <v>50810</v>
      </c>
      <c r="FB8" s="262">
        <v>215420</v>
      </c>
      <c r="FC8" s="262">
        <v>10</v>
      </c>
      <c r="FD8" s="262">
        <v>179970</v>
      </c>
      <c r="FE8" s="262">
        <v>61840</v>
      </c>
      <c r="FF8" s="262">
        <v>93150</v>
      </c>
      <c r="FG8" s="262">
        <v>24980</v>
      </c>
      <c r="FH8" s="262">
        <v>58950</v>
      </c>
      <c r="FI8" s="262">
        <v>3260</v>
      </c>
      <c r="FJ8" s="262">
        <v>9430</v>
      </c>
      <c r="FK8" s="262">
        <v>55680</v>
      </c>
      <c r="FL8" s="262">
        <v>35760</v>
      </c>
      <c r="FM8" s="262">
        <v>16900</v>
      </c>
      <c r="FN8" s="262">
        <v>1470260</v>
      </c>
      <c r="FO8" s="262">
        <v>122360</v>
      </c>
      <c r="FP8" s="262">
        <v>89140</v>
      </c>
      <c r="FQ8" s="262">
        <v>33220</v>
      </c>
      <c r="FR8" s="262">
        <v>367590</v>
      </c>
      <c r="FS8" s="262">
        <v>369650</v>
      </c>
      <c r="FT8" s="262">
        <v>344670</v>
      </c>
      <c r="FU8" s="262">
        <v>24980</v>
      </c>
      <c r="FV8" s="262">
        <v>121780</v>
      </c>
      <c r="FW8" s="262">
        <v>488890</v>
      </c>
      <c r="FX8" s="262">
        <v>1470260</v>
      </c>
      <c r="FY8" s="262">
        <v>418230</v>
      </c>
      <c r="FZ8" s="262">
        <v>573790</v>
      </c>
      <c r="GA8" s="262">
        <v>130750</v>
      </c>
      <c r="GB8" s="262">
        <v>28020</v>
      </c>
      <c r="GC8" s="262">
        <v>93950</v>
      </c>
      <c r="GD8" s="262">
        <v>199730</v>
      </c>
      <c r="GE8" s="262">
        <v>25800</v>
      </c>
      <c r="GF8">
        <v>24875</v>
      </c>
      <c r="GG8">
        <v>35566</v>
      </c>
      <c r="GH8">
        <v>117670</v>
      </c>
      <c r="GI8">
        <v>19967</v>
      </c>
      <c r="GJ8">
        <v>8162</v>
      </c>
      <c r="GK8">
        <v>9839</v>
      </c>
      <c r="GL8">
        <v>12029</v>
      </c>
      <c r="GM8">
        <v>7531</v>
      </c>
      <c r="GN8">
        <v>7437</v>
      </c>
      <c r="GO8">
        <v>3432</v>
      </c>
    </row>
    <row r="9" spans="1:207">
      <c r="A9" s="262">
        <v>6</v>
      </c>
      <c r="B9" s="262">
        <v>6</v>
      </c>
      <c r="C9" s="262" t="s">
        <v>3022</v>
      </c>
      <c r="D9" s="262" t="s">
        <v>3032</v>
      </c>
      <c r="E9" s="262" t="s">
        <v>191</v>
      </c>
      <c r="F9" s="262" t="s">
        <v>191</v>
      </c>
      <c r="G9" s="262" t="s">
        <v>3033</v>
      </c>
      <c r="H9" s="262" t="s">
        <v>3015</v>
      </c>
      <c r="I9" s="262">
        <v>1399633</v>
      </c>
      <c r="J9" s="262">
        <v>193850</v>
      </c>
      <c r="K9" s="262">
        <v>144387</v>
      </c>
      <c r="L9" s="262">
        <v>161296</v>
      </c>
      <c r="M9" s="262">
        <v>234625</v>
      </c>
      <c r="N9" s="262">
        <v>241491</v>
      </c>
      <c r="O9" s="262">
        <v>155193</v>
      </c>
      <c r="P9" s="262">
        <v>149195</v>
      </c>
      <c r="Q9" s="262">
        <v>81835</v>
      </c>
      <c r="R9" s="262">
        <v>37761</v>
      </c>
      <c r="S9" s="262">
        <v>144012</v>
      </c>
      <c r="T9" s="262">
        <v>1189206</v>
      </c>
      <c r="U9" s="262">
        <v>10879</v>
      </c>
      <c r="V9" s="262">
        <v>22905</v>
      </c>
      <c r="W9" s="262">
        <v>9598</v>
      </c>
      <c r="X9" s="262">
        <v>7461</v>
      </c>
      <c r="Y9" s="262">
        <v>10421</v>
      </c>
      <c r="Z9" s="262">
        <v>5151</v>
      </c>
      <c r="AA9" s="262">
        <v>42924</v>
      </c>
      <c r="AB9" s="262">
        <v>73772</v>
      </c>
      <c r="AC9" s="262">
        <v>12961</v>
      </c>
      <c r="AD9" s="262">
        <v>1169475</v>
      </c>
      <c r="AE9" s="262">
        <v>92474</v>
      </c>
      <c r="AF9" s="262">
        <v>8027</v>
      </c>
      <c r="AG9" s="262">
        <v>848419</v>
      </c>
      <c r="AH9" s="262">
        <v>305162</v>
      </c>
      <c r="AI9" s="262">
        <v>180055</v>
      </c>
      <c r="AJ9" s="262">
        <v>52587</v>
      </c>
      <c r="AK9" s="262">
        <v>13410</v>
      </c>
      <c r="AL9" s="262">
        <v>968170</v>
      </c>
      <c r="AM9" s="262">
        <v>168564</v>
      </c>
      <c r="AN9" s="262">
        <v>210195</v>
      </c>
      <c r="AO9" s="262">
        <v>52704</v>
      </c>
      <c r="AP9" s="262">
        <v>2926182</v>
      </c>
      <c r="AQ9" s="262">
        <v>374389</v>
      </c>
      <c r="AR9" s="262">
        <v>262390</v>
      </c>
      <c r="AS9" s="262">
        <v>379197</v>
      </c>
      <c r="AT9" s="262">
        <v>548957</v>
      </c>
      <c r="AU9" s="262">
        <v>525070</v>
      </c>
      <c r="AV9" s="262">
        <v>288113</v>
      </c>
      <c r="AW9" s="262">
        <v>343500</v>
      </c>
      <c r="AX9" s="262">
        <v>138664</v>
      </c>
      <c r="AY9" s="262">
        <v>64872</v>
      </c>
      <c r="AZ9" s="262">
        <v>670856</v>
      </c>
      <c r="BA9" s="262">
        <v>1828049</v>
      </c>
      <c r="BB9" s="262">
        <v>72131</v>
      </c>
      <c r="BC9" s="262">
        <v>152777</v>
      </c>
      <c r="BD9" s="262">
        <v>69320</v>
      </c>
      <c r="BE9" s="262">
        <v>38995</v>
      </c>
      <c r="BF9" s="262">
        <v>70796</v>
      </c>
      <c r="BG9" s="262">
        <v>22228</v>
      </c>
      <c r="BH9" s="262">
        <v>157577</v>
      </c>
      <c r="BI9" s="262">
        <v>300609</v>
      </c>
      <c r="BJ9" s="262">
        <v>61202</v>
      </c>
      <c r="BK9" s="262">
        <v>2245155</v>
      </c>
      <c r="BL9" s="262">
        <v>148435</v>
      </c>
      <c r="BM9" s="262">
        <v>12174</v>
      </c>
      <c r="BN9" s="262">
        <v>1330453</v>
      </c>
      <c r="BO9" s="262">
        <v>1472628</v>
      </c>
      <c r="BP9" s="262">
        <v>11524</v>
      </c>
      <c r="BQ9" s="262">
        <v>110547</v>
      </c>
      <c r="BR9" s="262">
        <v>135206</v>
      </c>
      <c r="BS9" s="262">
        <v>431212</v>
      </c>
      <c r="BT9" s="277">
        <v>650737</v>
      </c>
      <c r="BU9" s="277">
        <v>531986</v>
      </c>
      <c r="BV9" s="262">
        <v>372199</v>
      </c>
      <c r="BW9" s="262">
        <v>329491</v>
      </c>
      <c r="BX9" s="262">
        <v>202595</v>
      </c>
      <c r="BY9" s="262">
        <v>100401</v>
      </c>
      <c r="BZ9" s="262">
        <v>65539</v>
      </c>
      <c r="CA9" s="262">
        <v>105786</v>
      </c>
      <c r="CB9" s="262">
        <v>90242</v>
      </c>
      <c r="CC9" s="262">
        <v>246963</v>
      </c>
      <c r="CD9" s="262">
        <v>595191</v>
      </c>
      <c r="CE9" s="262">
        <v>727605</v>
      </c>
      <c r="CF9" s="262">
        <v>496542</v>
      </c>
      <c r="CG9" s="262">
        <v>334675</v>
      </c>
      <c r="CH9" s="262">
        <v>433934</v>
      </c>
      <c r="CI9" s="262">
        <v>1788309</v>
      </c>
      <c r="CJ9" s="262">
        <v>354918</v>
      </c>
      <c r="CK9" s="262">
        <v>623559</v>
      </c>
      <c r="CL9" s="262">
        <v>158366</v>
      </c>
      <c r="CM9" s="262">
        <v>2751100</v>
      </c>
      <c r="CN9" s="262">
        <v>994916</v>
      </c>
      <c r="CO9" s="262">
        <v>738289</v>
      </c>
      <c r="CP9" s="262">
        <v>720571</v>
      </c>
      <c r="CQ9" s="262">
        <v>219088</v>
      </c>
      <c r="CR9" s="262">
        <v>78236</v>
      </c>
      <c r="CS9" s="262">
        <v>994916</v>
      </c>
      <c r="CT9" s="262">
        <v>885879</v>
      </c>
      <c r="CU9" s="262">
        <v>416084</v>
      </c>
      <c r="CV9" s="262">
        <v>306013</v>
      </c>
      <c r="CW9" s="262">
        <v>98144</v>
      </c>
      <c r="CX9" s="262">
        <v>50064</v>
      </c>
      <c r="CY9" s="262">
        <v>5971816</v>
      </c>
      <c r="CZ9" s="262">
        <v>2913862</v>
      </c>
      <c r="DA9" s="262">
        <v>3057954</v>
      </c>
      <c r="DB9" s="262">
        <v>524737</v>
      </c>
      <c r="DC9" s="262">
        <v>608123</v>
      </c>
      <c r="DD9" s="262">
        <v>707539</v>
      </c>
      <c r="DE9" s="262">
        <v>843950</v>
      </c>
      <c r="DF9" s="262">
        <v>659545</v>
      </c>
      <c r="DG9" s="262">
        <v>569731</v>
      </c>
      <c r="DH9" s="262">
        <v>311256</v>
      </c>
      <c r="DI9" s="262">
        <v>151655</v>
      </c>
      <c r="DJ9" s="262">
        <v>155265</v>
      </c>
      <c r="DK9" s="262">
        <v>518076</v>
      </c>
      <c r="DL9" s="262">
        <v>179927</v>
      </c>
      <c r="DM9" s="262">
        <v>475322</v>
      </c>
      <c r="DN9" s="262">
        <v>360154</v>
      </c>
      <c r="DO9" s="262">
        <v>735834</v>
      </c>
      <c r="DP9" s="262">
        <v>1011101</v>
      </c>
      <c r="DQ9" s="262">
        <v>1204437</v>
      </c>
      <c r="DR9" s="262">
        <v>640290</v>
      </c>
      <c r="DS9" s="262">
        <v>539755</v>
      </c>
      <c r="DT9" s="262">
        <v>3199470</v>
      </c>
      <c r="DU9" s="262">
        <v>3075230</v>
      </c>
      <c r="DV9" s="262">
        <v>124240</v>
      </c>
      <c r="DW9" s="262">
        <v>2746660</v>
      </c>
      <c r="DX9" s="262">
        <v>3075230</v>
      </c>
      <c r="DY9" s="262">
        <v>2564840</v>
      </c>
      <c r="DZ9" s="262">
        <v>153100</v>
      </c>
      <c r="EA9" s="262">
        <v>137270</v>
      </c>
      <c r="EB9" s="262">
        <v>190870</v>
      </c>
      <c r="EC9" s="262">
        <v>29160</v>
      </c>
      <c r="ED9" s="262">
        <v>3001790</v>
      </c>
      <c r="EE9" s="262">
        <v>168740</v>
      </c>
      <c r="EF9" s="262">
        <v>594950</v>
      </c>
      <c r="EG9" s="262">
        <v>565140</v>
      </c>
      <c r="EH9" s="262">
        <v>464910</v>
      </c>
      <c r="EI9" s="262">
        <v>447930</v>
      </c>
      <c r="EJ9" s="262">
        <v>28960</v>
      </c>
      <c r="EK9" s="262">
        <v>315860</v>
      </c>
      <c r="EL9" s="262">
        <v>162080</v>
      </c>
      <c r="EM9" s="262">
        <v>245140</v>
      </c>
      <c r="EN9" s="262">
        <v>8060</v>
      </c>
      <c r="EO9" s="262">
        <v>3075230</v>
      </c>
      <c r="EP9" s="262">
        <v>32580</v>
      </c>
      <c r="EQ9" s="262">
        <v>691460</v>
      </c>
      <c r="ER9" s="262">
        <v>514520</v>
      </c>
      <c r="ES9" s="262">
        <v>33220</v>
      </c>
      <c r="ET9" s="262">
        <v>143710</v>
      </c>
      <c r="EU9" s="262">
        <v>820080</v>
      </c>
      <c r="EV9" s="262">
        <v>525690</v>
      </c>
      <c r="EW9" s="262">
        <v>294390</v>
      </c>
      <c r="EX9" s="262">
        <v>1530990</v>
      </c>
      <c r="EY9" s="262">
        <v>154600</v>
      </c>
      <c r="EZ9" s="262">
        <v>445070</v>
      </c>
      <c r="FA9" s="262">
        <v>259360</v>
      </c>
      <c r="FB9" s="262">
        <v>671970</v>
      </c>
      <c r="FC9" s="262">
        <v>120</v>
      </c>
      <c r="FD9" s="262">
        <v>722690</v>
      </c>
      <c r="FE9" s="262">
        <v>226820</v>
      </c>
      <c r="FF9" s="262">
        <v>372550</v>
      </c>
      <c r="FG9" s="262">
        <v>123310</v>
      </c>
      <c r="FH9" s="262">
        <v>220520</v>
      </c>
      <c r="FI9" s="262">
        <v>30030</v>
      </c>
      <c r="FJ9" s="262">
        <v>95360</v>
      </c>
      <c r="FK9" s="262">
        <v>223530</v>
      </c>
      <c r="FL9" s="262">
        <v>95600</v>
      </c>
      <c r="FM9" s="262">
        <v>57660</v>
      </c>
      <c r="FN9" s="262">
        <v>5123920</v>
      </c>
      <c r="FO9" s="262">
        <v>386920</v>
      </c>
      <c r="FP9" s="262">
        <v>262170</v>
      </c>
      <c r="FQ9" s="262">
        <v>124750</v>
      </c>
      <c r="FR9" s="262">
        <v>1698040</v>
      </c>
      <c r="FS9" s="262">
        <v>1417000</v>
      </c>
      <c r="FT9" s="262">
        <v>1293680</v>
      </c>
      <c r="FU9" s="262">
        <v>123310</v>
      </c>
      <c r="FV9" s="262">
        <v>399150</v>
      </c>
      <c r="FW9" s="262">
        <v>1222810</v>
      </c>
      <c r="FX9" s="262">
        <v>5123920</v>
      </c>
      <c r="FY9" s="262">
        <v>1512240</v>
      </c>
      <c r="FZ9" s="262">
        <v>2195940</v>
      </c>
      <c r="GA9" s="262">
        <v>478580</v>
      </c>
      <c r="GB9" s="262">
        <v>77860</v>
      </c>
      <c r="GC9" s="262">
        <v>304630</v>
      </c>
      <c r="GD9" s="262">
        <v>474670</v>
      </c>
      <c r="GE9" s="262">
        <v>79990</v>
      </c>
      <c r="GF9">
        <v>193850</v>
      </c>
      <c r="GG9">
        <v>138660</v>
      </c>
      <c r="GH9">
        <v>623788</v>
      </c>
      <c r="GI9">
        <v>139554</v>
      </c>
      <c r="GJ9">
        <v>53397</v>
      </c>
      <c r="GK9">
        <v>72089</v>
      </c>
      <c r="GL9">
        <v>79216</v>
      </c>
      <c r="GM9">
        <v>48806</v>
      </c>
      <c r="GN9">
        <v>38938</v>
      </c>
      <c r="GO9">
        <v>11335</v>
      </c>
    </row>
    <row r="10" spans="1:207">
      <c r="A10" s="262">
        <v>13</v>
      </c>
      <c r="B10" s="262">
        <v>13</v>
      </c>
      <c r="C10" s="262" t="s">
        <v>3030</v>
      </c>
      <c r="D10" s="262" t="s">
        <v>3047</v>
      </c>
      <c r="E10" s="262" t="s">
        <v>203</v>
      </c>
      <c r="F10" s="262" t="s">
        <v>203</v>
      </c>
      <c r="G10" s="262" t="s">
        <v>3048</v>
      </c>
      <c r="H10" s="262" t="s">
        <v>3015</v>
      </c>
      <c r="I10" s="262">
        <v>389178</v>
      </c>
      <c r="J10" s="262">
        <v>78547</v>
      </c>
      <c r="K10" s="262">
        <v>69862</v>
      </c>
      <c r="L10" s="262">
        <v>31493</v>
      </c>
      <c r="M10" s="262">
        <v>20070</v>
      </c>
      <c r="N10" s="262">
        <v>28174</v>
      </c>
      <c r="O10" s="262">
        <v>30045</v>
      </c>
      <c r="P10" s="262">
        <v>76896</v>
      </c>
      <c r="Q10" s="262">
        <v>39551</v>
      </c>
      <c r="R10" s="262">
        <v>14540</v>
      </c>
      <c r="S10" s="262">
        <v>21395</v>
      </c>
      <c r="T10" s="262">
        <v>327099</v>
      </c>
      <c r="U10" s="262">
        <v>10536</v>
      </c>
      <c r="V10" s="262">
        <v>20717</v>
      </c>
      <c r="W10" s="262">
        <v>3354</v>
      </c>
      <c r="X10" s="262">
        <v>3981</v>
      </c>
      <c r="Y10" s="262">
        <v>857</v>
      </c>
      <c r="Z10" s="262">
        <v>1239</v>
      </c>
      <c r="AA10" s="262">
        <v>48597</v>
      </c>
      <c r="AB10" s="262">
        <v>30901</v>
      </c>
      <c r="AC10" s="262">
        <v>6863</v>
      </c>
      <c r="AD10" s="262">
        <v>269700</v>
      </c>
      <c r="AE10" s="262">
        <v>30694</v>
      </c>
      <c r="AF10" s="262">
        <v>2423</v>
      </c>
      <c r="AG10" s="262">
        <v>279710</v>
      </c>
      <c r="AH10" s="262">
        <v>40676</v>
      </c>
      <c r="AI10" s="262">
        <v>35034</v>
      </c>
      <c r="AJ10" s="262">
        <v>27941</v>
      </c>
      <c r="AK10" s="262">
        <v>5817</v>
      </c>
      <c r="AL10" s="262">
        <v>236121</v>
      </c>
      <c r="AM10" s="262">
        <v>63495</v>
      </c>
      <c r="AN10" s="262">
        <v>77036</v>
      </c>
      <c r="AO10" s="262">
        <v>12526</v>
      </c>
      <c r="AP10" s="262">
        <v>877014</v>
      </c>
      <c r="AQ10" s="262">
        <v>139353</v>
      </c>
      <c r="AR10" s="262">
        <v>122428</v>
      </c>
      <c r="AS10" s="262">
        <v>60019</v>
      </c>
      <c r="AT10" s="262">
        <v>94751</v>
      </c>
      <c r="AU10" s="262">
        <v>136025</v>
      </c>
      <c r="AV10" s="262">
        <v>108829</v>
      </c>
      <c r="AW10" s="262">
        <v>135413</v>
      </c>
      <c r="AX10" s="262">
        <v>57351</v>
      </c>
      <c r="AY10" s="262">
        <v>22845</v>
      </c>
      <c r="AZ10" s="262">
        <v>101294</v>
      </c>
      <c r="BA10" s="262">
        <v>434263</v>
      </c>
      <c r="BB10" s="262">
        <v>108404</v>
      </c>
      <c r="BC10" s="262">
        <v>176617</v>
      </c>
      <c r="BD10" s="262">
        <v>25441</v>
      </c>
      <c r="BE10" s="262">
        <v>19777</v>
      </c>
      <c r="BF10" s="262">
        <v>6369</v>
      </c>
      <c r="BG10" s="262">
        <v>4849</v>
      </c>
      <c r="BH10" s="262">
        <v>289003</v>
      </c>
      <c r="BI10" s="262">
        <v>56187</v>
      </c>
      <c r="BJ10" s="262">
        <v>25254</v>
      </c>
      <c r="BK10" s="262">
        <v>454739</v>
      </c>
      <c r="BL10" s="262">
        <v>45619</v>
      </c>
      <c r="BM10" s="262">
        <v>6212</v>
      </c>
      <c r="BN10" s="262">
        <v>309594</v>
      </c>
      <c r="BO10" s="262">
        <v>503701</v>
      </c>
      <c r="BP10" s="262">
        <v>9478</v>
      </c>
      <c r="BQ10" s="262">
        <v>54241</v>
      </c>
      <c r="BR10" s="262">
        <v>65415</v>
      </c>
      <c r="BS10" s="277">
        <v>240051</v>
      </c>
      <c r="BT10" s="277">
        <v>233266</v>
      </c>
      <c r="BU10" s="262">
        <v>108222</v>
      </c>
      <c r="BV10" s="262">
        <v>98030</v>
      </c>
      <c r="BW10" s="262">
        <v>73018</v>
      </c>
      <c r="BX10" s="262">
        <v>27927</v>
      </c>
      <c r="BY10" s="262">
        <v>12351</v>
      </c>
      <c r="BZ10" s="262">
        <v>7520</v>
      </c>
      <c r="CA10" s="262">
        <v>11214</v>
      </c>
      <c r="CB10" s="262">
        <v>32380</v>
      </c>
      <c r="CC10" s="262">
        <v>115650</v>
      </c>
      <c r="CD10" s="262">
        <v>228393</v>
      </c>
      <c r="CE10" s="262">
        <v>227679</v>
      </c>
      <c r="CF10" s="262">
        <v>142234</v>
      </c>
      <c r="CG10" s="262">
        <v>75452</v>
      </c>
      <c r="CH10" s="262">
        <v>55226</v>
      </c>
      <c r="CI10" s="262">
        <v>385521</v>
      </c>
      <c r="CJ10" s="262">
        <v>96883</v>
      </c>
      <c r="CK10" s="262">
        <v>359340</v>
      </c>
      <c r="CL10" s="262">
        <v>35270</v>
      </c>
      <c r="CM10" s="262">
        <v>803002</v>
      </c>
      <c r="CN10" s="262">
        <v>301447</v>
      </c>
      <c r="CO10" s="262">
        <v>242374</v>
      </c>
      <c r="CP10" s="262">
        <v>173728</v>
      </c>
      <c r="CQ10" s="262">
        <v>68056</v>
      </c>
      <c r="CR10" s="262">
        <v>17397</v>
      </c>
      <c r="CS10" s="262">
        <v>301447</v>
      </c>
      <c r="CT10" s="262">
        <v>291295</v>
      </c>
      <c r="CU10" s="262">
        <v>124186</v>
      </c>
      <c r="CV10" s="262">
        <v>62823</v>
      </c>
      <c r="CW10" s="262">
        <v>15987</v>
      </c>
      <c r="CX10" s="262">
        <v>7264</v>
      </c>
      <c r="CY10" s="262">
        <v>1609982</v>
      </c>
      <c r="CZ10" s="262">
        <v>793140</v>
      </c>
      <c r="DA10" s="262">
        <v>816841</v>
      </c>
      <c r="DB10" s="262">
        <v>126259</v>
      </c>
      <c r="DC10" s="262">
        <v>111163</v>
      </c>
      <c r="DD10" s="262">
        <v>205790</v>
      </c>
      <c r="DE10" s="262">
        <v>280382</v>
      </c>
      <c r="DF10" s="262">
        <v>182860</v>
      </c>
      <c r="DG10" s="262">
        <v>189358</v>
      </c>
      <c r="DH10" s="262">
        <v>79407</v>
      </c>
      <c r="DI10" s="262">
        <v>38662</v>
      </c>
      <c r="DJ10" s="262">
        <v>37488</v>
      </c>
      <c r="DK10" s="262">
        <v>110261</v>
      </c>
      <c r="DL10" s="262">
        <v>28790</v>
      </c>
      <c r="DM10" s="262">
        <v>126410</v>
      </c>
      <c r="DN10" s="262">
        <v>101601</v>
      </c>
      <c r="DO10" s="262">
        <v>174101</v>
      </c>
      <c r="DP10" s="262">
        <v>260661</v>
      </c>
      <c r="DQ10" s="262">
        <v>375647</v>
      </c>
      <c r="DR10" s="262">
        <v>199702</v>
      </c>
      <c r="DS10" s="262">
        <v>156658</v>
      </c>
      <c r="DT10" s="262">
        <v>866340</v>
      </c>
      <c r="DU10" s="262">
        <v>799940</v>
      </c>
      <c r="DV10" s="262">
        <v>66400</v>
      </c>
      <c r="DW10" s="262">
        <v>719390</v>
      </c>
      <c r="DX10" s="262">
        <v>799940</v>
      </c>
      <c r="DY10" s="262">
        <v>684460</v>
      </c>
      <c r="DZ10" s="262">
        <v>33960</v>
      </c>
      <c r="EA10" s="262">
        <v>36650</v>
      </c>
      <c r="EB10" s="262">
        <v>41450</v>
      </c>
      <c r="EC10" s="262">
        <v>3420</v>
      </c>
      <c r="ED10" s="262">
        <v>786070</v>
      </c>
      <c r="EE10" s="262">
        <v>39700</v>
      </c>
      <c r="EF10" s="262">
        <v>103200</v>
      </c>
      <c r="EG10" s="262">
        <v>146840</v>
      </c>
      <c r="EH10" s="262">
        <v>90590</v>
      </c>
      <c r="EI10" s="262">
        <v>143440</v>
      </c>
      <c r="EJ10" s="262">
        <v>21180</v>
      </c>
      <c r="EK10" s="262">
        <v>115340</v>
      </c>
      <c r="EL10" s="262">
        <v>55780</v>
      </c>
      <c r="EM10" s="262">
        <v>60520</v>
      </c>
      <c r="EN10" s="262">
        <v>9480</v>
      </c>
      <c r="EO10" s="262">
        <v>799940</v>
      </c>
      <c r="EP10" s="262">
        <v>26100</v>
      </c>
      <c r="EQ10" s="262">
        <v>171970</v>
      </c>
      <c r="ER10" s="262">
        <v>88560</v>
      </c>
      <c r="ES10" s="262">
        <v>14210</v>
      </c>
      <c r="ET10" s="262">
        <v>69200</v>
      </c>
      <c r="EU10" s="262">
        <v>209970</v>
      </c>
      <c r="EV10" s="262">
        <v>148450</v>
      </c>
      <c r="EW10" s="262">
        <v>61520</v>
      </c>
      <c r="EX10" s="262">
        <v>391900</v>
      </c>
      <c r="EY10" s="262">
        <v>13890</v>
      </c>
      <c r="EZ10" s="262">
        <v>106540</v>
      </c>
      <c r="FA10" s="262">
        <v>81330</v>
      </c>
      <c r="FB10" s="262">
        <v>190140</v>
      </c>
      <c r="FC10" s="262">
        <v>0.42420000000000002</v>
      </c>
      <c r="FD10" s="262">
        <v>132020</v>
      </c>
      <c r="FE10" s="262">
        <v>52370</v>
      </c>
      <c r="FF10" s="262">
        <v>68870</v>
      </c>
      <c r="FG10" s="262">
        <v>10790</v>
      </c>
      <c r="FH10" s="262">
        <v>49150</v>
      </c>
      <c r="FI10" s="262">
        <v>1890</v>
      </c>
      <c r="FJ10" s="262">
        <v>26880</v>
      </c>
      <c r="FK10" s="262">
        <v>28880</v>
      </c>
      <c r="FL10" s="262">
        <v>11870</v>
      </c>
      <c r="FM10" s="262">
        <v>13350</v>
      </c>
      <c r="FN10" s="262">
        <v>1401370</v>
      </c>
      <c r="FO10" s="262">
        <v>77890</v>
      </c>
      <c r="FP10" s="262">
        <v>54550</v>
      </c>
      <c r="FQ10" s="262">
        <v>23340</v>
      </c>
      <c r="FR10" s="262">
        <v>357220</v>
      </c>
      <c r="FS10" s="262">
        <v>636750</v>
      </c>
      <c r="FT10" s="262">
        <v>625970</v>
      </c>
      <c r="FU10" s="262">
        <v>10790</v>
      </c>
      <c r="FV10" s="262">
        <v>101350</v>
      </c>
      <c r="FW10" s="262">
        <v>228170</v>
      </c>
      <c r="FX10" s="262">
        <v>1401370</v>
      </c>
      <c r="FY10" s="262">
        <v>243710</v>
      </c>
      <c r="FZ10" s="262">
        <v>744000</v>
      </c>
      <c r="GA10" s="262">
        <v>193460</v>
      </c>
      <c r="GB10" s="262">
        <v>10680</v>
      </c>
      <c r="GC10" s="262">
        <v>100330</v>
      </c>
      <c r="GD10" s="262">
        <v>95730</v>
      </c>
      <c r="GE10" s="262">
        <v>13450</v>
      </c>
      <c r="GF10">
        <v>78547</v>
      </c>
      <c r="GG10">
        <v>67330</v>
      </c>
      <c r="GH10">
        <v>79197</v>
      </c>
      <c r="GI10">
        <v>24211</v>
      </c>
      <c r="GJ10">
        <v>13052</v>
      </c>
      <c r="GK10">
        <v>29743</v>
      </c>
      <c r="GL10">
        <v>53449</v>
      </c>
      <c r="GM10">
        <v>24247</v>
      </c>
      <c r="GN10">
        <v>14359</v>
      </c>
      <c r="GO10">
        <v>5043</v>
      </c>
    </row>
    <row r="11" spans="1:207">
      <c r="A11" s="262">
        <v>3</v>
      </c>
      <c r="B11" s="262">
        <v>3</v>
      </c>
      <c r="C11" s="262" t="s">
        <v>3018</v>
      </c>
      <c r="D11" s="262" t="s">
        <v>3018</v>
      </c>
      <c r="E11" s="262" t="s">
        <v>195</v>
      </c>
      <c r="F11" s="262" t="s">
        <v>195</v>
      </c>
      <c r="G11" s="262" t="s">
        <v>3019</v>
      </c>
      <c r="H11" s="262" t="s">
        <v>3015</v>
      </c>
      <c r="I11" s="262">
        <v>2218092</v>
      </c>
      <c r="J11" s="262">
        <v>253155</v>
      </c>
      <c r="K11" s="262">
        <v>210510</v>
      </c>
      <c r="L11" s="262">
        <v>243574</v>
      </c>
      <c r="M11" s="262">
        <v>353624</v>
      </c>
      <c r="N11" s="262">
        <v>347365</v>
      </c>
      <c r="O11" s="262">
        <v>233703</v>
      </c>
      <c r="P11" s="262">
        <v>327586</v>
      </c>
      <c r="Q11" s="262">
        <v>176690</v>
      </c>
      <c r="R11" s="262">
        <v>71885</v>
      </c>
      <c r="S11" s="262">
        <v>150271</v>
      </c>
      <c r="T11" s="262">
        <v>1972185</v>
      </c>
      <c r="U11" s="262">
        <v>19607</v>
      </c>
      <c r="V11" s="262">
        <v>25079</v>
      </c>
      <c r="W11" s="262">
        <v>24521</v>
      </c>
      <c r="X11" s="262">
        <v>14669</v>
      </c>
      <c r="Y11" s="262">
        <v>3721</v>
      </c>
      <c r="Z11" s="262">
        <v>8039</v>
      </c>
      <c r="AA11" s="262">
        <v>87529</v>
      </c>
      <c r="AB11" s="262">
        <v>146310</v>
      </c>
      <c r="AC11" s="262">
        <v>19262</v>
      </c>
      <c r="AD11" s="262">
        <v>1867905</v>
      </c>
      <c r="AE11" s="262">
        <v>89868</v>
      </c>
      <c r="AF11" s="262">
        <v>7218</v>
      </c>
      <c r="AG11" s="262">
        <v>1618363</v>
      </c>
      <c r="AH11" s="262">
        <v>337160</v>
      </c>
      <c r="AI11" s="262">
        <v>194772</v>
      </c>
      <c r="AJ11" s="262">
        <v>57032</v>
      </c>
      <c r="AK11" s="262">
        <v>10765</v>
      </c>
      <c r="AL11" s="262">
        <v>1585905</v>
      </c>
      <c r="AM11" s="262">
        <v>248642</v>
      </c>
      <c r="AN11" s="262">
        <v>301867</v>
      </c>
      <c r="AO11" s="262">
        <v>81678</v>
      </c>
      <c r="AP11" s="262">
        <v>3817953</v>
      </c>
      <c r="AQ11" s="262">
        <v>463951</v>
      </c>
      <c r="AR11" s="262">
        <v>376494</v>
      </c>
      <c r="AS11" s="262">
        <v>481481</v>
      </c>
      <c r="AT11" s="262">
        <v>666967</v>
      </c>
      <c r="AU11" s="262">
        <v>618619</v>
      </c>
      <c r="AV11" s="262">
        <v>360536</v>
      </c>
      <c r="AW11" s="262">
        <v>532010</v>
      </c>
      <c r="AX11" s="262">
        <v>222105</v>
      </c>
      <c r="AY11" s="262">
        <v>94463</v>
      </c>
      <c r="AZ11" s="262">
        <v>677018</v>
      </c>
      <c r="BA11" s="262">
        <v>2670471</v>
      </c>
      <c r="BB11" s="262">
        <v>113497</v>
      </c>
      <c r="BC11" s="262">
        <v>118144</v>
      </c>
      <c r="BD11" s="262">
        <v>145335</v>
      </c>
      <c r="BE11" s="262">
        <v>58584</v>
      </c>
      <c r="BF11" s="262">
        <v>6648</v>
      </c>
      <c r="BG11" s="262">
        <v>26929</v>
      </c>
      <c r="BH11" s="262">
        <v>252373</v>
      </c>
      <c r="BI11" s="262">
        <v>470411</v>
      </c>
      <c r="BJ11" s="262">
        <v>61003</v>
      </c>
      <c r="BK11" s="262">
        <v>2897350</v>
      </c>
      <c r="BL11" s="262">
        <v>125158</v>
      </c>
      <c r="BM11" s="262">
        <v>10331</v>
      </c>
      <c r="BN11" s="262">
        <v>1933274</v>
      </c>
      <c r="BO11" s="262">
        <v>1699228</v>
      </c>
      <c r="BP11" s="262">
        <v>44461</v>
      </c>
      <c r="BQ11" s="262">
        <v>139663</v>
      </c>
      <c r="BR11" s="262">
        <v>135701</v>
      </c>
      <c r="BS11" s="262">
        <v>493010</v>
      </c>
      <c r="BT11" s="277">
        <v>778496</v>
      </c>
      <c r="BU11" s="277">
        <v>636419</v>
      </c>
      <c r="BV11" s="262">
        <v>535634</v>
      </c>
      <c r="BW11" s="262">
        <v>510816</v>
      </c>
      <c r="BX11" s="262">
        <v>315581</v>
      </c>
      <c r="BY11" s="262">
        <v>154922</v>
      </c>
      <c r="BZ11" s="262">
        <v>97019</v>
      </c>
      <c r="CA11" s="262">
        <v>159028</v>
      </c>
      <c r="CB11" s="262">
        <v>87807</v>
      </c>
      <c r="CC11" s="262">
        <v>204749</v>
      </c>
      <c r="CD11" s="262">
        <v>626353</v>
      </c>
      <c r="CE11" s="262">
        <v>932923</v>
      </c>
      <c r="CF11" s="262">
        <v>750038</v>
      </c>
      <c r="CG11" s="262">
        <v>520410</v>
      </c>
      <c r="CH11" s="262">
        <v>694346</v>
      </c>
      <c r="CI11" s="262">
        <v>2401313</v>
      </c>
      <c r="CJ11" s="262">
        <v>411389</v>
      </c>
      <c r="CK11" s="262">
        <v>821982</v>
      </c>
      <c r="CL11" s="262">
        <v>181942</v>
      </c>
      <c r="CM11" s="262">
        <v>3517840</v>
      </c>
      <c r="CN11" s="262">
        <v>1222307</v>
      </c>
      <c r="CO11" s="262">
        <v>1005792</v>
      </c>
      <c r="CP11" s="262">
        <v>936165</v>
      </c>
      <c r="CQ11" s="262">
        <v>273343</v>
      </c>
      <c r="CR11" s="262">
        <v>80233</v>
      </c>
      <c r="CS11" s="262">
        <v>1222307</v>
      </c>
      <c r="CT11" s="262">
        <v>1183634</v>
      </c>
      <c r="CU11" s="262">
        <v>521773</v>
      </c>
      <c r="CV11" s="262">
        <v>398085</v>
      </c>
      <c r="CW11" s="262">
        <v>128414</v>
      </c>
      <c r="CX11" s="262">
        <v>63627</v>
      </c>
      <c r="CY11" s="262">
        <v>7777992</v>
      </c>
      <c r="CZ11" s="262">
        <v>3803776</v>
      </c>
      <c r="DA11" s="262">
        <v>3974216</v>
      </c>
      <c r="DB11" s="262">
        <v>675020</v>
      </c>
      <c r="DC11" s="262">
        <v>860481</v>
      </c>
      <c r="DD11" s="262">
        <v>869119</v>
      </c>
      <c r="DE11" s="262">
        <v>1104469</v>
      </c>
      <c r="DF11" s="262">
        <v>868890</v>
      </c>
      <c r="DG11" s="262">
        <v>793463</v>
      </c>
      <c r="DH11" s="262">
        <v>417962</v>
      </c>
      <c r="DI11" s="262">
        <v>185735</v>
      </c>
      <c r="DJ11" s="262">
        <v>196711</v>
      </c>
      <c r="DK11" s="262">
        <v>716667</v>
      </c>
      <c r="DL11" s="262">
        <v>256246</v>
      </c>
      <c r="DM11" s="262">
        <v>626602</v>
      </c>
      <c r="DN11" s="262">
        <v>422659</v>
      </c>
      <c r="DO11" s="262">
        <v>875284</v>
      </c>
      <c r="DP11" s="262">
        <v>1313304</v>
      </c>
      <c r="DQ11" s="262">
        <v>1569272</v>
      </c>
      <c r="DR11" s="262">
        <v>882074</v>
      </c>
      <c r="DS11" s="262">
        <v>733438</v>
      </c>
      <c r="DT11" s="262">
        <v>4073830</v>
      </c>
      <c r="DU11" s="262">
        <v>3894540</v>
      </c>
      <c r="DV11" s="262">
        <v>179290</v>
      </c>
      <c r="DW11" s="262">
        <v>3649850</v>
      </c>
      <c r="DX11" s="262">
        <v>3894540</v>
      </c>
      <c r="DY11" s="262">
        <v>3254780</v>
      </c>
      <c r="DZ11" s="262">
        <v>225810</v>
      </c>
      <c r="EA11" s="262">
        <v>171630</v>
      </c>
      <c r="EB11" s="262">
        <v>194780</v>
      </c>
      <c r="EC11" s="262">
        <v>47530</v>
      </c>
      <c r="ED11" s="262">
        <v>3814110</v>
      </c>
      <c r="EE11" s="262">
        <v>160210</v>
      </c>
      <c r="EF11" s="262">
        <v>581810</v>
      </c>
      <c r="EG11" s="262">
        <v>724260</v>
      </c>
      <c r="EH11" s="262">
        <v>505190</v>
      </c>
      <c r="EI11" s="262">
        <v>613450</v>
      </c>
      <c r="EJ11" s="262">
        <v>81470</v>
      </c>
      <c r="EK11" s="262">
        <v>496730</v>
      </c>
      <c r="EL11" s="262">
        <v>265820</v>
      </c>
      <c r="EM11" s="262">
        <v>358180</v>
      </c>
      <c r="EN11" s="262">
        <v>26980</v>
      </c>
      <c r="EO11" s="262">
        <v>3894540</v>
      </c>
      <c r="EP11" s="262">
        <v>106850</v>
      </c>
      <c r="EQ11" s="262">
        <v>1008820</v>
      </c>
      <c r="ER11" s="262">
        <v>736400</v>
      </c>
      <c r="ES11" s="262">
        <v>55000</v>
      </c>
      <c r="ET11" s="262">
        <v>217420</v>
      </c>
      <c r="EU11" s="262">
        <v>981250</v>
      </c>
      <c r="EV11" s="262">
        <v>684070</v>
      </c>
      <c r="EW11" s="262">
        <v>297180</v>
      </c>
      <c r="EX11" s="262">
        <v>1797460</v>
      </c>
      <c r="EY11" s="262">
        <v>115480</v>
      </c>
      <c r="EZ11" s="262">
        <v>448370</v>
      </c>
      <c r="FA11" s="262">
        <v>296970</v>
      </c>
      <c r="FB11" s="262">
        <v>936630</v>
      </c>
      <c r="FC11" s="262">
        <v>170</v>
      </c>
      <c r="FD11" s="262">
        <v>998900</v>
      </c>
      <c r="FE11" s="262">
        <v>317000</v>
      </c>
      <c r="FF11" s="262">
        <v>538220</v>
      </c>
      <c r="FG11" s="262">
        <v>143690</v>
      </c>
      <c r="FH11" s="262">
        <v>307380</v>
      </c>
      <c r="FI11" s="262">
        <v>78040</v>
      </c>
      <c r="FJ11" s="262">
        <v>189130</v>
      </c>
      <c r="FK11" s="262">
        <v>285840</v>
      </c>
      <c r="FL11" s="262">
        <v>56970</v>
      </c>
      <c r="FM11" s="262">
        <v>81540</v>
      </c>
      <c r="FN11" s="262">
        <v>6630290</v>
      </c>
      <c r="FO11" s="262">
        <v>487510</v>
      </c>
      <c r="FP11" s="262">
        <v>294690</v>
      </c>
      <c r="FQ11" s="262">
        <v>192820</v>
      </c>
      <c r="FR11" s="262">
        <v>2438040</v>
      </c>
      <c r="FS11" s="262">
        <v>2057220</v>
      </c>
      <c r="FT11" s="262">
        <v>1913540</v>
      </c>
      <c r="FU11" s="262">
        <v>143690</v>
      </c>
      <c r="FV11" s="262">
        <v>523840</v>
      </c>
      <c r="FW11" s="262">
        <v>1123670</v>
      </c>
      <c r="FX11" s="262">
        <v>6630290</v>
      </c>
      <c r="FY11" s="262">
        <v>1900720</v>
      </c>
      <c r="FZ11" s="262">
        <v>3134140</v>
      </c>
      <c r="GA11" s="262">
        <v>688650</v>
      </c>
      <c r="GB11" s="262">
        <v>82130</v>
      </c>
      <c r="GC11" s="262">
        <v>326020</v>
      </c>
      <c r="GD11" s="262">
        <v>431870</v>
      </c>
      <c r="GE11" s="262">
        <v>66750</v>
      </c>
      <c r="GF11">
        <v>253155</v>
      </c>
      <c r="GG11">
        <v>203850</v>
      </c>
      <c r="GH11">
        <v>920337</v>
      </c>
      <c r="GI11">
        <v>214769</v>
      </c>
      <c r="GJ11">
        <v>80500</v>
      </c>
      <c r="GK11">
        <v>149172</v>
      </c>
      <c r="GL11">
        <v>196092</v>
      </c>
      <c r="GM11">
        <v>104661</v>
      </c>
      <c r="GN11">
        <v>69532</v>
      </c>
      <c r="GO11">
        <v>26024</v>
      </c>
    </row>
    <row r="12" spans="1:207">
      <c r="A12" s="262">
        <v>5</v>
      </c>
      <c r="B12" s="262">
        <v>5</v>
      </c>
      <c r="C12" s="262" t="s">
        <v>3021</v>
      </c>
      <c r="D12" s="262" t="s">
        <v>53</v>
      </c>
      <c r="E12" s="262" t="s">
        <v>192</v>
      </c>
      <c r="F12" s="262" t="s">
        <v>192</v>
      </c>
      <c r="G12" s="262" t="s">
        <v>3026</v>
      </c>
      <c r="H12" s="262" t="s">
        <v>3015</v>
      </c>
      <c r="I12" s="262">
        <v>3881868</v>
      </c>
      <c r="J12" s="262">
        <v>445226</v>
      </c>
      <c r="K12" s="262">
        <v>439483</v>
      </c>
      <c r="L12" s="262">
        <v>558084</v>
      </c>
      <c r="M12" s="262">
        <v>615587</v>
      </c>
      <c r="N12" s="262">
        <v>571383</v>
      </c>
      <c r="O12" s="262">
        <v>417592</v>
      </c>
      <c r="P12" s="262">
        <v>448690</v>
      </c>
      <c r="Q12" s="262">
        <v>257418</v>
      </c>
      <c r="R12" s="262">
        <v>128405</v>
      </c>
      <c r="S12" s="262">
        <v>409283</v>
      </c>
      <c r="T12" s="262">
        <v>3192157</v>
      </c>
      <c r="U12" s="262">
        <v>57711</v>
      </c>
      <c r="V12" s="262">
        <v>49079</v>
      </c>
      <c r="W12" s="262">
        <v>126476</v>
      </c>
      <c r="X12" s="262">
        <v>26216</v>
      </c>
      <c r="Y12" s="262">
        <v>5473</v>
      </c>
      <c r="Z12" s="262">
        <v>15473</v>
      </c>
      <c r="AA12" s="262">
        <v>211568</v>
      </c>
      <c r="AB12" s="262">
        <v>341407</v>
      </c>
      <c r="AC12" s="262">
        <v>38674</v>
      </c>
      <c r="AD12" s="262">
        <v>3071209</v>
      </c>
      <c r="AE12" s="262">
        <v>202098</v>
      </c>
      <c r="AF12" s="262">
        <v>16912</v>
      </c>
      <c r="AG12" s="262">
        <v>2365413</v>
      </c>
      <c r="AH12" s="262">
        <v>667005</v>
      </c>
      <c r="AI12" s="262">
        <v>622897</v>
      </c>
      <c r="AJ12" s="262">
        <v>190552</v>
      </c>
      <c r="AK12" s="262">
        <v>36001</v>
      </c>
      <c r="AL12" s="262">
        <v>1885056</v>
      </c>
      <c r="AM12" s="262">
        <v>762896</v>
      </c>
      <c r="AN12" s="262">
        <v>1075829</v>
      </c>
      <c r="AO12" s="262">
        <v>158087</v>
      </c>
      <c r="AP12" s="262">
        <v>8722211</v>
      </c>
      <c r="AQ12" s="262">
        <v>939443</v>
      </c>
      <c r="AR12" s="262">
        <v>880138</v>
      </c>
      <c r="AS12" s="262">
        <v>1455354</v>
      </c>
      <c r="AT12" s="262">
        <v>1599453</v>
      </c>
      <c r="AU12" s="262">
        <v>1414365</v>
      </c>
      <c r="AV12" s="262">
        <v>835754</v>
      </c>
      <c r="AW12" s="262">
        <v>961470</v>
      </c>
      <c r="AX12" s="262">
        <v>420661</v>
      </c>
      <c r="AY12" s="262">
        <v>213213</v>
      </c>
      <c r="AZ12" s="262">
        <v>2006422</v>
      </c>
      <c r="BA12" s="262">
        <v>5247887</v>
      </c>
      <c r="BB12" s="262">
        <v>323817</v>
      </c>
      <c r="BC12" s="262">
        <v>255099</v>
      </c>
      <c r="BD12" s="262">
        <v>681031</v>
      </c>
      <c r="BE12" s="262">
        <v>110455</v>
      </c>
      <c r="BF12" s="262">
        <v>28745</v>
      </c>
      <c r="BG12" s="262">
        <v>66395</v>
      </c>
      <c r="BH12" s="262">
        <v>708207</v>
      </c>
      <c r="BI12" s="262">
        <v>1234030</v>
      </c>
      <c r="BJ12" s="262">
        <v>147530</v>
      </c>
      <c r="BK12" s="262">
        <v>6173628</v>
      </c>
      <c r="BL12" s="262">
        <v>421102</v>
      </c>
      <c r="BM12" s="262">
        <v>35354</v>
      </c>
      <c r="BN12" s="262">
        <v>3520751</v>
      </c>
      <c r="BO12" s="262">
        <v>4863373</v>
      </c>
      <c r="BP12" s="262">
        <v>13307</v>
      </c>
      <c r="BQ12" s="262">
        <v>322420</v>
      </c>
      <c r="BR12" s="262">
        <v>413465</v>
      </c>
      <c r="BS12" s="277">
        <v>1556598</v>
      </c>
      <c r="BT12" s="277">
        <v>2241788</v>
      </c>
      <c r="BU12" s="277">
        <v>1569308</v>
      </c>
      <c r="BV12" s="262">
        <v>1015767</v>
      </c>
      <c r="BW12" s="262">
        <v>886085</v>
      </c>
      <c r="BX12" s="262">
        <v>481273</v>
      </c>
      <c r="BY12" s="262">
        <v>220559</v>
      </c>
      <c r="BZ12" s="262">
        <v>129606</v>
      </c>
      <c r="CA12" s="262">
        <v>205402</v>
      </c>
      <c r="CB12" s="262">
        <v>263793</v>
      </c>
      <c r="CC12" s="262">
        <v>874935</v>
      </c>
      <c r="CD12" s="262">
        <v>2057326</v>
      </c>
      <c r="CE12" s="262">
        <v>2297530</v>
      </c>
      <c r="CF12" s="262">
        <v>1412908</v>
      </c>
      <c r="CG12" s="262">
        <v>888716</v>
      </c>
      <c r="CH12" s="262">
        <v>924643</v>
      </c>
      <c r="CI12" s="262">
        <v>3532201</v>
      </c>
      <c r="CJ12" s="262">
        <v>1407281</v>
      </c>
      <c r="CK12" s="262">
        <v>3243050</v>
      </c>
      <c r="CL12" s="262">
        <v>537319</v>
      </c>
      <c r="CM12" s="262">
        <v>8130738</v>
      </c>
      <c r="CN12" s="262">
        <v>3075391</v>
      </c>
      <c r="CO12" s="262">
        <v>2258735</v>
      </c>
      <c r="CP12" s="262">
        <v>2005782</v>
      </c>
      <c r="CQ12" s="262">
        <v>604140</v>
      </c>
      <c r="CR12" s="262">
        <v>186690</v>
      </c>
      <c r="CS12" s="262">
        <v>3075391</v>
      </c>
      <c r="CT12" s="262">
        <v>2678337</v>
      </c>
      <c r="CU12" s="262">
        <v>1130871</v>
      </c>
      <c r="CV12" s="262">
        <v>841284</v>
      </c>
      <c r="CW12" s="262">
        <v>273704</v>
      </c>
      <c r="CX12" s="262">
        <v>131151</v>
      </c>
      <c r="CY12" s="262">
        <v>17538251</v>
      </c>
      <c r="CZ12" s="262">
        <v>8517934</v>
      </c>
      <c r="DA12" s="262">
        <v>9020318</v>
      </c>
      <c r="DB12" s="262">
        <v>1516977</v>
      </c>
      <c r="DC12" s="262">
        <v>1872888</v>
      </c>
      <c r="DD12" s="262">
        <v>2075654</v>
      </c>
      <c r="DE12" s="262">
        <v>2517871</v>
      </c>
      <c r="DF12" s="262">
        <v>1875133</v>
      </c>
      <c r="DG12" s="262">
        <v>1754230</v>
      </c>
      <c r="DH12" s="262">
        <v>929262</v>
      </c>
      <c r="DI12" s="262">
        <v>427611</v>
      </c>
      <c r="DJ12" s="262">
        <v>444860</v>
      </c>
      <c r="DK12" s="262">
        <v>1557527</v>
      </c>
      <c r="DL12" s="262">
        <v>555141</v>
      </c>
      <c r="DM12" s="262">
        <v>1446395</v>
      </c>
      <c r="DN12" s="262">
        <v>1033985</v>
      </c>
      <c r="DO12" s="262">
        <v>2046750</v>
      </c>
      <c r="DP12" s="262">
        <v>2949487</v>
      </c>
      <c r="DQ12" s="262">
        <v>3523514</v>
      </c>
      <c r="DR12" s="262">
        <v>1903701</v>
      </c>
      <c r="DS12" s="262">
        <v>1649281</v>
      </c>
      <c r="DT12" s="262">
        <v>9088970</v>
      </c>
      <c r="DU12" s="262">
        <v>8625870</v>
      </c>
      <c r="DV12" s="262">
        <v>463100</v>
      </c>
      <c r="DW12" s="262">
        <v>8347030</v>
      </c>
      <c r="DX12" s="262">
        <v>8625870</v>
      </c>
      <c r="DY12" s="262">
        <v>7181150</v>
      </c>
      <c r="DZ12" s="262">
        <v>452450</v>
      </c>
      <c r="EA12" s="262">
        <v>403470</v>
      </c>
      <c r="EB12" s="262">
        <v>502380</v>
      </c>
      <c r="EC12" s="262">
        <v>86430</v>
      </c>
      <c r="ED12" s="262">
        <v>8442780</v>
      </c>
      <c r="EE12" s="262">
        <v>426000</v>
      </c>
      <c r="EF12" s="262">
        <v>1450950</v>
      </c>
      <c r="EG12" s="262">
        <v>1633870</v>
      </c>
      <c r="EH12" s="262">
        <v>1183740</v>
      </c>
      <c r="EI12" s="262">
        <v>1313550</v>
      </c>
      <c r="EJ12" s="262">
        <v>101640</v>
      </c>
      <c r="EK12" s="262">
        <v>1011070</v>
      </c>
      <c r="EL12" s="262">
        <v>551450</v>
      </c>
      <c r="EM12" s="262">
        <v>742540</v>
      </c>
      <c r="EN12" s="262">
        <v>27980</v>
      </c>
      <c r="EO12" s="262">
        <v>8625870</v>
      </c>
      <c r="EP12" s="262">
        <v>95110</v>
      </c>
      <c r="EQ12" s="262">
        <v>2205580</v>
      </c>
      <c r="ER12" s="262">
        <v>1646660</v>
      </c>
      <c r="ES12" s="262">
        <v>130960</v>
      </c>
      <c r="ET12" s="262">
        <v>427960</v>
      </c>
      <c r="EU12" s="262">
        <v>2210480</v>
      </c>
      <c r="EV12" s="262">
        <v>1486340</v>
      </c>
      <c r="EW12" s="262">
        <v>724140</v>
      </c>
      <c r="EX12" s="262">
        <v>4114450</v>
      </c>
      <c r="EY12" s="262">
        <v>277510</v>
      </c>
      <c r="EZ12" s="262">
        <v>1120230</v>
      </c>
      <c r="FA12" s="262">
        <v>585280</v>
      </c>
      <c r="FB12" s="262">
        <v>2131440</v>
      </c>
      <c r="FC12" s="262">
        <v>240</v>
      </c>
      <c r="FD12" s="262">
        <v>2255690</v>
      </c>
      <c r="FE12" s="262">
        <v>696790</v>
      </c>
      <c r="FF12" s="262">
        <v>1150760</v>
      </c>
      <c r="FG12" s="262">
        <v>408140</v>
      </c>
      <c r="FH12" s="262">
        <v>675220</v>
      </c>
      <c r="FI12" s="262">
        <v>184190</v>
      </c>
      <c r="FJ12" s="262">
        <v>320980</v>
      </c>
      <c r="FK12" s="262">
        <v>605950</v>
      </c>
      <c r="FL12" s="262">
        <v>235170</v>
      </c>
      <c r="FM12" s="262">
        <v>234180</v>
      </c>
      <c r="FN12" s="262">
        <v>15019540</v>
      </c>
      <c r="FO12" s="262">
        <v>1350620</v>
      </c>
      <c r="FP12" s="262">
        <v>949720</v>
      </c>
      <c r="FQ12" s="262">
        <v>400900</v>
      </c>
      <c r="FR12" s="262">
        <v>5593840</v>
      </c>
      <c r="FS12" s="262">
        <v>3507880</v>
      </c>
      <c r="FT12" s="262">
        <v>3099740</v>
      </c>
      <c r="FU12" s="262">
        <v>408140</v>
      </c>
      <c r="FV12" s="262">
        <v>1477030</v>
      </c>
      <c r="FW12" s="262">
        <v>3090180</v>
      </c>
      <c r="FX12" s="262">
        <v>15019540</v>
      </c>
      <c r="FY12" s="262">
        <v>4503330</v>
      </c>
      <c r="FZ12" s="262">
        <v>6823980</v>
      </c>
      <c r="GA12" s="262">
        <v>1396020</v>
      </c>
      <c r="GB12" s="262">
        <v>205750</v>
      </c>
      <c r="GC12" s="262">
        <v>766980</v>
      </c>
      <c r="GD12" s="262">
        <v>1141580</v>
      </c>
      <c r="GE12" s="262">
        <v>181900</v>
      </c>
      <c r="GF12">
        <v>445226</v>
      </c>
      <c r="GG12">
        <v>425204</v>
      </c>
      <c r="GH12">
        <v>1708583</v>
      </c>
      <c r="GI12">
        <v>371161</v>
      </c>
      <c r="GJ12">
        <v>139064</v>
      </c>
      <c r="GK12">
        <v>210415</v>
      </c>
      <c r="GL12">
        <v>258277</v>
      </c>
      <c r="GM12">
        <v>158861</v>
      </c>
      <c r="GN12">
        <v>114636</v>
      </c>
      <c r="GO12">
        <v>50441</v>
      </c>
    </row>
    <row r="13" spans="1:207">
      <c r="A13" s="262">
        <v>7</v>
      </c>
      <c r="B13" s="262">
        <v>7</v>
      </c>
      <c r="C13" s="262" t="s">
        <v>3023</v>
      </c>
      <c r="D13" s="262" t="s">
        <v>3035</v>
      </c>
      <c r="E13" s="262" t="s">
        <v>190</v>
      </c>
      <c r="F13" s="262" t="s">
        <v>190</v>
      </c>
      <c r="G13" s="262" t="s">
        <v>3036</v>
      </c>
      <c r="H13" s="262" t="s">
        <v>3015</v>
      </c>
      <c r="I13" s="262">
        <v>1183475</v>
      </c>
      <c r="J13" s="262">
        <v>181833</v>
      </c>
      <c r="K13" s="262">
        <v>126712</v>
      </c>
      <c r="L13" s="262">
        <v>126759</v>
      </c>
      <c r="M13" s="262">
        <v>173548</v>
      </c>
      <c r="N13" s="262">
        <v>174028</v>
      </c>
      <c r="O13" s="262">
        <v>137047</v>
      </c>
      <c r="P13" s="262">
        <v>144425</v>
      </c>
      <c r="Q13" s="262">
        <v>79543</v>
      </c>
      <c r="R13" s="262">
        <v>39580</v>
      </c>
      <c r="S13" s="262">
        <v>88519</v>
      </c>
      <c r="T13" s="262">
        <v>1060228</v>
      </c>
      <c r="U13" s="262">
        <v>3425</v>
      </c>
      <c r="V13" s="262">
        <v>12683</v>
      </c>
      <c r="W13" s="262">
        <v>8438</v>
      </c>
      <c r="X13" s="262">
        <v>4760</v>
      </c>
      <c r="Y13" s="262">
        <v>1109</v>
      </c>
      <c r="Z13" s="262">
        <v>4313</v>
      </c>
      <c r="AA13" s="262">
        <v>28315</v>
      </c>
      <c r="AB13" s="262">
        <v>69769</v>
      </c>
      <c r="AC13" s="262">
        <v>5500</v>
      </c>
      <c r="AD13" s="262">
        <v>964750</v>
      </c>
      <c r="AE13" s="262">
        <v>103185</v>
      </c>
      <c r="AF13" s="262">
        <v>11956</v>
      </c>
      <c r="AG13" s="262">
        <v>843958</v>
      </c>
      <c r="AH13" s="262">
        <v>195316</v>
      </c>
      <c r="AI13" s="262">
        <v>114928</v>
      </c>
      <c r="AJ13" s="262">
        <v>23254</v>
      </c>
      <c r="AK13" s="262">
        <v>6019</v>
      </c>
      <c r="AL13" s="262">
        <v>813645</v>
      </c>
      <c r="AM13" s="262">
        <v>131807</v>
      </c>
      <c r="AN13" s="262">
        <v>187370</v>
      </c>
      <c r="AO13" s="262">
        <v>50653</v>
      </c>
      <c r="AP13" s="262">
        <v>2010559</v>
      </c>
      <c r="AQ13" s="262">
        <v>265241</v>
      </c>
      <c r="AR13" s="262">
        <v>193759</v>
      </c>
      <c r="AS13" s="262">
        <v>227164</v>
      </c>
      <c r="AT13" s="262">
        <v>315431</v>
      </c>
      <c r="AU13" s="262">
        <v>321905</v>
      </c>
      <c r="AV13" s="262">
        <v>232657</v>
      </c>
      <c r="AW13" s="262">
        <v>277867</v>
      </c>
      <c r="AX13" s="262">
        <v>113006</v>
      </c>
      <c r="AY13" s="262">
        <v>55860</v>
      </c>
      <c r="AZ13" s="262">
        <v>398194</v>
      </c>
      <c r="BA13" s="262">
        <v>1432497</v>
      </c>
      <c r="BB13" s="262">
        <v>16221</v>
      </c>
      <c r="BC13" s="262">
        <v>67618</v>
      </c>
      <c r="BD13" s="262">
        <v>51821</v>
      </c>
      <c r="BE13" s="262">
        <v>16806</v>
      </c>
      <c r="BF13" s="262">
        <v>4931</v>
      </c>
      <c r="BG13" s="262">
        <v>14802</v>
      </c>
      <c r="BH13" s="262">
        <v>71005</v>
      </c>
      <c r="BI13" s="262">
        <v>220161</v>
      </c>
      <c r="BJ13" s="262">
        <v>17606</v>
      </c>
      <c r="BK13" s="262">
        <v>1528992</v>
      </c>
      <c r="BL13" s="262">
        <v>147162</v>
      </c>
      <c r="BM13" s="262">
        <v>17964</v>
      </c>
      <c r="BN13" s="262">
        <v>1056986</v>
      </c>
      <c r="BO13" s="262">
        <v>841958</v>
      </c>
      <c r="BP13" s="262">
        <v>14906</v>
      </c>
      <c r="BQ13" s="262">
        <v>89040</v>
      </c>
      <c r="BR13" s="262">
        <v>79051</v>
      </c>
      <c r="BS13" s="262">
        <v>219658</v>
      </c>
      <c r="BT13" s="277">
        <v>368640</v>
      </c>
      <c r="BU13" s="277">
        <v>363190</v>
      </c>
      <c r="BV13" s="262">
        <v>281553</v>
      </c>
      <c r="BW13" s="262">
        <v>282169</v>
      </c>
      <c r="BX13" s="262">
        <v>181337</v>
      </c>
      <c r="BY13" s="262">
        <v>86315</v>
      </c>
      <c r="BZ13" s="262">
        <v>53728</v>
      </c>
      <c r="CA13" s="262">
        <v>87249</v>
      </c>
      <c r="CB13" s="262">
        <v>56146</v>
      </c>
      <c r="CC13" s="262">
        <v>130279</v>
      </c>
      <c r="CD13" s="262">
        <v>335419</v>
      </c>
      <c r="CE13" s="262">
        <v>436277</v>
      </c>
      <c r="CF13" s="262">
        <v>364352</v>
      </c>
      <c r="CG13" s="262">
        <v>292471</v>
      </c>
      <c r="CH13" s="262">
        <v>387946</v>
      </c>
      <c r="CI13" s="262">
        <v>1223079</v>
      </c>
      <c r="CJ13" s="262">
        <v>214297</v>
      </c>
      <c r="CK13" s="262">
        <v>434772</v>
      </c>
      <c r="CL13" s="262">
        <v>130742</v>
      </c>
      <c r="CM13" s="262">
        <v>1789030</v>
      </c>
      <c r="CN13" s="262">
        <v>594174</v>
      </c>
      <c r="CO13" s="262">
        <v>507580</v>
      </c>
      <c r="CP13" s="262">
        <v>502933</v>
      </c>
      <c r="CQ13" s="262">
        <v>143023</v>
      </c>
      <c r="CR13" s="262">
        <v>41320</v>
      </c>
      <c r="CS13" s="262">
        <v>594174</v>
      </c>
      <c r="CT13" s="262">
        <v>600745</v>
      </c>
      <c r="CU13" s="262">
        <v>285816</v>
      </c>
      <c r="CV13" s="262">
        <v>210851</v>
      </c>
      <c r="CW13" s="262">
        <v>65690</v>
      </c>
      <c r="CX13" s="262">
        <v>31754</v>
      </c>
      <c r="CY13" s="262">
        <v>3989808</v>
      </c>
      <c r="CZ13" s="262">
        <v>1950352</v>
      </c>
      <c r="DA13" s="262">
        <v>2039456</v>
      </c>
      <c r="DB13" s="262">
        <v>332134</v>
      </c>
      <c r="DC13" s="262">
        <v>424864</v>
      </c>
      <c r="DD13" s="262">
        <v>469479</v>
      </c>
      <c r="DE13" s="262">
        <v>602833</v>
      </c>
      <c r="DF13" s="262">
        <v>430672</v>
      </c>
      <c r="DG13" s="262">
        <v>401069</v>
      </c>
      <c r="DH13" s="262">
        <v>219274</v>
      </c>
      <c r="DI13" s="262">
        <v>94158</v>
      </c>
      <c r="DJ13" s="262">
        <v>97666</v>
      </c>
      <c r="DK13" s="262">
        <v>345175</v>
      </c>
      <c r="DL13" s="262">
        <v>127590</v>
      </c>
      <c r="DM13" s="262">
        <v>334394</v>
      </c>
      <c r="DN13" s="262">
        <v>227494</v>
      </c>
      <c r="DO13" s="262">
        <v>442153</v>
      </c>
      <c r="DP13" s="262">
        <v>667330</v>
      </c>
      <c r="DQ13" s="262">
        <v>841740</v>
      </c>
      <c r="DR13" s="262">
        <v>428491</v>
      </c>
      <c r="DS13" s="262">
        <v>383617</v>
      </c>
      <c r="DT13" s="262">
        <v>2151280</v>
      </c>
      <c r="DU13" s="262">
        <v>2069810</v>
      </c>
      <c r="DV13" s="262">
        <v>81480</v>
      </c>
      <c r="DW13" s="262">
        <v>1818130</v>
      </c>
      <c r="DX13" s="262">
        <v>2069810</v>
      </c>
      <c r="DY13" s="262">
        <v>1718010</v>
      </c>
      <c r="DZ13" s="262">
        <v>126980</v>
      </c>
      <c r="EA13" s="262">
        <v>96500</v>
      </c>
      <c r="EB13" s="262">
        <v>103560</v>
      </c>
      <c r="EC13" s="262">
        <v>24760</v>
      </c>
      <c r="ED13" s="262">
        <v>2022480</v>
      </c>
      <c r="EE13" s="262">
        <v>81860</v>
      </c>
      <c r="EF13" s="262">
        <v>311360</v>
      </c>
      <c r="EG13" s="262">
        <v>391080</v>
      </c>
      <c r="EH13" s="262">
        <v>279850</v>
      </c>
      <c r="EI13" s="262">
        <v>326520</v>
      </c>
      <c r="EJ13" s="262">
        <v>31430</v>
      </c>
      <c r="EK13" s="262">
        <v>254180</v>
      </c>
      <c r="EL13" s="262">
        <v>142140</v>
      </c>
      <c r="EM13" s="262">
        <v>191810</v>
      </c>
      <c r="EN13" s="262">
        <v>12250</v>
      </c>
      <c r="EO13" s="262">
        <v>2069810</v>
      </c>
      <c r="EP13" s="262">
        <v>39390</v>
      </c>
      <c r="EQ13" s="262">
        <v>561150</v>
      </c>
      <c r="ER13" s="262">
        <v>410860</v>
      </c>
      <c r="ES13" s="262">
        <v>27730</v>
      </c>
      <c r="ET13" s="262">
        <v>122560</v>
      </c>
      <c r="EU13" s="262">
        <v>513350</v>
      </c>
      <c r="EV13" s="262">
        <v>354950</v>
      </c>
      <c r="EW13" s="262">
        <v>158400</v>
      </c>
      <c r="EX13" s="262">
        <v>955890</v>
      </c>
      <c r="EY13" s="262">
        <v>66710</v>
      </c>
      <c r="EZ13" s="262">
        <v>218230</v>
      </c>
      <c r="FA13" s="262">
        <v>174160</v>
      </c>
      <c r="FB13" s="262">
        <v>496790</v>
      </c>
      <c r="FC13" s="262">
        <v>20</v>
      </c>
      <c r="FD13" s="262">
        <v>473850</v>
      </c>
      <c r="FE13" s="262">
        <v>150730</v>
      </c>
      <c r="FF13" s="262">
        <v>260990</v>
      </c>
      <c r="FG13" s="262">
        <v>62130</v>
      </c>
      <c r="FH13" s="262">
        <v>147840</v>
      </c>
      <c r="FI13" s="262">
        <v>22930</v>
      </c>
      <c r="FJ13" s="262">
        <v>99890</v>
      </c>
      <c r="FK13" s="262">
        <v>135880</v>
      </c>
      <c r="FL13" s="262">
        <v>28500</v>
      </c>
      <c r="FM13" s="262">
        <v>38810</v>
      </c>
      <c r="FN13" s="262">
        <v>3435380</v>
      </c>
      <c r="FO13" s="262">
        <v>229400</v>
      </c>
      <c r="FP13" s="262">
        <v>139940</v>
      </c>
      <c r="FQ13" s="262">
        <v>89460</v>
      </c>
      <c r="FR13" s="262">
        <v>1500350</v>
      </c>
      <c r="FS13" s="262">
        <v>830610</v>
      </c>
      <c r="FT13" s="262">
        <v>768470</v>
      </c>
      <c r="FU13" s="262">
        <v>62130</v>
      </c>
      <c r="FV13" s="262">
        <v>256730</v>
      </c>
      <c r="FW13" s="262">
        <v>618300</v>
      </c>
      <c r="FX13" s="262">
        <v>3435380</v>
      </c>
      <c r="FY13" s="262">
        <v>1020090</v>
      </c>
      <c r="FZ13" s="262">
        <v>1586450</v>
      </c>
      <c r="GA13" s="262">
        <v>352090</v>
      </c>
      <c r="GB13" s="262">
        <v>40640</v>
      </c>
      <c r="GC13" s="262">
        <v>178310</v>
      </c>
      <c r="GD13" s="262">
        <v>220610</v>
      </c>
      <c r="GE13" s="262">
        <v>37180</v>
      </c>
      <c r="GF13">
        <v>181833</v>
      </c>
      <c r="GG13">
        <v>123453</v>
      </c>
      <c r="GH13">
        <v>462714</v>
      </c>
      <c r="GI13">
        <v>120331</v>
      </c>
      <c r="GJ13">
        <v>47821</v>
      </c>
      <c r="GK13">
        <v>69320</v>
      </c>
      <c r="GL13">
        <v>79166</v>
      </c>
      <c r="GM13">
        <v>47349</v>
      </c>
      <c r="GN13">
        <v>36981</v>
      </c>
      <c r="GO13">
        <v>14507</v>
      </c>
    </row>
    <row r="14" spans="1:207">
      <c r="A14" s="262">
        <v>10</v>
      </c>
      <c r="B14" s="262">
        <v>10</v>
      </c>
      <c r="C14" s="262" t="s">
        <v>3027</v>
      </c>
      <c r="D14" s="262" t="s">
        <v>3041</v>
      </c>
      <c r="E14" s="262" t="s">
        <v>189</v>
      </c>
      <c r="F14" s="262" t="s">
        <v>189</v>
      </c>
      <c r="G14" s="262" t="s">
        <v>3042</v>
      </c>
      <c r="H14" s="262" t="s">
        <v>3015</v>
      </c>
      <c r="I14" s="262">
        <v>307532</v>
      </c>
      <c r="J14" s="262">
        <v>43520</v>
      </c>
      <c r="K14" s="262">
        <v>49564</v>
      </c>
      <c r="L14" s="262">
        <v>56592</v>
      </c>
      <c r="M14" s="262">
        <v>47221</v>
      </c>
      <c r="N14" s="262">
        <v>39370</v>
      </c>
      <c r="O14" s="262">
        <v>27668</v>
      </c>
      <c r="P14" s="262">
        <v>24979</v>
      </c>
      <c r="Q14" s="262">
        <v>12609</v>
      </c>
      <c r="R14" s="262">
        <v>6009</v>
      </c>
      <c r="S14" s="262">
        <v>21240</v>
      </c>
      <c r="T14" s="262">
        <v>278763</v>
      </c>
      <c r="U14" s="262">
        <v>335</v>
      </c>
      <c r="V14" s="262">
        <v>2366</v>
      </c>
      <c r="W14" s="262">
        <v>2742</v>
      </c>
      <c r="X14" s="262">
        <v>928</v>
      </c>
      <c r="Y14" s="262">
        <v>402</v>
      </c>
      <c r="Z14" s="262">
        <v>756</v>
      </c>
      <c r="AA14" s="262">
        <v>21031</v>
      </c>
      <c r="AB14" s="262">
        <v>14483</v>
      </c>
      <c r="AC14" s="262">
        <v>1852</v>
      </c>
      <c r="AD14" s="262">
        <v>246305</v>
      </c>
      <c r="AE14" s="262">
        <v>20986</v>
      </c>
      <c r="AF14" s="262">
        <v>2875</v>
      </c>
      <c r="AG14" s="262">
        <v>209148</v>
      </c>
      <c r="AH14" s="262">
        <v>66291</v>
      </c>
      <c r="AI14" s="262">
        <v>26792</v>
      </c>
      <c r="AJ14" s="262">
        <v>4130</v>
      </c>
      <c r="AK14" s="262">
        <v>1171</v>
      </c>
      <c r="AL14" s="262">
        <v>167172</v>
      </c>
      <c r="AM14" s="262">
        <v>62144</v>
      </c>
      <c r="AN14" s="262">
        <v>68969</v>
      </c>
      <c r="AO14" s="262">
        <v>9247</v>
      </c>
      <c r="AP14" s="262">
        <v>503387</v>
      </c>
      <c r="AQ14" s="262">
        <v>65491</v>
      </c>
      <c r="AR14" s="262">
        <v>75658</v>
      </c>
      <c r="AS14" s="262">
        <v>91934</v>
      </c>
      <c r="AT14" s="262">
        <v>82598</v>
      </c>
      <c r="AU14" s="262">
        <v>67102</v>
      </c>
      <c r="AV14" s="262">
        <v>45304</v>
      </c>
      <c r="AW14" s="262">
        <v>47685</v>
      </c>
      <c r="AX14" s="262">
        <v>19003</v>
      </c>
      <c r="AY14" s="262">
        <v>8548</v>
      </c>
      <c r="AZ14" s="262">
        <v>84496</v>
      </c>
      <c r="BA14" s="262">
        <v>385933</v>
      </c>
      <c r="BB14" s="262">
        <v>1560</v>
      </c>
      <c r="BC14" s="262">
        <v>13035</v>
      </c>
      <c r="BD14" s="262">
        <v>11627</v>
      </c>
      <c r="BE14" s="262">
        <v>2966</v>
      </c>
      <c r="BF14" s="262">
        <v>1269</v>
      </c>
      <c r="BG14" s="262">
        <v>2437</v>
      </c>
      <c r="BH14" s="262">
        <v>56389</v>
      </c>
      <c r="BI14" s="262">
        <v>37845</v>
      </c>
      <c r="BJ14" s="262">
        <v>4260</v>
      </c>
      <c r="BK14" s="262">
        <v>370830</v>
      </c>
      <c r="BL14" s="262">
        <v>29704</v>
      </c>
      <c r="BM14" s="262">
        <v>4295</v>
      </c>
      <c r="BN14" s="262">
        <v>290986</v>
      </c>
      <c r="BO14" s="262">
        <v>181974</v>
      </c>
      <c r="BP14" s="262">
        <v>1158</v>
      </c>
      <c r="BQ14" s="262">
        <v>29205</v>
      </c>
      <c r="BR14" s="262">
        <v>16463</v>
      </c>
      <c r="BS14" s="262">
        <v>47092</v>
      </c>
      <c r="BT14" s="277">
        <v>94459</v>
      </c>
      <c r="BU14" s="277">
        <v>96828</v>
      </c>
      <c r="BV14" s="262">
        <v>73695</v>
      </c>
      <c r="BW14" s="262">
        <v>73481</v>
      </c>
      <c r="BX14" s="262">
        <v>45505</v>
      </c>
      <c r="BY14" s="262">
        <v>21626</v>
      </c>
      <c r="BZ14" s="262">
        <v>13444</v>
      </c>
      <c r="CA14" s="262">
        <v>20730</v>
      </c>
      <c r="CB14" s="262">
        <v>9096</v>
      </c>
      <c r="CC14" s="262">
        <v>27235</v>
      </c>
      <c r="CD14" s="262">
        <v>80643</v>
      </c>
      <c r="CE14" s="262">
        <v>117465</v>
      </c>
      <c r="CF14" s="262">
        <v>91941</v>
      </c>
      <c r="CG14" s="262">
        <v>77914</v>
      </c>
      <c r="CH14" s="262">
        <v>99029</v>
      </c>
      <c r="CI14" s="262">
        <v>253192</v>
      </c>
      <c r="CJ14" s="262">
        <v>96584</v>
      </c>
      <c r="CK14" s="262">
        <v>133933</v>
      </c>
      <c r="CL14" s="262">
        <v>19614</v>
      </c>
      <c r="CM14" s="262">
        <v>459853</v>
      </c>
      <c r="CN14" s="262">
        <v>161692</v>
      </c>
      <c r="CO14" s="262">
        <v>129466</v>
      </c>
      <c r="CP14" s="262">
        <v>117975</v>
      </c>
      <c r="CQ14" s="262">
        <v>39754</v>
      </c>
      <c r="CR14" s="262">
        <v>10966</v>
      </c>
      <c r="CS14" s="262">
        <v>161692</v>
      </c>
      <c r="CT14" s="262">
        <v>154971</v>
      </c>
      <c r="CU14" s="262">
        <v>75553</v>
      </c>
      <c r="CV14" s="262">
        <v>47618</v>
      </c>
      <c r="CW14" s="262">
        <v>14179</v>
      </c>
      <c r="CX14" s="262">
        <v>5840</v>
      </c>
      <c r="CY14" s="262">
        <v>999623</v>
      </c>
      <c r="CZ14" s="262">
        <v>485050</v>
      </c>
      <c r="DA14" s="262">
        <v>514573</v>
      </c>
      <c r="DB14" s="262">
        <v>73007</v>
      </c>
      <c r="DC14" s="262">
        <v>98198</v>
      </c>
      <c r="DD14" s="262">
        <v>113748</v>
      </c>
      <c r="DE14" s="262">
        <v>161145</v>
      </c>
      <c r="DF14" s="262">
        <v>114666</v>
      </c>
      <c r="DG14" s="262">
        <v>111447</v>
      </c>
      <c r="DH14" s="262">
        <v>58197</v>
      </c>
      <c r="DI14" s="262">
        <v>20530</v>
      </c>
      <c r="DJ14" s="262">
        <v>21277</v>
      </c>
      <c r="DK14" s="262">
        <v>77352</v>
      </c>
      <c r="DL14" s="262">
        <v>29899</v>
      </c>
      <c r="DM14" s="262">
        <v>79645</v>
      </c>
      <c r="DN14" s="262">
        <v>56250</v>
      </c>
      <c r="DO14" s="262">
        <v>104998</v>
      </c>
      <c r="DP14" s="262">
        <v>164217</v>
      </c>
      <c r="DQ14" s="262">
        <v>224998</v>
      </c>
      <c r="DR14" s="262">
        <v>116162</v>
      </c>
      <c r="DS14" s="262">
        <v>104295</v>
      </c>
      <c r="DT14" s="262">
        <v>509560</v>
      </c>
      <c r="DU14" s="262">
        <v>487160</v>
      </c>
      <c r="DV14" s="262">
        <v>22390</v>
      </c>
      <c r="DW14" s="262">
        <v>483970</v>
      </c>
      <c r="DX14" s="262">
        <v>487160</v>
      </c>
      <c r="DY14" s="262">
        <v>413310</v>
      </c>
      <c r="DZ14" s="262">
        <v>27750</v>
      </c>
      <c r="EA14" s="262">
        <v>21000</v>
      </c>
      <c r="EB14" s="262">
        <v>21110</v>
      </c>
      <c r="EC14" s="262">
        <v>4000</v>
      </c>
      <c r="ED14" s="262">
        <v>477470</v>
      </c>
      <c r="EE14" s="262">
        <v>20450</v>
      </c>
      <c r="EF14" s="262">
        <v>74770</v>
      </c>
      <c r="EG14" s="262">
        <v>91780</v>
      </c>
      <c r="EH14" s="262">
        <v>64700</v>
      </c>
      <c r="EI14" s="262">
        <v>75260</v>
      </c>
      <c r="EJ14" s="262">
        <v>4740</v>
      </c>
      <c r="EK14" s="262">
        <v>67600</v>
      </c>
      <c r="EL14" s="262">
        <v>35160</v>
      </c>
      <c r="EM14" s="262">
        <v>40830</v>
      </c>
      <c r="EN14" s="262">
        <v>2170</v>
      </c>
      <c r="EO14" s="262">
        <v>487160</v>
      </c>
      <c r="EP14" s="262">
        <v>3740</v>
      </c>
      <c r="EQ14" s="262">
        <v>136630</v>
      </c>
      <c r="ER14" s="262">
        <v>103010</v>
      </c>
      <c r="ES14" s="262">
        <v>7590</v>
      </c>
      <c r="ET14" s="262">
        <v>26030</v>
      </c>
      <c r="EU14" s="262">
        <v>117530</v>
      </c>
      <c r="EV14" s="262">
        <v>82140</v>
      </c>
      <c r="EW14" s="262">
        <v>35380</v>
      </c>
      <c r="EX14" s="262">
        <v>229220</v>
      </c>
      <c r="EY14" s="262">
        <v>17310</v>
      </c>
      <c r="EZ14" s="262">
        <v>54330</v>
      </c>
      <c r="FA14" s="262">
        <v>40650</v>
      </c>
      <c r="FB14" s="262">
        <v>116930</v>
      </c>
      <c r="FC14" s="262">
        <v>40</v>
      </c>
      <c r="FD14" s="262">
        <v>107560</v>
      </c>
      <c r="FE14" s="262">
        <v>33040</v>
      </c>
      <c r="FF14" s="262">
        <v>58330</v>
      </c>
      <c r="FG14" s="262">
        <v>16190</v>
      </c>
      <c r="FH14" s="262">
        <v>32100</v>
      </c>
      <c r="FI14" s="262">
        <v>3810</v>
      </c>
      <c r="FJ14" s="262">
        <v>18930</v>
      </c>
      <c r="FK14" s="262">
        <v>27510</v>
      </c>
      <c r="FL14" s="262">
        <v>11260</v>
      </c>
      <c r="FM14" s="262">
        <v>13950</v>
      </c>
      <c r="FN14" s="262">
        <v>874820</v>
      </c>
      <c r="FO14" s="262">
        <v>59190</v>
      </c>
      <c r="FP14" s="262">
        <v>38120</v>
      </c>
      <c r="FQ14" s="262">
        <v>21070</v>
      </c>
      <c r="FR14" s="262">
        <v>413590</v>
      </c>
      <c r="FS14" s="262">
        <v>184460</v>
      </c>
      <c r="FT14" s="262">
        <v>168270</v>
      </c>
      <c r="FU14" s="262">
        <v>16190</v>
      </c>
      <c r="FV14" s="262">
        <v>77540</v>
      </c>
      <c r="FW14" s="262">
        <v>140040</v>
      </c>
      <c r="FX14" s="262">
        <v>874820</v>
      </c>
      <c r="FY14" s="262">
        <v>265080</v>
      </c>
      <c r="FZ14" s="262">
        <v>412340</v>
      </c>
      <c r="GA14" s="262">
        <v>84400</v>
      </c>
      <c r="GB14" s="262">
        <v>11260</v>
      </c>
      <c r="GC14" s="262">
        <v>40160</v>
      </c>
      <c r="GD14" s="262">
        <v>53740</v>
      </c>
      <c r="GE14" s="262">
        <v>7840</v>
      </c>
      <c r="GF14">
        <v>43520</v>
      </c>
      <c r="GG14">
        <v>47962</v>
      </c>
      <c r="GH14">
        <v>141389</v>
      </c>
      <c r="GI14">
        <v>25318</v>
      </c>
      <c r="GJ14">
        <v>8562</v>
      </c>
      <c r="GK14">
        <v>12017</v>
      </c>
      <c r="GL14">
        <v>13117</v>
      </c>
      <c r="GM14">
        <v>7663</v>
      </c>
      <c r="GN14">
        <v>5940</v>
      </c>
      <c r="GO14">
        <v>2044</v>
      </c>
    </row>
    <row r="15" spans="1:207">
      <c r="A15" s="262">
        <v>14</v>
      </c>
      <c r="B15" s="262">
        <v>14</v>
      </c>
      <c r="C15" s="262" t="s">
        <v>3031</v>
      </c>
      <c r="D15" s="262" t="s">
        <v>3049</v>
      </c>
      <c r="E15" s="262" t="s">
        <v>199</v>
      </c>
      <c r="F15" s="262" t="s">
        <v>199</v>
      </c>
      <c r="G15" s="262" t="s">
        <v>3050</v>
      </c>
      <c r="H15" s="262" t="s">
        <v>3015</v>
      </c>
      <c r="I15" s="262">
        <v>832639</v>
      </c>
      <c r="J15" s="262">
        <v>261413</v>
      </c>
      <c r="K15" s="262">
        <v>190433</v>
      </c>
      <c r="L15" s="262">
        <v>35342</v>
      </c>
      <c r="M15" s="262">
        <v>35901</v>
      </c>
      <c r="N15" s="262">
        <v>48352</v>
      </c>
      <c r="O15" s="262">
        <v>62537</v>
      </c>
      <c r="P15" s="262">
        <v>128244</v>
      </c>
      <c r="Q15" s="262">
        <v>48708</v>
      </c>
      <c r="R15" s="262">
        <v>21709</v>
      </c>
      <c r="S15" s="262">
        <v>66902</v>
      </c>
      <c r="T15" s="262">
        <v>671957</v>
      </c>
      <c r="U15" s="262">
        <v>34885</v>
      </c>
      <c r="V15" s="262">
        <v>29162</v>
      </c>
      <c r="W15" s="262">
        <v>14837</v>
      </c>
      <c r="X15" s="262">
        <v>10448</v>
      </c>
      <c r="Y15" s="262">
        <v>1408</v>
      </c>
      <c r="Z15" s="262">
        <v>3040</v>
      </c>
      <c r="AA15" s="262">
        <v>66707</v>
      </c>
      <c r="AB15" s="262">
        <v>72286</v>
      </c>
      <c r="AC15" s="262">
        <v>16248</v>
      </c>
      <c r="AD15" s="262">
        <v>585318</v>
      </c>
      <c r="AE15" s="262">
        <v>85180</v>
      </c>
      <c r="AF15" s="262">
        <v>6900</v>
      </c>
      <c r="AG15" s="262">
        <v>484287</v>
      </c>
      <c r="AH15" s="262">
        <v>137493</v>
      </c>
      <c r="AI15" s="262">
        <v>112298</v>
      </c>
      <c r="AJ15" s="262">
        <v>81677</v>
      </c>
      <c r="AK15" s="262">
        <v>16884</v>
      </c>
      <c r="AL15" s="262">
        <v>520169</v>
      </c>
      <c r="AM15" s="262">
        <v>110715</v>
      </c>
      <c r="AN15" s="262">
        <v>159017</v>
      </c>
      <c r="AO15" s="262">
        <v>42738</v>
      </c>
      <c r="AP15" s="262">
        <v>2325860</v>
      </c>
      <c r="AQ15" s="262">
        <v>690821</v>
      </c>
      <c r="AR15" s="262">
        <v>422096</v>
      </c>
      <c r="AS15" s="262">
        <v>111913</v>
      </c>
      <c r="AT15" s="262">
        <v>195132</v>
      </c>
      <c r="AU15" s="262">
        <v>227520</v>
      </c>
      <c r="AV15" s="262">
        <v>242389</v>
      </c>
      <c r="AW15" s="262">
        <v>328717</v>
      </c>
      <c r="AX15" s="262">
        <v>75261</v>
      </c>
      <c r="AY15" s="262">
        <v>31995</v>
      </c>
      <c r="AZ15" s="262">
        <v>412245</v>
      </c>
      <c r="BA15" s="262">
        <v>1119985</v>
      </c>
      <c r="BB15" s="262">
        <v>308261</v>
      </c>
      <c r="BC15" s="262">
        <v>251896</v>
      </c>
      <c r="BD15" s="262">
        <v>139410</v>
      </c>
      <c r="BE15" s="262">
        <v>67846</v>
      </c>
      <c r="BF15" s="262">
        <v>16931</v>
      </c>
      <c r="BG15" s="262">
        <v>9270</v>
      </c>
      <c r="BH15" s="262">
        <v>588140</v>
      </c>
      <c r="BI15" s="262">
        <v>158197</v>
      </c>
      <c r="BJ15" s="262">
        <v>69156</v>
      </c>
      <c r="BK15" s="262">
        <v>1343863</v>
      </c>
      <c r="BL15" s="262">
        <v>146201</v>
      </c>
      <c r="BM15" s="262">
        <v>20287</v>
      </c>
      <c r="BN15" s="262">
        <v>684291</v>
      </c>
      <c r="BO15" s="262">
        <v>1402979</v>
      </c>
      <c r="BP15" s="262">
        <v>6700</v>
      </c>
      <c r="BQ15" s="262">
        <v>231874</v>
      </c>
      <c r="BR15" s="262">
        <v>161353</v>
      </c>
      <c r="BS15" s="277">
        <v>698420</v>
      </c>
      <c r="BT15" s="277">
        <v>684793</v>
      </c>
      <c r="BU15" s="262">
        <v>332677</v>
      </c>
      <c r="BV15" s="262">
        <v>206250</v>
      </c>
      <c r="BW15" s="262">
        <v>136429</v>
      </c>
      <c r="BX15" s="262">
        <v>51636</v>
      </c>
      <c r="BY15" s="262">
        <v>22387</v>
      </c>
      <c r="BZ15" s="262">
        <v>13457</v>
      </c>
      <c r="CA15" s="262">
        <v>18442</v>
      </c>
      <c r="CB15" s="262">
        <v>71059</v>
      </c>
      <c r="CC15" s="262">
        <v>244743</v>
      </c>
      <c r="CD15" s="262">
        <v>666898</v>
      </c>
      <c r="CE15" s="262">
        <v>705251</v>
      </c>
      <c r="CF15" s="262">
        <v>338783</v>
      </c>
      <c r="CG15" s="262">
        <v>171428</v>
      </c>
      <c r="CH15" s="262">
        <v>127682</v>
      </c>
      <c r="CI15" s="262">
        <v>1002343</v>
      </c>
      <c r="CJ15" s="262">
        <v>228199</v>
      </c>
      <c r="CK15" s="262">
        <v>933204</v>
      </c>
      <c r="CL15" s="262">
        <v>162098</v>
      </c>
      <c r="CM15" s="262">
        <v>2048482</v>
      </c>
      <c r="CN15" s="262">
        <v>801531</v>
      </c>
      <c r="CO15" s="262">
        <v>628510</v>
      </c>
      <c r="CP15" s="262">
        <v>426908</v>
      </c>
      <c r="CQ15" s="262">
        <v>150778</v>
      </c>
      <c r="CR15" s="262">
        <v>40755</v>
      </c>
      <c r="CS15" s="262">
        <v>801531</v>
      </c>
      <c r="CT15" s="262">
        <v>744582</v>
      </c>
      <c r="CU15" s="262">
        <v>294290</v>
      </c>
      <c r="CV15" s="262">
        <v>154660</v>
      </c>
      <c r="CW15" s="262">
        <v>37804</v>
      </c>
      <c r="CX15" s="262">
        <v>15615</v>
      </c>
      <c r="CY15" s="262">
        <v>4056799</v>
      </c>
      <c r="CZ15" s="262">
        <v>1977567</v>
      </c>
      <c r="DA15" s="262">
        <v>2079232</v>
      </c>
      <c r="DB15" s="262">
        <v>326554</v>
      </c>
      <c r="DC15" s="262">
        <v>267601</v>
      </c>
      <c r="DD15" s="262">
        <v>508401</v>
      </c>
      <c r="DE15" s="262">
        <v>621105</v>
      </c>
      <c r="DF15" s="262">
        <v>503750</v>
      </c>
      <c r="DG15" s="262">
        <v>491886</v>
      </c>
      <c r="DH15" s="262">
        <v>259659</v>
      </c>
      <c r="DI15" s="262">
        <v>101955</v>
      </c>
      <c r="DJ15" s="262">
        <v>97914</v>
      </c>
      <c r="DK15" s="262">
        <v>274180</v>
      </c>
      <c r="DL15" s="262">
        <v>68498</v>
      </c>
      <c r="DM15" s="262">
        <v>300899</v>
      </c>
      <c r="DN15" s="262">
        <v>259110</v>
      </c>
      <c r="DO15" s="262">
        <v>465198</v>
      </c>
      <c r="DP15" s="262">
        <v>612645</v>
      </c>
      <c r="DQ15" s="262">
        <v>869980</v>
      </c>
      <c r="DR15" s="262">
        <v>546748</v>
      </c>
      <c r="DS15" s="262">
        <v>459672</v>
      </c>
      <c r="DT15" s="262">
        <v>2192790</v>
      </c>
      <c r="DU15" s="262">
        <v>2049630</v>
      </c>
      <c r="DV15" s="262">
        <v>143160</v>
      </c>
      <c r="DW15" s="262">
        <v>1815750</v>
      </c>
      <c r="DX15" s="262">
        <v>2049630</v>
      </c>
      <c r="DY15" s="262">
        <v>1763280</v>
      </c>
      <c r="DZ15" s="262">
        <v>52840</v>
      </c>
      <c r="EA15" s="262">
        <v>92740</v>
      </c>
      <c r="EB15" s="262">
        <v>131140</v>
      </c>
      <c r="EC15" s="262">
        <v>9630</v>
      </c>
      <c r="ED15" s="262">
        <v>2012650</v>
      </c>
      <c r="EE15" s="262">
        <v>101690</v>
      </c>
      <c r="EF15" s="262">
        <v>327470</v>
      </c>
      <c r="EG15" s="262">
        <v>390150</v>
      </c>
      <c r="EH15" s="262">
        <v>214510</v>
      </c>
      <c r="EI15" s="262">
        <v>325780</v>
      </c>
      <c r="EJ15" s="262">
        <v>28230</v>
      </c>
      <c r="EK15" s="262">
        <v>321160</v>
      </c>
      <c r="EL15" s="262">
        <v>156710</v>
      </c>
      <c r="EM15" s="262">
        <v>137320</v>
      </c>
      <c r="EN15" s="262">
        <v>9650</v>
      </c>
      <c r="EO15" s="262">
        <v>2049630</v>
      </c>
      <c r="EP15" s="262">
        <v>35770</v>
      </c>
      <c r="EQ15" s="262">
        <v>566020</v>
      </c>
      <c r="ER15" s="262">
        <v>368810</v>
      </c>
      <c r="ES15" s="262">
        <v>30350</v>
      </c>
      <c r="ET15" s="262">
        <v>166860</v>
      </c>
      <c r="EU15" s="262">
        <v>491840</v>
      </c>
      <c r="EV15" s="262">
        <v>334090</v>
      </c>
      <c r="EW15" s="262">
        <v>157740</v>
      </c>
      <c r="EX15" s="262">
        <v>955960</v>
      </c>
      <c r="EY15" s="262">
        <v>44140</v>
      </c>
      <c r="EZ15" s="262">
        <v>278420</v>
      </c>
      <c r="FA15" s="262">
        <v>150350</v>
      </c>
      <c r="FB15" s="262">
        <v>483050</v>
      </c>
      <c r="FC15" s="262">
        <v>40</v>
      </c>
      <c r="FD15" s="262">
        <v>320800</v>
      </c>
      <c r="FE15" s="262">
        <v>127220</v>
      </c>
      <c r="FF15" s="262">
        <v>165400</v>
      </c>
      <c r="FG15" s="262">
        <v>28180</v>
      </c>
      <c r="FH15" s="262">
        <v>122180</v>
      </c>
      <c r="FI15" s="262">
        <v>11390</v>
      </c>
      <c r="FJ15" s="262">
        <v>70230</v>
      </c>
      <c r="FK15" s="262">
        <v>89930</v>
      </c>
      <c r="FL15" s="262">
        <v>3200</v>
      </c>
      <c r="FM15" s="262">
        <v>23880</v>
      </c>
      <c r="FN15" s="262">
        <v>3537060</v>
      </c>
      <c r="FO15" s="262">
        <v>134140</v>
      </c>
      <c r="FP15" s="262">
        <v>83520</v>
      </c>
      <c r="FQ15" s="262">
        <v>50620</v>
      </c>
      <c r="FR15" s="262">
        <v>953060</v>
      </c>
      <c r="FS15" s="262">
        <v>1522150</v>
      </c>
      <c r="FT15" s="262">
        <v>1493970</v>
      </c>
      <c r="FU15" s="262">
        <v>28180</v>
      </c>
      <c r="FV15" s="262">
        <v>246370</v>
      </c>
      <c r="FW15" s="262">
        <v>681350</v>
      </c>
      <c r="FX15" s="262">
        <v>3537060</v>
      </c>
      <c r="FY15" s="262">
        <v>544570</v>
      </c>
      <c r="FZ15" s="262">
        <v>1869080</v>
      </c>
      <c r="GA15" s="262">
        <v>495770</v>
      </c>
      <c r="GB15" s="262">
        <v>39080</v>
      </c>
      <c r="GC15" s="262">
        <v>253100</v>
      </c>
      <c r="GD15" s="262">
        <v>290480</v>
      </c>
      <c r="GE15" s="262">
        <v>44990</v>
      </c>
      <c r="GF15">
        <v>261413</v>
      </c>
      <c r="GG15">
        <v>187899</v>
      </c>
      <c r="GH15">
        <v>117162</v>
      </c>
      <c r="GI15">
        <v>50509</v>
      </c>
      <c r="GJ15">
        <v>24144</v>
      </c>
      <c r="GK15">
        <v>53340</v>
      </c>
      <c r="GL15">
        <v>81975</v>
      </c>
      <c r="GM15">
        <v>28155</v>
      </c>
      <c r="GN15">
        <v>19633</v>
      </c>
      <c r="GO15">
        <v>8409</v>
      </c>
    </row>
    <row r="16" spans="1:207">
      <c r="A16" s="262">
        <v>15</v>
      </c>
      <c r="B16" s="262">
        <v>15</v>
      </c>
      <c r="C16" s="262" t="s">
        <v>3032</v>
      </c>
      <c r="D16" s="262" t="s">
        <v>3051</v>
      </c>
      <c r="E16" s="262" t="s">
        <v>197</v>
      </c>
      <c r="F16" s="262" t="s">
        <v>197</v>
      </c>
      <c r="G16" s="262" t="s">
        <v>3052</v>
      </c>
      <c r="H16" s="262" t="s">
        <v>3015</v>
      </c>
      <c r="I16" s="262">
        <v>580869</v>
      </c>
      <c r="J16" s="262">
        <v>171531</v>
      </c>
      <c r="K16" s="262">
        <v>144945</v>
      </c>
      <c r="L16" s="262">
        <v>34285</v>
      </c>
      <c r="M16" s="262">
        <v>28346</v>
      </c>
      <c r="N16" s="262">
        <v>37494</v>
      </c>
      <c r="O16" s="262">
        <v>41125</v>
      </c>
      <c r="P16" s="262">
        <v>77144</v>
      </c>
      <c r="Q16" s="262">
        <v>34323</v>
      </c>
      <c r="R16" s="262">
        <v>11676</v>
      </c>
      <c r="S16" s="262">
        <v>35273</v>
      </c>
      <c r="T16" s="262">
        <v>488158</v>
      </c>
      <c r="U16" s="262">
        <v>19425</v>
      </c>
      <c r="V16" s="262">
        <v>23473</v>
      </c>
      <c r="W16" s="262">
        <v>7134</v>
      </c>
      <c r="X16" s="262">
        <v>5271</v>
      </c>
      <c r="Y16" s="262">
        <v>525</v>
      </c>
      <c r="Z16" s="262">
        <v>1610</v>
      </c>
      <c r="AA16" s="262">
        <v>47189</v>
      </c>
      <c r="AB16" s="262">
        <v>57860</v>
      </c>
      <c r="AC16" s="262">
        <v>10280</v>
      </c>
      <c r="AD16" s="262">
        <v>406654</v>
      </c>
      <c r="AE16" s="262">
        <v>54790</v>
      </c>
      <c r="AF16" s="262">
        <v>4096</v>
      </c>
      <c r="AG16" s="262">
        <v>402098</v>
      </c>
      <c r="AH16" s="262">
        <v>74519</v>
      </c>
      <c r="AI16" s="262">
        <v>59827</v>
      </c>
      <c r="AJ16" s="262">
        <v>38523</v>
      </c>
      <c r="AK16" s="262">
        <v>5902</v>
      </c>
      <c r="AL16" s="262">
        <v>334265</v>
      </c>
      <c r="AM16" s="262">
        <v>90342</v>
      </c>
      <c r="AN16" s="262">
        <v>135105</v>
      </c>
      <c r="AO16" s="262">
        <v>21157</v>
      </c>
      <c r="AP16" s="262">
        <v>1289874</v>
      </c>
      <c r="AQ16" s="262">
        <v>319319</v>
      </c>
      <c r="AR16" s="262">
        <v>260410</v>
      </c>
      <c r="AS16" s="262">
        <v>73978</v>
      </c>
      <c r="AT16" s="262">
        <v>127067</v>
      </c>
      <c r="AU16" s="262">
        <v>151812</v>
      </c>
      <c r="AV16" s="262">
        <v>142243</v>
      </c>
      <c r="AW16" s="262">
        <v>150972</v>
      </c>
      <c r="AX16" s="262">
        <v>47121</v>
      </c>
      <c r="AY16" s="262">
        <v>16934</v>
      </c>
      <c r="AZ16" s="262">
        <v>168631</v>
      </c>
      <c r="BA16" s="262">
        <v>681099</v>
      </c>
      <c r="BB16" s="262">
        <v>165691</v>
      </c>
      <c r="BC16" s="262">
        <v>185303</v>
      </c>
      <c r="BD16" s="262">
        <v>49972</v>
      </c>
      <c r="BE16" s="262">
        <v>29277</v>
      </c>
      <c r="BF16" s="262">
        <v>1512</v>
      </c>
      <c r="BG16" s="262">
        <v>8371</v>
      </c>
      <c r="BH16" s="262">
        <v>309910</v>
      </c>
      <c r="BI16" s="262">
        <v>123211</v>
      </c>
      <c r="BJ16" s="262">
        <v>45300</v>
      </c>
      <c r="BK16" s="262">
        <v>721576</v>
      </c>
      <c r="BL16" s="262">
        <v>82211</v>
      </c>
      <c r="BM16" s="262">
        <v>7648</v>
      </c>
      <c r="BN16" s="262">
        <v>484000</v>
      </c>
      <c r="BO16" s="262">
        <v>680666</v>
      </c>
      <c r="BP16" s="262">
        <v>2907</v>
      </c>
      <c r="BQ16" s="262">
        <v>122283</v>
      </c>
      <c r="BR16" s="262">
        <v>72745</v>
      </c>
      <c r="BS16" s="277">
        <v>358600</v>
      </c>
      <c r="BT16" s="277">
        <v>335499</v>
      </c>
      <c r="BU16" s="262">
        <v>195253</v>
      </c>
      <c r="BV16" s="262">
        <v>145067</v>
      </c>
      <c r="BW16" s="262">
        <v>101854</v>
      </c>
      <c r="BX16" s="262">
        <v>38311</v>
      </c>
      <c r="BY16" s="262">
        <v>17112</v>
      </c>
      <c r="BZ16" s="262">
        <v>10496</v>
      </c>
      <c r="CA16" s="262">
        <v>14919</v>
      </c>
      <c r="CB16" s="262">
        <v>33020</v>
      </c>
      <c r="CC16" s="262">
        <v>117761</v>
      </c>
      <c r="CD16" s="262">
        <v>321339</v>
      </c>
      <c r="CE16" s="262">
        <v>394109</v>
      </c>
      <c r="CF16" s="262">
        <v>221486</v>
      </c>
      <c r="CG16" s="262">
        <v>113399</v>
      </c>
      <c r="CH16" s="262">
        <v>88742</v>
      </c>
      <c r="CI16" s="262">
        <v>544906</v>
      </c>
      <c r="CJ16" s="262">
        <v>139274</v>
      </c>
      <c r="CK16" s="262">
        <v>539967</v>
      </c>
      <c r="CL16" s="262">
        <v>65709</v>
      </c>
      <c r="CM16" s="262">
        <v>1127332</v>
      </c>
      <c r="CN16" s="262">
        <v>417891</v>
      </c>
      <c r="CO16" s="262">
        <v>350311</v>
      </c>
      <c r="CP16" s="262">
        <v>241190</v>
      </c>
      <c r="CQ16" s="262">
        <v>94844</v>
      </c>
      <c r="CR16" s="262">
        <v>23096</v>
      </c>
      <c r="CS16" s="262">
        <v>417891</v>
      </c>
      <c r="CT16" s="262">
        <v>418019</v>
      </c>
      <c r="CU16" s="262">
        <v>178589</v>
      </c>
      <c r="CV16" s="262">
        <v>82515</v>
      </c>
      <c r="CW16" s="262">
        <v>20663</v>
      </c>
      <c r="CX16" s="262">
        <v>9655</v>
      </c>
      <c r="CY16" s="262">
        <v>2287040</v>
      </c>
      <c r="CZ16" s="262">
        <v>1117016</v>
      </c>
      <c r="DA16" s="262">
        <v>1170024</v>
      </c>
      <c r="DB16" s="262">
        <v>167658</v>
      </c>
      <c r="DC16" s="262">
        <v>152953</v>
      </c>
      <c r="DD16" s="262">
        <v>275096</v>
      </c>
      <c r="DE16" s="262">
        <v>379420</v>
      </c>
      <c r="DF16" s="262">
        <v>288286</v>
      </c>
      <c r="DG16" s="262">
        <v>280148</v>
      </c>
      <c r="DH16" s="262">
        <v>132897</v>
      </c>
      <c r="DI16" s="262">
        <v>50776</v>
      </c>
      <c r="DJ16" s="262">
        <v>50157</v>
      </c>
      <c r="DK16" s="262">
        <v>148729</v>
      </c>
      <c r="DL16" s="262">
        <v>40201</v>
      </c>
      <c r="DM16" s="262">
        <v>170299</v>
      </c>
      <c r="DN16" s="262">
        <v>135545</v>
      </c>
      <c r="DO16" s="262">
        <v>242634</v>
      </c>
      <c r="DP16" s="262">
        <v>367948</v>
      </c>
      <c r="DQ16" s="262">
        <v>524795</v>
      </c>
      <c r="DR16" s="262">
        <v>310299</v>
      </c>
      <c r="DS16" s="262">
        <v>245657</v>
      </c>
      <c r="DT16" s="262">
        <v>1218390</v>
      </c>
      <c r="DU16" s="262">
        <v>1122920</v>
      </c>
      <c r="DV16" s="262">
        <v>95470</v>
      </c>
      <c r="DW16" s="262">
        <v>1049180</v>
      </c>
      <c r="DX16" s="262">
        <v>1122920</v>
      </c>
      <c r="DY16" s="262">
        <v>979130</v>
      </c>
      <c r="DZ16" s="262">
        <v>40440</v>
      </c>
      <c r="EA16" s="262">
        <v>46020</v>
      </c>
      <c r="EB16" s="262">
        <v>52820</v>
      </c>
      <c r="EC16" s="262">
        <v>4510</v>
      </c>
      <c r="ED16" s="262">
        <v>1097480</v>
      </c>
      <c r="EE16" s="262">
        <v>46780</v>
      </c>
      <c r="EF16" s="262">
        <v>149420</v>
      </c>
      <c r="EG16" s="262">
        <v>197670</v>
      </c>
      <c r="EH16" s="262">
        <v>131800</v>
      </c>
      <c r="EI16" s="262">
        <v>174350</v>
      </c>
      <c r="EJ16" s="262">
        <v>18910</v>
      </c>
      <c r="EK16" s="262">
        <v>184440</v>
      </c>
      <c r="EL16" s="262">
        <v>96800</v>
      </c>
      <c r="EM16" s="262">
        <v>89250</v>
      </c>
      <c r="EN16" s="262">
        <v>8060</v>
      </c>
      <c r="EO16" s="262">
        <v>1122920</v>
      </c>
      <c r="EP16" s="262">
        <v>26290</v>
      </c>
      <c r="EQ16" s="262">
        <v>300290</v>
      </c>
      <c r="ER16" s="262">
        <v>183630</v>
      </c>
      <c r="ES16" s="262">
        <v>19600</v>
      </c>
      <c r="ET16" s="262">
        <v>97060</v>
      </c>
      <c r="EU16" s="262">
        <v>264300</v>
      </c>
      <c r="EV16" s="262">
        <v>179490</v>
      </c>
      <c r="EW16" s="262">
        <v>84810</v>
      </c>
      <c r="EX16" s="262">
        <v>532030</v>
      </c>
      <c r="EY16" s="262">
        <v>21910</v>
      </c>
      <c r="EZ16" s="262">
        <v>151440</v>
      </c>
      <c r="FA16" s="262">
        <v>103660</v>
      </c>
      <c r="FB16" s="262">
        <v>255020</v>
      </c>
      <c r="FC16" s="262">
        <v>20</v>
      </c>
      <c r="FD16" s="262">
        <v>181760</v>
      </c>
      <c r="FE16" s="262">
        <v>69940</v>
      </c>
      <c r="FF16" s="262">
        <v>97810</v>
      </c>
      <c r="FG16" s="262">
        <v>14000</v>
      </c>
      <c r="FH16" s="262">
        <v>67200</v>
      </c>
      <c r="FI16" s="262">
        <v>5340</v>
      </c>
      <c r="FJ16" s="262">
        <v>39140</v>
      </c>
      <c r="FK16" s="262">
        <v>48250</v>
      </c>
      <c r="FL16" s="262">
        <v>7330</v>
      </c>
      <c r="FM16" s="262">
        <v>14490</v>
      </c>
      <c r="FN16" s="262">
        <v>2020800</v>
      </c>
      <c r="FO16" s="262">
        <v>95950</v>
      </c>
      <c r="FP16" s="262">
        <v>64030</v>
      </c>
      <c r="FQ16" s="262">
        <v>31930</v>
      </c>
      <c r="FR16" s="262">
        <v>536100</v>
      </c>
      <c r="FS16" s="262">
        <v>931180</v>
      </c>
      <c r="FT16" s="262">
        <v>917180</v>
      </c>
      <c r="FU16" s="262">
        <v>14000</v>
      </c>
      <c r="FV16" s="262">
        <v>148460</v>
      </c>
      <c r="FW16" s="262">
        <v>309100</v>
      </c>
      <c r="FX16" s="262">
        <v>2020800</v>
      </c>
      <c r="FY16" s="262">
        <v>348280</v>
      </c>
      <c r="FZ16" s="262">
        <v>1128330</v>
      </c>
      <c r="GA16" s="262">
        <v>241570</v>
      </c>
      <c r="GB16" s="262">
        <v>14050</v>
      </c>
      <c r="GC16" s="262">
        <v>144220</v>
      </c>
      <c r="GD16" s="262">
        <v>127030</v>
      </c>
      <c r="GE16" s="262">
        <v>17320</v>
      </c>
      <c r="GF16">
        <v>171531</v>
      </c>
      <c r="GG16">
        <v>142155</v>
      </c>
      <c r="GH16">
        <v>99196</v>
      </c>
      <c r="GI16">
        <v>34445</v>
      </c>
      <c r="GJ16">
        <v>15035</v>
      </c>
      <c r="GK16">
        <v>32252</v>
      </c>
      <c r="GL16">
        <v>50243</v>
      </c>
      <c r="GM16">
        <v>20244</v>
      </c>
      <c r="GN16">
        <v>11624</v>
      </c>
      <c r="GO16">
        <v>4144</v>
      </c>
    </row>
    <row r="17" spans="1:197">
      <c r="A17" s="262">
        <v>1</v>
      </c>
      <c r="B17" s="262">
        <v>1</v>
      </c>
      <c r="C17" s="262" t="s">
        <v>3013</v>
      </c>
      <c r="D17" s="262" t="s">
        <v>3013</v>
      </c>
      <c r="E17" s="262" t="s">
        <v>196</v>
      </c>
      <c r="F17" s="262" t="s">
        <v>196</v>
      </c>
      <c r="G17" s="262" t="s">
        <v>3014</v>
      </c>
      <c r="H17" s="262" t="s">
        <v>3015</v>
      </c>
      <c r="I17" s="262">
        <v>804640</v>
      </c>
      <c r="J17" s="262">
        <v>98037</v>
      </c>
      <c r="K17" s="262">
        <v>81249</v>
      </c>
      <c r="L17" s="262">
        <v>90587</v>
      </c>
      <c r="M17" s="262">
        <v>125647</v>
      </c>
      <c r="N17" s="262">
        <v>127134</v>
      </c>
      <c r="O17" s="262">
        <v>88159</v>
      </c>
      <c r="P17" s="262">
        <v>103983</v>
      </c>
      <c r="Q17" s="262">
        <v>61804</v>
      </c>
      <c r="R17" s="262">
        <v>28040</v>
      </c>
      <c r="S17" s="262">
        <v>47257</v>
      </c>
      <c r="T17" s="262">
        <v>713380</v>
      </c>
      <c r="U17" s="262">
        <v>13667</v>
      </c>
      <c r="V17" s="262">
        <v>5022</v>
      </c>
      <c r="W17" s="262">
        <v>15513</v>
      </c>
      <c r="X17" s="262">
        <v>5874</v>
      </c>
      <c r="Y17" s="262">
        <v>1063</v>
      </c>
      <c r="Z17" s="262">
        <v>2864</v>
      </c>
      <c r="AA17" s="262">
        <v>82759</v>
      </c>
      <c r="AB17" s="262">
        <v>29618</v>
      </c>
      <c r="AC17" s="262">
        <v>10095</v>
      </c>
      <c r="AD17" s="262">
        <v>651974</v>
      </c>
      <c r="AE17" s="262">
        <v>29153</v>
      </c>
      <c r="AF17" s="262">
        <v>1041</v>
      </c>
      <c r="AG17" s="262">
        <v>621304</v>
      </c>
      <c r="AH17" s="262">
        <v>85293</v>
      </c>
      <c r="AI17" s="262">
        <v>66422</v>
      </c>
      <c r="AJ17" s="262">
        <v>26057</v>
      </c>
      <c r="AK17" s="262">
        <v>5564</v>
      </c>
      <c r="AL17" s="262">
        <v>516256</v>
      </c>
      <c r="AM17" s="262">
        <v>110359</v>
      </c>
      <c r="AN17" s="262">
        <v>146474</v>
      </c>
      <c r="AO17" s="262">
        <v>31551</v>
      </c>
      <c r="AP17" s="262">
        <v>1418029</v>
      </c>
      <c r="AQ17" s="262">
        <v>185103</v>
      </c>
      <c r="AR17" s="262">
        <v>135005</v>
      </c>
      <c r="AS17" s="262">
        <v>167638</v>
      </c>
      <c r="AT17" s="262">
        <v>256006</v>
      </c>
      <c r="AU17" s="262">
        <v>236362</v>
      </c>
      <c r="AV17" s="262">
        <v>137238</v>
      </c>
      <c r="AW17" s="262">
        <v>176770</v>
      </c>
      <c r="AX17" s="262">
        <v>83489</v>
      </c>
      <c r="AY17" s="262">
        <v>40337</v>
      </c>
      <c r="AZ17" s="262">
        <v>250688</v>
      </c>
      <c r="BA17" s="262">
        <v>930594</v>
      </c>
      <c r="BB17" s="262">
        <v>78159</v>
      </c>
      <c r="BC17" s="262">
        <v>21330</v>
      </c>
      <c r="BD17" s="262">
        <v>103799</v>
      </c>
      <c r="BE17" s="262">
        <v>21489</v>
      </c>
      <c r="BF17" s="262">
        <v>2963</v>
      </c>
      <c r="BG17" s="262">
        <v>8926</v>
      </c>
      <c r="BH17" s="262">
        <v>240506</v>
      </c>
      <c r="BI17" s="262">
        <v>74017</v>
      </c>
      <c r="BJ17" s="262">
        <v>30091</v>
      </c>
      <c r="BK17" s="262">
        <v>1032439</v>
      </c>
      <c r="BL17" s="262">
        <v>39611</v>
      </c>
      <c r="BM17" s="262">
        <v>1284</v>
      </c>
      <c r="BN17" s="262">
        <v>670365</v>
      </c>
      <c r="BO17" s="262">
        <v>679717</v>
      </c>
      <c r="BP17" s="262">
        <v>29346</v>
      </c>
      <c r="BQ17" s="262">
        <v>38520</v>
      </c>
      <c r="BR17" s="262">
        <v>74746</v>
      </c>
      <c r="BS17" s="277">
        <v>247633</v>
      </c>
      <c r="BT17" s="277">
        <v>307939</v>
      </c>
      <c r="BU17" s="277">
        <v>228925</v>
      </c>
      <c r="BV17" s="262">
        <v>195388</v>
      </c>
      <c r="BW17" s="262">
        <v>171629</v>
      </c>
      <c r="BX17" s="262">
        <v>89271</v>
      </c>
      <c r="BY17" s="262">
        <v>40663</v>
      </c>
      <c r="BZ17" s="262">
        <v>23844</v>
      </c>
      <c r="CA17" s="262">
        <v>37910</v>
      </c>
      <c r="CB17" s="262">
        <v>37276</v>
      </c>
      <c r="CC17" s="262">
        <v>127323</v>
      </c>
      <c r="CD17" s="262">
        <v>289382</v>
      </c>
      <c r="CE17" s="262">
        <v>339497</v>
      </c>
      <c r="CF17" s="262">
        <v>277812</v>
      </c>
      <c r="CG17" s="262">
        <v>176563</v>
      </c>
      <c r="CH17" s="262">
        <v>170095</v>
      </c>
      <c r="CI17" s="262">
        <v>785293</v>
      </c>
      <c r="CJ17" s="262">
        <v>166831</v>
      </c>
      <c r="CK17" s="262">
        <v>380987</v>
      </c>
      <c r="CL17" s="262">
        <v>84837</v>
      </c>
      <c r="CM17" s="262">
        <v>1316303</v>
      </c>
      <c r="CN17" s="262">
        <v>475701</v>
      </c>
      <c r="CO17" s="262">
        <v>390640</v>
      </c>
      <c r="CP17" s="262">
        <v>317479</v>
      </c>
      <c r="CQ17" s="262">
        <v>101134</v>
      </c>
      <c r="CR17" s="262">
        <v>31349</v>
      </c>
      <c r="CS17" s="262">
        <v>475701</v>
      </c>
      <c r="CT17" s="262">
        <v>458194</v>
      </c>
      <c r="CU17" s="262">
        <v>184389</v>
      </c>
      <c r="CV17" s="262">
        <v>136678</v>
      </c>
      <c r="CW17" s="262">
        <v>41583</v>
      </c>
      <c r="CX17" s="262">
        <v>19758</v>
      </c>
      <c r="CY17" s="262">
        <v>2800119</v>
      </c>
      <c r="CZ17" s="262">
        <v>1360484</v>
      </c>
      <c r="DA17" s="262">
        <v>1439635</v>
      </c>
      <c r="DB17" s="262">
        <v>238801</v>
      </c>
      <c r="DC17" s="262">
        <v>300286</v>
      </c>
      <c r="DD17" s="262">
        <v>300625</v>
      </c>
      <c r="DE17" s="262">
        <v>390241</v>
      </c>
      <c r="DF17" s="262">
        <v>336778</v>
      </c>
      <c r="DG17" s="262">
        <v>298283</v>
      </c>
      <c r="DH17" s="262">
        <v>144730</v>
      </c>
      <c r="DI17" s="262">
        <v>66196</v>
      </c>
      <c r="DJ17" s="262">
        <v>69955</v>
      </c>
      <c r="DK17" s="262">
        <v>251780</v>
      </c>
      <c r="DL17" s="262">
        <v>88914</v>
      </c>
      <c r="DM17" s="262">
        <v>216995</v>
      </c>
      <c r="DN17" s="262">
        <v>145872</v>
      </c>
      <c r="DO17" s="262">
        <v>307805</v>
      </c>
      <c r="DP17" s="262">
        <v>482570</v>
      </c>
      <c r="DQ17" s="262">
        <v>563018</v>
      </c>
      <c r="DR17" s="262">
        <v>348405</v>
      </c>
      <c r="DS17" s="262">
        <v>258609</v>
      </c>
      <c r="DT17" s="262">
        <v>1481080</v>
      </c>
      <c r="DU17" s="262">
        <v>1413270</v>
      </c>
      <c r="DV17" s="262">
        <v>67810</v>
      </c>
      <c r="DW17" s="262">
        <v>1299900</v>
      </c>
      <c r="DX17" s="262">
        <v>1413270</v>
      </c>
      <c r="DY17" s="262">
        <v>1155960</v>
      </c>
      <c r="DZ17" s="262">
        <v>94350</v>
      </c>
      <c r="EA17" s="262">
        <v>68610</v>
      </c>
      <c r="EB17" s="262">
        <v>80460</v>
      </c>
      <c r="EC17" s="262">
        <v>13900</v>
      </c>
      <c r="ED17" s="262">
        <v>1383210</v>
      </c>
      <c r="EE17" s="262">
        <v>63880</v>
      </c>
      <c r="EF17" s="262">
        <v>215560</v>
      </c>
      <c r="EG17" s="262">
        <v>275380</v>
      </c>
      <c r="EH17" s="262">
        <v>191400</v>
      </c>
      <c r="EI17" s="262">
        <v>243810</v>
      </c>
      <c r="EJ17" s="262">
        <v>30070</v>
      </c>
      <c r="EK17" s="262">
        <v>155440</v>
      </c>
      <c r="EL17" s="262">
        <v>70730</v>
      </c>
      <c r="EM17" s="262">
        <v>122830</v>
      </c>
      <c r="EN17" s="262">
        <v>14100</v>
      </c>
      <c r="EO17" s="262">
        <v>1413270</v>
      </c>
      <c r="EP17" s="262">
        <v>35550</v>
      </c>
      <c r="EQ17" s="262">
        <v>287040</v>
      </c>
      <c r="ER17" s="262">
        <v>183770</v>
      </c>
      <c r="ES17" s="262">
        <v>21320</v>
      </c>
      <c r="ET17" s="262">
        <v>81950</v>
      </c>
      <c r="EU17" s="262">
        <v>393430</v>
      </c>
      <c r="EV17" s="262">
        <v>278110</v>
      </c>
      <c r="EW17" s="262">
        <v>115320</v>
      </c>
      <c r="EX17" s="262">
        <v>697190</v>
      </c>
      <c r="EY17" s="262">
        <v>46720</v>
      </c>
      <c r="EZ17" s="262">
        <v>171480</v>
      </c>
      <c r="FA17" s="262">
        <v>127270</v>
      </c>
      <c r="FB17" s="262">
        <v>351730</v>
      </c>
      <c r="FC17" s="262">
        <v>60</v>
      </c>
      <c r="FD17" s="262">
        <v>345880</v>
      </c>
      <c r="FE17" s="262">
        <v>108170</v>
      </c>
      <c r="FF17" s="262">
        <v>189740</v>
      </c>
      <c r="FG17" s="262">
        <v>47960</v>
      </c>
      <c r="FH17" s="262">
        <v>104090</v>
      </c>
      <c r="FI17" s="262">
        <v>18240</v>
      </c>
      <c r="FJ17" s="262">
        <v>48520</v>
      </c>
      <c r="FK17" s="262">
        <v>100110</v>
      </c>
      <c r="FL17" s="262">
        <v>37370</v>
      </c>
      <c r="FM17" s="262">
        <v>37540</v>
      </c>
      <c r="FN17" s="262">
        <v>2399480</v>
      </c>
      <c r="FO17" s="262">
        <v>161030</v>
      </c>
      <c r="FP17" s="262">
        <v>93410</v>
      </c>
      <c r="FQ17" s="262">
        <v>67620</v>
      </c>
      <c r="FR17" s="262">
        <v>881310</v>
      </c>
      <c r="FS17" s="262">
        <v>735270</v>
      </c>
      <c r="FT17" s="262">
        <v>687310</v>
      </c>
      <c r="FU17" s="262">
        <v>47960</v>
      </c>
      <c r="FV17" s="262">
        <v>188900</v>
      </c>
      <c r="FW17" s="262">
        <v>432970</v>
      </c>
      <c r="FX17" s="262">
        <v>2399480</v>
      </c>
      <c r="FY17" s="262">
        <v>636280</v>
      </c>
      <c r="FZ17" s="262">
        <v>1171190</v>
      </c>
      <c r="GA17" s="262">
        <v>251310</v>
      </c>
      <c r="GB17" s="262">
        <v>31110</v>
      </c>
      <c r="GC17" s="262">
        <v>126590</v>
      </c>
      <c r="GD17" s="262">
        <v>157620</v>
      </c>
      <c r="GE17" s="262">
        <v>25380</v>
      </c>
      <c r="GF17">
        <v>98037</v>
      </c>
      <c r="GG17">
        <v>78446</v>
      </c>
      <c r="GH17">
        <v>333688</v>
      </c>
      <c r="GI17">
        <v>82861</v>
      </c>
      <c r="GJ17">
        <v>28843</v>
      </c>
      <c r="GK17">
        <v>45952</v>
      </c>
      <c r="GL17">
        <v>64544</v>
      </c>
      <c r="GM17">
        <v>35327</v>
      </c>
      <c r="GN17">
        <v>26462</v>
      </c>
      <c r="GO17">
        <v>10480</v>
      </c>
    </row>
    <row r="18" spans="1:197">
      <c r="A18" s="262">
        <v>16</v>
      </c>
      <c r="B18" s="262">
        <v>16</v>
      </c>
      <c r="C18" s="262" t="s">
        <v>3034</v>
      </c>
      <c r="D18" s="262" t="s">
        <v>3053</v>
      </c>
      <c r="E18" s="262" t="s">
        <v>198</v>
      </c>
      <c r="F18" s="262" t="s">
        <v>198</v>
      </c>
      <c r="G18" s="262" t="s">
        <v>3054</v>
      </c>
      <c r="H18" s="262" t="s">
        <v>3015</v>
      </c>
      <c r="I18" s="262">
        <v>536369</v>
      </c>
      <c r="J18" s="262">
        <v>160869</v>
      </c>
      <c r="K18" s="262">
        <v>114422</v>
      </c>
      <c r="L18" s="262">
        <v>27469</v>
      </c>
      <c r="M18" s="262">
        <v>27158</v>
      </c>
      <c r="N18" s="262">
        <v>40952</v>
      </c>
      <c r="O18" s="262">
        <v>48504</v>
      </c>
      <c r="P18" s="262">
        <v>73643</v>
      </c>
      <c r="Q18" s="262">
        <v>30838</v>
      </c>
      <c r="R18" s="262">
        <v>12514</v>
      </c>
      <c r="S18" s="262">
        <v>40819</v>
      </c>
      <c r="T18" s="262">
        <v>453999</v>
      </c>
      <c r="U18" s="262">
        <v>14430</v>
      </c>
      <c r="V18" s="262">
        <v>14131</v>
      </c>
      <c r="W18" s="262">
        <v>6913</v>
      </c>
      <c r="X18" s="262">
        <v>3587</v>
      </c>
      <c r="Y18" s="262">
        <v>773</v>
      </c>
      <c r="Z18" s="262">
        <v>1717</v>
      </c>
      <c r="AA18" s="262">
        <v>32627</v>
      </c>
      <c r="AB18" s="262">
        <v>45470</v>
      </c>
      <c r="AC18" s="262">
        <v>7676</v>
      </c>
      <c r="AD18" s="262">
        <v>390963</v>
      </c>
      <c r="AE18" s="262">
        <v>54900</v>
      </c>
      <c r="AF18" s="262">
        <v>4733</v>
      </c>
      <c r="AG18" s="262">
        <v>346463</v>
      </c>
      <c r="AH18" s="262">
        <v>97582</v>
      </c>
      <c r="AI18" s="262">
        <v>55283</v>
      </c>
      <c r="AJ18" s="262">
        <v>32825</v>
      </c>
      <c r="AK18" s="262">
        <v>4216</v>
      </c>
      <c r="AL18" s="262">
        <v>341625</v>
      </c>
      <c r="AM18" s="262">
        <v>63418</v>
      </c>
      <c r="AN18" s="262">
        <v>106483</v>
      </c>
      <c r="AO18" s="262">
        <v>24843</v>
      </c>
      <c r="AP18" s="262">
        <v>1162034</v>
      </c>
      <c r="AQ18" s="262">
        <v>298823</v>
      </c>
      <c r="AR18" s="262">
        <v>199636</v>
      </c>
      <c r="AS18" s="262">
        <v>59397</v>
      </c>
      <c r="AT18" s="262">
        <v>105332</v>
      </c>
      <c r="AU18" s="262">
        <v>146875</v>
      </c>
      <c r="AV18" s="262">
        <v>139315</v>
      </c>
      <c r="AW18" s="262">
        <v>148344</v>
      </c>
      <c r="AX18" s="262">
        <v>45390</v>
      </c>
      <c r="AY18" s="262">
        <v>18916</v>
      </c>
      <c r="AZ18" s="262">
        <v>183964</v>
      </c>
      <c r="BA18" s="262">
        <v>643814</v>
      </c>
      <c r="BB18" s="262">
        <v>127108</v>
      </c>
      <c r="BC18" s="262">
        <v>110567</v>
      </c>
      <c r="BD18" s="262">
        <v>65975</v>
      </c>
      <c r="BE18" s="262">
        <v>18465</v>
      </c>
      <c r="BF18" s="262">
        <v>7612</v>
      </c>
      <c r="BG18" s="262">
        <v>4523</v>
      </c>
      <c r="BH18" s="262">
        <v>246024</v>
      </c>
      <c r="BI18" s="262">
        <v>105568</v>
      </c>
      <c r="BJ18" s="262">
        <v>32561</v>
      </c>
      <c r="BK18" s="262">
        <v>690730</v>
      </c>
      <c r="BL18" s="262">
        <v>78681</v>
      </c>
      <c r="BM18" s="262">
        <v>8464</v>
      </c>
      <c r="BN18" s="262">
        <v>486841</v>
      </c>
      <c r="BO18" s="262">
        <v>592147</v>
      </c>
      <c r="BP18" s="262">
        <v>2282</v>
      </c>
      <c r="BQ18" s="262">
        <v>80758</v>
      </c>
      <c r="BR18" s="262">
        <v>69318</v>
      </c>
      <c r="BS18" s="277">
        <v>281541</v>
      </c>
      <c r="BT18" s="277">
        <v>311145</v>
      </c>
      <c r="BU18" s="262">
        <v>185491</v>
      </c>
      <c r="BV18" s="262">
        <v>132399</v>
      </c>
      <c r="BW18" s="262">
        <v>98084</v>
      </c>
      <c r="BX18" s="262">
        <v>39405</v>
      </c>
      <c r="BY18" s="262">
        <v>17889</v>
      </c>
      <c r="BZ18" s="262">
        <v>11104</v>
      </c>
      <c r="CA18" s="262">
        <v>15652</v>
      </c>
      <c r="CB18" s="262">
        <v>28875</v>
      </c>
      <c r="CC18" s="262">
        <v>95821</v>
      </c>
      <c r="CD18" s="262">
        <v>264389</v>
      </c>
      <c r="CE18" s="262">
        <v>331534</v>
      </c>
      <c r="CF18" s="262">
        <v>201953</v>
      </c>
      <c r="CG18" s="262">
        <v>122974</v>
      </c>
      <c r="CH18" s="262">
        <v>116482</v>
      </c>
      <c r="CI18" s="262">
        <v>558049</v>
      </c>
      <c r="CJ18" s="262">
        <v>112864</v>
      </c>
      <c r="CK18" s="262">
        <v>424863</v>
      </c>
      <c r="CL18" s="262">
        <v>66252</v>
      </c>
      <c r="CM18" s="262">
        <v>1053817</v>
      </c>
      <c r="CN18" s="262">
        <v>376365</v>
      </c>
      <c r="CO18" s="262">
        <v>308205</v>
      </c>
      <c r="CP18" s="262">
        <v>250325</v>
      </c>
      <c r="CQ18" s="262">
        <v>93955</v>
      </c>
      <c r="CR18" s="262">
        <v>24967</v>
      </c>
      <c r="CS18" s="262">
        <v>376365</v>
      </c>
      <c r="CT18" s="262">
        <v>374469</v>
      </c>
      <c r="CU18" s="262">
        <v>175852</v>
      </c>
      <c r="CV18" s="262">
        <v>91237</v>
      </c>
      <c r="CW18" s="262">
        <v>24807</v>
      </c>
      <c r="CX18" s="262">
        <v>11087</v>
      </c>
      <c r="CY18" s="262">
        <v>2188589</v>
      </c>
      <c r="CZ18" s="262">
        <v>1076074</v>
      </c>
      <c r="DA18" s="262">
        <v>1112515</v>
      </c>
      <c r="DB18" s="262">
        <v>167309</v>
      </c>
      <c r="DC18" s="262">
        <v>149015</v>
      </c>
      <c r="DD18" s="262">
        <v>274232</v>
      </c>
      <c r="DE18" s="262">
        <v>362157</v>
      </c>
      <c r="DF18" s="262">
        <v>268490</v>
      </c>
      <c r="DG18" s="262">
        <v>256324</v>
      </c>
      <c r="DH18" s="262">
        <v>122950</v>
      </c>
      <c r="DI18" s="262">
        <v>51146</v>
      </c>
      <c r="DJ18" s="262">
        <v>49471</v>
      </c>
      <c r="DK18" s="262">
        <v>147422</v>
      </c>
      <c r="DL18" s="262">
        <v>38948</v>
      </c>
      <c r="DM18" s="262">
        <v>165705</v>
      </c>
      <c r="DN18" s="262">
        <v>137864</v>
      </c>
      <c r="DO18" s="262">
        <v>244279</v>
      </c>
      <c r="DP18" s="262">
        <v>343833</v>
      </c>
      <c r="DQ18" s="262">
        <v>501369</v>
      </c>
      <c r="DR18" s="262">
        <v>284269</v>
      </c>
      <c r="DS18" s="262">
        <v>224283</v>
      </c>
      <c r="DT18" s="262">
        <v>1206890</v>
      </c>
      <c r="DU18" s="262">
        <v>1138470</v>
      </c>
      <c r="DV18" s="262">
        <v>68420</v>
      </c>
      <c r="DW18" s="262">
        <v>966190</v>
      </c>
      <c r="DX18" s="262">
        <v>1138470</v>
      </c>
      <c r="DY18" s="262">
        <v>977650</v>
      </c>
      <c r="DZ18" s="262">
        <v>45990</v>
      </c>
      <c r="EA18" s="262">
        <v>48080</v>
      </c>
      <c r="EB18" s="262">
        <v>61700</v>
      </c>
      <c r="EC18" s="262">
        <v>5040</v>
      </c>
      <c r="ED18" s="262">
        <v>1117330</v>
      </c>
      <c r="EE18" s="262">
        <v>40940</v>
      </c>
      <c r="EF18" s="262">
        <v>160680</v>
      </c>
      <c r="EG18" s="262">
        <v>201780</v>
      </c>
      <c r="EH18" s="262">
        <v>131700</v>
      </c>
      <c r="EI18" s="262">
        <v>170350</v>
      </c>
      <c r="EJ18" s="262">
        <v>16610</v>
      </c>
      <c r="EK18" s="262">
        <v>204140</v>
      </c>
      <c r="EL18" s="262">
        <v>109460</v>
      </c>
      <c r="EM18" s="262">
        <v>74520</v>
      </c>
      <c r="EN18" s="262">
        <v>7130</v>
      </c>
      <c r="EO18" s="262">
        <v>1138470</v>
      </c>
      <c r="EP18" s="262">
        <v>24150</v>
      </c>
      <c r="EQ18" s="262">
        <v>349240</v>
      </c>
      <c r="ER18" s="262">
        <v>237430</v>
      </c>
      <c r="ES18" s="262">
        <v>16870</v>
      </c>
      <c r="ET18" s="262">
        <v>94950</v>
      </c>
      <c r="EU18" s="262">
        <v>261380</v>
      </c>
      <c r="EV18" s="262">
        <v>179150</v>
      </c>
      <c r="EW18" s="262">
        <v>82230</v>
      </c>
      <c r="EX18" s="262">
        <v>503660</v>
      </c>
      <c r="EY18" s="262">
        <v>22400</v>
      </c>
      <c r="EZ18" s="262">
        <v>133880</v>
      </c>
      <c r="FA18" s="262">
        <v>90380</v>
      </c>
      <c r="FB18" s="262">
        <v>256990</v>
      </c>
      <c r="FC18" s="262">
        <v>40</v>
      </c>
      <c r="FD18" s="262">
        <v>179670</v>
      </c>
      <c r="FE18" s="262">
        <v>67900</v>
      </c>
      <c r="FF18" s="262">
        <v>96550</v>
      </c>
      <c r="FG18" s="262">
        <v>15220</v>
      </c>
      <c r="FH18" s="262">
        <v>65630</v>
      </c>
      <c r="FI18" s="262">
        <v>4230</v>
      </c>
      <c r="FJ18" s="262">
        <v>41550</v>
      </c>
      <c r="FK18" s="262">
        <v>49730</v>
      </c>
      <c r="FL18" s="262">
        <v>5120</v>
      </c>
      <c r="FM18" s="262">
        <v>13410</v>
      </c>
      <c r="FN18" s="262">
        <v>1928860</v>
      </c>
      <c r="FO18" s="262">
        <v>75610</v>
      </c>
      <c r="FP18" s="262">
        <v>44020</v>
      </c>
      <c r="FQ18" s="262">
        <v>31590</v>
      </c>
      <c r="FR18" s="262">
        <v>521510</v>
      </c>
      <c r="FS18" s="262">
        <v>861400</v>
      </c>
      <c r="FT18" s="262">
        <v>846190</v>
      </c>
      <c r="FU18" s="262">
        <v>15220</v>
      </c>
      <c r="FV18" s="262">
        <v>135700</v>
      </c>
      <c r="FW18" s="262">
        <v>334640</v>
      </c>
      <c r="FX18" s="262">
        <v>1928860</v>
      </c>
      <c r="FY18" s="262">
        <v>302720</v>
      </c>
      <c r="FZ18" s="262">
        <v>1056180</v>
      </c>
      <c r="GA18" s="262">
        <v>260810</v>
      </c>
      <c r="GB18" s="262">
        <v>16880</v>
      </c>
      <c r="GC18" s="262">
        <v>138180</v>
      </c>
      <c r="GD18" s="262">
        <v>134660</v>
      </c>
      <c r="GE18" s="262">
        <v>19440</v>
      </c>
      <c r="GF18">
        <v>160869</v>
      </c>
      <c r="GG18">
        <v>112553</v>
      </c>
      <c r="GH18">
        <v>93422</v>
      </c>
      <c r="GI18">
        <v>39641</v>
      </c>
      <c r="GJ18">
        <v>18809</v>
      </c>
      <c r="GK18">
        <v>32113</v>
      </c>
      <c r="GL18">
        <v>44562</v>
      </c>
      <c r="GM18">
        <v>17878</v>
      </c>
      <c r="GN18">
        <v>11508</v>
      </c>
      <c r="GO18">
        <v>5014</v>
      </c>
    </row>
  </sheetData>
  <sheetProtection sheet="1" objects="1" scenarios="1" formatCells="0" formatColumns="0" formatRows="0" insertColumns="0" insertRows="0" sort="0" autoFilter="0"/>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21A2D-EF89-F441-A552-AACC43F457D7}">
  <dimension ref="A1:EU446"/>
  <sheetViews>
    <sheetView workbookViewId="0">
      <pane xSplit="8" ySplit="2" topLeftCell="CV3" activePane="bottomRight" state="frozen"/>
      <selection pane="topRight" activeCell="I1" sqref="I1"/>
      <selection pane="bottomLeft" activeCell="A3" sqref="A3"/>
      <selection pane="bottomRight" activeCell="DA2" sqref="DA2"/>
    </sheetView>
  </sheetViews>
  <sheetFormatPr baseColWidth="10" defaultRowHeight="16"/>
  <cols>
    <col min="1" max="1" width="10.83203125" style="352"/>
    <col min="2" max="2" width="0" style="262" hidden="1" customWidth="1"/>
    <col min="3" max="4" width="10.83203125" style="262" hidden="1" customWidth="1"/>
    <col min="5" max="5" width="10.83203125" style="262"/>
    <col min="6" max="6" width="10.83203125" style="262" customWidth="1"/>
    <col min="7" max="7" width="10.83203125" style="262" hidden="1" customWidth="1"/>
    <col min="8" max="8" width="0" style="262" hidden="1" customWidth="1"/>
    <col min="9" max="20" width="10.83203125" style="262"/>
    <col min="36" max="97" width="10.83203125" style="262"/>
    <col min="98" max="98" width="10.83203125" style="349"/>
    <col min="102" max="102" width="10.83203125" style="262"/>
    <col min="117" max="129" width="10.83203125" style="262"/>
    <col min="130" max="130" width="11.83203125" style="262" bestFit="1" customWidth="1"/>
    <col min="131" max="16384" width="10.83203125" style="262"/>
  </cols>
  <sheetData>
    <row r="1" spans="1:151">
      <c r="A1" s="351" t="s">
        <v>1828</v>
      </c>
      <c r="B1" s="235" t="s">
        <v>1829</v>
      </c>
      <c r="C1" s="235" t="s">
        <v>1830</v>
      </c>
      <c r="D1" s="235" t="s">
        <v>1831</v>
      </c>
      <c r="E1" s="235" t="s">
        <v>1832</v>
      </c>
      <c r="F1" s="235" t="s">
        <v>1833</v>
      </c>
      <c r="G1" s="235" t="s">
        <v>1834</v>
      </c>
      <c r="H1" s="235" t="s">
        <v>1835</v>
      </c>
      <c r="I1" s="236" t="s">
        <v>3011</v>
      </c>
      <c r="J1" s="267" t="s">
        <v>3138</v>
      </c>
      <c r="K1" s="267" t="s">
        <v>3138</v>
      </c>
      <c r="L1" s="267" t="s">
        <v>3138</v>
      </c>
      <c r="M1" s="267" t="s">
        <v>3138</v>
      </c>
      <c r="N1" s="267" t="s">
        <v>3138</v>
      </c>
      <c r="O1" s="267" t="s">
        <v>3138</v>
      </c>
      <c r="P1" s="267" t="s">
        <v>3138</v>
      </c>
      <c r="Q1" s="267" t="s">
        <v>3138</v>
      </c>
      <c r="R1" s="267" t="s">
        <v>3138</v>
      </c>
      <c r="S1" s="267" t="s">
        <v>3138</v>
      </c>
      <c r="T1" s="267" t="s">
        <v>3138</v>
      </c>
      <c r="U1" s="266" t="s">
        <v>3131</v>
      </c>
      <c r="V1" s="266" t="s">
        <v>3131</v>
      </c>
      <c r="W1" s="266" t="s">
        <v>3131</v>
      </c>
      <c r="X1" s="266" t="s">
        <v>3131</v>
      </c>
      <c r="Y1" s="266" t="s">
        <v>3131</v>
      </c>
      <c r="Z1" s="266" t="s">
        <v>3131</v>
      </c>
      <c r="AA1" s="266" t="s">
        <v>3131</v>
      </c>
      <c r="AB1" s="266" t="s">
        <v>3131</v>
      </c>
      <c r="AC1" s="267" t="s">
        <v>3137</v>
      </c>
      <c r="AD1" s="267" t="s">
        <v>3137</v>
      </c>
      <c r="AE1" s="267" t="s">
        <v>3137</v>
      </c>
      <c r="AF1" s="267" t="s">
        <v>3137</v>
      </c>
      <c r="AG1" s="267" t="s">
        <v>3137</v>
      </c>
      <c r="AH1" s="267" t="s">
        <v>3137</v>
      </c>
      <c r="AI1" s="267" t="s">
        <v>3137</v>
      </c>
      <c r="AJ1" s="267" t="s">
        <v>3137</v>
      </c>
      <c r="AK1" s="240" t="s">
        <v>3524</v>
      </c>
      <c r="AL1" s="240" t="s">
        <v>3524</v>
      </c>
      <c r="AM1" s="240" t="s">
        <v>3524</v>
      </c>
      <c r="AN1" s="240" t="s">
        <v>3524</v>
      </c>
      <c r="AO1" s="240" t="s">
        <v>3524</v>
      </c>
      <c r="AP1" s="246" t="s">
        <v>3526</v>
      </c>
      <c r="AQ1" s="246" t="s">
        <v>3526</v>
      </c>
      <c r="AR1" s="246" t="s">
        <v>3526</v>
      </c>
      <c r="AS1" s="246" t="s">
        <v>3526</v>
      </c>
      <c r="AT1" s="246" t="s">
        <v>3526</v>
      </c>
      <c r="AU1" s="246" t="s">
        <v>3526</v>
      </c>
      <c r="AV1" s="246" t="s">
        <v>3526</v>
      </c>
      <c r="AW1" s="246" t="s">
        <v>3526</v>
      </c>
      <c r="AX1" s="246" t="s">
        <v>3526</v>
      </c>
      <c r="AY1" s="246" t="s">
        <v>3526</v>
      </c>
      <c r="AZ1" s="240" t="s">
        <v>3141</v>
      </c>
      <c r="BA1" s="240" t="s">
        <v>3141</v>
      </c>
      <c r="BB1" s="240" t="s">
        <v>3141</v>
      </c>
      <c r="BC1" s="240" t="s">
        <v>3141</v>
      </c>
      <c r="BD1" s="240" t="s">
        <v>3141</v>
      </c>
      <c r="BE1" s="236" t="s">
        <v>1869</v>
      </c>
      <c r="BF1" s="262" t="s">
        <v>3183</v>
      </c>
      <c r="BG1" s="262" t="s">
        <v>3184</v>
      </c>
      <c r="BH1" s="262" t="s">
        <v>3175</v>
      </c>
      <c r="BI1" s="262" t="s">
        <v>3176</v>
      </c>
      <c r="BJ1" s="262" t="s">
        <v>3177</v>
      </c>
      <c r="BK1" s="275" t="s">
        <v>3178</v>
      </c>
      <c r="BL1" s="275" t="s">
        <v>3180</v>
      </c>
      <c r="BM1" s="275" t="s">
        <v>3180</v>
      </c>
      <c r="BN1" s="240" t="s">
        <v>3525</v>
      </c>
      <c r="BO1" s="240" t="s">
        <v>3525</v>
      </c>
      <c r="BP1" s="240" t="s">
        <v>3525</v>
      </c>
      <c r="BQ1" s="240" t="s">
        <v>3525</v>
      </c>
      <c r="BR1" s="240" t="s">
        <v>3525</v>
      </c>
      <c r="BS1" s="240" t="s">
        <v>3527</v>
      </c>
      <c r="BT1" s="240" t="s">
        <v>3527</v>
      </c>
      <c r="BU1" s="240" t="s">
        <v>3527</v>
      </c>
      <c r="BV1" s="240" t="s">
        <v>3527</v>
      </c>
      <c r="BW1" s="240" t="s">
        <v>3527</v>
      </c>
      <c r="BX1" s="240" t="s">
        <v>3528</v>
      </c>
      <c r="BY1" s="240" t="s">
        <v>3528</v>
      </c>
      <c r="BZ1" s="240" t="s">
        <v>3528</v>
      </c>
      <c r="CA1" s="240" t="s">
        <v>3528</v>
      </c>
      <c r="CB1" s="240" t="s">
        <v>3528</v>
      </c>
      <c r="CC1" s="240" t="s">
        <v>3529</v>
      </c>
      <c r="CD1" s="246" t="s">
        <v>3531</v>
      </c>
      <c r="CE1" s="246" t="s">
        <v>3531</v>
      </c>
      <c r="CF1" s="246" t="s">
        <v>3531</v>
      </c>
      <c r="CG1" s="246" t="s">
        <v>3531</v>
      </c>
      <c r="CH1" s="246" t="s">
        <v>3531</v>
      </c>
      <c r="CI1" s="246" t="s">
        <v>3531</v>
      </c>
      <c r="CJ1" s="246" t="s">
        <v>3531</v>
      </c>
      <c r="CK1" s="246" t="s">
        <v>3531</v>
      </c>
      <c r="CL1" s="246" t="s">
        <v>3531</v>
      </c>
      <c r="CM1" s="246" t="s">
        <v>3531</v>
      </c>
      <c r="CN1" s="262" t="s">
        <v>3532</v>
      </c>
      <c r="CO1" s="240" t="s">
        <v>3533</v>
      </c>
      <c r="CP1" s="240" t="s">
        <v>3533</v>
      </c>
      <c r="CQ1" s="240" t="s">
        <v>3533</v>
      </c>
      <c r="CR1" s="240" t="s">
        <v>3533</v>
      </c>
      <c r="CS1" s="240" t="s">
        <v>3533</v>
      </c>
      <c r="CT1" s="349" t="s">
        <v>1386</v>
      </c>
      <c r="CU1" s="349" t="s">
        <v>1386</v>
      </c>
      <c r="CV1" s="349" t="s">
        <v>1386</v>
      </c>
      <c r="CW1" s="350" t="s">
        <v>4947</v>
      </c>
      <c r="CX1" s="350" t="s">
        <v>4947</v>
      </c>
      <c r="CY1" s="350" t="s">
        <v>4947</v>
      </c>
      <c r="CZ1" s="350" t="s">
        <v>4947</v>
      </c>
      <c r="DA1" s="350" t="s">
        <v>4947</v>
      </c>
      <c r="DB1" s="350" t="s">
        <v>4947</v>
      </c>
      <c r="DC1" s="350" t="s">
        <v>4947</v>
      </c>
      <c r="DD1" s="350" t="s">
        <v>4947</v>
      </c>
      <c r="DE1" s="350" t="s">
        <v>4947</v>
      </c>
      <c r="DF1" s="350" t="s">
        <v>4947</v>
      </c>
      <c r="DG1" s="350" t="s">
        <v>4974</v>
      </c>
      <c r="DH1" s="350" t="s">
        <v>4974</v>
      </c>
      <c r="DI1" s="350" t="s">
        <v>4974</v>
      </c>
      <c r="DJ1" s="350" t="s">
        <v>4974</v>
      </c>
      <c r="DK1" s="350" t="s">
        <v>4974</v>
      </c>
      <c r="DL1" s="350" t="s">
        <v>4974</v>
      </c>
      <c r="DM1" s="350" t="s">
        <v>4973</v>
      </c>
      <c r="DN1" s="350" t="s">
        <v>4973</v>
      </c>
      <c r="DO1" s="350" t="s">
        <v>4973</v>
      </c>
      <c r="DP1" s="350" t="s">
        <v>4973</v>
      </c>
      <c r="DQ1" s="350" t="s">
        <v>4973</v>
      </c>
      <c r="DR1" s="350" t="s">
        <v>4973</v>
      </c>
      <c r="DS1" s="350" t="s">
        <v>4972</v>
      </c>
      <c r="DT1" s="350" t="s">
        <v>4972</v>
      </c>
      <c r="DU1" s="350" t="s">
        <v>4972</v>
      </c>
      <c r="DV1" s="350" t="s">
        <v>4972</v>
      </c>
      <c r="DW1" s="350" t="s">
        <v>4972</v>
      </c>
      <c r="DX1" s="350" t="s">
        <v>4972</v>
      </c>
      <c r="DY1" s="262" t="s">
        <v>5014</v>
      </c>
      <c r="DZ1" s="262" t="s">
        <v>5014</v>
      </c>
      <c r="EA1" s="262" t="s">
        <v>5014</v>
      </c>
      <c r="EB1" s="262" t="s">
        <v>5014</v>
      </c>
      <c r="EC1" s="262" t="s">
        <v>5014</v>
      </c>
      <c r="ED1" s="262" t="s">
        <v>5014</v>
      </c>
      <c r="EE1" s="262" t="s">
        <v>5014</v>
      </c>
      <c r="EF1" s="262" t="s">
        <v>5014</v>
      </c>
      <c r="EG1" s="262" t="s">
        <v>5014</v>
      </c>
      <c r="EH1" s="262" t="s">
        <v>5014</v>
      </c>
      <c r="EI1" s="262" t="s">
        <v>5014</v>
      </c>
      <c r="EJ1" s="262" t="s">
        <v>5014</v>
      </c>
      <c r="EK1" s="262" t="s">
        <v>5014</v>
      </c>
      <c r="EL1" s="262" t="s">
        <v>5202</v>
      </c>
      <c r="EM1" s="262" t="s">
        <v>5202</v>
      </c>
      <c r="EN1" s="262" t="s">
        <v>5202</v>
      </c>
      <c r="EO1" s="262" t="s">
        <v>5202</v>
      </c>
      <c r="EP1" s="374" t="s">
        <v>1371</v>
      </c>
      <c r="EQ1" s="374" t="s">
        <v>1371</v>
      </c>
      <c r="ER1" s="330" t="s">
        <v>5237</v>
      </c>
      <c r="ES1" s="330" t="s">
        <v>5237</v>
      </c>
      <c r="ET1" s="330" t="s">
        <v>5237</v>
      </c>
      <c r="EU1" s="262" t="s">
        <v>1371</v>
      </c>
    </row>
    <row r="2" spans="1:151">
      <c r="A2" s="352" t="s">
        <v>2015</v>
      </c>
      <c r="B2" s="262" t="s">
        <v>181</v>
      </c>
      <c r="C2" s="262" t="s">
        <v>2016</v>
      </c>
      <c r="D2" s="262" t="s">
        <v>2017</v>
      </c>
      <c r="E2" s="262" t="s">
        <v>2018</v>
      </c>
      <c r="F2" s="262" t="s">
        <v>182</v>
      </c>
      <c r="G2" s="262" t="s">
        <v>2019</v>
      </c>
      <c r="H2" s="262" t="s">
        <v>2020</v>
      </c>
      <c r="I2" s="273" t="s">
        <v>3012</v>
      </c>
      <c r="J2" t="s">
        <v>3132</v>
      </c>
      <c r="K2" t="s">
        <v>3121</v>
      </c>
      <c r="L2" t="s">
        <v>3120</v>
      </c>
      <c r="M2" t="s">
        <v>3119</v>
      </c>
      <c r="N2" t="s">
        <v>3118</v>
      </c>
      <c r="O2" t="s">
        <v>3117</v>
      </c>
      <c r="P2" t="s">
        <v>3116</v>
      </c>
      <c r="Q2" t="s">
        <v>3115</v>
      </c>
      <c r="R2" t="s">
        <v>3114</v>
      </c>
      <c r="S2" t="s">
        <v>3155</v>
      </c>
      <c r="T2" t="s">
        <v>3156</v>
      </c>
      <c r="U2" s="218" t="s">
        <v>3132</v>
      </c>
      <c r="V2" s="218" t="s">
        <v>3121</v>
      </c>
      <c r="W2" s="218" t="s">
        <v>3120</v>
      </c>
      <c r="X2" s="218" t="s">
        <v>3133</v>
      </c>
      <c r="Y2" s="218" t="s">
        <v>3134</v>
      </c>
      <c r="Z2" s="218" t="s">
        <v>3135</v>
      </c>
      <c r="AA2" s="218" t="s">
        <v>3155</v>
      </c>
      <c r="AB2" s="218" t="s">
        <v>3156</v>
      </c>
      <c r="AC2" t="s">
        <v>3132</v>
      </c>
      <c r="AD2" t="s">
        <v>3121</v>
      </c>
      <c r="AE2" t="s">
        <v>3120</v>
      </c>
      <c r="AF2" t="s">
        <v>3133</v>
      </c>
      <c r="AG2" t="s">
        <v>3134</v>
      </c>
      <c r="AH2" t="s">
        <v>3135</v>
      </c>
      <c r="AI2" t="s">
        <v>3155</v>
      </c>
      <c r="AJ2" t="s">
        <v>3156</v>
      </c>
      <c r="AK2" s="273" t="s">
        <v>1711</v>
      </c>
      <c r="AL2" s="273" t="s">
        <v>1712</v>
      </c>
      <c r="AM2" s="273" t="s">
        <v>3142</v>
      </c>
      <c r="AN2" s="273" t="s">
        <v>3143</v>
      </c>
      <c r="AO2" s="273" t="s">
        <v>3144</v>
      </c>
      <c r="AP2" s="268" t="s">
        <v>3145</v>
      </c>
      <c r="AQ2" s="268" t="s">
        <v>3146</v>
      </c>
      <c r="AR2" s="268" t="s">
        <v>3147</v>
      </c>
      <c r="AS2" s="268" t="s">
        <v>3148</v>
      </c>
      <c r="AT2" s="268" t="s">
        <v>3149</v>
      </c>
      <c r="AU2" s="268" t="s">
        <v>3150</v>
      </c>
      <c r="AV2" s="268" t="s">
        <v>3151</v>
      </c>
      <c r="AW2" s="268" t="s">
        <v>3152</v>
      </c>
      <c r="AX2" s="268" t="s">
        <v>3153</v>
      </c>
      <c r="AY2" s="268" t="s">
        <v>3154</v>
      </c>
      <c r="AZ2" s="273" t="s">
        <v>1711</v>
      </c>
      <c r="BA2" s="273" t="s">
        <v>1712</v>
      </c>
      <c r="BB2" s="273" t="s">
        <v>3142</v>
      </c>
      <c r="BC2" s="273" t="s">
        <v>3143</v>
      </c>
      <c r="BD2" s="273" t="s">
        <v>3144</v>
      </c>
      <c r="BE2" s="262" t="s">
        <v>2054</v>
      </c>
      <c r="BF2" s="268" t="s">
        <v>3185</v>
      </c>
      <c r="BG2" s="268" t="s">
        <v>3186</v>
      </c>
      <c r="BH2" s="268" t="s">
        <v>3172</v>
      </c>
      <c r="BI2" s="268" t="s">
        <v>3173</v>
      </c>
      <c r="BJ2" s="268" t="s">
        <v>3174</v>
      </c>
      <c r="BK2" s="275" t="s">
        <v>3179</v>
      </c>
      <c r="BL2" s="275" t="s">
        <v>3181</v>
      </c>
      <c r="BM2" s="275" t="s">
        <v>3182</v>
      </c>
      <c r="BN2" s="273" t="s">
        <v>1711</v>
      </c>
      <c r="BO2" s="273" t="s">
        <v>1712</v>
      </c>
      <c r="BP2" s="273" t="s">
        <v>3142</v>
      </c>
      <c r="BQ2" s="273" t="s">
        <v>3143</v>
      </c>
      <c r="BR2" s="273" t="s">
        <v>3144</v>
      </c>
      <c r="BS2" s="273" t="s">
        <v>1711</v>
      </c>
      <c r="BT2" s="273" t="s">
        <v>1712</v>
      </c>
      <c r="BU2" s="273" t="s">
        <v>3142</v>
      </c>
      <c r="BV2" s="273" t="s">
        <v>3143</v>
      </c>
      <c r="BW2" s="273" t="s">
        <v>3144</v>
      </c>
      <c r="BX2" s="273" t="s">
        <v>1711</v>
      </c>
      <c r="BY2" s="273" t="s">
        <v>1712</v>
      </c>
      <c r="BZ2" s="273" t="s">
        <v>3142</v>
      </c>
      <c r="CA2" s="273" t="s">
        <v>3143</v>
      </c>
      <c r="CB2" s="273" t="s">
        <v>3144</v>
      </c>
      <c r="CC2" s="262" t="s">
        <v>3530</v>
      </c>
      <c r="CD2" s="268" t="s">
        <v>3145</v>
      </c>
      <c r="CE2" s="268" t="s">
        <v>3146</v>
      </c>
      <c r="CF2" s="268" t="s">
        <v>3147</v>
      </c>
      <c r="CG2" s="268" t="s">
        <v>3148</v>
      </c>
      <c r="CH2" s="268" t="s">
        <v>3149</v>
      </c>
      <c r="CI2" s="268" t="s">
        <v>3150</v>
      </c>
      <c r="CJ2" s="268" t="s">
        <v>3151</v>
      </c>
      <c r="CK2" s="268" t="s">
        <v>3152</v>
      </c>
      <c r="CL2" s="268" t="s">
        <v>3153</v>
      </c>
      <c r="CM2" s="268" t="s">
        <v>3154</v>
      </c>
      <c r="CN2" s="262" t="s">
        <v>3530</v>
      </c>
      <c r="CO2" s="340" t="s">
        <v>1711</v>
      </c>
      <c r="CP2" s="340" t="s">
        <v>1712</v>
      </c>
      <c r="CQ2" s="340" t="s">
        <v>3142</v>
      </c>
      <c r="CR2" s="340" t="s">
        <v>3143</v>
      </c>
      <c r="CS2" s="340" t="s">
        <v>3144</v>
      </c>
      <c r="CT2" s="348" t="s">
        <v>3704</v>
      </c>
      <c r="CU2" s="347" t="s">
        <v>3705</v>
      </c>
      <c r="CV2" s="347" t="s">
        <v>3706</v>
      </c>
      <c r="CW2" s="347" t="s">
        <v>3707</v>
      </c>
      <c r="CX2" s="347" t="s">
        <v>5015</v>
      </c>
      <c r="CY2" s="347" t="s">
        <v>3708</v>
      </c>
      <c r="CZ2" s="347" t="s">
        <v>3709</v>
      </c>
      <c r="DA2" s="347" t="s">
        <v>3710</v>
      </c>
      <c r="DB2" s="347" t="s">
        <v>3711</v>
      </c>
      <c r="DC2" s="347" t="s">
        <v>3712</v>
      </c>
      <c r="DD2" s="347" t="s">
        <v>4971</v>
      </c>
      <c r="DE2" s="347" t="s">
        <v>3713</v>
      </c>
      <c r="DF2" s="347" t="s">
        <v>4970</v>
      </c>
      <c r="DG2" s="347" t="s">
        <v>3714</v>
      </c>
      <c r="DH2" s="347" t="s">
        <v>3715</v>
      </c>
      <c r="DI2" s="347" t="s">
        <v>3716</v>
      </c>
      <c r="DJ2" s="347" t="s">
        <v>4969</v>
      </c>
      <c r="DK2" s="347" t="s">
        <v>3717</v>
      </c>
      <c r="DL2" s="347" t="s">
        <v>4968</v>
      </c>
      <c r="DM2" s="347" t="s">
        <v>4948</v>
      </c>
      <c r="DN2" s="347" t="s">
        <v>4949</v>
      </c>
      <c r="DO2" s="347" t="s">
        <v>4950</v>
      </c>
      <c r="DP2" s="347" t="s">
        <v>4967</v>
      </c>
      <c r="DQ2" s="347" t="s">
        <v>4951</v>
      </c>
      <c r="DR2" s="347" t="s">
        <v>4966</v>
      </c>
      <c r="DS2" s="347" t="s">
        <v>4960</v>
      </c>
      <c r="DT2" s="347" t="s">
        <v>4961</v>
      </c>
      <c r="DU2" s="347" t="s">
        <v>4962</v>
      </c>
      <c r="DV2" s="347" t="s">
        <v>4965</v>
      </c>
      <c r="DW2" s="347" t="s">
        <v>4963</v>
      </c>
      <c r="DX2" s="347" t="s">
        <v>4964</v>
      </c>
      <c r="DY2" s="347" t="s">
        <v>3665</v>
      </c>
      <c r="DZ2" s="347" t="s">
        <v>3666</v>
      </c>
      <c r="EA2" s="347" t="s">
        <v>1689</v>
      </c>
      <c r="EB2" s="347" t="s">
        <v>5011</v>
      </c>
      <c r="EC2" s="347" t="s">
        <v>5012</v>
      </c>
      <c r="ED2" s="347" t="s">
        <v>5013</v>
      </c>
      <c r="EE2" s="347" t="s">
        <v>3665</v>
      </c>
      <c r="EF2" s="347" t="s">
        <v>3666</v>
      </c>
      <c r="EG2" s="347" t="s">
        <v>1689</v>
      </c>
      <c r="EH2" s="347" t="s">
        <v>5011</v>
      </c>
      <c r="EI2" s="347" t="s">
        <v>5012</v>
      </c>
      <c r="EJ2" s="347" t="s">
        <v>5013</v>
      </c>
      <c r="EK2" s="262" t="s">
        <v>56</v>
      </c>
      <c r="EL2" s="262" t="s">
        <v>5201</v>
      </c>
      <c r="EM2" s="262" t="s">
        <v>5203</v>
      </c>
      <c r="EN2" s="262" t="s">
        <v>5204</v>
      </c>
      <c r="EO2" s="262" t="s">
        <v>5205</v>
      </c>
      <c r="EP2" s="375" t="s">
        <v>5241</v>
      </c>
      <c r="EQ2" s="375" t="s">
        <v>5240</v>
      </c>
      <c r="ER2" s="330" t="s">
        <v>5238</v>
      </c>
      <c r="ES2" s="262" t="s">
        <v>5248</v>
      </c>
      <c r="ET2" s="262" t="s">
        <v>5247</v>
      </c>
      <c r="EU2" s="262" t="s">
        <v>5781</v>
      </c>
    </row>
    <row r="3" spans="1:151">
      <c r="A3" s="352">
        <v>1001</v>
      </c>
      <c r="B3" s="262">
        <v>1</v>
      </c>
      <c r="C3" s="262">
        <v>0</v>
      </c>
      <c r="D3" s="262">
        <v>1</v>
      </c>
      <c r="E3" s="262" t="s">
        <v>196</v>
      </c>
      <c r="F3" s="262" t="s">
        <v>2200</v>
      </c>
      <c r="G3" s="262" t="s">
        <v>2201</v>
      </c>
      <c r="H3" s="262" t="s">
        <v>2202</v>
      </c>
      <c r="I3" s="262">
        <v>8.8713940111246768E-4</v>
      </c>
      <c r="J3" s="262">
        <v>4.4791489361702128</v>
      </c>
      <c r="K3" s="262">
        <v>2.3715012722646311</v>
      </c>
      <c r="L3" s="262">
        <v>3.1030795551753636</v>
      </c>
      <c r="M3" s="262">
        <v>2.4443699731903483</v>
      </c>
      <c r="N3" s="262">
        <v>1.7420924574209247</v>
      </c>
      <c r="O3" s="262">
        <v>2.6425269645608629</v>
      </c>
      <c r="P3" s="262">
        <v>1.8075949367088608</v>
      </c>
      <c r="Q3" s="262">
        <v>1.6604774535809019</v>
      </c>
      <c r="R3" s="262">
        <v>1.5805970149253732</v>
      </c>
      <c r="S3" s="262">
        <v>1.8316498316498318</v>
      </c>
      <c r="T3" s="262">
        <v>1.8316498316498318</v>
      </c>
      <c r="U3">
        <v>2350</v>
      </c>
      <c r="V3">
        <v>1965</v>
      </c>
      <c r="W3">
        <v>7014</v>
      </c>
      <c r="X3">
        <v>1903</v>
      </c>
      <c r="Y3">
        <v>1834</v>
      </c>
      <c r="Z3">
        <v>1424</v>
      </c>
      <c r="AA3">
        <v>1634</v>
      </c>
      <c r="AB3">
        <v>0</v>
      </c>
      <c r="AC3">
        <v>10526</v>
      </c>
      <c r="AD3">
        <v>4660</v>
      </c>
      <c r="AE3">
        <v>21765</v>
      </c>
      <c r="AF3">
        <v>4363</v>
      </c>
      <c r="AG3">
        <v>3857</v>
      </c>
      <c r="AH3">
        <v>2311</v>
      </c>
      <c r="AI3" s="262">
        <v>2992</v>
      </c>
      <c r="AJ3" s="262">
        <v>0</v>
      </c>
      <c r="AK3" s="262">
        <v>0.64966938702567467</v>
      </c>
      <c r="AL3" s="262">
        <v>6.2071841305772327E-2</v>
      </c>
      <c r="AM3" s="262">
        <v>0.16768928337403943</v>
      </c>
      <c r="AN3" s="262">
        <v>0.10198367784595222</v>
      </c>
      <c r="AO3" s="262">
        <v>1.8585810448561387E-2</v>
      </c>
      <c r="AP3" s="262">
        <v>8.6682213800857874E-2</v>
      </c>
      <c r="AQ3" s="262">
        <v>0.26133760879523593</v>
      </c>
      <c r="AR3" s="262">
        <v>0.28430433515179276</v>
      </c>
      <c r="AS3" s="262">
        <v>0.1360929496522717</v>
      </c>
      <c r="AT3" s="262">
        <v>8.4433431891059008E-2</v>
      </c>
      <c r="AU3" s="262">
        <v>7.2314996043809601E-2</v>
      </c>
      <c r="AV3" s="262">
        <v>3.602215466622246E-2</v>
      </c>
      <c r="AW3" s="262">
        <v>1.4158997209844667E-2</v>
      </c>
      <c r="AX3" s="262">
        <v>8.4745762711864406E-3</v>
      </c>
      <c r="AY3" s="262">
        <v>1.6178736517719568E-2</v>
      </c>
      <c r="AZ3" s="262">
        <v>10906</v>
      </c>
      <c r="BA3" s="262">
        <v>1042</v>
      </c>
      <c r="BB3" s="262">
        <v>2815</v>
      </c>
      <c r="BC3" s="262">
        <v>1712</v>
      </c>
      <c r="BD3" s="262">
        <v>312</v>
      </c>
      <c r="BE3" s="262">
        <v>48026</v>
      </c>
      <c r="BF3" s="262">
        <v>1</v>
      </c>
      <c r="BG3" s="262">
        <v>2</v>
      </c>
      <c r="BH3" s="262">
        <v>3.77</v>
      </c>
      <c r="BI3" s="262">
        <v>9.5</v>
      </c>
      <c r="BJ3" s="262">
        <v>26</v>
      </c>
      <c r="BK3" s="262">
        <f>ROUND(AZ3+BA3*2+BB3*BH3+BC3*BI3+BD3*BJ3,0)</f>
        <v>47979</v>
      </c>
      <c r="BL3" s="262">
        <f>BK3-BE3</f>
        <v>-47</v>
      </c>
      <c r="BM3" s="274">
        <f>BL3/BE3</f>
        <v>-9.7863657185691074E-4</v>
      </c>
      <c r="BN3" s="262">
        <f>AZ3/SUM($AZ$3:$BD$414)</f>
        <v>5.7634731092706096E-4</v>
      </c>
      <c r="BO3" s="262">
        <f t="shared" ref="BO3:BO66" si="0">BA3/SUM($AZ$3:$BD$414)</f>
        <v>5.5066376121950992E-5</v>
      </c>
      <c r="BP3" s="262">
        <f t="shared" ref="BP3:BP66" si="1">BB3/SUM($AZ$3:$BD$414)</f>
        <v>1.4876377042542422E-4</v>
      </c>
      <c r="BQ3" s="262">
        <f t="shared" ref="BQ3:BQ66" si="2">BC3/SUM($AZ$3:$BD$414)</f>
        <v>9.0473738887504891E-5</v>
      </c>
      <c r="BR3" s="262">
        <f t="shared" ref="BR3:BR66" si="3">BD3/SUM($AZ$3:$BD$414)</f>
        <v>1.6488204750526591E-5</v>
      </c>
      <c r="BS3" s="262">
        <f>BN3*107000</f>
        <v>61.669162269195525</v>
      </c>
      <c r="BT3" s="262">
        <f t="shared" ref="BT3:BW3" si="4">BO3*107000</f>
        <v>5.8921022450487559</v>
      </c>
      <c r="BU3" s="262">
        <f t="shared" si="4"/>
        <v>15.917723435520392</v>
      </c>
      <c r="BV3" s="262">
        <f t="shared" si="4"/>
        <v>9.6806900609630233</v>
      </c>
      <c r="BW3" s="262">
        <f t="shared" si="4"/>
        <v>1.7642379083063453</v>
      </c>
      <c r="BX3" s="262">
        <f>BS3*BF3</f>
        <v>61.669162269195525</v>
      </c>
      <c r="BY3" s="262">
        <f t="shared" ref="BY3:CB3" si="5">BT3*BG3</f>
        <v>11.784204490097512</v>
      </c>
      <c r="BZ3" s="262">
        <f t="shared" si="5"/>
        <v>60.009817351911877</v>
      </c>
      <c r="CA3" s="262">
        <f t="shared" si="5"/>
        <v>91.966555579148718</v>
      </c>
      <c r="CB3" s="262">
        <f t="shared" si="5"/>
        <v>45.870185615964978</v>
      </c>
      <c r="CC3" s="262">
        <f>SUM(BX3:CB3)</f>
        <v>271.29992530631858</v>
      </c>
      <c r="CD3" s="262">
        <f>$CC3*AP3</f>
        <v>23.516878129559078</v>
      </c>
      <c r="CE3" s="262">
        <f t="shared" ref="CE3:CM3" si="6">$CC3*AQ3</f>
        <v>70.900873745879409</v>
      </c>
      <c r="CF3" s="262">
        <f t="shared" si="6"/>
        <v>77.131744890943949</v>
      </c>
      <c r="CG3" s="262">
        <f t="shared" si="6"/>
        <v>36.922007075377891</v>
      </c>
      <c r="CH3" s="262">
        <f t="shared" si="6"/>
        <v>22.906783765400448</v>
      </c>
      <c r="CI3" s="262">
        <f t="shared" si="6"/>
        <v>19.619053025212267</v>
      </c>
      <c r="CJ3" s="262">
        <f t="shared" si="6"/>
        <v>9.7728078703188093</v>
      </c>
      <c r="CK3" s="262">
        <f t="shared" si="6"/>
        <v>3.8413348854432314</v>
      </c>
      <c r="CL3" s="262">
        <f t="shared" si="6"/>
        <v>2.2991519093755812</v>
      </c>
      <c r="CM3" s="262">
        <f t="shared" si="6"/>
        <v>4.3892900088079276</v>
      </c>
      <c r="CN3" s="262">
        <f>CD3*parameters!J$4+CE3*parameters!K$4+CF3*parameters!L$4+CG3*parameters!M$4+CH3*parameters!N$4+CI3*parameters!O$4+CJ3*parameters!P$4+CK3*parameters!Q$4+CL3*parameters!R$4+CM3*parameters!S$4</f>
        <v>20807.268289630112</v>
      </c>
      <c r="CO3" s="262">
        <f>$CN3*AK3</f>
        <v>13517.845235402754</v>
      </c>
      <c r="CP3" s="262">
        <f t="shared" ref="CP3:CS3" si="7">$CN3*AL3</f>
        <v>1291.545455280549</v>
      </c>
      <c r="CQ3" s="262">
        <f t="shared" si="7"/>
        <v>3489.1559084594487</v>
      </c>
      <c r="CR3" s="262">
        <f t="shared" si="7"/>
        <v>2122.0017461039347</v>
      </c>
      <c r="CS3" s="262">
        <f t="shared" si="7"/>
        <v>386.71994438342739</v>
      </c>
      <c r="CT3" s="349" t="s">
        <v>3718</v>
      </c>
      <c r="CU3" t="s">
        <v>3719</v>
      </c>
      <c r="CV3" t="s">
        <v>3720</v>
      </c>
      <c r="CW3">
        <v>43822</v>
      </c>
      <c r="CX3" s="262">
        <v>2.6346657367799266E-2</v>
      </c>
      <c r="CY3">
        <v>5858</v>
      </c>
      <c r="CZ3">
        <v>0.86632284999999998</v>
      </c>
      <c r="DA3">
        <v>26854</v>
      </c>
      <c r="DB3">
        <v>16221</v>
      </c>
      <c r="DC3">
        <v>316</v>
      </c>
      <c r="DD3">
        <v>253</v>
      </c>
      <c r="DE3">
        <v>84</v>
      </c>
      <c r="DF3">
        <v>94</v>
      </c>
      <c r="DG3">
        <v>23263</v>
      </c>
      <c r="DH3">
        <v>14052</v>
      </c>
      <c r="DI3">
        <v>274</v>
      </c>
      <c r="DJ3">
        <v>219</v>
      </c>
      <c r="DK3">
        <v>73</v>
      </c>
      <c r="DL3">
        <v>81</v>
      </c>
      <c r="DM3" s="262">
        <v>3591</v>
      </c>
      <c r="DN3" s="262">
        <v>2169</v>
      </c>
      <c r="DO3" s="262">
        <v>42</v>
      </c>
      <c r="DP3" s="262">
        <v>34</v>
      </c>
      <c r="DQ3" s="262">
        <v>11</v>
      </c>
      <c r="DR3" s="262">
        <v>13</v>
      </c>
      <c r="DS3" s="262">
        <v>0.61279722999999997</v>
      </c>
      <c r="DT3" s="262">
        <v>0.37015653999999998</v>
      </c>
      <c r="DU3" s="262">
        <v>7.2109899999999996E-3</v>
      </c>
      <c r="DV3" s="262">
        <v>5.77336E-3</v>
      </c>
      <c r="DW3" s="262">
        <v>1.9168500000000001E-3</v>
      </c>
      <c r="DX3" s="262">
        <v>2.14504E-3</v>
      </c>
      <c r="DY3" s="262">
        <v>1383.96</v>
      </c>
      <c r="DZ3" s="262">
        <v>701.75</v>
      </c>
      <c r="EA3" s="262">
        <v>4.22</v>
      </c>
      <c r="EB3" s="262">
        <v>109.14</v>
      </c>
      <c r="EC3" s="262">
        <v>33.130000000000003</v>
      </c>
      <c r="ED3" s="262">
        <v>63.35</v>
      </c>
      <c r="EE3" s="262">
        <f t="shared" ref="EE3:EE66" si="8">DY3/SUM($DY3:$ED3)</f>
        <v>0.60288819672845295</v>
      </c>
      <c r="EF3" s="262">
        <f t="shared" ref="EF3:EF66" si="9">DZ3/SUM($DY3:$ED3)</f>
        <v>0.30570015900328901</v>
      </c>
      <c r="EG3" s="262">
        <f t="shared" ref="EG3:EG66" si="10">EA3/SUM($DY3:$ED3)</f>
        <v>1.838339395787502E-3</v>
      </c>
      <c r="EH3" s="262">
        <f t="shared" ref="EH3:EH66" si="11">EB3/SUM($DY3:$ED3)</f>
        <v>4.7544161529916584E-2</v>
      </c>
      <c r="EI3" s="262">
        <f t="shared" ref="EI3:EI66" si="12">EC3/SUM($DY3:$ED3)</f>
        <v>1.443227113327961E-2</v>
      </c>
      <c r="EJ3" s="262">
        <f t="shared" ref="EJ3:EJ66" si="13">ED3/SUM($DY3:$ED3)</f>
        <v>2.7596872209274471E-2</v>
      </c>
      <c r="EK3" s="262">
        <v>6.68697E-4</v>
      </c>
      <c r="EP3" s="262">
        <v>1.0255330142949638E-3</v>
      </c>
      <c r="EQ3" s="262">
        <v>2.937660863699007E-2</v>
      </c>
      <c r="EU3" s="262">
        <v>799.92</v>
      </c>
    </row>
    <row r="4" spans="1:151">
      <c r="A4" s="352">
        <v>1002</v>
      </c>
      <c r="B4" s="262">
        <v>1</v>
      </c>
      <c r="C4" s="262">
        <v>0</v>
      </c>
      <c r="D4" s="262">
        <v>2</v>
      </c>
      <c r="E4" s="262" t="s">
        <v>196</v>
      </c>
      <c r="F4" s="262" t="s">
        <v>2203</v>
      </c>
      <c r="G4" s="262" t="s">
        <v>2204</v>
      </c>
      <c r="H4" s="262" t="s">
        <v>2202</v>
      </c>
      <c r="I4" s="262">
        <v>1.9549091991393581E-3</v>
      </c>
      <c r="J4" s="262">
        <v>6.1265790803436078</v>
      </c>
      <c r="K4" s="262">
        <v>2.7817612252001394</v>
      </c>
      <c r="L4" s="262">
        <v>4.0722602967595982</v>
      </c>
      <c r="M4" s="262">
        <v>2.4231685527099462</v>
      </c>
      <c r="N4" s="262">
        <v>1.8568181818181819</v>
      </c>
      <c r="O4" s="262">
        <v>3.172300082440231</v>
      </c>
      <c r="P4" s="262">
        <v>3.6930860033726813</v>
      </c>
      <c r="Q4" s="262">
        <v>1.650294695481336</v>
      </c>
      <c r="R4" s="262">
        <v>1.7147971360381862</v>
      </c>
      <c r="S4" s="262">
        <v>1.6600441501103753</v>
      </c>
      <c r="T4" s="262">
        <v>1.6600441501103753</v>
      </c>
      <c r="U4">
        <v>3958</v>
      </c>
      <c r="V4">
        <v>8619</v>
      </c>
      <c r="W4">
        <v>15029</v>
      </c>
      <c r="X4">
        <v>4678</v>
      </c>
      <c r="Y4">
        <v>2399</v>
      </c>
      <c r="Z4">
        <v>1856</v>
      </c>
      <c r="AA4">
        <v>2492</v>
      </c>
      <c r="AB4">
        <v>0</v>
      </c>
      <c r="AC4">
        <v>24249</v>
      </c>
      <c r="AD4">
        <v>23976</v>
      </c>
      <c r="AE4">
        <v>61202</v>
      </c>
      <c r="AF4">
        <v>10588</v>
      </c>
      <c r="AG4">
        <v>8228</v>
      </c>
      <c r="AH4">
        <v>3117</v>
      </c>
      <c r="AI4" s="262">
        <v>4136</v>
      </c>
      <c r="AJ4" s="262">
        <v>0</v>
      </c>
      <c r="AK4" s="262">
        <v>0.59991349480968859</v>
      </c>
      <c r="AL4" s="262">
        <v>6.3824610726643596E-2</v>
      </c>
      <c r="AM4" s="262">
        <v>0.14154411764705882</v>
      </c>
      <c r="AN4" s="262">
        <v>0.16103481833910036</v>
      </c>
      <c r="AO4" s="262">
        <v>3.368295847750865E-2</v>
      </c>
      <c r="AP4" s="262">
        <v>9.0983408017439746E-2</v>
      </c>
      <c r="AQ4" s="262">
        <v>0.32557981106939565</v>
      </c>
      <c r="AR4" s="262">
        <v>0.28680967663800411</v>
      </c>
      <c r="AS4" s="262">
        <v>0.13299321787574178</v>
      </c>
      <c r="AT4" s="262">
        <v>7.2029792902991399E-2</v>
      </c>
      <c r="AU4" s="262">
        <v>4.9291510233741065E-2</v>
      </c>
      <c r="AV4" s="262">
        <v>2.0126862056436962E-2</v>
      </c>
      <c r="AW4" s="262">
        <v>9.0529247910863513E-3</v>
      </c>
      <c r="AX4" s="262">
        <v>5.843526704614267E-3</v>
      </c>
      <c r="AY4" s="262">
        <v>7.2892697105486253E-3</v>
      </c>
      <c r="AZ4" s="262">
        <v>22192</v>
      </c>
      <c r="BA4" s="262">
        <v>2361</v>
      </c>
      <c r="BB4" s="262">
        <v>5236</v>
      </c>
      <c r="BC4" s="262">
        <v>5957</v>
      </c>
      <c r="BD4" s="262">
        <v>1246</v>
      </c>
      <c r="BE4" s="262">
        <v>132132</v>
      </c>
      <c r="BF4" s="262">
        <v>1</v>
      </c>
      <c r="BG4" s="262">
        <v>2</v>
      </c>
      <c r="BH4" s="262">
        <v>3.33</v>
      </c>
      <c r="BI4" s="262">
        <v>9.8000000000000007</v>
      </c>
      <c r="BJ4" s="262">
        <v>24</v>
      </c>
      <c r="BK4" s="262">
        <f t="shared" ref="BK4:BK67" si="14">ROUND(AZ4+BA4*2+BB4*BH4+BC4*BI4+BD4*BJ4,0)</f>
        <v>132632</v>
      </c>
      <c r="BL4" s="262">
        <f t="shared" ref="BL4:BL67" si="15">BK4-BE4</f>
        <v>500</v>
      </c>
      <c r="BM4" s="274">
        <f t="shared" ref="BM4:BM67" si="16">BL4/BE4</f>
        <v>3.7840946931856022E-3</v>
      </c>
      <c r="BN4" s="262">
        <f t="shared" ref="BN4:BN67" si="17">AZ4/SUM($AZ$3:$BD$414)</f>
        <v>1.1727764096913017E-3</v>
      </c>
      <c r="BO4" s="262">
        <f t="shared" si="0"/>
        <v>1.2477131864100413E-4</v>
      </c>
      <c r="BP4" s="262">
        <f t="shared" si="1"/>
        <v>2.7670589767229883E-4</v>
      </c>
      <c r="BQ4" s="262">
        <f t="shared" si="2"/>
        <v>3.1480844775284264E-4</v>
      </c>
      <c r="BR4" s="262">
        <f t="shared" si="3"/>
        <v>6.5847125381910686E-5</v>
      </c>
      <c r="BS4" s="262">
        <f t="shared" ref="BS4:BS67" si="18">BN4*107000</f>
        <v>125.48707583696928</v>
      </c>
      <c r="BT4" s="262">
        <f t="shared" ref="BT4:BT67" si="19">BO4*107000</f>
        <v>13.350531094587442</v>
      </c>
      <c r="BU4" s="262">
        <f t="shared" ref="BU4:BU67" si="20">BP4*107000</f>
        <v>29.607531050935975</v>
      </c>
      <c r="BV4" s="262">
        <f t="shared" ref="BV4:BV67" si="21">BQ4*107000</f>
        <v>33.684503909554159</v>
      </c>
      <c r="BW4" s="262">
        <f t="shared" ref="BW4:BW67" si="22">BR4*107000</f>
        <v>7.0456424158644433</v>
      </c>
      <c r="BX4" s="262">
        <f t="shared" ref="BX4:BX67" si="23">BS4*BF4</f>
        <v>125.48707583696928</v>
      </c>
      <c r="BY4" s="262">
        <f t="shared" ref="BY4:BY67" si="24">BT4*BG4</f>
        <v>26.701062189174884</v>
      </c>
      <c r="BZ4" s="262">
        <f t="shared" ref="BZ4:BZ67" si="25">BU4*BH4</f>
        <v>98.5930783996168</v>
      </c>
      <c r="CA4" s="262">
        <f t="shared" ref="CA4:CA67" si="26">BV4*BI4</f>
        <v>330.10813831363077</v>
      </c>
      <c r="CB4" s="262">
        <f t="shared" ref="CB4:CB67" si="27">BW4*BJ4</f>
        <v>169.09541798074665</v>
      </c>
      <c r="CC4" s="262">
        <f t="shared" ref="CC4:CC67" si="28">SUM(BX4:CB4)</f>
        <v>749.98477272013849</v>
      </c>
      <c r="CD4" s="262">
        <f t="shared" ref="CD4:CD67" si="29">$CC4*AP4</f>
        <v>68.236170583263174</v>
      </c>
      <c r="CE4" s="262">
        <f t="shared" ref="CE4:CE67" si="30">$CC4*AQ4</f>
        <v>244.17990060714632</v>
      </c>
      <c r="CF4" s="262">
        <f t="shared" ref="CF4:CF67" si="31">$CC4*AR4</f>
        <v>215.10289014728991</v>
      </c>
      <c r="CG4" s="262">
        <f t="shared" ref="CG4:CG67" si="32">$CC4*AS4</f>
        <v>99.742888281858058</v>
      </c>
      <c r="CH4" s="262">
        <f t="shared" ref="CH4:CH67" si="33">$CC4*AT4</f>
        <v>54.021247859428648</v>
      </c>
      <c r="CI4" s="262">
        <f t="shared" ref="CI4:CI67" si="34">$CC4*AU4</f>
        <v>36.967882099684672</v>
      </c>
      <c r="CJ4" s="262">
        <f t="shared" ref="CJ4:CJ67" si="35">$CC4*AV4</f>
        <v>15.094840064966453</v>
      </c>
      <c r="CK4" s="262">
        <f t="shared" ref="CK4:CK67" si="36">$CC4*AW4</f>
        <v>6.7895557418954047</v>
      </c>
      <c r="CL4" s="262">
        <f t="shared" ref="CL4:CL67" si="37">$CC4*AX4</f>
        <v>4.3825560474441909</v>
      </c>
      <c r="CM4" s="262">
        <f t="shared" ref="CM4:CM67" si="38">$CC4*AY4</f>
        <v>5.4668412871616008</v>
      </c>
      <c r="CN4" s="262">
        <f>CD4*parameters!J$4+CE4*parameters!K$4+CF4*parameters!L$4+CG4*parameters!M$4+CH4*parameters!N$4+CI4*parameters!O$4+CJ4*parameters!P$4+CK4*parameters!Q$4+CL4*parameters!R$4+CM4*parameters!S$4</f>
        <v>51984.068908126079</v>
      </c>
      <c r="CO4" s="262">
        <f t="shared" ref="CO4:CO67" si="39">$CN4*AK4</f>
        <v>31185.944453101587</v>
      </c>
      <c r="CP4" s="262">
        <f t="shared" ref="CP4:CP67" si="40">$CN4*AL4</f>
        <v>3317.8629620481638</v>
      </c>
      <c r="CQ4" s="262">
        <f t="shared" ref="CQ4:CQ67" si="41">$CN4*AM4</f>
        <v>7358.0391653046099</v>
      </c>
      <c r="CR4" s="262">
        <f t="shared" ref="CR4:CR67" si="42">$CN4*AN4</f>
        <v>8371.2450931473577</v>
      </c>
      <c r="CS4" s="262">
        <f t="shared" ref="CS4:CS67" si="43">$CN4*AO4</f>
        <v>1750.9772345243591</v>
      </c>
      <c r="CT4" s="349" t="s">
        <v>3721</v>
      </c>
      <c r="CU4" t="s">
        <v>3722</v>
      </c>
      <c r="CV4" t="s">
        <v>3723</v>
      </c>
      <c r="CW4">
        <v>110156</v>
      </c>
      <c r="CX4" s="262">
        <v>6.6227976564449273E-2</v>
      </c>
      <c r="CY4">
        <v>15328</v>
      </c>
      <c r="CZ4">
        <v>0.86085188000000001</v>
      </c>
      <c r="DA4">
        <v>72486</v>
      </c>
      <c r="DB4">
        <v>35749</v>
      </c>
      <c r="DC4">
        <v>783</v>
      </c>
      <c r="DD4">
        <v>751</v>
      </c>
      <c r="DE4">
        <v>164</v>
      </c>
      <c r="DF4">
        <v>223</v>
      </c>
      <c r="DG4">
        <v>62403</v>
      </c>
      <c r="DH4">
        <v>30776</v>
      </c>
      <c r="DI4">
        <v>674</v>
      </c>
      <c r="DJ4">
        <v>647</v>
      </c>
      <c r="DK4">
        <v>141</v>
      </c>
      <c r="DL4">
        <v>192</v>
      </c>
      <c r="DM4" s="262">
        <v>10083</v>
      </c>
      <c r="DN4" s="262">
        <v>4973</v>
      </c>
      <c r="DO4" s="262">
        <v>109</v>
      </c>
      <c r="DP4" s="262">
        <v>104</v>
      </c>
      <c r="DQ4" s="262">
        <v>23</v>
      </c>
      <c r="DR4" s="262">
        <v>31</v>
      </c>
      <c r="DS4" s="262">
        <v>0.65803042957260616</v>
      </c>
      <c r="DT4" s="262">
        <v>0.32453066560151056</v>
      </c>
      <c r="DU4" s="262">
        <v>7.1081012382439449E-3</v>
      </c>
      <c r="DV4" s="262">
        <v>6.8176041250590071E-3</v>
      </c>
      <c r="DW4" s="262">
        <v>1.4887977050728057E-3</v>
      </c>
      <c r="DX4" s="262">
        <v>2.0244017575075349E-3</v>
      </c>
      <c r="DY4" s="262">
        <v>3478.9</v>
      </c>
      <c r="DZ4" s="262">
        <v>1764</v>
      </c>
      <c r="EA4" s="262">
        <v>10.61</v>
      </c>
      <c r="EB4" s="262">
        <v>274.37</v>
      </c>
      <c r="EC4" s="262">
        <v>83.28</v>
      </c>
      <c r="ED4" s="262">
        <v>159.22</v>
      </c>
      <c r="EE4" s="262">
        <f t="shared" si="8"/>
        <v>0.60288923779716419</v>
      </c>
      <c r="EF4" s="262">
        <f t="shared" si="9"/>
        <v>0.30569910473833617</v>
      </c>
      <c r="EG4" s="262">
        <f t="shared" si="10"/>
        <v>1.8387003975474754E-3</v>
      </c>
      <c r="EH4" s="262">
        <f t="shared" si="11"/>
        <v>4.7547995106041553E-2</v>
      </c>
      <c r="EI4" s="262">
        <f t="shared" si="12"/>
        <v>1.4432325080843899E-2</v>
      </c>
      <c r="EJ4" s="262">
        <f t="shared" si="13"/>
        <v>2.7592636880066829E-2</v>
      </c>
      <c r="EK4" s="262">
        <v>1.6809245E-3</v>
      </c>
      <c r="EP4" s="262">
        <v>2.93955876846623E-3</v>
      </c>
      <c r="EQ4" s="262">
        <v>8.4204278461022547E-2</v>
      </c>
      <c r="EU4" s="262">
        <v>2292.86</v>
      </c>
    </row>
    <row r="5" spans="1:151">
      <c r="A5" s="352">
        <v>1003</v>
      </c>
      <c r="B5" s="262">
        <v>1</v>
      </c>
      <c r="C5" s="262">
        <v>0</v>
      </c>
      <c r="D5" s="262">
        <v>3</v>
      </c>
      <c r="E5" s="262" t="s">
        <v>196</v>
      </c>
      <c r="F5" s="262" t="s">
        <v>2205</v>
      </c>
      <c r="G5" s="262" t="s">
        <v>2206</v>
      </c>
      <c r="H5" s="262" t="s">
        <v>2202</v>
      </c>
      <c r="I5" s="262">
        <v>2.3090885204150925E-3</v>
      </c>
      <c r="J5" s="262">
        <v>2.5128710432319252</v>
      </c>
      <c r="K5" s="262">
        <v>2.0187321840640693</v>
      </c>
      <c r="L5" s="262">
        <v>3.0049672489082968</v>
      </c>
      <c r="M5" s="262">
        <v>2.4776748104465036</v>
      </c>
      <c r="N5" s="262">
        <v>2.1774744027303754</v>
      </c>
      <c r="O5" s="262">
        <v>3.2473867595818815</v>
      </c>
      <c r="P5" s="262">
        <v>2.8439181916038749</v>
      </c>
      <c r="Q5" s="262">
        <v>2.2741116751269037</v>
      </c>
      <c r="R5" s="262">
        <v>1.8611746758199847</v>
      </c>
      <c r="S5" s="262">
        <v>2.1133093525179856</v>
      </c>
      <c r="T5" s="262">
        <v>2.1133093525179856</v>
      </c>
      <c r="U5">
        <v>8119</v>
      </c>
      <c r="V5">
        <v>7367</v>
      </c>
      <c r="W5">
        <v>18320</v>
      </c>
      <c r="X5">
        <v>3546</v>
      </c>
      <c r="Y5">
        <v>3293</v>
      </c>
      <c r="Z5">
        <v>2493</v>
      </c>
      <c r="AA5">
        <v>3058</v>
      </c>
      <c r="AB5">
        <v>0</v>
      </c>
      <c r="AC5">
        <v>20402</v>
      </c>
      <c r="AD5">
        <v>14872</v>
      </c>
      <c r="AE5">
        <v>55051</v>
      </c>
      <c r="AF5">
        <v>8434</v>
      </c>
      <c r="AG5">
        <v>9944</v>
      </c>
      <c r="AH5">
        <v>5128</v>
      </c>
      <c r="AI5" s="262">
        <v>6463</v>
      </c>
      <c r="AJ5" s="262">
        <v>0</v>
      </c>
      <c r="AK5" s="262">
        <v>0.65089028241863867</v>
      </c>
      <c r="AL5" s="262">
        <v>9.6809630612898795E-2</v>
      </c>
      <c r="AM5" s="262">
        <v>0.15230924154346134</v>
      </c>
      <c r="AN5" s="262">
        <v>8.2734471552158184E-2</v>
      </c>
      <c r="AO5" s="262">
        <v>1.7256373872842953E-2</v>
      </c>
      <c r="AP5" s="262">
        <v>9.9655670138949271E-2</v>
      </c>
      <c r="AQ5" s="262">
        <v>0.28981096638436254</v>
      </c>
      <c r="AR5" s="262">
        <v>0.28158530859259517</v>
      </c>
      <c r="AS5" s="262">
        <v>0.12680207989148393</v>
      </c>
      <c r="AT5" s="262">
        <v>8.7404135436412012E-2</v>
      </c>
      <c r="AU5" s="262">
        <v>5.9579500199989567E-2</v>
      </c>
      <c r="AV5" s="262">
        <v>2.7737683251308626E-2</v>
      </c>
      <c r="AW5" s="262">
        <v>1.0895083734761665E-2</v>
      </c>
      <c r="AX5" s="262">
        <v>5.9822965758308264E-3</v>
      </c>
      <c r="AY5" s="262">
        <v>1.0547275794306385E-2</v>
      </c>
      <c r="AZ5" s="262">
        <v>28440</v>
      </c>
      <c r="BA5" s="262">
        <v>4230</v>
      </c>
      <c r="BB5" s="262">
        <v>6655</v>
      </c>
      <c r="BC5" s="262">
        <v>3615</v>
      </c>
      <c r="BD5" s="262">
        <v>754</v>
      </c>
      <c r="BE5" s="262">
        <v>115013</v>
      </c>
      <c r="BF5" s="262">
        <v>1</v>
      </c>
      <c r="BG5" s="262">
        <v>2</v>
      </c>
      <c r="BH5" s="262">
        <v>3.39</v>
      </c>
      <c r="BI5" s="262">
        <v>7.3</v>
      </c>
      <c r="BJ5" s="262">
        <v>39</v>
      </c>
      <c r="BK5" s="262">
        <f t="shared" si="14"/>
        <v>115256</v>
      </c>
      <c r="BL5" s="262">
        <f t="shared" si="15"/>
        <v>243</v>
      </c>
      <c r="BM5" s="274">
        <f t="shared" si="16"/>
        <v>2.1128046394755374E-3</v>
      </c>
      <c r="BN5" s="262">
        <f t="shared" si="17"/>
        <v>1.5029632791826162E-3</v>
      </c>
      <c r="BO5" s="262">
        <f t="shared" si="0"/>
        <v>2.2354200671387015E-4</v>
      </c>
      <c r="BP5" s="262">
        <f t="shared" si="1"/>
        <v>3.5169552120113614E-4</v>
      </c>
      <c r="BQ5" s="262">
        <f t="shared" si="2"/>
        <v>1.9104121850369753E-4</v>
      </c>
      <c r="BR5" s="262">
        <f t="shared" si="3"/>
        <v>3.9846494813772595E-5</v>
      </c>
      <c r="BS5" s="262">
        <f t="shared" si="18"/>
        <v>160.81707087253994</v>
      </c>
      <c r="BT5" s="262">
        <f t="shared" si="19"/>
        <v>23.918994718384106</v>
      </c>
      <c r="BU5" s="262">
        <f t="shared" si="20"/>
        <v>37.631420768521565</v>
      </c>
      <c r="BV5" s="262">
        <f t="shared" si="21"/>
        <v>20.441410379895636</v>
      </c>
      <c r="BW5" s="262">
        <f t="shared" si="22"/>
        <v>4.2635749450736675</v>
      </c>
      <c r="BX5" s="262">
        <f t="shared" si="23"/>
        <v>160.81707087253994</v>
      </c>
      <c r="BY5" s="262">
        <f t="shared" si="24"/>
        <v>47.837989436768211</v>
      </c>
      <c r="BZ5" s="262">
        <f t="shared" si="25"/>
        <v>127.5705164052881</v>
      </c>
      <c r="CA5" s="262">
        <f t="shared" si="26"/>
        <v>149.22229577323813</v>
      </c>
      <c r="CB5" s="262">
        <f t="shared" si="27"/>
        <v>166.27942285787304</v>
      </c>
      <c r="CC5" s="262">
        <f t="shared" si="28"/>
        <v>651.72729534570749</v>
      </c>
      <c r="CD5" s="262">
        <f t="shared" si="29"/>
        <v>64.948320365521397</v>
      </c>
      <c r="CE5" s="262">
        <f t="shared" si="30"/>
        <v>188.87771728320635</v>
      </c>
      <c r="CF5" s="262">
        <f t="shared" si="31"/>
        <v>183.51683157813846</v>
      </c>
      <c r="CG5" s="262">
        <f t="shared" si="32"/>
        <v>82.640376571887145</v>
      </c>
      <c r="CH5" s="262">
        <f t="shared" si="33"/>
        <v>56.963660790002706</v>
      </c>
      <c r="CI5" s="262">
        <f t="shared" si="34"/>
        <v>38.829586523388237</v>
      </c>
      <c r="CJ5" s="262">
        <f t="shared" si="35"/>
        <v>18.077405284531302</v>
      </c>
      <c r="CK5" s="262">
        <f t="shared" si="36"/>
        <v>7.1006234550212293</v>
      </c>
      <c r="CL5" s="262">
        <f t="shared" si="37"/>
        <v>3.8988259673221117</v>
      </c>
      <c r="CM5" s="262">
        <f t="shared" si="38"/>
        <v>6.873947526688549</v>
      </c>
      <c r="CN5" s="262">
        <f>CD5*parameters!J$4+CE5*parameters!K$4+CF5*parameters!L$4+CG5*parameters!M$4+CH5*parameters!N$4+CI5*parameters!O$4+CJ5*parameters!P$4+CK5*parameters!Q$4+CL5*parameters!R$4+CM5*parameters!S$4</f>
        <v>47076.08513062221</v>
      </c>
      <c r="CO5" s="262">
        <f t="shared" si="39"/>
        <v>30641.366345834565</v>
      </c>
      <c r="CP5" s="262">
        <f t="shared" si="40"/>
        <v>4557.4184121969138</v>
      </c>
      <c r="CQ5" s="262">
        <f t="shared" si="41"/>
        <v>7170.1228210804875</v>
      </c>
      <c r="CR5" s="262">
        <f t="shared" si="42"/>
        <v>3894.8150260264401</v>
      </c>
      <c r="CS5" s="262">
        <f t="shared" si="43"/>
        <v>812.36252548379969</v>
      </c>
      <c r="CT5" s="349" t="s">
        <v>3724</v>
      </c>
      <c r="CU5" t="s">
        <v>3725</v>
      </c>
      <c r="CV5" t="s">
        <v>3726</v>
      </c>
      <c r="CW5">
        <v>98480</v>
      </c>
      <c r="CX5" s="262">
        <v>5.9208133302470711E-2</v>
      </c>
      <c r="CY5">
        <v>11130</v>
      </c>
      <c r="CZ5">
        <v>0.88698213000000004</v>
      </c>
      <c r="DA5">
        <v>66828</v>
      </c>
      <c r="DB5">
        <v>29929</v>
      </c>
      <c r="DC5">
        <v>927</v>
      </c>
      <c r="DD5">
        <v>499</v>
      </c>
      <c r="DE5">
        <v>100</v>
      </c>
      <c r="DF5">
        <v>197</v>
      </c>
      <c r="DG5">
        <v>59276</v>
      </c>
      <c r="DH5">
        <v>26547</v>
      </c>
      <c r="DI5">
        <v>822</v>
      </c>
      <c r="DJ5">
        <v>443</v>
      </c>
      <c r="DK5">
        <v>89</v>
      </c>
      <c r="DL5">
        <v>175</v>
      </c>
      <c r="DM5" s="262">
        <v>7552</v>
      </c>
      <c r="DN5" s="262">
        <v>3382</v>
      </c>
      <c r="DO5" s="262">
        <v>105</v>
      </c>
      <c r="DP5" s="262">
        <v>56</v>
      </c>
      <c r="DQ5" s="262">
        <v>11</v>
      </c>
      <c r="DR5" s="262">
        <v>22</v>
      </c>
      <c r="DS5" s="262">
        <v>0.67859463850528023</v>
      </c>
      <c r="DT5" s="262">
        <v>0.30390942323314379</v>
      </c>
      <c r="DU5" s="262">
        <v>9.4130787977254257E-3</v>
      </c>
      <c r="DV5" s="262">
        <v>5.0670186839967503E-3</v>
      </c>
      <c r="DW5" s="262">
        <v>1.0154346060113728E-3</v>
      </c>
      <c r="DX5" s="262">
        <v>2.0004061738424046E-3</v>
      </c>
      <c r="DY5" s="262">
        <v>3110.14</v>
      </c>
      <c r="DZ5" s="262">
        <v>1577.02</v>
      </c>
      <c r="EA5" s="262">
        <v>9.49</v>
      </c>
      <c r="EB5" s="262">
        <v>245.28</v>
      </c>
      <c r="EC5" s="262">
        <v>74.47</v>
      </c>
      <c r="ED5" s="262">
        <v>142.34</v>
      </c>
      <c r="EE5" s="262">
        <f t="shared" si="8"/>
        <v>0.60288752679917967</v>
      </c>
      <c r="EF5" s="262">
        <f t="shared" si="9"/>
        <v>0.30569867835944436</v>
      </c>
      <c r="EG5" s="262">
        <f t="shared" si="10"/>
        <v>1.8395964906159257E-3</v>
      </c>
      <c r="EH5" s="262">
        <f t="shared" si="11"/>
        <v>4.7546493911303923E-2</v>
      </c>
      <c r="EI5" s="262">
        <f t="shared" si="12"/>
        <v>1.4435695538057743E-2</v>
      </c>
      <c r="EJ5" s="262">
        <f t="shared" si="13"/>
        <v>2.7592008901398405E-2</v>
      </c>
      <c r="EK5" s="262">
        <v>1.5027501E-3</v>
      </c>
      <c r="EP5" s="262">
        <v>2.6219300319884065E-3</v>
      </c>
      <c r="EQ5" s="262">
        <v>7.5105736577624024E-2</v>
      </c>
      <c r="EU5" s="262">
        <v>2045.11</v>
      </c>
    </row>
    <row r="6" spans="1:151">
      <c r="A6" s="352">
        <v>1004</v>
      </c>
      <c r="B6" s="262">
        <v>1</v>
      </c>
      <c r="C6" s="262">
        <v>0</v>
      </c>
      <c r="D6" s="262">
        <v>4</v>
      </c>
      <c r="E6" s="262" t="s">
        <v>196</v>
      </c>
      <c r="F6" s="262" t="s">
        <v>2207</v>
      </c>
      <c r="G6" s="262" t="s">
        <v>2208</v>
      </c>
      <c r="H6" s="262" t="s">
        <v>2202</v>
      </c>
      <c r="I6" s="262">
        <v>1.014183132587679E-3</v>
      </c>
      <c r="J6" s="262">
        <v>2.951186440677966</v>
      </c>
      <c r="K6" s="262">
        <v>2.0300909727081877</v>
      </c>
      <c r="L6" s="262">
        <v>2.1596802295787638</v>
      </c>
      <c r="M6" s="262">
        <v>1.9011663597298956</v>
      </c>
      <c r="N6" s="262">
        <v>1.5641592920353982</v>
      </c>
      <c r="O6" s="262">
        <v>2.5329670329670328</v>
      </c>
      <c r="P6" s="262">
        <v>1.9815837937384899</v>
      </c>
      <c r="Q6" s="262">
        <v>1.4395796847635727</v>
      </c>
      <c r="R6" s="262">
        <v>1.4833836858006042</v>
      </c>
      <c r="S6" s="262">
        <v>2.540983606557377</v>
      </c>
      <c r="T6" s="262">
        <v>2.540983606557377</v>
      </c>
      <c r="U6">
        <v>1475</v>
      </c>
      <c r="V6">
        <v>2858</v>
      </c>
      <c r="W6">
        <v>9757</v>
      </c>
      <c r="X6">
        <v>2081</v>
      </c>
      <c r="Y6">
        <v>1996</v>
      </c>
      <c r="Z6">
        <v>902</v>
      </c>
      <c r="AA6">
        <v>671</v>
      </c>
      <c r="AB6">
        <v>0</v>
      </c>
      <c r="AC6">
        <v>4353</v>
      </c>
      <c r="AD6">
        <v>5802</v>
      </c>
      <c r="AE6">
        <v>21072</v>
      </c>
      <c r="AF6">
        <v>3804</v>
      </c>
      <c r="AG6">
        <v>4457</v>
      </c>
      <c r="AH6">
        <v>1313</v>
      </c>
      <c r="AI6" s="262">
        <v>1705</v>
      </c>
      <c r="AJ6" s="262">
        <v>0</v>
      </c>
      <c r="AK6" s="262">
        <v>0.73451096868323695</v>
      </c>
      <c r="AL6" s="262">
        <v>7.7275806367568131E-2</v>
      </c>
      <c r="AM6" s="262">
        <v>0.11734667291959773</v>
      </c>
      <c r="AN6" s="262">
        <v>6.3310926997029851E-2</v>
      </c>
      <c r="AO6" s="262">
        <v>7.5556250325673497E-3</v>
      </c>
      <c r="AP6" s="262">
        <v>6.4702877575344792E-2</v>
      </c>
      <c r="AQ6" s="262">
        <v>0.22680061297462967</v>
      </c>
      <c r="AR6" s="262">
        <v>0.28033859550971757</v>
      </c>
      <c r="AS6" s="262">
        <v>0.16501666220719516</v>
      </c>
      <c r="AT6" s="262">
        <v>0.1137408479482377</v>
      </c>
      <c r="AU6" s="262">
        <v>7.6548855537447405E-2</v>
      </c>
      <c r="AV6" s="262">
        <v>3.3324414390309164E-2</v>
      </c>
      <c r="AW6" s="262">
        <v>1.6005448663374767E-2</v>
      </c>
      <c r="AX6" s="262">
        <v>1.0678407238938484E-2</v>
      </c>
      <c r="AY6" s="262">
        <v>1.2843277954805284E-2</v>
      </c>
      <c r="AZ6" s="262">
        <v>14096</v>
      </c>
      <c r="BA6" s="262">
        <v>1483</v>
      </c>
      <c r="BB6" s="262">
        <v>2252</v>
      </c>
      <c r="BC6" s="262">
        <v>1215</v>
      </c>
      <c r="BD6" s="262">
        <v>145</v>
      </c>
      <c r="BE6" s="262">
        <v>41111</v>
      </c>
      <c r="BF6" s="262">
        <v>1</v>
      </c>
      <c r="BG6" s="262">
        <v>2</v>
      </c>
      <c r="BH6" s="262">
        <v>3.43</v>
      </c>
      <c r="BI6" s="262">
        <v>7.4</v>
      </c>
      <c r="BJ6" s="262">
        <v>51</v>
      </c>
      <c r="BK6" s="262">
        <f t="shared" si="14"/>
        <v>41172</v>
      </c>
      <c r="BL6" s="262">
        <f t="shared" si="15"/>
        <v>61</v>
      </c>
      <c r="BM6" s="274">
        <f t="shared" si="16"/>
        <v>1.4837877940210649E-3</v>
      </c>
      <c r="BN6" s="262">
        <f t="shared" si="17"/>
        <v>7.449286351391758E-4</v>
      </c>
      <c r="BO6" s="262">
        <f t="shared" si="0"/>
        <v>7.8371819375099155E-5</v>
      </c>
      <c r="BP6" s="262">
        <f t="shared" si="1"/>
        <v>1.1901101634033938E-4</v>
      </c>
      <c r="BQ6" s="262">
        <f t="shared" si="2"/>
        <v>6.4208874268877595E-5</v>
      </c>
      <c r="BR6" s="262">
        <f t="shared" si="3"/>
        <v>7.6627874641870384E-6</v>
      </c>
      <c r="BS6" s="262">
        <f t="shared" si="18"/>
        <v>79.707363959891808</v>
      </c>
      <c r="BT6" s="262">
        <f t="shared" si="19"/>
        <v>8.3857846731356087</v>
      </c>
      <c r="BU6" s="262">
        <f t="shared" si="20"/>
        <v>12.734178748416314</v>
      </c>
      <c r="BV6" s="262">
        <f t="shared" si="21"/>
        <v>6.8703495467699023</v>
      </c>
      <c r="BW6" s="262">
        <f t="shared" si="22"/>
        <v>0.81991825866801316</v>
      </c>
      <c r="BX6" s="262">
        <f t="shared" si="23"/>
        <v>79.707363959891808</v>
      </c>
      <c r="BY6" s="262">
        <f t="shared" si="24"/>
        <v>16.771569346271217</v>
      </c>
      <c r="BZ6" s="262">
        <f t="shared" si="25"/>
        <v>43.67823310706796</v>
      </c>
      <c r="CA6" s="262">
        <f t="shared" si="26"/>
        <v>50.840586646097279</v>
      </c>
      <c r="CB6" s="262">
        <f t="shared" si="27"/>
        <v>41.815831192068671</v>
      </c>
      <c r="CC6" s="262">
        <f t="shared" si="28"/>
        <v>232.81358425139695</v>
      </c>
      <c r="CD6" s="262">
        <f t="shared" si="29"/>
        <v>15.063708839695357</v>
      </c>
      <c r="CE6" s="262">
        <f t="shared" si="30"/>
        <v>52.802263617037418</v>
      </c>
      <c r="CF6" s="262">
        <f t="shared" si="31"/>
        <v>65.266633224619923</v>
      </c>
      <c r="CG6" s="262">
        <f t="shared" si="32"/>
        <v>38.418120589659139</v>
      </c>
      <c r="CH6" s="262">
        <f t="shared" si="33"/>
        <v>26.480414486622369</v>
      </c>
      <c r="CI6" s="262">
        <f t="shared" si="34"/>
        <v>17.821613428015525</v>
      </c>
      <c r="CJ6" s="262">
        <f t="shared" si="35"/>
        <v>7.758376357286707</v>
      </c>
      <c r="CK6" s="262">
        <f t="shared" si="36"/>
        <v>3.7262858708720099</v>
      </c>
      <c r="CL6" s="262">
        <f t="shared" si="37"/>
        <v>2.486078263393332</v>
      </c>
      <c r="CM6" s="262">
        <f t="shared" si="38"/>
        <v>2.990089574195169</v>
      </c>
      <c r="CN6" s="262">
        <f>CD6*parameters!J$4+CE6*parameters!K$4+CF6*parameters!L$4+CG6*parameters!M$4+CH6*parameters!N$4+CI6*parameters!O$4+CJ6*parameters!P$4+CK6*parameters!Q$4+CL6*parameters!R$4+CM6*parameters!S$4</f>
        <v>18625.936197377152</v>
      </c>
      <c r="CO6" s="262">
        <f t="shared" si="39"/>
        <v>13680.954438967659</v>
      </c>
      <c r="CP6" s="262">
        <f t="shared" si="40"/>
        <v>1439.3342390031951</v>
      </c>
      <c r="CQ6" s="262">
        <f t="shared" si="41"/>
        <v>2185.6916427749125</v>
      </c>
      <c r="CR6" s="262">
        <f t="shared" si="42"/>
        <v>1179.2252868434807</v>
      </c>
      <c r="CS6" s="262">
        <f t="shared" si="43"/>
        <v>140.73058978790513</v>
      </c>
      <c r="CT6" s="349" t="s">
        <v>3727</v>
      </c>
      <c r="CU6" t="s">
        <v>3728</v>
      </c>
      <c r="CV6" t="s">
        <v>3729</v>
      </c>
      <c r="CW6">
        <v>41950</v>
      </c>
      <c r="CX6" s="262">
        <v>2.5221173761562209E-2</v>
      </c>
      <c r="CY6">
        <v>5348</v>
      </c>
      <c r="CZ6">
        <v>0.87251489999999998</v>
      </c>
      <c r="DA6">
        <v>27333</v>
      </c>
      <c r="DB6">
        <v>13860</v>
      </c>
      <c r="DC6">
        <v>411</v>
      </c>
      <c r="DD6">
        <v>251</v>
      </c>
      <c r="DE6">
        <v>39</v>
      </c>
      <c r="DF6">
        <v>56</v>
      </c>
      <c r="DG6">
        <v>23848</v>
      </c>
      <c r="DH6">
        <v>12093</v>
      </c>
      <c r="DI6">
        <v>359</v>
      </c>
      <c r="DJ6">
        <v>219</v>
      </c>
      <c r="DK6">
        <v>34</v>
      </c>
      <c r="DL6">
        <v>49</v>
      </c>
      <c r="DM6" s="262">
        <v>3485</v>
      </c>
      <c r="DN6" s="262">
        <v>1767</v>
      </c>
      <c r="DO6" s="262">
        <v>52</v>
      </c>
      <c r="DP6" s="262">
        <v>32</v>
      </c>
      <c r="DQ6" s="262">
        <v>5</v>
      </c>
      <c r="DR6" s="262">
        <v>7</v>
      </c>
      <c r="DS6" s="262">
        <v>0.6515613825983313</v>
      </c>
      <c r="DT6" s="262">
        <v>0.33039332538736593</v>
      </c>
      <c r="DU6" s="262">
        <v>9.7973778307508946E-3</v>
      </c>
      <c r="DV6" s="262">
        <v>5.9833134684147797E-3</v>
      </c>
      <c r="DW6" s="262">
        <v>9.2967818831942784E-4</v>
      </c>
      <c r="DX6" s="262">
        <v>1.33492252681764E-3</v>
      </c>
      <c r="DY6" s="262">
        <v>1324.84</v>
      </c>
      <c r="DZ6" s="262">
        <v>671.77</v>
      </c>
      <c r="EA6" s="262">
        <v>4.04</v>
      </c>
      <c r="EB6" s="262">
        <v>104.48</v>
      </c>
      <c r="EC6" s="262">
        <v>31.72</v>
      </c>
      <c r="ED6" s="262">
        <v>60.64</v>
      </c>
      <c r="EE6" s="262">
        <f t="shared" si="8"/>
        <v>0.60288784021770303</v>
      </c>
      <c r="EF6" s="262">
        <f t="shared" si="9"/>
        <v>0.30569877451091937</v>
      </c>
      <c r="EG6" s="262">
        <f t="shared" si="10"/>
        <v>1.8384611534068419E-3</v>
      </c>
      <c r="EH6" s="262">
        <f t="shared" si="11"/>
        <v>4.7545153789095761E-2</v>
      </c>
      <c r="EI6" s="262">
        <f t="shared" si="12"/>
        <v>1.4434650442095303E-2</v>
      </c>
      <c r="EJ6" s="262">
        <f t="shared" si="13"/>
        <v>2.7595119886779925E-2</v>
      </c>
      <c r="EK6" s="262">
        <v>6.4013470000000002E-4</v>
      </c>
      <c r="EP6" s="262">
        <v>9.630844394620785E-4</v>
      </c>
      <c r="EQ6" s="262">
        <v>2.7587756091794671E-2</v>
      </c>
      <c r="EU6" s="262">
        <v>751.21</v>
      </c>
    </row>
    <row r="7" spans="1:151">
      <c r="A7" s="352">
        <v>1051</v>
      </c>
      <c r="B7" s="262">
        <v>1</v>
      </c>
      <c r="C7" s="262">
        <v>0</v>
      </c>
      <c r="D7" s="262">
        <v>51</v>
      </c>
      <c r="E7" s="262" t="s">
        <v>196</v>
      </c>
      <c r="F7" s="262" t="s">
        <v>2209</v>
      </c>
      <c r="G7" s="262" t="s">
        <v>2210</v>
      </c>
      <c r="H7" s="262" t="s">
        <v>2202</v>
      </c>
      <c r="I7" s="262">
        <v>2.6909595701820966E-3</v>
      </c>
      <c r="J7" s="262">
        <v>1.3558674901740595</v>
      </c>
      <c r="K7" s="262">
        <v>1.2818601348952787</v>
      </c>
      <c r="L7" s="262">
        <v>1.3589375448671932</v>
      </c>
      <c r="M7" s="262">
        <v>1.3196070234113713</v>
      </c>
      <c r="N7" s="262">
        <v>1.3246753246753247</v>
      </c>
      <c r="O7" s="262">
        <v>1.4832214765100671</v>
      </c>
      <c r="P7" s="262">
        <v>1.3242969343805422</v>
      </c>
      <c r="Q7" s="262">
        <v>1.1891566265060241</v>
      </c>
      <c r="R7" s="262">
        <v>1.2722722722722724</v>
      </c>
      <c r="S7" s="262">
        <v>1.3685800604229608</v>
      </c>
      <c r="T7" s="262">
        <v>1.3685800604229608</v>
      </c>
      <c r="U7">
        <v>8905</v>
      </c>
      <c r="V7">
        <v>5634</v>
      </c>
      <c r="W7">
        <v>20895</v>
      </c>
      <c r="X7">
        <v>6016</v>
      </c>
      <c r="Y7">
        <v>6480</v>
      </c>
      <c r="Z7">
        <v>2659</v>
      </c>
      <c r="AA7">
        <v>1821</v>
      </c>
      <c r="AB7">
        <v>0</v>
      </c>
      <c r="AC7">
        <v>12074</v>
      </c>
      <c r="AD7">
        <v>7222</v>
      </c>
      <c r="AE7">
        <v>28395</v>
      </c>
      <c r="AF7">
        <v>7945</v>
      </c>
      <c r="AG7">
        <v>8984</v>
      </c>
      <c r="AH7">
        <v>3245</v>
      </c>
      <c r="AI7" s="262">
        <v>2492</v>
      </c>
      <c r="AJ7" s="262">
        <v>0</v>
      </c>
      <c r="AK7" s="262">
        <v>0.83574234092694422</v>
      </c>
      <c r="AL7" s="262">
        <v>9.6504320502749416E-2</v>
      </c>
      <c r="AM7" s="262">
        <v>5.708955223880597E-2</v>
      </c>
      <c r="AN7" s="262">
        <v>8.6802827965435977E-3</v>
      </c>
      <c r="AO7" s="262">
        <v>1.9835035349567952E-3</v>
      </c>
      <c r="AP7" s="262">
        <v>3.7984133024971459E-2</v>
      </c>
      <c r="AQ7" s="262">
        <v>0.1223835592376826</v>
      </c>
      <c r="AR7" s="262">
        <v>0.16121666325126613</v>
      </c>
      <c r="AS7" s="262">
        <v>0.1769226265405896</v>
      </c>
      <c r="AT7" s="262">
        <v>0.1626950437659182</v>
      </c>
      <c r="AU7" s="262">
        <v>0.1460376474721157</v>
      </c>
      <c r="AV7" s="262">
        <v>8.3974940718405111E-2</v>
      </c>
      <c r="AW7" s="262">
        <v>4.1365379548581632E-2</v>
      </c>
      <c r="AX7" s="262">
        <v>2.5556954243391199E-2</v>
      </c>
      <c r="AY7" s="262">
        <v>4.1863052197078365E-2</v>
      </c>
      <c r="AZ7" s="262">
        <v>42556</v>
      </c>
      <c r="BA7" s="262">
        <v>4914</v>
      </c>
      <c r="BB7" s="262">
        <v>2907</v>
      </c>
      <c r="BC7" s="262">
        <v>442</v>
      </c>
      <c r="BD7" s="262">
        <v>101</v>
      </c>
      <c r="BE7" s="262">
        <v>68318</v>
      </c>
      <c r="BF7" s="262">
        <v>1</v>
      </c>
      <c r="BG7" s="262">
        <v>2</v>
      </c>
      <c r="BH7" s="262">
        <v>3.66</v>
      </c>
      <c r="BI7" s="262">
        <v>9.5</v>
      </c>
      <c r="BJ7" s="262">
        <v>11</v>
      </c>
      <c r="BK7" s="262">
        <f t="shared" si="14"/>
        <v>68334</v>
      </c>
      <c r="BL7" s="262">
        <f t="shared" si="15"/>
        <v>16</v>
      </c>
      <c r="BM7" s="274">
        <f t="shared" si="16"/>
        <v>2.3419889341022863E-4</v>
      </c>
      <c r="BN7" s="262">
        <f t="shared" si="17"/>
        <v>2.2489488505237488E-3</v>
      </c>
      <c r="BO7" s="262">
        <f t="shared" si="0"/>
        <v>2.5968922482079383E-4</v>
      </c>
      <c r="BP7" s="262">
        <f t="shared" si="1"/>
        <v>1.5362567695442566E-4</v>
      </c>
      <c r="BQ7" s="262">
        <f t="shared" si="2"/>
        <v>2.3358290063246004E-5</v>
      </c>
      <c r="BR7" s="262">
        <f t="shared" si="3"/>
        <v>5.3375278198820056E-6</v>
      </c>
      <c r="BS7" s="262">
        <f t="shared" si="18"/>
        <v>240.63752700604113</v>
      </c>
      <c r="BT7" s="262">
        <f t="shared" si="19"/>
        <v>27.786747055824939</v>
      </c>
      <c r="BU7" s="262">
        <f t="shared" si="20"/>
        <v>16.437947434123544</v>
      </c>
      <c r="BV7" s="262">
        <f t="shared" si="21"/>
        <v>2.4993370367673227</v>
      </c>
      <c r="BW7" s="262">
        <f t="shared" si="22"/>
        <v>0.57111547672737462</v>
      </c>
      <c r="BX7" s="262">
        <f t="shared" si="23"/>
        <v>240.63752700604113</v>
      </c>
      <c r="BY7" s="262">
        <f t="shared" si="24"/>
        <v>55.573494111649879</v>
      </c>
      <c r="BZ7" s="262">
        <f t="shared" si="25"/>
        <v>60.16288760889217</v>
      </c>
      <c r="CA7" s="262">
        <f t="shared" si="26"/>
        <v>23.743701849289565</v>
      </c>
      <c r="CB7" s="262">
        <f t="shared" si="27"/>
        <v>6.2822702440011211</v>
      </c>
      <c r="CC7" s="262">
        <f t="shared" si="28"/>
        <v>386.39988081987383</v>
      </c>
      <c r="CD7" s="262">
        <f t="shared" si="29"/>
        <v>14.677064473895205</v>
      </c>
      <c r="CE7" s="262">
        <f t="shared" si="30"/>
        <v>47.288992703752527</v>
      </c>
      <c r="CF7" s="262">
        <f t="shared" si="31"/>
        <v>62.294099466466967</v>
      </c>
      <c r="CG7" s="262">
        <f t="shared" si="32"/>
        <v>68.362881809622863</v>
      </c>
      <c r="CH7" s="262">
        <f t="shared" si="33"/>
        <v>62.865345521134948</v>
      </c>
      <c r="CI7" s="262">
        <f t="shared" si="34"/>
        <v>56.428929578440254</v>
      </c>
      <c r="CJ7" s="262">
        <f t="shared" si="35"/>
        <v>32.447907085447703</v>
      </c>
      <c r="CK7" s="262">
        <f t="shared" si="36"/>
        <v>15.983577727640789</v>
      </c>
      <c r="CL7" s="262">
        <f t="shared" si="37"/>
        <v>9.8752040737653282</v>
      </c>
      <c r="CM7" s="262">
        <f t="shared" si="38"/>
        <v>16.175878379707239</v>
      </c>
      <c r="CN7" s="262">
        <f>CD7*parameters!J$4+CE7*parameters!K$4+CF7*parameters!L$4+CG7*parameters!M$4+CH7*parameters!N$4+CI7*parameters!O$4+CJ7*parameters!P$4+CK7*parameters!Q$4+CL7*parameters!R$4+CM7*parameters!S$4</f>
        <v>40034.252647992122</v>
      </c>
      <c r="CO7" s="262">
        <f t="shared" si="39"/>
        <v>33458.320025293651</v>
      </c>
      <c r="CP7" s="262">
        <f t="shared" si="40"/>
        <v>3863.4783486298761</v>
      </c>
      <c r="CQ7" s="262">
        <f t="shared" si="41"/>
        <v>2285.5375578891026</v>
      </c>
      <c r="CR7" s="262">
        <f t="shared" si="42"/>
        <v>347.50863453284597</v>
      </c>
      <c r="CS7" s="262">
        <f t="shared" si="43"/>
        <v>79.408081646645812</v>
      </c>
      <c r="CT7" s="349" t="s">
        <v>3730</v>
      </c>
      <c r="CU7" t="s">
        <v>3731</v>
      </c>
      <c r="CV7" t="s">
        <v>3732</v>
      </c>
      <c r="CW7">
        <v>80691</v>
      </c>
      <c r="CX7" s="262">
        <v>4.8513032943843057E-2</v>
      </c>
      <c r="CY7">
        <v>4601</v>
      </c>
      <c r="CZ7">
        <v>0.94298000999999998</v>
      </c>
      <c r="DA7">
        <v>48716</v>
      </c>
      <c r="DB7">
        <v>30848</v>
      </c>
      <c r="DC7">
        <v>594</v>
      </c>
      <c r="DD7">
        <v>316</v>
      </c>
      <c r="DE7">
        <v>44</v>
      </c>
      <c r="DF7">
        <v>141</v>
      </c>
      <c r="DG7">
        <v>45940</v>
      </c>
      <c r="DH7">
        <v>29084</v>
      </c>
      <c r="DI7">
        <v>567</v>
      </c>
      <c r="DJ7">
        <v>304</v>
      </c>
      <c r="DK7">
        <v>43</v>
      </c>
      <c r="DL7">
        <v>136</v>
      </c>
      <c r="DM7" s="262">
        <v>2776</v>
      </c>
      <c r="DN7" s="262">
        <v>1764</v>
      </c>
      <c r="DO7" s="262">
        <v>27</v>
      </c>
      <c r="DP7" s="262">
        <v>12</v>
      </c>
      <c r="DQ7" s="262">
        <v>1</v>
      </c>
      <c r="DR7" s="262">
        <v>5</v>
      </c>
      <c r="DS7" s="262">
        <v>0.603735236891351</v>
      </c>
      <c r="DT7" s="262">
        <v>0.38229790187257562</v>
      </c>
      <c r="DU7" s="262">
        <v>7.3614157712756072E-3</v>
      </c>
      <c r="DV7" s="262">
        <v>3.9161740466718718E-3</v>
      </c>
      <c r="DW7" s="262">
        <v>5.4529005713152643E-4</v>
      </c>
      <c r="DX7" s="262">
        <v>1.7474067739896642E-3</v>
      </c>
      <c r="DY7" s="262">
        <v>2548.34</v>
      </c>
      <c r="DZ7" s="262">
        <v>1292.1600000000001</v>
      </c>
      <c r="EA7" s="262">
        <v>7.78</v>
      </c>
      <c r="EB7" s="262">
        <v>200.97</v>
      </c>
      <c r="EC7" s="262">
        <v>61.02</v>
      </c>
      <c r="ED7" s="262">
        <v>116.64</v>
      </c>
      <c r="EE7" s="262">
        <f t="shared" si="8"/>
        <v>0.60288484968925282</v>
      </c>
      <c r="EF7" s="262">
        <f t="shared" si="9"/>
        <v>0.30569848896711777</v>
      </c>
      <c r="EG7" s="262">
        <f t="shared" si="10"/>
        <v>1.8405880418556342E-3</v>
      </c>
      <c r="EH7" s="262">
        <f t="shared" si="11"/>
        <v>4.7545370022072854E-2</v>
      </c>
      <c r="EI7" s="262">
        <f t="shared" si="12"/>
        <v>1.4436077418255887E-2</v>
      </c>
      <c r="EJ7" s="262">
        <f t="shared" si="13"/>
        <v>2.7594625861444882E-2</v>
      </c>
      <c r="EK7" s="262">
        <v>1.231305E-3</v>
      </c>
      <c r="EP7" s="262">
        <v>1.6693679716756503E-3</v>
      </c>
      <c r="EQ7" s="262">
        <v>4.7819396247088072E-2</v>
      </c>
      <c r="EU7" s="262">
        <v>1302.1099999999999</v>
      </c>
    </row>
    <row r="8" spans="1:151">
      <c r="A8" s="352">
        <v>1053</v>
      </c>
      <c r="B8" s="262">
        <v>1</v>
      </c>
      <c r="C8" s="262">
        <v>0</v>
      </c>
      <c r="D8" s="262">
        <v>53</v>
      </c>
      <c r="E8" s="262" t="s">
        <v>196</v>
      </c>
      <c r="F8" s="262" t="s">
        <v>2211</v>
      </c>
      <c r="G8" s="262" t="s">
        <v>2212</v>
      </c>
      <c r="H8" s="262" t="s">
        <v>2202</v>
      </c>
      <c r="I8" s="262">
        <v>2.9452055735628125E-3</v>
      </c>
      <c r="J8" s="262">
        <v>1.6366948170226858</v>
      </c>
      <c r="K8" s="262">
        <v>1.4353448275862069</v>
      </c>
      <c r="L8" s="262">
        <v>1.7111686715251559</v>
      </c>
      <c r="M8" s="262">
        <v>1.5070323488045008</v>
      </c>
      <c r="N8" s="262">
        <v>1.4467780429594272</v>
      </c>
      <c r="O8" s="262">
        <v>1.5658391797085807</v>
      </c>
      <c r="P8" s="262">
        <v>1.5663929501301823</v>
      </c>
      <c r="Q8" s="262">
        <v>1.4061634349030472</v>
      </c>
      <c r="R8" s="262">
        <v>1.3373378183565594</v>
      </c>
      <c r="S8" s="262">
        <v>1.6379100850546779</v>
      </c>
      <c r="T8" s="262">
        <v>1.6379100850546779</v>
      </c>
      <c r="U8">
        <v>6039</v>
      </c>
      <c r="V8">
        <v>4640</v>
      </c>
      <c r="W8">
        <v>22778</v>
      </c>
      <c r="X8">
        <v>7783</v>
      </c>
      <c r="Y8">
        <v>8699</v>
      </c>
      <c r="Z8">
        <v>4969</v>
      </c>
      <c r="AA8">
        <v>4527</v>
      </c>
      <c r="AB8">
        <v>0</v>
      </c>
      <c r="AC8">
        <v>9884</v>
      </c>
      <c r="AD8">
        <v>6660</v>
      </c>
      <c r="AE8">
        <v>38977</v>
      </c>
      <c r="AF8">
        <v>11603</v>
      </c>
      <c r="AG8">
        <v>13624</v>
      </c>
      <c r="AH8">
        <v>6844</v>
      </c>
      <c r="AI8" s="262">
        <v>7414</v>
      </c>
      <c r="AJ8" s="262">
        <v>0</v>
      </c>
      <c r="AK8" s="262">
        <v>0.78873517431949902</v>
      </c>
      <c r="AL8" s="262">
        <v>0.11266620013995801</v>
      </c>
      <c r="AM8" s="262">
        <v>7.2347526511277391E-2</v>
      </c>
      <c r="AN8" s="262">
        <v>2.2608602034774182E-2</v>
      </c>
      <c r="AO8" s="262">
        <v>3.6424969944913962E-3</v>
      </c>
      <c r="AP8" s="262">
        <v>3.2819878569822353E-2</v>
      </c>
      <c r="AQ8" s="262">
        <v>0.14706543737351024</v>
      </c>
      <c r="AR8" s="262">
        <v>0.20222621992354395</v>
      </c>
      <c r="AS8" s="262">
        <v>0.17095794917922194</v>
      </c>
      <c r="AT8" s="262">
        <v>0.15183269619968517</v>
      </c>
      <c r="AU8" s="262">
        <v>0.13709242185743198</v>
      </c>
      <c r="AV8" s="262">
        <v>7.0789296154711037E-2</v>
      </c>
      <c r="AW8" s="262">
        <v>3.3303350573420286E-2</v>
      </c>
      <c r="AX8" s="262">
        <v>1.8832921070384531E-2</v>
      </c>
      <c r="AY8" s="262">
        <v>3.5079829098268497E-2</v>
      </c>
      <c r="AZ8" s="262">
        <v>43957</v>
      </c>
      <c r="BA8" s="262">
        <v>6279</v>
      </c>
      <c r="BB8" s="262">
        <v>4032</v>
      </c>
      <c r="BC8" s="262">
        <v>1260</v>
      </c>
      <c r="BD8" s="262">
        <v>203</v>
      </c>
      <c r="BE8" s="262">
        <v>88944</v>
      </c>
      <c r="BF8" s="262">
        <v>1</v>
      </c>
      <c r="BG8" s="262">
        <v>2</v>
      </c>
      <c r="BH8" s="262">
        <v>3.89</v>
      </c>
      <c r="BI8" s="262">
        <v>9.6</v>
      </c>
      <c r="BJ8" s="262">
        <v>23</v>
      </c>
      <c r="BK8" s="262">
        <f t="shared" si="14"/>
        <v>88964</v>
      </c>
      <c r="BL8" s="262">
        <f t="shared" si="15"/>
        <v>20</v>
      </c>
      <c r="BM8" s="274">
        <f t="shared" si="16"/>
        <v>2.2486058643640943E-4</v>
      </c>
      <c r="BN8" s="262">
        <f t="shared" si="17"/>
        <v>2.322987231470825E-3</v>
      </c>
      <c r="BO8" s="262">
        <f t="shared" si="0"/>
        <v>3.3182512060434769E-4</v>
      </c>
      <c r="BP8" s="262">
        <f t="shared" si="1"/>
        <v>2.1307833831449749E-4</v>
      </c>
      <c r="BQ8" s="262">
        <f t="shared" si="2"/>
        <v>6.6586980723280461E-5</v>
      </c>
      <c r="BR8" s="262">
        <f t="shared" si="3"/>
        <v>1.0727902449861853E-5</v>
      </c>
      <c r="BS8" s="262">
        <f t="shared" si="18"/>
        <v>248.55963376737827</v>
      </c>
      <c r="BT8" s="262">
        <f t="shared" si="19"/>
        <v>35.505287904665202</v>
      </c>
      <c r="BU8" s="262">
        <f t="shared" si="20"/>
        <v>22.79938219965123</v>
      </c>
      <c r="BV8" s="262">
        <f t="shared" si="21"/>
        <v>7.1248069373910097</v>
      </c>
      <c r="BW8" s="262">
        <f t="shared" si="22"/>
        <v>1.1478855621352182</v>
      </c>
      <c r="BX8" s="262">
        <f t="shared" si="23"/>
        <v>248.55963376737827</v>
      </c>
      <c r="BY8" s="262">
        <f t="shared" si="24"/>
        <v>71.010575809330405</v>
      </c>
      <c r="BZ8" s="262">
        <f t="shared" si="25"/>
        <v>88.689596756643283</v>
      </c>
      <c r="CA8" s="262">
        <f t="shared" si="26"/>
        <v>68.398146598953687</v>
      </c>
      <c r="CB8" s="262">
        <f t="shared" si="27"/>
        <v>26.40136792911002</v>
      </c>
      <c r="CC8" s="262">
        <f t="shared" si="28"/>
        <v>503.0593208614157</v>
      </c>
      <c r="CD8" s="262">
        <f t="shared" si="29"/>
        <v>16.510345824088965</v>
      </c>
      <c r="CE8" s="262">
        <f t="shared" si="30"/>
        <v>73.982639047305128</v>
      </c>
      <c r="CF8" s="262">
        <f t="shared" si="31"/>
        <v>101.73178485510931</v>
      </c>
      <c r="CG8" s="262">
        <f t="shared" si="32"/>
        <v>86.001989809959809</v>
      </c>
      <c r="CH8" s="262">
        <f t="shared" si="33"/>
        <v>76.380853034771278</v>
      </c>
      <c r="CI8" s="262">
        <f t="shared" si="34"/>
        <v>68.965620634846431</v>
      </c>
      <c r="CJ8" s="262">
        <f t="shared" si="35"/>
        <v>35.611215247846559</v>
      </c>
      <c r="CK8" s="262">
        <f t="shared" si="36"/>
        <v>16.753560921874449</v>
      </c>
      <c r="CL8" s="262">
        <f t="shared" si="37"/>
        <v>9.4740764835042874</v>
      </c>
      <c r="CM8" s="262">
        <f t="shared" si="38"/>
        <v>17.647235002109479</v>
      </c>
      <c r="CN8" s="262">
        <f>CD8*parameters!J$4+CE8*parameters!K$4+CF8*parameters!L$4+CG8*parameters!M$4+CH8*parameters!N$4+CI8*parameters!O$4+CJ8*parameters!P$4+CK8*parameters!Q$4+CL8*parameters!R$4+CM8*parameters!S$4</f>
        <v>49478.01092478459</v>
      </c>
      <c r="CO8" s="262">
        <f t="shared" si="39"/>
        <v>39025.047571742049</v>
      </c>
      <c r="CP8" s="262">
        <f t="shared" si="40"/>
        <v>5574.4994813788098</v>
      </c>
      <c r="CQ8" s="262">
        <f t="shared" si="41"/>
        <v>3579.6117071061253</v>
      </c>
      <c r="CR8" s="262">
        <f t="shared" si="42"/>
        <v>1118.628658470664</v>
      </c>
      <c r="CS8" s="262">
        <f t="shared" si="43"/>
        <v>180.22350608694035</v>
      </c>
      <c r="CT8" s="349" t="s">
        <v>3733</v>
      </c>
      <c r="CU8" t="s">
        <v>3734</v>
      </c>
      <c r="CV8" t="s">
        <v>3735</v>
      </c>
      <c r="CW8">
        <v>115955</v>
      </c>
      <c r="CX8" s="262">
        <v>6.9714450620308607E-2</v>
      </c>
      <c r="CY8">
        <v>6570</v>
      </c>
      <c r="CZ8">
        <v>0.94334008999999996</v>
      </c>
      <c r="DA8">
        <v>74948</v>
      </c>
      <c r="DB8">
        <v>38993</v>
      </c>
      <c r="DC8">
        <v>1246</v>
      </c>
      <c r="DD8">
        <v>463</v>
      </c>
      <c r="DE8">
        <v>99</v>
      </c>
      <c r="DF8">
        <v>175</v>
      </c>
      <c r="DG8">
        <v>70699</v>
      </c>
      <c r="DH8">
        <v>36791</v>
      </c>
      <c r="DI8">
        <v>1183</v>
      </c>
      <c r="DJ8">
        <v>445</v>
      </c>
      <c r="DK8">
        <v>95</v>
      </c>
      <c r="DL8">
        <v>168</v>
      </c>
      <c r="DM8" s="262">
        <v>4249</v>
      </c>
      <c r="DN8" s="262">
        <v>2202</v>
      </c>
      <c r="DO8" s="262">
        <v>63</v>
      </c>
      <c r="DP8" s="262">
        <v>18</v>
      </c>
      <c r="DQ8" s="262">
        <v>4</v>
      </c>
      <c r="DR8" s="262">
        <v>7</v>
      </c>
      <c r="DS8" s="262">
        <v>0.64635418912509168</v>
      </c>
      <c r="DT8" s="262">
        <v>0.33627700401017635</v>
      </c>
      <c r="DU8" s="262">
        <v>1.0745547841835195E-2</v>
      </c>
      <c r="DV8" s="262">
        <v>3.992928291147428E-3</v>
      </c>
      <c r="DW8" s="262">
        <v>8.5377948342029233E-4</v>
      </c>
      <c r="DX8" s="262">
        <v>1.5092061575611229E-3</v>
      </c>
      <c r="DY8" s="262">
        <v>3662.04</v>
      </c>
      <c r="DZ8" s="262">
        <v>1856.87</v>
      </c>
      <c r="EA8" s="262">
        <v>11.17</v>
      </c>
      <c r="EB8" s="262">
        <v>288.8</v>
      </c>
      <c r="EC8" s="262">
        <v>87.68</v>
      </c>
      <c r="ED8" s="262">
        <v>167.6</v>
      </c>
      <c r="EE8" s="262">
        <f t="shared" si="8"/>
        <v>0.60288830060452792</v>
      </c>
      <c r="EF8" s="262">
        <f t="shared" si="9"/>
        <v>0.30569988278214594</v>
      </c>
      <c r="EG8" s="262">
        <f t="shared" si="10"/>
        <v>1.8389374003977502E-3</v>
      </c>
      <c r="EH8" s="262">
        <f t="shared" si="11"/>
        <v>4.7545668866147743E-2</v>
      </c>
      <c r="EI8" s="262">
        <f t="shared" si="12"/>
        <v>1.4434917749944024E-2</v>
      </c>
      <c r="EJ8" s="262">
        <f t="shared" si="13"/>
        <v>2.7592292596836432E-2</v>
      </c>
      <c r="EK8" s="262">
        <v>1.7694149000000001E-3</v>
      </c>
      <c r="EP8" s="262">
        <v>2.3330882308847363E-3</v>
      </c>
      <c r="EQ8" s="262">
        <v>6.6831802505536372E-2</v>
      </c>
      <c r="EU8" s="262">
        <v>1819.81</v>
      </c>
    </row>
    <row r="9" spans="1:151">
      <c r="A9" s="352">
        <v>1054</v>
      </c>
      <c r="B9" s="262">
        <v>1</v>
      </c>
      <c r="C9" s="262">
        <v>0</v>
      </c>
      <c r="D9" s="262">
        <v>54</v>
      </c>
      <c r="E9" s="262" t="s">
        <v>196</v>
      </c>
      <c r="F9" s="262" t="s">
        <v>2213</v>
      </c>
      <c r="G9" s="262" t="s">
        <v>2214</v>
      </c>
      <c r="H9" s="262" t="s">
        <v>2202</v>
      </c>
      <c r="I9" s="262">
        <v>3.3790250376559946E-3</v>
      </c>
      <c r="J9" s="262">
        <v>1.3598261409500154</v>
      </c>
      <c r="K9" s="262">
        <v>1.3460644304217868</v>
      </c>
      <c r="L9" s="262">
        <v>1.5454618248788885</v>
      </c>
      <c r="M9" s="262">
        <v>1.4489202021749119</v>
      </c>
      <c r="N9" s="262">
        <v>1.4743398106626806</v>
      </c>
      <c r="O9" s="262">
        <v>1.4924054128693731</v>
      </c>
      <c r="P9" s="262">
        <v>1.3530579108785856</v>
      </c>
      <c r="Q9" s="262">
        <v>1.2615919629057186</v>
      </c>
      <c r="R9" s="262">
        <v>1.314437984496124</v>
      </c>
      <c r="S9" s="262">
        <v>1.5010799136069115</v>
      </c>
      <c r="T9" s="262">
        <v>1.5010799136069115</v>
      </c>
      <c r="U9">
        <v>9663</v>
      </c>
      <c r="V9">
        <v>6022</v>
      </c>
      <c r="W9">
        <v>24977</v>
      </c>
      <c r="X9">
        <v>8536</v>
      </c>
      <c r="Y9">
        <v>9164</v>
      </c>
      <c r="Z9">
        <v>4652</v>
      </c>
      <c r="AA9">
        <v>5093</v>
      </c>
      <c r="AB9">
        <v>0</v>
      </c>
      <c r="AC9">
        <v>13140</v>
      </c>
      <c r="AD9">
        <v>8106</v>
      </c>
      <c r="AE9">
        <v>38601</v>
      </c>
      <c r="AF9">
        <v>12419</v>
      </c>
      <c r="AG9">
        <v>12904</v>
      </c>
      <c r="AH9">
        <v>5978</v>
      </c>
      <c r="AI9" s="262">
        <v>7645</v>
      </c>
      <c r="AJ9" s="262">
        <v>0</v>
      </c>
      <c r="AK9" s="262">
        <v>0.77219268063809821</v>
      </c>
      <c r="AL9" s="262">
        <v>0.12363152955896152</v>
      </c>
      <c r="AM9" s="262">
        <v>8.8911479512042535E-2</v>
      </c>
      <c r="AN9" s="262">
        <v>1.1401313731623397E-2</v>
      </c>
      <c r="AO9" s="262">
        <v>3.8629965592743196E-3</v>
      </c>
      <c r="AP9" s="262">
        <v>5.7511508785579979E-2</v>
      </c>
      <c r="AQ9" s="262">
        <v>0.15381789102855042</v>
      </c>
      <c r="AR9" s="262">
        <v>0.18208735870669346</v>
      </c>
      <c r="AS9" s="262">
        <v>0.16071235600510062</v>
      </c>
      <c r="AT9" s="262">
        <v>0.14341135533510557</v>
      </c>
      <c r="AU9" s="262">
        <v>0.13584689532948627</v>
      </c>
      <c r="AV9" s="262">
        <v>7.737361948604897E-2</v>
      </c>
      <c r="AW9" s="262">
        <v>3.5228770883312804E-2</v>
      </c>
      <c r="AX9" s="262">
        <v>2.0650975815340724E-2</v>
      </c>
      <c r="AY9" s="262">
        <v>3.3359268624781169E-2</v>
      </c>
      <c r="AZ9" s="262">
        <v>49374</v>
      </c>
      <c r="BA9" s="262">
        <v>7905</v>
      </c>
      <c r="BB9" s="262">
        <v>5685</v>
      </c>
      <c r="BC9" s="262">
        <v>729</v>
      </c>
      <c r="BD9" s="262">
        <v>247</v>
      </c>
      <c r="BE9" s="262">
        <v>92548</v>
      </c>
      <c r="BF9" s="262">
        <v>1</v>
      </c>
      <c r="BG9" s="262">
        <v>2</v>
      </c>
      <c r="BH9" s="262">
        <v>3.3</v>
      </c>
      <c r="BI9" s="262">
        <v>8</v>
      </c>
      <c r="BJ9" s="262">
        <v>11</v>
      </c>
      <c r="BK9" s="262">
        <f t="shared" si="14"/>
        <v>92494</v>
      </c>
      <c r="BL9" s="262">
        <f t="shared" si="15"/>
        <v>-54</v>
      </c>
      <c r="BM9" s="274">
        <f t="shared" si="16"/>
        <v>-5.8348100445174394E-4</v>
      </c>
      <c r="BN9" s="262">
        <f t="shared" si="17"/>
        <v>2.6092584017708333E-3</v>
      </c>
      <c r="BO9" s="262">
        <f t="shared" si="0"/>
        <v>4.1775403382343819E-4</v>
      </c>
      <c r="BP9" s="262">
        <f t="shared" si="1"/>
        <v>3.0043411540622974E-4</v>
      </c>
      <c r="BQ9" s="262">
        <f t="shared" si="2"/>
        <v>3.8525324561326553E-5</v>
      </c>
      <c r="BR9" s="262">
        <f t="shared" si="3"/>
        <v>1.3053162094166886E-5</v>
      </c>
      <c r="BS9" s="262">
        <f t="shared" si="18"/>
        <v>279.19064898947914</v>
      </c>
      <c r="BT9" s="262">
        <f t="shared" si="19"/>
        <v>44.699681619107885</v>
      </c>
      <c r="BU9" s="262">
        <f t="shared" si="20"/>
        <v>32.14645034846658</v>
      </c>
      <c r="BV9" s="262">
        <f t="shared" si="21"/>
        <v>4.1222097280619412</v>
      </c>
      <c r="BW9" s="262">
        <f t="shared" si="22"/>
        <v>1.3966883440758568</v>
      </c>
      <c r="BX9" s="262">
        <f t="shared" si="23"/>
        <v>279.19064898947914</v>
      </c>
      <c r="BY9" s="262">
        <f t="shared" si="24"/>
        <v>89.39936323821577</v>
      </c>
      <c r="BZ9" s="262">
        <f t="shared" si="25"/>
        <v>106.08328614993971</v>
      </c>
      <c r="CA9" s="262">
        <f t="shared" si="26"/>
        <v>32.97767782449553</v>
      </c>
      <c r="CB9" s="262">
        <f t="shared" si="27"/>
        <v>15.363571784834425</v>
      </c>
      <c r="CC9" s="262">
        <f t="shared" si="28"/>
        <v>523.01454798696454</v>
      </c>
      <c r="CD9" s="262">
        <f t="shared" si="29"/>
        <v>30.079355771538452</v>
      </c>
      <c r="CE9" s="262">
        <f t="shared" si="30"/>
        <v>80.448994748605472</v>
      </c>
      <c r="CF9" s="262">
        <f t="shared" si="31"/>
        <v>95.23433760812155</v>
      </c>
      <c r="CG9" s="262">
        <f t="shared" si="32"/>
        <v>84.054900231927832</v>
      </c>
      <c r="CH9" s="262">
        <f t="shared" si="33"/>
        <v>75.0062251867882</v>
      </c>
      <c r="CI9" s="262">
        <f t="shared" si="34"/>
        <v>71.049902556183739</v>
      </c>
      <c r="CJ9" s="262">
        <f t="shared" si="35"/>
        <v>40.467528621611294</v>
      </c>
      <c r="CK9" s="262">
        <f t="shared" si="36"/>
        <v>18.425159679672184</v>
      </c>
      <c r="CL9" s="262">
        <f t="shared" si="37"/>
        <v>10.800760781550165</v>
      </c>
      <c r="CM9" s="262">
        <f t="shared" si="38"/>
        <v>17.447382800965652</v>
      </c>
      <c r="CN9" s="262">
        <f>CD9*parameters!J$4+CE9*parameters!K$4+CF9*parameters!L$4+CG9*parameters!M$4+CH9*parameters!N$4+CI9*parameters!O$4+CJ9*parameters!P$4+CK9*parameters!Q$4+CL9*parameters!R$4+CM9*parameters!S$4</f>
        <v>50761.39969583894</v>
      </c>
      <c r="CO9" s="262">
        <f t="shared" si="39"/>
        <v>39197.581304071813</v>
      </c>
      <c r="CP9" s="262">
        <f t="shared" si="40"/>
        <v>6275.7094869503726</v>
      </c>
      <c r="CQ9" s="262">
        <f t="shared" si="41"/>
        <v>4513.2711490591864</v>
      </c>
      <c r="CR9" s="262">
        <f t="shared" si="42"/>
        <v>578.74664338859225</v>
      </c>
      <c r="CS9" s="262">
        <f t="shared" si="43"/>
        <v>196.09111236897431</v>
      </c>
      <c r="CT9" s="349" t="s">
        <v>3736</v>
      </c>
      <c r="CU9" t="s">
        <v>3737</v>
      </c>
      <c r="CV9" t="s">
        <v>3738</v>
      </c>
      <c r="CW9">
        <v>101766</v>
      </c>
      <c r="CX9" s="262">
        <v>6.1183741812136823E-2</v>
      </c>
      <c r="CY9">
        <v>7097</v>
      </c>
      <c r="CZ9">
        <v>0.93026158000000003</v>
      </c>
      <c r="DA9">
        <v>60785</v>
      </c>
      <c r="DB9">
        <v>39229</v>
      </c>
      <c r="DC9">
        <v>799</v>
      </c>
      <c r="DD9">
        <v>356</v>
      </c>
      <c r="DE9">
        <v>164</v>
      </c>
      <c r="DF9">
        <v>406</v>
      </c>
      <c r="DG9">
        <v>56550</v>
      </c>
      <c r="DH9">
        <v>36494</v>
      </c>
      <c r="DI9">
        <v>752</v>
      </c>
      <c r="DJ9">
        <v>338</v>
      </c>
      <c r="DK9">
        <v>157</v>
      </c>
      <c r="DL9">
        <v>384</v>
      </c>
      <c r="DM9" s="262">
        <v>4235</v>
      </c>
      <c r="DN9" s="262">
        <v>2735</v>
      </c>
      <c r="DO9" s="262">
        <v>47</v>
      </c>
      <c r="DP9" s="262">
        <v>18</v>
      </c>
      <c r="DQ9" s="262">
        <v>7</v>
      </c>
      <c r="DR9" s="262">
        <v>22</v>
      </c>
      <c r="DS9" s="262">
        <v>0.5973016528113515</v>
      </c>
      <c r="DT9" s="262">
        <v>0.38548238114891026</v>
      </c>
      <c r="DU9" s="262">
        <v>7.8513452430084701E-3</v>
      </c>
      <c r="DV9" s="262">
        <v>3.4982214099011457E-3</v>
      </c>
      <c r="DW9" s="262">
        <v>1.6115402000668199E-3</v>
      </c>
      <c r="DX9" s="262">
        <v>3.9895446416288345E-3</v>
      </c>
      <c r="DY9" s="262">
        <v>3213.92</v>
      </c>
      <c r="DZ9" s="262">
        <v>1629.64</v>
      </c>
      <c r="EA9" s="262">
        <v>9.81</v>
      </c>
      <c r="EB9" s="262">
        <v>253.47</v>
      </c>
      <c r="EC9" s="262">
        <v>76.95</v>
      </c>
      <c r="ED9" s="262">
        <v>147.09</v>
      </c>
      <c r="EE9" s="262">
        <f t="shared" si="8"/>
        <v>0.60288732817095858</v>
      </c>
      <c r="EF9" s="262">
        <f t="shared" si="9"/>
        <v>0.30569812113572237</v>
      </c>
      <c r="EG9" s="262">
        <f t="shared" si="10"/>
        <v>1.8402215018908695E-3</v>
      </c>
      <c r="EH9" s="262">
        <f t="shared" si="11"/>
        <v>4.7547496848550322E-2</v>
      </c>
      <c r="EI9" s="262">
        <f t="shared" si="12"/>
        <v>1.4434764991896269E-2</v>
      </c>
      <c r="EJ9" s="262">
        <f t="shared" si="13"/>
        <v>2.7592067350981447E-2</v>
      </c>
      <c r="EK9" s="262">
        <v>1.5528963999999999E-3</v>
      </c>
      <c r="EP9" s="262">
        <v>2.0404563785234898E-3</v>
      </c>
      <c r="EQ9" s="262">
        <v>5.8449301618966908E-2</v>
      </c>
      <c r="EU9" s="262">
        <v>1591.56</v>
      </c>
    </row>
    <row r="10" spans="1:151">
      <c r="A10" s="352">
        <v>1055</v>
      </c>
      <c r="B10" s="262">
        <v>1</v>
      </c>
      <c r="C10" s="262">
        <v>0</v>
      </c>
      <c r="D10" s="262">
        <v>55</v>
      </c>
      <c r="E10" s="262" t="s">
        <v>196</v>
      </c>
      <c r="F10" s="262" t="s">
        <v>2215</v>
      </c>
      <c r="G10" s="262" t="s">
        <v>2216</v>
      </c>
      <c r="H10" s="262" t="s">
        <v>2202</v>
      </c>
      <c r="I10" s="262">
        <v>3.4170218941163427E-3</v>
      </c>
      <c r="J10" s="262">
        <v>1.5957073434125271</v>
      </c>
      <c r="K10" s="262">
        <v>1.4439495174461767</v>
      </c>
      <c r="L10" s="262">
        <v>1.9064722490261248</v>
      </c>
      <c r="M10" s="262">
        <v>1.7024263904034895</v>
      </c>
      <c r="N10" s="262">
        <v>1.5259077927376581</v>
      </c>
      <c r="O10" s="262">
        <v>1.7413103660412181</v>
      </c>
      <c r="P10" s="262">
        <v>1.586166699047989</v>
      </c>
      <c r="Q10" s="262">
        <v>1.3452424352898287</v>
      </c>
      <c r="R10" s="262">
        <v>1.4747023809523809</v>
      </c>
      <c r="S10" s="262">
        <v>1.4498933901918976</v>
      </c>
      <c r="T10" s="262">
        <v>1.4498933901918976</v>
      </c>
      <c r="U10">
        <v>7408</v>
      </c>
      <c r="V10">
        <v>5388</v>
      </c>
      <c r="W10">
        <v>27981</v>
      </c>
      <c r="X10">
        <v>9787</v>
      </c>
      <c r="Y10">
        <v>8398</v>
      </c>
      <c r="Z10">
        <v>4759</v>
      </c>
      <c r="AA10">
        <v>5159</v>
      </c>
      <c r="AB10">
        <v>0</v>
      </c>
      <c r="AC10">
        <v>11821</v>
      </c>
      <c r="AD10">
        <v>7780</v>
      </c>
      <c r="AE10">
        <v>53345</v>
      </c>
      <c r="AF10">
        <v>16229</v>
      </c>
      <c r="AG10">
        <v>13825</v>
      </c>
      <c r="AH10">
        <v>6663</v>
      </c>
      <c r="AI10" s="262">
        <v>7480</v>
      </c>
      <c r="AJ10" s="262">
        <v>0</v>
      </c>
      <c r="AK10" s="262">
        <v>0.75375431107811752</v>
      </c>
      <c r="AL10" s="262">
        <v>0.12204024188434712</v>
      </c>
      <c r="AM10" s="262">
        <v>9.1433520468921572E-2</v>
      </c>
      <c r="AN10" s="262">
        <v>2.4729735999628823E-2</v>
      </c>
      <c r="AO10" s="262">
        <v>8.0421905689849835E-3</v>
      </c>
      <c r="AP10" s="262">
        <v>5.6015420228240992E-2</v>
      </c>
      <c r="AQ10" s="262">
        <v>0.18746566026859299</v>
      </c>
      <c r="AR10" s="262">
        <v>0.21256856687353071</v>
      </c>
      <c r="AS10" s="262">
        <v>0.16130891797195177</v>
      </c>
      <c r="AT10" s="262">
        <v>0.13699863992145772</v>
      </c>
      <c r="AU10" s="262">
        <v>0.11781342604685516</v>
      </c>
      <c r="AV10" s="262">
        <v>5.7231384487898905E-2</v>
      </c>
      <c r="AW10" s="262">
        <v>2.552624231015195E-2</v>
      </c>
      <c r="AX10" s="262">
        <v>1.6519099646019293E-2</v>
      </c>
      <c r="AY10" s="262">
        <v>2.8552642245300523E-2</v>
      </c>
      <c r="AZ10" s="262">
        <v>48737</v>
      </c>
      <c r="BA10" s="262">
        <v>7891</v>
      </c>
      <c r="BB10" s="262">
        <v>5912</v>
      </c>
      <c r="BC10" s="262">
        <v>1599</v>
      </c>
      <c r="BD10" s="262">
        <v>520</v>
      </c>
      <c r="BE10" s="262">
        <v>111030</v>
      </c>
      <c r="BF10" s="262">
        <v>1</v>
      </c>
      <c r="BG10" s="262">
        <v>2</v>
      </c>
      <c r="BH10" s="262">
        <v>3.88</v>
      </c>
      <c r="BI10" s="262">
        <v>9.6</v>
      </c>
      <c r="BJ10" s="262">
        <v>16</v>
      </c>
      <c r="BK10" s="262">
        <f t="shared" si="14"/>
        <v>111128</v>
      </c>
      <c r="BL10" s="262">
        <f t="shared" si="15"/>
        <v>98</v>
      </c>
      <c r="BM10" s="274">
        <f t="shared" si="16"/>
        <v>8.8264433036116369E-4</v>
      </c>
      <c r="BN10" s="262">
        <f t="shared" si="17"/>
        <v>2.5755949837385082E-3</v>
      </c>
      <c r="BO10" s="262">
        <f t="shared" si="0"/>
        <v>4.1701417848206837E-4</v>
      </c>
      <c r="BP10" s="262">
        <f t="shared" si="1"/>
        <v>3.124303412984398E-4</v>
      </c>
      <c r="BQ10" s="262">
        <f t="shared" si="2"/>
        <v>8.4502049346448787E-5</v>
      </c>
      <c r="BR10" s="262">
        <f t="shared" si="3"/>
        <v>2.7480341250877655E-5</v>
      </c>
      <c r="BS10" s="262">
        <f t="shared" si="18"/>
        <v>275.58866326002038</v>
      </c>
      <c r="BT10" s="262">
        <f t="shared" si="19"/>
        <v>44.620517097581313</v>
      </c>
      <c r="BU10" s="262">
        <f t="shared" si="20"/>
        <v>33.430046518933061</v>
      </c>
      <c r="BV10" s="262">
        <f t="shared" si="21"/>
        <v>9.041719280070021</v>
      </c>
      <c r="BW10" s="262">
        <f t="shared" si="22"/>
        <v>2.940396513843909</v>
      </c>
      <c r="BX10" s="262">
        <f t="shared" si="23"/>
        <v>275.58866326002038</v>
      </c>
      <c r="BY10" s="262">
        <f t="shared" si="24"/>
        <v>89.241034195162626</v>
      </c>
      <c r="BZ10" s="262">
        <f t="shared" si="25"/>
        <v>129.70858049346026</v>
      </c>
      <c r="CA10" s="262">
        <f t="shared" si="26"/>
        <v>86.800505088672196</v>
      </c>
      <c r="CB10" s="262">
        <f t="shared" si="27"/>
        <v>47.046344221502544</v>
      </c>
      <c r="CC10" s="262">
        <f t="shared" si="28"/>
        <v>628.38512725881799</v>
      </c>
      <c r="CD10" s="262">
        <f t="shared" si="29"/>
        <v>35.199256968579384</v>
      </c>
      <c r="CE10" s="262">
        <f t="shared" si="30"/>
        <v>117.80063278453814</v>
      </c>
      <c r="CF10" s="262">
        <f t="shared" si="31"/>
        <v>133.57492594604815</v>
      </c>
      <c r="CG10" s="262">
        <f t="shared" si="32"/>
        <v>101.36412494778715</v>
      </c>
      <c r="CH10" s="262">
        <f t="shared" si="33"/>
        <v>86.087907781330188</v>
      </c>
      <c r="CI10" s="262">
        <f t="shared" si="34"/>
        <v>74.032204719250416</v>
      </c>
      <c r="CJ10" s="262">
        <f t="shared" si="35"/>
        <v>35.963350824626694</v>
      </c>
      <c r="CK10" s="262">
        <f t="shared" si="36"/>
        <v>16.040311022504259</v>
      </c>
      <c r="CL10" s="262">
        <f t="shared" si="37"/>
        <v>10.380356533264928</v>
      </c>
      <c r="CM10" s="262">
        <f t="shared" si="38"/>
        <v>17.942055730888672</v>
      </c>
      <c r="CN10" s="262">
        <f>CD10*parameters!J$4+CE10*parameters!K$4+CF10*parameters!L$4+CG10*parameters!M$4+CH10*parameters!N$4+CI10*parameters!O$4+CJ10*parameters!P$4+CK10*parameters!Q$4+CL10*parameters!R$4+CM10*parameters!S$4</f>
        <v>57213.763153565538</v>
      </c>
      <c r="CO10" s="262">
        <f t="shared" si="39"/>
        <v>43125.120630002377</v>
      </c>
      <c r="CP10" s="262">
        <f t="shared" si="40"/>
        <v>6982.3814943748848</v>
      </c>
      <c r="CQ10" s="262">
        <f t="shared" si="41"/>
        <v>5231.2557844055655</v>
      </c>
      <c r="CR10" s="262">
        <f t="shared" si="42"/>
        <v>1414.8812583329668</v>
      </c>
      <c r="CS10" s="262">
        <f t="shared" si="43"/>
        <v>460.1239864497453</v>
      </c>
      <c r="CT10" s="349" t="s">
        <v>3739</v>
      </c>
      <c r="CU10" t="s">
        <v>3740</v>
      </c>
      <c r="CV10" t="s">
        <v>3741</v>
      </c>
      <c r="CW10">
        <v>124387</v>
      </c>
      <c r="CX10" s="262">
        <v>7.4783936607376367E-2</v>
      </c>
      <c r="CY10">
        <v>7559</v>
      </c>
      <c r="CZ10">
        <v>0.93922998000000002</v>
      </c>
      <c r="DA10">
        <v>83173</v>
      </c>
      <c r="DB10">
        <v>39523</v>
      </c>
      <c r="DC10">
        <v>1053</v>
      </c>
      <c r="DD10">
        <v>354</v>
      </c>
      <c r="DE10">
        <v>111</v>
      </c>
      <c r="DF10">
        <v>165</v>
      </c>
      <c r="DG10">
        <v>78119</v>
      </c>
      <c r="DH10">
        <v>37119</v>
      </c>
      <c r="DI10">
        <v>992</v>
      </c>
      <c r="DJ10">
        <v>334</v>
      </c>
      <c r="DK10">
        <v>107</v>
      </c>
      <c r="DL10">
        <v>157</v>
      </c>
      <c r="DM10" s="262">
        <v>5054</v>
      </c>
      <c r="DN10" s="262">
        <v>2404</v>
      </c>
      <c r="DO10" s="262">
        <v>61</v>
      </c>
      <c r="DP10" s="262">
        <v>20</v>
      </c>
      <c r="DQ10" s="262">
        <v>4</v>
      </c>
      <c r="DR10" s="262">
        <v>8</v>
      </c>
      <c r="DS10" s="262">
        <v>0.66866312395989935</v>
      </c>
      <c r="DT10" s="262">
        <v>0.31774220778698736</v>
      </c>
      <c r="DU10" s="262">
        <v>8.4655148849960213E-3</v>
      </c>
      <c r="DV10" s="262">
        <v>2.8459565710243031E-3</v>
      </c>
      <c r="DW10" s="262">
        <v>8.9237621294829849E-4</v>
      </c>
      <c r="DX10" s="262">
        <v>1.3265051814096329E-3</v>
      </c>
      <c r="DY10" s="262">
        <v>3928.33</v>
      </c>
      <c r="DZ10" s="262">
        <v>1991.89</v>
      </c>
      <c r="EA10" s="262">
        <v>11.98</v>
      </c>
      <c r="EB10" s="262">
        <v>309.81</v>
      </c>
      <c r="EC10" s="262">
        <v>94.05</v>
      </c>
      <c r="ED10" s="262">
        <v>179.79</v>
      </c>
      <c r="EE10" s="262">
        <f t="shared" si="8"/>
        <v>0.60288834150571291</v>
      </c>
      <c r="EF10" s="262">
        <f t="shared" si="9"/>
        <v>0.30569917969259575</v>
      </c>
      <c r="EG10" s="262">
        <f t="shared" si="10"/>
        <v>1.8385935833390885E-3</v>
      </c>
      <c r="EH10" s="262">
        <f t="shared" si="11"/>
        <v>4.7547135062961855E-2</v>
      </c>
      <c r="EI10" s="262">
        <f t="shared" si="12"/>
        <v>1.4434033932641173E-2</v>
      </c>
      <c r="EJ10" s="262">
        <f t="shared" si="13"/>
        <v>2.7592716222749138E-2</v>
      </c>
      <c r="EK10" s="262">
        <v>1.8980805999999999E-3</v>
      </c>
      <c r="EP10" s="262">
        <v>2.4736692110835013E-3</v>
      </c>
      <c r="EQ10" s="262">
        <v>7.0858774216381523E-2</v>
      </c>
      <c r="EU10" s="262">
        <v>1929.46</v>
      </c>
    </row>
    <row r="11" spans="1:151">
      <c r="A11" s="352">
        <v>1056</v>
      </c>
      <c r="B11" s="262">
        <v>1</v>
      </c>
      <c r="C11" s="262">
        <v>0</v>
      </c>
      <c r="D11" s="262">
        <v>56</v>
      </c>
      <c r="E11" s="262" t="s">
        <v>196</v>
      </c>
      <c r="F11" s="262" t="s">
        <v>2217</v>
      </c>
      <c r="G11" s="262" t="s">
        <v>2218</v>
      </c>
      <c r="H11" s="262" t="s">
        <v>2202</v>
      </c>
      <c r="I11" s="262">
        <v>4.1933415344536365E-3</v>
      </c>
      <c r="J11" s="262">
        <v>1.6945775913720791</v>
      </c>
      <c r="K11" s="262">
        <v>1.5078421660888228</v>
      </c>
      <c r="L11" s="262">
        <v>2.0827530411164727</v>
      </c>
      <c r="M11" s="262">
        <v>1.5721833007924659</v>
      </c>
      <c r="N11" s="262">
        <v>1.412396694214876</v>
      </c>
      <c r="O11" s="262">
        <v>1.8956589449094803</v>
      </c>
      <c r="P11" s="262">
        <v>1.7062645784738419</v>
      </c>
      <c r="Q11" s="262">
        <v>1.3028222730739893</v>
      </c>
      <c r="R11" s="262">
        <v>1.309037037037037</v>
      </c>
      <c r="S11" s="262">
        <v>1.8078495502861816</v>
      </c>
      <c r="T11" s="262">
        <v>1.8078495502861816</v>
      </c>
      <c r="U11">
        <v>6676</v>
      </c>
      <c r="V11">
        <v>6057</v>
      </c>
      <c r="W11">
        <v>34609</v>
      </c>
      <c r="X11">
        <v>12337</v>
      </c>
      <c r="Y11">
        <v>11139</v>
      </c>
      <c r="Z11">
        <v>7308</v>
      </c>
      <c r="AA11">
        <v>6727</v>
      </c>
      <c r="AB11">
        <v>0</v>
      </c>
      <c r="AC11">
        <v>11313</v>
      </c>
      <c r="AD11">
        <v>9133</v>
      </c>
      <c r="AE11">
        <v>72082</v>
      </c>
      <c r="AF11">
        <v>18816</v>
      </c>
      <c r="AG11">
        <v>19979</v>
      </c>
      <c r="AH11">
        <v>9542</v>
      </c>
      <c r="AI11" s="262">
        <v>12161</v>
      </c>
      <c r="AJ11" s="262">
        <v>0</v>
      </c>
      <c r="AK11" s="262">
        <v>0.78483660789675991</v>
      </c>
      <c r="AL11" s="262">
        <v>9.9308119825076563E-2</v>
      </c>
      <c r="AM11" s="262">
        <v>7.4380269442589075E-2</v>
      </c>
      <c r="AN11" s="262">
        <v>3.4190727041298566E-2</v>
      </c>
      <c r="AO11" s="262">
        <v>7.28427579427592E-3</v>
      </c>
      <c r="AP11" s="262">
        <v>4.885515390421874E-2</v>
      </c>
      <c r="AQ11" s="262">
        <v>0.15095473734239145</v>
      </c>
      <c r="AR11" s="262">
        <v>0.22583102686684001</v>
      </c>
      <c r="AS11" s="262">
        <v>0.17657049400318711</v>
      </c>
      <c r="AT11" s="262">
        <v>0.14732729458469623</v>
      </c>
      <c r="AU11" s="262">
        <v>0.12510134473985854</v>
      </c>
      <c r="AV11" s="262">
        <v>6.3371914227403611E-2</v>
      </c>
      <c r="AW11" s="262">
        <v>2.5846403310128881E-2</v>
      </c>
      <c r="AX11" s="262">
        <v>1.477536414213425E-2</v>
      </c>
      <c r="AY11" s="262">
        <v>2.1366266879141154E-2</v>
      </c>
      <c r="AZ11" s="262">
        <v>62276</v>
      </c>
      <c r="BA11" s="262">
        <v>7880</v>
      </c>
      <c r="BB11" s="262">
        <v>5902</v>
      </c>
      <c r="BC11" s="262">
        <v>2713</v>
      </c>
      <c r="BD11" s="262">
        <v>578</v>
      </c>
      <c r="BE11" s="262">
        <v>143085</v>
      </c>
      <c r="BF11" s="262">
        <v>1</v>
      </c>
      <c r="BG11" s="262">
        <v>2</v>
      </c>
      <c r="BH11" s="262">
        <v>3.51</v>
      </c>
      <c r="BI11" s="262">
        <v>9.4</v>
      </c>
      <c r="BJ11" s="262">
        <v>33</v>
      </c>
      <c r="BK11" s="262">
        <f t="shared" si="14"/>
        <v>143328</v>
      </c>
      <c r="BL11" s="262">
        <f t="shared" si="15"/>
        <v>243</v>
      </c>
      <c r="BM11" s="274">
        <f t="shared" si="16"/>
        <v>1.6982912254953349E-3</v>
      </c>
      <c r="BN11" s="262">
        <f t="shared" si="17"/>
        <v>3.2910879456531862E-3</v>
      </c>
      <c r="BO11" s="262">
        <f t="shared" si="0"/>
        <v>4.1643286357099211E-4</v>
      </c>
      <c r="BP11" s="262">
        <f t="shared" si="1"/>
        <v>3.1190187319746134E-4</v>
      </c>
      <c r="BQ11" s="262">
        <f t="shared" si="2"/>
        <v>1.4337339579544438E-4</v>
      </c>
      <c r="BR11" s="262">
        <f t="shared" si="3"/>
        <v>3.0545456236552471E-5</v>
      </c>
      <c r="BS11" s="262">
        <f t="shared" si="18"/>
        <v>352.14641018489095</v>
      </c>
      <c r="BT11" s="262">
        <f t="shared" si="19"/>
        <v>44.558316402096153</v>
      </c>
      <c r="BU11" s="262">
        <f t="shared" si="20"/>
        <v>33.373500432128367</v>
      </c>
      <c r="BV11" s="262">
        <f t="shared" si="21"/>
        <v>15.340953350112548</v>
      </c>
      <c r="BW11" s="262">
        <f t="shared" si="22"/>
        <v>3.2683638173111142</v>
      </c>
      <c r="BX11" s="262">
        <f t="shared" si="23"/>
        <v>352.14641018489095</v>
      </c>
      <c r="BY11" s="262">
        <f t="shared" si="24"/>
        <v>89.116632804192307</v>
      </c>
      <c r="BZ11" s="262">
        <f t="shared" si="25"/>
        <v>117.14098651677055</v>
      </c>
      <c r="CA11" s="262">
        <f t="shared" si="26"/>
        <v>144.20496149105796</v>
      </c>
      <c r="CB11" s="262">
        <f t="shared" si="27"/>
        <v>107.85600597126677</v>
      </c>
      <c r="CC11" s="262">
        <f t="shared" si="28"/>
        <v>810.46499696817853</v>
      </c>
      <c r="CD11" s="262">
        <f t="shared" si="29"/>
        <v>39.595392160862538</v>
      </c>
      <c r="CE11" s="262">
        <f t="shared" si="30"/>
        <v>122.34353074253347</v>
      </c>
      <c r="CF11" s="262">
        <f t="shared" si="31"/>
        <v>183.02814250495413</v>
      </c>
      <c r="CG11" s="262">
        <f t="shared" si="32"/>
        <v>143.10420488696283</v>
      </c>
      <c r="CH11" s="262">
        <f t="shared" si="33"/>
        <v>119.40361535891577</v>
      </c>
      <c r="CI11" s="262">
        <f t="shared" si="34"/>
        <v>101.39026098530451</v>
      </c>
      <c r="CJ11" s="262">
        <f t="shared" si="35"/>
        <v>51.360718272180335</v>
      </c>
      <c r="CK11" s="262">
        <f t="shared" si="36"/>
        <v>20.947605180381924</v>
      </c>
      <c r="CL11" s="262">
        <f t="shared" si="37"/>
        <v>11.974915454658568</v>
      </c>
      <c r="CM11" s="262">
        <f t="shared" si="38"/>
        <v>17.31661142142443</v>
      </c>
      <c r="CN11" s="262">
        <f>CD11*parameters!J$4+CE11*parameters!K$4+CF11*parameters!L$4+CG11*parameters!M$4+CH11*parameters!N$4+CI11*parameters!O$4+CJ11*parameters!P$4+CK11*parameters!Q$4+CL11*parameters!R$4+CM11*parameters!S$4</f>
        <v>74860.895071378851</v>
      </c>
      <c r="CO11" s="262">
        <f t="shared" si="39"/>
        <v>58753.57095193625</v>
      </c>
      <c r="CP11" s="262">
        <f t="shared" si="40"/>
        <v>7434.2947379609741</v>
      </c>
      <c r="CQ11" s="262">
        <f t="shared" si="41"/>
        <v>5568.1735461225471</v>
      </c>
      <c r="CR11" s="262">
        <f t="shared" si="42"/>
        <v>2559.5484294528073</v>
      </c>
      <c r="CS11" s="262">
        <f t="shared" si="43"/>
        <v>545.30740590627454</v>
      </c>
      <c r="CT11" s="349" t="s">
        <v>3742</v>
      </c>
      <c r="CU11" t="s">
        <v>3743</v>
      </c>
      <c r="CV11" t="s">
        <v>3744</v>
      </c>
      <c r="CW11">
        <v>174856</v>
      </c>
      <c r="CX11" s="262">
        <v>0.10512690248514235</v>
      </c>
      <c r="CY11">
        <v>15833</v>
      </c>
      <c r="CZ11">
        <v>0.90945120999999995</v>
      </c>
      <c r="DA11">
        <v>119623</v>
      </c>
      <c r="DB11">
        <v>52295</v>
      </c>
      <c r="DC11">
        <v>1349</v>
      </c>
      <c r="DD11">
        <v>1060</v>
      </c>
      <c r="DE11">
        <v>227</v>
      </c>
      <c r="DF11">
        <v>299</v>
      </c>
      <c r="DG11">
        <v>108790</v>
      </c>
      <c r="DH11">
        <v>47561</v>
      </c>
      <c r="DI11">
        <v>1231</v>
      </c>
      <c r="DJ11">
        <v>969</v>
      </c>
      <c r="DK11">
        <v>211</v>
      </c>
      <c r="DL11">
        <v>276</v>
      </c>
      <c r="DM11" s="262">
        <v>10833</v>
      </c>
      <c r="DN11" s="262">
        <v>4734</v>
      </c>
      <c r="DO11" s="262">
        <v>118</v>
      </c>
      <c r="DP11" s="262">
        <v>91</v>
      </c>
      <c r="DQ11" s="262">
        <v>16</v>
      </c>
      <c r="DR11" s="262">
        <v>23</v>
      </c>
      <c r="DS11" s="262">
        <v>0.68412293544402247</v>
      </c>
      <c r="DT11" s="262">
        <v>0.29907466715468728</v>
      </c>
      <c r="DU11" s="262">
        <v>7.7149197053575517E-3</v>
      </c>
      <c r="DV11" s="262">
        <v>6.0621311250400331E-3</v>
      </c>
      <c r="DW11" s="262">
        <v>1.2982110994189504E-3</v>
      </c>
      <c r="DX11" s="262">
        <v>1.7099784965914811E-3</v>
      </c>
      <c r="DY11" s="262">
        <v>5522.22</v>
      </c>
      <c r="DZ11" s="262">
        <v>2800.09</v>
      </c>
      <c r="EA11" s="262">
        <v>16.84</v>
      </c>
      <c r="EB11" s="262">
        <v>435.51</v>
      </c>
      <c r="EC11" s="262">
        <v>132.21</v>
      </c>
      <c r="ED11" s="262">
        <v>252.74</v>
      </c>
      <c r="EE11" s="262">
        <f t="shared" si="8"/>
        <v>0.60288811423193778</v>
      </c>
      <c r="EF11" s="262">
        <f t="shared" si="9"/>
        <v>0.30569969682115289</v>
      </c>
      <c r="EG11" s="262">
        <f t="shared" si="10"/>
        <v>1.8385062246099996E-3</v>
      </c>
      <c r="EH11" s="262">
        <f t="shared" si="11"/>
        <v>4.7546784197143761E-2</v>
      </c>
      <c r="EI11" s="262">
        <f t="shared" si="12"/>
        <v>1.4434020662451785E-2</v>
      </c>
      <c r="EJ11" s="262">
        <f t="shared" si="13"/>
        <v>2.7592877862703761E-2</v>
      </c>
      <c r="EK11" s="262">
        <v>2.6682113999999999E-3</v>
      </c>
      <c r="EP11" s="262">
        <v>3.6945644069778486E-3</v>
      </c>
      <c r="EQ11" s="262">
        <v>0.105831573586694</v>
      </c>
      <c r="EU11" s="262">
        <v>2881.76</v>
      </c>
    </row>
    <row r="12" spans="1:151">
      <c r="A12" s="352">
        <v>1057</v>
      </c>
      <c r="B12" s="262">
        <v>1</v>
      </c>
      <c r="C12" s="262">
        <v>0</v>
      </c>
      <c r="D12" s="262">
        <v>57</v>
      </c>
      <c r="E12" s="262" t="s">
        <v>196</v>
      </c>
      <c r="F12" s="262" t="s">
        <v>2219</v>
      </c>
      <c r="G12" s="262" t="s">
        <v>2220</v>
      </c>
      <c r="H12" s="262" t="s">
        <v>2202</v>
      </c>
      <c r="I12" s="262">
        <v>2.1714225801102152E-3</v>
      </c>
      <c r="J12" s="262">
        <v>1.5977468522200133</v>
      </c>
      <c r="K12" s="262">
        <v>1.3628143543373834</v>
      </c>
      <c r="L12" s="262">
        <v>1.6188766062510522</v>
      </c>
      <c r="M12" s="262">
        <v>1.3771846953235711</v>
      </c>
      <c r="N12" s="262">
        <v>1.4299065420560748</v>
      </c>
      <c r="O12" s="262">
        <v>1.6444924406047516</v>
      </c>
      <c r="P12" s="262">
        <v>1.5194327731092436</v>
      </c>
      <c r="Q12" s="262">
        <v>1.3866396761133604</v>
      </c>
      <c r="R12" s="262">
        <v>1.2722812755519215</v>
      </c>
      <c r="S12" s="262">
        <v>1.488950276243094</v>
      </c>
      <c r="T12" s="262">
        <v>1.488950276243094</v>
      </c>
      <c r="U12">
        <v>4527</v>
      </c>
      <c r="V12">
        <v>3539</v>
      </c>
      <c r="W12">
        <v>17821</v>
      </c>
      <c r="X12">
        <v>5518</v>
      </c>
      <c r="Y12">
        <v>6123</v>
      </c>
      <c r="Z12">
        <v>3199</v>
      </c>
      <c r="AA12">
        <v>1991</v>
      </c>
      <c r="AB12">
        <v>0</v>
      </c>
      <c r="AC12">
        <v>7233</v>
      </c>
      <c r="AD12">
        <v>4823</v>
      </c>
      <c r="AE12">
        <v>28850</v>
      </c>
      <c r="AF12">
        <v>7667</v>
      </c>
      <c r="AG12">
        <v>9593</v>
      </c>
      <c r="AH12">
        <v>4296</v>
      </c>
      <c r="AI12" s="262">
        <v>2965</v>
      </c>
      <c r="AJ12" s="262">
        <v>0</v>
      </c>
      <c r="AK12" s="262">
        <v>0.79145270023607295</v>
      </c>
      <c r="AL12" s="262">
        <v>0.11745235951227823</v>
      </c>
      <c r="AM12" s="262">
        <v>7.0870549295431864E-2</v>
      </c>
      <c r="AN12" s="262">
        <v>1.5867993866971696E-2</v>
      </c>
      <c r="AO12" s="262">
        <v>4.3563970892452966E-3</v>
      </c>
      <c r="AP12" s="262">
        <v>3.4967698925413883E-2</v>
      </c>
      <c r="AQ12" s="262">
        <v>0.14036285138331137</v>
      </c>
      <c r="AR12" s="262">
        <v>0.1964571990920779</v>
      </c>
      <c r="AS12" s="262">
        <v>0.17348930969349693</v>
      </c>
      <c r="AT12" s="262">
        <v>0.15785463722798052</v>
      </c>
      <c r="AU12" s="262">
        <v>0.13799780955857843</v>
      </c>
      <c r="AV12" s="262">
        <v>7.303058681608228E-2</v>
      </c>
      <c r="AW12" s="262">
        <v>3.4634370883001857E-2</v>
      </c>
      <c r="AX12" s="262">
        <v>2.0840939032713765E-2</v>
      </c>
      <c r="AY12" s="262">
        <v>3.0364597387343057E-2</v>
      </c>
      <c r="AZ12" s="262">
        <v>32520</v>
      </c>
      <c r="BA12" s="262">
        <v>4826</v>
      </c>
      <c r="BB12" s="262">
        <v>2912</v>
      </c>
      <c r="BC12" s="262">
        <v>652</v>
      </c>
      <c r="BD12" s="262">
        <v>179</v>
      </c>
      <c r="BE12" s="262">
        <v>63001</v>
      </c>
      <c r="BF12" s="262">
        <v>1</v>
      </c>
      <c r="BG12" s="262">
        <v>2</v>
      </c>
      <c r="BH12" s="262">
        <v>3.82</v>
      </c>
      <c r="BI12" s="262">
        <v>7.6</v>
      </c>
      <c r="BJ12" s="262">
        <v>27</v>
      </c>
      <c r="BK12" s="262">
        <f t="shared" si="14"/>
        <v>63084</v>
      </c>
      <c r="BL12" s="262">
        <f t="shared" si="15"/>
        <v>83</v>
      </c>
      <c r="BM12" s="274">
        <f t="shared" si="16"/>
        <v>1.3174394057237186E-3</v>
      </c>
      <c r="BN12" s="262">
        <f t="shared" si="17"/>
        <v>1.7185782643818102E-3</v>
      </c>
      <c r="BO12" s="262">
        <f t="shared" si="0"/>
        <v>2.5503870553218375E-4</v>
      </c>
      <c r="BP12" s="262">
        <f t="shared" si="1"/>
        <v>1.5388991100491486E-4</v>
      </c>
      <c r="BQ12" s="262">
        <f t="shared" si="2"/>
        <v>3.4456120183792751E-5</v>
      </c>
      <c r="BR12" s="262">
        <f t="shared" si="3"/>
        <v>9.4595790075136541E-6</v>
      </c>
      <c r="BS12" s="262">
        <f t="shared" si="18"/>
        <v>183.88787428885368</v>
      </c>
      <c r="BT12" s="262">
        <f t="shared" si="19"/>
        <v>27.28914149194366</v>
      </c>
      <c r="BU12" s="262">
        <f t="shared" si="20"/>
        <v>16.466220477525891</v>
      </c>
      <c r="BV12" s="262">
        <f t="shared" si="21"/>
        <v>3.6868048596658243</v>
      </c>
      <c r="BW12" s="262">
        <f t="shared" si="22"/>
        <v>1.0121749538039611</v>
      </c>
      <c r="BX12" s="262">
        <f t="shared" si="23"/>
        <v>183.88787428885368</v>
      </c>
      <c r="BY12" s="262">
        <f t="shared" si="24"/>
        <v>54.57828298388732</v>
      </c>
      <c r="BZ12" s="262">
        <f t="shared" si="25"/>
        <v>62.900962224148898</v>
      </c>
      <c r="CA12" s="262">
        <f t="shared" si="26"/>
        <v>28.019716933460263</v>
      </c>
      <c r="CB12" s="262">
        <f t="shared" si="27"/>
        <v>27.328723752706949</v>
      </c>
      <c r="CC12" s="262">
        <f t="shared" si="28"/>
        <v>356.71556018305705</v>
      </c>
      <c r="CD12" s="262">
        <f t="shared" si="29"/>
        <v>12.473522310491495</v>
      </c>
      <c r="CE12" s="262">
        <f t="shared" si="30"/>
        <v>50.069613160089098</v>
      </c>
      <c r="CF12" s="262">
        <f t="shared" si="31"/>
        <v>70.079339826124937</v>
      </c>
      <c r="CG12" s="262">
        <f t="shared" si="32"/>
        <v>61.886336293087631</v>
      </c>
      <c r="CH12" s="262">
        <f t="shared" si="33"/>
        <v>56.309205346272321</v>
      </c>
      <c r="CI12" s="262">
        <f t="shared" si="34"/>
        <v>49.225965940723128</v>
      </c>
      <c r="CJ12" s="262">
        <f t="shared" si="35"/>
        <v>26.051146686596173</v>
      </c>
      <c r="CK12" s="262">
        <f t="shared" si="36"/>
        <v>12.354619011117768</v>
      </c>
      <c r="CL12" s="262">
        <f t="shared" si="37"/>
        <v>7.4342872417954302</v>
      </c>
      <c r="CM12" s="262">
        <f t="shared" si="38"/>
        <v>10.831524366759069</v>
      </c>
      <c r="CN12" s="262">
        <f>CD12*parameters!J$4+CE12*parameters!K$4+CF12*parameters!L$4+CG12*parameters!M$4+CH12*parameters!N$4+CI12*parameters!O$4+CJ12*parameters!P$4+CK12*parameters!Q$4+CL12*parameters!R$4+CM12*parameters!S$4</f>
        <v>35108.690447317975</v>
      </c>
      <c r="CO12" s="262">
        <f t="shared" si="39"/>
        <v>27786.867856282232</v>
      </c>
      <c r="CP12" s="262">
        <f t="shared" si="40"/>
        <v>4123.598532423679</v>
      </c>
      <c r="CQ12" s="262">
        <f t="shared" si="41"/>
        <v>2488.1721770447061</v>
      </c>
      <c r="CR12" s="262">
        <f t="shared" si="42"/>
        <v>557.1044846954494</v>
      </c>
      <c r="CS12" s="262">
        <f t="shared" si="43"/>
        <v>152.94739687191017</v>
      </c>
      <c r="CT12" s="349" t="s">
        <v>3745</v>
      </c>
      <c r="CU12" t="s">
        <v>3746</v>
      </c>
      <c r="CV12" t="s">
        <v>3747</v>
      </c>
      <c r="CW12">
        <v>79184</v>
      </c>
      <c r="CX12" s="262">
        <v>4.7606994592027226E-2</v>
      </c>
      <c r="CY12">
        <v>4170</v>
      </c>
      <c r="CZ12">
        <v>0.94733785000000004</v>
      </c>
      <c r="DA12">
        <v>51277</v>
      </c>
      <c r="DB12">
        <v>26802</v>
      </c>
      <c r="DC12">
        <v>553</v>
      </c>
      <c r="DD12">
        <v>351</v>
      </c>
      <c r="DE12">
        <v>52</v>
      </c>
      <c r="DF12">
        <v>130</v>
      </c>
      <c r="DG12">
        <v>48573</v>
      </c>
      <c r="DH12">
        <v>25394</v>
      </c>
      <c r="DI12">
        <v>530</v>
      </c>
      <c r="DJ12">
        <v>339</v>
      </c>
      <c r="DK12">
        <v>51</v>
      </c>
      <c r="DL12">
        <v>128</v>
      </c>
      <c r="DM12" s="262">
        <v>2704</v>
      </c>
      <c r="DN12" s="262">
        <v>1408</v>
      </c>
      <c r="DO12" s="262">
        <v>23</v>
      </c>
      <c r="DP12" s="262">
        <v>12</v>
      </c>
      <c r="DQ12" s="262">
        <v>1</v>
      </c>
      <c r="DR12" s="262">
        <v>2</v>
      </c>
      <c r="DS12" s="262">
        <v>0.64756769044251361</v>
      </c>
      <c r="DT12" s="262">
        <v>0.33847747019599922</v>
      </c>
      <c r="DU12" s="262">
        <v>6.9837340876944837E-3</v>
      </c>
      <c r="DV12" s="262">
        <v>4.4327136795312182E-3</v>
      </c>
      <c r="DW12" s="262">
        <v>6.5669832289351384E-4</v>
      </c>
      <c r="DX12" s="262">
        <v>1.6417458072337846E-3</v>
      </c>
      <c r="DY12" s="262">
        <v>2500.75</v>
      </c>
      <c r="DZ12" s="262">
        <v>1268.02</v>
      </c>
      <c r="EA12" s="262">
        <v>7.63</v>
      </c>
      <c r="EB12" s="262">
        <v>197.22</v>
      </c>
      <c r="EC12" s="262">
        <v>59.88</v>
      </c>
      <c r="ED12" s="262">
        <v>114.46</v>
      </c>
      <c r="EE12" s="262">
        <f t="shared" si="8"/>
        <v>0.60288672021909562</v>
      </c>
      <c r="EF12" s="262">
        <f t="shared" si="9"/>
        <v>0.30569725841136364</v>
      </c>
      <c r="EG12" s="262">
        <f t="shared" si="10"/>
        <v>1.8394584325789063E-3</v>
      </c>
      <c r="EH12" s="262">
        <f t="shared" si="11"/>
        <v>4.754626370553236E-2</v>
      </c>
      <c r="EI12" s="262">
        <f t="shared" si="12"/>
        <v>1.4436011919112045E-2</v>
      </c>
      <c r="EJ12" s="262">
        <f t="shared" si="13"/>
        <v>2.7594287312317379E-2</v>
      </c>
      <c r="EK12" s="262">
        <v>1.2083061E-3</v>
      </c>
      <c r="EP12" s="262">
        <v>1.5917716590863355E-3</v>
      </c>
      <c r="EQ12" s="262">
        <v>4.5596633571644632E-2</v>
      </c>
      <c r="EU12" s="262">
        <v>1241.58</v>
      </c>
    </row>
    <row r="13" spans="1:151">
      <c r="A13" s="352">
        <v>1058</v>
      </c>
      <c r="B13" s="262">
        <v>1</v>
      </c>
      <c r="C13" s="262">
        <v>0</v>
      </c>
      <c r="D13" s="262">
        <v>58</v>
      </c>
      <c r="E13" s="262" t="s">
        <v>196</v>
      </c>
      <c r="F13" s="262" t="s">
        <v>2221</v>
      </c>
      <c r="G13" s="262" t="s">
        <v>2222</v>
      </c>
      <c r="H13" s="262" t="s">
        <v>2202</v>
      </c>
      <c r="I13" s="262">
        <v>4.5646960690111692E-3</v>
      </c>
      <c r="J13" s="262">
        <v>1.5683659862550006</v>
      </c>
      <c r="K13" s="262">
        <v>1.4541593804646515</v>
      </c>
      <c r="L13" s="262">
        <v>1.6129231981538288</v>
      </c>
      <c r="M13" s="262">
        <v>1.3835382148583646</v>
      </c>
      <c r="N13" s="262">
        <v>1.2856236115518882</v>
      </c>
      <c r="O13" s="262">
        <v>1.5976699029126213</v>
      </c>
      <c r="P13" s="262">
        <v>1.4316634241245136</v>
      </c>
      <c r="Q13" s="262">
        <v>1.2029867256637168</v>
      </c>
      <c r="R13" s="262">
        <v>1.2352941176470589</v>
      </c>
      <c r="S13" s="262">
        <v>1.2515400410677617</v>
      </c>
      <c r="T13" s="262">
        <v>1.2515400410677617</v>
      </c>
      <c r="U13">
        <v>9749</v>
      </c>
      <c r="V13">
        <v>8006</v>
      </c>
      <c r="W13">
        <v>35533</v>
      </c>
      <c r="X13">
        <v>12506</v>
      </c>
      <c r="Y13">
        <v>13374</v>
      </c>
      <c r="Z13">
        <v>6234</v>
      </c>
      <c r="AA13">
        <v>5357</v>
      </c>
      <c r="AB13">
        <v>0</v>
      </c>
      <c r="AC13">
        <v>15290</v>
      </c>
      <c r="AD13">
        <v>11642</v>
      </c>
      <c r="AE13">
        <v>57312</v>
      </c>
      <c r="AF13">
        <v>16994</v>
      </c>
      <c r="AG13">
        <v>20002</v>
      </c>
      <c r="AH13">
        <v>7584</v>
      </c>
      <c r="AI13" s="262">
        <v>6705</v>
      </c>
      <c r="AJ13" s="262">
        <v>0</v>
      </c>
      <c r="AK13" s="262">
        <v>0.80104427155691393</v>
      </c>
      <c r="AL13" s="262">
        <v>0.11370056497175141</v>
      </c>
      <c r="AM13" s="262">
        <v>6.7009354450310268E-2</v>
      </c>
      <c r="AN13" s="262">
        <v>1.5004167824395665E-2</v>
      </c>
      <c r="AO13" s="262">
        <v>3.2416411966286933E-3</v>
      </c>
      <c r="AP13" s="262">
        <v>3.4773113508608691E-2</v>
      </c>
      <c r="AQ13" s="262">
        <v>0.12535084548956885</v>
      </c>
      <c r="AR13" s="262">
        <v>0.18364694754811869</v>
      </c>
      <c r="AS13" s="262">
        <v>0.17198157532508479</v>
      </c>
      <c r="AT13" s="262">
        <v>0.15622524857162631</v>
      </c>
      <c r="AU13" s="262">
        <v>0.15227270979599056</v>
      </c>
      <c r="AV13" s="262">
        <v>7.868935659743316E-2</v>
      </c>
      <c r="AW13" s="262">
        <v>4.0463538983259384E-2</v>
      </c>
      <c r="AX13" s="262">
        <v>2.1715893973531832E-2</v>
      </c>
      <c r="AY13" s="262">
        <v>3.488077020677776E-2</v>
      </c>
      <c r="AZ13" s="262">
        <v>69191</v>
      </c>
      <c r="BA13" s="262">
        <v>9821</v>
      </c>
      <c r="BB13" s="262">
        <v>5788</v>
      </c>
      <c r="BC13" s="262">
        <v>1296</v>
      </c>
      <c r="BD13" s="262">
        <v>280</v>
      </c>
      <c r="BE13" s="262">
        <v>130046</v>
      </c>
      <c r="BF13" s="262">
        <v>1</v>
      </c>
      <c r="BG13" s="262">
        <v>2</v>
      </c>
      <c r="BH13" s="262">
        <v>3.31</v>
      </c>
      <c r="BI13" s="262">
        <v>8</v>
      </c>
      <c r="BJ13" s="262">
        <v>42</v>
      </c>
      <c r="BK13" s="262">
        <f t="shared" si="14"/>
        <v>130119</v>
      </c>
      <c r="BL13" s="262">
        <f t="shared" si="15"/>
        <v>73</v>
      </c>
      <c r="BM13" s="274">
        <f t="shared" si="16"/>
        <v>5.6133983359734252E-4</v>
      </c>
      <c r="BN13" s="262">
        <f t="shared" si="17"/>
        <v>3.6565236374797609E-3</v>
      </c>
      <c r="BO13" s="262">
        <f t="shared" si="0"/>
        <v>5.1900852197090275E-4</v>
      </c>
      <c r="BP13" s="262">
        <f t="shared" si="1"/>
        <v>3.0587733684630744E-4</v>
      </c>
      <c r="BQ13" s="262">
        <f t="shared" si="2"/>
        <v>6.848946588680277E-5</v>
      </c>
      <c r="BR13" s="262">
        <f t="shared" si="3"/>
        <v>1.479710682739566E-5</v>
      </c>
      <c r="BS13" s="262">
        <f t="shared" si="18"/>
        <v>391.24802921033444</v>
      </c>
      <c r="BT13" s="262">
        <f t="shared" si="19"/>
        <v>55.533911850886597</v>
      </c>
      <c r="BU13" s="262">
        <f t="shared" si="20"/>
        <v>32.728875042554897</v>
      </c>
      <c r="BV13" s="262">
        <f t="shared" si="21"/>
        <v>7.3283728498878968</v>
      </c>
      <c r="BW13" s="262">
        <f t="shared" si="22"/>
        <v>1.5832904305313356</v>
      </c>
      <c r="BX13" s="262">
        <f t="shared" si="23"/>
        <v>391.24802921033444</v>
      </c>
      <c r="BY13" s="262">
        <f t="shared" si="24"/>
        <v>111.06782370177319</v>
      </c>
      <c r="BZ13" s="262">
        <f t="shared" si="25"/>
        <v>108.33257639085672</v>
      </c>
      <c r="CA13" s="262">
        <f t="shared" si="26"/>
        <v>58.626982799103175</v>
      </c>
      <c r="CB13" s="262">
        <f t="shared" si="27"/>
        <v>66.498198082316094</v>
      </c>
      <c r="CC13" s="262">
        <f t="shared" si="28"/>
        <v>735.77361018438364</v>
      </c>
      <c r="CD13" s="262">
        <f t="shared" si="29"/>
        <v>25.585139263580377</v>
      </c>
      <c r="CE13" s="262">
        <f t="shared" si="30"/>
        <v>92.229844125524934</v>
      </c>
      <c r="CF13" s="262">
        <f t="shared" si="31"/>
        <v>135.12257759682143</v>
      </c>
      <c r="CG13" s="262">
        <f t="shared" si="32"/>
        <v>126.53950456213515</v>
      </c>
      <c r="CH13" s="262">
        <f t="shared" si="33"/>
        <v>114.94641514349821</v>
      </c>
      <c r="CI13" s="262">
        <f t="shared" si="34"/>
        <v>112.03824141915493</v>
      </c>
      <c r="CJ13" s="262">
        <f t="shared" si="35"/>
        <v>57.897551986779746</v>
      </c>
      <c r="CK13" s="262">
        <f t="shared" si="36"/>
        <v>29.772004158549301</v>
      </c>
      <c r="CL13" s="262">
        <f t="shared" si="37"/>
        <v>15.977981707286816</v>
      </c>
      <c r="CM13" s="262">
        <f t="shared" si="38"/>
        <v>25.664350221052761</v>
      </c>
      <c r="CN13" s="262">
        <f>CD13*parameters!J$4+CE13*parameters!K$4+CF13*parameters!L$4+CG13*parameters!M$4+CH13*parameters!N$4+CI13*parameters!O$4+CJ13*parameters!P$4+CK13*parameters!Q$4+CL13*parameters!R$4+CM13*parameters!S$4</f>
        <v>74708.606649654699</v>
      </c>
      <c r="CO13" s="262">
        <f t="shared" si="39"/>
        <v>59844.901392704662</v>
      </c>
      <c r="CP13" s="262">
        <f t="shared" si="40"/>
        <v>8494.4107843180827</v>
      </c>
      <c r="CQ13" s="262">
        <f t="shared" si="41"/>
        <v>5006.1755034755188</v>
      </c>
      <c r="CR13" s="262">
        <f t="shared" si="42"/>
        <v>1120.9404720981811</v>
      </c>
      <c r="CS13" s="262">
        <f t="shared" si="43"/>
        <v>242.17849705824901</v>
      </c>
      <c r="CT13" s="349" t="s">
        <v>3748</v>
      </c>
      <c r="CU13" t="s">
        <v>3749</v>
      </c>
      <c r="CV13" t="s">
        <v>3750</v>
      </c>
      <c r="CW13">
        <v>170807</v>
      </c>
      <c r="CX13" s="262">
        <v>0.10269256321075462</v>
      </c>
      <c r="CY13">
        <v>10601</v>
      </c>
      <c r="CZ13">
        <v>0.93793579999999999</v>
      </c>
      <c r="DA13">
        <v>103399</v>
      </c>
      <c r="DB13">
        <v>64743</v>
      </c>
      <c r="DC13">
        <v>1401</v>
      </c>
      <c r="DD13">
        <v>821</v>
      </c>
      <c r="DE13">
        <v>141</v>
      </c>
      <c r="DF13">
        <v>295</v>
      </c>
      <c r="DG13">
        <v>96985</v>
      </c>
      <c r="DH13">
        <v>60723</v>
      </c>
      <c r="DI13">
        <v>1326</v>
      </c>
      <c r="DJ13">
        <v>777</v>
      </c>
      <c r="DK13">
        <v>136</v>
      </c>
      <c r="DL13">
        <v>281</v>
      </c>
      <c r="DM13" s="262">
        <v>6414</v>
      </c>
      <c r="DN13" s="262">
        <v>4020</v>
      </c>
      <c r="DO13" s="262">
        <v>75</v>
      </c>
      <c r="DP13" s="262">
        <v>44</v>
      </c>
      <c r="DQ13" s="262">
        <v>5</v>
      </c>
      <c r="DR13" s="262">
        <v>14</v>
      </c>
      <c r="DS13" s="262">
        <v>0.60535575239890638</v>
      </c>
      <c r="DT13" s="262">
        <v>0.37904184254743656</v>
      </c>
      <c r="DU13" s="262">
        <v>8.2022399550369714E-3</v>
      </c>
      <c r="DV13" s="262">
        <v>4.8065945775056058E-3</v>
      </c>
      <c r="DW13" s="262">
        <v>8.2549310039986654E-4</v>
      </c>
      <c r="DX13" s="262">
        <v>1.7270954937444016E-3</v>
      </c>
      <c r="DY13" s="262">
        <v>5394.34</v>
      </c>
      <c r="DZ13" s="262">
        <v>2735.25</v>
      </c>
      <c r="EA13" s="262">
        <v>16.46</v>
      </c>
      <c r="EB13" s="262">
        <v>425.42</v>
      </c>
      <c r="EC13" s="262">
        <v>129.15</v>
      </c>
      <c r="ED13" s="262">
        <v>246.88</v>
      </c>
      <c r="EE13" s="262">
        <f t="shared" si="8"/>
        <v>0.60288795753003643</v>
      </c>
      <c r="EF13" s="262">
        <f t="shared" si="9"/>
        <v>0.30569991617770331</v>
      </c>
      <c r="EG13" s="262">
        <f t="shared" si="10"/>
        <v>1.8396200055881536E-3</v>
      </c>
      <c r="EH13" s="262">
        <f t="shared" si="11"/>
        <v>4.7546241967029911E-2</v>
      </c>
      <c r="EI13" s="262">
        <f t="shared" si="12"/>
        <v>1.4434199497066223E-2</v>
      </c>
      <c r="EJ13" s="262">
        <f t="shared" si="13"/>
        <v>2.7592064822576142E-2</v>
      </c>
      <c r="EK13" s="262">
        <v>2.6064259000000002E-3</v>
      </c>
      <c r="EP13" s="262">
        <v>3.3582098251418711E-3</v>
      </c>
      <c r="EQ13" s="262">
        <v>9.6196625929112295E-2</v>
      </c>
      <c r="EU13" s="262">
        <v>2619.4</v>
      </c>
    </row>
    <row r="14" spans="1:151">
      <c r="A14" s="352">
        <v>1059</v>
      </c>
      <c r="B14" s="262">
        <v>1</v>
      </c>
      <c r="C14" s="262">
        <v>0</v>
      </c>
      <c r="D14" s="262">
        <v>59</v>
      </c>
      <c r="E14" s="262" t="s">
        <v>196</v>
      </c>
      <c r="F14" s="262" t="s">
        <v>2223</v>
      </c>
      <c r="G14" s="262" t="s">
        <v>2224</v>
      </c>
      <c r="H14" s="262" t="s">
        <v>2202</v>
      </c>
      <c r="I14" s="262">
        <v>3.4650067976851827E-3</v>
      </c>
      <c r="J14" s="262">
        <v>1.5108541961240955</v>
      </c>
      <c r="K14" s="262">
        <v>1.4419489912447658</v>
      </c>
      <c r="L14" s="262">
        <v>1.5050284589378182</v>
      </c>
      <c r="M14" s="262">
        <v>1.3182316977582693</v>
      </c>
      <c r="N14" s="262">
        <v>1.3501374885426214</v>
      </c>
      <c r="O14" s="262">
        <v>1.388167748377434</v>
      </c>
      <c r="P14" s="262">
        <v>1.2784099766173032</v>
      </c>
      <c r="Q14" s="262">
        <v>1.1243540051679586</v>
      </c>
      <c r="R14" s="262">
        <v>1.2047952047952049</v>
      </c>
      <c r="S14" s="262">
        <v>1.3523131672597866</v>
      </c>
      <c r="T14" s="262">
        <v>1.3523131672597866</v>
      </c>
      <c r="U14">
        <v>12023</v>
      </c>
      <c r="V14">
        <v>5254</v>
      </c>
      <c r="W14">
        <v>23367</v>
      </c>
      <c r="X14">
        <v>8561</v>
      </c>
      <c r="Y14">
        <v>10421</v>
      </c>
      <c r="Z14">
        <v>5098</v>
      </c>
      <c r="AA14">
        <v>4637</v>
      </c>
      <c r="AB14">
        <v>0</v>
      </c>
      <c r="AC14">
        <v>18165</v>
      </c>
      <c r="AD14">
        <v>7576</v>
      </c>
      <c r="AE14">
        <v>35168</v>
      </c>
      <c r="AF14">
        <v>11355</v>
      </c>
      <c r="AG14">
        <v>13762</v>
      </c>
      <c r="AH14">
        <v>5893</v>
      </c>
      <c r="AI14" s="262">
        <v>6270</v>
      </c>
      <c r="AJ14" s="262">
        <v>0</v>
      </c>
      <c r="AK14" s="262">
        <v>0.79668125733982031</v>
      </c>
      <c r="AL14" s="262">
        <v>0.12890630957646376</v>
      </c>
      <c r="AM14" s="262">
        <v>6.3217777235499567E-2</v>
      </c>
      <c r="AN14" s="262">
        <v>9.4559763295560262E-3</v>
      </c>
      <c r="AO14" s="262">
        <v>1.7386795186603017E-3</v>
      </c>
      <c r="AP14" s="262">
        <v>2.5650393836168451E-2</v>
      </c>
      <c r="AQ14" s="262">
        <v>0.1042779312049345</v>
      </c>
      <c r="AR14" s="262">
        <v>0.16907553272654982</v>
      </c>
      <c r="AS14" s="262">
        <v>0.17080561794130605</v>
      </c>
      <c r="AT14" s="262">
        <v>0.1592323149829678</v>
      </c>
      <c r="AU14" s="262">
        <v>0.1653682072663579</v>
      </c>
      <c r="AV14" s="262">
        <v>9.1060509999032868E-2</v>
      </c>
      <c r="AW14" s="262">
        <v>4.3155417530813783E-2</v>
      </c>
      <c r="AX14" s="262">
        <v>2.7230036858337185E-2</v>
      </c>
      <c r="AY14" s="262">
        <v>4.4144037653531629E-2</v>
      </c>
      <c r="AZ14" s="262">
        <v>52236</v>
      </c>
      <c r="BA14" s="262">
        <v>8452</v>
      </c>
      <c r="BB14" s="262">
        <v>4145</v>
      </c>
      <c r="BC14" s="262">
        <v>620</v>
      </c>
      <c r="BD14" s="262">
        <v>114</v>
      </c>
      <c r="BE14" s="262">
        <v>93062</v>
      </c>
      <c r="BF14" s="262">
        <v>1</v>
      </c>
      <c r="BG14" s="262">
        <v>2</v>
      </c>
      <c r="BH14" s="262">
        <v>3.13</v>
      </c>
      <c r="BI14" s="262">
        <v>8.6</v>
      </c>
      <c r="BJ14" s="262">
        <v>49</v>
      </c>
      <c r="BK14" s="262">
        <f t="shared" si="14"/>
        <v>93032</v>
      </c>
      <c r="BL14" s="262">
        <f t="shared" si="15"/>
        <v>-30</v>
      </c>
      <c r="BM14" s="274">
        <f t="shared" si="16"/>
        <v>-3.223657346715093E-4</v>
      </c>
      <c r="BN14" s="262">
        <f t="shared" si="17"/>
        <v>2.7605059722708562E-3</v>
      </c>
      <c r="BO14" s="262">
        <f t="shared" si="0"/>
        <v>4.4666123894695754E-4</v>
      </c>
      <c r="BP14" s="262">
        <f t="shared" si="1"/>
        <v>2.190500278555536E-4</v>
      </c>
      <c r="BQ14" s="262">
        <f t="shared" si="2"/>
        <v>3.2765022260661815E-5</v>
      </c>
      <c r="BR14" s="262">
        <f t="shared" si="3"/>
        <v>6.0245363511539473E-6</v>
      </c>
      <c r="BS14" s="262">
        <f t="shared" si="18"/>
        <v>295.37413903298159</v>
      </c>
      <c r="BT14" s="262">
        <f t="shared" si="19"/>
        <v>47.792752567324456</v>
      </c>
      <c r="BU14" s="262">
        <f t="shared" si="20"/>
        <v>23.438352980544234</v>
      </c>
      <c r="BV14" s="262">
        <f t="shared" si="21"/>
        <v>3.5058573818908143</v>
      </c>
      <c r="BW14" s="262">
        <f t="shared" si="22"/>
        <v>0.64462538957347237</v>
      </c>
      <c r="BX14" s="262">
        <f t="shared" si="23"/>
        <v>295.37413903298159</v>
      </c>
      <c r="BY14" s="262">
        <f t="shared" si="24"/>
        <v>95.585505134648912</v>
      </c>
      <c r="BZ14" s="262">
        <f t="shared" si="25"/>
        <v>73.362044829103453</v>
      </c>
      <c r="CA14" s="262">
        <f t="shared" si="26"/>
        <v>30.150373484261003</v>
      </c>
      <c r="CB14" s="262">
        <f t="shared" si="27"/>
        <v>31.586644089100147</v>
      </c>
      <c r="CC14" s="262">
        <f t="shared" si="28"/>
        <v>526.05870657009507</v>
      </c>
      <c r="CD14" s="262">
        <f t="shared" si="29"/>
        <v>13.493613004468314</v>
      </c>
      <c r="CE14" s="262">
        <f t="shared" si="30"/>
        <v>54.856313613473198</v>
      </c>
      <c r="CF14" s="262">
        <f t="shared" si="31"/>
        <v>88.943656058778572</v>
      </c>
      <c r="CG14" s="262">
        <f t="shared" si="32"/>
        <v>89.853782449109289</v>
      </c>
      <c r="CH14" s="262">
        <f t="shared" si="33"/>
        <v>83.765545664102007</v>
      </c>
      <c r="CI14" s="262">
        <f t="shared" si="34"/>
        <v>86.993385222355627</v>
      </c>
      <c r="CJ14" s="262">
        <f t="shared" si="35"/>
        <v>47.903174109704437</v>
      </c>
      <c r="CK14" s="262">
        <f t="shared" si="36"/>
        <v>22.702283127752306</v>
      </c>
      <c r="CL14" s="262">
        <f t="shared" si="37"/>
        <v>14.324597969552874</v>
      </c>
      <c r="CM14" s="262">
        <f t="shared" si="38"/>
        <v>23.222355350798424</v>
      </c>
      <c r="CN14" s="262">
        <f>CD14*parameters!J$4+CE14*parameters!K$4+CF14*parameters!L$4+CG14*parameters!M$4+CH14*parameters!N$4+CI14*parameters!O$4+CJ14*parameters!P$4+CK14*parameters!Q$4+CL14*parameters!R$4+CM14*parameters!S$4</f>
        <v>56278.682878709609</v>
      </c>
      <c r="CO14" s="262">
        <f t="shared" si="39"/>
        <v>44836.171837239388</v>
      </c>
      <c r="CP14" s="262">
        <f t="shared" si="40"/>
        <v>7254.6773177185714</v>
      </c>
      <c r="CQ14" s="262">
        <f t="shared" si="41"/>
        <v>3557.8132373335875</v>
      </c>
      <c r="CR14" s="262">
        <f t="shared" si="42"/>
        <v>532.16989315966805</v>
      </c>
      <c r="CS14" s="262">
        <f t="shared" si="43"/>
        <v>97.850593258390589</v>
      </c>
      <c r="CT14" s="349" t="s">
        <v>3751</v>
      </c>
      <c r="CU14" t="s">
        <v>3752</v>
      </c>
      <c r="CV14" t="s">
        <v>3753</v>
      </c>
      <c r="CW14">
        <v>125733</v>
      </c>
      <c r="CX14" s="262">
        <v>7.5593178559296814E-2</v>
      </c>
      <c r="CY14">
        <v>7893</v>
      </c>
      <c r="CZ14">
        <v>0.93722411999999999</v>
      </c>
      <c r="DA14">
        <v>71711</v>
      </c>
      <c r="DB14">
        <v>52173</v>
      </c>
      <c r="DC14">
        <v>1106</v>
      </c>
      <c r="DD14">
        <v>391</v>
      </c>
      <c r="DE14">
        <v>83</v>
      </c>
      <c r="DF14">
        <v>237</v>
      </c>
      <c r="DG14">
        <v>67210</v>
      </c>
      <c r="DH14">
        <v>48898</v>
      </c>
      <c r="DI14">
        <v>1046</v>
      </c>
      <c r="DJ14">
        <v>374</v>
      </c>
      <c r="DK14">
        <v>80</v>
      </c>
      <c r="DL14">
        <v>228</v>
      </c>
      <c r="DM14" s="262">
        <v>4501</v>
      </c>
      <c r="DN14" s="262">
        <v>3275</v>
      </c>
      <c r="DO14" s="262">
        <v>60</v>
      </c>
      <c r="DP14" s="262">
        <v>17</v>
      </c>
      <c r="DQ14" s="262">
        <v>3</v>
      </c>
      <c r="DR14" s="262">
        <v>9</v>
      </c>
      <c r="DS14" s="262">
        <v>0.57034350568267678</v>
      </c>
      <c r="DT14" s="262">
        <v>0.41495072892558038</v>
      </c>
      <c r="DU14" s="262">
        <v>8.7964178059856991E-3</v>
      </c>
      <c r="DV14" s="262">
        <v>3.1097643418991038E-3</v>
      </c>
      <c r="DW14" s="262">
        <v>6.6012900352333914E-4</v>
      </c>
      <c r="DX14" s="262">
        <v>1.8849466727112213E-3</v>
      </c>
      <c r="DY14" s="262">
        <v>3970.84</v>
      </c>
      <c r="DZ14" s="262">
        <v>2013.44</v>
      </c>
      <c r="EA14" s="262">
        <v>12.11</v>
      </c>
      <c r="EB14" s="262">
        <v>313.16000000000003</v>
      </c>
      <c r="EC14" s="262">
        <v>95.06</v>
      </c>
      <c r="ED14" s="262">
        <v>181.73</v>
      </c>
      <c r="EE14" s="262">
        <f t="shared" si="8"/>
        <v>0.60289022431274431</v>
      </c>
      <c r="EF14" s="262">
        <f t="shared" si="9"/>
        <v>0.30569937172997447</v>
      </c>
      <c r="EG14" s="262">
        <f t="shared" si="10"/>
        <v>1.8386539413391958E-3</v>
      </c>
      <c r="EH14" s="262">
        <f t="shared" si="11"/>
        <v>4.7546892507826809E-2</v>
      </c>
      <c r="EI14" s="262">
        <f t="shared" si="12"/>
        <v>1.4432902036639468E-2</v>
      </c>
      <c r="EJ14" s="262">
        <f t="shared" si="13"/>
        <v>2.7591955471475811E-2</v>
      </c>
      <c r="EK14" s="262">
        <v>1.9186195000000001E-3</v>
      </c>
      <c r="EP14" s="262">
        <v>2.4438973610733336E-3</v>
      </c>
      <c r="EQ14" s="262">
        <v>7.0005953318412542E-2</v>
      </c>
      <c r="EU14" s="262">
        <v>1906.24</v>
      </c>
    </row>
    <row r="15" spans="1:151">
      <c r="A15" s="352">
        <v>1060</v>
      </c>
      <c r="B15" s="262">
        <v>1</v>
      </c>
      <c r="C15" s="262">
        <v>0</v>
      </c>
      <c r="D15" s="262">
        <v>60</v>
      </c>
      <c r="E15" s="262" t="s">
        <v>196</v>
      </c>
      <c r="F15" s="262" t="s">
        <v>2225</v>
      </c>
      <c r="G15" s="262" t="s">
        <v>2226</v>
      </c>
      <c r="H15" s="262" t="s">
        <v>2202</v>
      </c>
      <c r="I15" s="262">
        <v>3.8652685373662355E-3</v>
      </c>
      <c r="J15" s="262">
        <v>1.5589995724668662</v>
      </c>
      <c r="K15" s="262">
        <v>1.4386416861826699</v>
      </c>
      <c r="L15" s="262">
        <v>1.8406810093302126</v>
      </c>
      <c r="M15" s="262">
        <v>1.4630634621774283</v>
      </c>
      <c r="N15" s="262">
        <v>1.3936109526525955</v>
      </c>
      <c r="O15" s="262">
        <v>1.8953700328107912</v>
      </c>
      <c r="P15" s="262">
        <v>1.614012184508268</v>
      </c>
      <c r="Q15" s="262">
        <v>1.2179640718562874</v>
      </c>
      <c r="R15" s="262">
        <v>1.3837967730861656</v>
      </c>
      <c r="S15" s="262">
        <v>1.5654345654345654</v>
      </c>
      <c r="T15" s="262">
        <v>1.5654345654345654</v>
      </c>
      <c r="U15">
        <v>4678</v>
      </c>
      <c r="V15">
        <v>4270</v>
      </c>
      <c r="W15">
        <v>31189</v>
      </c>
      <c r="X15">
        <v>12535</v>
      </c>
      <c r="Y15">
        <v>12380</v>
      </c>
      <c r="Z15">
        <v>7088</v>
      </c>
      <c r="AA15">
        <v>5506</v>
      </c>
      <c r="AB15">
        <v>0</v>
      </c>
      <c r="AC15">
        <v>7293</v>
      </c>
      <c r="AD15">
        <v>6143</v>
      </c>
      <c r="AE15">
        <v>57409</v>
      </c>
      <c r="AF15">
        <v>18096</v>
      </c>
      <c r="AG15">
        <v>21525</v>
      </c>
      <c r="AH15">
        <v>9116</v>
      </c>
      <c r="AI15" s="262">
        <v>8619</v>
      </c>
      <c r="AJ15" s="262">
        <v>0</v>
      </c>
      <c r="AK15" s="262">
        <v>0.80883498995091674</v>
      </c>
      <c r="AL15" s="262">
        <v>9.6129393910392255E-2</v>
      </c>
      <c r="AM15" s="262">
        <v>6.1251555215269135E-2</v>
      </c>
      <c r="AN15" s="262">
        <v>2.7891333178381484E-2</v>
      </c>
      <c r="AO15" s="262">
        <v>5.8927277450404013E-3</v>
      </c>
      <c r="AP15" s="262">
        <v>3.9439037878975479E-2</v>
      </c>
      <c r="AQ15" s="262">
        <v>0.12705841566996012</v>
      </c>
      <c r="AR15" s="262">
        <v>0.20629968055865092</v>
      </c>
      <c r="AS15" s="262">
        <v>0.16620855310402893</v>
      </c>
      <c r="AT15" s="262">
        <v>0.16764480103013643</v>
      </c>
      <c r="AU15" s="262">
        <v>0.14199044152242279</v>
      </c>
      <c r="AV15" s="262">
        <v>7.294323518972505E-2</v>
      </c>
      <c r="AW15" s="262">
        <v>3.193588060982757E-2</v>
      </c>
      <c r="AX15" s="262">
        <v>1.8662968740971862E-2</v>
      </c>
      <c r="AY15" s="262">
        <v>2.7816985695300826E-2</v>
      </c>
      <c r="AZ15" s="262">
        <v>59159</v>
      </c>
      <c r="BA15" s="262">
        <v>7031</v>
      </c>
      <c r="BB15" s="262">
        <v>4480</v>
      </c>
      <c r="BC15" s="262">
        <v>2040</v>
      </c>
      <c r="BD15" s="262">
        <v>431</v>
      </c>
      <c r="BE15" s="262">
        <v>121155</v>
      </c>
      <c r="BF15" s="262">
        <v>1</v>
      </c>
      <c r="BG15" s="262">
        <v>2</v>
      </c>
      <c r="BH15" s="262">
        <v>3.63</v>
      </c>
      <c r="BI15" s="262">
        <v>9.6999999999999993</v>
      </c>
      <c r="BJ15" s="262">
        <v>28</v>
      </c>
      <c r="BK15" s="262">
        <f t="shared" si="14"/>
        <v>121339</v>
      </c>
      <c r="BL15" s="262">
        <f t="shared" si="15"/>
        <v>184</v>
      </c>
      <c r="BM15" s="274">
        <f t="shared" si="16"/>
        <v>1.5187156947711609E-3</v>
      </c>
      <c r="BN15" s="262">
        <f t="shared" si="17"/>
        <v>3.1263644385782136E-3</v>
      </c>
      <c r="BO15" s="262">
        <f t="shared" si="0"/>
        <v>3.7156592179792458E-4</v>
      </c>
      <c r="BP15" s="262">
        <f t="shared" si="1"/>
        <v>2.3675370923833056E-4</v>
      </c>
      <c r="BQ15" s="262">
        <f t="shared" si="2"/>
        <v>1.0780749259959694E-4</v>
      </c>
      <c r="BR15" s="262">
        <f t="shared" si="3"/>
        <v>2.2776975152169747E-5</v>
      </c>
      <c r="BS15" s="262">
        <f t="shared" si="18"/>
        <v>334.52099492786886</v>
      </c>
      <c r="BT15" s="262">
        <f t="shared" si="19"/>
        <v>39.757553632377927</v>
      </c>
      <c r="BU15" s="262">
        <f t="shared" si="20"/>
        <v>25.332646888501369</v>
      </c>
      <c r="BV15" s="262">
        <f t="shared" si="21"/>
        <v>11.535401708156872</v>
      </c>
      <c r="BW15" s="262">
        <f t="shared" si="22"/>
        <v>2.4371363412821632</v>
      </c>
      <c r="BX15" s="262">
        <f t="shared" si="23"/>
        <v>334.52099492786886</v>
      </c>
      <c r="BY15" s="262">
        <f t="shared" si="24"/>
        <v>79.515107264755855</v>
      </c>
      <c r="BZ15" s="262">
        <f t="shared" si="25"/>
        <v>91.95750820525997</v>
      </c>
      <c r="CA15" s="262">
        <f t="shared" si="26"/>
        <v>111.89339656912165</v>
      </c>
      <c r="CB15" s="262">
        <f t="shared" si="27"/>
        <v>68.239817555900572</v>
      </c>
      <c r="CC15" s="262">
        <f t="shared" si="28"/>
        <v>686.12682452290687</v>
      </c>
      <c r="CD15" s="262">
        <f t="shared" si="29"/>
        <v>27.060181822140084</v>
      </c>
      <c r="CE15" s="262">
        <f t="shared" si="30"/>
        <v>87.178187272541294</v>
      </c>
      <c r="CF15" s="262">
        <f t="shared" si="31"/>
        <v>141.54774472179722</v>
      </c>
      <c r="CG15" s="262">
        <f t="shared" si="32"/>
        <v>114.04014674981431</v>
      </c>
      <c r="CH15" s="262">
        <f t="shared" si="33"/>
        <v>115.02559497858206</v>
      </c>
      <c r="CI15" s="262">
        <f t="shared" si="34"/>
        <v>97.423450754385456</v>
      </c>
      <c r="CJ15" s="262">
        <f t="shared" si="35"/>
        <v>50.048310331153608</v>
      </c>
      <c r="CK15" s="262">
        <f t="shared" si="36"/>
        <v>21.912064351163664</v>
      </c>
      <c r="CL15" s="262">
        <f t="shared" si="37"/>
        <v>12.805163478413297</v>
      </c>
      <c r="CM15" s="262">
        <f t="shared" si="38"/>
        <v>19.08598006291588</v>
      </c>
      <c r="CN15" s="262">
        <f>CD15*parameters!J$4+CE15*parameters!K$4+CF15*parameters!L$4+CG15*parameters!M$4+CH15*parameters!N$4+CI15*parameters!O$4+CJ15*parameters!P$4+CK15*parameters!Q$4+CL15*parameters!R$4+CM15*parameters!S$4</f>
        <v>67245.486304786769</v>
      </c>
      <c r="CO15" s="262">
        <f t="shared" si="39"/>
        <v>54390.502239576716</v>
      </c>
      <c r="CP15" s="262">
        <f t="shared" si="40"/>
        <v>6464.2678416887347</v>
      </c>
      <c r="CQ15" s="262">
        <f t="shared" si="41"/>
        <v>4118.8906173752712</v>
      </c>
      <c r="CR15" s="262">
        <f t="shared" si="42"/>
        <v>1875.5662632690969</v>
      </c>
      <c r="CS15" s="262">
        <f t="shared" si="43"/>
        <v>396.25934287695134</v>
      </c>
      <c r="CT15" s="349" t="s">
        <v>3754</v>
      </c>
      <c r="CU15" t="s">
        <v>3755</v>
      </c>
      <c r="CV15" t="s">
        <v>3756</v>
      </c>
      <c r="CW15">
        <v>165032</v>
      </c>
      <c r="CX15" s="262">
        <v>9.9220518431898316E-2</v>
      </c>
      <c r="CY15">
        <v>15704</v>
      </c>
      <c r="CZ15">
        <v>0.9048427</v>
      </c>
      <c r="DA15">
        <v>106754</v>
      </c>
      <c r="DB15">
        <v>55408</v>
      </c>
      <c r="DC15">
        <v>1446</v>
      </c>
      <c r="DD15">
        <v>904</v>
      </c>
      <c r="DE15">
        <v>205</v>
      </c>
      <c r="DF15">
        <v>294</v>
      </c>
      <c r="DG15">
        <v>96600</v>
      </c>
      <c r="DH15">
        <v>50141</v>
      </c>
      <c r="DI15">
        <v>1318</v>
      </c>
      <c r="DJ15">
        <v>823</v>
      </c>
      <c r="DK15">
        <v>188</v>
      </c>
      <c r="DL15">
        <v>272</v>
      </c>
      <c r="DM15" s="262">
        <v>10154</v>
      </c>
      <c r="DN15" s="262">
        <v>5267</v>
      </c>
      <c r="DO15" s="262">
        <v>128</v>
      </c>
      <c r="DP15" s="262">
        <v>81</v>
      </c>
      <c r="DQ15" s="262">
        <v>17</v>
      </c>
      <c r="DR15" s="262">
        <v>22</v>
      </c>
      <c r="DS15" s="262">
        <v>0.64686848611178438</v>
      </c>
      <c r="DT15" s="262">
        <v>0.33574094721023801</v>
      </c>
      <c r="DU15" s="262">
        <v>8.7619370788695524E-3</v>
      </c>
      <c r="DV15" s="262">
        <v>5.4777255320180331E-3</v>
      </c>
      <c r="DW15" s="262">
        <v>1.2421833341412574E-3</v>
      </c>
      <c r="DX15" s="262">
        <v>1.7814726840855108E-3</v>
      </c>
      <c r="DY15" s="262">
        <v>5211.96</v>
      </c>
      <c r="DZ15" s="262">
        <v>2642.77</v>
      </c>
      <c r="EA15" s="262">
        <v>15.9</v>
      </c>
      <c r="EB15" s="262">
        <v>411.04</v>
      </c>
      <c r="EC15" s="262">
        <v>124.79</v>
      </c>
      <c r="ED15" s="262">
        <v>238.54</v>
      </c>
      <c r="EE15" s="262">
        <f t="shared" si="8"/>
        <v>0.60288721804511269</v>
      </c>
      <c r="EF15" s="262">
        <f t="shared" si="9"/>
        <v>0.30569924812030069</v>
      </c>
      <c r="EG15" s="262">
        <f t="shared" si="10"/>
        <v>1.8392134181607863E-3</v>
      </c>
      <c r="EH15" s="262">
        <f t="shared" si="11"/>
        <v>4.7546558704453436E-2</v>
      </c>
      <c r="EI15" s="262">
        <f t="shared" si="12"/>
        <v>1.4434933487565063E-2</v>
      </c>
      <c r="EJ15" s="262">
        <f t="shared" si="13"/>
        <v>2.7592828224407166E-2</v>
      </c>
      <c r="EK15" s="262">
        <v>2.5183051999999998E-3</v>
      </c>
      <c r="EP15" s="262">
        <v>3.2497819442631323E-3</v>
      </c>
      <c r="EQ15" s="262">
        <v>9.309068650296648E-2</v>
      </c>
      <c r="EU15" s="262">
        <v>2534.83</v>
      </c>
    </row>
    <row r="16" spans="1:151">
      <c r="A16" s="352">
        <v>1061</v>
      </c>
      <c r="B16" s="262">
        <v>1</v>
      </c>
      <c r="C16" s="262">
        <v>0</v>
      </c>
      <c r="D16" s="262">
        <v>61</v>
      </c>
      <c r="E16" s="262" t="s">
        <v>196</v>
      </c>
      <c r="F16" s="262" t="s">
        <v>2227</v>
      </c>
      <c r="G16" s="262" t="s">
        <v>2228</v>
      </c>
      <c r="H16" s="262" t="s">
        <v>2202</v>
      </c>
      <c r="I16" s="262">
        <v>2.239594965136431E-3</v>
      </c>
      <c r="J16" s="262">
        <v>1.5225814412635736</v>
      </c>
      <c r="K16" s="262">
        <v>1.4442525900345338</v>
      </c>
      <c r="L16" s="262">
        <v>1.6234827264239029</v>
      </c>
      <c r="M16" s="262">
        <v>1.3437748871781259</v>
      </c>
      <c r="N16" s="262">
        <v>1.2532051282051282</v>
      </c>
      <c r="O16" s="262">
        <v>1.5490457168220151</v>
      </c>
      <c r="P16" s="262">
        <v>1.425891181988743</v>
      </c>
      <c r="Q16" s="262">
        <v>1.1065719360568385</v>
      </c>
      <c r="R16" s="262">
        <v>1.2516556291390728</v>
      </c>
      <c r="S16" s="262">
        <v>1.2827380952380953</v>
      </c>
      <c r="T16" s="262">
        <v>1.2827380952380953</v>
      </c>
      <c r="U16">
        <v>8104</v>
      </c>
      <c r="V16">
        <v>4054</v>
      </c>
      <c r="W16">
        <v>17136</v>
      </c>
      <c r="X16">
        <v>4703</v>
      </c>
      <c r="Y16">
        <v>5451</v>
      </c>
      <c r="Z16">
        <v>2595</v>
      </c>
      <c r="AA16">
        <v>1848</v>
      </c>
      <c r="AB16">
        <v>0</v>
      </c>
      <c r="AC16">
        <v>12339</v>
      </c>
      <c r="AD16">
        <v>5855</v>
      </c>
      <c r="AE16">
        <v>27820</v>
      </c>
      <c r="AF16">
        <v>6235</v>
      </c>
      <c r="AG16">
        <v>8050</v>
      </c>
      <c r="AH16">
        <v>3003</v>
      </c>
      <c r="AI16" s="262">
        <v>2371</v>
      </c>
      <c r="AJ16" s="262">
        <v>0</v>
      </c>
      <c r="AK16" s="262">
        <v>0.79973571816229738</v>
      </c>
      <c r="AL16" s="262">
        <v>0.10481606456027749</v>
      </c>
      <c r="AM16" s="262">
        <v>7.9780079756483158E-2</v>
      </c>
      <c r="AN16" s="262">
        <v>1.3591637367564123E-2</v>
      </c>
      <c r="AO16" s="262">
        <v>2.0765001533778523E-3</v>
      </c>
      <c r="AP16" s="262">
        <v>4.0701049691682485E-2</v>
      </c>
      <c r="AQ16" s="262">
        <v>0.1318783048028494</v>
      </c>
      <c r="AR16" s="262">
        <v>0.19727613638146643</v>
      </c>
      <c r="AS16" s="262">
        <v>0.165628481320509</v>
      </c>
      <c r="AT16" s="262">
        <v>0.15610437293082077</v>
      </c>
      <c r="AU16" s="262">
        <v>0.14636059812028307</v>
      </c>
      <c r="AV16" s="262">
        <v>7.6443914455619544E-2</v>
      </c>
      <c r="AW16" s="262">
        <v>3.3703105141763293E-2</v>
      </c>
      <c r="AX16" s="262">
        <v>2.07741672289081E-2</v>
      </c>
      <c r="AY16" s="262">
        <v>3.1129869926097939E-2</v>
      </c>
      <c r="AZ16" s="262">
        <v>33892</v>
      </c>
      <c r="BA16" s="262">
        <v>4442</v>
      </c>
      <c r="BB16" s="262">
        <v>3381</v>
      </c>
      <c r="BC16" s="262">
        <v>576</v>
      </c>
      <c r="BD16" s="262">
        <v>88</v>
      </c>
      <c r="BE16" s="262">
        <v>63736</v>
      </c>
      <c r="BF16" s="262">
        <v>1</v>
      </c>
      <c r="BG16" s="262">
        <v>2</v>
      </c>
      <c r="BH16" s="262">
        <v>3.72</v>
      </c>
      <c r="BI16" s="262">
        <v>9.9</v>
      </c>
      <c r="BJ16" s="262">
        <v>30</v>
      </c>
      <c r="BK16" s="262">
        <f t="shared" si="14"/>
        <v>63696</v>
      </c>
      <c r="BL16" s="262">
        <f t="shared" si="15"/>
        <v>-40</v>
      </c>
      <c r="BM16" s="274">
        <f t="shared" si="16"/>
        <v>-6.2758880381573988E-4</v>
      </c>
      <c r="BN16" s="262">
        <f t="shared" si="17"/>
        <v>1.7910840878360488E-3</v>
      </c>
      <c r="BO16" s="262">
        <f t="shared" si="0"/>
        <v>2.3474553045461257E-4</v>
      </c>
      <c r="BP16" s="262">
        <f t="shared" si="1"/>
        <v>1.7867506494080259E-4</v>
      </c>
      <c r="BQ16" s="262">
        <f t="shared" si="2"/>
        <v>3.0439762616356784E-5</v>
      </c>
      <c r="BR16" s="262">
        <f t="shared" si="3"/>
        <v>4.6505192886100648E-6</v>
      </c>
      <c r="BS16" s="262">
        <f t="shared" si="18"/>
        <v>191.64599739845724</v>
      </c>
      <c r="BT16" s="262">
        <f t="shared" si="19"/>
        <v>25.117771758643546</v>
      </c>
      <c r="BU16" s="262">
        <f t="shared" si="20"/>
        <v>19.118231948665876</v>
      </c>
      <c r="BV16" s="262">
        <f t="shared" si="21"/>
        <v>3.2570545999501759</v>
      </c>
      <c r="BW16" s="262">
        <f t="shared" si="22"/>
        <v>0.49760556388127691</v>
      </c>
      <c r="BX16" s="262">
        <f t="shared" si="23"/>
        <v>191.64599739845724</v>
      </c>
      <c r="BY16" s="262">
        <f t="shared" si="24"/>
        <v>50.235543517287091</v>
      </c>
      <c r="BZ16" s="262">
        <f t="shared" si="25"/>
        <v>71.119822849037064</v>
      </c>
      <c r="CA16" s="262">
        <f t="shared" si="26"/>
        <v>32.24484053950674</v>
      </c>
      <c r="CB16" s="262">
        <f t="shared" si="27"/>
        <v>14.928166916438308</v>
      </c>
      <c r="CC16" s="262">
        <f t="shared" si="28"/>
        <v>360.17437122072647</v>
      </c>
      <c r="CD16" s="262">
        <f t="shared" si="29"/>
        <v>14.659474980725282</v>
      </c>
      <c r="CE16" s="262">
        <f t="shared" si="30"/>
        <v>47.499185510021597</v>
      </c>
      <c r="CF16" s="262">
        <f t="shared" si="31"/>
        <v>71.053808378048956</v>
      </c>
      <c r="CG16" s="262">
        <f t="shared" si="32"/>
        <v>59.655134115858168</v>
      </c>
      <c r="CH16" s="262">
        <f t="shared" si="33"/>
        <v>56.224794365164165</v>
      </c>
      <c r="CI16" s="262">
        <f t="shared" si="34"/>
        <v>52.715336399462394</v>
      </c>
      <c r="CJ16" s="262">
        <f t="shared" si="35"/>
        <v>27.533138822703773</v>
      </c>
      <c r="CK16" s="262">
        <f t="shared" si="36"/>
        <v>12.138994702620627</v>
      </c>
      <c r="CL16" s="262">
        <f t="shared" si="37"/>
        <v>7.4823226193061965</v>
      </c>
      <c r="CM16" s="262">
        <f t="shared" si="38"/>
        <v>11.212181326815328</v>
      </c>
      <c r="CN16" s="262">
        <f>CD16*parameters!J$4+CE16*parameters!K$4+CF16*parameters!L$4+CG16*parameters!M$4+CH16*parameters!N$4+CI16*parameters!O$4+CJ16*parameters!P$4+CK16*parameters!Q$4+CL16*parameters!R$4+CM16*parameters!S$4</f>
        <v>35649.989526372279</v>
      </c>
      <c r="CO16" s="262">
        <f t="shared" si="39"/>
        <v>28510.569976351715</v>
      </c>
      <c r="CP16" s="262">
        <f t="shared" si="40"/>
        <v>3736.6916037694532</v>
      </c>
      <c r="CQ16" s="262">
        <f t="shared" si="41"/>
        <v>2844.1590077317696</v>
      </c>
      <c r="CR16" s="262">
        <f t="shared" si="42"/>
        <v>484.54172979991108</v>
      </c>
      <c r="CS16" s="262">
        <f t="shared" si="43"/>
        <v>74.02720871943086</v>
      </c>
      <c r="CT16" s="349" t="s">
        <v>3757</v>
      </c>
      <c r="CU16" t="s">
        <v>3758</v>
      </c>
      <c r="CV16" t="s">
        <v>3759</v>
      </c>
      <c r="CW16">
        <v>80413</v>
      </c>
      <c r="CX16" s="262">
        <v>4.8345893818557854E-2</v>
      </c>
      <c r="CY16">
        <v>5593</v>
      </c>
      <c r="CZ16">
        <v>0.93044656999999997</v>
      </c>
      <c r="DA16">
        <v>51023</v>
      </c>
      <c r="DB16">
        <v>28202</v>
      </c>
      <c r="DC16">
        <v>737</v>
      </c>
      <c r="DD16">
        <v>306</v>
      </c>
      <c r="DE16">
        <v>44</v>
      </c>
      <c r="DF16">
        <v>74</v>
      </c>
      <c r="DG16">
        <v>47473</v>
      </c>
      <c r="DH16">
        <v>26243</v>
      </c>
      <c r="DI16">
        <v>691</v>
      </c>
      <c r="DJ16">
        <v>289</v>
      </c>
      <c r="DK16">
        <v>42</v>
      </c>
      <c r="DL16">
        <v>71</v>
      </c>
      <c r="DM16" s="262">
        <v>3550</v>
      </c>
      <c r="DN16" s="262">
        <v>1959</v>
      </c>
      <c r="DO16" s="262">
        <v>46</v>
      </c>
      <c r="DP16" s="262">
        <v>17</v>
      </c>
      <c r="DQ16" s="262">
        <v>2</v>
      </c>
      <c r="DR16" s="262">
        <v>3</v>
      </c>
      <c r="DS16" s="262">
        <v>0.63451183266387279</v>
      </c>
      <c r="DT16" s="262">
        <v>0.35071443672043079</v>
      </c>
      <c r="DU16" s="262">
        <v>9.165184733811697E-3</v>
      </c>
      <c r="DV16" s="262">
        <v>3.8053548555581811E-3</v>
      </c>
      <c r="DW16" s="262">
        <v>5.4717520798875806E-4</v>
      </c>
      <c r="DX16" s="262">
        <v>9.2024921343563857E-4</v>
      </c>
      <c r="DY16" s="262">
        <v>2539.56</v>
      </c>
      <c r="DZ16" s="262">
        <v>1287.7</v>
      </c>
      <c r="EA16" s="262">
        <v>7.75</v>
      </c>
      <c r="EB16" s="262">
        <v>200.28</v>
      </c>
      <c r="EC16" s="262">
        <v>60.79</v>
      </c>
      <c r="ED16" s="262">
        <v>116.22</v>
      </c>
      <c r="EE16" s="262">
        <f t="shared" si="8"/>
        <v>0.60289153194216916</v>
      </c>
      <c r="EF16" s="262">
        <f t="shared" si="9"/>
        <v>0.30569997388600045</v>
      </c>
      <c r="EG16" s="262">
        <f t="shared" si="10"/>
        <v>1.8398499632030002E-3</v>
      </c>
      <c r="EH16" s="262">
        <f t="shared" si="11"/>
        <v>4.7546471049070567E-2</v>
      </c>
      <c r="EI16" s="262">
        <f t="shared" si="12"/>
        <v>1.4431545711369082E-2</v>
      </c>
      <c r="EJ16" s="262">
        <f t="shared" si="13"/>
        <v>2.7590627448187445E-2</v>
      </c>
      <c r="EK16" s="262">
        <v>1.2270575000000001E-3</v>
      </c>
      <c r="EP16" s="262">
        <v>1.6305324135593722E-3</v>
      </c>
      <c r="EQ16" s="262">
        <v>4.6706943526328704E-2</v>
      </c>
      <c r="EU16" s="262">
        <v>1271.82</v>
      </c>
    </row>
    <row r="17" spans="1:151">
      <c r="A17" s="352">
        <v>1062</v>
      </c>
      <c r="B17" s="262">
        <v>1</v>
      </c>
      <c r="C17" s="262">
        <v>0</v>
      </c>
      <c r="D17" s="262">
        <v>62</v>
      </c>
      <c r="E17" s="262" t="s">
        <v>196</v>
      </c>
      <c r="F17" s="262" t="s">
        <v>2229</v>
      </c>
      <c r="G17" s="262" t="s">
        <v>2230</v>
      </c>
      <c r="H17" s="262" t="s">
        <v>2202</v>
      </c>
      <c r="I17" s="262">
        <v>3.4257944645925843E-3</v>
      </c>
      <c r="J17" s="262">
        <v>1.6092138436855374</v>
      </c>
      <c r="K17" s="262">
        <v>1.3549130525874713</v>
      </c>
      <c r="L17" s="262">
        <v>1.8464921926544975</v>
      </c>
      <c r="M17" s="262">
        <v>1.6102439024390245</v>
      </c>
      <c r="N17" s="262">
        <v>1.302919708029197</v>
      </c>
      <c r="O17" s="262">
        <v>1.8458129227898297</v>
      </c>
      <c r="P17" s="262">
        <v>1.5689996045867931</v>
      </c>
      <c r="Q17" s="262">
        <v>1.2696335078534031</v>
      </c>
      <c r="R17" s="262">
        <v>1.261637239165329</v>
      </c>
      <c r="S17" s="262">
        <v>1.2926640926640927</v>
      </c>
      <c r="T17" s="262">
        <v>1.2926640926640927</v>
      </c>
      <c r="U17">
        <v>4363</v>
      </c>
      <c r="V17">
        <v>4773</v>
      </c>
      <c r="W17">
        <v>27282</v>
      </c>
      <c r="X17">
        <v>11214</v>
      </c>
      <c r="Y17">
        <v>9345</v>
      </c>
      <c r="Z17">
        <v>6553</v>
      </c>
      <c r="AA17">
        <v>7123</v>
      </c>
      <c r="AB17">
        <v>0</v>
      </c>
      <c r="AC17">
        <v>7021</v>
      </c>
      <c r="AD17">
        <v>6467</v>
      </c>
      <c r="AE17">
        <v>50376</v>
      </c>
      <c r="AF17">
        <v>17131</v>
      </c>
      <c r="AG17">
        <v>15849</v>
      </c>
      <c r="AH17">
        <v>8295</v>
      </c>
      <c r="AI17" s="262">
        <v>9207</v>
      </c>
      <c r="AJ17" s="262">
        <v>0</v>
      </c>
      <c r="AK17" s="262">
        <v>0.79864249903586582</v>
      </c>
      <c r="AL17" s="262">
        <v>0.10391052834554571</v>
      </c>
      <c r="AM17" s="262">
        <v>6.6640956421133823E-2</v>
      </c>
      <c r="AN17" s="262">
        <v>2.5160046278441959E-2</v>
      </c>
      <c r="AO17" s="262">
        <v>5.6459699190127268E-3</v>
      </c>
      <c r="AP17" s="262">
        <v>3.6634117569958713E-2</v>
      </c>
      <c r="AQ17" s="262">
        <v>0.11874022824937039</v>
      </c>
      <c r="AR17" s="262">
        <v>0.19815003791673297</v>
      </c>
      <c r="AS17" s="262">
        <v>0.17070955782535835</v>
      </c>
      <c r="AT17" s="262">
        <v>0.16451181036016216</v>
      </c>
      <c r="AU17" s="262">
        <v>0.14520704408639398</v>
      </c>
      <c r="AV17" s="262">
        <v>8.1366500332356553E-2</v>
      </c>
      <c r="AW17" s="262">
        <v>3.575407487852602E-2</v>
      </c>
      <c r="AX17" s="262">
        <v>1.8743036896257947E-2</v>
      </c>
      <c r="AY17" s="262">
        <v>3.0183591884882927E-2</v>
      </c>
      <c r="AZ17" s="262">
        <v>51772</v>
      </c>
      <c r="BA17" s="262">
        <v>6736</v>
      </c>
      <c r="BB17" s="262">
        <v>4320</v>
      </c>
      <c r="BC17" s="262">
        <v>1631</v>
      </c>
      <c r="BD17" s="262">
        <v>366</v>
      </c>
      <c r="BE17" s="262">
        <v>106822</v>
      </c>
      <c r="BF17" s="262">
        <v>1</v>
      </c>
      <c r="BG17" s="262">
        <v>2</v>
      </c>
      <c r="BH17" s="262">
        <v>3.3</v>
      </c>
      <c r="BI17" s="262">
        <v>9.1</v>
      </c>
      <c r="BJ17" s="262">
        <v>34</v>
      </c>
      <c r="BK17" s="262">
        <f t="shared" si="14"/>
        <v>106786</v>
      </c>
      <c r="BL17" s="262">
        <f t="shared" si="15"/>
        <v>-36</v>
      </c>
      <c r="BM17" s="274">
        <f t="shared" si="16"/>
        <v>-3.3700923030836346E-4</v>
      </c>
      <c r="BN17" s="262">
        <f t="shared" si="17"/>
        <v>2.7359850523854573E-3</v>
      </c>
      <c r="BO17" s="262">
        <f t="shared" si="0"/>
        <v>3.5597611281906131E-4</v>
      </c>
      <c r="BP17" s="262">
        <f t="shared" si="1"/>
        <v>2.2829821962267588E-4</v>
      </c>
      <c r="BQ17" s="262">
        <f t="shared" si="2"/>
        <v>8.6193147269579716E-5</v>
      </c>
      <c r="BR17" s="262">
        <f t="shared" si="3"/>
        <v>1.9341932495810041E-5</v>
      </c>
      <c r="BS17" s="262">
        <f t="shared" si="18"/>
        <v>292.75040060524395</v>
      </c>
      <c r="BT17" s="262">
        <f t="shared" si="19"/>
        <v>38.089444071639562</v>
      </c>
      <c r="BU17" s="262">
        <f t="shared" si="20"/>
        <v>24.42790949962632</v>
      </c>
      <c r="BV17" s="262">
        <f t="shared" si="21"/>
        <v>9.2226667578450297</v>
      </c>
      <c r="BW17" s="262">
        <f t="shared" si="22"/>
        <v>2.0695867770516743</v>
      </c>
      <c r="BX17" s="262">
        <f t="shared" si="23"/>
        <v>292.75040060524395</v>
      </c>
      <c r="BY17" s="262">
        <f t="shared" si="24"/>
        <v>76.178888143279124</v>
      </c>
      <c r="BZ17" s="262">
        <f t="shared" si="25"/>
        <v>80.612101348766856</v>
      </c>
      <c r="CA17" s="262">
        <f t="shared" si="26"/>
        <v>83.926267496389769</v>
      </c>
      <c r="CB17" s="262">
        <f t="shared" si="27"/>
        <v>70.365950419756928</v>
      </c>
      <c r="CC17" s="262">
        <f t="shared" si="28"/>
        <v>603.83360801343656</v>
      </c>
      <c r="CD17" s="262">
        <f t="shared" si="29"/>
        <v>22.120911388656598</v>
      </c>
      <c r="CE17" s="262">
        <f t="shared" si="30"/>
        <v>71.699340440156305</v>
      </c>
      <c r="CF17" s="262">
        <f t="shared" si="31"/>
        <v>119.64965232326013</v>
      </c>
      <c r="CG17" s="262">
        <f t="shared" si="32"/>
        <v>103.08016822406452</v>
      </c>
      <c r="CH17" s="262">
        <f t="shared" si="33"/>
        <v>99.33776001059897</v>
      </c>
      <c r="CI17" s="262">
        <f t="shared" si="34"/>
        <v>87.680893339653423</v>
      </c>
      <c r="CJ17" s="262">
        <f t="shared" si="35"/>
        <v>49.131827467113339</v>
      </c>
      <c r="CK17" s="262">
        <f t="shared" si="36"/>
        <v>21.58951203508294</v>
      </c>
      <c r="CL17" s="262">
        <f t="shared" si="37"/>
        <v>11.3176755941964</v>
      </c>
      <c r="CM17" s="262">
        <f t="shared" si="38"/>
        <v>18.225867190653943</v>
      </c>
      <c r="CN17" s="262">
        <f>CD17*parameters!J$4+CE17*parameters!K$4+CF17*parameters!L$4+CG17*parameters!M$4+CH17*parameters!N$4+CI17*parameters!O$4+CJ17*parameters!P$4+CK17*parameters!Q$4+CL17*parameters!R$4+CM17*parameters!S$4</f>
        <v>60381.97577111359</v>
      </c>
      <c r="CO17" s="262">
        <f t="shared" si="39"/>
        <v>48223.612026565257</v>
      </c>
      <c r="CP17" s="262">
        <f t="shared" si="40"/>
        <v>6274.323004924353</v>
      </c>
      <c r="CQ17" s="262">
        <f t="shared" si="41"/>
        <v>4023.9126159847392</v>
      </c>
      <c r="CR17" s="262">
        <f t="shared" si="42"/>
        <v>1519.2133047849791</v>
      </c>
      <c r="CS17" s="262">
        <f t="shared" si="43"/>
        <v>340.91481885426265</v>
      </c>
      <c r="CT17" s="349" t="s">
        <v>3760</v>
      </c>
      <c r="CU17" t="s">
        <v>3761</v>
      </c>
      <c r="CV17" t="s">
        <v>3762</v>
      </c>
      <c r="CW17">
        <v>150053</v>
      </c>
      <c r="CX17" s="262">
        <v>9.0214845922376496E-2</v>
      </c>
      <c r="CY17">
        <v>16744</v>
      </c>
      <c r="CZ17">
        <v>0.88841276000000002</v>
      </c>
      <c r="DA17">
        <v>98103</v>
      </c>
      <c r="DB17">
        <v>49378</v>
      </c>
      <c r="DC17">
        <v>1223</v>
      </c>
      <c r="DD17">
        <v>886</v>
      </c>
      <c r="DE17">
        <v>185</v>
      </c>
      <c r="DF17">
        <v>269</v>
      </c>
      <c r="DG17">
        <v>87160</v>
      </c>
      <c r="DH17">
        <v>43866</v>
      </c>
      <c r="DI17">
        <v>1093</v>
      </c>
      <c r="DJ17">
        <v>792</v>
      </c>
      <c r="DK17">
        <v>166</v>
      </c>
      <c r="DL17">
        <v>242</v>
      </c>
      <c r="DM17" s="262">
        <v>10943</v>
      </c>
      <c r="DN17" s="262">
        <v>5512</v>
      </c>
      <c r="DO17" s="262">
        <v>130</v>
      </c>
      <c r="DP17" s="262">
        <v>94</v>
      </c>
      <c r="DQ17" s="262">
        <v>19</v>
      </c>
      <c r="DR17" s="262">
        <v>27</v>
      </c>
      <c r="DS17" s="262">
        <v>0.65378899455525719</v>
      </c>
      <c r="DT17" s="262">
        <v>0.3290703951270551</v>
      </c>
      <c r="DU17" s="262">
        <v>8.1504535064277281E-3</v>
      </c>
      <c r="DV17" s="262">
        <v>5.9045803815985015E-3</v>
      </c>
      <c r="DW17" s="262">
        <v>1.2328977094759851E-3</v>
      </c>
      <c r="DX17" s="262">
        <v>1.7926999126975135E-3</v>
      </c>
      <c r="DY17" s="262">
        <v>4738.8999999999996</v>
      </c>
      <c r="DZ17" s="262">
        <v>2402.89</v>
      </c>
      <c r="EA17" s="262">
        <v>14.46</v>
      </c>
      <c r="EB17" s="262">
        <v>373.74</v>
      </c>
      <c r="EC17" s="262">
        <v>113.45</v>
      </c>
      <c r="ED17" s="262">
        <v>216.89</v>
      </c>
      <c r="EE17" s="262">
        <f t="shared" si="8"/>
        <v>0.60288817390618465</v>
      </c>
      <c r="EF17" s="262">
        <f t="shared" si="9"/>
        <v>0.30569836126473066</v>
      </c>
      <c r="EG17" s="262">
        <f t="shared" si="10"/>
        <v>1.8396174206426451E-3</v>
      </c>
      <c r="EH17" s="262">
        <f t="shared" si="11"/>
        <v>4.7547622046402636E-2</v>
      </c>
      <c r="EI17" s="262">
        <f t="shared" si="12"/>
        <v>1.4433236263617434E-2</v>
      </c>
      <c r="EJ17" s="262">
        <f t="shared" si="13"/>
        <v>2.7592989098422078E-2</v>
      </c>
      <c r="EK17" s="262">
        <v>2.2897312000000002E-3</v>
      </c>
      <c r="EP17" s="262">
        <v>2.8744047952027727E-3</v>
      </c>
      <c r="EQ17" s="262">
        <v>8.2337929209437166E-2</v>
      </c>
      <c r="EU17" s="262">
        <v>2242.04</v>
      </c>
    </row>
    <row r="18" spans="1:151">
      <c r="A18" s="352">
        <v>2000</v>
      </c>
      <c r="B18" s="262">
        <v>2</v>
      </c>
      <c r="C18" s="262">
        <v>0</v>
      </c>
      <c r="D18" s="262">
        <v>0</v>
      </c>
      <c r="E18" s="262" t="s">
        <v>194</v>
      </c>
      <c r="F18" s="262" t="s">
        <v>2231</v>
      </c>
      <c r="G18" s="262" t="s">
        <v>2232</v>
      </c>
      <c r="H18" s="262" t="s">
        <v>2202</v>
      </c>
      <c r="I18" s="262">
        <v>1.3027161463598747E-2</v>
      </c>
      <c r="J18" s="262">
        <v>4.8500100502512566</v>
      </c>
      <c r="K18" s="262">
        <v>2.8873362199853791</v>
      </c>
      <c r="L18" s="262">
        <v>4.2075890201410724</v>
      </c>
      <c r="M18" s="262">
        <v>2.9991485951820502</v>
      </c>
      <c r="N18" s="262">
        <v>2.0798823817691741</v>
      </c>
      <c r="O18" s="262">
        <v>2.9776400040654538</v>
      </c>
      <c r="P18" s="262">
        <v>3.1217890098927592</v>
      </c>
      <c r="Q18" s="262">
        <v>2.3646262116584782</v>
      </c>
      <c r="R18" s="262">
        <v>2.2724216754067501</v>
      </c>
      <c r="S18" s="262">
        <v>2.5999417249417252</v>
      </c>
      <c r="T18" s="262">
        <v>2.5999417249417252</v>
      </c>
      <c r="U18">
        <v>24875</v>
      </c>
      <c r="V18">
        <v>35566</v>
      </c>
      <c r="W18">
        <v>117670</v>
      </c>
      <c r="X18">
        <v>28129</v>
      </c>
      <c r="Y18">
        <v>21868</v>
      </c>
      <c r="Z18">
        <v>14968</v>
      </c>
      <c r="AA18">
        <v>18876</v>
      </c>
      <c r="AB18">
        <v>0</v>
      </c>
      <c r="AC18">
        <v>120644</v>
      </c>
      <c r="AD18">
        <v>102691</v>
      </c>
      <c r="AE18">
        <v>495107</v>
      </c>
      <c r="AF18">
        <v>76860</v>
      </c>
      <c r="AG18">
        <v>66849</v>
      </c>
      <c r="AH18">
        <v>34708</v>
      </c>
      <c r="AI18" s="262">
        <v>49077</v>
      </c>
      <c r="AJ18" s="262">
        <v>0</v>
      </c>
      <c r="AK18" s="262">
        <v>0.58535219952293638</v>
      </c>
      <c r="AL18" s="262">
        <v>8.3344151102601127E-2</v>
      </c>
      <c r="AM18" s="262">
        <v>0.13471368069190454</v>
      </c>
      <c r="AN18" s="262">
        <v>0.15403962548882794</v>
      </c>
      <c r="AO18" s="262">
        <v>4.2550343193730022E-2</v>
      </c>
      <c r="AP18" s="262">
        <v>8.2805796538239884E-2</v>
      </c>
      <c r="AQ18" s="262">
        <v>0.29354745402315346</v>
      </c>
      <c r="AR18" s="262">
        <v>0.30116628504430426</v>
      </c>
      <c r="AS18" s="262">
        <v>0.13965170427321363</v>
      </c>
      <c r="AT18" s="262">
        <v>6.8499926030766781E-2</v>
      </c>
      <c r="AU18" s="262">
        <v>5.2788640092207614E-2</v>
      </c>
      <c r="AV18" s="262">
        <v>2.5582314508347484E-2</v>
      </c>
      <c r="AW18" s="262">
        <v>1.3175355659529556E-2</v>
      </c>
      <c r="AX18" s="262">
        <v>7.7424810826446097E-3</v>
      </c>
      <c r="AY18" s="262">
        <v>1.5040042747592687E-2</v>
      </c>
      <c r="AZ18" s="262">
        <v>144294</v>
      </c>
      <c r="BA18" s="262">
        <v>20545</v>
      </c>
      <c r="BB18" s="262">
        <v>33208</v>
      </c>
      <c r="BC18" s="262">
        <v>37972</v>
      </c>
      <c r="BD18" s="262">
        <v>10489</v>
      </c>
      <c r="BE18" s="262">
        <v>905831</v>
      </c>
      <c r="BF18" s="262">
        <v>1</v>
      </c>
      <c r="BG18" s="262">
        <v>2</v>
      </c>
      <c r="BH18" s="262">
        <v>3.54</v>
      </c>
      <c r="BI18" s="262">
        <v>7.3</v>
      </c>
      <c r="BJ18" s="262">
        <v>31</v>
      </c>
      <c r="BK18" s="262">
        <f t="shared" si="14"/>
        <v>905295</v>
      </c>
      <c r="BL18" s="262">
        <f t="shared" si="15"/>
        <v>-536</v>
      </c>
      <c r="BM18" s="274">
        <f t="shared" si="16"/>
        <v>-5.9172185540128347E-4</v>
      </c>
      <c r="BN18" s="262">
        <f t="shared" si="17"/>
        <v>7.6254776162579616E-3</v>
      </c>
      <c r="BO18" s="262">
        <f t="shared" si="0"/>
        <v>1.0857377134601564E-3</v>
      </c>
      <c r="BP18" s="262">
        <f t="shared" si="1"/>
        <v>1.7549368697291252E-3</v>
      </c>
      <c r="BQ18" s="262">
        <f t="shared" si="2"/>
        <v>2.0066990730352426E-3</v>
      </c>
      <c r="BR18" s="262">
        <f t="shared" si="3"/>
        <v>5.5431019111626097E-4</v>
      </c>
      <c r="BS18" s="262">
        <f t="shared" si="18"/>
        <v>815.92610493960194</v>
      </c>
      <c r="BT18" s="262">
        <f t="shared" si="19"/>
        <v>116.17393534023674</v>
      </c>
      <c r="BU18" s="262">
        <f t="shared" si="20"/>
        <v>187.77824506101641</v>
      </c>
      <c r="BV18" s="262">
        <f t="shared" si="21"/>
        <v>214.71680081477095</v>
      </c>
      <c r="BW18" s="262">
        <f t="shared" si="22"/>
        <v>59.311190449439927</v>
      </c>
      <c r="BX18" s="262">
        <f t="shared" si="23"/>
        <v>815.92610493960194</v>
      </c>
      <c r="BY18" s="262">
        <f t="shared" si="24"/>
        <v>232.34787068047348</v>
      </c>
      <c r="BZ18" s="262">
        <f t="shared" si="25"/>
        <v>664.73498751599811</v>
      </c>
      <c r="CA18" s="262">
        <f t="shared" si="26"/>
        <v>1567.432645947828</v>
      </c>
      <c r="CB18" s="262">
        <f t="shared" si="27"/>
        <v>1838.6469039326378</v>
      </c>
      <c r="CC18" s="262">
        <f t="shared" si="28"/>
        <v>5119.0885130165389</v>
      </c>
      <c r="CD18" s="262">
        <f t="shared" si="29"/>
        <v>423.89020187008845</v>
      </c>
      <c r="CE18" s="262">
        <f t="shared" si="30"/>
        <v>1502.6953999151756</v>
      </c>
      <c r="CF18" s="262">
        <f t="shared" si="31"/>
        <v>1541.6968702781626</v>
      </c>
      <c r="CG18" s="262">
        <f t="shared" si="32"/>
        <v>714.88943516819063</v>
      </c>
      <c r="CH18" s="262">
        <f t="shared" si="33"/>
        <v>350.65718448658083</v>
      </c>
      <c r="CI18" s="262">
        <f t="shared" si="34"/>
        <v>270.22972111378431</v>
      </c>
      <c r="CJ18" s="262">
        <f t="shared" si="35"/>
        <v>130.95813233605796</v>
      </c>
      <c r="CK18" s="262">
        <f t="shared" si="36"/>
        <v>67.445811811605196</v>
      </c>
      <c r="CL18" s="262">
        <f t="shared" si="37"/>
        <v>39.634445972413879</v>
      </c>
      <c r="CM18" s="262">
        <f t="shared" si="38"/>
        <v>76.991310064479435</v>
      </c>
      <c r="CN18" s="262">
        <f>CD18*parameters!J$4+CE18*parameters!K$4+CF18*parameters!L$4+CG18*parameters!M$4+CH18*parameters!N$4+CI18*parameters!O$4+CJ18*parameters!P$4+CK18*parameters!Q$4+CL18*parameters!R$4+CM18*parameters!S$4</f>
        <v>374620.22816749522</v>
      </c>
      <c r="CO18" s="262">
        <f t="shared" si="39"/>
        <v>219284.7745436276</v>
      </c>
      <c r="CP18" s="262">
        <f t="shared" si="40"/>
        <v>31222.404902482634</v>
      </c>
      <c r="CQ18" s="262">
        <f t="shared" si="41"/>
        <v>50466.46979808437</v>
      </c>
      <c r="CR18" s="262">
        <f t="shared" si="42"/>
        <v>57706.359647460231</v>
      </c>
      <c r="CS18" s="262">
        <f t="shared" si="43"/>
        <v>15940.219275840369</v>
      </c>
      <c r="CT18" s="349" t="s">
        <v>3763</v>
      </c>
      <c r="CU18" t="s">
        <v>3764</v>
      </c>
      <c r="CV18" t="s">
        <v>3765</v>
      </c>
      <c r="CW18">
        <v>794618</v>
      </c>
      <c r="CX18" s="262">
        <v>1</v>
      </c>
      <c r="CY18">
        <v>162091</v>
      </c>
      <c r="CZ18">
        <v>0.79601392999999998</v>
      </c>
      <c r="DA18">
        <v>523449</v>
      </c>
      <c r="DB18">
        <v>254701</v>
      </c>
      <c r="DC18">
        <v>5914</v>
      </c>
      <c r="DD18">
        <v>6635</v>
      </c>
      <c r="DE18">
        <v>1686</v>
      </c>
      <c r="DF18">
        <v>2233</v>
      </c>
      <c r="DG18">
        <v>416665</v>
      </c>
      <c r="DH18">
        <v>202742</v>
      </c>
      <c r="DI18">
        <v>4708</v>
      </c>
      <c r="DJ18">
        <v>5281</v>
      </c>
      <c r="DK18">
        <v>1342</v>
      </c>
      <c r="DL18">
        <v>1777</v>
      </c>
      <c r="DM18" s="262">
        <v>106784</v>
      </c>
      <c r="DN18" s="262">
        <v>51959</v>
      </c>
      <c r="DO18" s="262">
        <v>1206</v>
      </c>
      <c r="DP18" s="262">
        <v>1354</v>
      </c>
      <c r="DQ18" s="262">
        <v>344</v>
      </c>
      <c r="DR18" s="262">
        <v>456</v>
      </c>
      <c r="DS18" s="262">
        <v>0.65874294315004189</v>
      </c>
      <c r="DT18" s="262">
        <v>0.32053263329046155</v>
      </c>
      <c r="DU18" s="262">
        <v>7.4425698889277617E-3</v>
      </c>
      <c r="DV18" s="262">
        <v>8.3499241144801648E-3</v>
      </c>
      <c r="DW18" s="262">
        <v>2.1217742361738594E-3</v>
      </c>
      <c r="DX18" s="262">
        <v>2.8101553199147262E-3</v>
      </c>
      <c r="DY18" s="262">
        <v>78151.509999999995</v>
      </c>
      <c r="DZ18" s="262">
        <v>50320.58</v>
      </c>
      <c r="EA18" s="262">
        <v>102.43</v>
      </c>
      <c r="EB18" s="262">
        <v>7217.3</v>
      </c>
      <c r="EC18" s="262">
        <v>1296.0899999999999</v>
      </c>
      <c r="ED18" s="262">
        <v>2029.26</v>
      </c>
      <c r="EE18" s="262">
        <f t="shared" si="8"/>
        <v>0.5617675373931198</v>
      </c>
      <c r="EF18" s="262">
        <f t="shared" si="9"/>
        <v>0.36171365475591549</v>
      </c>
      <c r="EG18" s="262">
        <f t="shared" si="10"/>
        <v>7.3628582295053892E-4</v>
      </c>
      <c r="EH18" s="262">
        <f t="shared" si="11"/>
        <v>5.1879289953928771E-2</v>
      </c>
      <c r="EI18" s="262">
        <f t="shared" si="12"/>
        <v>9.3165351192811066E-3</v>
      </c>
      <c r="EJ18" s="262">
        <f t="shared" si="13"/>
        <v>1.4586696954804359E-2</v>
      </c>
      <c r="EK18" s="262">
        <v>4.0535390800000001E-2</v>
      </c>
      <c r="EP18" s="262">
        <v>2.1277846450985405E-2</v>
      </c>
      <c r="EQ18" s="262">
        <v>1</v>
      </c>
      <c r="EU18" s="262">
        <v>16596.72</v>
      </c>
    </row>
    <row r="19" spans="1:151">
      <c r="A19" s="352">
        <v>3101</v>
      </c>
      <c r="B19" s="262">
        <v>3</v>
      </c>
      <c r="C19" s="262">
        <v>1</v>
      </c>
      <c r="D19" s="262">
        <v>1</v>
      </c>
      <c r="E19" s="262" t="s">
        <v>195</v>
      </c>
      <c r="F19" s="262" t="s">
        <v>2233</v>
      </c>
      <c r="G19" s="262" t="s">
        <v>2234</v>
      </c>
      <c r="H19" s="262" t="s">
        <v>2202</v>
      </c>
      <c r="I19" s="262">
        <v>2.2260661817513835E-3</v>
      </c>
      <c r="J19" s="262">
        <v>4.7879426644182121</v>
      </c>
      <c r="K19" s="262">
        <v>2.7845920617420066</v>
      </c>
      <c r="L19" s="262">
        <v>3.5041264442554896</v>
      </c>
      <c r="M19" s="262">
        <v>2.8122137404580152</v>
      </c>
      <c r="N19" s="262">
        <v>2.007268951194185</v>
      </c>
      <c r="O19" s="262">
        <v>3.2481076534903282</v>
      </c>
      <c r="P19" s="262">
        <v>2.093235831809872</v>
      </c>
      <c r="Q19" s="262">
        <v>1.4585870889159562</v>
      </c>
      <c r="R19" s="262">
        <v>1.786805131337813</v>
      </c>
      <c r="S19" s="262">
        <v>1.5</v>
      </c>
      <c r="T19" s="262">
        <v>1.5</v>
      </c>
      <c r="U19">
        <v>4744</v>
      </c>
      <c r="V19">
        <v>7256</v>
      </c>
      <c r="W19">
        <v>19993</v>
      </c>
      <c r="X19">
        <v>3583</v>
      </c>
      <c r="Y19">
        <v>2830</v>
      </c>
      <c r="Z19">
        <v>3279</v>
      </c>
      <c r="AA19">
        <v>2409</v>
      </c>
      <c r="AB19">
        <v>0</v>
      </c>
      <c r="AC19">
        <v>22714</v>
      </c>
      <c r="AD19">
        <v>20205</v>
      </c>
      <c r="AE19">
        <v>70058</v>
      </c>
      <c r="AF19">
        <v>9301</v>
      </c>
      <c r="AG19">
        <v>7297</v>
      </c>
      <c r="AH19">
        <v>5320</v>
      </c>
      <c r="AI19" s="262">
        <v>3614</v>
      </c>
      <c r="AJ19" s="262">
        <v>0</v>
      </c>
      <c r="AK19" s="262">
        <v>0.57714312845713744</v>
      </c>
      <c r="AL19" s="262">
        <v>0.10379127792417445</v>
      </c>
      <c r="AM19" s="262">
        <v>0.16330745673385086</v>
      </c>
      <c r="AN19" s="262">
        <v>0.13128219737435606</v>
      </c>
      <c r="AO19" s="262">
        <v>2.4475939510481211E-2</v>
      </c>
      <c r="AP19" s="262">
        <v>7.2319110009442869E-2</v>
      </c>
      <c r="AQ19" s="262">
        <v>0.22785351746931068</v>
      </c>
      <c r="AR19" s="262">
        <v>0.30132347733711046</v>
      </c>
      <c r="AS19" s="262">
        <v>0.1535646836638338</v>
      </c>
      <c r="AT19" s="262">
        <v>8.6225212464589238E-2</v>
      </c>
      <c r="AU19" s="262">
        <v>7.0157577903682725E-2</v>
      </c>
      <c r="AV19" s="262">
        <v>4.1710930122757318E-2</v>
      </c>
      <c r="AW19" s="262">
        <v>1.9630842776203965E-2</v>
      </c>
      <c r="AX19" s="262">
        <v>1.0733888101983002E-2</v>
      </c>
      <c r="AY19" s="262">
        <v>1.6480760151085929E-2</v>
      </c>
      <c r="AZ19" s="262">
        <v>24311</v>
      </c>
      <c r="BA19" s="262">
        <v>4372</v>
      </c>
      <c r="BB19" s="262">
        <v>6879</v>
      </c>
      <c r="BC19" s="262">
        <v>5530</v>
      </c>
      <c r="BD19" s="262">
        <v>1031</v>
      </c>
      <c r="BE19" s="262">
        <v>135555</v>
      </c>
      <c r="BF19" s="262">
        <v>1</v>
      </c>
      <c r="BG19" s="262">
        <v>2</v>
      </c>
      <c r="BH19" s="262">
        <v>3.87</v>
      </c>
      <c r="BI19" s="262">
        <v>7.2</v>
      </c>
      <c r="BJ19" s="262">
        <v>35</v>
      </c>
      <c r="BK19" s="262">
        <f t="shared" si="14"/>
        <v>135578</v>
      </c>
      <c r="BL19" s="262">
        <f t="shared" si="15"/>
        <v>23</v>
      </c>
      <c r="BM19" s="274">
        <f t="shared" si="16"/>
        <v>1.6967282652797757E-4</v>
      </c>
      <c r="BN19" s="262">
        <f t="shared" si="17"/>
        <v>1.2847588002886281E-3</v>
      </c>
      <c r="BO19" s="262">
        <f t="shared" si="0"/>
        <v>2.3104625374776366E-4</v>
      </c>
      <c r="BP19" s="262">
        <f t="shared" si="1"/>
        <v>3.6353320666305264E-4</v>
      </c>
      <c r="BQ19" s="262">
        <f t="shared" si="2"/>
        <v>2.922428598410643E-4</v>
      </c>
      <c r="BR19" s="262">
        <f t="shared" si="3"/>
        <v>5.4485061210874732E-5</v>
      </c>
      <c r="BS19" s="262">
        <f t="shared" si="18"/>
        <v>137.46919163088322</v>
      </c>
      <c r="BT19" s="262">
        <f t="shared" si="19"/>
        <v>24.721949151010712</v>
      </c>
      <c r="BU19" s="262">
        <f t="shared" si="20"/>
        <v>38.898053112946634</v>
      </c>
      <c r="BV19" s="262">
        <f t="shared" si="21"/>
        <v>31.269986002993882</v>
      </c>
      <c r="BW19" s="262">
        <f t="shared" si="22"/>
        <v>5.829901549563596</v>
      </c>
      <c r="BX19" s="262">
        <f t="shared" si="23"/>
        <v>137.46919163088322</v>
      </c>
      <c r="BY19" s="262">
        <f t="shared" si="24"/>
        <v>49.443898302021424</v>
      </c>
      <c r="BZ19" s="262">
        <f t="shared" si="25"/>
        <v>150.53546554710348</v>
      </c>
      <c r="CA19" s="262">
        <f t="shared" si="26"/>
        <v>225.14389922155596</v>
      </c>
      <c r="CB19" s="262">
        <f t="shared" si="27"/>
        <v>204.04655423472585</v>
      </c>
      <c r="CC19" s="262">
        <f t="shared" si="28"/>
        <v>766.63900893628988</v>
      </c>
      <c r="CD19" s="262">
        <f t="shared" si="29"/>
        <v>55.442650824793802</v>
      </c>
      <c r="CE19" s="262">
        <f t="shared" si="30"/>
        <v>174.68139481531995</v>
      </c>
      <c r="CF19" s="262">
        <f t="shared" si="31"/>
        <v>231.00633203495897</v>
      </c>
      <c r="CG19" s="262">
        <f t="shared" si="32"/>
        <v>117.72867689165641</v>
      </c>
      <c r="CH19" s="262">
        <f t="shared" si="33"/>
        <v>66.103611429173725</v>
      </c>
      <c r="CI19" s="262">
        <f t="shared" si="34"/>
        <v>53.785535993449876</v>
      </c>
      <c r="CJ19" s="262">
        <f t="shared" si="35"/>
        <v>31.977226131121512</v>
      </c>
      <c r="CK19" s="262">
        <f t="shared" si="36"/>
        <v>15.049769850533133</v>
      </c>
      <c r="CL19" s="262">
        <f t="shared" si="37"/>
        <v>8.2290173365372823</v>
      </c>
      <c r="CM19" s="262">
        <f t="shared" si="38"/>
        <v>12.634793628745216</v>
      </c>
      <c r="CN19" s="262">
        <f>CD19*parameters!J$4+CE19*parameters!K$4+CF19*parameters!L$4+CG19*parameters!M$4+CH19*parameters!N$4+CI19*parameters!O$4+CJ19*parameters!P$4+CK19*parameters!Q$4+CL19*parameters!R$4+CM19*parameters!S$4</f>
        <v>61157.151936022165</v>
      </c>
      <c r="CO19" s="262">
        <f t="shared" si="39"/>
        <v>35296.429995884311</v>
      </c>
      <c r="CP19" s="262">
        <f t="shared" si="40"/>
        <v>6347.57895364264</v>
      </c>
      <c r="CQ19" s="262">
        <f t="shared" si="41"/>
        <v>9987.4189437574823</v>
      </c>
      <c r="CR19" s="262">
        <f t="shared" si="42"/>
        <v>8028.8452913183437</v>
      </c>
      <c r="CS19" s="262">
        <f t="shared" si="43"/>
        <v>1496.8787514193875</v>
      </c>
      <c r="CT19" s="349" t="s">
        <v>3766</v>
      </c>
      <c r="CU19" t="s">
        <v>3767</v>
      </c>
      <c r="CV19" t="s">
        <v>3768</v>
      </c>
      <c r="CW19">
        <v>144741</v>
      </c>
      <c r="CX19" s="262">
        <v>3.0488946727284638E-2</v>
      </c>
      <c r="CY19">
        <v>35921</v>
      </c>
      <c r="CZ19">
        <v>0.75182567</v>
      </c>
      <c r="DA19">
        <v>88341</v>
      </c>
      <c r="DB19">
        <v>53084</v>
      </c>
      <c r="DC19">
        <v>1471</v>
      </c>
      <c r="DD19">
        <v>872</v>
      </c>
      <c r="DE19">
        <v>621</v>
      </c>
      <c r="DF19">
        <v>352</v>
      </c>
      <c r="DG19">
        <v>66415</v>
      </c>
      <c r="DH19">
        <v>39909</v>
      </c>
      <c r="DI19">
        <v>1106</v>
      </c>
      <c r="DJ19">
        <v>656</v>
      </c>
      <c r="DK19">
        <v>467</v>
      </c>
      <c r="DL19">
        <v>265</v>
      </c>
      <c r="DM19" s="262">
        <v>21926</v>
      </c>
      <c r="DN19" s="262">
        <v>13175</v>
      </c>
      <c r="DO19" s="262">
        <v>365</v>
      </c>
      <c r="DP19" s="262">
        <v>216</v>
      </c>
      <c r="DQ19" s="262">
        <v>154</v>
      </c>
      <c r="DR19" s="262">
        <v>87</v>
      </c>
      <c r="DS19" s="262">
        <v>0.61033846664041291</v>
      </c>
      <c r="DT19" s="262">
        <v>0.36675164604362276</v>
      </c>
      <c r="DU19" s="262">
        <v>1.0162980772552352E-2</v>
      </c>
      <c r="DV19" s="262">
        <v>6.0245542037156022E-3</v>
      </c>
      <c r="DW19" s="262">
        <v>4.2904222024167304E-3</v>
      </c>
      <c r="DX19" s="262">
        <v>2.4319301372796925E-3</v>
      </c>
      <c r="DY19" s="262">
        <v>6379.55</v>
      </c>
      <c r="DZ19" s="262">
        <v>3499.35</v>
      </c>
      <c r="EA19" s="262">
        <v>28.18</v>
      </c>
      <c r="EB19" s="262">
        <v>365.21</v>
      </c>
      <c r="EC19" s="262">
        <v>146.52000000000001</v>
      </c>
      <c r="ED19" s="262">
        <v>160.99</v>
      </c>
      <c r="EE19" s="262">
        <f t="shared" si="8"/>
        <v>0.60299344032968494</v>
      </c>
      <c r="EF19" s="262">
        <f t="shared" si="9"/>
        <v>0.33075767027732095</v>
      </c>
      <c r="EG19" s="262">
        <f t="shared" si="10"/>
        <v>2.6635664190249346E-3</v>
      </c>
      <c r="EH19" s="262">
        <f t="shared" si="11"/>
        <v>3.4519556135276658E-2</v>
      </c>
      <c r="EI19" s="262">
        <f t="shared" si="12"/>
        <v>1.3849033063006864E-2</v>
      </c>
      <c r="EJ19" s="262">
        <f t="shared" si="13"/>
        <v>1.5216733775685743E-2</v>
      </c>
      <c r="EK19" s="262">
        <v>3.1197173999999999E-3</v>
      </c>
      <c r="EP19" s="262">
        <v>3.0237752034824286E-3</v>
      </c>
      <c r="EQ19" s="262">
        <v>3.1182469717119791E-2</v>
      </c>
      <c r="EU19" s="262">
        <v>2358.54</v>
      </c>
    </row>
    <row r="20" spans="1:151">
      <c r="A20" s="352">
        <v>3102</v>
      </c>
      <c r="B20" s="262">
        <v>3</v>
      </c>
      <c r="C20" s="262">
        <v>1</v>
      </c>
      <c r="D20" s="262">
        <v>2</v>
      </c>
      <c r="E20" s="262" t="s">
        <v>195</v>
      </c>
      <c r="F20" s="262" t="s">
        <v>2235</v>
      </c>
      <c r="G20" s="262" t="s">
        <v>2236</v>
      </c>
      <c r="H20" s="262" t="s">
        <v>2202</v>
      </c>
      <c r="I20" s="262">
        <v>1.2370381307702772E-3</v>
      </c>
      <c r="J20" s="262">
        <v>1.7316742081447964</v>
      </c>
      <c r="K20" s="262">
        <v>2.2611995104039169</v>
      </c>
      <c r="L20" s="262">
        <v>2.841185763404888</v>
      </c>
      <c r="M20" s="262">
        <v>1.7458500286204923</v>
      </c>
      <c r="N20" s="262">
        <v>1.8544600938967135</v>
      </c>
      <c r="O20" s="262">
        <v>2.2601078167115904</v>
      </c>
      <c r="P20" s="262">
        <v>1.6684782608695652</v>
      </c>
      <c r="Q20" s="262">
        <v>1.3093994778067886</v>
      </c>
      <c r="R20" s="262">
        <v>1.2917647058823529</v>
      </c>
      <c r="S20" s="262">
        <v>1.411764705882353</v>
      </c>
      <c r="T20" s="262">
        <v>1.411764705882353</v>
      </c>
      <c r="U20">
        <v>2210</v>
      </c>
      <c r="V20">
        <v>4085</v>
      </c>
      <c r="W20">
        <v>10761</v>
      </c>
      <c r="X20">
        <v>2386</v>
      </c>
      <c r="Y20">
        <v>2588</v>
      </c>
      <c r="Z20">
        <v>1191</v>
      </c>
      <c r="AA20">
        <v>1029</v>
      </c>
      <c r="AB20">
        <v>0</v>
      </c>
      <c r="AC20">
        <v>3827</v>
      </c>
      <c r="AD20">
        <v>9237</v>
      </c>
      <c r="AE20">
        <v>30574</v>
      </c>
      <c r="AF20">
        <v>4235</v>
      </c>
      <c r="AG20">
        <v>5196</v>
      </c>
      <c r="AH20">
        <v>1552</v>
      </c>
      <c r="AI20" s="262">
        <v>1452</v>
      </c>
      <c r="AJ20" s="262">
        <v>0</v>
      </c>
      <c r="AK20" s="262">
        <v>0.63824333561175661</v>
      </c>
      <c r="AL20" s="262">
        <v>0.11619958988380041</v>
      </c>
      <c r="AM20" s="262">
        <v>0.18604750512645249</v>
      </c>
      <c r="AN20" s="262">
        <v>5.2161654135338346E-2</v>
      </c>
      <c r="AO20" s="262">
        <v>7.3479152426520851E-3</v>
      </c>
      <c r="AP20" s="262">
        <v>3.7733442652819534E-2</v>
      </c>
      <c r="AQ20" s="262">
        <v>0.25582581761865719</v>
      </c>
      <c r="AR20" s="262">
        <v>0.27739819622847772</v>
      </c>
      <c r="AS20" s="262">
        <v>0.14661565090644074</v>
      </c>
      <c r="AT20" s="262">
        <v>0.10354377334426529</v>
      </c>
      <c r="AU20" s="262">
        <v>8.5414958549694817E-2</v>
      </c>
      <c r="AV20" s="262">
        <v>4.5695545230937412E-2</v>
      </c>
      <c r="AW20" s="262">
        <v>1.9222009656554614E-2</v>
      </c>
      <c r="AX20" s="262">
        <v>1.0767969390543865E-2</v>
      </c>
      <c r="AY20" s="262">
        <v>1.7782636421608818E-2</v>
      </c>
      <c r="AZ20" s="262">
        <v>14940</v>
      </c>
      <c r="BA20" s="262">
        <v>2720</v>
      </c>
      <c r="BB20" s="262">
        <v>4355</v>
      </c>
      <c r="BC20" s="262">
        <v>1221</v>
      </c>
      <c r="BD20" s="262">
        <v>172</v>
      </c>
      <c r="BE20" s="262">
        <v>54891</v>
      </c>
      <c r="BF20" s="262">
        <v>1</v>
      </c>
      <c r="BG20" s="262">
        <v>2</v>
      </c>
      <c r="BH20" s="262">
        <v>3.75</v>
      </c>
      <c r="BI20" s="262">
        <v>7.9</v>
      </c>
      <c r="BJ20" s="262">
        <v>50</v>
      </c>
      <c r="BK20" s="262">
        <f t="shared" si="14"/>
        <v>54957</v>
      </c>
      <c r="BL20" s="262">
        <f t="shared" si="15"/>
        <v>66</v>
      </c>
      <c r="BM20" s="274">
        <f t="shared" si="16"/>
        <v>1.2023829043012516E-3</v>
      </c>
      <c r="BN20" s="262">
        <f t="shared" si="17"/>
        <v>7.8953134286175407E-4</v>
      </c>
      <c r="BO20" s="262">
        <f t="shared" si="0"/>
        <v>1.4374332346612926E-4</v>
      </c>
      <c r="BP20" s="262">
        <f t="shared" si="1"/>
        <v>2.3014785797610034E-4</v>
      </c>
      <c r="BQ20" s="262">
        <f t="shared" si="2"/>
        <v>6.4525955129464638E-5</v>
      </c>
      <c r="BR20" s="262">
        <f t="shared" si="3"/>
        <v>9.0896513368287617E-6</v>
      </c>
      <c r="BS20" s="262">
        <f t="shared" si="18"/>
        <v>84.47985368620769</v>
      </c>
      <c r="BT20" s="262">
        <f t="shared" si="19"/>
        <v>15.38053561087583</v>
      </c>
      <c r="BU20" s="262">
        <f t="shared" si="20"/>
        <v>24.625820803442735</v>
      </c>
      <c r="BV20" s="262">
        <f t="shared" si="21"/>
        <v>6.9042771988527161</v>
      </c>
      <c r="BW20" s="262">
        <f t="shared" si="22"/>
        <v>0.97259269304067753</v>
      </c>
      <c r="BX20" s="262">
        <f t="shared" si="23"/>
        <v>84.47985368620769</v>
      </c>
      <c r="BY20" s="262">
        <f t="shared" si="24"/>
        <v>30.76107122175166</v>
      </c>
      <c r="BZ20" s="262">
        <f t="shared" si="25"/>
        <v>92.346828012910265</v>
      </c>
      <c r="CA20" s="262">
        <f t="shared" si="26"/>
        <v>54.543789870936457</v>
      </c>
      <c r="CB20" s="262">
        <f t="shared" si="27"/>
        <v>48.629634652033879</v>
      </c>
      <c r="CC20" s="262">
        <f t="shared" si="28"/>
        <v>310.76117744383993</v>
      </c>
      <c r="CD20" s="262">
        <f t="shared" si="29"/>
        <v>11.726089067799808</v>
      </c>
      <c r="CE20" s="262">
        <f t="shared" si="30"/>
        <v>79.500732303706954</v>
      </c>
      <c r="CF20" s="262">
        <f t="shared" si="31"/>
        <v>86.20459008075909</v>
      </c>
      <c r="CG20" s="262">
        <f t="shared" si="32"/>
        <v>45.562452307380525</v>
      </c>
      <c r="CH20" s="262">
        <f t="shared" si="33"/>
        <v>32.17738492144197</v>
      </c>
      <c r="CI20" s="262">
        <f t="shared" si="34"/>
        <v>26.543653090219944</v>
      </c>
      <c r="CJ20" s="262">
        <f t="shared" si="35"/>
        <v>14.200401439904354</v>
      </c>
      <c r="CK20" s="262">
        <f t="shared" si="36"/>
        <v>5.9734543537077727</v>
      </c>
      <c r="CL20" s="262">
        <f t="shared" si="37"/>
        <v>3.3462668464846388</v>
      </c>
      <c r="CM20" s="262">
        <f t="shared" si="38"/>
        <v>5.5261530324348689</v>
      </c>
      <c r="CN20" s="262">
        <f>CD20*parameters!J$4+CE20*parameters!K$4+CF20*parameters!L$4+CG20*parameters!M$4+CH20*parameters!N$4+CI20*parameters!O$4+CJ20*parameters!P$4+CK20*parameters!Q$4+CL20*parameters!R$4+CM20*parameters!S$4</f>
        <v>25711.361220340063</v>
      </c>
      <c r="CO20" s="262">
        <f t="shared" si="39"/>
        <v>16410.104948388605</v>
      </c>
      <c r="CP20" s="262">
        <f t="shared" si="40"/>
        <v>2987.6496291577655</v>
      </c>
      <c r="CQ20" s="262">
        <f t="shared" si="41"/>
        <v>4783.5346084492894</v>
      </c>
      <c r="CR20" s="262">
        <f t="shared" si="42"/>
        <v>1341.1471313241293</v>
      </c>
      <c r="CS20" s="262">
        <f t="shared" si="43"/>
        <v>188.92490302027045</v>
      </c>
      <c r="CT20" s="349" t="s">
        <v>3769</v>
      </c>
      <c r="CU20" t="s">
        <v>3770</v>
      </c>
      <c r="CV20" t="s">
        <v>3771</v>
      </c>
      <c r="CW20">
        <v>54951</v>
      </c>
      <c r="CX20" s="262">
        <v>1.157514533968273E-2</v>
      </c>
      <c r="CY20">
        <v>3420</v>
      </c>
      <c r="CZ20">
        <v>0.93776272999999999</v>
      </c>
      <c r="DA20">
        <v>36785</v>
      </c>
      <c r="DB20">
        <v>17039</v>
      </c>
      <c r="DC20">
        <v>848</v>
      </c>
      <c r="DD20">
        <v>161</v>
      </c>
      <c r="DE20">
        <v>72</v>
      </c>
      <c r="DF20">
        <v>46</v>
      </c>
      <c r="DG20">
        <v>34497</v>
      </c>
      <c r="DH20">
        <v>15979</v>
      </c>
      <c r="DI20">
        <v>795</v>
      </c>
      <c r="DJ20">
        <v>151</v>
      </c>
      <c r="DK20">
        <v>68</v>
      </c>
      <c r="DL20">
        <v>43</v>
      </c>
      <c r="DM20" s="262">
        <v>2288</v>
      </c>
      <c r="DN20" s="262">
        <v>1060</v>
      </c>
      <c r="DO20" s="262">
        <v>53</v>
      </c>
      <c r="DP20" s="262">
        <v>10</v>
      </c>
      <c r="DQ20" s="262">
        <v>4</v>
      </c>
      <c r="DR20" s="262">
        <v>3</v>
      </c>
      <c r="DS20" s="262">
        <v>0.669414569343597</v>
      </c>
      <c r="DT20" s="262">
        <v>0.3100762497497771</v>
      </c>
      <c r="DU20" s="262">
        <v>1.5431930265145312E-2</v>
      </c>
      <c r="DV20" s="262">
        <v>2.9298829866608433E-3</v>
      </c>
      <c r="DW20" s="262">
        <v>1.3102582300595076E-3</v>
      </c>
      <c r="DX20" s="262">
        <v>8.3710942476024092E-4</v>
      </c>
      <c r="DY20" s="262">
        <v>2422</v>
      </c>
      <c r="DZ20" s="262">
        <v>1328.53</v>
      </c>
      <c r="EA20" s="262">
        <v>10.7</v>
      </c>
      <c r="EB20" s="262">
        <v>138.66</v>
      </c>
      <c r="EC20" s="262">
        <v>55.63</v>
      </c>
      <c r="ED20" s="262">
        <v>61.13</v>
      </c>
      <c r="EE20" s="262">
        <f t="shared" si="8"/>
        <v>0.60299005390063865</v>
      </c>
      <c r="EF20" s="262">
        <f t="shared" si="9"/>
        <v>0.33075572927688501</v>
      </c>
      <c r="EG20" s="262">
        <f t="shared" si="10"/>
        <v>2.6639114685123176E-3</v>
      </c>
      <c r="EH20" s="262">
        <f t="shared" si="11"/>
        <v>3.4521305067655883E-2</v>
      </c>
      <c r="EI20" s="262">
        <f t="shared" si="12"/>
        <v>1.3849849999377592E-2</v>
      </c>
      <c r="EJ20" s="262">
        <f t="shared" si="13"/>
        <v>1.5219150286930654E-2</v>
      </c>
      <c r="EK20" s="262">
        <v>1.1844077E-3</v>
      </c>
      <c r="EP20" s="262">
        <v>1.2329510497301227E-3</v>
      </c>
      <c r="EQ20" s="262">
        <v>1.2714721228821012E-2</v>
      </c>
      <c r="EU20" s="262">
        <v>961.7</v>
      </c>
    </row>
    <row r="21" spans="1:151">
      <c r="A21" s="352">
        <v>3103</v>
      </c>
      <c r="B21" s="262">
        <v>3</v>
      </c>
      <c r="C21" s="262">
        <v>1</v>
      </c>
      <c r="D21" s="262">
        <v>3</v>
      </c>
      <c r="E21" s="262" t="s">
        <v>195</v>
      </c>
      <c r="F21" s="262" t="s">
        <v>2237</v>
      </c>
      <c r="G21" s="262" t="s">
        <v>2238</v>
      </c>
      <c r="H21" s="262" t="s">
        <v>2202</v>
      </c>
      <c r="I21" s="262">
        <v>1.3867531437774625E-3</v>
      </c>
      <c r="J21" s="262">
        <v>1.736842105263158</v>
      </c>
      <c r="K21" s="262">
        <v>3.0175019888623709</v>
      </c>
      <c r="L21" s="262">
        <v>3.0434004474272931</v>
      </c>
      <c r="M21" s="262">
        <v>1.763716814159292</v>
      </c>
      <c r="N21" s="262">
        <v>1.7830645161290322</v>
      </c>
      <c r="O21" s="262">
        <v>2.5324980422866092</v>
      </c>
      <c r="P21" s="262">
        <v>1.5284592737978411</v>
      </c>
      <c r="Q21" s="262">
        <v>1.2573289902280129</v>
      </c>
      <c r="R21" s="262">
        <v>1.196223870532704</v>
      </c>
      <c r="S21" s="262">
        <v>1.2164948453608246</v>
      </c>
      <c r="T21" s="262">
        <v>1.2164948453608246</v>
      </c>
      <c r="U21">
        <v>1159</v>
      </c>
      <c r="V21">
        <v>1257</v>
      </c>
      <c r="W21">
        <v>13410</v>
      </c>
      <c r="X21">
        <v>3500</v>
      </c>
      <c r="Y21">
        <v>3315</v>
      </c>
      <c r="Z21">
        <v>3018</v>
      </c>
      <c r="AA21">
        <v>3201</v>
      </c>
      <c r="AB21">
        <v>0</v>
      </c>
      <c r="AC21">
        <v>2013</v>
      </c>
      <c r="AD21">
        <v>3793</v>
      </c>
      <c r="AE21">
        <v>40812</v>
      </c>
      <c r="AF21">
        <v>6197</v>
      </c>
      <c r="AG21">
        <v>6349</v>
      </c>
      <c r="AH21">
        <v>3704</v>
      </c>
      <c r="AI21" s="262">
        <v>3894</v>
      </c>
      <c r="AJ21" s="262">
        <v>0</v>
      </c>
      <c r="AK21" s="262">
        <v>0.67333561983156132</v>
      </c>
      <c r="AL21" s="262">
        <v>0.1209176479554895</v>
      </c>
      <c r="AM21" s="262">
        <v>0.12171792233527685</v>
      </c>
      <c r="AN21" s="262">
        <v>6.9166571395907164E-2</v>
      </c>
      <c r="AO21" s="262">
        <v>1.4862238481765176E-2</v>
      </c>
      <c r="AP21" s="262">
        <v>4.323958726563483E-2</v>
      </c>
      <c r="AQ21" s="262">
        <v>0.20199446331949164</v>
      </c>
      <c r="AR21" s="262">
        <v>0.31304265760664401</v>
      </c>
      <c r="AS21" s="262">
        <v>0.13566440166100416</v>
      </c>
      <c r="AT21" s="262">
        <v>9.8008682521706303E-2</v>
      </c>
      <c r="AU21" s="262">
        <v>9.445388196803825E-2</v>
      </c>
      <c r="AV21" s="262">
        <v>5.2095130237825596E-2</v>
      </c>
      <c r="AW21" s="262">
        <v>2.578016861708821E-2</v>
      </c>
      <c r="AX21" s="262">
        <v>1.352711715112621E-2</v>
      </c>
      <c r="AY21" s="262">
        <v>2.2193909651440795E-2</v>
      </c>
      <c r="AZ21" s="262">
        <v>17669</v>
      </c>
      <c r="BA21" s="262">
        <v>3173</v>
      </c>
      <c r="BB21" s="262">
        <v>3194</v>
      </c>
      <c r="BC21" s="262">
        <v>1815</v>
      </c>
      <c r="BD21" s="262">
        <v>390</v>
      </c>
      <c r="BE21" s="262">
        <v>63576</v>
      </c>
      <c r="BF21" s="262">
        <v>1</v>
      </c>
      <c r="BG21" s="262">
        <v>2</v>
      </c>
      <c r="BH21" s="262">
        <v>3.3</v>
      </c>
      <c r="BI21" s="262">
        <v>8.8000000000000007</v>
      </c>
      <c r="BJ21" s="262">
        <v>33</v>
      </c>
      <c r="BK21" s="262">
        <f t="shared" si="14"/>
        <v>63397</v>
      </c>
      <c r="BL21" s="262">
        <f t="shared" si="15"/>
        <v>-179</v>
      </c>
      <c r="BM21" s="274">
        <f t="shared" si="16"/>
        <v>-2.8155278721530138E-3</v>
      </c>
      <c r="BN21" s="262">
        <f t="shared" si="17"/>
        <v>9.3375028761876399E-4</v>
      </c>
      <c r="BO21" s="262">
        <f t="shared" si="0"/>
        <v>1.6768292844045153E-4</v>
      </c>
      <c r="BP21" s="262">
        <f t="shared" si="1"/>
        <v>1.6879271145250619E-4</v>
      </c>
      <c r="BQ21" s="262">
        <f t="shared" si="2"/>
        <v>9.5916960327582573E-5</v>
      </c>
      <c r="BR21" s="262">
        <f t="shared" si="3"/>
        <v>2.0610255938158241E-5</v>
      </c>
      <c r="BS21" s="262">
        <f t="shared" si="18"/>
        <v>99.911280775207743</v>
      </c>
      <c r="BT21" s="262">
        <f t="shared" si="19"/>
        <v>17.942073343128314</v>
      </c>
      <c r="BU21" s="262">
        <f t="shared" si="20"/>
        <v>18.060820125418164</v>
      </c>
      <c r="BV21" s="262">
        <f t="shared" si="21"/>
        <v>10.263114755051335</v>
      </c>
      <c r="BW21" s="262">
        <f t="shared" si="22"/>
        <v>2.2052973853829316</v>
      </c>
      <c r="BX21" s="262">
        <f t="shared" si="23"/>
        <v>99.911280775207743</v>
      </c>
      <c r="BY21" s="262">
        <f t="shared" si="24"/>
        <v>35.884146686256628</v>
      </c>
      <c r="BZ21" s="262">
        <f t="shared" si="25"/>
        <v>59.600706413879941</v>
      </c>
      <c r="CA21" s="262">
        <f t="shared" si="26"/>
        <v>90.31540984445175</v>
      </c>
      <c r="CB21" s="262">
        <f t="shared" si="27"/>
        <v>72.774813717636746</v>
      </c>
      <c r="CC21" s="262">
        <f t="shared" si="28"/>
        <v>358.48635743743279</v>
      </c>
      <c r="CD21" s="262">
        <f t="shared" si="29"/>
        <v>15.500802135955434</v>
      </c>
      <c r="CE21" s="262">
        <f t="shared" si="30"/>
        <v>72.41225937793368</v>
      </c>
      <c r="CF21" s="262">
        <f t="shared" si="31"/>
        <v>112.22152204793927</v>
      </c>
      <c r="CG21" s="262">
        <f t="shared" si="32"/>
        <v>48.633837185382184</v>
      </c>
      <c r="CH21" s="262">
        <f t="shared" si="33"/>
        <v>35.134775594448278</v>
      </c>
      <c r="CI21" s="262">
        <f t="shared" si="34"/>
        <v>33.860428092547245</v>
      </c>
      <c r="CJ21" s="262">
        <f t="shared" si="35"/>
        <v>18.675393479186759</v>
      </c>
      <c r="CK21" s="262">
        <f t="shared" si="36"/>
        <v>9.2418387416627716</v>
      </c>
      <c r="CL21" s="262">
        <f t="shared" si="37"/>
        <v>4.8492869541366579</v>
      </c>
      <c r="CM21" s="262">
        <f t="shared" si="38"/>
        <v>7.9562138282404939</v>
      </c>
      <c r="CN21" s="262">
        <f>CD21*parameters!J$4+CE21*parameters!K$4+CF21*parameters!L$4+CG21*parameters!M$4+CH21*parameters!N$4+CI21*parameters!O$4+CJ21*parameters!P$4+CK21*parameters!Q$4+CL21*parameters!R$4+CM21*parameters!S$4</f>
        <v>30931.797094594345</v>
      </c>
      <c r="CO21" s="262">
        <f t="shared" si="39"/>
        <v>20827.480769192771</v>
      </c>
      <c r="CP21" s="262">
        <f t="shared" si="40"/>
        <v>3740.2001517147919</v>
      </c>
      <c r="CQ21" s="262">
        <f t="shared" si="41"/>
        <v>3764.9540764503768</v>
      </c>
      <c r="CR21" s="262">
        <f t="shared" si="42"/>
        <v>2139.4463521469734</v>
      </c>
      <c r="CS21" s="262">
        <f t="shared" si="43"/>
        <v>459.71574508943235</v>
      </c>
      <c r="CT21" s="349" t="s">
        <v>3772</v>
      </c>
      <c r="CU21" t="s">
        <v>3773</v>
      </c>
      <c r="CV21" t="s">
        <v>3774</v>
      </c>
      <c r="CW21">
        <v>137862</v>
      </c>
      <c r="CX21" s="262">
        <v>2.9039920780683529E-2</v>
      </c>
      <c r="CY21">
        <v>83267</v>
      </c>
      <c r="CZ21">
        <v>0.39601195</v>
      </c>
      <c r="DA21">
        <v>86258</v>
      </c>
      <c r="DB21">
        <v>48934</v>
      </c>
      <c r="DC21">
        <v>704</v>
      </c>
      <c r="DD21">
        <v>195</v>
      </c>
      <c r="DE21">
        <v>1088</v>
      </c>
      <c r="DF21">
        <v>683</v>
      </c>
      <c r="DG21">
        <v>34158</v>
      </c>
      <c r="DH21">
        <v>19378</v>
      </c>
      <c r="DI21">
        <v>279</v>
      </c>
      <c r="DJ21">
        <v>77</v>
      </c>
      <c r="DK21">
        <v>431</v>
      </c>
      <c r="DL21">
        <v>270</v>
      </c>
      <c r="DM21" s="262">
        <v>52100</v>
      </c>
      <c r="DN21" s="262">
        <v>29556</v>
      </c>
      <c r="DO21" s="262">
        <v>425</v>
      </c>
      <c r="DP21" s="262">
        <v>118</v>
      </c>
      <c r="DQ21" s="262">
        <v>657</v>
      </c>
      <c r="DR21" s="262">
        <v>413</v>
      </c>
      <c r="DS21" s="262">
        <v>0.62568365466916187</v>
      </c>
      <c r="DT21" s="262">
        <v>0.35494915205060135</v>
      </c>
      <c r="DU21" s="262">
        <v>5.1065558311935121E-3</v>
      </c>
      <c r="DV21" s="262">
        <v>1.4144579361970665E-3</v>
      </c>
      <c r="DW21" s="262">
        <v>7.8919499209354274E-3</v>
      </c>
      <c r="DX21" s="262">
        <v>4.9542295919107514E-3</v>
      </c>
      <c r="DY21" s="262">
        <v>6076.35</v>
      </c>
      <c r="DZ21" s="262">
        <v>3333.04</v>
      </c>
      <c r="EA21" s="262">
        <v>26.84</v>
      </c>
      <c r="EB21" s="262">
        <v>347.86</v>
      </c>
      <c r="EC21" s="262">
        <v>139.55000000000001</v>
      </c>
      <c r="ED21" s="262">
        <v>153.35</v>
      </c>
      <c r="EE21" s="262">
        <f t="shared" si="8"/>
        <v>0.60299256027841652</v>
      </c>
      <c r="EF21" s="262">
        <f t="shared" si="9"/>
        <v>0.33075749802272308</v>
      </c>
      <c r="EG21" s="262">
        <f t="shared" si="10"/>
        <v>2.6634937615299809E-3</v>
      </c>
      <c r="EH21" s="262">
        <f t="shared" si="11"/>
        <v>3.452022875878611E-2</v>
      </c>
      <c r="EI21" s="262">
        <f t="shared" si="12"/>
        <v>1.3848381312276782E-2</v>
      </c>
      <c r="EJ21" s="262">
        <f t="shared" si="13"/>
        <v>1.5217837866267606E-2</v>
      </c>
      <c r="EK21" s="262">
        <v>2.9714502000000001E-3</v>
      </c>
      <c r="EP21" s="262">
        <v>1.4958733884505692E-3</v>
      </c>
      <c r="EQ21" s="262">
        <v>1.5426089407137472E-2</v>
      </c>
      <c r="EU21" s="262">
        <v>1166.78</v>
      </c>
    </row>
    <row r="22" spans="1:151">
      <c r="A22" s="352">
        <v>3151</v>
      </c>
      <c r="B22" s="262">
        <v>3</v>
      </c>
      <c r="C22" s="262">
        <v>1</v>
      </c>
      <c r="D22" s="262">
        <v>51</v>
      </c>
      <c r="E22" s="262" t="s">
        <v>195</v>
      </c>
      <c r="F22" s="262" t="s">
        <v>2239</v>
      </c>
      <c r="G22" s="262" t="s">
        <v>2240</v>
      </c>
      <c r="H22" s="262" t="s">
        <v>2202</v>
      </c>
      <c r="I22" s="262">
        <v>2.8356012894198888E-3</v>
      </c>
      <c r="J22" s="262">
        <v>1.606869394005688</v>
      </c>
      <c r="K22" s="262">
        <v>1.4540558734432851</v>
      </c>
      <c r="L22" s="262">
        <v>1.4616093366093366</v>
      </c>
      <c r="M22" s="262">
        <v>1.3506765463917525</v>
      </c>
      <c r="N22" s="262">
        <v>1.362422663627483</v>
      </c>
      <c r="O22" s="262">
        <v>1.5082750383893533</v>
      </c>
      <c r="P22" s="262">
        <v>1.2850567154364623</v>
      </c>
      <c r="Q22" s="262">
        <v>1.1768916155419222</v>
      </c>
      <c r="R22" s="262">
        <v>1.157694399129962</v>
      </c>
      <c r="S22" s="262">
        <v>1.1766723842195541</v>
      </c>
      <c r="T22" s="262">
        <v>1.1766723842195541</v>
      </c>
      <c r="U22">
        <v>4571</v>
      </c>
      <c r="V22">
        <v>2971</v>
      </c>
      <c r="W22">
        <v>19536</v>
      </c>
      <c r="X22">
        <v>9279</v>
      </c>
      <c r="Y22">
        <v>11944</v>
      </c>
      <c r="Z22">
        <v>4773</v>
      </c>
      <c r="AA22">
        <v>3207</v>
      </c>
      <c r="AB22">
        <v>0</v>
      </c>
      <c r="AC22">
        <v>7345</v>
      </c>
      <c r="AD22">
        <v>4320</v>
      </c>
      <c r="AE22">
        <v>28554</v>
      </c>
      <c r="AF22">
        <v>12569</v>
      </c>
      <c r="AG22">
        <v>16657</v>
      </c>
      <c r="AH22">
        <v>5582</v>
      </c>
      <c r="AI22" s="262">
        <v>3773</v>
      </c>
      <c r="AJ22" s="262">
        <v>0</v>
      </c>
      <c r="AK22" s="262">
        <v>0.77708407104385258</v>
      </c>
      <c r="AL22" s="262">
        <v>0.15541308682930466</v>
      </c>
      <c r="AM22" s="262">
        <v>5.7718471028943098E-2</v>
      </c>
      <c r="AN22" s="262">
        <v>8.12568723558902E-3</v>
      </c>
      <c r="AO22" s="262">
        <v>1.6586838623106025E-3</v>
      </c>
      <c r="AP22" s="262">
        <v>1.6681415344788873E-2</v>
      </c>
      <c r="AQ22" s="262">
        <v>7.7925851571064408E-2</v>
      </c>
      <c r="AR22" s="262">
        <v>0.13911745671152906</v>
      </c>
      <c r="AS22" s="262">
        <v>0.14931385627303106</v>
      </c>
      <c r="AT22" s="262">
        <v>0.16101594178014345</v>
      </c>
      <c r="AU22" s="262">
        <v>0.17780301929655409</v>
      </c>
      <c r="AV22" s="262">
        <v>0.11838125553075429</v>
      </c>
      <c r="AW22" s="262">
        <v>5.7929285591642121E-2</v>
      </c>
      <c r="AX22" s="262">
        <v>3.6955344524718346E-2</v>
      </c>
      <c r="AY22" s="262">
        <v>6.4876573375774307E-2</v>
      </c>
      <c r="AZ22" s="262">
        <v>41696</v>
      </c>
      <c r="BA22" s="262">
        <v>8339</v>
      </c>
      <c r="BB22" s="262">
        <v>3097</v>
      </c>
      <c r="BC22" s="262">
        <v>436</v>
      </c>
      <c r="BD22" s="262">
        <v>89</v>
      </c>
      <c r="BE22" s="262">
        <v>75720</v>
      </c>
      <c r="BF22" s="262">
        <v>1</v>
      </c>
      <c r="BG22" s="262">
        <v>2</v>
      </c>
      <c r="BH22" s="262">
        <v>3.22</v>
      </c>
      <c r="BI22" s="262">
        <v>8.9</v>
      </c>
      <c r="BJ22" s="262">
        <v>39</v>
      </c>
      <c r="BK22" s="262">
        <f t="shared" si="14"/>
        <v>75698</v>
      </c>
      <c r="BL22" s="262">
        <f t="shared" si="15"/>
        <v>-22</v>
      </c>
      <c r="BM22" s="274">
        <f t="shared" si="16"/>
        <v>-2.9054410987849975E-4</v>
      </c>
      <c r="BN22" s="262">
        <f t="shared" si="17"/>
        <v>2.2035005938396053E-3</v>
      </c>
      <c r="BO22" s="262">
        <f t="shared" si="0"/>
        <v>4.4068954940590144E-4</v>
      </c>
      <c r="BP22" s="262">
        <f t="shared" si="1"/>
        <v>1.6366657087301555E-4</v>
      </c>
      <c r="BQ22" s="262">
        <f t="shared" si="2"/>
        <v>2.3041209202658955E-5</v>
      </c>
      <c r="BR22" s="262">
        <f t="shared" si="3"/>
        <v>4.7033660987079063E-6</v>
      </c>
      <c r="BS22" s="262">
        <f t="shared" si="18"/>
        <v>235.77456354083776</v>
      </c>
      <c r="BT22" s="262">
        <f t="shared" si="19"/>
        <v>47.153781786431452</v>
      </c>
      <c r="BU22" s="262">
        <f t="shared" si="20"/>
        <v>17.512323083412664</v>
      </c>
      <c r="BV22" s="262">
        <f t="shared" si="21"/>
        <v>2.465409384684508</v>
      </c>
      <c r="BW22" s="262">
        <f t="shared" si="22"/>
        <v>0.50326017256174593</v>
      </c>
      <c r="BX22" s="262">
        <f t="shared" si="23"/>
        <v>235.77456354083776</v>
      </c>
      <c r="BY22" s="262">
        <f t="shared" si="24"/>
        <v>94.307563572862904</v>
      </c>
      <c r="BZ22" s="262">
        <f t="shared" si="25"/>
        <v>56.389680328588781</v>
      </c>
      <c r="CA22" s="262">
        <f t="shared" si="26"/>
        <v>21.942143523692121</v>
      </c>
      <c r="CB22" s="262">
        <f t="shared" si="27"/>
        <v>19.627146729908091</v>
      </c>
      <c r="CC22" s="262">
        <f t="shared" si="28"/>
        <v>428.04109769588962</v>
      </c>
      <c r="CD22" s="262">
        <f t="shared" si="29"/>
        <v>7.1403313353044862</v>
      </c>
      <c r="CE22" s="262">
        <f t="shared" si="30"/>
        <v>33.355467045365373</v>
      </c>
      <c r="CF22" s="262">
        <f t="shared" si="31"/>
        <v>59.547988879463304</v>
      </c>
      <c r="CG22" s="262">
        <f t="shared" si="32"/>
        <v>63.912466940314509</v>
      </c>
      <c r="CH22" s="262">
        <f t="shared" si="33"/>
        <v>68.921440466110056</v>
      </c>
      <c r="CI22" s="262">
        <f t="shared" si="34"/>
        <v>76.106999553340458</v>
      </c>
      <c r="CJ22" s="262">
        <f t="shared" si="35"/>
        <v>50.672042564001671</v>
      </c>
      <c r="CK22" s="262">
        <f t="shared" si="36"/>
        <v>24.796114993385174</v>
      </c>
      <c r="CL22" s="262">
        <f t="shared" si="37"/>
        <v>15.818406236090226</v>
      </c>
      <c r="CM22" s="262">
        <f t="shared" si="38"/>
        <v>27.769839682514363</v>
      </c>
      <c r="CN22" s="262">
        <f>CD22*parameters!J$4+CE22*parameters!K$4+CF22*parameters!L$4+CG22*parameters!M$4+CH22*parameters!N$4+CI22*parameters!O$4+CJ22*parameters!P$4+CK22*parameters!Q$4+CL22*parameters!R$4+CM22*parameters!S$4</f>
        <v>50139.485785073979</v>
      </c>
      <c r="CO22" s="262">
        <f t="shared" si="39"/>
        <v>38962.595733910661</v>
      </c>
      <c r="CP22" s="262">
        <f t="shared" si="40"/>
        <v>7792.332257892389</v>
      </c>
      <c r="CQ22" s="262">
        <f t="shared" si="41"/>
        <v>2893.9744576918965</v>
      </c>
      <c r="CR22" s="262">
        <f t="shared" si="42"/>
        <v>407.41777964277276</v>
      </c>
      <c r="CS22" s="262">
        <f t="shared" si="43"/>
        <v>83.165555936254052</v>
      </c>
      <c r="CT22" s="349" t="s">
        <v>3775</v>
      </c>
      <c r="CU22" t="s">
        <v>3776</v>
      </c>
      <c r="CV22" t="s">
        <v>3777</v>
      </c>
      <c r="CW22">
        <v>105549</v>
      </c>
      <c r="CX22" s="262">
        <v>2.2233353632475708E-2</v>
      </c>
      <c r="CY22">
        <v>5126</v>
      </c>
      <c r="CZ22">
        <v>0.95143487999999998</v>
      </c>
      <c r="DA22">
        <v>65836</v>
      </c>
      <c r="DB22">
        <v>37907</v>
      </c>
      <c r="DC22">
        <v>1116</v>
      </c>
      <c r="DD22">
        <v>412</v>
      </c>
      <c r="DE22">
        <v>149</v>
      </c>
      <c r="DF22">
        <v>117</v>
      </c>
      <c r="DG22">
        <v>62641</v>
      </c>
      <c r="DH22">
        <v>36067</v>
      </c>
      <c r="DI22">
        <v>1065</v>
      </c>
      <c r="DJ22">
        <v>394</v>
      </c>
      <c r="DK22">
        <v>145</v>
      </c>
      <c r="DL22">
        <v>115</v>
      </c>
      <c r="DM22" s="262">
        <v>3195</v>
      </c>
      <c r="DN22" s="262">
        <v>1840</v>
      </c>
      <c r="DO22" s="262">
        <v>51</v>
      </c>
      <c r="DP22" s="262">
        <v>18</v>
      </c>
      <c r="DQ22" s="262">
        <v>4</v>
      </c>
      <c r="DR22" s="262">
        <v>2</v>
      </c>
      <c r="DS22" s="262">
        <v>0.62374821173104433</v>
      </c>
      <c r="DT22" s="262">
        <v>0.35914125193038304</v>
      </c>
      <c r="DU22" s="262">
        <v>1.0573288235795697E-2</v>
      </c>
      <c r="DV22" s="262">
        <v>3.9034003164407052E-3</v>
      </c>
      <c r="DW22" s="262">
        <v>1.4116666192953036E-3</v>
      </c>
      <c r="DX22" s="262">
        <v>1.1084898956882586E-3</v>
      </c>
      <c r="DY22" s="262">
        <v>4652.13</v>
      </c>
      <c r="DZ22" s="262">
        <v>2551.8200000000002</v>
      </c>
      <c r="EA22" s="262">
        <v>20.55</v>
      </c>
      <c r="EB22" s="262">
        <v>266.32</v>
      </c>
      <c r="EC22" s="262">
        <v>106.84</v>
      </c>
      <c r="ED22" s="262">
        <v>117.39</v>
      </c>
      <c r="EE22" s="262">
        <f t="shared" si="8"/>
        <v>0.60299414780202321</v>
      </c>
      <c r="EF22" s="262">
        <f t="shared" si="9"/>
        <v>0.33075871186836114</v>
      </c>
      <c r="EG22" s="262">
        <f t="shared" si="10"/>
        <v>2.6636249927090554E-3</v>
      </c>
      <c r="EH22" s="262">
        <f t="shared" si="11"/>
        <v>3.4519542971205623E-2</v>
      </c>
      <c r="EI22" s="262">
        <f t="shared" si="12"/>
        <v>1.384825762632776E-2</v>
      </c>
      <c r="EJ22" s="262">
        <f t="shared" si="13"/>
        <v>1.5215714739373042E-2</v>
      </c>
      <c r="EK22" s="262">
        <v>2.2749770000000001E-3</v>
      </c>
      <c r="EP22" s="262">
        <v>2.1360554345862897E-3</v>
      </c>
      <c r="EQ22" s="262">
        <v>2.2027921859523642E-2</v>
      </c>
      <c r="EU22" s="262">
        <v>1666.12</v>
      </c>
    </row>
    <row r="23" spans="1:151">
      <c r="A23" s="352">
        <v>3152</v>
      </c>
      <c r="B23" s="262">
        <v>3</v>
      </c>
      <c r="C23" s="262">
        <v>1</v>
      </c>
      <c r="D23" s="262">
        <v>52</v>
      </c>
      <c r="E23" s="262" t="s">
        <v>195</v>
      </c>
      <c r="F23" s="262" t="s">
        <v>2241</v>
      </c>
      <c r="G23" s="262" t="s">
        <v>2242</v>
      </c>
      <c r="H23" s="262" t="s">
        <v>2202</v>
      </c>
      <c r="I23" s="262">
        <v>3.1057013358299574E-3</v>
      </c>
      <c r="J23" s="262">
        <v>2.0103101791175186</v>
      </c>
      <c r="K23" s="262">
        <v>2.0406934306569342</v>
      </c>
      <c r="L23" s="262">
        <v>2.5396337716603172</v>
      </c>
      <c r="M23" s="262">
        <v>2.1621574139142656</v>
      </c>
      <c r="N23" s="262">
        <v>2.0746822033898304</v>
      </c>
      <c r="O23" s="262">
        <v>2.9224446032880631</v>
      </c>
      <c r="P23" s="262">
        <v>1.6088812980358669</v>
      </c>
      <c r="Q23" s="262">
        <v>1.4374664519592055</v>
      </c>
      <c r="R23" s="262">
        <v>1.4202657807308969</v>
      </c>
      <c r="S23" s="262">
        <v>1.6265822784810127</v>
      </c>
      <c r="T23" s="262">
        <v>1.6265822784810127</v>
      </c>
      <c r="U23">
        <v>11445</v>
      </c>
      <c r="V23">
        <v>5480</v>
      </c>
      <c r="W23">
        <v>24411</v>
      </c>
      <c r="X23">
        <v>7580</v>
      </c>
      <c r="Y23">
        <v>6311</v>
      </c>
      <c r="Z23">
        <v>3067</v>
      </c>
      <c r="AA23">
        <v>2607</v>
      </c>
      <c r="AB23">
        <v>0</v>
      </c>
      <c r="AC23">
        <v>23008</v>
      </c>
      <c r="AD23">
        <v>11183</v>
      </c>
      <c r="AE23">
        <v>61995</v>
      </c>
      <c r="AF23">
        <v>16224</v>
      </c>
      <c r="AG23">
        <v>13829</v>
      </c>
      <c r="AH23">
        <v>4388</v>
      </c>
      <c r="AI23" s="262">
        <v>4241</v>
      </c>
      <c r="AJ23" s="262">
        <v>0</v>
      </c>
      <c r="AK23" s="262">
        <v>0.60873264361557311</v>
      </c>
      <c r="AL23" s="262">
        <v>0.19942826027770216</v>
      </c>
      <c r="AM23" s="262">
        <v>0.14072284236319085</v>
      </c>
      <c r="AN23" s="262">
        <v>4.1332017424448676E-2</v>
      </c>
      <c r="AO23" s="262">
        <v>9.7842363190852166E-3</v>
      </c>
      <c r="AP23" s="262">
        <v>0.10863179043821063</v>
      </c>
      <c r="AQ23" s="262">
        <v>0.14906619583250888</v>
      </c>
      <c r="AR23" s="262">
        <v>0.21195908613525319</v>
      </c>
      <c r="AS23" s="262">
        <v>0.16594620922692888</v>
      </c>
      <c r="AT23" s="262">
        <v>0.11452229105465836</v>
      </c>
      <c r="AU23" s="262">
        <v>0.10211723161691959</v>
      </c>
      <c r="AV23" s="262">
        <v>6.3905082269136521E-2</v>
      </c>
      <c r="AW23" s="262">
        <v>3.128662536720498E-2</v>
      </c>
      <c r="AX23" s="262">
        <v>1.872935661121174E-2</v>
      </c>
      <c r="AY23" s="262">
        <v>3.3836131447967245E-2</v>
      </c>
      <c r="AZ23" s="262">
        <v>35774</v>
      </c>
      <c r="BA23" s="262">
        <v>11720</v>
      </c>
      <c r="BB23" s="262">
        <v>8270</v>
      </c>
      <c r="BC23" s="262">
        <v>2429</v>
      </c>
      <c r="BD23" s="262">
        <v>575</v>
      </c>
      <c r="BE23" s="262">
        <v>131402</v>
      </c>
      <c r="BF23" s="262">
        <v>1</v>
      </c>
      <c r="BG23" s="262">
        <v>2</v>
      </c>
      <c r="BH23" s="262">
        <v>3.7</v>
      </c>
      <c r="BI23" s="262">
        <v>7.6</v>
      </c>
      <c r="BJ23" s="262">
        <v>40</v>
      </c>
      <c r="BK23" s="262">
        <f t="shared" si="14"/>
        <v>131273</v>
      </c>
      <c r="BL23" s="262">
        <f t="shared" si="15"/>
        <v>-129</v>
      </c>
      <c r="BM23" s="274">
        <f t="shared" si="16"/>
        <v>-9.8172021734828992E-4</v>
      </c>
      <c r="BN23" s="262">
        <f t="shared" si="17"/>
        <v>1.8905417844401868E-3</v>
      </c>
      <c r="BO23" s="262">
        <f t="shared" si="0"/>
        <v>6.19364614346704E-4</v>
      </c>
      <c r="BP23" s="262">
        <f t="shared" si="1"/>
        <v>4.3704311950915037E-4</v>
      </c>
      <c r="BQ23" s="262">
        <f t="shared" si="2"/>
        <v>1.2836490172765734E-4</v>
      </c>
      <c r="BR23" s="262">
        <f t="shared" si="3"/>
        <v>3.0386915806258943E-5</v>
      </c>
      <c r="BS23" s="262">
        <f t="shared" si="18"/>
        <v>202.28797093509999</v>
      </c>
      <c r="BT23" s="262">
        <f t="shared" si="19"/>
        <v>66.272013735097332</v>
      </c>
      <c r="BU23" s="262">
        <f t="shared" si="20"/>
        <v>46.763613787479088</v>
      </c>
      <c r="BV23" s="262">
        <f t="shared" si="21"/>
        <v>13.735044484859335</v>
      </c>
      <c r="BW23" s="262">
        <f t="shared" si="22"/>
        <v>3.2513999912697069</v>
      </c>
      <c r="BX23" s="262">
        <f t="shared" si="23"/>
        <v>202.28797093509999</v>
      </c>
      <c r="BY23" s="262">
        <f t="shared" si="24"/>
        <v>132.54402747019466</v>
      </c>
      <c r="BZ23" s="262">
        <f t="shared" si="25"/>
        <v>173.02537101367264</v>
      </c>
      <c r="CA23" s="262">
        <f t="shared" si="26"/>
        <v>104.38633808493094</v>
      </c>
      <c r="CB23" s="262">
        <f t="shared" si="27"/>
        <v>130.05599965078827</v>
      </c>
      <c r="CC23" s="262">
        <f t="shared" si="28"/>
        <v>742.29970715468653</v>
      </c>
      <c r="CD23" s="262">
        <f t="shared" si="29"/>
        <v>80.637346229973019</v>
      </c>
      <c r="CE23" s="262">
        <f t="shared" si="30"/>
        <v>110.65179351313449</v>
      </c>
      <c r="CF23" s="262">
        <f t="shared" si="31"/>
        <v>157.33716756697342</v>
      </c>
      <c r="CG23" s="262">
        <f t="shared" si="32"/>
        <v>123.18182251257964</v>
      </c>
      <c r="CH23" s="262">
        <f t="shared" si="33"/>
        <v>85.009863112556673</v>
      </c>
      <c r="CI23" s="262">
        <f t="shared" si="34"/>
        <v>75.801591124686709</v>
      </c>
      <c r="CJ23" s="262">
        <f t="shared" si="35"/>
        <v>47.436723854076192</v>
      </c>
      <c r="CK23" s="262">
        <f t="shared" si="36"/>
        <v>23.224052847934644</v>
      </c>
      <c r="CL23" s="262">
        <f t="shared" si="37"/>
        <v>13.902795927698167</v>
      </c>
      <c r="CM23" s="262">
        <f t="shared" si="38"/>
        <v>25.116550465073566</v>
      </c>
      <c r="CN23" s="262">
        <f>CD23*parameters!J$4+CE23*parameters!K$4+CF23*parameters!L$4+CG23*parameters!M$4+CH23*parameters!N$4+CI23*parameters!O$4+CJ23*parameters!P$4+CK23*parameters!Q$4+CL23*parameters!R$4+CM23*parameters!S$4</f>
        <v>66840.643153767014</v>
      </c>
      <c r="CO23" s="262">
        <f t="shared" si="39"/>
        <v>40688.081407957754</v>
      </c>
      <c r="CP23" s="262">
        <f t="shared" si="40"/>
        <v>13329.913179998459</v>
      </c>
      <c r="CQ23" s="262">
        <f t="shared" si="41"/>
        <v>9406.0052899818475</v>
      </c>
      <c r="CR23" s="262">
        <f t="shared" si="42"/>
        <v>2762.6586274928545</v>
      </c>
      <c r="CS23" s="262">
        <f t="shared" si="43"/>
        <v>653.98464833610183</v>
      </c>
      <c r="CT23" s="349" t="s">
        <v>3778</v>
      </c>
      <c r="CU23" t="s">
        <v>3779</v>
      </c>
      <c r="CV23" t="s">
        <v>3780</v>
      </c>
      <c r="CW23">
        <v>135883</v>
      </c>
      <c r="CX23" s="262">
        <v>2.8623054615786948E-2</v>
      </c>
      <c r="CY23">
        <v>10644</v>
      </c>
      <c r="CZ23">
        <v>0.92166791000000003</v>
      </c>
      <c r="DA23">
        <v>91165</v>
      </c>
      <c r="DB23">
        <v>42356</v>
      </c>
      <c r="DC23">
        <v>1402</v>
      </c>
      <c r="DD23">
        <v>637</v>
      </c>
      <c r="DE23">
        <v>132</v>
      </c>
      <c r="DF23">
        <v>187</v>
      </c>
      <c r="DG23">
        <v>84028</v>
      </c>
      <c r="DH23">
        <v>39039</v>
      </c>
      <c r="DI23">
        <v>1294</v>
      </c>
      <c r="DJ23">
        <v>589</v>
      </c>
      <c r="DK23">
        <v>123</v>
      </c>
      <c r="DL23">
        <v>174</v>
      </c>
      <c r="DM23" s="262">
        <v>7137</v>
      </c>
      <c r="DN23" s="262">
        <v>3317</v>
      </c>
      <c r="DO23" s="262">
        <v>108</v>
      </c>
      <c r="DP23" s="262">
        <v>48</v>
      </c>
      <c r="DQ23" s="262">
        <v>9</v>
      </c>
      <c r="DR23" s="262">
        <v>13</v>
      </c>
      <c r="DS23" s="262">
        <v>0.67090806061096675</v>
      </c>
      <c r="DT23" s="262">
        <v>0.31170933818064067</v>
      </c>
      <c r="DU23" s="262">
        <v>1.0317699785845175E-2</v>
      </c>
      <c r="DV23" s="262">
        <v>4.6878564647527656E-3</v>
      </c>
      <c r="DW23" s="262">
        <v>9.7142394560025902E-4</v>
      </c>
      <c r="DX23" s="262">
        <v>1.3761839229337004E-3</v>
      </c>
      <c r="DY23" s="262">
        <v>5989.12</v>
      </c>
      <c r="DZ23" s="262">
        <v>3285.19</v>
      </c>
      <c r="EA23" s="262">
        <v>26.45</v>
      </c>
      <c r="EB23" s="262">
        <v>342.86</v>
      </c>
      <c r="EC23" s="262">
        <v>137.55000000000001</v>
      </c>
      <c r="ED23" s="262">
        <v>151.15</v>
      </c>
      <c r="EE23" s="262">
        <f t="shared" si="8"/>
        <v>0.60299305700984263</v>
      </c>
      <c r="EF23" s="262">
        <f t="shared" si="9"/>
        <v>0.33075756721491051</v>
      </c>
      <c r="EG23" s="262">
        <f t="shared" si="10"/>
        <v>2.6630233419785107E-3</v>
      </c>
      <c r="EH23" s="262">
        <f t="shared" si="11"/>
        <v>3.4519628848043563E-2</v>
      </c>
      <c r="EI23" s="262">
        <f t="shared" si="12"/>
        <v>1.3848728192406207E-2</v>
      </c>
      <c r="EJ23" s="262">
        <f t="shared" si="13"/>
        <v>1.5217995392818597E-2</v>
      </c>
      <c r="EK23" s="262">
        <v>2.9287946E-3</v>
      </c>
      <c r="EP23" s="262">
        <v>3.0923452097872538E-3</v>
      </c>
      <c r="EQ23" s="262">
        <v>3.1889593098064384E-2</v>
      </c>
      <c r="EU23" s="262">
        <v>2412.0300000000002</v>
      </c>
    </row>
    <row r="24" spans="1:151">
      <c r="A24" s="352">
        <v>3153</v>
      </c>
      <c r="B24" s="262">
        <v>3</v>
      </c>
      <c r="C24" s="262">
        <v>1</v>
      </c>
      <c r="D24" s="262">
        <v>53</v>
      </c>
      <c r="E24" s="262" t="s">
        <v>195</v>
      </c>
      <c r="F24" s="262" t="s">
        <v>2243</v>
      </c>
      <c r="G24" s="262" t="s">
        <v>2244</v>
      </c>
      <c r="H24" s="262" t="s">
        <v>2202</v>
      </c>
      <c r="I24" s="262">
        <v>2.1052055270576195E-3</v>
      </c>
      <c r="J24" s="262">
        <v>2.0131140926056692</v>
      </c>
      <c r="K24" s="262">
        <v>1.7417634736240717</v>
      </c>
      <c r="L24" s="262">
        <v>2.307203138000713</v>
      </c>
      <c r="M24" s="262">
        <v>2.1194302410518628</v>
      </c>
      <c r="N24" s="262">
        <v>1.7668231611893583</v>
      </c>
      <c r="O24" s="262">
        <v>2.0904130943102106</v>
      </c>
      <c r="P24" s="262">
        <v>1.6469622331691298</v>
      </c>
      <c r="Q24" s="262">
        <v>1.3408820023837902</v>
      </c>
      <c r="R24" s="262">
        <v>2.0409638554216869</v>
      </c>
      <c r="S24" s="262">
        <v>1.9904761904761905</v>
      </c>
      <c r="T24" s="262">
        <v>1.9904761904761905</v>
      </c>
      <c r="U24">
        <v>9913</v>
      </c>
      <c r="V24">
        <v>5251</v>
      </c>
      <c r="W24">
        <v>16826</v>
      </c>
      <c r="X24">
        <v>3377</v>
      </c>
      <c r="Y24">
        <v>3110</v>
      </c>
      <c r="Z24">
        <v>1254</v>
      </c>
      <c r="AA24">
        <v>578</v>
      </c>
      <c r="AB24">
        <v>0</v>
      </c>
      <c r="AC24">
        <v>19956</v>
      </c>
      <c r="AD24">
        <v>9146</v>
      </c>
      <c r="AE24">
        <v>38821</v>
      </c>
      <c r="AF24">
        <v>6932</v>
      </c>
      <c r="AG24">
        <v>5691</v>
      </c>
      <c r="AH24">
        <v>1972</v>
      </c>
      <c r="AI24" s="262">
        <v>1150</v>
      </c>
      <c r="AJ24" s="262">
        <v>0</v>
      </c>
      <c r="AK24" s="262">
        <v>0.59488904508484786</v>
      </c>
      <c r="AL24" s="262">
        <v>0.21382668942664926</v>
      </c>
      <c r="AM24" s="262">
        <v>0.15694346821970076</v>
      </c>
      <c r="AN24" s="262">
        <v>2.7914449241891758E-2</v>
      </c>
      <c r="AO24" s="262">
        <v>6.4263480269103326E-3</v>
      </c>
      <c r="AP24" s="262">
        <v>5.9206788593808554E-2</v>
      </c>
      <c r="AQ24" s="262">
        <v>0.18571929358008873</v>
      </c>
      <c r="AR24" s="262">
        <v>0.23705682546206197</v>
      </c>
      <c r="AS24" s="262">
        <v>0.17891377663882407</v>
      </c>
      <c r="AT24" s="262">
        <v>0.11529488558753491</v>
      </c>
      <c r="AU24" s="262">
        <v>9.6087129957571293E-2</v>
      </c>
      <c r="AV24" s="262">
        <v>5.4661718665006589E-2</v>
      </c>
      <c r="AW24" s="262">
        <v>2.6931956918539293E-2</v>
      </c>
      <c r="AX24" s="262">
        <v>1.7587970070230999E-2</v>
      </c>
      <c r="AY24" s="262">
        <v>2.8539654526333603E-2</v>
      </c>
      <c r="AZ24" s="262">
        <v>23698</v>
      </c>
      <c r="BA24" s="262">
        <v>8518</v>
      </c>
      <c r="BB24" s="262">
        <v>6252</v>
      </c>
      <c r="BC24" s="262">
        <v>1112</v>
      </c>
      <c r="BD24" s="262">
        <v>256</v>
      </c>
      <c r="BE24" s="262">
        <v>82727</v>
      </c>
      <c r="BF24" s="262">
        <v>1</v>
      </c>
      <c r="BG24" s="262">
        <v>2</v>
      </c>
      <c r="BH24" s="262">
        <v>3.56</v>
      </c>
      <c r="BI24" s="262">
        <v>8.1</v>
      </c>
      <c r="BJ24" s="262">
        <v>42</v>
      </c>
      <c r="BK24" s="262">
        <f t="shared" si="14"/>
        <v>82750</v>
      </c>
      <c r="BL24" s="262">
        <f t="shared" si="15"/>
        <v>23</v>
      </c>
      <c r="BM24" s="274">
        <f t="shared" si="16"/>
        <v>2.7802289458097115E-4</v>
      </c>
      <c r="BN24" s="262">
        <f t="shared" si="17"/>
        <v>1.2523637056986513E-3</v>
      </c>
      <c r="BO24" s="262">
        <f t="shared" si="0"/>
        <v>4.501491284134151E-4</v>
      </c>
      <c r="BP24" s="262">
        <f t="shared" si="1"/>
        <v>3.3039825673170597E-4</v>
      </c>
      <c r="BQ24" s="262">
        <f t="shared" si="2"/>
        <v>5.8765652828799907E-5</v>
      </c>
      <c r="BR24" s="262">
        <f t="shared" si="3"/>
        <v>1.3528783385047459E-5</v>
      </c>
      <c r="BS24" s="262">
        <f t="shared" si="18"/>
        <v>134.00291650975569</v>
      </c>
      <c r="BT24" s="262">
        <f t="shared" si="19"/>
        <v>48.165956740235416</v>
      </c>
      <c r="BU24" s="262">
        <f t="shared" si="20"/>
        <v>35.352613470292539</v>
      </c>
      <c r="BV24" s="262">
        <f t="shared" si="21"/>
        <v>6.2879248526815896</v>
      </c>
      <c r="BW24" s="262">
        <f t="shared" si="22"/>
        <v>1.4475798222000782</v>
      </c>
      <c r="BX24" s="262">
        <f t="shared" si="23"/>
        <v>134.00291650975569</v>
      </c>
      <c r="BY24" s="262">
        <f t="shared" si="24"/>
        <v>96.331913480470831</v>
      </c>
      <c r="BZ24" s="262">
        <f t="shared" si="25"/>
        <v>125.85530395424144</v>
      </c>
      <c r="CA24" s="262">
        <f t="shared" si="26"/>
        <v>50.932191306720874</v>
      </c>
      <c r="CB24" s="262">
        <f t="shared" si="27"/>
        <v>60.798352532403285</v>
      </c>
      <c r="CC24" s="262">
        <f t="shared" si="28"/>
        <v>467.92067778359211</v>
      </c>
      <c r="CD24" s="262">
        <f t="shared" si="29"/>
        <v>27.704080648204748</v>
      </c>
      <c r="CE24" s="262">
        <f t="shared" si="30"/>
        <v>86.901897729485043</v>
      </c>
      <c r="CF24" s="262">
        <f t="shared" si="31"/>
        <v>110.92379044343474</v>
      </c>
      <c r="CG24" s="262">
        <f t="shared" si="32"/>
        <v>83.717455629660762</v>
      </c>
      <c r="CH24" s="262">
        <f t="shared" si="33"/>
        <v>53.948861009101037</v>
      </c>
      <c r="CI24" s="262">
        <f t="shared" si="34"/>
        <v>44.961154976026855</v>
      </c>
      <c r="CJ24" s="262">
        <f t="shared" si="35"/>
        <v>25.577348446545912</v>
      </c>
      <c r="CK24" s="262">
        <f t="shared" si="36"/>
        <v>12.602019535361409</v>
      </c>
      <c r="CL24" s="262">
        <f t="shared" si="37"/>
        <v>8.2297748761000218</v>
      </c>
      <c r="CM24" s="262">
        <f t="shared" si="38"/>
        <v>13.354294489671583</v>
      </c>
      <c r="CN24" s="262">
        <f>CD24*parameters!J$4+CE24*parameters!K$4+CF24*parameters!L$4+CG24*parameters!M$4+CH24*parameters!N$4+CI24*parameters!O$4+CJ24*parameters!P$4+CK24*parameters!Q$4+CL24*parameters!R$4+CM24*parameters!S$4</f>
        <v>41736.073060061848</v>
      </c>
      <c r="CO24" s="262">
        <f t="shared" si="39"/>
        <v>24828.332648291638</v>
      </c>
      <c r="CP24" s="262">
        <f t="shared" si="40"/>
        <v>8924.2863321017885</v>
      </c>
      <c r="CQ24" s="262">
        <f t="shared" si="41"/>
        <v>6550.2040559169254</v>
      </c>
      <c r="CR24" s="262">
        <f t="shared" si="42"/>
        <v>1165.0394929909824</v>
      </c>
      <c r="CS24" s="262">
        <f t="shared" si="43"/>
        <v>268.21053076051396</v>
      </c>
      <c r="CT24" s="349" t="s">
        <v>3781</v>
      </c>
      <c r="CU24" t="s">
        <v>3782</v>
      </c>
      <c r="CV24" t="s">
        <v>3783</v>
      </c>
      <c r="CW24">
        <v>79568</v>
      </c>
      <c r="CX24" s="262">
        <v>1.6760589696054221E-2</v>
      </c>
      <c r="CY24">
        <v>5825</v>
      </c>
      <c r="CZ24">
        <v>0.92679217999999997</v>
      </c>
      <c r="DA24">
        <v>53148</v>
      </c>
      <c r="DB24">
        <v>25120</v>
      </c>
      <c r="DC24">
        <v>847</v>
      </c>
      <c r="DD24">
        <v>299</v>
      </c>
      <c r="DE24">
        <v>76</v>
      </c>
      <c r="DF24">
        <v>76</v>
      </c>
      <c r="DG24">
        <v>49257</v>
      </c>
      <c r="DH24">
        <v>23283</v>
      </c>
      <c r="DI24">
        <v>784</v>
      </c>
      <c r="DJ24">
        <v>277</v>
      </c>
      <c r="DK24">
        <v>71</v>
      </c>
      <c r="DL24">
        <v>71</v>
      </c>
      <c r="DM24" s="262">
        <v>3891</v>
      </c>
      <c r="DN24" s="262">
        <v>1837</v>
      </c>
      <c r="DO24" s="262">
        <v>63</v>
      </c>
      <c r="DP24" s="262">
        <v>22</v>
      </c>
      <c r="DQ24" s="262">
        <v>5</v>
      </c>
      <c r="DR24" s="262">
        <v>5</v>
      </c>
      <c r="DS24" s="262">
        <v>0.66795696762517598</v>
      </c>
      <c r="DT24" s="262">
        <v>0.31570480595214157</v>
      </c>
      <c r="DU24" s="262">
        <v>1.0644982907701588E-2</v>
      </c>
      <c r="DV24" s="262">
        <v>3.7577920772169718E-3</v>
      </c>
      <c r="DW24" s="262">
        <v>9.551578524029761E-4</v>
      </c>
      <c r="DX24" s="262">
        <v>9.551578524029761E-4</v>
      </c>
      <c r="DY24" s="262">
        <v>3507</v>
      </c>
      <c r="DZ24" s="262">
        <v>1923.68</v>
      </c>
      <c r="EA24" s="262">
        <v>15.49</v>
      </c>
      <c r="EB24" s="262">
        <v>200.77</v>
      </c>
      <c r="EC24" s="262">
        <v>80.55</v>
      </c>
      <c r="ED24" s="262">
        <v>88.51</v>
      </c>
      <c r="EE24" s="262">
        <f t="shared" si="8"/>
        <v>0.60299174690508928</v>
      </c>
      <c r="EF24" s="262">
        <f t="shared" si="9"/>
        <v>0.33075653370013752</v>
      </c>
      <c r="EG24" s="262">
        <f t="shared" si="10"/>
        <v>2.6633425034387893E-3</v>
      </c>
      <c r="EH24" s="262">
        <f t="shared" si="11"/>
        <v>3.4520288858321868E-2</v>
      </c>
      <c r="EI24" s="262">
        <f t="shared" si="12"/>
        <v>1.3849724896836311E-2</v>
      </c>
      <c r="EJ24" s="262">
        <f t="shared" si="13"/>
        <v>1.5218363136176064E-2</v>
      </c>
      <c r="EK24" s="262">
        <v>1.7149890999999999E-3</v>
      </c>
      <c r="EP24" s="262">
        <v>1.747126358825322E-3</v>
      </c>
      <c r="EQ24" s="262">
        <v>1.8017118042805907E-2</v>
      </c>
      <c r="EU24" s="262">
        <v>1362.76</v>
      </c>
    </row>
    <row r="25" spans="1:151">
      <c r="A25" s="352">
        <v>3154</v>
      </c>
      <c r="B25" s="262">
        <v>3</v>
      </c>
      <c r="C25" s="262">
        <v>1</v>
      </c>
      <c r="D25" s="262">
        <v>54</v>
      </c>
      <c r="E25" s="262" t="s">
        <v>195</v>
      </c>
      <c r="F25" s="262" t="s">
        <v>2245</v>
      </c>
      <c r="G25" s="262" t="s">
        <v>2246</v>
      </c>
      <c r="H25" s="262" t="s">
        <v>2202</v>
      </c>
      <c r="I25" s="262">
        <v>1.5280126671689933E-3</v>
      </c>
      <c r="J25" s="262">
        <v>1.7445608380338438</v>
      </c>
      <c r="K25" s="262">
        <v>1.547276688453159</v>
      </c>
      <c r="L25" s="262">
        <v>1.7882343288480473</v>
      </c>
      <c r="M25" s="262">
        <v>1.3337408312958434</v>
      </c>
      <c r="N25" s="262">
        <v>1.3997555012224938</v>
      </c>
      <c r="O25" s="262">
        <v>1.5192168237853516</v>
      </c>
      <c r="P25" s="262">
        <v>1.3633597078514912</v>
      </c>
      <c r="Q25" s="262">
        <v>1.1375899280575539</v>
      </c>
      <c r="R25" s="262">
        <v>1.1175496688741722</v>
      </c>
      <c r="S25" s="262">
        <v>1.2638888888888888</v>
      </c>
      <c r="T25" s="262">
        <v>1.2638888888888888</v>
      </c>
      <c r="U25">
        <v>6205</v>
      </c>
      <c r="V25">
        <v>2295</v>
      </c>
      <c r="W25">
        <v>12188</v>
      </c>
      <c r="X25">
        <v>3272</v>
      </c>
      <c r="Y25">
        <v>3022</v>
      </c>
      <c r="Z25">
        <v>1716</v>
      </c>
      <c r="AA25">
        <v>1188</v>
      </c>
      <c r="AB25">
        <v>0</v>
      </c>
      <c r="AC25">
        <v>10825</v>
      </c>
      <c r="AD25">
        <v>3551</v>
      </c>
      <c r="AE25">
        <v>21795</v>
      </c>
      <c r="AF25">
        <v>4418</v>
      </c>
      <c r="AG25">
        <v>4335</v>
      </c>
      <c r="AH25">
        <v>1940</v>
      </c>
      <c r="AI25" s="262">
        <v>1502</v>
      </c>
      <c r="AJ25" s="262">
        <v>0</v>
      </c>
      <c r="AK25" s="262">
        <v>0.72556547001452587</v>
      </c>
      <c r="AL25" s="262">
        <v>0.15193331949920455</v>
      </c>
      <c r="AM25" s="262">
        <v>0.10282216227433078</v>
      </c>
      <c r="AN25" s="262">
        <v>1.8364805976343639E-2</v>
      </c>
      <c r="AO25" s="262">
        <v>1.3142422355952134E-3</v>
      </c>
      <c r="AP25" s="262">
        <v>1.7247597428771452E-2</v>
      </c>
      <c r="AQ25" s="262">
        <v>0.12537921378110614</v>
      </c>
      <c r="AR25" s="262">
        <v>0.21036553026285085</v>
      </c>
      <c r="AS25" s="262">
        <v>0.1840168020875321</v>
      </c>
      <c r="AT25" s="262">
        <v>0.15370091435602606</v>
      </c>
      <c r="AU25" s="262">
        <v>0.13823535651399113</v>
      </c>
      <c r="AV25" s="262">
        <v>7.62458366039417E-2</v>
      </c>
      <c r="AW25" s="262">
        <v>3.4346691558648196E-2</v>
      </c>
      <c r="AX25" s="262">
        <v>2.2614930945966016E-2</v>
      </c>
      <c r="AY25" s="262">
        <v>3.7847126461166385E-2</v>
      </c>
      <c r="AZ25" s="262">
        <v>20979</v>
      </c>
      <c r="BA25" s="262">
        <v>4393</v>
      </c>
      <c r="BB25" s="262">
        <v>2973</v>
      </c>
      <c r="BC25" s="262">
        <v>531</v>
      </c>
      <c r="BD25" s="262">
        <v>38</v>
      </c>
      <c r="BE25" s="262">
        <v>47140</v>
      </c>
      <c r="BF25" s="262">
        <v>1</v>
      </c>
      <c r="BG25" s="262">
        <v>2</v>
      </c>
      <c r="BH25" s="262">
        <v>3.66</v>
      </c>
      <c r="BI25" s="262">
        <v>9.6</v>
      </c>
      <c r="BJ25" s="262">
        <v>37</v>
      </c>
      <c r="BK25" s="262">
        <f t="shared" si="14"/>
        <v>47150</v>
      </c>
      <c r="BL25" s="262">
        <f t="shared" si="15"/>
        <v>10</v>
      </c>
      <c r="BM25" s="274">
        <f t="shared" si="16"/>
        <v>2.1213406873143826E-4</v>
      </c>
      <c r="BN25" s="262">
        <f t="shared" si="17"/>
        <v>1.1086732290426198E-3</v>
      </c>
      <c r="BO25" s="262">
        <f t="shared" si="0"/>
        <v>2.3215603675981832E-4</v>
      </c>
      <c r="BP25" s="262">
        <f t="shared" si="1"/>
        <v>1.5711356642088319E-4</v>
      </c>
      <c r="BQ25" s="262">
        <f t="shared" si="2"/>
        <v>2.8061656161953911E-5</v>
      </c>
      <c r="BR25" s="262">
        <f t="shared" si="3"/>
        <v>2.0081787837179823E-6</v>
      </c>
      <c r="BS25" s="262">
        <f t="shared" si="18"/>
        <v>118.62803550756033</v>
      </c>
      <c r="BT25" s="262">
        <f t="shared" si="19"/>
        <v>24.840695933300562</v>
      </c>
      <c r="BU25" s="262">
        <f t="shared" si="20"/>
        <v>16.8111516070345</v>
      </c>
      <c r="BV25" s="262">
        <f t="shared" si="21"/>
        <v>3.0025972093290685</v>
      </c>
      <c r="BW25" s="262">
        <f t="shared" si="22"/>
        <v>0.21487512985782412</v>
      </c>
      <c r="BX25" s="262">
        <f t="shared" si="23"/>
        <v>118.62803550756033</v>
      </c>
      <c r="BY25" s="262">
        <f t="shared" si="24"/>
        <v>49.681391866601125</v>
      </c>
      <c r="BZ25" s="262">
        <f t="shared" si="25"/>
        <v>61.528814881746271</v>
      </c>
      <c r="CA25" s="262">
        <f t="shared" si="26"/>
        <v>28.824933209559056</v>
      </c>
      <c r="CB25" s="262">
        <f t="shared" si="27"/>
        <v>7.9503798047394927</v>
      </c>
      <c r="CC25" s="262">
        <f t="shared" si="28"/>
        <v>266.61355527020629</v>
      </c>
      <c r="CD25" s="262">
        <f t="shared" si="29"/>
        <v>4.5984432703540259</v>
      </c>
      <c r="CE25" s="262">
        <f t="shared" si="30"/>
        <v>33.427797943163952</v>
      </c>
      <c r="CF25" s="262">
        <f t="shared" si="31"/>
        <v>56.086301929680836</v>
      </c>
      <c r="CG25" s="262">
        <f t="shared" si="32"/>
        <v>49.061373834010851</v>
      </c>
      <c r="CH25" s="262">
        <f t="shared" si="33"/>
        <v>40.978747224741596</v>
      </c>
      <c r="CI25" s="262">
        <f t="shared" si="34"/>
        <v>36.855419864239643</v>
      </c>
      <c r="CJ25" s="262">
        <f t="shared" si="35"/>
        <v>20.328173571528129</v>
      </c>
      <c r="CK25" s="262">
        <f t="shared" si="36"/>
        <v>9.1572935482203786</v>
      </c>
      <c r="CL25" s="262">
        <f t="shared" si="37"/>
        <v>6.0294471416942086</v>
      </c>
      <c r="CM25" s="262">
        <f t="shared" si="38"/>
        <v>10.090556942572672</v>
      </c>
      <c r="CN25" s="262">
        <f>CD25*parameters!J$4+CE25*parameters!K$4+CF25*parameters!L$4+CG25*parameters!M$4+CH25*parameters!N$4+CI25*parameters!O$4+CJ25*parameters!P$4+CK25*parameters!Q$4+CL25*parameters!R$4+CM25*parameters!S$4</f>
        <v>27060.650856258813</v>
      </c>
      <c r="CO25" s="262">
        <f t="shared" si="39"/>
        <v>19634.273857420409</v>
      </c>
      <c r="CP25" s="262">
        <f t="shared" si="40"/>
        <v>4111.4145124003935</v>
      </c>
      <c r="CQ25" s="262">
        <f t="shared" si="41"/>
        <v>2782.4346335912519</v>
      </c>
      <c r="CR25" s="262">
        <f t="shared" si="42"/>
        <v>496.96360256877045</v>
      </c>
      <c r="CS25" s="262">
        <f t="shared" si="43"/>
        <v>35.564250277991107</v>
      </c>
      <c r="CT25" s="349" t="s">
        <v>3784</v>
      </c>
      <c r="CU25" t="s">
        <v>3785</v>
      </c>
      <c r="CV25" t="s">
        <v>3786</v>
      </c>
      <c r="CW25">
        <v>54686</v>
      </c>
      <c r="CX25" s="262">
        <v>1.1519324453529323E-2</v>
      </c>
      <c r="CY25">
        <v>2994</v>
      </c>
      <c r="CZ25">
        <v>0.94525106999999997</v>
      </c>
      <c r="DA25">
        <v>35421</v>
      </c>
      <c r="DB25">
        <v>18312</v>
      </c>
      <c r="DC25">
        <v>647</v>
      </c>
      <c r="DD25">
        <v>137</v>
      </c>
      <c r="DE25">
        <v>90</v>
      </c>
      <c r="DF25">
        <v>81</v>
      </c>
      <c r="DG25">
        <v>33481</v>
      </c>
      <c r="DH25">
        <v>17309</v>
      </c>
      <c r="DI25">
        <v>613</v>
      </c>
      <c r="DJ25">
        <v>131</v>
      </c>
      <c r="DK25">
        <v>87</v>
      </c>
      <c r="DL25">
        <v>78</v>
      </c>
      <c r="DM25" s="262">
        <v>1940</v>
      </c>
      <c r="DN25" s="262">
        <v>1003</v>
      </c>
      <c r="DO25" s="262">
        <v>34</v>
      </c>
      <c r="DP25" s="262">
        <v>6</v>
      </c>
      <c r="DQ25" s="262">
        <v>3</v>
      </c>
      <c r="DR25" s="262">
        <v>3</v>
      </c>
      <c r="DS25" s="262">
        <v>0.64771605164027357</v>
      </c>
      <c r="DT25" s="262">
        <v>0.33485718465420766</v>
      </c>
      <c r="DU25" s="262">
        <v>1.1831181655268259E-2</v>
      </c>
      <c r="DV25" s="262">
        <v>2.5052115715173901E-3</v>
      </c>
      <c r="DW25" s="262">
        <v>1.6457594265442709E-3</v>
      </c>
      <c r="DX25" s="262">
        <v>1.4811834838898438E-3</v>
      </c>
      <c r="DY25" s="262">
        <v>2410.3200000000002</v>
      </c>
      <c r="DZ25" s="262">
        <v>1322.13</v>
      </c>
      <c r="EA25" s="262">
        <v>10.64</v>
      </c>
      <c r="EB25" s="262">
        <v>137.99</v>
      </c>
      <c r="EC25" s="262">
        <v>55.35</v>
      </c>
      <c r="ED25" s="262">
        <v>60.82</v>
      </c>
      <c r="EE25" s="262">
        <f t="shared" si="8"/>
        <v>0.60299455875914698</v>
      </c>
      <c r="EF25" s="262">
        <f t="shared" si="9"/>
        <v>0.33075989742948281</v>
      </c>
      <c r="EG25" s="262">
        <f t="shared" si="10"/>
        <v>2.66183000813059E-3</v>
      </c>
      <c r="EH25" s="262">
        <f t="shared" si="11"/>
        <v>3.45212333479267E-2</v>
      </c>
      <c r="EI25" s="262">
        <f t="shared" si="12"/>
        <v>1.3847019826130465E-2</v>
      </c>
      <c r="EJ25" s="262">
        <f t="shared" si="13"/>
        <v>1.5215460629182564E-2</v>
      </c>
      <c r="EK25" s="262">
        <v>1.17869E-3</v>
      </c>
      <c r="EP25" s="262">
        <v>1.1396335047861926E-3</v>
      </c>
      <c r="EQ25" s="262">
        <v>1.1752390591299143E-2</v>
      </c>
      <c r="EU25" s="262">
        <v>888.91</v>
      </c>
    </row>
    <row r="26" spans="1:151">
      <c r="A26" s="352">
        <v>3155</v>
      </c>
      <c r="B26" s="262">
        <v>3</v>
      </c>
      <c r="C26" s="262">
        <v>1</v>
      </c>
      <c r="D26" s="262">
        <v>55</v>
      </c>
      <c r="E26" s="262" t="s">
        <v>195</v>
      </c>
      <c r="F26" s="262" t="s">
        <v>2247</v>
      </c>
      <c r="G26" s="262" t="s">
        <v>2248</v>
      </c>
      <c r="H26" s="262" t="s">
        <v>2202</v>
      </c>
      <c r="I26" s="262">
        <v>2.1513407922730352E-3</v>
      </c>
      <c r="J26" s="262">
        <v>1.5920651068158698</v>
      </c>
      <c r="K26" s="262">
        <v>1.5856766256590509</v>
      </c>
      <c r="L26" s="262">
        <v>1.8396722131865382</v>
      </c>
      <c r="M26" s="262">
        <v>1.651363479461512</v>
      </c>
      <c r="N26" s="262">
        <v>1.6291139240506329</v>
      </c>
      <c r="O26" s="262">
        <v>2.1351540616246498</v>
      </c>
      <c r="P26" s="262">
        <v>1.4615734424738518</v>
      </c>
      <c r="Q26" s="262">
        <v>1.2117847993168231</v>
      </c>
      <c r="R26" s="262">
        <v>1.3416927899686519</v>
      </c>
      <c r="S26" s="262">
        <v>1.8340425531914895</v>
      </c>
      <c r="T26" s="262">
        <v>1.8340425531914895</v>
      </c>
      <c r="U26">
        <v>10813</v>
      </c>
      <c r="V26">
        <v>4552</v>
      </c>
      <c r="W26">
        <v>15986</v>
      </c>
      <c r="X26">
        <v>3687</v>
      </c>
      <c r="Y26">
        <v>3627</v>
      </c>
      <c r="Z26">
        <v>1809</v>
      </c>
      <c r="AA26">
        <v>1293</v>
      </c>
      <c r="AB26">
        <v>0</v>
      </c>
      <c r="AC26">
        <v>17215</v>
      </c>
      <c r="AD26">
        <v>7218</v>
      </c>
      <c r="AE26">
        <v>29409</v>
      </c>
      <c r="AF26">
        <v>6071</v>
      </c>
      <c r="AG26">
        <v>6263</v>
      </c>
      <c r="AH26">
        <v>2275</v>
      </c>
      <c r="AI26" s="262">
        <v>2371</v>
      </c>
      <c r="AJ26" s="262">
        <v>0</v>
      </c>
      <c r="AK26" s="262">
        <v>0.63391387653835762</v>
      </c>
      <c r="AL26" s="262">
        <v>0.24203493085067185</v>
      </c>
      <c r="AM26" s="262">
        <v>0.10769117394188017</v>
      </c>
      <c r="AN26" s="262">
        <v>1.4247463705814438E-2</v>
      </c>
      <c r="AO26" s="262">
        <v>2.1125549632759343E-3</v>
      </c>
      <c r="AP26" s="262">
        <v>2.3315234749281381E-2</v>
      </c>
      <c r="AQ26" s="262">
        <v>0.11413722017363026</v>
      </c>
      <c r="AR26" s="262">
        <v>0.19351935193519351</v>
      </c>
      <c r="AS26" s="262">
        <v>0.18499753201126565</v>
      </c>
      <c r="AT26" s="262">
        <v>0.14318689933509479</v>
      </c>
      <c r="AU26" s="262">
        <v>0.13270520600447142</v>
      </c>
      <c r="AV26" s="262">
        <v>8.5784384890101914E-2</v>
      </c>
      <c r="AW26" s="262">
        <v>4.2086466711187251E-2</v>
      </c>
      <c r="AX26" s="262">
        <v>2.7307569466624083E-2</v>
      </c>
      <c r="AY26" s="262">
        <v>5.2960134723149734E-2</v>
      </c>
      <c r="AZ26" s="262">
        <v>25806</v>
      </c>
      <c r="BA26" s="262">
        <v>9853</v>
      </c>
      <c r="BB26" s="262">
        <v>4384</v>
      </c>
      <c r="BC26" s="262">
        <v>580</v>
      </c>
      <c r="BD26" s="262">
        <v>86</v>
      </c>
      <c r="BE26" s="262">
        <v>68885</v>
      </c>
      <c r="BF26" s="262">
        <v>1</v>
      </c>
      <c r="BG26" s="262">
        <v>2</v>
      </c>
      <c r="BH26" s="262">
        <v>3.8</v>
      </c>
      <c r="BI26" s="262">
        <v>7.5</v>
      </c>
      <c r="BJ26" s="262">
        <v>27</v>
      </c>
      <c r="BK26" s="262">
        <f t="shared" si="14"/>
        <v>68843</v>
      </c>
      <c r="BL26" s="262">
        <f t="shared" si="15"/>
        <v>-42</v>
      </c>
      <c r="BM26" s="274">
        <f t="shared" si="16"/>
        <v>-6.0971183857153229E-4</v>
      </c>
      <c r="BN26" s="262">
        <f t="shared" si="17"/>
        <v>1.3637647813849014E-3</v>
      </c>
      <c r="BO26" s="262">
        <f t="shared" si="0"/>
        <v>5.2069961989403368E-4</v>
      </c>
      <c r="BP26" s="262">
        <f t="shared" si="1"/>
        <v>2.3168041546893777E-4</v>
      </c>
      <c r="BQ26" s="262">
        <f t="shared" si="2"/>
        <v>3.0651149856748154E-5</v>
      </c>
      <c r="BR26" s="262">
        <f t="shared" si="3"/>
        <v>4.5448256684143808E-6</v>
      </c>
      <c r="BS26" s="262">
        <f t="shared" si="18"/>
        <v>145.92283160818445</v>
      </c>
      <c r="BT26" s="262">
        <f t="shared" si="19"/>
        <v>55.714859328661603</v>
      </c>
      <c r="BU26" s="262">
        <f t="shared" si="20"/>
        <v>24.789804455176341</v>
      </c>
      <c r="BV26" s="262">
        <f t="shared" si="21"/>
        <v>3.2796730346720526</v>
      </c>
      <c r="BW26" s="262">
        <f t="shared" si="22"/>
        <v>0.48629634652033876</v>
      </c>
      <c r="BX26" s="262">
        <f t="shared" si="23"/>
        <v>145.92283160818445</v>
      </c>
      <c r="BY26" s="262">
        <f t="shared" si="24"/>
        <v>111.42971865732321</v>
      </c>
      <c r="BZ26" s="262">
        <f t="shared" si="25"/>
        <v>94.201256929670095</v>
      </c>
      <c r="CA26" s="262">
        <f t="shared" si="26"/>
        <v>24.597547760040396</v>
      </c>
      <c r="CB26" s="262">
        <f t="shared" si="27"/>
        <v>13.130001356049146</v>
      </c>
      <c r="CC26" s="262">
        <f t="shared" si="28"/>
        <v>389.2813563112673</v>
      </c>
      <c r="CD26" s="262">
        <f t="shared" si="29"/>
        <v>9.076186205915846</v>
      </c>
      <c r="CE26" s="262">
        <f t="shared" si="30"/>
        <v>44.431491874788527</v>
      </c>
      <c r="CF26" s="262">
        <f t="shared" si="31"/>
        <v>75.333475793809598</v>
      </c>
      <c r="CG26" s="262">
        <f t="shared" si="32"/>
        <v>72.016090175582576</v>
      </c>
      <c r="CH26" s="262">
        <f t="shared" si="33"/>
        <v>55.7399903791706</v>
      </c>
      <c r="CI26" s="262">
        <f t="shared" si="34"/>
        <v>51.659662582986769</v>
      </c>
      <c r="CJ26" s="262">
        <f t="shared" si="35"/>
        <v>33.394261700346661</v>
      </c>
      <c r="CK26" s="262">
        <f t="shared" si="36"/>
        <v>16.383476843679976</v>
      </c>
      <c r="CL26" s="262">
        <f t="shared" si="37"/>
        <v>10.630327679531574</v>
      </c>
      <c r="CM26" s="262">
        <f t="shared" si="38"/>
        <v>20.616393075455171</v>
      </c>
      <c r="CN26" s="262">
        <f>CD26*parameters!J$4+CE26*parameters!K$4+CF26*parameters!L$4+CG26*parameters!M$4+CH26*parameters!N$4+CI26*parameters!O$4+CJ26*parameters!P$4+CK26*parameters!Q$4+CL26*parameters!R$4+CM26*parameters!S$4</f>
        <v>41112.297801028573</v>
      </c>
      <c r="CO26" s="262">
        <f t="shared" si="39"/>
        <v>26061.656072449419</v>
      </c>
      <c r="CP26" s="262">
        <f t="shared" si="40"/>
        <v>9950.6121553841785</v>
      </c>
      <c r="CQ26" s="262">
        <f t="shared" si="41"/>
        <v>4427.4316136409461</v>
      </c>
      <c r="CR26" s="262">
        <f t="shared" si="42"/>
        <v>585.7459707827893</v>
      </c>
      <c r="CS26" s="262">
        <f t="shared" si="43"/>
        <v>86.851988771241196</v>
      </c>
      <c r="CT26" s="349" t="s">
        <v>3787</v>
      </c>
      <c r="CU26" t="s">
        <v>3788</v>
      </c>
      <c r="CV26" t="s">
        <v>3789</v>
      </c>
      <c r="CW26">
        <v>86654</v>
      </c>
      <c r="CX26" s="262">
        <v>1.825321912731101E-2</v>
      </c>
      <c r="CY26">
        <v>6293</v>
      </c>
      <c r="CZ26">
        <v>0.92737784999999995</v>
      </c>
      <c r="DA26">
        <v>58487</v>
      </c>
      <c r="DB26">
        <v>26901</v>
      </c>
      <c r="DC26">
        <v>922</v>
      </c>
      <c r="DD26">
        <v>191</v>
      </c>
      <c r="DE26">
        <v>58</v>
      </c>
      <c r="DF26">
        <v>93</v>
      </c>
      <c r="DG26">
        <v>54241</v>
      </c>
      <c r="DH26">
        <v>24947</v>
      </c>
      <c r="DI26">
        <v>855</v>
      </c>
      <c r="DJ26">
        <v>177</v>
      </c>
      <c r="DK26">
        <v>55</v>
      </c>
      <c r="DL26">
        <v>87</v>
      </c>
      <c r="DM26" s="262">
        <v>4246</v>
      </c>
      <c r="DN26" s="262">
        <v>1954</v>
      </c>
      <c r="DO26" s="262">
        <v>67</v>
      </c>
      <c r="DP26" s="262">
        <v>14</v>
      </c>
      <c r="DQ26" s="262">
        <v>3</v>
      </c>
      <c r="DR26" s="262">
        <v>6</v>
      </c>
      <c r="DS26" s="262">
        <v>0.67494864634061902</v>
      </c>
      <c r="DT26" s="262">
        <v>0.31044152606919473</v>
      </c>
      <c r="DU26" s="262">
        <v>1.0640016617813372E-2</v>
      </c>
      <c r="DV26" s="262">
        <v>2.2041683015209916E-3</v>
      </c>
      <c r="DW26" s="262">
        <v>6.6932859417914931E-4</v>
      </c>
      <c r="DX26" s="262">
        <v>1.0732337803217393E-3</v>
      </c>
      <c r="DY26" s="262">
        <v>3819.32</v>
      </c>
      <c r="DZ26" s="262">
        <v>2095</v>
      </c>
      <c r="EA26" s="262">
        <v>16.87</v>
      </c>
      <c r="EB26" s="262">
        <v>218.66</v>
      </c>
      <c r="EC26" s="262">
        <v>87.72</v>
      </c>
      <c r="ED26" s="262">
        <v>96.38</v>
      </c>
      <c r="EE26" s="262">
        <f t="shared" si="8"/>
        <v>0.60299181395495705</v>
      </c>
      <c r="EF26" s="262">
        <f t="shared" si="9"/>
        <v>0.33075726837123753</v>
      </c>
      <c r="EG26" s="262">
        <f t="shared" si="10"/>
        <v>2.6634248770514451E-3</v>
      </c>
      <c r="EH26" s="262">
        <f t="shared" si="11"/>
        <v>3.4521901814823293E-2</v>
      </c>
      <c r="EI26" s="262">
        <f t="shared" si="12"/>
        <v>1.3849177843210004E-2</v>
      </c>
      <c r="EJ26" s="262">
        <f t="shared" si="13"/>
        <v>1.5216413138720703E-2</v>
      </c>
      <c r="EK26" s="262">
        <v>1.8677221000000001E-3</v>
      </c>
      <c r="EP26" s="262">
        <v>1.7135644575575785E-3</v>
      </c>
      <c r="EQ26" s="262">
        <v>1.7671013289805391E-2</v>
      </c>
      <c r="EU26" s="262">
        <v>1336.58</v>
      </c>
    </row>
    <row r="27" spans="1:151">
      <c r="A27" s="352">
        <v>3156</v>
      </c>
      <c r="B27" s="262">
        <v>3</v>
      </c>
      <c r="C27" s="262">
        <v>1</v>
      </c>
      <c r="D27" s="262">
        <v>56</v>
      </c>
      <c r="E27" s="262" t="s">
        <v>195</v>
      </c>
      <c r="F27" s="262" t="s">
        <v>2249</v>
      </c>
      <c r="G27" s="262" t="s">
        <v>2250</v>
      </c>
      <c r="H27" s="262" t="s">
        <v>2202</v>
      </c>
      <c r="I27" s="262">
        <v>1.2645713188312526E-3</v>
      </c>
      <c r="J27" s="262">
        <v>1.7406876790830945</v>
      </c>
      <c r="K27" s="262">
        <v>1.6204798918553565</v>
      </c>
      <c r="L27" s="262">
        <v>1.8017382906808306</v>
      </c>
      <c r="M27" s="262">
        <v>1.8320224719101124</v>
      </c>
      <c r="N27" s="262">
        <v>1.4630021141649048</v>
      </c>
      <c r="O27" s="262">
        <v>1.681930693069307</v>
      </c>
      <c r="P27" s="262">
        <v>1.5755968169761274</v>
      </c>
      <c r="Q27" s="262">
        <v>1.2686868686868686</v>
      </c>
      <c r="R27" s="262">
        <v>1.3285198555956679</v>
      </c>
      <c r="S27" s="262">
        <v>1.1940298507462686</v>
      </c>
      <c r="T27" s="262">
        <v>1.1940298507462686</v>
      </c>
      <c r="U27">
        <v>5584</v>
      </c>
      <c r="V27">
        <v>2959</v>
      </c>
      <c r="W27">
        <v>10355</v>
      </c>
      <c r="X27">
        <v>2253</v>
      </c>
      <c r="Y27">
        <v>1939</v>
      </c>
      <c r="Z27">
        <v>772</v>
      </c>
      <c r="AA27">
        <v>369</v>
      </c>
      <c r="AB27">
        <v>0</v>
      </c>
      <c r="AC27">
        <v>9720</v>
      </c>
      <c r="AD27">
        <v>4795</v>
      </c>
      <c r="AE27">
        <v>18657</v>
      </c>
      <c r="AF27">
        <v>3953</v>
      </c>
      <c r="AG27">
        <v>3141</v>
      </c>
      <c r="AH27">
        <v>996</v>
      </c>
      <c r="AI27" s="262">
        <v>440</v>
      </c>
      <c r="AJ27" s="262">
        <v>0</v>
      </c>
      <c r="AK27" s="262">
        <v>0.61410840402858458</v>
      </c>
      <c r="AL27" s="262">
        <v>0.24693886079652305</v>
      </c>
      <c r="AM27" s="262">
        <v>0.12457687325003135</v>
      </c>
      <c r="AN27" s="262">
        <v>1.2662459776839817E-2</v>
      </c>
      <c r="AO27" s="262">
        <v>1.7134021480212295E-3</v>
      </c>
      <c r="AP27" s="262">
        <v>2.9896957089642493E-2</v>
      </c>
      <c r="AQ27" s="262">
        <v>0.13323012916646509</v>
      </c>
      <c r="AR27" s="262">
        <v>0.21375356780029994</v>
      </c>
      <c r="AS27" s="262">
        <v>0.1982003773402351</v>
      </c>
      <c r="AT27" s="262">
        <v>0.13792269362875526</v>
      </c>
      <c r="AU27" s="262">
        <v>0.12333704223308016</v>
      </c>
      <c r="AV27" s="262">
        <v>7.3266895650911906E-2</v>
      </c>
      <c r="AW27" s="262">
        <v>3.6016641671907504E-2</v>
      </c>
      <c r="AX27" s="262">
        <v>2.101978617386677E-2</v>
      </c>
      <c r="AY27" s="262">
        <v>3.3355909244835759E-2</v>
      </c>
      <c r="AZ27" s="262">
        <v>14695</v>
      </c>
      <c r="BA27" s="262">
        <v>5909</v>
      </c>
      <c r="BB27" s="262">
        <v>2981</v>
      </c>
      <c r="BC27" s="262">
        <v>303</v>
      </c>
      <c r="BD27" s="262">
        <v>41</v>
      </c>
      <c r="BE27" s="262">
        <v>41342</v>
      </c>
      <c r="BF27" s="262">
        <v>1</v>
      </c>
      <c r="BG27" s="262">
        <v>2</v>
      </c>
      <c r="BH27" s="262">
        <v>3.84</v>
      </c>
      <c r="BI27" s="262">
        <v>8.4</v>
      </c>
      <c r="BJ27" s="262">
        <v>20</v>
      </c>
      <c r="BK27" s="262">
        <f t="shared" si="14"/>
        <v>41325</v>
      </c>
      <c r="BL27" s="262">
        <f t="shared" si="15"/>
        <v>-17</v>
      </c>
      <c r="BM27" s="274">
        <f t="shared" si="16"/>
        <v>-4.1120410236563303E-4</v>
      </c>
      <c r="BN27" s="262">
        <f t="shared" si="17"/>
        <v>7.7658387438778295E-4</v>
      </c>
      <c r="BO27" s="262">
        <f t="shared" si="0"/>
        <v>3.1227180086814625E-4</v>
      </c>
      <c r="BP27" s="262">
        <f t="shared" si="1"/>
        <v>1.5753634090166592E-4</v>
      </c>
      <c r="BQ27" s="262">
        <f t="shared" si="2"/>
        <v>1.6012583459646017E-5</v>
      </c>
      <c r="BR27" s="262">
        <f t="shared" si="3"/>
        <v>2.1667192140115073E-6</v>
      </c>
      <c r="BS27" s="262">
        <f t="shared" si="18"/>
        <v>83.094474559492781</v>
      </c>
      <c r="BT27" s="262">
        <f t="shared" si="19"/>
        <v>33.413082692891649</v>
      </c>
      <c r="BU27" s="262">
        <f t="shared" si="20"/>
        <v>16.856388476478255</v>
      </c>
      <c r="BV27" s="262">
        <f t="shared" si="21"/>
        <v>1.7133464301821237</v>
      </c>
      <c r="BW27" s="262">
        <f t="shared" si="22"/>
        <v>0.23183895589923129</v>
      </c>
      <c r="BX27" s="262">
        <f t="shared" si="23"/>
        <v>83.094474559492781</v>
      </c>
      <c r="BY27" s="262">
        <f t="shared" si="24"/>
        <v>66.826165385783298</v>
      </c>
      <c r="BZ27" s="262">
        <f t="shared" si="25"/>
        <v>64.728531749676492</v>
      </c>
      <c r="CA27" s="262">
        <f t="shared" si="26"/>
        <v>14.392110013529839</v>
      </c>
      <c r="CB27" s="262">
        <f t="shared" si="27"/>
        <v>4.6367791179846254</v>
      </c>
      <c r="CC27" s="262">
        <f t="shared" si="28"/>
        <v>233.67806082646706</v>
      </c>
      <c r="CD27" s="262">
        <f t="shared" si="29"/>
        <v>6.9862629573197541</v>
      </c>
      <c r="CE27" s="262">
        <f t="shared" si="30"/>
        <v>31.132958227279293</v>
      </c>
      <c r="CF27" s="262">
        <f t="shared" si="31"/>
        <v>49.949519218312844</v>
      </c>
      <c r="CG27" s="262">
        <f t="shared" si="32"/>
        <v>46.315079831940182</v>
      </c>
      <c r="CH27" s="262">
        <f t="shared" si="33"/>
        <v>32.229507591130449</v>
      </c>
      <c r="CI27" s="262">
        <f t="shared" si="34"/>
        <v>28.821160857098242</v>
      </c>
      <c r="CJ27" s="262">
        <f t="shared" si="35"/>
        <v>17.120866098480207</v>
      </c>
      <c r="CK27" s="262">
        <f t="shared" si="36"/>
        <v>8.4162989833730695</v>
      </c>
      <c r="CL27" s="262">
        <f t="shared" si="37"/>
        <v>4.9118628720961706</v>
      </c>
      <c r="CM27" s="262">
        <f t="shared" si="38"/>
        <v>7.794544189436845</v>
      </c>
      <c r="CN27" s="262">
        <f>CD27*parameters!J$4+CE27*parameters!K$4+CF27*parameters!L$4+CG27*parameters!M$4+CH27*parameters!N$4+CI27*parameters!O$4+CJ27*parameters!P$4+CK27*parameters!Q$4+CL27*parameters!R$4+CM27*parameters!S$4</f>
        <v>22985.596453865186</v>
      </c>
      <c r="CO27" s="262">
        <f t="shared" si="39"/>
        <v>14115.647953928243</v>
      </c>
      <c r="CP27" s="262">
        <f t="shared" si="40"/>
        <v>5676.037003046069</v>
      </c>
      <c r="CQ27" s="262">
        <f t="shared" si="41"/>
        <v>2863.4737360095332</v>
      </c>
      <c r="CR27" s="262">
        <f t="shared" si="42"/>
        <v>291.05419054373988</v>
      </c>
      <c r="CS27" s="262">
        <f t="shared" si="43"/>
        <v>39.383570337601768</v>
      </c>
      <c r="CT27" s="349" t="s">
        <v>3790</v>
      </c>
      <c r="CU27" t="s">
        <v>3791</v>
      </c>
      <c r="CV27" t="s">
        <v>3792</v>
      </c>
      <c r="CW27">
        <v>45946</v>
      </c>
      <c r="CX27" s="262">
        <v>9.6782884347339036E-3</v>
      </c>
      <c r="CY27">
        <v>2975</v>
      </c>
      <c r="CZ27">
        <v>0.93525007999999998</v>
      </c>
      <c r="DA27">
        <v>30824</v>
      </c>
      <c r="DB27">
        <v>14323</v>
      </c>
      <c r="DC27">
        <v>474</v>
      </c>
      <c r="DD27">
        <v>215</v>
      </c>
      <c r="DE27">
        <v>44</v>
      </c>
      <c r="DF27">
        <v>62</v>
      </c>
      <c r="DG27">
        <v>28828</v>
      </c>
      <c r="DH27">
        <v>13395</v>
      </c>
      <c r="DI27">
        <v>444</v>
      </c>
      <c r="DJ27">
        <v>202</v>
      </c>
      <c r="DK27">
        <v>43</v>
      </c>
      <c r="DL27">
        <v>58</v>
      </c>
      <c r="DM27" s="262">
        <v>1996</v>
      </c>
      <c r="DN27" s="262">
        <v>928</v>
      </c>
      <c r="DO27" s="262">
        <v>30</v>
      </c>
      <c r="DP27" s="262">
        <v>13</v>
      </c>
      <c r="DQ27" s="262">
        <v>1</v>
      </c>
      <c r="DR27" s="262">
        <v>4</v>
      </c>
      <c r="DS27" s="262">
        <v>0.67087450485352373</v>
      </c>
      <c r="DT27" s="262">
        <v>0.31173551560527574</v>
      </c>
      <c r="DU27" s="262">
        <v>1.0316458451225351E-2</v>
      </c>
      <c r="DV27" s="262">
        <v>4.6794062595220476E-3</v>
      </c>
      <c r="DW27" s="262">
        <v>9.5764593218125625E-4</v>
      </c>
      <c r="DX27" s="262">
        <v>1.3494101771644974E-3</v>
      </c>
      <c r="DY27" s="262">
        <v>2025.1</v>
      </c>
      <c r="DZ27" s="262">
        <v>1110.82</v>
      </c>
      <c r="EA27" s="262">
        <v>8.9499999999999993</v>
      </c>
      <c r="EB27" s="262">
        <v>115.94</v>
      </c>
      <c r="EC27" s="262">
        <v>46.52</v>
      </c>
      <c r="ED27" s="262">
        <v>51.11</v>
      </c>
      <c r="EE27" s="262">
        <f t="shared" si="8"/>
        <v>0.60298829218327554</v>
      </c>
      <c r="EF27" s="262">
        <f t="shared" si="9"/>
        <v>0.33075475518395442</v>
      </c>
      <c r="EG27" s="262">
        <f t="shared" si="10"/>
        <v>2.6649277640809423E-3</v>
      </c>
      <c r="EH27" s="262">
        <f t="shared" si="11"/>
        <v>3.4521980443301056E-2</v>
      </c>
      <c r="EI27" s="262">
        <f t="shared" si="12"/>
        <v>1.385166922737938E-2</v>
      </c>
      <c r="EJ27" s="262">
        <f t="shared" si="13"/>
        <v>1.5218375198008598E-2</v>
      </c>
      <c r="EK27" s="262">
        <v>9.9031459999999994E-4</v>
      </c>
      <c r="EP27" s="262">
        <v>9.5729962438472599E-4</v>
      </c>
      <c r="EQ27" s="262">
        <v>9.8720852374237465E-3</v>
      </c>
      <c r="EU27" s="262">
        <v>746.69</v>
      </c>
    </row>
    <row r="28" spans="1:151">
      <c r="A28" s="352">
        <v>3157</v>
      </c>
      <c r="B28" s="262">
        <v>3</v>
      </c>
      <c r="C28" s="262">
        <v>1</v>
      </c>
      <c r="D28" s="262">
        <v>57</v>
      </c>
      <c r="E28" s="262" t="s">
        <v>195</v>
      </c>
      <c r="F28" s="262" t="s">
        <v>2251</v>
      </c>
      <c r="G28" s="262" t="s">
        <v>2252</v>
      </c>
      <c r="H28" s="262" t="s">
        <v>2202</v>
      </c>
      <c r="I28" s="262">
        <v>2.1023517993123361E-3</v>
      </c>
      <c r="J28" s="262">
        <v>1.617534162444342</v>
      </c>
      <c r="K28" s="262">
        <v>1.4733913884857281</v>
      </c>
      <c r="L28" s="262">
        <v>1.6288708909004288</v>
      </c>
      <c r="M28" s="262">
        <v>1.4511707595659622</v>
      </c>
      <c r="N28" s="262">
        <v>1.3578475336322871</v>
      </c>
      <c r="O28" s="262">
        <v>1.6800920598388953</v>
      </c>
      <c r="P28" s="262">
        <v>1.3413043478260869</v>
      </c>
      <c r="Q28" s="262">
        <v>1.1685393258426966</v>
      </c>
      <c r="R28" s="262">
        <v>1.1810561609388097</v>
      </c>
      <c r="S28" s="262">
        <v>1.3959731543624161</v>
      </c>
      <c r="T28" s="262">
        <v>1.3959731543624161</v>
      </c>
      <c r="U28">
        <v>6513</v>
      </c>
      <c r="V28">
        <v>4134</v>
      </c>
      <c r="W28">
        <v>14693</v>
      </c>
      <c r="X28">
        <v>4617</v>
      </c>
      <c r="Y28">
        <v>6287</v>
      </c>
      <c r="Z28">
        <v>3240</v>
      </c>
      <c r="AA28">
        <v>1639</v>
      </c>
      <c r="AB28">
        <v>0</v>
      </c>
      <c r="AC28">
        <v>10535</v>
      </c>
      <c r="AD28">
        <v>6091</v>
      </c>
      <c r="AE28">
        <v>23933</v>
      </c>
      <c r="AF28">
        <v>6596</v>
      </c>
      <c r="AG28">
        <v>9316</v>
      </c>
      <c r="AH28">
        <v>3801</v>
      </c>
      <c r="AI28" s="262">
        <v>2288</v>
      </c>
      <c r="AJ28" s="262">
        <v>0</v>
      </c>
      <c r="AK28" s="262">
        <v>0.73912824895681462</v>
      </c>
      <c r="AL28" s="262">
        <v>0.16851842541853099</v>
      </c>
      <c r="AM28" s="262">
        <v>7.8779347443567446E-2</v>
      </c>
      <c r="AN28" s="262">
        <v>1.1814388416871952E-2</v>
      </c>
      <c r="AO28" s="262">
        <v>1.7595897642149717E-3</v>
      </c>
      <c r="AP28" s="262">
        <v>1.4698128130767202E-2</v>
      </c>
      <c r="AQ28" s="262">
        <v>8.9391642499340895E-2</v>
      </c>
      <c r="AR28" s="262">
        <v>0.18389137885578696</v>
      </c>
      <c r="AS28" s="262">
        <v>0.17660822567888215</v>
      </c>
      <c r="AT28" s="262">
        <v>0.15986686000527286</v>
      </c>
      <c r="AU28" s="262">
        <v>0.15932309517532298</v>
      </c>
      <c r="AV28" s="262">
        <v>9.8652122330609021E-2</v>
      </c>
      <c r="AW28" s="262">
        <v>4.3254020564197207E-2</v>
      </c>
      <c r="AX28" s="262">
        <v>2.6364355391510677E-2</v>
      </c>
      <c r="AY28" s="262">
        <v>4.7950171368310042E-2</v>
      </c>
      <c r="AZ28" s="262">
        <v>29404</v>
      </c>
      <c r="BA28" s="262">
        <v>6704</v>
      </c>
      <c r="BB28" s="262">
        <v>3134</v>
      </c>
      <c r="BC28" s="262">
        <v>470</v>
      </c>
      <c r="BD28" s="262">
        <v>70</v>
      </c>
      <c r="BE28" s="262">
        <v>60688</v>
      </c>
      <c r="BF28" s="262">
        <v>1</v>
      </c>
      <c r="BG28" s="262">
        <v>2</v>
      </c>
      <c r="BH28" s="262">
        <v>3.43</v>
      </c>
      <c r="BI28" s="262">
        <v>9.9</v>
      </c>
      <c r="BJ28" s="262">
        <v>35</v>
      </c>
      <c r="BK28" s="262">
        <f t="shared" si="14"/>
        <v>60665</v>
      </c>
      <c r="BL28" s="262">
        <f t="shared" si="15"/>
        <v>-23</v>
      </c>
      <c r="BM28" s="274">
        <f t="shared" si="16"/>
        <v>-3.7898760875296601E-4</v>
      </c>
      <c r="BN28" s="262">
        <f t="shared" si="17"/>
        <v>1.5539076041169357E-3</v>
      </c>
      <c r="BO28" s="262">
        <f t="shared" si="0"/>
        <v>3.5428501489593038E-4</v>
      </c>
      <c r="BP28" s="262">
        <f t="shared" si="1"/>
        <v>1.6562190284663572E-4</v>
      </c>
      <c r="BQ28" s="262">
        <f t="shared" si="2"/>
        <v>2.4838000745985571E-5</v>
      </c>
      <c r="BR28" s="262">
        <f t="shared" si="3"/>
        <v>3.6992767068489149E-6</v>
      </c>
      <c r="BS28" s="262">
        <f t="shared" si="18"/>
        <v>166.26811364051213</v>
      </c>
      <c r="BT28" s="262">
        <f t="shared" si="19"/>
        <v>37.908496593864548</v>
      </c>
      <c r="BU28" s="262">
        <f t="shared" si="20"/>
        <v>17.721543604590021</v>
      </c>
      <c r="BV28" s="262">
        <f t="shared" si="21"/>
        <v>2.6576660798204559</v>
      </c>
      <c r="BW28" s="262">
        <f t="shared" si="22"/>
        <v>0.39582260763283389</v>
      </c>
      <c r="BX28" s="262">
        <f t="shared" si="23"/>
        <v>166.26811364051213</v>
      </c>
      <c r="BY28" s="262">
        <f t="shared" si="24"/>
        <v>75.816993187729096</v>
      </c>
      <c r="BZ28" s="262">
        <f t="shared" si="25"/>
        <v>60.784894563743777</v>
      </c>
      <c r="CA28" s="262">
        <f t="shared" si="26"/>
        <v>26.310894190222513</v>
      </c>
      <c r="CB28" s="262">
        <f t="shared" si="27"/>
        <v>13.853791267149186</v>
      </c>
      <c r="CC28" s="262">
        <f t="shared" si="28"/>
        <v>343.03468684935672</v>
      </c>
      <c r="CD28" s="262">
        <f t="shared" si="29"/>
        <v>5.0419677806094478</v>
      </c>
      <c r="CE28" s="262">
        <f t="shared" si="30"/>
        <v>30.664434091711051</v>
      </c>
      <c r="CF28" s="262">
        <f t="shared" si="31"/>
        <v>63.081121560091297</v>
      </c>
      <c r="CG28" s="262">
        <f t="shared" si="32"/>
        <v>60.582747390775857</v>
      </c>
      <c r="CH28" s="262">
        <f t="shared" si="33"/>
        <v>54.839878259498725</v>
      </c>
      <c r="CI28" s="262">
        <f t="shared" si="34"/>
        <v>54.653348061337176</v>
      </c>
      <c r="CJ28" s="262">
        <f t="shared" si="35"/>
        <v>33.841099890704896</v>
      </c>
      <c r="CK28" s="262">
        <f t="shared" si="36"/>
        <v>14.837629399215025</v>
      </c>
      <c r="CL28" s="262">
        <f t="shared" si="37"/>
        <v>9.0438883957120151</v>
      </c>
      <c r="CM28" s="262">
        <f t="shared" si="38"/>
        <v>16.448572019701224</v>
      </c>
      <c r="CN28" s="262">
        <f>CD28*parameters!J$4+CE28*parameters!K$4+CF28*parameters!L$4+CG28*parameters!M$4+CH28*parameters!N$4+CI28*parameters!O$4+CJ28*parameters!P$4+CK28*parameters!Q$4+CL28*parameters!R$4+CM28*parameters!S$4</f>
        <v>37338.117173965598</v>
      </c>
      <c r="CO28" s="262">
        <f t="shared" si="39"/>
        <v>27597.65716613756</v>
      </c>
      <c r="CP28" s="262">
        <f t="shared" si="40"/>
        <v>6292.1607142492931</v>
      </c>
      <c r="CQ28" s="262">
        <f t="shared" si="41"/>
        <v>2941.4725057364685</v>
      </c>
      <c r="CR28" s="262">
        <f t="shared" si="42"/>
        <v>441.12701904790686</v>
      </c>
      <c r="CS28" s="262">
        <f t="shared" si="43"/>
        <v>65.699768794369106</v>
      </c>
      <c r="CT28" s="349" t="s">
        <v>3793</v>
      </c>
      <c r="CU28" t="s">
        <v>3794</v>
      </c>
      <c r="CV28" t="s">
        <v>3795</v>
      </c>
      <c r="CW28">
        <v>82594</v>
      </c>
      <c r="CX28" s="262">
        <v>1.7398001022470119E-2</v>
      </c>
      <c r="CY28">
        <v>4050</v>
      </c>
      <c r="CZ28">
        <v>0.95096495999999997</v>
      </c>
      <c r="DA28">
        <v>55938</v>
      </c>
      <c r="DB28">
        <v>24973</v>
      </c>
      <c r="DC28">
        <v>1230</v>
      </c>
      <c r="DD28">
        <v>230</v>
      </c>
      <c r="DE28">
        <v>113</v>
      </c>
      <c r="DF28">
        <v>108</v>
      </c>
      <c r="DG28">
        <v>53197</v>
      </c>
      <c r="DH28">
        <v>23748</v>
      </c>
      <c r="DI28">
        <v>1170</v>
      </c>
      <c r="DJ28">
        <v>217</v>
      </c>
      <c r="DK28">
        <v>108</v>
      </c>
      <c r="DL28">
        <v>104</v>
      </c>
      <c r="DM28" s="262">
        <v>2741</v>
      </c>
      <c r="DN28" s="262">
        <v>1225</v>
      </c>
      <c r="DO28" s="262">
        <v>60</v>
      </c>
      <c r="DP28" s="262">
        <v>13</v>
      </c>
      <c r="DQ28" s="262">
        <v>5</v>
      </c>
      <c r="DR28" s="262">
        <v>4</v>
      </c>
      <c r="DS28" s="262">
        <v>0.67726469235053399</v>
      </c>
      <c r="DT28" s="262">
        <v>0.30235852483231229</v>
      </c>
      <c r="DU28" s="262">
        <v>1.4892122914497421E-2</v>
      </c>
      <c r="DV28" s="262">
        <v>2.7847059108409814E-3</v>
      </c>
      <c r="DW28" s="262">
        <v>1.3681381214131778E-3</v>
      </c>
      <c r="DX28" s="262">
        <v>1.3076010363948956E-3</v>
      </c>
      <c r="DY28" s="262">
        <v>3640.38</v>
      </c>
      <c r="DZ28" s="262">
        <v>1996.85</v>
      </c>
      <c r="EA28" s="262">
        <v>16.079999999999998</v>
      </c>
      <c r="EB28" s="262">
        <v>208.4</v>
      </c>
      <c r="EC28" s="262">
        <v>83.61</v>
      </c>
      <c r="ED28" s="262">
        <v>91.88</v>
      </c>
      <c r="EE28" s="262">
        <f t="shared" si="8"/>
        <v>0.60299145299145307</v>
      </c>
      <c r="EF28" s="262">
        <f t="shared" si="9"/>
        <v>0.3307576359901942</v>
      </c>
      <c r="EG28" s="262">
        <f t="shared" si="10"/>
        <v>2.6634863844166171E-3</v>
      </c>
      <c r="EH28" s="262">
        <f t="shared" si="11"/>
        <v>3.4519313589081037E-2</v>
      </c>
      <c r="EI28" s="262">
        <f t="shared" si="12"/>
        <v>1.384913536076327E-2</v>
      </c>
      <c r="EJ28" s="262">
        <f t="shared" si="13"/>
        <v>1.5218975684091965E-2</v>
      </c>
      <c r="EK28" s="262">
        <v>1.7802156999999999E-3</v>
      </c>
      <c r="EP28" s="262">
        <v>1.6257075785702873E-3</v>
      </c>
      <c r="EQ28" s="262">
        <v>1.6764995386984199E-2</v>
      </c>
      <c r="EU28" s="262">
        <v>1268.05</v>
      </c>
    </row>
    <row r="29" spans="1:151">
      <c r="A29" s="352">
        <v>3158</v>
      </c>
      <c r="B29" s="262">
        <v>3</v>
      </c>
      <c r="C29" s="262">
        <v>1</v>
      </c>
      <c r="D29" s="262">
        <v>58</v>
      </c>
      <c r="E29" s="262" t="s">
        <v>195</v>
      </c>
      <c r="F29" s="262" t="s">
        <v>2253</v>
      </c>
      <c r="G29" s="262" t="s">
        <v>2254</v>
      </c>
      <c r="H29" s="262" t="s">
        <v>2202</v>
      </c>
      <c r="I29" s="262">
        <v>1.8519636130687625E-3</v>
      </c>
      <c r="J29" s="262">
        <v>1.6515807424898334</v>
      </c>
      <c r="K29" s="262">
        <v>1.7894027840143691</v>
      </c>
      <c r="L29" s="262">
        <v>1.9004694835680751</v>
      </c>
      <c r="M29" s="262">
        <v>1.567463106113844</v>
      </c>
      <c r="N29" s="262">
        <v>1.3345588235294117</v>
      </c>
      <c r="O29" s="262">
        <v>1.6896367521367521</v>
      </c>
      <c r="P29" s="262">
        <v>1.5160606060606061</v>
      </c>
      <c r="Q29" s="262">
        <v>1.3140096618357489</v>
      </c>
      <c r="R29" s="262">
        <v>1.1840490797546013</v>
      </c>
      <c r="S29" s="262">
        <v>1.1792828685258965</v>
      </c>
      <c r="T29" s="262">
        <v>1.1792828685258965</v>
      </c>
      <c r="U29">
        <v>7623</v>
      </c>
      <c r="V29">
        <v>2227</v>
      </c>
      <c r="W29">
        <v>13845</v>
      </c>
      <c r="X29">
        <v>3662</v>
      </c>
      <c r="Y29">
        <v>5172</v>
      </c>
      <c r="Z29">
        <v>2264</v>
      </c>
      <c r="AA29">
        <v>1381</v>
      </c>
      <c r="AB29">
        <v>0</v>
      </c>
      <c r="AC29">
        <v>12590</v>
      </c>
      <c r="AD29">
        <v>3985</v>
      </c>
      <c r="AE29">
        <v>26312</v>
      </c>
      <c r="AF29">
        <v>5550</v>
      </c>
      <c r="AG29">
        <v>8166</v>
      </c>
      <c r="AH29">
        <v>2869</v>
      </c>
      <c r="AI29" s="262">
        <v>1628</v>
      </c>
      <c r="AJ29" s="262">
        <v>0</v>
      </c>
      <c r="AK29" s="262">
        <v>0.73202260015979914</v>
      </c>
      <c r="AL29" s="262">
        <v>0.14718639424723204</v>
      </c>
      <c r="AM29" s="262">
        <v>9.5908001369706661E-2</v>
      </c>
      <c r="AN29" s="262">
        <v>2.2343339801392536E-2</v>
      </c>
      <c r="AO29" s="262">
        <v>2.5396644218696495E-3</v>
      </c>
      <c r="AP29" s="262">
        <v>2.4377593360995851E-2</v>
      </c>
      <c r="AQ29" s="262">
        <v>0.10851960915540089</v>
      </c>
      <c r="AR29" s="262">
        <v>0.21201980993173605</v>
      </c>
      <c r="AS29" s="262">
        <v>0.16630973095971088</v>
      </c>
      <c r="AT29" s="262">
        <v>0.14623209744344801</v>
      </c>
      <c r="AU29" s="262">
        <v>0.14143019676080845</v>
      </c>
      <c r="AV29" s="262">
        <v>9.4247757997590678E-2</v>
      </c>
      <c r="AW29" s="262">
        <v>3.9904296613572483E-2</v>
      </c>
      <c r="AX29" s="262">
        <v>2.5431669120599652E-2</v>
      </c>
      <c r="AY29" s="262">
        <v>4.1527238656137062E-2</v>
      </c>
      <c r="AZ29" s="262">
        <v>25653</v>
      </c>
      <c r="BA29" s="262">
        <v>5158</v>
      </c>
      <c r="BB29" s="262">
        <v>3361</v>
      </c>
      <c r="BC29" s="262">
        <v>783</v>
      </c>
      <c r="BD29" s="262">
        <v>89</v>
      </c>
      <c r="BE29" s="262">
        <v>59768</v>
      </c>
      <c r="BF29" s="262">
        <v>1</v>
      </c>
      <c r="BG29" s="262">
        <v>2</v>
      </c>
      <c r="BH29" s="262">
        <v>3.7800000000000002</v>
      </c>
      <c r="BI29" s="262">
        <v>9.6999999999999993</v>
      </c>
      <c r="BJ29" s="262">
        <v>39</v>
      </c>
      <c r="BK29" s="262">
        <f t="shared" si="14"/>
        <v>59740</v>
      </c>
      <c r="BL29" s="262">
        <f t="shared" si="15"/>
        <v>-28</v>
      </c>
      <c r="BM29" s="274">
        <f t="shared" si="16"/>
        <v>-4.6847811537946725E-4</v>
      </c>
      <c r="BN29" s="262">
        <f t="shared" si="17"/>
        <v>1.3556792194399315E-3</v>
      </c>
      <c r="BO29" s="262">
        <f t="shared" si="0"/>
        <v>2.7258384648466721E-4</v>
      </c>
      <c r="BP29" s="262">
        <f t="shared" si="1"/>
        <v>1.7761812873884575E-4</v>
      </c>
      <c r="BQ29" s="262">
        <f t="shared" si="2"/>
        <v>4.1379052306610003E-5</v>
      </c>
      <c r="BR29" s="262">
        <f t="shared" si="3"/>
        <v>4.7033660987079063E-6</v>
      </c>
      <c r="BS29" s="262">
        <f t="shared" si="18"/>
        <v>145.05767648007267</v>
      </c>
      <c r="BT29" s="262">
        <f t="shared" si="19"/>
        <v>29.16647157385939</v>
      </c>
      <c r="BU29" s="262">
        <f t="shared" si="20"/>
        <v>19.005139775056495</v>
      </c>
      <c r="BV29" s="262">
        <f t="shared" si="21"/>
        <v>4.4275585968072706</v>
      </c>
      <c r="BW29" s="262">
        <f t="shared" si="22"/>
        <v>0.50326017256174593</v>
      </c>
      <c r="BX29" s="262">
        <f t="shared" si="23"/>
        <v>145.05767648007267</v>
      </c>
      <c r="BY29" s="262">
        <f t="shared" si="24"/>
        <v>58.33294314771878</v>
      </c>
      <c r="BZ29" s="262">
        <f t="shared" si="25"/>
        <v>71.839428349713558</v>
      </c>
      <c r="CA29" s="262">
        <f t="shared" si="26"/>
        <v>42.947318389030521</v>
      </c>
      <c r="CB29" s="262">
        <f t="shared" si="27"/>
        <v>19.627146729908091</v>
      </c>
      <c r="CC29" s="262">
        <f t="shared" si="28"/>
        <v>337.8045130964436</v>
      </c>
      <c r="CD29" s="262">
        <f t="shared" si="29"/>
        <v>8.2348610557742994</v>
      </c>
      <c r="CE29" s="262">
        <f t="shared" si="30"/>
        <v>36.658413732156561</v>
      </c>
      <c r="CF29" s="262">
        <f t="shared" si="31"/>
        <v>71.621248660790613</v>
      </c>
      <c r="CG29" s="262">
        <f t="shared" si="32"/>
        <v>56.180177690045667</v>
      </c>
      <c r="CH29" s="262">
        <f t="shared" si="33"/>
        <v>49.397862475955648</v>
      </c>
      <c r="CI29" s="262">
        <f t="shared" si="34"/>
        <v>47.775758753919114</v>
      </c>
      <c r="CJ29" s="262">
        <f t="shared" si="35"/>
        <v>31.837318000807567</v>
      </c>
      <c r="CK29" s="262">
        <f t="shared" si="36"/>
        <v>13.479851488003916</v>
      </c>
      <c r="CL29" s="262">
        <f t="shared" si="37"/>
        <v>8.5909326045140251</v>
      </c>
      <c r="CM29" s="262">
        <f t="shared" si="38"/>
        <v>14.028088634476191</v>
      </c>
      <c r="CN29" s="262">
        <f>CD29*parameters!J$4+CE29*parameters!K$4+CF29*parameters!L$4+CG29*parameters!M$4+CH29*parameters!N$4+CI29*parameters!O$4+CJ29*parameters!P$4+CK29*parameters!Q$4+CL29*parameters!R$4+CM29*parameters!S$4</f>
        <v>35207.224353515099</v>
      </c>
      <c r="CO29" s="262">
        <f t="shared" si="39"/>
        <v>25772.483915669527</v>
      </c>
      <c r="CP29" s="262">
        <f t="shared" si="40"/>
        <v>5182.0244040472226</v>
      </c>
      <c r="CQ29" s="262">
        <f t="shared" si="41"/>
        <v>3376.654521520496</v>
      </c>
      <c r="CR29" s="262">
        <f t="shared" si="42"/>
        <v>786.64697719445053</v>
      </c>
      <c r="CS29" s="262">
        <f t="shared" si="43"/>
        <v>89.414535083404971</v>
      </c>
      <c r="CT29" s="349" t="s">
        <v>3796</v>
      </c>
      <c r="CU29" t="s">
        <v>3797</v>
      </c>
      <c r="CV29" t="s">
        <v>3798</v>
      </c>
      <c r="CW29">
        <v>73771</v>
      </c>
      <c r="CX29" s="262">
        <v>1.5539481480841746E-2</v>
      </c>
      <c r="CY29">
        <v>3749</v>
      </c>
      <c r="CZ29">
        <v>0.94918057</v>
      </c>
      <c r="DA29">
        <v>49907</v>
      </c>
      <c r="DB29">
        <v>22511</v>
      </c>
      <c r="DC29">
        <v>935</v>
      </c>
      <c r="DD29">
        <v>241</v>
      </c>
      <c r="DE29">
        <v>70</v>
      </c>
      <c r="DF29">
        <v>102</v>
      </c>
      <c r="DG29">
        <v>47370</v>
      </c>
      <c r="DH29">
        <v>21367</v>
      </c>
      <c r="DI29">
        <v>892</v>
      </c>
      <c r="DJ29">
        <v>229</v>
      </c>
      <c r="DK29">
        <v>68</v>
      </c>
      <c r="DL29">
        <v>99</v>
      </c>
      <c r="DM29" s="262">
        <v>2537</v>
      </c>
      <c r="DN29" s="262">
        <v>1144</v>
      </c>
      <c r="DO29" s="262">
        <v>43</v>
      </c>
      <c r="DP29" s="262">
        <v>12</v>
      </c>
      <c r="DQ29" s="262">
        <v>2</v>
      </c>
      <c r="DR29" s="262">
        <v>3</v>
      </c>
      <c r="DS29" s="262">
        <v>0.67651245069200638</v>
      </c>
      <c r="DT29" s="262">
        <v>0.30514700898727143</v>
      </c>
      <c r="DU29" s="262">
        <v>1.2674357132206422E-2</v>
      </c>
      <c r="DV29" s="262">
        <v>3.266866383809356E-3</v>
      </c>
      <c r="DW29" s="262">
        <v>9.488823521437964E-4</v>
      </c>
      <c r="DX29" s="262">
        <v>1.3826571416952461E-3</v>
      </c>
      <c r="DY29" s="262">
        <v>3251.5</v>
      </c>
      <c r="DZ29" s="262">
        <v>1783.53</v>
      </c>
      <c r="EA29" s="262">
        <v>14.36</v>
      </c>
      <c r="EB29" s="262">
        <v>186.14</v>
      </c>
      <c r="EC29" s="262">
        <v>74.67</v>
      </c>
      <c r="ED29" s="262">
        <v>82.05</v>
      </c>
      <c r="EE29" s="262">
        <f t="shared" si="8"/>
        <v>0.60299503917659603</v>
      </c>
      <c r="EF29" s="262">
        <f t="shared" si="9"/>
        <v>0.33075803236125922</v>
      </c>
      <c r="EG29" s="262">
        <f t="shared" si="10"/>
        <v>2.6630812740507208E-3</v>
      </c>
      <c r="EH29" s="262">
        <f t="shared" si="11"/>
        <v>3.4519912837869163E-2</v>
      </c>
      <c r="EI29" s="262">
        <f t="shared" si="12"/>
        <v>1.3847651722379341E-2</v>
      </c>
      <c r="EJ29" s="262">
        <f t="shared" si="13"/>
        <v>1.5216282627845518E-2</v>
      </c>
      <c r="EK29" s="262">
        <v>1.5900440000000001E-3</v>
      </c>
      <c r="EP29" s="262">
        <v>1.5057225348107169E-3</v>
      </c>
      <c r="EQ29" s="262">
        <v>1.5527658038218605E-2</v>
      </c>
      <c r="EU29" s="262">
        <v>1174.46</v>
      </c>
    </row>
    <row r="30" spans="1:151">
      <c r="A30" s="352">
        <v>3241</v>
      </c>
      <c r="B30" s="262">
        <v>3</v>
      </c>
      <c r="C30" s="262">
        <v>2</v>
      </c>
      <c r="D30" s="262">
        <v>41</v>
      </c>
      <c r="E30" s="262" t="s">
        <v>195</v>
      </c>
      <c r="F30" s="262" t="s">
        <v>2255</v>
      </c>
      <c r="G30" s="262" t="s">
        <v>2256</v>
      </c>
      <c r="H30" s="262" t="s">
        <v>2202</v>
      </c>
      <c r="I30" s="262">
        <v>1.1933919503104698E-2</v>
      </c>
      <c r="J30" s="262">
        <v>3.1970641256760235</v>
      </c>
      <c r="K30" s="262">
        <v>2.9197740677796662</v>
      </c>
      <c r="L30" s="262">
        <v>2.9664857993890985</v>
      </c>
      <c r="M30" s="262">
        <v>1.9483803362339971</v>
      </c>
      <c r="N30" s="262">
        <v>1.560676532769556</v>
      </c>
      <c r="O30" s="262">
        <v>2.3177583804004986</v>
      </c>
      <c r="P30" s="262">
        <v>1.8795266694416364</v>
      </c>
      <c r="Q30" s="262">
        <v>1.3213985720285595</v>
      </c>
      <c r="R30" s="262">
        <v>1.4282266079795543</v>
      </c>
      <c r="S30" s="262">
        <v>1.4092331768388107</v>
      </c>
      <c r="T30" s="262">
        <v>1.4092331768388107</v>
      </c>
      <c r="U30">
        <v>19415</v>
      </c>
      <c r="V30">
        <v>20006</v>
      </c>
      <c r="W30">
        <v>105418</v>
      </c>
      <c r="X30">
        <v>31409</v>
      </c>
      <c r="Y30">
        <v>30450</v>
      </c>
      <c r="Z30">
        <v>16567</v>
      </c>
      <c r="AA30">
        <v>14058</v>
      </c>
      <c r="AB30">
        <v>0</v>
      </c>
      <c r="AC30">
        <v>62071</v>
      </c>
      <c r="AD30">
        <v>58413</v>
      </c>
      <c r="AE30">
        <v>312721</v>
      </c>
      <c r="AF30">
        <v>57529</v>
      </c>
      <c r="AG30">
        <v>63206</v>
      </c>
      <c r="AH30">
        <v>22644</v>
      </c>
      <c r="AI30" s="262">
        <v>19811</v>
      </c>
      <c r="AJ30" s="262">
        <v>0</v>
      </c>
      <c r="AK30" s="262">
        <v>0.63838172712015273</v>
      </c>
      <c r="AL30" s="262">
        <v>0.14039881144800528</v>
      </c>
      <c r="AM30" s="262">
        <v>0.11684475757347634</v>
      </c>
      <c r="AN30" s="262">
        <v>8.656413708202515E-2</v>
      </c>
      <c r="AO30" s="262">
        <v>1.7810566776340554E-2</v>
      </c>
      <c r="AP30" s="262">
        <v>5.0363159400606011E-2</v>
      </c>
      <c r="AQ30" s="262">
        <v>0.18379450727870028</v>
      </c>
      <c r="AR30" s="262">
        <v>0.28115294060870133</v>
      </c>
      <c r="AS30" s="262">
        <v>0.16398361904630585</v>
      </c>
      <c r="AT30" s="262">
        <v>0.10793090491669913</v>
      </c>
      <c r="AU30" s="262">
        <v>9.4900600841799007E-2</v>
      </c>
      <c r="AV30" s="262">
        <v>5.442564970543929E-2</v>
      </c>
      <c r="AW30" s="262">
        <v>2.5140213655620785E-2</v>
      </c>
      <c r="AX30" s="262">
        <v>1.4821109092601339E-2</v>
      </c>
      <c r="AY30" s="262">
        <v>2.3487295453526971E-2</v>
      </c>
      <c r="AZ30" s="262">
        <v>144160</v>
      </c>
      <c r="BA30" s="262">
        <v>31705</v>
      </c>
      <c r="BB30" s="262">
        <v>26386</v>
      </c>
      <c r="BC30" s="262">
        <v>19548</v>
      </c>
      <c r="BD30" s="262">
        <v>4022</v>
      </c>
      <c r="BE30" s="262">
        <v>580201</v>
      </c>
      <c r="BF30" s="262">
        <v>1</v>
      </c>
      <c r="BG30" s="262">
        <v>2</v>
      </c>
      <c r="BH30" s="262">
        <v>3.21</v>
      </c>
      <c r="BI30" s="262">
        <v>7.5</v>
      </c>
      <c r="BJ30" s="262">
        <v>35</v>
      </c>
      <c r="BK30" s="262">
        <f t="shared" si="14"/>
        <v>579649</v>
      </c>
      <c r="BL30" s="262">
        <f t="shared" si="15"/>
        <v>-552</v>
      </c>
      <c r="BM30" s="274">
        <f t="shared" si="16"/>
        <v>-9.513944305507919E-4</v>
      </c>
      <c r="BN30" s="262">
        <f t="shared" si="17"/>
        <v>7.6183961437048513E-3</v>
      </c>
      <c r="BO30" s="262">
        <f t="shared" si="0"/>
        <v>1.6755081141520693E-3</v>
      </c>
      <c r="BP30" s="262">
        <f t="shared" si="1"/>
        <v>1.3944159312416495E-3</v>
      </c>
      <c r="BQ30" s="262">
        <f t="shared" si="2"/>
        <v>1.0330494437926084E-3</v>
      </c>
      <c r="BR30" s="262">
        <f t="shared" si="3"/>
        <v>2.1254987021351908E-4</v>
      </c>
      <c r="BS30" s="262">
        <f t="shared" si="18"/>
        <v>815.1683873764191</v>
      </c>
      <c r="BT30" s="262">
        <f t="shared" si="19"/>
        <v>179.27936821427141</v>
      </c>
      <c r="BU30" s="262">
        <f t="shared" si="20"/>
        <v>149.2025046428565</v>
      </c>
      <c r="BV30" s="262">
        <f t="shared" si="21"/>
        <v>110.5362904858091</v>
      </c>
      <c r="BW30" s="262">
        <f t="shared" si="22"/>
        <v>22.742836112846543</v>
      </c>
      <c r="BX30" s="262">
        <f t="shared" si="23"/>
        <v>815.1683873764191</v>
      </c>
      <c r="BY30" s="262">
        <f t="shared" si="24"/>
        <v>358.55873642854283</v>
      </c>
      <c r="BZ30" s="262">
        <f t="shared" si="25"/>
        <v>478.94003990356936</v>
      </c>
      <c r="CA30" s="262">
        <f t="shared" si="26"/>
        <v>829.02217864356828</v>
      </c>
      <c r="CB30" s="262">
        <f t="shared" si="27"/>
        <v>795.99926394962904</v>
      </c>
      <c r="CC30" s="262">
        <f t="shared" si="28"/>
        <v>3277.6886063017287</v>
      </c>
      <c r="CD30" s="262">
        <f t="shared" si="29"/>
        <v>165.07475374472412</v>
      </c>
      <c r="CE30" s="262">
        <f t="shared" si="30"/>
        <v>602.421162408236</v>
      </c>
      <c r="CF30" s="262">
        <f t="shared" si="31"/>
        <v>921.53179006136691</v>
      </c>
      <c r="CG30" s="262">
        <f t="shared" si="32"/>
        <v>537.48723976819986</v>
      </c>
      <c r="CH30" s="262">
        <f t="shared" si="33"/>
        <v>353.76389731329994</v>
      </c>
      <c r="CI30" s="262">
        <f t="shared" si="34"/>
        <v>311.05461811035286</v>
      </c>
      <c r="CJ30" s="262">
        <f t="shared" si="35"/>
        <v>178.3903319300874</v>
      </c>
      <c r="CK30" s="262">
        <f t="shared" si="36"/>
        <v>82.401791859019383</v>
      </c>
      <c r="CL30" s="262">
        <f t="shared" si="37"/>
        <v>48.578980405574363</v>
      </c>
      <c r="CM30" s="262">
        <f t="shared" si="38"/>
        <v>76.984040700867752</v>
      </c>
      <c r="CN30" s="262">
        <f>CD30*parameters!J$4+CE30*parameters!K$4+CF30*parameters!L$4+CG30*parameters!M$4+CH30*parameters!N$4+CI30*parameters!O$4+CJ30*parameters!P$4+CK30*parameters!Q$4+CL30*parameters!R$4+CM30*parameters!S$4</f>
        <v>287429.26849792263</v>
      </c>
      <c r="CO30" s="262">
        <f t="shared" si="39"/>
        <v>183489.59284858595</v>
      </c>
      <c r="CP30" s="262">
        <f t="shared" si="40"/>
        <v>40354.727672477922</v>
      </c>
      <c r="CQ30" s="262">
        <f t="shared" si="41"/>
        <v>33584.603197161414</v>
      </c>
      <c r="CR30" s="262">
        <f t="shared" si="42"/>
        <v>24881.066599640388</v>
      </c>
      <c r="CS30" s="262">
        <f t="shared" si="43"/>
        <v>5119.2781800569692</v>
      </c>
      <c r="CT30" s="349" t="s">
        <v>3799</v>
      </c>
      <c r="CU30" t="s">
        <v>3800</v>
      </c>
      <c r="CV30" t="s">
        <v>3801</v>
      </c>
      <c r="CW30">
        <v>578638</v>
      </c>
      <c r="CX30" s="262">
        <v>0.12188711668692719</v>
      </c>
      <c r="CY30">
        <v>65246</v>
      </c>
      <c r="CZ30">
        <v>0.88724210999999997</v>
      </c>
      <c r="DA30">
        <v>391561</v>
      </c>
      <c r="DB30">
        <v>175163</v>
      </c>
      <c r="DC30">
        <v>6920</v>
      </c>
      <c r="DD30">
        <v>3281</v>
      </c>
      <c r="DE30">
        <v>755</v>
      </c>
      <c r="DF30">
        <v>958</v>
      </c>
      <c r="DG30">
        <v>347420</v>
      </c>
      <c r="DH30">
        <v>155415</v>
      </c>
      <c r="DI30">
        <v>6142</v>
      </c>
      <c r="DJ30">
        <v>2911</v>
      </c>
      <c r="DK30">
        <v>669</v>
      </c>
      <c r="DL30">
        <v>848</v>
      </c>
      <c r="DM30" s="262">
        <v>44141</v>
      </c>
      <c r="DN30" s="262">
        <v>19748</v>
      </c>
      <c r="DO30" s="262">
        <v>778</v>
      </c>
      <c r="DP30" s="262">
        <v>370</v>
      </c>
      <c r="DQ30" s="262">
        <v>86</v>
      </c>
      <c r="DR30" s="262">
        <v>110</v>
      </c>
      <c r="DS30" s="262">
        <v>0.67669423715690979</v>
      </c>
      <c r="DT30" s="262">
        <v>0.3027160331675417</v>
      </c>
      <c r="DU30" s="262">
        <v>1.1959117790397451E-2</v>
      </c>
      <c r="DV30" s="262">
        <v>5.6702117731638781E-3</v>
      </c>
      <c r="DW30" s="262">
        <v>1.3047881404263115E-3</v>
      </c>
      <c r="DX30" s="262">
        <v>1.6556119715608031E-3</v>
      </c>
      <c r="DY30" s="262">
        <v>25503.81</v>
      </c>
      <c r="DZ30" s="262">
        <v>13989.52</v>
      </c>
      <c r="EA30" s="262">
        <v>112.65</v>
      </c>
      <c r="EB30" s="262">
        <v>1460.05</v>
      </c>
      <c r="EC30" s="262">
        <v>585.74</v>
      </c>
      <c r="ED30" s="262">
        <v>643.61</v>
      </c>
      <c r="EE30" s="262">
        <f t="shared" si="8"/>
        <v>0.60299280914369369</v>
      </c>
      <c r="EF30" s="262">
        <f t="shared" si="9"/>
        <v>0.33075763830470373</v>
      </c>
      <c r="EG30" s="262">
        <f t="shared" si="10"/>
        <v>2.6634114647982828E-3</v>
      </c>
      <c r="EH30" s="262">
        <f t="shared" si="11"/>
        <v>3.4520318767676278E-2</v>
      </c>
      <c r="EI30" s="262">
        <f t="shared" si="12"/>
        <v>1.3848793887181058E-2</v>
      </c>
      <c r="EJ30" s="262">
        <f t="shared" si="13"/>
        <v>1.5217028431946939E-2</v>
      </c>
      <c r="EK30" s="262">
        <v>1.2471847499999999E-2</v>
      </c>
      <c r="EP30" s="262">
        <v>1.3741927954441888E-2</v>
      </c>
      <c r="EQ30" s="262">
        <v>0.14171266825679429</v>
      </c>
      <c r="EU30" s="262">
        <v>10718.7</v>
      </c>
    </row>
    <row r="31" spans="1:151">
      <c r="A31" s="352">
        <v>3251</v>
      </c>
      <c r="B31" s="262">
        <v>3</v>
      </c>
      <c r="C31" s="262">
        <v>2</v>
      </c>
      <c r="D31" s="262">
        <v>51</v>
      </c>
      <c r="E31" s="262" t="s">
        <v>195</v>
      </c>
      <c r="F31" s="262" t="s">
        <v>2257</v>
      </c>
      <c r="G31" s="262" t="s">
        <v>2258</v>
      </c>
      <c r="H31" s="262" t="s">
        <v>2202</v>
      </c>
      <c r="I31" s="262">
        <v>3.5874528566818818E-3</v>
      </c>
      <c r="J31" s="262">
        <v>1.4457339625047825</v>
      </c>
      <c r="K31" s="262">
        <v>1.3970978311749103</v>
      </c>
      <c r="L31" s="262">
        <v>1.379946075930919</v>
      </c>
      <c r="M31" s="262">
        <v>1.4521495634985999</v>
      </c>
      <c r="N31" s="262">
        <v>1.3877151799687011</v>
      </c>
      <c r="O31" s="262">
        <v>1.8122279792746114</v>
      </c>
      <c r="P31" s="262">
        <v>1.3628082299356055</v>
      </c>
      <c r="Q31" s="262">
        <v>1.1898562516951452</v>
      </c>
      <c r="R31" s="262">
        <v>1.2703927492447129</v>
      </c>
      <c r="S31" s="262">
        <v>1.3333333333333333</v>
      </c>
      <c r="T31" s="262">
        <v>1.3333333333333333</v>
      </c>
      <c r="U31">
        <v>7841</v>
      </c>
      <c r="V31">
        <v>6409</v>
      </c>
      <c r="W31">
        <v>27446</v>
      </c>
      <c r="X31">
        <v>8627</v>
      </c>
      <c r="Y31">
        <v>11192</v>
      </c>
      <c r="Z31">
        <v>5673</v>
      </c>
      <c r="AA31">
        <v>3828</v>
      </c>
      <c r="AB31">
        <v>0</v>
      </c>
      <c r="AC31">
        <v>11336</v>
      </c>
      <c r="AD31">
        <v>8954</v>
      </c>
      <c r="AE31">
        <v>37874</v>
      </c>
      <c r="AF31">
        <v>12363</v>
      </c>
      <c r="AG31">
        <v>17421</v>
      </c>
      <c r="AH31">
        <v>6910</v>
      </c>
      <c r="AI31" s="262">
        <v>5104</v>
      </c>
      <c r="AJ31" s="262">
        <v>0</v>
      </c>
      <c r="AK31" s="262">
        <v>0.77645689705969001</v>
      </c>
      <c r="AL31" s="262">
        <v>0.15334983206646632</v>
      </c>
      <c r="AM31" s="262">
        <v>6.0883271463084088E-2</v>
      </c>
      <c r="AN31" s="262">
        <v>8.2935596016734427E-3</v>
      </c>
      <c r="AO31" s="262">
        <v>1.0164398090860881E-3</v>
      </c>
      <c r="AP31" s="262">
        <v>1.3363121959367757E-2</v>
      </c>
      <c r="AQ31" s="262">
        <v>6.9331635103250994E-2</v>
      </c>
      <c r="AR31" s="262">
        <v>0.14445743636857161</v>
      </c>
      <c r="AS31" s="262">
        <v>0.15765351930344726</v>
      </c>
      <c r="AT31" s="262">
        <v>0.16971164888397053</v>
      </c>
      <c r="AU31" s="262">
        <v>0.17979662998768087</v>
      </c>
      <c r="AV31" s="262">
        <v>0.11247990311736579</v>
      </c>
      <c r="AW31" s="262">
        <v>5.3170609483640614E-2</v>
      </c>
      <c r="AX31" s="262">
        <v>3.6289228070908064E-2</v>
      </c>
      <c r="AY31" s="262">
        <v>6.3746267721796507E-2</v>
      </c>
      <c r="AZ31" s="262">
        <v>52709</v>
      </c>
      <c r="BA31" s="262">
        <v>10410</v>
      </c>
      <c r="BB31" s="262">
        <v>4133</v>
      </c>
      <c r="BC31" s="262">
        <v>563</v>
      </c>
      <c r="BD31" s="262">
        <v>69</v>
      </c>
      <c r="BE31" s="262">
        <v>95786</v>
      </c>
      <c r="BF31" s="262">
        <v>1</v>
      </c>
      <c r="BG31" s="262">
        <v>2</v>
      </c>
      <c r="BH31" s="262">
        <v>3.7</v>
      </c>
      <c r="BI31" s="262">
        <v>9.5</v>
      </c>
      <c r="BJ31" s="262">
        <v>23</v>
      </c>
      <c r="BK31" s="262">
        <f t="shared" si="14"/>
        <v>95757</v>
      </c>
      <c r="BL31" s="262">
        <f t="shared" si="15"/>
        <v>-29</v>
      </c>
      <c r="BM31" s="274">
        <f t="shared" si="16"/>
        <v>-3.0275823189192578E-4</v>
      </c>
      <c r="BN31" s="262">
        <f t="shared" si="17"/>
        <v>2.7855025134471351E-3</v>
      </c>
      <c r="BO31" s="262">
        <f t="shared" si="0"/>
        <v>5.501352931185315E-4</v>
      </c>
      <c r="BP31" s="262">
        <f t="shared" si="1"/>
        <v>2.1841586613437951E-4</v>
      </c>
      <c r="BQ31" s="262">
        <f t="shared" si="2"/>
        <v>2.9752754085084844E-5</v>
      </c>
      <c r="BR31" s="262">
        <f t="shared" si="3"/>
        <v>3.6464298967510734E-6</v>
      </c>
      <c r="BS31" s="262">
        <f t="shared" si="18"/>
        <v>298.04876893884347</v>
      </c>
      <c r="BT31" s="262">
        <f t="shared" si="19"/>
        <v>58.864476363682869</v>
      </c>
      <c r="BU31" s="262">
        <f t="shared" si="20"/>
        <v>23.370497676378609</v>
      </c>
      <c r="BV31" s="262">
        <f t="shared" si="21"/>
        <v>3.1835446871040785</v>
      </c>
      <c r="BW31" s="262">
        <f t="shared" si="22"/>
        <v>0.39016799895236487</v>
      </c>
      <c r="BX31" s="262">
        <f t="shared" si="23"/>
        <v>298.04876893884347</v>
      </c>
      <c r="BY31" s="262">
        <f t="shared" si="24"/>
        <v>117.72895272736574</v>
      </c>
      <c r="BZ31" s="262">
        <f t="shared" si="25"/>
        <v>86.470841402600854</v>
      </c>
      <c r="CA31" s="262">
        <f t="shared" si="26"/>
        <v>30.243674527488746</v>
      </c>
      <c r="CB31" s="262">
        <f t="shared" si="27"/>
        <v>8.9738639759043917</v>
      </c>
      <c r="CC31" s="262">
        <f t="shared" si="28"/>
        <v>541.46610157220323</v>
      </c>
      <c r="CD31" s="262">
        <f t="shared" si="29"/>
        <v>7.2356775521727617</v>
      </c>
      <c r="CE31" s="262">
        <f t="shared" si="30"/>
        <v>37.540730174983835</v>
      </c>
      <c r="CF31" s="262">
        <f t="shared" si="31"/>
        <v>78.218804913605084</v>
      </c>
      <c r="CG31" s="262">
        <f t="shared" si="32"/>
        <v>85.364036496375675</v>
      </c>
      <c r="CH31" s="262">
        <f t="shared" si="33"/>
        <v>91.893104912594083</v>
      </c>
      <c r="CI31" s="262">
        <f t="shared" si="34"/>
        <v>97.353780315249452</v>
      </c>
      <c r="CJ31" s="262">
        <f t="shared" si="35"/>
        <v>60.904054646179162</v>
      </c>
      <c r="CK31" s="262">
        <f t="shared" si="36"/>
        <v>28.7900826353249</v>
      </c>
      <c r="CL31" s="262">
        <f t="shared" si="37"/>
        <v>19.649386852619156</v>
      </c>
      <c r="CM31" s="262">
        <f t="shared" si="38"/>
        <v>34.516443073099126</v>
      </c>
      <c r="CN31" s="262">
        <f>CD31*parameters!J$4+CE31*parameters!K$4+CF31*parameters!L$4+CG31*parameters!M$4+CH31*parameters!N$4+CI31*parameters!O$4+CJ31*parameters!P$4+CK31*parameters!Q$4+CL31*parameters!R$4+CM31*parameters!S$4</f>
        <v>63262.489827071353</v>
      </c>
      <c r="CO31" s="262">
        <f t="shared" si="39"/>
        <v>49120.596551398026</v>
      </c>
      <c r="CP31" s="262">
        <f t="shared" si="40"/>
        <v>9701.2921910879268</v>
      </c>
      <c r="CQ31" s="262">
        <f t="shared" si="41"/>
        <v>3851.6273415721807</v>
      </c>
      <c r="CR31" s="262">
        <f t="shared" si="42"/>
        <v>524.67122993107614</v>
      </c>
      <c r="CS31" s="262">
        <f t="shared" si="43"/>
        <v>64.302513082139001</v>
      </c>
      <c r="CT31" s="349" t="s">
        <v>3802</v>
      </c>
      <c r="CU31" t="s">
        <v>3803</v>
      </c>
      <c r="CV31" t="s">
        <v>3804</v>
      </c>
      <c r="CW31">
        <v>138116</v>
      </c>
      <c r="CX31" s="262">
        <v>2.9093424573449437E-2</v>
      </c>
      <c r="CY31">
        <v>9689</v>
      </c>
      <c r="CZ31">
        <v>0.92984882000000002</v>
      </c>
      <c r="DA31">
        <v>90002</v>
      </c>
      <c r="DB31">
        <v>45479</v>
      </c>
      <c r="DC31">
        <v>1650</v>
      </c>
      <c r="DD31">
        <v>648</v>
      </c>
      <c r="DE31">
        <v>117</v>
      </c>
      <c r="DF31">
        <v>215</v>
      </c>
      <c r="DG31">
        <v>83691</v>
      </c>
      <c r="DH31">
        <v>42287</v>
      </c>
      <c r="DI31">
        <v>1536</v>
      </c>
      <c r="DJ31">
        <v>607</v>
      </c>
      <c r="DK31">
        <v>111</v>
      </c>
      <c r="DL31">
        <v>201</v>
      </c>
      <c r="DM31" s="262">
        <v>6311</v>
      </c>
      <c r="DN31" s="262">
        <v>3192</v>
      </c>
      <c r="DO31" s="262">
        <v>114</v>
      </c>
      <c r="DP31" s="262">
        <v>41</v>
      </c>
      <c r="DQ31" s="262">
        <v>6</v>
      </c>
      <c r="DR31" s="262">
        <v>14</v>
      </c>
      <c r="DS31" s="262">
        <v>0.65164064988849957</v>
      </c>
      <c r="DT31" s="262">
        <v>0.32928118393234673</v>
      </c>
      <c r="DU31" s="262">
        <v>1.1946479770627589E-2</v>
      </c>
      <c r="DV31" s="262">
        <v>4.6917084190101072E-3</v>
      </c>
      <c r="DW31" s="262">
        <v>8.4711402009904715E-4</v>
      </c>
      <c r="DX31" s="262">
        <v>1.5566625155666251E-3</v>
      </c>
      <c r="DY31" s="262">
        <v>6087.54</v>
      </c>
      <c r="DZ31" s="262">
        <v>3339.18</v>
      </c>
      <c r="EA31" s="262">
        <v>26.89</v>
      </c>
      <c r="EB31" s="262">
        <v>348.49</v>
      </c>
      <c r="EC31" s="262">
        <v>139.82</v>
      </c>
      <c r="ED31" s="262">
        <v>153.62</v>
      </c>
      <c r="EE31" s="262">
        <f t="shared" si="8"/>
        <v>0.60299300483183671</v>
      </c>
      <c r="EF31" s="262">
        <f t="shared" si="9"/>
        <v>0.33075793865409875</v>
      </c>
      <c r="EG31" s="262">
        <f t="shared" si="10"/>
        <v>2.6635524201776232E-3</v>
      </c>
      <c r="EH31" s="262">
        <f t="shared" si="11"/>
        <v>3.4519203529479361E-2</v>
      </c>
      <c r="EI31" s="262">
        <f t="shared" si="12"/>
        <v>1.3849680155791569E-2</v>
      </c>
      <c r="EJ31" s="262">
        <f t="shared" si="13"/>
        <v>1.5216620408616084E-2</v>
      </c>
      <c r="EK31" s="262">
        <v>2.9769233999999999E-3</v>
      </c>
      <c r="EP31" s="262">
        <v>2.6329012329971788E-3</v>
      </c>
      <c r="EQ31" s="262">
        <v>2.715160930996072E-2</v>
      </c>
      <c r="EU31" s="262">
        <v>2053.66</v>
      </c>
    </row>
    <row r="32" spans="1:151">
      <c r="A32" s="352">
        <v>3252</v>
      </c>
      <c r="B32" s="262">
        <v>3</v>
      </c>
      <c r="C32" s="262">
        <v>2</v>
      </c>
      <c r="D32" s="262">
        <v>52</v>
      </c>
      <c r="E32" s="262" t="s">
        <v>195</v>
      </c>
      <c r="F32" s="262" t="s">
        <v>2259</v>
      </c>
      <c r="G32" s="262" t="s">
        <v>2260</v>
      </c>
      <c r="H32" s="262" t="s">
        <v>2202</v>
      </c>
      <c r="I32" s="262">
        <v>2.2326720330136138E-3</v>
      </c>
      <c r="J32" s="262">
        <v>1.8069083363847187</v>
      </c>
      <c r="K32" s="262">
        <v>1.8675496688741722</v>
      </c>
      <c r="L32" s="262">
        <v>2.0106980192776187</v>
      </c>
      <c r="M32" s="262">
        <v>1.902155887230514</v>
      </c>
      <c r="N32" s="262">
        <v>1.6192893401015229</v>
      </c>
      <c r="O32" s="262">
        <v>2.1902173913043477</v>
      </c>
      <c r="P32" s="262">
        <v>1.6205109218807849</v>
      </c>
      <c r="Q32" s="262">
        <v>1.2326185834957766</v>
      </c>
      <c r="R32" s="262">
        <v>1.3128140703517588</v>
      </c>
      <c r="S32" s="262">
        <v>1.3</v>
      </c>
      <c r="T32" s="262">
        <v>1.3</v>
      </c>
      <c r="U32">
        <v>8193</v>
      </c>
      <c r="V32">
        <v>4077</v>
      </c>
      <c r="W32">
        <v>18882</v>
      </c>
      <c r="X32">
        <v>4000</v>
      </c>
      <c r="Y32">
        <v>4541</v>
      </c>
      <c r="Z32">
        <v>2335</v>
      </c>
      <c r="AA32">
        <v>1210</v>
      </c>
      <c r="AB32">
        <v>0</v>
      </c>
      <c r="AC32">
        <v>14804</v>
      </c>
      <c r="AD32">
        <v>7614</v>
      </c>
      <c r="AE32">
        <v>37966</v>
      </c>
      <c r="AF32">
        <v>7330</v>
      </c>
      <c r="AG32">
        <v>8407</v>
      </c>
      <c r="AH32">
        <v>2942</v>
      </c>
      <c r="AI32" s="262">
        <v>1573</v>
      </c>
      <c r="AJ32" s="262">
        <v>0</v>
      </c>
      <c r="AK32" s="262">
        <v>0.62052641545161902</v>
      </c>
      <c r="AL32" s="262">
        <v>0.21530013255065328</v>
      </c>
      <c r="AM32" s="262">
        <v>0.13276368112099982</v>
      </c>
      <c r="AN32" s="262">
        <v>2.7267562961560309E-2</v>
      </c>
      <c r="AO32" s="262">
        <v>4.1422079151675817E-3</v>
      </c>
      <c r="AP32" s="262">
        <v>2.5469760173411134E-2</v>
      </c>
      <c r="AQ32" s="262">
        <v>0.11642238717564178</v>
      </c>
      <c r="AR32" s="262">
        <v>0.23241628753985558</v>
      </c>
      <c r="AS32" s="262">
        <v>0.19814994517889326</v>
      </c>
      <c r="AT32" s="262">
        <v>0.14176612181627998</v>
      </c>
      <c r="AU32" s="262">
        <v>0.12146340848655937</v>
      </c>
      <c r="AV32" s="262">
        <v>7.1620310274861682E-2</v>
      </c>
      <c r="AW32" s="262">
        <v>3.4657021512558443E-2</v>
      </c>
      <c r="AX32" s="262">
        <v>2.1714199296777526E-2</v>
      </c>
      <c r="AY32" s="262">
        <v>3.6320558545161252E-2</v>
      </c>
      <c r="AZ32" s="262">
        <v>26216</v>
      </c>
      <c r="BA32" s="262">
        <v>9096</v>
      </c>
      <c r="BB32" s="262">
        <v>5609</v>
      </c>
      <c r="BC32" s="262">
        <v>1152</v>
      </c>
      <c r="BD32" s="262">
        <v>175</v>
      </c>
      <c r="BE32" s="262">
        <v>79456</v>
      </c>
      <c r="BF32" s="262">
        <v>1</v>
      </c>
      <c r="BG32" s="262">
        <v>2</v>
      </c>
      <c r="BH32" s="262">
        <v>3.13</v>
      </c>
      <c r="BI32" s="262">
        <v>7.4</v>
      </c>
      <c r="BJ32" s="262">
        <v>51</v>
      </c>
      <c r="BK32" s="262">
        <f t="shared" si="14"/>
        <v>79414</v>
      </c>
      <c r="BL32" s="262">
        <f t="shared" si="15"/>
        <v>-42</v>
      </c>
      <c r="BM32" s="274">
        <f t="shared" si="16"/>
        <v>-5.2859444220700763E-4</v>
      </c>
      <c r="BN32" s="262">
        <f t="shared" si="17"/>
        <v>1.3854319735250164E-3</v>
      </c>
      <c r="BO32" s="262">
        <f t="shared" si="0"/>
        <v>4.8069458464996759E-4</v>
      </c>
      <c r="BP32" s="262">
        <f t="shared" si="1"/>
        <v>2.9641775783879377E-4</v>
      </c>
      <c r="BQ32" s="262">
        <f t="shared" si="2"/>
        <v>6.0879525232713568E-5</v>
      </c>
      <c r="BR32" s="262">
        <f t="shared" si="3"/>
        <v>9.248191767122288E-6</v>
      </c>
      <c r="BS32" s="262">
        <f t="shared" si="18"/>
        <v>148.24122116717675</v>
      </c>
      <c r="BT32" s="262">
        <f t="shared" si="19"/>
        <v>51.434320557546535</v>
      </c>
      <c r="BU32" s="262">
        <f t="shared" si="20"/>
        <v>31.716700088750933</v>
      </c>
      <c r="BV32" s="262">
        <f t="shared" si="21"/>
        <v>6.5141091999003518</v>
      </c>
      <c r="BW32" s="262">
        <f t="shared" si="22"/>
        <v>0.98955651908208486</v>
      </c>
      <c r="BX32" s="262">
        <f t="shared" si="23"/>
        <v>148.24122116717675</v>
      </c>
      <c r="BY32" s="262">
        <f t="shared" si="24"/>
        <v>102.86864111509307</v>
      </c>
      <c r="BZ32" s="262">
        <f t="shared" si="25"/>
        <v>99.273271277790414</v>
      </c>
      <c r="CA32" s="262">
        <f t="shared" si="26"/>
        <v>48.204408079262606</v>
      </c>
      <c r="CB32" s="262">
        <f t="shared" si="27"/>
        <v>50.467382473186326</v>
      </c>
      <c r="CC32" s="262">
        <f t="shared" si="28"/>
        <v>449.05492411250913</v>
      </c>
      <c r="CD32" s="262">
        <f t="shared" si="29"/>
        <v>11.437321221834944</v>
      </c>
      <c r="CE32" s="262">
        <f t="shared" si="30"/>
        <v>52.280046238154974</v>
      </c>
      <c r="CF32" s="262">
        <f t="shared" si="31"/>
        <v>104.36767836372094</v>
      </c>
      <c r="CG32" s="262">
        <f t="shared" si="32"/>
        <v>88.980208595205752</v>
      </c>
      <c r="CH32" s="262">
        <f t="shared" si="33"/>
        <v>63.660775073934332</v>
      </c>
      <c r="CI32" s="262">
        <f t="shared" si="34"/>
        <v>54.543741680378616</v>
      </c>
      <c r="CJ32" s="262">
        <f t="shared" si="35"/>
        <v>32.161452995392374</v>
      </c>
      <c r="CK32" s="262">
        <f t="shared" si="36"/>
        <v>15.562906165287528</v>
      </c>
      <c r="CL32" s="262">
        <f t="shared" si="37"/>
        <v>9.7508681173783316</v>
      </c>
      <c r="CM32" s="262">
        <f t="shared" si="38"/>
        <v>16.309925661221332</v>
      </c>
      <c r="CN32" s="262">
        <f>CD32*parameters!J$4+CE32*parameters!K$4+CF32*parameters!L$4+CG32*parameters!M$4+CH32*parameters!N$4+CI32*parameters!O$4+CJ32*parameters!P$4+CK32*parameters!Q$4+CL32*parameters!R$4+CM32*parameters!S$4</f>
        <v>44625.529877433895</v>
      </c>
      <c r="CO32" s="262">
        <f t="shared" si="39"/>
        <v>27691.320092473183</v>
      </c>
      <c r="CP32" s="262">
        <f t="shared" si="40"/>
        <v>9607.8824977546556</v>
      </c>
      <c r="CQ32" s="262">
        <f t="shared" si="41"/>
        <v>5924.6496185032838</v>
      </c>
      <c r="CR32" s="262">
        <f t="shared" si="42"/>
        <v>1216.8294456259196</v>
      </c>
      <c r="CS32" s="262">
        <f t="shared" si="43"/>
        <v>184.84822307685408</v>
      </c>
      <c r="CT32" s="349" t="s">
        <v>3805</v>
      </c>
      <c r="CU32" t="s">
        <v>3806</v>
      </c>
      <c r="CV32" t="s">
        <v>3807</v>
      </c>
      <c r="CW32">
        <v>90847</v>
      </c>
      <c r="CX32" s="262">
        <v>1.9136452997655311E-2</v>
      </c>
      <c r="CY32">
        <v>4572</v>
      </c>
      <c r="CZ32">
        <v>0.94967363000000005</v>
      </c>
      <c r="DA32">
        <v>63229</v>
      </c>
      <c r="DB32">
        <v>25968</v>
      </c>
      <c r="DC32">
        <v>1035</v>
      </c>
      <c r="DD32">
        <v>404</v>
      </c>
      <c r="DE32">
        <v>84</v>
      </c>
      <c r="DF32">
        <v>123</v>
      </c>
      <c r="DG32">
        <v>60049</v>
      </c>
      <c r="DH32">
        <v>24662</v>
      </c>
      <c r="DI32">
        <v>984</v>
      </c>
      <c r="DJ32">
        <v>383</v>
      </c>
      <c r="DK32">
        <v>82</v>
      </c>
      <c r="DL32">
        <v>116</v>
      </c>
      <c r="DM32" s="262">
        <v>3180</v>
      </c>
      <c r="DN32" s="262">
        <v>1306</v>
      </c>
      <c r="DO32" s="262">
        <v>51</v>
      </c>
      <c r="DP32" s="262">
        <v>21</v>
      </c>
      <c r="DQ32" s="262">
        <v>2</v>
      </c>
      <c r="DR32" s="262">
        <v>7</v>
      </c>
      <c r="DS32" s="262">
        <v>0.69599436415071492</v>
      </c>
      <c r="DT32" s="262">
        <v>0.28584323092672292</v>
      </c>
      <c r="DU32" s="262">
        <v>1.1392781269607142E-2</v>
      </c>
      <c r="DV32" s="262">
        <v>4.4470373264939951E-3</v>
      </c>
      <c r="DW32" s="262">
        <v>9.2463152333043474E-4</v>
      </c>
      <c r="DX32" s="262">
        <v>1.3539247305909936E-3</v>
      </c>
      <c r="DY32" s="262">
        <v>4004.13</v>
      </c>
      <c r="DZ32" s="262">
        <v>2196.38</v>
      </c>
      <c r="EA32" s="262">
        <v>17.690000000000001</v>
      </c>
      <c r="EB32" s="262">
        <v>229.23</v>
      </c>
      <c r="EC32" s="262">
        <v>91.97</v>
      </c>
      <c r="ED32" s="262">
        <v>101.05</v>
      </c>
      <c r="EE32" s="262">
        <f t="shared" si="8"/>
        <v>0.60299076116829431</v>
      </c>
      <c r="EF32" s="262">
        <f t="shared" si="9"/>
        <v>0.33075770467362908</v>
      </c>
      <c r="EG32" s="262">
        <f t="shared" si="10"/>
        <v>2.6639760859580304E-3</v>
      </c>
      <c r="EH32" s="262">
        <f t="shared" si="11"/>
        <v>3.4520250886611599E-2</v>
      </c>
      <c r="EI32" s="262">
        <f t="shared" si="12"/>
        <v>1.3849964987312608E-2</v>
      </c>
      <c r="EJ32" s="262">
        <f t="shared" si="13"/>
        <v>1.52173421981944E-2</v>
      </c>
      <c r="EK32" s="262">
        <v>1.9580989E-3</v>
      </c>
      <c r="EP32" s="262">
        <v>1.8733201049739472E-3</v>
      </c>
      <c r="EQ32" s="262">
        <v>1.9318482199518847E-2</v>
      </c>
      <c r="EU32" s="262">
        <v>1461.19</v>
      </c>
    </row>
    <row r="33" spans="1:151">
      <c r="A33" s="352">
        <v>3254</v>
      </c>
      <c r="B33" s="262">
        <v>3</v>
      </c>
      <c r="C33" s="262">
        <v>2</v>
      </c>
      <c r="D33" s="262">
        <v>54</v>
      </c>
      <c r="E33" s="262" t="s">
        <v>195</v>
      </c>
      <c r="F33" s="262" t="s">
        <v>2261</v>
      </c>
      <c r="G33" s="262" t="s">
        <v>2262</v>
      </c>
      <c r="H33" s="262" t="s">
        <v>2202</v>
      </c>
      <c r="I33" s="262">
        <v>3.9129892068845862E-3</v>
      </c>
      <c r="J33" s="262">
        <v>1.6870446186940531</v>
      </c>
      <c r="K33" s="262">
        <v>2</v>
      </c>
      <c r="L33" s="262">
        <v>2.1397106737912162</v>
      </c>
      <c r="M33" s="262">
        <v>1.7826518788280086</v>
      </c>
      <c r="N33" s="262">
        <v>1.5075757575757576</v>
      </c>
      <c r="O33" s="262">
        <v>2.0817198893638422</v>
      </c>
      <c r="P33" s="262">
        <v>1.4346986089644513</v>
      </c>
      <c r="Q33" s="262">
        <v>1.2280237937871779</v>
      </c>
      <c r="R33" s="262">
        <v>1.354780517137703</v>
      </c>
      <c r="S33" s="262">
        <v>1.4460887949260042</v>
      </c>
      <c r="T33" s="262">
        <v>1.4460887949260042</v>
      </c>
      <c r="U33">
        <v>14411</v>
      </c>
      <c r="V33">
        <v>6737</v>
      </c>
      <c r="W33">
        <v>30692</v>
      </c>
      <c r="X33">
        <v>7889</v>
      </c>
      <c r="Y33">
        <v>9153</v>
      </c>
      <c r="Z33">
        <v>4689</v>
      </c>
      <c r="AA33">
        <v>2602</v>
      </c>
      <c r="AB33">
        <v>0</v>
      </c>
      <c r="AC33">
        <v>24312</v>
      </c>
      <c r="AD33">
        <v>13474</v>
      </c>
      <c r="AE33">
        <v>65672</v>
      </c>
      <c r="AF33">
        <v>13555</v>
      </c>
      <c r="AG33">
        <v>15705</v>
      </c>
      <c r="AH33">
        <v>5969</v>
      </c>
      <c r="AI33" s="262">
        <v>3762</v>
      </c>
      <c r="AJ33" s="262">
        <v>0</v>
      </c>
      <c r="AK33" s="262">
        <v>0.66274107287558748</v>
      </c>
      <c r="AL33" s="262">
        <v>0.18518718599751499</v>
      </c>
      <c r="AM33" s="262">
        <v>0.11033979795797094</v>
      </c>
      <c r="AN33" s="262">
        <v>3.7653287234617257E-2</v>
      </c>
      <c r="AO33" s="262">
        <v>4.0786559343093292E-3</v>
      </c>
      <c r="AP33" s="262">
        <v>3.3514863206836429E-2</v>
      </c>
      <c r="AQ33" s="262">
        <v>0.13603260362629241</v>
      </c>
      <c r="AR33" s="262">
        <v>0.22117944192120312</v>
      </c>
      <c r="AS33" s="262">
        <v>0.18366087636595849</v>
      </c>
      <c r="AT33" s="262">
        <v>0.13894569171491916</v>
      </c>
      <c r="AU33" s="262">
        <v>0.12421522411405529</v>
      </c>
      <c r="AV33" s="262">
        <v>7.1686362299187067E-2</v>
      </c>
      <c r="AW33" s="262">
        <v>3.3292435298591529E-2</v>
      </c>
      <c r="AX33" s="262">
        <v>2.0951273937906738E-2</v>
      </c>
      <c r="AY33" s="262">
        <v>3.6521227515049756E-2</v>
      </c>
      <c r="AZ33" s="262">
        <v>49072</v>
      </c>
      <c r="BA33" s="262">
        <v>13712</v>
      </c>
      <c r="BB33" s="262">
        <v>8170</v>
      </c>
      <c r="BC33" s="262">
        <v>2788</v>
      </c>
      <c r="BD33" s="262">
        <v>302</v>
      </c>
      <c r="BE33" s="262">
        <v>139378</v>
      </c>
      <c r="BF33" s="262">
        <v>1</v>
      </c>
      <c r="BG33" s="262">
        <v>2</v>
      </c>
      <c r="BH33" s="262">
        <v>3.44</v>
      </c>
      <c r="BI33" s="262">
        <v>7.7</v>
      </c>
      <c r="BJ33" s="262">
        <v>44</v>
      </c>
      <c r="BK33" s="262">
        <f t="shared" si="14"/>
        <v>139356</v>
      </c>
      <c r="BL33" s="262">
        <f t="shared" si="15"/>
        <v>-22</v>
      </c>
      <c r="BM33" s="274">
        <f t="shared" si="16"/>
        <v>-1.5784413609034424E-4</v>
      </c>
      <c r="BN33" s="262">
        <f t="shared" si="17"/>
        <v>2.5932986651212848E-3</v>
      </c>
      <c r="BO33" s="262">
        <f t="shared" si="0"/>
        <v>7.2463546006160454E-4</v>
      </c>
      <c r="BP33" s="262">
        <f t="shared" si="1"/>
        <v>4.3175843849936623E-4</v>
      </c>
      <c r="BQ33" s="262">
        <f t="shared" si="2"/>
        <v>1.473369065527825E-4</v>
      </c>
      <c r="BR33" s="262">
        <f t="shared" si="3"/>
        <v>1.5959736649548175E-5</v>
      </c>
      <c r="BS33" s="262">
        <f t="shared" si="18"/>
        <v>277.48295716797747</v>
      </c>
      <c r="BT33" s="262">
        <f t="shared" si="19"/>
        <v>77.535994226591683</v>
      </c>
      <c r="BU33" s="262">
        <f t="shared" si="20"/>
        <v>46.198152919432189</v>
      </c>
      <c r="BV33" s="262">
        <f t="shared" si="21"/>
        <v>15.765049001147727</v>
      </c>
      <c r="BW33" s="262">
        <f t="shared" si="22"/>
        <v>1.7076918215016548</v>
      </c>
      <c r="BX33" s="262">
        <f t="shared" si="23"/>
        <v>277.48295716797747</v>
      </c>
      <c r="BY33" s="262">
        <f t="shared" si="24"/>
        <v>155.07198845318337</v>
      </c>
      <c r="BZ33" s="262">
        <f t="shared" si="25"/>
        <v>158.92164604284673</v>
      </c>
      <c r="CA33" s="262">
        <f t="shared" si="26"/>
        <v>121.3908773088375</v>
      </c>
      <c r="CB33" s="262">
        <f t="shared" si="27"/>
        <v>75.13844014607281</v>
      </c>
      <c r="CC33" s="262">
        <f t="shared" si="28"/>
        <v>788.005909118918</v>
      </c>
      <c r="CD33" s="262">
        <f t="shared" si="29"/>
        <v>26.409910250299315</v>
      </c>
      <c r="CE33" s="262">
        <f t="shared" si="30"/>
        <v>107.19449549034996</v>
      </c>
      <c r="CF33" s="262">
        <f t="shared" si="31"/>
        <v>174.2907072095326</v>
      </c>
      <c r="CG33" s="262">
        <f t="shared" si="32"/>
        <v>144.72585585033431</v>
      </c>
      <c r="CH33" s="262">
        <f t="shared" si="33"/>
        <v>109.49002611797178</v>
      </c>
      <c r="CI33" s="262">
        <f t="shared" si="34"/>
        <v>97.882330604406292</v>
      </c>
      <c r="CJ33" s="262">
        <f t="shared" si="35"/>
        <v>56.489277094999032</v>
      </c>
      <c r="CK33" s="262">
        <f t="shared" si="36"/>
        <v>26.234635744249374</v>
      </c>
      <c r="CL33" s="262">
        <f t="shared" si="37"/>
        <v>16.509727666639691</v>
      </c>
      <c r="CM33" s="262">
        <f t="shared" si="38"/>
        <v>28.778943090135627</v>
      </c>
      <c r="CN33" s="262">
        <f>CD33*parameters!J$4+CE33*parameters!K$4+CF33*parameters!L$4+CG33*parameters!M$4+CH33*parameters!N$4+CI33*parameters!O$4+CJ33*parameters!P$4+CK33*parameters!Q$4+CL33*parameters!R$4+CM33*parameters!S$4</f>
        <v>77340.017144944984</v>
      </c>
      <c r="CO33" s="262">
        <f t="shared" si="39"/>
        <v>51256.40593885717</v>
      </c>
      <c r="CP33" s="262">
        <f t="shared" si="40"/>
        <v>14322.380140071926</v>
      </c>
      <c r="CQ33" s="262">
        <f t="shared" si="41"/>
        <v>8533.6818658392385</v>
      </c>
      <c r="CR33" s="262">
        <f t="shared" si="42"/>
        <v>2912.1058802888369</v>
      </c>
      <c r="CS33" s="262">
        <f t="shared" si="43"/>
        <v>315.44331988781511</v>
      </c>
      <c r="CT33" s="349" t="s">
        <v>3808</v>
      </c>
      <c r="CU33" t="s">
        <v>3809</v>
      </c>
      <c r="CV33" t="s">
        <v>3810</v>
      </c>
      <c r="CW33">
        <v>159045</v>
      </c>
      <c r="CX33" s="262">
        <v>3.350201071044822E-2</v>
      </c>
      <c r="CY33">
        <v>9336</v>
      </c>
      <c r="CZ33">
        <v>0.94129963000000005</v>
      </c>
      <c r="DA33">
        <v>110057</v>
      </c>
      <c r="DB33">
        <v>46300</v>
      </c>
      <c r="DC33">
        <v>1641</v>
      </c>
      <c r="DD33">
        <v>701</v>
      </c>
      <c r="DE33">
        <v>136</v>
      </c>
      <c r="DF33">
        <v>210</v>
      </c>
      <c r="DG33">
        <v>103601</v>
      </c>
      <c r="DH33">
        <v>43582</v>
      </c>
      <c r="DI33">
        <v>1545</v>
      </c>
      <c r="DJ33">
        <v>660</v>
      </c>
      <c r="DK33">
        <v>130</v>
      </c>
      <c r="DL33">
        <v>201</v>
      </c>
      <c r="DM33" s="262">
        <v>6456</v>
      </c>
      <c r="DN33" s="262">
        <v>2718</v>
      </c>
      <c r="DO33" s="262">
        <v>96</v>
      </c>
      <c r="DP33" s="262">
        <v>41</v>
      </c>
      <c r="DQ33" s="262">
        <v>6</v>
      </c>
      <c r="DR33" s="262">
        <v>9</v>
      </c>
      <c r="DS33" s="262">
        <v>0.69198654468861009</v>
      </c>
      <c r="DT33" s="262">
        <v>0.29111257820113806</v>
      </c>
      <c r="DU33" s="262">
        <v>1.031783457512025E-2</v>
      </c>
      <c r="DV33" s="262">
        <v>4.4075576094815931E-3</v>
      </c>
      <c r="DW33" s="262">
        <v>8.5510390141155018E-4</v>
      </c>
      <c r="DX33" s="262">
        <v>1.3203810242384231E-3</v>
      </c>
      <c r="DY33" s="262">
        <v>7010</v>
      </c>
      <c r="DZ33" s="262">
        <v>3845.18</v>
      </c>
      <c r="EA33" s="262">
        <v>30.96</v>
      </c>
      <c r="EB33" s="262">
        <v>401.31</v>
      </c>
      <c r="EC33" s="262">
        <v>160.99</v>
      </c>
      <c r="ED33" s="262">
        <v>176.9</v>
      </c>
      <c r="EE33" s="262">
        <f t="shared" si="8"/>
        <v>0.60299311676045608</v>
      </c>
      <c r="EF33" s="262">
        <f t="shared" si="9"/>
        <v>0.33075849824607284</v>
      </c>
      <c r="EG33" s="262">
        <f t="shared" si="10"/>
        <v>2.6631479165340546E-3</v>
      </c>
      <c r="EH33" s="262">
        <f t="shared" si="11"/>
        <v>3.4520280697166714E-2</v>
      </c>
      <c r="EI33" s="262">
        <f t="shared" si="12"/>
        <v>1.384819712799798E-2</v>
      </c>
      <c r="EJ33" s="262">
        <f t="shared" si="13"/>
        <v>1.5216759251772424E-2</v>
      </c>
      <c r="EK33" s="262">
        <v>3.4280218000000001E-3</v>
      </c>
      <c r="EP33" s="262">
        <v>3.4608528909432575E-3</v>
      </c>
      <c r="EQ33" s="262">
        <v>3.5689802715148072E-2</v>
      </c>
      <c r="EU33" s="262">
        <v>2699.47</v>
      </c>
    </row>
    <row r="34" spans="1:151">
      <c r="A34" s="352">
        <v>3255</v>
      </c>
      <c r="B34" s="262">
        <v>3</v>
      </c>
      <c r="C34" s="262">
        <v>2</v>
      </c>
      <c r="D34" s="262">
        <v>55</v>
      </c>
      <c r="E34" s="262" t="s">
        <v>195</v>
      </c>
      <c r="F34" s="262" t="s">
        <v>2263</v>
      </c>
      <c r="G34" s="262" t="s">
        <v>2264</v>
      </c>
      <c r="H34" s="262" t="s">
        <v>2202</v>
      </c>
      <c r="I34" s="262">
        <v>1.2133627598464442E-3</v>
      </c>
      <c r="J34" s="262">
        <v>1.6529100529100529</v>
      </c>
      <c r="K34" s="262">
        <v>1.6023434639326255</v>
      </c>
      <c r="L34" s="262">
        <v>1.7162682333873582</v>
      </c>
      <c r="M34" s="262">
        <v>1.6409774436090225</v>
      </c>
      <c r="N34" s="262">
        <v>1.398876404494382</v>
      </c>
      <c r="O34" s="262">
        <v>1.9333333333333333</v>
      </c>
      <c r="P34" s="262">
        <v>1.6162393162393163</v>
      </c>
      <c r="Q34" s="262">
        <v>1.4109848484848484</v>
      </c>
      <c r="R34" s="262">
        <v>1.233201581027668</v>
      </c>
      <c r="S34" s="262">
        <v>1.4430379746835442</v>
      </c>
      <c r="T34" s="262">
        <v>1.4430379746835442</v>
      </c>
      <c r="U34">
        <v>5670</v>
      </c>
      <c r="V34">
        <v>2731</v>
      </c>
      <c r="W34">
        <v>9872</v>
      </c>
      <c r="X34">
        <v>1952</v>
      </c>
      <c r="Y34">
        <v>1875</v>
      </c>
      <c r="Z34">
        <v>781</v>
      </c>
      <c r="AA34">
        <v>435</v>
      </c>
      <c r="AB34">
        <v>0</v>
      </c>
      <c r="AC34">
        <v>9372</v>
      </c>
      <c r="AD34">
        <v>4376</v>
      </c>
      <c r="AE34">
        <v>16943</v>
      </c>
      <c r="AF34">
        <v>3117</v>
      </c>
      <c r="AG34">
        <v>3254</v>
      </c>
      <c r="AH34">
        <v>1057</v>
      </c>
      <c r="AI34" s="262">
        <v>627</v>
      </c>
      <c r="AJ34" s="262">
        <v>0</v>
      </c>
      <c r="AK34" s="262">
        <v>0.62665505226480833</v>
      </c>
      <c r="AL34" s="262">
        <v>0.24786585365853658</v>
      </c>
      <c r="AM34" s="262">
        <v>0.11319686411149826</v>
      </c>
      <c r="AN34" s="262">
        <v>1.0191637630662021E-2</v>
      </c>
      <c r="AO34" s="262">
        <v>2.0905923344947735E-3</v>
      </c>
      <c r="AP34" s="262">
        <v>2.1212041953286426E-2</v>
      </c>
      <c r="AQ34" s="262">
        <v>0.10836188632856433</v>
      </c>
      <c r="AR34" s="262">
        <v>0.20037663798289435</v>
      </c>
      <c r="AS34" s="262">
        <v>0.19695027855517486</v>
      </c>
      <c r="AT34" s="262">
        <v>0.14411633928804959</v>
      </c>
      <c r="AU34" s="262">
        <v>0.13354955143462455</v>
      </c>
      <c r="AV34" s="262">
        <v>8.6103627756126899E-2</v>
      </c>
      <c r="AW34" s="262">
        <v>3.9285434049119869E-2</v>
      </c>
      <c r="AX34" s="262">
        <v>2.5658462584678157E-2</v>
      </c>
      <c r="AY34" s="262">
        <v>4.4385740067480972E-2</v>
      </c>
      <c r="AZ34" s="262">
        <v>14388</v>
      </c>
      <c r="BA34" s="262">
        <v>5691</v>
      </c>
      <c r="BB34" s="262">
        <v>2599</v>
      </c>
      <c r="BC34" s="262">
        <v>234</v>
      </c>
      <c r="BD34" s="262">
        <v>48</v>
      </c>
      <c r="BE34" s="262">
        <v>38233</v>
      </c>
      <c r="BF34" s="262">
        <v>1</v>
      </c>
      <c r="BG34" s="262">
        <v>2</v>
      </c>
      <c r="BH34" s="262">
        <v>3.46</v>
      </c>
      <c r="BI34" s="262">
        <v>7.6</v>
      </c>
      <c r="BJ34" s="262">
        <v>35</v>
      </c>
      <c r="BK34" s="262">
        <f t="shared" si="14"/>
        <v>38221</v>
      </c>
      <c r="BL34" s="262">
        <f t="shared" si="15"/>
        <v>-12</v>
      </c>
      <c r="BM34" s="274">
        <f t="shared" si="16"/>
        <v>-3.1386498574529855E-4</v>
      </c>
      <c r="BN34" s="262">
        <f t="shared" si="17"/>
        <v>7.6035990368774557E-4</v>
      </c>
      <c r="BO34" s="262">
        <f t="shared" si="0"/>
        <v>3.007511962668168E-4</v>
      </c>
      <c r="BP34" s="262">
        <f t="shared" si="1"/>
        <v>1.3734885944429042E-4</v>
      </c>
      <c r="BQ34" s="262">
        <f t="shared" si="2"/>
        <v>1.2366153562894944E-5</v>
      </c>
      <c r="BR34" s="262">
        <f t="shared" si="3"/>
        <v>2.536646884696399E-6</v>
      </c>
      <c r="BS34" s="262">
        <f t="shared" si="18"/>
        <v>81.358509694588776</v>
      </c>
      <c r="BT34" s="262">
        <f t="shared" si="19"/>
        <v>32.180378000549396</v>
      </c>
      <c r="BU34" s="262">
        <f t="shared" si="20"/>
        <v>14.696327960539074</v>
      </c>
      <c r="BV34" s="262">
        <f t="shared" si="21"/>
        <v>1.323178431229759</v>
      </c>
      <c r="BW34" s="262">
        <f t="shared" si="22"/>
        <v>0.27142121666251467</v>
      </c>
      <c r="BX34" s="262">
        <f t="shared" si="23"/>
        <v>81.358509694588776</v>
      </c>
      <c r="BY34" s="262">
        <f t="shared" si="24"/>
        <v>64.360756001098792</v>
      </c>
      <c r="BZ34" s="262">
        <f t="shared" si="25"/>
        <v>50.849294743465194</v>
      </c>
      <c r="CA34" s="262">
        <f t="shared" si="26"/>
        <v>10.056156077346168</v>
      </c>
      <c r="CB34" s="262">
        <f t="shared" si="27"/>
        <v>9.4997425831880129</v>
      </c>
      <c r="CC34" s="262">
        <f t="shared" si="28"/>
        <v>216.12445909968693</v>
      </c>
      <c r="CD34" s="262">
        <f t="shared" si="29"/>
        <v>4.5844410935538953</v>
      </c>
      <c r="CE34" s="262">
        <f t="shared" si="30"/>
        <v>23.419654069782727</v>
      </c>
      <c r="CF34" s="262">
        <f t="shared" si="31"/>
        <v>43.306292500266821</v>
      </c>
      <c r="CG34" s="262">
        <f t="shared" si="32"/>
        <v>42.565772422269838</v>
      </c>
      <c r="CH34" s="262">
        <f t="shared" si="33"/>
        <v>31.147065876056679</v>
      </c>
      <c r="CI34" s="262">
        <f t="shared" si="34"/>
        <v>28.86332456681405</v>
      </c>
      <c r="CJ34" s="262">
        <f t="shared" si="35"/>
        <v>18.609099975313715</v>
      </c>
      <c r="CK34" s="262">
        <f t="shared" si="36"/>
        <v>8.4905431843624548</v>
      </c>
      <c r="CL34" s="262">
        <f t="shared" si="37"/>
        <v>5.5454213474431215</v>
      </c>
      <c r="CM34" s="262">
        <f t="shared" si="38"/>
        <v>9.5928440638236268</v>
      </c>
      <c r="CN34" s="262">
        <f>CD34*parameters!J$4+CE34*parameters!K$4+CF34*parameters!L$4+CG34*parameters!M$4+CH34*parameters!N$4+CI34*parameters!O$4+CJ34*parameters!P$4+CK34*parameters!Q$4+CL34*parameters!R$4+CM34*parameters!S$4</f>
        <v>22504.376906203463</v>
      </c>
      <c r="CO34" s="262">
        <f t="shared" si="39"/>
        <v>14102.481486343877</v>
      </c>
      <c r="CP34" s="262">
        <f t="shared" si="40"/>
        <v>5578.0665929095776</v>
      </c>
      <c r="CQ34" s="262">
        <f t="shared" si="41"/>
        <v>2547.4248945654531</v>
      </c>
      <c r="CR34" s="262">
        <f t="shared" si="42"/>
        <v>229.35645453186456</v>
      </c>
      <c r="CS34" s="262">
        <f t="shared" si="43"/>
        <v>47.047477852690164</v>
      </c>
      <c r="CT34" s="349" t="s">
        <v>3811</v>
      </c>
      <c r="CU34" t="s">
        <v>3812</v>
      </c>
      <c r="CV34" t="s">
        <v>3813</v>
      </c>
      <c r="CW34">
        <v>44428</v>
      </c>
      <c r="CX34" s="262">
        <v>9.3585295472589109E-3</v>
      </c>
      <c r="CY34">
        <v>2376</v>
      </c>
      <c r="CZ34">
        <v>0.94652020999999997</v>
      </c>
      <c r="DA34">
        <v>30664</v>
      </c>
      <c r="DB34">
        <v>13015</v>
      </c>
      <c r="DC34">
        <v>583</v>
      </c>
      <c r="DD34">
        <v>103</v>
      </c>
      <c r="DE34">
        <v>25</v>
      </c>
      <c r="DF34">
        <v>35</v>
      </c>
      <c r="DG34">
        <v>29025</v>
      </c>
      <c r="DH34">
        <v>12319</v>
      </c>
      <c r="DI34">
        <v>554</v>
      </c>
      <c r="DJ34">
        <v>100</v>
      </c>
      <c r="DK34">
        <v>24</v>
      </c>
      <c r="DL34">
        <v>34</v>
      </c>
      <c r="DM34" s="262">
        <v>1639</v>
      </c>
      <c r="DN34" s="262">
        <v>696</v>
      </c>
      <c r="DO34" s="262">
        <v>29</v>
      </c>
      <c r="DP34" s="262">
        <v>3</v>
      </c>
      <c r="DQ34" s="262">
        <v>1</v>
      </c>
      <c r="DR34" s="262">
        <v>1</v>
      </c>
      <c r="DS34" s="262">
        <v>0.69019537228774641</v>
      </c>
      <c r="DT34" s="262">
        <v>0.29294588997929233</v>
      </c>
      <c r="DU34" s="262">
        <v>1.3122355271450437E-2</v>
      </c>
      <c r="DV34" s="262">
        <v>2.3183577923831817E-3</v>
      </c>
      <c r="DW34" s="262">
        <v>5.6270820203475284E-4</v>
      </c>
      <c r="DX34" s="262">
        <v>7.87791482848654E-4</v>
      </c>
      <c r="DY34" s="262">
        <v>1958.19</v>
      </c>
      <c r="DZ34" s="262">
        <v>1074.1199999999999</v>
      </c>
      <c r="EA34" s="262">
        <v>8.65</v>
      </c>
      <c r="EB34" s="262">
        <v>112.1</v>
      </c>
      <c r="EC34" s="262">
        <v>44.98</v>
      </c>
      <c r="ED34" s="262">
        <v>49.42</v>
      </c>
      <c r="EE34" s="262">
        <f t="shared" si="8"/>
        <v>0.60299126086233545</v>
      </c>
      <c r="EF34" s="262">
        <f t="shared" si="9"/>
        <v>0.33075696082476763</v>
      </c>
      <c r="EG34" s="262">
        <f t="shared" si="10"/>
        <v>2.6636201831585302E-3</v>
      </c>
      <c r="EH34" s="262">
        <f t="shared" si="11"/>
        <v>3.4519285841857941E-2</v>
      </c>
      <c r="EI34" s="262">
        <f t="shared" si="12"/>
        <v>1.3850824952424356E-2</v>
      </c>
      <c r="EJ34" s="262">
        <f t="shared" si="13"/>
        <v>1.5218047335456019E-2</v>
      </c>
      <c r="EK34" s="262">
        <v>9.5759209999999998E-4</v>
      </c>
      <c r="EP34" s="262">
        <v>9.1694305885586802E-4</v>
      </c>
      <c r="EQ34" s="262">
        <v>9.4559109857659928E-3</v>
      </c>
      <c r="EU34" s="262">
        <v>715.22</v>
      </c>
    </row>
    <row r="35" spans="1:151">
      <c r="A35" s="352">
        <v>3256</v>
      </c>
      <c r="B35" s="262">
        <v>3</v>
      </c>
      <c r="C35" s="262">
        <v>2</v>
      </c>
      <c r="D35" s="262">
        <v>56</v>
      </c>
      <c r="E35" s="262" t="s">
        <v>195</v>
      </c>
      <c r="F35" s="262" t="s">
        <v>2265</v>
      </c>
      <c r="G35" s="262" t="s">
        <v>2266</v>
      </c>
      <c r="H35" s="262" t="s">
        <v>2202</v>
      </c>
      <c r="I35" s="262">
        <v>1.9833407829719968E-3</v>
      </c>
      <c r="J35" s="262">
        <v>1.4999215932256547</v>
      </c>
      <c r="K35" s="262">
        <v>1.4105128750798042</v>
      </c>
      <c r="L35" s="262">
        <v>1.5683682462205952</v>
      </c>
      <c r="M35" s="262">
        <v>1.3634672619047619</v>
      </c>
      <c r="N35" s="262">
        <v>1.462756052141527</v>
      </c>
      <c r="O35" s="262">
        <v>1.6729377713458755</v>
      </c>
      <c r="P35" s="262">
        <v>1.3111470113085621</v>
      </c>
      <c r="Q35" s="262">
        <v>1.2446808510638299</v>
      </c>
      <c r="R35" s="262">
        <v>1.2259067357512954</v>
      </c>
      <c r="S35" s="262">
        <v>1.3651315789473684</v>
      </c>
      <c r="T35" s="262">
        <v>1.3651315789473684</v>
      </c>
      <c r="U35">
        <v>6377</v>
      </c>
      <c r="V35">
        <v>4699</v>
      </c>
      <c r="W35">
        <v>14751</v>
      </c>
      <c r="X35">
        <v>3762</v>
      </c>
      <c r="Y35">
        <v>5168</v>
      </c>
      <c r="Z35">
        <v>2469</v>
      </c>
      <c r="AA35">
        <v>1672</v>
      </c>
      <c r="AB35">
        <v>0</v>
      </c>
      <c r="AC35">
        <v>9565</v>
      </c>
      <c r="AD35">
        <v>6628</v>
      </c>
      <c r="AE35">
        <v>23135</v>
      </c>
      <c r="AF35">
        <v>5236</v>
      </c>
      <c r="AG35">
        <v>7526</v>
      </c>
      <c r="AH35">
        <v>3055</v>
      </c>
      <c r="AI35" s="262">
        <v>2283</v>
      </c>
      <c r="AJ35" s="262">
        <v>0</v>
      </c>
      <c r="AK35" s="262">
        <v>0.72901678657074342</v>
      </c>
      <c r="AL35" s="262">
        <v>0.18505195843325339</v>
      </c>
      <c r="AM35" s="262">
        <v>7.9269917399413803E-2</v>
      </c>
      <c r="AN35" s="262">
        <v>5.9419131361577405E-3</v>
      </c>
      <c r="AO35" s="262">
        <v>7.1942446043165469E-4</v>
      </c>
      <c r="AP35" s="262">
        <v>1.675665946724262E-2</v>
      </c>
      <c r="AQ35" s="262">
        <v>7.4280057595392371E-2</v>
      </c>
      <c r="AR35" s="262">
        <v>0.16830453563714903</v>
      </c>
      <c r="AS35" s="262">
        <v>0.17354211663066954</v>
      </c>
      <c r="AT35" s="262">
        <v>0.14836213102951765</v>
      </c>
      <c r="AU35" s="262">
        <v>0.1550755939524838</v>
      </c>
      <c r="AV35" s="262">
        <v>0.10597552195824333</v>
      </c>
      <c r="AW35" s="262">
        <v>5.2447804175665948E-2</v>
      </c>
      <c r="AX35" s="262">
        <v>3.5331173506119508E-2</v>
      </c>
      <c r="AY35" s="262">
        <v>6.9924406047516194E-2</v>
      </c>
      <c r="AZ35" s="262">
        <v>27360</v>
      </c>
      <c r="BA35" s="262">
        <v>6945</v>
      </c>
      <c r="BB35" s="262">
        <v>2975</v>
      </c>
      <c r="BC35" s="262">
        <v>223</v>
      </c>
      <c r="BD35" s="262">
        <v>27</v>
      </c>
      <c r="BE35" s="262">
        <v>55564</v>
      </c>
      <c r="BF35" s="262">
        <v>1</v>
      </c>
      <c r="BG35" s="262">
        <v>2</v>
      </c>
      <c r="BH35" s="262">
        <v>3.8</v>
      </c>
      <c r="BI35" s="262">
        <v>8.1</v>
      </c>
      <c r="BJ35" s="262">
        <v>45</v>
      </c>
      <c r="BK35" s="262">
        <f t="shared" si="14"/>
        <v>55576</v>
      </c>
      <c r="BL35" s="262">
        <f t="shared" si="15"/>
        <v>12</v>
      </c>
      <c r="BM35" s="274">
        <f t="shared" si="16"/>
        <v>2.1596717298970556E-4</v>
      </c>
      <c r="BN35" s="262">
        <f t="shared" si="17"/>
        <v>1.4458887242769472E-3</v>
      </c>
      <c r="BO35" s="262">
        <f t="shared" si="0"/>
        <v>3.670210961295102E-4</v>
      </c>
      <c r="BP35" s="262">
        <f t="shared" si="1"/>
        <v>1.5721926004107889E-4</v>
      </c>
      <c r="BQ35" s="262">
        <f t="shared" si="2"/>
        <v>1.1784838651818685E-5</v>
      </c>
      <c r="BR35" s="262">
        <f t="shared" si="3"/>
        <v>1.4268638726417243E-6</v>
      </c>
      <c r="BS35" s="262">
        <f t="shared" si="18"/>
        <v>154.71009349763335</v>
      </c>
      <c r="BT35" s="262">
        <f t="shared" si="19"/>
        <v>39.271257285857594</v>
      </c>
      <c r="BU35" s="262">
        <f t="shared" si="20"/>
        <v>16.822460824395442</v>
      </c>
      <c r="BV35" s="262">
        <f t="shared" si="21"/>
        <v>1.2609777357445993</v>
      </c>
      <c r="BW35" s="262">
        <f t="shared" si="22"/>
        <v>0.15267443437266451</v>
      </c>
      <c r="BX35" s="262">
        <f t="shared" si="23"/>
        <v>154.71009349763335</v>
      </c>
      <c r="BY35" s="262">
        <f t="shared" si="24"/>
        <v>78.542514571715188</v>
      </c>
      <c r="BZ35" s="262">
        <f t="shared" si="25"/>
        <v>63.92535113270268</v>
      </c>
      <c r="CA35" s="262">
        <f t="shared" si="26"/>
        <v>10.213919659531253</v>
      </c>
      <c r="CB35" s="262">
        <f t="shared" si="27"/>
        <v>6.8703495467699032</v>
      </c>
      <c r="CC35" s="262">
        <f t="shared" si="28"/>
        <v>314.26222840835237</v>
      </c>
      <c r="CD35" s="262">
        <f t="shared" si="29"/>
        <v>5.2659851448555806</v>
      </c>
      <c r="CE35" s="262">
        <f t="shared" si="30"/>
        <v>23.343416426228767</v>
      </c>
      <c r="CF35" s="262">
        <f t="shared" si="31"/>
        <v>52.891758420563413</v>
      </c>
      <c r="CG35" s="262">
        <f t="shared" si="32"/>
        <v>54.537732295056401</v>
      </c>
      <c r="CH35" s="262">
        <f t="shared" si="33"/>
        <v>46.624613908748181</v>
      </c>
      <c r="CI35" s="262">
        <f t="shared" si="34"/>
        <v>48.734401727256369</v>
      </c>
      <c r="CJ35" s="262">
        <f t="shared" si="35"/>
        <v>33.304103687335832</v>
      </c>
      <c r="CK35" s="262">
        <f t="shared" si="36"/>
        <v>16.48236381536967</v>
      </c>
      <c r="CL35" s="262">
        <f t="shared" si="37"/>
        <v>11.103253318315257</v>
      </c>
      <c r="CM35" s="262">
        <f t="shared" si="38"/>
        <v>21.974599664622911</v>
      </c>
      <c r="CN35" s="262">
        <f>CD35*parameters!J$4+CE35*parameters!K$4+CF35*parameters!L$4+CG35*parameters!M$4+CH35*parameters!N$4+CI35*parameters!O$4+CJ35*parameters!P$4+CK35*parameters!Q$4+CL35*parameters!R$4+CM35*parameters!S$4</f>
        <v>36125.845909907373</v>
      </c>
      <c r="CO35" s="262">
        <f t="shared" si="39"/>
        <v>26336.348097390506</v>
      </c>
      <c r="CP35" s="262">
        <f t="shared" si="40"/>
        <v>6685.1585356862961</v>
      </c>
      <c r="CQ35" s="262">
        <f t="shared" si="41"/>
        <v>2863.6928212623084</v>
      </c>
      <c r="CR35" s="262">
        <f t="shared" si="42"/>
        <v>214.65663836688901</v>
      </c>
      <c r="CS35" s="262">
        <f t="shared" si="43"/>
        <v>25.989817201372212</v>
      </c>
      <c r="CT35" s="349" t="s">
        <v>3814</v>
      </c>
      <c r="CU35" t="s">
        <v>3815</v>
      </c>
      <c r="CV35" t="s">
        <v>3816</v>
      </c>
      <c r="CW35">
        <v>76103</v>
      </c>
      <c r="CX35" s="262">
        <v>1.6030705278991735E-2</v>
      </c>
      <c r="CY35">
        <v>5298</v>
      </c>
      <c r="CZ35">
        <v>0.93038381999999997</v>
      </c>
      <c r="DA35">
        <v>48578</v>
      </c>
      <c r="DB35">
        <v>25676</v>
      </c>
      <c r="DC35">
        <v>1092</v>
      </c>
      <c r="DD35">
        <v>504</v>
      </c>
      <c r="DE35">
        <v>70</v>
      </c>
      <c r="DF35">
        <v>179</v>
      </c>
      <c r="DG35">
        <v>45196</v>
      </c>
      <c r="DH35">
        <v>23888</v>
      </c>
      <c r="DI35">
        <v>1018</v>
      </c>
      <c r="DJ35">
        <v>472</v>
      </c>
      <c r="DK35">
        <v>68</v>
      </c>
      <c r="DL35">
        <v>171</v>
      </c>
      <c r="DM35" s="262">
        <v>3382</v>
      </c>
      <c r="DN35" s="262">
        <v>1788</v>
      </c>
      <c r="DO35" s="262">
        <v>74</v>
      </c>
      <c r="DP35" s="262">
        <v>32</v>
      </c>
      <c r="DQ35" s="262">
        <v>2</v>
      </c>
      <c r="DR35" s="262">
        <v>8</v>
      </c>
      <c r="DS35" s="262">
        <v>0.63831912013981051</v>
      </c>
      <c r="DT35" s="262">
        <v>0.33738485999237877</v>
      </c>
      <c r="DU35" s="262">
        <v>1.4348974416251659E-2</v>
      </c>
      <c r="DV35" s="262">
        <v>6.6226035767315353E-3</v>
      </c>
      <c r="DW35" s="262">
        <v>9.1980605232382432E-4</v>
      </c>
      <c r="DX35" s="262">
        <v>2.3520754766566364E-3</v>
      </c>
      <c r="DY35" s="262">
        <v>3354.28</v>
      </c>
      <c r="DZ35" s="262">
        <v>1839.92</v>
      </c>
      <c r="EA35" s="262">
        <v>14.81</v>
      </c>
      <c r="EB35" s="262">
        <v>192.03</v>
      </c>
      <c r="EC35" s="262">
        <v>77.040000000000006</v>
      </c>
      <c r="ED35" s="262">
        <v>84.65</v>
      </c>
      <c r="EE35" s="262">
        <f t="shared" si="8"/>
        <v>0.60299169652311002</v>
      </c>
      <c r="EF35" s="262">
        <f t="shared" si="9"/>
        <v>0.33075845852665864</v>
      </c>
      <c r="EG35" s="262">
        <f t="shared" si="10"/>
        <v>2.6623618259379836E-3</v>
      </c>
      <c r="EH35" s="262">
        <f t="shared" si="11"/>
        <v>3.4520819813293108E-2</v>
      </c>
      <c r="EI35" s="262">
        <f t="shared" si="12"/>
        <v>1.3849314994615954E-2</v>
      </c>
      <c r="EJ35" s="262">
        <f t="shared" si="13"/>
        <v>1.5217348316384221E-2</v>
      </c>
      <c r="EK35" s="262">
        <v>1.6403097E-3</v>
      </c>
      <c r="EP35" s="262">
        <v>1.5240120255832948E-3</v>
      </c>
      <c r="EQ35" s="262">
        <v>1.5716267129099643E-2</v>
      </c>
      <c r="EU35" s="262">
        <v>1188.73</v>
      </c>
    </row>
    <row r="36" spans="1:151">
      <c r="A36" s="352">
        <v>3257</v>
      </c>
      <c r="B36" s="262">
        <v>3</v>
      </c>
      <c r="C36" s="262">
        <v>2</v>
      </c>
      <c r="D36" s="262">
        <v>57</v>
      </c>
      <c r="E36" s="262" t="s">
        <v>195</v>
      </c>
      <c r="F36" s="262" t="s">
        <v>2267</v>
      </c>
      <c r="G36" s="262" t="s">
        <v>2268</v>
      </c>
      <c r="H36" s="262" t="s">
        <v>2202</v>
      </c>
      <c r="I36" s="262">
        <v>2.3847651524752018E-3</v>
      </c>
      <c r="J36" s="262">
        <v>1.7139004988539841</v>
      </c>
      <c r="K36" s="262">
        <v>1.7329276538201488</v>
      </c>
      <c r="L36" s="262">
        <v>1.8365369170637682</v>
      </c>
      <c r="M36" s="262">
        <v>1.7185044703332431</v>
      </c>
      <c r="N36" s="262">
        <v>1.6585365853658536</v>
      </c>
      <c r="O36" s="262">
        <v>1.9569303054032889</v>
      </c>
      <c r="P36" s="262">
        <v>1.5113452188006482</v>
      </c>
      <c r="Q36" s="262">
        <v>1.2940313111545989</v>
      </c>
      <c r="R36" s="262">
        <v>1.268591426071741</v>
      </c>
      <c r="S36" s="262">
        <v>1.645367412140575</v>
      </c>
      <c r="T36" s="262">
        <v>1.645367412140575</v>
      </c>
      <c r="U36">
        <v>7417</v>
      </c>
      <c r="V36">
        <v>4437</v>
      </c>
      <c r="W36">
        <v>18677</v>
      </c>
      <c r="X36">
        <v>4839</v>
      </c>
      <c r="Y36">
        <v>6256</v>
      </c>
      <c r="Z36">
        <v>3187</v>
      </c>
      <c r="AA36">
        <v>1722</v>
      </c>
      <c r="AB36">
        <v>0</v>
      </c>
      <c r="AC36">
        <v>12712</v>
      </c>
      <c r="AD36">
        <v>7689</v>
      </c>
      <c r="AE36">
        <v>34301</v>
      </c>
      <c r="AF36">
        <v>8247</v>
      </c>
      <c r="AG36">
        <v>10593</v>
      </c>
      <c r="AH36">
        <v>4095</v>
      </c>
      <c r="AI36" s="262">
        <v>2833</v>
      </c>
      <c r="AJ36" s="262">
        <v>0</v>
      </c>
      <c r="AK36" s="262">
        <v>0.61213047910295615</v>
      </c>
      <c r="AL36" s="262">
        <v>0.25723529672472634</v>
      </c>
      <c r="AM36" s="262">
        <v>0.11388113282808138</v>
      </c>
      <c r="AN36" s="262">
        <v>1.4758675708017551E-2</v>
      </c>
      <c r="AO36" s="262">
        <v>1.994415636218588E-3</v>
      </c>
      <c r="AP36" s="262">
        <v>1.8911864059780941E-2</v>
      </c>
      <c r="AQ36" s="262">
        <v>9.3702016583068898E-2</v>
      </c>
      <c r="AR36" s="262">
        <v>0.20178626266762206</v>
      </c>
      <c r="AS36" s="262">
        <v>0.19213839697000717</v>
      </c>
      <c r="AT36" s="262">
        <v>0.15283038182004299</v>
      </c>
      <c r="AU36" s="262">
        <v>0.1387296550312212</v>
      </c>
      <c r="AV36" s="262">
        <v>8.7253045347527897E-2</v>
      </c>
      <c r="AW36" s="262">
        <v>4.1687992629747157E-2</v>
      </c>
      <c r="AX36" s="262">
        <v>2.7574470263077081E-2</v>
      </c>
      <c r="AY36" s="262">
        <v>4.5385914627904596E-2</v>
      </c>
      <c r="AZ36" s="262">
        <v>27623</v>
      </c>
      <c r="BA36" s="262">
        <v>11608</v>
      </c>
      <c r="BB36" s="262">
        <v>5139</v>
      </c>
      <c r="BC36" s="262">
        <v>666</v>
      </c>
      <c r="BD36" s="262">
        <v>90</v>
      </c>
      <c r="BE36" s="262">
        <v>78152</v>
      </c>
      <c r="BF36" s="262">
        <v>1</v>
      </c>
      <c r="BG36" s="262">
        <v>2</v>
      </c>
      <c r="BH36" s="262">
        <v>3.56</v>
      </c>
      <c r="BI36" s="262">
        <v>7.3</v>
      </c>
      <c r="BJ36" s="262">
        <v>46</v>
      </c>
      <c r="BK36" s="262">
        <f t="shared" si="14"/>
        <v>78136</v>
      </c>
      <c r="BL36" s="262">
        <f t="shared" si="15"/>
        <v>-16</v>
      </c>
      <c r="BM36" s="274">
        <f t="shared" si="16"/>
        <v>-2.0472924557273008E-4</v>
      </c>
      <c r="BN36" s="262">
        <f t="shared" si="17"/>
        <v>1.4597874353326796E-3</v>
      </c>
      <c r="BO36" s="262">
        <f t="shared" si="0"/>
        <v>6.134457716157458E-4</v>
      </c>
      <c r="BP36" s="262">
        <f t="shared" si="1"/>
        <v>2.7157975709280819E-4</v>
      </c>
      <c r="BQ36" s="262">
        <f t="shared" si="2"/>
        <v>3.5195975525162533E-5</v>
      </c>
      <c r="BR36" s="262">
        <f t="shared" si="3"/>
        <v>4.7562129088057478E-6</v>
      </c>
      <c r="BS36" s="262">
        <f t="shared" si="18"/>
        <v>156.1972555805967</v>
      </c>
      <c r="BT36" s="262">
        <f t="shared" si="19"/>
        <v>65.638697562884801</v>
      </c>
      <c r="BU36" s="262">
        <f t="shared" si="20"/>
        <v>29.059034008930475</v>
      </c>
      <c r="BV36" s="262">
        <f t="shared" si="21"/>
        <v>3.7659693811923911</v>
      </c>
      <c r="BW36" s="262">
        <f t="shared" si="22"/>
        <v>0.50891478124221501</v>
      </c>
      <c r="BX36" s="262">
        <f t="shared" si="23"/>
        <v>156.1972555805967</v>
      </c>
      <c r="BY36" s="262">
        <f t="shared" si="24"/>
        <v>131.2773951257696</v>
      </c>
      <c r="BZ36" s="262">
        <f t="shared" si="25"/>
        <v>103.45016107179249</v>
      </c>
      <c r="CA36" s="262">
        <f t="shared" si="26"/>
        <v>27.491576482704453</v>
      </c>
      <c r="CB36" s="262">
        <f t="shared" si="27"/>
        <v>23.410079937141891</v>
      </c>
      <c r="CC36" s="262">
        <f t="shared" si="28"/>
        <v>441.82646819800516</v>
      </c>
      <c r="CD36" s="262">
        <f t="shared" si="29"/>
        <v>8.3557621045738006</v>
      </c>
      <c r="CE36" s="262">
        <f t="shared" si="30"/>
        <v>41.400031049928245</v>
      </c>
      <c r="CF36" s="262">
        <f t="shared" si="31"/>
        <v>89.154511765310431</v>
      </c>
      <c r="CG36" s="262">
        <f t="shared" si="32"/>
        <v>84.89182933848457</v>
      </c>
      <c r="CH36" s="262">
        <f t="shared" si="33"/>
        <v>67.524507832902216</v>
      </c>
      <c r="CI36" s="262">
        <f t="shared" si="34"/>
        <v>61.294433516772081</v>
      </c>
      <c r="CJ36" s="262">
        <f t="shared" si="35"/>
        <v>38.550704865418638</v>
      </c>
      <c r="CK36" s="262">
        <f t="shared" si="36"/>
        <v>18.418858549865657</v>
      </c>
      <c r="CL36" s="262">
        <f t="shared" si="37"/>
        <v>12.183130808766265</v>
      </c>
      <c r="CM36" s="262">
        <f t="shared" si="38"/>
        <v>20.052698365983268</v>
      </c>
      <c r="CN36" s="262">
        <f>CD36*parameters!J$4+CE36*parameters!K$4+CF36*parameters!L$4+CG36*parameters!M$4+CH36*parameters!N$4+CI36*parameters!O$4+CJ36*parameters!P$4+CK36*parameters!Q$4+CL36*parameters!R$4+CM36*parameters!S$4</f>
        <v>46786.868764767627</v>
      </c>
      <c r="CO36" s="262">
        <f t="shared" si="39"/>
        <v>28639.668392704341</v>
      </c>
      <c r="CP36" s="262">
        <f t="shared" si="40"/>
        <v>12035.234069525832</v>
      </c>
      <c r="CQ36" s="262">
        <f t="shared" si="41"/>
        <v>5328.141616410514</v>
      </c>
      <c r="CR36" s="262">
        <f t="shared" si="42"/>
        <v>690.51222349278112</v>
      </c>
      <c r="CS36" s="262">
        <f t="shared" si="43"/>
        <v>93.312462634159616</v>
      </c>
      <c r="CT36" s="349" t="s">
        <v>3817</v>
      </c>
      <c r="CU36" t="s">
        <v>3818</v>
      </c>
      <c r="CV36" t="s">
        <v>3819</v>
      </c>
      <c r="CW36">
        <v>99558</v>
      </c>
      <c r="CX36" s="262">
        <v>2.0971380315701869E-2</v>
      </c>
      <c r="CY36">
        <v>5463</v>
      </c>
      <c r="CZ36">
        <v>0.94512746000000003</v>
      </c>
      <c r="DA36">
        <v>68622</v>
      </c>
      <c r="DB36">
        <v>28933</v>
      </c>
      <c r="DC36">
        <v>1299</v>
      </c>
      <c r="DD36">
        <v>484</v>
      </c>
      <c r="DE36">
        <v>80</v>
      </c>
      <c r="DF36">
        <v>138</v>
      </c>
      <c r="DG36">
        <v>64855</v>
      </c>
      <c r="DH36">
        <v>27343</v>
      </c>
      <c r="DI36">
        <v>1233</v>
      </c>
      <c r="DJ36">
        <v>463</v>
      </c>
      <c r="DK36">
        <v>77</v>
      </c>
      <c r="DL36">
        <v>133</v>
      </c>
      <c r="DM36" s="262">
        <v>3767</v>
      </c>
      <c r="DN36" s="262">
        <v>1590</v>
      </c>
      <c r="DO36" s="262">
        <v>66</v>
      </c>
      <c r="DP36" s="262">
        <v>21</v>
      </c>
      <c r="DQ36" s="262">
        <v>3</v>
      </c>
      <c r="DR36" s="262">
        <v>5</v>
      </c>
      <c r="DS36" s="262">
        <v>0.68926655818718741</v>
      </c>
      <c r="DT36" s="262">
        <v>0.29061451616143352</v>
      </c>
      <c r="DU36" s="262">
        <v>1.3047670704513951E-2</v>
      </c>
      <c r="DV36" s="262">
        <v>4.8614877759697861E-3</v>
      </c>
      <c r="DW36" s="262">
        <v>8.0355169850740275E-4</v>
      </c>
      <c r="DX36" s="262">
        <v>1.3861266799252696E-3</v>
      </c>
      <c r="DY36" s="262">
        <v>4388.08</v>
      </c>
      <c r="DZ36" s="262">
        <v>2406.9699999999998</v>
      </c>
      <c r="EA36" s="262">
        <v>19.38</v>
      </c>
      <c r="EB36" s="262">
        <v>251.2</v>
      </c>
      <c r="EC36" s="262">
        <v>100.79</v>
      </c>
      <c r="ED36" s="262">
        <v>110.74</v>
      </c>
      <c r="EE36" s="262">
        <f t="shared" si="8"/>
        <v>0.60299347547669702</v>
      </c>
      <c r="EF36" s="262">
        <f t="shared" si="9"/>
        <v>0.33075677874335596</v>
      </c>
      <c r="EG36" s="262">
        <f t="shared" si="10"/>
        <v>2.66312682420065E-3</v>
      </c>
      <c r="EH36" s="262">
        <f t="shared" si="11"/>
        <v>3.4518960693457341E-2</v>
      </c>
      <c r="EI36" s="262">
        <f t="shared" si="12"/>
        <v>1.3850183313270564E-2</v>
      </c>
      <c r="EJ36" s="262">
        <f t="shared" si="13"/>
        <v>1.5217474949018575E-2</v>
      </c>
      <c r="EK36" s="262">
        <v>2.1458543000000001E-3</v>
      </c>
      <c r="EP36" s="262">
        <v>1.9635457659972237E-3</v>
      </c>
      <c r="EQ36" s="262">
        <v>2.0248928000954489E-2</v>
      </c>
      <c r="EU36" s="262">
        <v>1531.57</v>
      </c>
    </row>
    <row r="37" spans="1:151">
      <c r="A37" s="352">
        <v>3351</v>
      </c>
      <c r="B37" s="262">
        <v>3</v>
      </c>
      <c r="C37" s="262">
        <v>3</v>
      </c>
      <c r="D37" s="262">
        <v>51</v>
      </c>
      <c r="E37" s="262" t="s">
        <v>195</v>
      </c>
      <c r="F37" s="262" t="s">
        <v>2269</v>
      </c>
      <c r="G37" s="262" t="s">
        <v>2270</v>
      </c>
      <c r="H37" s="262" t="s">
        <v>2202</v>
      </c>
      <c r="I37" s="262">
        <v>3.0172357757261709E-3</v>
      </c>
      <c r="J37" s="262">
        <v>1.7673084042947056</v>
      </c>
      <c r="K37" s="262">
        <v>1.5181916426512969</v>
      </c>
      <c r="L37" s="262">
        <v>1.5652533143050287</v>
      </c>
      <c r="M37" s="262">
        <v>1.4348693759071118</v>
      </c>
      <c r="N37" s="262">
        <v>1.3158866995073892</v>
      </c>
      <c r="O37" s="262">
        <v>1.529025191675794</v>
      </c>
      <c r="P37" s="262">
        <v>1.3695702137439669</v>
      </c>
      <c r="Q37" s="262">
        <v>1.2250953793980499</v>
      </c>
      <c r="R37" s="262">
        <v>1.1881944444444446</v>
      </c>
      <c r="S37" s="262">
        <v>0.9321739130434783</v>
      </c>
      <c r="T37" s="262">
        <v>0.9321739130434783</v>
      </c>
      <c r="U37">
        <v>5402</v>
      </c>
      <c r="V37">
        <v>5552</v>
      </c>
      <c r="W37">
        <v>26627</v>
      </c>
      <c r="X37">
        <v>7136</v>
      </c>
      <c r="Y37">
        <v>8003</v>
      </c>
      <c r="Z37">
        <v>3799</v>
      </c>
      <c r="AA37">
        <v>3163</v>
      </c>
      <c r="AB37">
        <v>0</v>
      </c>
      <c r="AC37">
        <v>9547</v>
      </c>
      <c r="AD37">
        <v>8429</v>
      </c>
      <c r="AE37">
        <v>41678</v>
      </c>
      <c r="AF37">
        <v>10046</v>
      </c>
      <c r="AG37">
        <v>11543</v>
      </c>
      <c r="AH37">
        <v>4601</v>
      </c>
      <c r="AI37" s="262">
        <v>2948</v>
      </c>
      <c r="AJ37" s="262">
        <v>0</v>
      </c>
      <c r="AK37" s="262">
        <v>0.76706834343363572</v>
      </c>
      <c r="AL37" s="262">
        <v>0.14027743720881353</v>
      </c>
      <c r="AM37" s="262">
        <v>7.8064244929414647E-2</v>
      </c>
      <c r="AN37" s="262">
        <v>1.1700003502995061E-2</v>
      </c>
      <c r="AO37" s="262">
        <v>2.8899709251409954E-3</v>
      </c>
      <c r="AP37" s="262">
        <v>2.4785830053253067E-2</v>
      </c>
      <c r="AQ37" s="262">
        <v>0.11686733040055568</v>
      </c>
      <c r="AR37" s="262">
        <v>0.18938411669367911</v>
      </c>
      <c r="AS37" s="262">
        <v>0.17590877517943967</v>
      </c>
      <c r="AT37" s="262">
        <v>0.14502199583236861</v>
      </c>
      <c r="AU37" s="262">
        <v>0.14139847186848808</v>
      </c>
      <c r="AV37" s="262">
        <v>8.6432044454734888E-2</v>
      </c>
      <c r="AW37" s="262">
        <v>4.4987265570733966E-2</v>
      </c>
      <c r="AX37" s="262">
        <v>2.796943736976152E-2</v>
      </c>
      <c r="AY37" s="262">
        <v>4.7244732576985415E-2</v>
      </c>
      <c r="AZ37" s="262">
        <v>43795</v>
      </c>
      <c r="BA37" s="262">
        <v>8009</v>
      </c>
      <c r="BB37" s="262">
        <v>4457</v>
      </c>
      <c r="BC37" s="262">
        <v>668</v>
      </c>
      <c r="BD37" s="262">
        <v>165</v>
      </c>
      <c r="BE37" s="262">
        <v>87083</v>
      </c>
      <c r="BF37" s="262">
        <v>1</v>
      </c>
      <c r="BG37" s="262">
        <v>2</v>
      </c>
      <c r="BH37" s="262">
        <v>3.58</v>
      </c>
      <c r="BI37" s="262">
        <v>9.6999999999999993</v>
      </c>
      <c r="BJ37" s="262">
        <v>29</v>
      </c>
      <c r="BK37" s="262">
        <f t="shared" si="14"/>
        <v>87034</v>
      </c>
      <c r="BL37" s="262">
        <f t="shared" si="15"/>
        <v>-49</v>
      </c>
      <c r="BM37" s="274">
        <f t="shared" si="16"/>
        <v>-5.6268157964241012E-4</v>
      </c>
      <c r="BN37" s="262">
        <f t="shared" si="17"/>
        <v>2.3144260482349747E-3</v>
      </c>
      <c r="BO37" s="262">
        <f t="shared" si="0"/>
        <v>4.2325010207361368E-4</v>
      </c>
      <c r="BP37" s="262">
        <f t="shared" si="1"/>
        <v>2.3553823260608018E-4</v>
      </c>
      <c r="BQ37" s="262">
        <f t="shared" si="2"/>
        <v>3.5301669145358216E-5</v>
      </c>
      <c r="BR37" s="262">
        <f t="shared" si="3"/>
        <v>8.7197236661438709E-6</v>
      </c>
      <c r="BS37" s="262">
        <f t="shared" si="18"/>
        <v>247.64358716114228</v>
      </c>
      <c r="BT37" s="262">
        <f t="shared" si="19"/>
        <v>45.287760921876661</v>
      </c>
      <c r="BU37" s="262">
        <f t="shared" si="20"/>
        <v>25.20259088885058</v>
      </c>
      <c r="BV37" s="262">
        <f t="shared" si="21"/>
        <v>3.777278598553329</v>
      </c>
      <c r="BW37" s="262">
        <f t="shared" si="22"/>
        <v>0.93301043227739422</v>
      </c>
      <c r="BX37" s="262">
        <f t="shared" si="23"/>
        <v>247.64358716114228</v>
      </c>
      <c r="BY37" s="262">
        <f t="shared" si="24"/>
        <v>90.575521843753322</v>
      </c>
      <c r="BZ37" s="262">
        <f t="shared" si="25"/>
        <v>90.225275382085073</v>
      </c>
      <c r="CA37" s="262">
        <f t="shared" si="26"/>
        <v>36.639602405967288</v>
      </c>
      <c r="CB37" s="262">
        <f t="shared" si="27"/>
        <v>27.057302536044432</v>
      </c>
      <c r="CC37" s="262">
        <f t="shared" si="28"/>
        <v>492.14128932899246</v>
      </c>
      <c r="CD37" s="262">
        <f t="shared" si="29"/>
        <v>12.198130359497254</v>
      </c>
      <c r="CE37" s="262">
        <f t="shared" si="30"/>
        <v>57.51523866376683</v>
      </c>
      <c r="CF37" s="262">
        <f t="shared" si="31"/>
        <v>93.203743368059605</v>
      </c>
      <c r="CG37" s="262">
        <f t="shared" si="32"/>
        <v>86.571971421093309</v>
      </c>
      <c r="CH37" s="262">
        <f t="shared" si="33"/>
        <v>71.371312010005653</v>
      </c>
      <c r="CI37" s="262">
        <f t="shared" si="34"/>
        <v>69.588026254507</v>
      </c>
      <c r="CJ37" s="262">
        <f t="shared" si="35"/>
        <v>42.536777797294022</v>
      </c>
      <c r="CK37" s="262">
        <f t="shared" si="36"/>
        <v>22.140090881366806</v>
      </c>
      <c r="CL37" s="262">
        <f t="shared" si="37"/>
        <v>13.764914968960937</v>
      </c>
      <c r="CM37" s="262">
        <f t="shared" si="38"/>
        <v>23.251083604441053</v>
      </c>
      <c r="CN37" s="262">
        <f>CD37*parameters!J$4+CE37*parameters!K$4+CF37*parameters!L$4+CG37*parameters!M$4+CH37*parameters!N$4+CI37*parameters!O$4+CJ37*parameters!P$4+CK37*parameters!Q$4+CL37*parameters!R$4+CM37*parameters!S$4</f>
        <v>51827.895992392361</v>
      </c>
      <c r="CO37" s="262">
        <f t="shared" si="39"/>
        <v>39755.538322535176</v>
      </c>
      <c r="CP37" s="262">
        <f t="shared" si="40"/>
        <v>7270.2844257377374</v>
      </c>
      <c r="CQ37" s="262">
        <f t="shared" si="41"/>
        <v>4045.9055669263453</v>
      </c>
      <c r="CR37" s="262">
        <f t="shared" si="42"/>
        <v>606.3865646638543</v>
      </c>
      <c r="CS37" s="262">
        <f t="shared" si="43"/>
        <v>149.78111252924543</v>
      </c>
      <c r="CT37" s="349" t="s">
        <v>3820</v>
      </c>
      <c r="CU37" t="s">
        <v>3821</v>
      </c>
      <c r="CV37" t="s">
        <v>3822</v>
      </c>
      <c r="CW37">
        <v>107931</v>
      </c>
      <c r="CX37" s="262">
        <v>2.2735109673296151E-2</v>
      </c>
      <c r="CY37">
        <v>6882</v>
      </c>
      <c r="CZ37">
        <v>0.93623703999999996</v>
      </c>
      <c r="DA37">
        <v>69680</v>
      </c>
      <c r="DB37">
        <v>36471</v>
      </c>
      <c r="DC37">
        <v>1206</v>
      </c>
      <c r="DD37">
        <v>333</v>
      </c>
      <c r="DE37">
        <v>108</v>
      </c>
      <c r="DF37">
        <v>129</v>
      </c>
      <c r="DG37">
        <v>65240</v>
      </c>
      <c r="DH37">
        <v>34144</v>
      </c>
      <c r="DI37">
        <v>1130</v>
      </c>
      <c r="DJ37">
        <v>315</v>
      </c>
      <c r="DK37">
        <v>103</v>
      </c>
      <c r="DL37">
        <v>121</v>
      </c>
      <c r="DM37" s="262">
        <v>4440</v>
      </c>
      <c r="DN37" s="262">
        <v>2327</v>
      </c>
      <c r="DO37" s="262">
        <v>76</v>
      </c>
      <c r="DP37" s="262">
        <v>18</v>
      </c>
      <c r="DQ37" s="262">
        <v>5</v>
      </c>
      <c r="DR37" s="262">
        <v>8</v>
      </c>
      <c r="DS37" s="262">
        <v>0.64559765035068706</v>
      </c>
      <c r="DT37" s="262">
        <v>0.33791033160074491</v>
      </c>
      <c r="DU37" s="262">
        <v>1.1173805486838814E-2</v>
      </c>
      <c r="DV37" s="262">
        <v>3.0853045000972844E-3</v>
      </c>
      <c r="DW37" s="262">
        <v>1.000639297328849E-3</v>
      </c>
      <c r="DX37" s="262">
        <v>1.1952080495872363E-3</v>
      </c>
      <c r="DY37" s="262">
        <v>4757.12</v>
      </c>
      <c r="DZ37" s="262">
        <v>2609.41</v>
      </c>
      <c r="EA37" s="262">
        <v>21.01</v>
      </c>
      <c r="EB37" s="262">
        <v>272.33999999999997</v>
      </c>
      <c r="EC37" s="262">
        <v>109.25</v>
      </c>
      <c r="ED37" s="262">
        <v>120.04</v>
      </c>
      <c r="EE37" s="262">
        <f t="shared" si="8"/>
        <v>0.6029937243081338</v>
      </c>
      <c r="EF37" s="262">
        <f t="shared" si="9"/>
        <v>0.33075849550713193</v>
      </c>
      <c r="EG37" s="262">
        <f t="shared" si="10"/>
        <v>2.663144538652355E-3</v>
      </c>
      <c r="EH37" s="262">
        <f t="shared" si="11"/>
        <v>3.4520741725682168E-2</v>
      </c>
      <c r="EI37" s="262">
        <f t="shared" si="12"/>
        <v>1.3848098088899086E-2</v>
      </c>
      <c r="EJ37" s="262">
        <f t="shared" si="13"/>
        <v>1.5215795831500652E-2</v>
      </c>
      <c r="EK37" s="262">
        <v>2.3263226999999998E-3</v>
      </c>
      <c r="EP37" s="262">
        <v>2.2028426207271893E-3</v>
      </c>
      <c r="EQ37" s="262">
        <v>2.2716660032563674E-2</v>
      </c>
      <c r="EU37" s="262">
        <v>1718.22</v>
      </c>
    </row>
    <row r="38" spans="1:151">
      <c r="A38" s="352">
        <v>3352</v>
      </c>
      <c r="B38" s="262">
        <v>3</v>
      </c>
      <c r="C38" s="262">
        <v>3</v>
      </c>
      <c r="D38" s="262">
        <v>52</v>
      </c>
      <c r="E38" s="262" t="s">
        <v>195</v>
      </c>
      <c r="F38" s="262" t="s">
        <v>2271</v>
      </c>
      <c r="G38" s="262" t="s">
        <v>2272</v>
      </c>
      <c r="H38" s="262" t="s">
        <v>2202</v>
      </c>
      <c r="I38" s="262">
        <v>3.5475535150580116E-3</v>
      </c>
      <c r="J38" s="262">
        <v>1.4688303341902313</v>
      </c>
      <c r="K38" s="262">
        <v>1.5953541726412388</v>
      </c>
      <c r="L38" s="262">
        <v>1.5435829565089518</v>
      </c>
      <c r="M38" s="262">
        <v>1.3759472817133442</v>
      </c>
      <c r="N38" s="262">
        <v>1.54875061244488</v>
      </c>
      <c r="O38" s="262">
        <v>1.581134047556833</v>
      </c>
      <c r="P38" s="262">
        <v>1.4199148378643958</v>
      </c>
      <c r="Q38" s="262">
        <v>1.2688172043010753</v>
      </c>
      <c r="R38" s="262">
        <v>1.3882697947214075</v>
      </c>
      <c r="S38" s="262">
        <v>1.3338762214983713</v>
      </c>
      <c r="T38" s="262">
        <v>1.3338762214983713</v>
      </c>
      <c r="U38">
        <v>9336</v>
      </c>
      <c r="V38">
        <v>6974</v>
      </c>
      <c r="W38">
        <v>27201</v>
      </c>
      <c r="X38">
        <v>8111</v>
      </c>
      <c r="Y38">
        <v>9933</v>
      </c>
      <c r="Z38">
        <v>4960</v>
      </c>
      <c r="AA38">
        <v>3377</v>
      </c>
      <c r="AB38">
        <v>0</v>
      </c>
      <c r="AC38">
        <v>13713</v>
      </c>
      <c r="AD38">
        <v>11126</v>
      </c>
      <c r="AE38">
        <v>41987</v>
      </c>
      <c r="AF38">
        <v>11513</v>
      </c>
      <c r="AG38">
        <v>14721</v>
      </c>
      <c r="AH38">
        <v>6497</v>
      </c>
      <c r="AI38" s="262">
        <v>4505</v>
      </c>
      <c r="AJ38" s="262">
        <v>0</v>
      </c>
      <c r="AK38" s="262">
        <v>0.78855636163208154</v>
      </c>
      <c r="AL38" s="262">
        <v>0.1290053479122287</v>
      </c>
      <c r="AM38" s="262">
        <v>6.584337618614905E-2</v>
      </c>
      <c r="AN38" s="262">
        <v>1.303460501422634E-2</v>
      </c>
      <c r="AO38" s="262">
        <v>3.5603092553143948E-3</v>
      </c>
      <c r="AP38" s="262">
        <v>2.9120506894078267E-2</v>
      </c>
      <c r="AQ38" s="262">
        <v>0.1185542360723679</v>
      </c>
      <c r="AR38" s="262">
        <v>0.1810592173427911</v>
      </c>
      <c r="AS38" s="262">
        <v>0.17813023033394437</v>
      </c>
      <c r="AT38" s="262">
        <v>0.15582410137881567</v>
      </c>
      <c r="AU38" s="262">
        <v>0.14650912568741531</v>
      </c>
      <c r="AV38" s="262">
        <v>8.6076352913046938E-2</v>
      </c>
      <c r="AW38" s="262">
        <v>4.0696979357615369E-2</v>
      </c>
      <c r="AX38" s="262">
        <v>2.4358412369490715E-2</v>
      </c>
      <c r="AY38" s="262">
        <v>3.9670837650434367E-2</v>
      </c>
      <c r="AZ38" s="262">
        <v>52935</v>
      </c>
      <c r="BA38" s="262">
        <v>8660</v>
      </c>
      <c r="BB38" s="262">
        <v>4420</v>
      </c>
      <c r="BC38" s="262">
        <v>875</v>
      </c>
      <c r="BD38" s="262">
        <v>239</v>
      </c>
      <c r="BE38" s="262">
        <v>100382</v>
      </c>
      <c r="BF38" s="262">
        <v>1</v>
      </c>
      <c r="BG38" s="262">
        <v>2</v>
      </c>
      <c r="BH38" s="262">
        <v>3.18</v>
      </c>
      <c r="BI38" s="262">
        <v>9.1999999999999993</v>
      </c>
      <c r="BJ38" s="262">
        <v>34</v>
      </c>
      <c r="BK38" s="262">
        <f t="shared" si="14"/>
        <v>100487</v>
      </c>
      <c r="BL38" s="262">
        <f t="shared" si="15"/>
        <v>105</v>
      </c>
      <c r="BM38" s="274">
        <f t="shared" si="16"/>
        <v>1.0460042637126178E-3</v>
      </c>
      <c r="BN38" s="262">
        <f t="shared" si="17"/>
        <v>2.7974458925292471E-3</v>
      </c>
      <c r="BO38" s="262">
        <f t="shared" si="0"/>
        <v>4.5765337544730864E-4</v>
      </c>
      <c r="BP38" s="262">
        <f t="shared" si="1"/>
        <v>2.3358290063246005E-4</v>
      </c>
      <c r="BQ38" s="262">
        <f t="shared" si="2"/>
        <v>4.6240958835611438E-5</v>
      </c>
      <c r="BR38" s="262">
        <f t="shared" si="3"/>
        <v>1.2630387613384152E-5</v>
      </c>
      <c r="BS38" s="262">
        <f t="shared" si="18"/>
        <v>299.32671050062942</v>
      </c>
      <c r="BT38" s="262">
        <f t="shared" si="19"/>
        <v>48.968911172862022</v>
      </c>
      <c r="BU38" s="262">
        <f t="shared" si="20"/>
        <v>24.993370367673226</v>
      </c>
      <c r="BV38" s="262">
        <f t="shared" si="21"/>
        <v>4.9477825954104242</v>
      </c>
      <c r="BW38" s="262">
        <f t="shared" si="22"/>
        <v>1.3514514746321042</v>
      </c>
      <c r="BX38" s="262">
        <f t="shared" si="23"/>
        <v>299.32671050062942</v>
      </c>
      <c r="BY38" s="262">
        <f t="shared" si="24"/>
        <v>97.937822345724044</v>
      </c>
      <c r="BZ38" s="262">
        <f t="shared" si="25"/>
        <v>79.478917769200862</v>
      </c>
      <c r="CA38" s="262">
        <f t="shared" si="26"/>
        <v>45.519599877775896</v>
      </c>
      <c r="CB38" s="262">
        <f t="shared" si="27"/>
        <v>45.949350137491543</v>
      </c>
      <c r="CC38" s="262">
        <f t="shared" si="28"/>
        <v>568.21240063082178</v>
      </c>
      <c r="CD38" s="262">
        <f t="shared" si="29"/>
        <v>16.546633129870607</v>
      </c>
      <c r="CE38" s="262">
        <f t="shared" si="30"/>
        <v>67.363987083633333</v>
      </c>
      <c r="CF38" s="262">
        <f t="shared" si="31"/>
        <v>102.88009254268505</v>
      </c>
      <c r="CG38" s="262">
        <f t="shared" si="32"/>
        <v>101.21580580297176</v>
      </c>
      <c r="CH38" s="262">
        <f t="shared" si="33"/>
        <v>88.541186720597395</v>
      </c>
      <c r="CI38" s="262">
        <f t="shared" si="34"/>
        <v>83.248302021169053</v>
      </c>
      <c r="CJ38" s="262">
        <f t="shared" si="35"/>
        <v>48.90965112626823</v>
      </c>
      <c r="CK38" s="262">
        <f t="shared" si="36"/>
        <v>23.124528339213629</v>
      </c>
      <c r="CL38" s="262">
        <f t="shared" si="37"/>
        <v>13.840751968023824</v>
      </c>
      <c r="CM38" s="262">
        <f t="shared" si="38"/>
        <v>22.541461896388899</v>
      </c>
      <c r="CN38" s="262">
        <f>CD38*parameters!J$4+CE38*parameters!K$4+CF38*parameters!L$4+CG38*parameters!M$4+CH38*parameters!N$4+CI38*parameters!O$4+CJ38*parameters!P$4+CK38*parameters!Q$4+CL38*parameters!R$4+CM38*parameters!S$4</f>
        <v>58819.091755644484</v>
      </c>
      <c r="CO38" s="262">
        <f t="shared" si="39"/>
        <v>46382.168989334576</v>
      </c>
      <c r="CP38" s="262">
        <f t="shared" si="40"/>
        <v>7587.9773958182195</v>
      </c>
      <c r="CQ38" s="262">
        <f t="shared" si="41"/>
        <v>3872.8475853945179</v>
      </c>
      <c r="CR38" s="262">
        <f t="shared" si="42"/>
        <v>766.68362833036281</v>
      </c>
      <c r="CS38" s="262">
        <f t="shared" si="43"/>
        <v>209.41415676680768</v>
      </c>
      <c r="CT38" s="349" t="s">
        <v>3823</v>
      </c>
      <c r="CU38" t="s">
        <v>3824</v>
      </c>
      <c r="CV38" t="s">
        <v>3825</v>
      </c>
      <c r="CW38">
        <v>123874</v>
      </c>
      <c r="CX38" s="262">
        <v>2.6093420571197224E-2</v>
      </c>
      <c r="CY38">
        <v>5422</v>
      </c>
      <c r="CZ38">
        <v>0.95622971999999995</v>
      </c>
      <c r="DA38">
        <v>78619</v>
      </c>
      <c r="DB38">
        <v>42546</v>
      </c>
      <c r="DC38">
        <v>1904</v>
      </c>
      <c r="DD38">
        <v>581</v>
      </c>
      <c r="DE38">
        <v>89</v>
      </c>
      <c r="DF38">
        <v>130</v>
      </c>
      <c r="DG38">
        <v>75179</v>
      </c>
      <c r="DH38">
        <v>40684</v>
      </c>
      <c r="DI38">
        <v>1822</v>
      </c>
      <c r="DJ38">
        <v>557</v>
      </c>
      <c r="DK38">
        <v>88</v>
      </c>
      <c r="DL38">
        <v>127</v>
      </c>
      <c r="DM38" s="262">
        <v>3440</v>
      </c>
      <c r="DN38" s="262">
        <v>1862</v>
      </c>
      <c r="DO38" s="262">
        <v>82</v>
      </c>
      <c r="DP38" s="262">
        <v>24</v>
      </c>
      <c r="DQ38" s="262">
        <v>1</v>
      </c>
      <c r="DR38" s="262">
        <v>3</v>
      </c>
      <c r="DS38" s="262">
        <v>0.63466909924600801</v>
      </c>
      <c r="DT38" s="262">
        <v>0.3434619048387878</v>
      </c>
      <c r="DU38" s="262">
        <v>1.5370457077352793E-2</v>
      </c>
      <c r="DV38" s="262">
        <v>4.6902497699275068E-3</v>
      </c>
      <c r="DW38" s="262">
        <v>7.1847199573760439E-4</v>
      </c>
      <c r="DX38" s="262">
        <v>1.0494534769200962E-3</v>
      </c>
      <c r="DY38" s="262">
        <v>5459.82</v>
      </c>
      <c r="DZ38" s="262">
        <v>2994.85</v>
      </c>
      <c r="EA38" s="262">
        <v>24.12</v>
      </c>
      <c r="EB38" s="262">
        <v>312.56</v>
      </c>
      <c r="EC38" s="262">
        <v>125.39</v>
      </c>
      <c r="ED38" s="262">
        <v>137.78</v>
      </c>
      <c r="EE38" s="262">
        <f t="shared" si="8"/>
        <v>0.60299386383817133</v>
      </c>
      <c r="EF38" s="262">
        <f t="shared" si="9"/>
        <v>0.33075745594465522</v>
      </c>
      <c r="EG38" s="262">
        <f t="shared" si="10"/>
        <v>2.6638629104579811E-3</v>
      </c>
      <c r="EH38" s="262">
        <f t="shared" si="11"/>
        <v>3.4519775758405744E-2</v>
      </c>
      <c r="EI38" s="262">
        <f t="shared" si="12"/>
        <v>1.384833210374487E-2</v>
      </c>
      <c r="EJ38" s="262">
        <f t="shared" si="13"/>
        <v>1.5216709444564703E-2</v>
      </c>
      <c r="EK38" s="262">
        <v>2.6699522999999998E-3</v>
      </c>
      <c r="EP38" s="262">
        <v>2.4782072987734934E-3</v>
      </c>
      <c r="EQ38" s="262">
        <v>2.5556338962549718E-2</v>
      </c>
      <c r="EU38" s="262">
        <v>1933</v>
      </c>
    </row>
    <row r="39" spans="1:151">
      <c r="A39" s="352">
        <v>3353</v>
      </c>
      <c r="B39" s="262">
        <v>3</v>
      </c>
      <c r="C39" s="262">
        <v>3</v>
      </c>
      <c r="D39" s="262">
        <v>53</v>
      </c>
      <c r="E39" s="262" t="s">
        <v>195</v>
      </c>
      <c r="F39" s="262" t="s">
        <v>2273</v>
      </c>
      <c r="G39" s="262" t="s">
        <v>2274</v>
      </c>
      <c r="H39" s="262" t="s">
        <v>2202</v>
      </c>
      <c r="I39" s="262">
        <v>4.0523462451125952E-3</v>
      </c>
      <c r="J39" s="262">
        <v>1.6750532223727501</v>
      </c>
      <c r="K39" s="262">
        <v>1.4844509232264333</v>
      </c>
      <c r="L39" s="262">
        <v>1.5106839630085536</v>
      </c>
      <c r="M39" s="262">
        <v>1.4846660608814175</v>
      </c>
      <c r="N39" s="262">
        <v>1.3103987490226741</v>
      </c>
      <c r="O39" s="262">
        <v>1.5741130487071557</v>
      </c>
      <c r="P39" s="262">
        <v>1.4279984960521368</v>
      </c>
      <c r="Q39" s="262">
        <v>1.2267112712300565</v>
      </c>
      <c r="R39" s="262">
        <v>1.2440531356194007</v>
      </c>
      <c r="S39" s="262">
        <v>1.25</v>
      </c>
      <c r="T39" s="262">
        <v>1.25</v>
      </c>
      <c r="U39">
        <v>5167</v>
      </c>
      <c r="V39">
        <v>4116</v>
      </c>
      <c r="W39">
        <v>31683</v>
      </c>
      <c r="X39">
        <v>12641</v>
      </c>
      <c r="Y39">
        <v>14631</v>
      </c>
      <c r="Z39">
        <v>7123</v>
      </c>
      <c r="AA39">
        <v>7260</v>
      </c>
      <c r="AB39">
        <v>0</v>
      </c>
      <c r="AC39">
        <v>8655</v>
      </c>
      <c r="AD39">
        <v>6110</v>
      </c>
      <c r="AE39">
        <v>47863</v>
      </c>
      <c r="AF39">
        <v>18099</v>
      </c>
      <c r="AG39">
        <v>21865</v>
      </c>
      <c r="AH39">
        <v>8794</v>
      </c>
      <c r="AI39" s="262">
        <v>9075</v>
      </c>
      <c r="AJ39" s="262">
        <v>0</v>
      </c>
      <c r="AK39" s="262">
        <v>0.79443408406254479</v>
      </c>
      <c r="AL39" s="262">
        <v>0.12726751085666593</v>
      </c>
      <c r="AM39" s="262">
        <v>6.0549549432062699E-2</v>
      </c>
      <c r="AN39" s="262">
        <v>1.5166729698360741E-2</v>
      </c>
      <c r="AO39" s="262">
        <v>2.582125950365801E-3</v>
      </c>
      <c r="AP39" s="262">
        <v>2.3992356417424539E-2</v>
      </c>
      <c r="AQ39" s="262">
        <v>9.6686011536147781E-2</v>
      </c>
      <c r="AR39" s="262">
        <v>0.17199830142609435</v>
      </c>
      <c r="AS39" s="262">
        <v>0.17520082097738773</v>
      </c>
      <c r="AT39" s="262">
        <v>0.17374110902721257</v>
      </c>
      <c r="AU39" s="262">
        <v>0.15391556672210624</v>
      </c>
      <c r="AV39" s="262">
        <v>8.7388088750486564E-2</v>
      </c>
      <c r="AW39" s="262">
        <v>4.5047595456314801E-2</v>
      </c>
      <c r="AX39" s="262">
        <v>2.8424572702501857E-2</v>
      </c>
      <c r="AY39" s="262">
        <v>4.3605576984323581E-2</v>
      </c>
      <c r="AZ39" s="262">
        <v>60918</v>
      </c>
      <c r="BA39" s="262">
        <v>9759</v>
      </c>
      <c r="BB39" s="262">
        <v>4643</v>
      </c>
      <c r="BC39" s="262">
        <v>1163</v>
      </c>
      <c r="BD39" s="262">
        <v>198</v>
      </c>
      <c r="BE39" s="262">
        <v>113039</v>
      </c>
      <c r="BF39" s="262">
        <v>1</v>
      </c>
      <c r="BG39" s="262">
        <v>2</v>
      </c>
      <c r="BH39" s="262">
        <v>3.36</v>
      </c>
      <c r="BI39" s="262">
        <v>9.8000000000000007</v>
      </c>
      <c r="BJ39" s="262">
        <v>28</v>
      </c>
      <c r="BK39" s="262">
        <f t="shared" si="14"/>
        <v>112978</v>
      </c>
      <c r="BL39" s="262">
        <f t="shared" si="15"/>
        <v>-61</v>
      </c>
      <c r="BM39" s="274">
        <f t="shared" si="16"/>
        <v>-5.3963676253328502E-4</v>
      </c>
      <c r="BN39" s="262">
        <f t="shared" si="17"/>
        <v>3.2193219775403172E-3</v>
      </c>
      <c r="BO39" s="262">
        <f t="shared" si="0"/>
        <v>5.157320197448366E-4</v>
      </c>
      <c r="BP39" s="262">
        <f t="shared" si="1"/>
        <v>2.4536773928427873E-4</v>
      </c>
      <c r="BQ39" s="262">
        <f t="shared" si="2"/>
        <v>6.1460840143789835E-5</v>
      </c>
      <c r="BR39" s="262">
        <f t="shared" si="3"/>
        <v>1.0463668399372645E-5</v>
      </c>
      <c r="BS39" s="262">
        <f t="shared" si="18"/>
        <v>344.46745159681393</v>
      </c>
      <c r="BT39" s="262">
        <f t="shared" si="19"/>
        <v>55.183326112697515</v>
      </c>
      <c r="BU39" s="262">
        <f t="shared" si="20"/>
        <v>26.254348103417826</v>
      </c>
      <c r="BV39" s="262">
        <f t="shared" si="21"/>
        <v>6.5763098953855126</v>
      </c>
      <c r="BW39" s="262">
        <f t="shared" si="22"/>
        <v>1.1196125187328729</v>
      </c>
      <c r="BX39" s="262">
        <f t="shared" si="23"/>
        <v>344.46745159681393</v>
      </c>
      <c r="BY39" s="262">
        <f t="shared" si="24"/>
        <v>110.36665222539503</v>
      </c>
      <c r="BZ39" s="262">
        <f t="shared" si="25"/>
        <v>88.214609627483895</v>
      </c>
      <c r="CA39" s="262">
        <f t="shared" si="26"/>
        <v>64.447836974778028</v>
      </c>
      <c r="CB39" s="262">
        <f t="shared" si="27"/>
        <v>31.349150524520443</v>
      </c>
      <c r="CC39" s="262">
        <f t="shared" si="28"/>
        <v>638.84570094899141</v>
      </c>
      <c r="CD39" s="262">
        <f t="shared" si="29"/>
        <v>15.327413752907612</v>
      </c>
      <c r="CE39" s="262">
        <f t="shared" si="30"/>
        <v>61.767442811772597</v>
      </c>
      <c r="CF39" s="262">
        <f t="shared" si="31"/>
        <v>109.88037543658915</v>
      </c>
      <c r="CG39" s="262">
        <f t="shared" si="32"/>
        <v>111.92629128413803</v>
      </c>
      <c r="CH39" s="262">
        <f t="shared" si="33"/>
        <v>110.99376058014475</v>
      </c>
      <c r="CI39" s="262">
        <f t="shared" si="34"/>
        <v>98.328298109545216</v>
      </c>
      <c r="CJ39" s="262">
        <f t="shared" si="35"/>
        <v>55.827504812397258</v>
      </c>
      <c r="CK39" s="262">
        <f t="shared" si="36"/>
        <v>28.77846269535603</v>
      </c>
      <c r="CL39" s="262">
        <f t="shared" si="37"/>
        <v>18.158916072305367</v>
      </c>
      <c r="CM39" s="262">
        <f t="shared" si="38"/>
        <v>27.857235393835406</v>
      </c>
      <c r="CN39" s="262">
        <f>CD39*parameters!J$4+CE39*parameters!K$4+CF39*parameters!L$4+CG39*parameters!M$4+CH39*parameters!N$4+CI39*parameters!O$4+CJ39*parameters!P$4+CK39*parameters!Q$4+CL39*parameters!R$4+CM39*parameters!S$4</f>
        <v>68409.435138723959</v>
      </c>
      <c r="CO39" s="262">
        <f t="shared" si="39"/>
        <v>54346.786945668231</v>
      </c>
      <c r="CP39" s="262">
        <f t="shared" si="40"/>
        <v>8706.2985292159356</v>
      </c>
      <c r="CQ39" s="262">
        <f t="shared" si="41"/>
        <v>4142.1604745516534</v>
      </c>
      <c r="CR39" s="262">
        <f t="shared" si="42"/>
        <v>1037.5474115665675</v>
      </c>
      <c r="CS39" s="262">
        <f t="shared" si="43"/>
        <v>176.64177772156523</v>
      </c>
      <c r="CT39" s="349" t="s">
        <v>3826</v>
      </c>
      <c r="CU39" t="s">
        <v>3827</v>
      </c>
      <c r="CV39" t="s">
        <v>3828</v>
      </c>
      <c r="CW39">
        <v>163252</v>
      </c>
      <c r="CX39" s="262">
        <v>3.4388193608740243E-2</v>
      </c>
      <c r="CY39">
        <v>12536</v>
      </c>
      <c r="CZ39">
        <v>0.92321074000000003</v>
      </c>
      <c r="DA39">
        <v>103824</v>
      </c>
      <c r="DB39">
        <v>56087</v>
      </c>
      <c r="DC39">
        <v>1648</v>
      </c>
      <c r="DD39">
        <v>1234</v>
      </c>
      <c r="DE39">
        <v>207</v>
      </c>
      <c r="DF39">
        <v>249</v>
      </c>
      <c r="DG39">
        <v>95853</v>
      </c>
      <c r="DH39">
        <v>51781</v>
      </c>
      <c r="DI39">
        <v>1522</v>
      </c>
      <c r="DJ39">
        <v>1146</v>
      </c>
      <c r="DK39">
        <v>194</v>
      </c>
      <c r="DL39">
        <v>233</v>
      </c>
      <c r="DM39" s="262">
        <v>7971</v>
      </c>
      <c r="DN39" s="262">
        <v>4306</v>
      </c>
      <c r="DO39" s="262">
        <v>126</v>
      </c>
      <c r="DP39" s="262">
        <v>88</v>
      </c>
      <c r="DQ39" s="262">
        <v>13</v>
      </c>
      <c r="DR39" s="262">
        <v>16</v>
      </c>
      <c r="DS39" s="262">
        <v>0.63597383186729717</v>
      </c>
      <c r="DT39" s="262">
        <v>0.34356087521132972</v>
      </c>
      <c r="DU39" s="262">
        <v>1.0094822728052337E-2</v>
      </c>
      <c r="DV39" s="262">
        <v>7.5588660475828778E-3</v>
      </c>
      <c r="DW39" s="262">
        <v>1.2679783402347292E-3</v>
      </c>
      <c r="DX39" s="262">
        <v>1.5252493078185872E-3</v>
      </c>
      <c r="DY39" s="262">
        <v>7195.42</v>
      </c>
      <c r="DZ39" s="262">
        <v>3946.89</v>
      </c>
      <c r="EA39" s="262">
        <v>31.78</v>
      </c>
      <c r="EB39" s="262">
        <v>411.93</v>
      </c>
      <c r="EC39" s="262">
        <v>165.25</v>
      </c>
      <c r="ED39" s="262">
        <v>181.59</v>
      </c>
      <c r="EE39" s="262">
        <f t="shared" si="8"/>
        <v>0.60299207398729227</v>
      </c>
      <c r="EF39" s="262">
        <f t="shared" si="9"/>
        <v>0.33075809152206592</v>
      </c>
      <c r="EG39" s="262">
        <f t="shared" si="10"/>
        <v>2.6632341282810659E-3</v>
      </c>
      <c r="EH39" s="262">
        <f t="shared" si="11"/>
        <v>3.4520642997571412E-2</v>
      </c>
      <c r="EI39" s="262">
        <f t="shared" si="12"/>
        <v>1.3848314653821464E-2</v>
      </c>
      <c r="EJ39" s="262">
        <f t="shared" si="13"/>
        <v>1.5217642710967864E-2</v>
      </c>
      <c r="EK39" s="262">
        <v>3.5187014000000001E-3</v>
      </c>
      <c r="EP39" s="262">
        <v>2.9727341842438917E-3</v>
      </c>
      <c r="EQ39" s="262">
        <v>3.0656112785922125E-2</v>
      </c>
      <c r="EU39" s="262">
        <v>2318.73</v>
      </c>
    </row>
    <row r="40" spans="1:151">
      <c r="A40" s="352">
        <v>3354</v>
      </c>
      <c r="B40" s="262">
        <v>3</v>
      </c>
      <c r="C40" s="262">
        <v>3</v>
      </c>
      <c r="D40" s="262">
        <v>54</v>
      </c>
      <c r="E40" s="262" t="s">
        <v>195</v>
      </c>
      <c r="F40" s="262" t="s">
        <v>2275</v>
      </c>
      <c r="G40" s="262" t="s">
        <v>2276</v>
      </c>
      <c r="H40" s="262" t="s">
        <v>2202</v>
      </c>
      <c r="I40" s="262">
        <v>9.9806485550783721E-4</v>
      </c>
      <c r="J40" s="262">
        <v>1.364411943936624</v>
      </c>
      <c r="K40" s="262">
        <v>1.3723986856516976</v>
      </c>
      <c r="L40" s="262">
        <v>1.4175098988121426</v>
      </c>
      <c r="M40" s="262">
        <v>1.3534777651083238</v>
      </c>
      <c r="N40" s="262">
        <v>1.3800904977375565</v>
      </c>
      <c r="O40" s="262">
        <v>1.5902992776057792</v>
      </c>
      <c r="P40" s="262">
        <v>1.3780303030303029</v>
      </c>
      <c r="Q40" s="262">
        <v>1.2271844660194176</v>
      </c>
      <c r="R40" s="262">
        <v>1.1359999999999999</v>
      </c>
      <c r="S40" s="262">
        <v>1.2058823529411764</v>
      </c>
      <c r="T40" s="262">
        <v>1.2058823529411764</v>
      </c>
      <c r="U40">
        <v>4923</v>
      </c>
      <c r="V40">
        <v>1826</v>
      </c>
      <c r="W40">
        <v>6819</v>
      </c>
      <c r="X40">
        <v>2196</v>
      </c>
      <c r="Y40">
        <v>2289</v>
      </c>
      <c r="Z40">
        <v>765</v>
      </c>
      <c r="AA40">
        <v>374</v>
      </c>
      <c r="AB40">
        <v>0</v>
      </c>
      <c r="AC40">
        <v>6717</v>
      </c>
      <c r="AD40">
        <v>2506</v>
      </c>
      <c r="AE40">
        <v>9666</v>
      </c>
      <c r="AF40">
        <v>2984</v>
      </c>
      <c r="AG40">
        <v>3360</v>
      </c>
      <c r="AH40">
        <v>916</v>
      </c>
      <c r="AI40" s="262">
        <v>451</v>
      </c>
      <c r="AJ40" s="262">
        <v>0</v>
      </c>
      <c r="AK40" s="262">
        <v>0.79116806099756432</v>
      </c>
      <c r="AL40" s="262">
        <v>0.14163930954145929</v>
      </c>
      <c r="AM40" s="262">
        <v>5.9409086095520494E-2</v>
      </c>
      <c r="AN40" s="262">
        <v>6.1950651276077521E-3</v>
      </c>
      <c r="AO40" s="262">
        <v>1.5884782378481415E-3</v>
      </c>
      <c r="AP40" s="262">
        <v>2.1539399946628037E-2</v>
      </c>
      <c r="AQ40" s="262">
        <v>0.11722770767412603</v>
      </c>
      <c r="AR40" s="262">
        <v>0.18005413442110479</v>
      </c>
      <c r="AS40" s="262">
        <v>0.16145019252030041</v>
      </c>
      <c r="AT40" s="262">
        <v>0.13991079257367237</v>
      </c>
      <c r="AU40" s="262">
        <v>0.14448553238534559</v>
      </c>
      <c r="AV40" s="262">
        <v>8.8749952346460298E-2</v>
      </c>
      <c r="AW40" s="262">
        <v>4.9102207311959134E-2</v>
      </c>
      <c r="AX40" s="262">
        <v>2.9926422934695589E-2</v>
      </c>
      <c r="AY40" s="262">
        <v>6.7553657885707746E-2</v>
      </c>
      <c r="AZ40" s="262">
        <v>14942</v>
      </c>
      <c r="BA40" s="262">
        <v>2675</v>
      </c>
      <c r="BB40" s="262">
        <v>1122</v>
      </c>
      <c r="BC40" s="262">
        <v>117</v>
      </c>
      <c r="BD40" s="262">
        <v>30</v>
      </c>
      <c r="BE40" s="262">
        <v>26231</v>
      </c>
      <c r="BF40" s="262">
        <v>1</v>
      </c>
      <c r="BG40" s="262">
        <v>2</v>
      </c>
      <c r="BH40" s="262">
        <v>3.28</v>
      </c>
      <c r="BI40" s="262">
        <v>7.5</v>
      </c>
      <c r="BJ40" s="262">
        <v>46</v>
      </c>
      <c r="BK40" s="262">
        <f t="shared" si="14"/>
        <v>26230</v>
      </c>
      <c r="BL40" s="262">
        <f t="shared" si="15"/>
        <v>-1</v>
      </c>
      <c r="BM40" s="274">
        <f t="shared" si="16"/>
        <v>-3.8122831763943425E-5</v>
      </c>
      <c r="BN40" s="262">
        <f t="shared" si="17"/>
        <v>7.8963703648194977E-4</v>
      </c>
      <c r="BO40" s="262">
        <f t="shared" si="0"/>
        <v>1.4136521701172639E-4</v>
      </c>
      <c r="BP40" s="262">
        <f t="shared" si="1"/>
        <v>5.9294120929778322E-5</v>
      </c>
      <c r="BQ40" s="262">
        <f t="shared" si="2"/>
        <v>6.1830767814474719E-6</v>
      </c>
      <c r="BR40" s="262">
        <f t="shared" si="3"/>
        <v>1.5854043029352491E-6</v>
      </c>
      <c r="BS40" s="262">
        <f t="shared" si="18"/>
        <v>84.491162903568622</v>
      </c>
      <c r="BT40" s="262">
        <f t="shared" si="19"/>
        <v>15.126078220254724</v>
      </c>
      <c r="BU40" s="262">
        <f t="shared" si="20"/>
        <v>6.3444709394862802</v>
      </c>
      <c r="BV40" s="262">
        <f t="shared" si="21"/>
        <v>0.66158921561487949</v>
      </c>
      <c r="BW40" s="262">
        <f t="shared" si="22"/>
        <v>0.16963826041407165</v>
      </c>
      <c r="BX40" s="262">
        <f t="shared" si="23"/>
        <v>84.491162903568622</v>
      </c>
      <c r="BY40" s="262">
        <f t="shared" si="24"/>
        <v>30.252156440509449</v>
      </c>
      <c r="BZ40" s="262">
        <f t="shared" si="25"/>
        <v>20.809864681514998</v>
      </c>
      <c r="CA40" s="262">
        <f t="shared" si="26"/>
        <v>4.9619191171115959</v>
      </c>
      <c r="CB40" s="262">
        <f t="shared" si="27"/>
        <v>7.8033599790472961</v>
      </c>
      <c r="CC40" s="262">
        <f t="shared" si="28"/>
        <v>148.31846312175196</v>
      </c>
      <c r="CD40" s="262">
        <f t="shared" si="29"/>
        <v>3.1946906966486166</v>
      </c>
      <c r="CE40" s="262">
        <f t="shared" si="30"/>
        <v>17.387033437512383</v>
      </c>
      <c r="CF40" s="262">
        <f t="shared" si="31"/>
        <v>26.705352496055603</v>
      </c>
      <c r="CG40" s="262">
        <f t="shared" si="32"/>
        <v>23.946044425321929</v>
      </c>
      <c r="CH40" s="262">
        <f t="shared" si="33"/>
        <v>20.751353728673312</v>
      </c>
      <c r="CI40" s="262">
        <f t="shared" si="34"/>
        <v>21.429872106722577</v>
      </c>
      <c r="CJ40" s="262">
        <f t="shared" si="35"/>
        <v>13.163256534155716</v>
      </c>
      <c r="CK40" s="262">
        <f t="shared" si="36"/>
        <v>7.2827639243954305</v>
      </c>
      <c r="CL40" s="262">
        <f t="shared" si="37"/>
        <v>4.4386410564055998</v>
      </c>
      <c r="CM40" s="262">
        <f t="shared" si="38"/>
        <v>10.019454715860793</v>
      </c>
      <c r="CN40" s="262">
        <f>CD40*parameters!J$4+CE40*parameters!K$4+CF40*parameters!L$4+CG40*parameters!M$4+CH40*parameters!N$4+CI40*parameters!O$4+CJ40*parameters!P$4+CK40*parameters!Q$4+CL40*parameters!R$4+CM40*parameters!S$4</f>
        <v>16276.63811183476</v>
      </c>
      <c r="CO40" s="262">
        <f t="shared" si="39"/>
        <v>12877.556214499364</v>
      </c>
      <c r="CP40" s="262">
        <f t="shared" si="40"/>
        <v>2305.4117838164771</v>
      </c>
      <c r="CQ40" s="262">
        <f t="shared" si="41"/>
        <v>966.98019493162144</v>
      </c>
      <c r="CR40" s="262">
        <f t="shared" si="42"/>
        <v>100.83483316131881</v>
      </c>
      <c r="CS40" s="262">
        <f t="shared" si="43"/>
        <v>25.85508542597918</v>
      </c>
      <c r="CT40" s="349" t="s">
        <v>3829</v>
      </c>
      <c r="CU40" t="s">
        <v>3830</v>
      </c>
      <c r="CV40" t="s">
        <v>3831</v>
      </c>
      <c r="CW40">
        <v>30329</v>
      </c>
      <c r="CX40" s="262">
        <v>6.3886477590441946E-3</v>
      </c>
      <c r="CY40">
        <v>1448</v>
      </c>
      <c r="CZ40">
        <v>0.95225691999999995</v>
      </c>
      <c r="DA40">
        <v>18226</v>
      </c>
      <c r="DB40">
        <v>11220</v>
      </c>
      <c r="DC40">
        <v>723</v>
      </c>
      <c r="DD40">
        <v>97</v>
      </c>
      <c r="DE40">
        <v>19</v>
      </c>
      <c r="DF40">
        <v>39</v>
      </c>
      <c r="DG40">
        <v>17358</v>
      </c>
      <c r="DH40">
        <v>10685</v>
      </c>
      <c r="DI40">
        <v>690</v>
      </c>
      <c r="DJ40">
        <v>95</v>
      </c>
      <c r="DK40">
        <v>19</v>
      </c>
      <c r="DL40">
        <v>37</v>
      </c>
      <c r="DM40" s="262">
        <v>868</v>
      </c>
      <c r="DN40" s="262">
        <v>535</v>
      </c>
      <c r="DO40" s="262">
        <v>33</v>
      </c>
      <c r="DP40" s="262">
        <v>2</v>
      </c>
      <c r="DQ40" s="262">
        <v>0</v>
      </c>
      <c r="DR40" s="262">
        <v>2</v>
      </c>
      <c r="DS40" s="262">
        <v>0.60094299185597944</v>
      </c>
      <c r="DT40" s="262">
        <v>0.36994295888423623</v>
      </c>
      <c r="DU40" s="262">
        <v>2.3838570345214152E-2</v>
      </c>
      <c r="DV40" s="262">
        <v>3.1982590919581917E-3</v>
      </c>
      <c r="DW40" s="262">
        <v>6.2646312110521284E-4</v>
      </c>
      <c r="DX40" s="262">
        <v>1.2858979854264896E-3</v>
      </c>
      <c r="DY40" s="262">
        <v>1336.77</v>
      </c>
      <c r="DZ40" s="262">
        <v>733.25</v>
      </c>
      <c r="EA40" s="262">
        <v>5.9</v>
      </c>
      <c r="EB40" s="262">
        <v>76.52</v>
      </c>
      <c r="EC40" s="262">
        <v>30.7</v>
      </c>
      <c r="ED40" s="262">
        <v>33.74</v>
      </c>
      <c r="EE40" s="262">
        <f t="shared" si="8"/>
        <v>0.60299610263072434</v>
      </c>
      <c r="EF40" s="262">
        <f t="shared" si="9"/>
        <v>0.33075764136985319</v>
      </c>
      <c r="EG40" s="262">
        <f t="shared" si="10"/>
        <v>2.6613980007939089E-3</v>
      </c>
      <c r="EH40" s="262">
        <f t="shared" si="11"/>
        <v>3.4516978817076258E-2</v>
      </c>
      <c r="EI40" s="262">
        <f t="shared" si="12"/>
        <v>1.3848291292266611E-2</v>
      </c>
      <c r="EJ40" s="262">
        <f t="shared" si="13"/>
        <v>1.5219587889285846E-2</v>
      </c>
      <c r="EK40" s="262">
        <v>6.5370399999999996E-4</v>
      </c>
      <c r="EP40" s="262">
        <v>6.1345221095071231E-4</v>
      </c>
      <c r="EQ40" s="262">
        <v>6.3261829017052214E-3</v>
      </c>
      <c r="EU40" s="262">
        <v>478.49</v>
      </c>
    </row>
    <row r="41" spans="1:151">
      <c r="A41" s="352">
        <v>3355</v>
      </c>
      <c r="B41" s="262">
        <v>3</v>
      </c>
      <c r="C41" s="262">
        <v>3</v>
      </c>
      <c r="D41" s="262">
        <v>55</v>
      </c>
      <c r="E41" s="262" t="s">
        <v>195</v>
      </c>
      <c r="F41" s="262" t="s">
        <v>2277</v>
      </c>
      <c r="G41" s="262" t="s">
        <v>2278</v>
      </c>
      <c r="H41" s="262" t="s">
        <v>2202</v>
      </c>
      <c r="I41" s="262">
        <v>2.6010671462056677E-3</v>
      </c>
      <c r="J41" s="262">
        <v>1.9383734635460514</v>
      </c>
      <c r="K41" s="262">
        <v>1.7365221987315012</v>
      </c>
      <c r="L41" s="262">
        <v>1.8243302833204718</v>
      </c>
      <c r="M41" s="262">
        <v>1.6508349598785512</v>
      </c>
      <c r="N41" s="262">
        <v>1.5177339901477833</v>
      </c>
      <c r="O41" s="262">
        <v>1.926250644662197</v>
      </c>
      <c r="P41" s="262">
        <v>1.5065730235908519</v>
      </c>
      <c r="Q41" s="262">
        <v>1.3003324713705209</v>
      </c>
      <c r="R41" s="262">
        <v>1.345505617977528</v>
      </c>
      <c r="S41" s="262">
        <v>1.3044025157232704</v>
      </c>
      <c r="T41" s="262">
        <v>1.3044025157232704</v>
      </c>
      <c r="U41">
        <v>5939</v>
      </c>
      <c r="V41">
        <v>3784</v>
      </c>
      <c r="W41">
        <v>18142</v>
      </c>
      <c r="X41">
        <v>6641</v>
      </c>
      <c r="Y41">
        <v>9431</v>
      </c>
      <c r="Z41">
        <v>4487</v>
      </c>
      <c r="AA41">
        <v>4373</v>
      </c>
      <c r="AB41">
        <v>0</v>
      </c>
      <c r="AC41">
        <v>11512</v>
      </c>
      <c r="AD41">
        <v>6571</v>
      </c>
      <c r="AE41">
        <v>33097</v>
      </c>
      <c r="AF41">
        <v>10693</v>
      </c>
      <c r="AG41">
        <v>15836</v>
      </c>
      <c r="AH41">
        <v>5915</v>
      </c>
      <c r="AI41" s="262">
        <v>5704</v>
      </c>
      <c r="AJ41" s="262">
        <v>0</v>
      </c>
      <c r="AK41" s="262">
        <v>0.74217273817021878</v>
      </c>
      <c r="AL41" s="262">
        <v>0.14051484182937485</v>
      </c>
      <c r="AM41" s="262">
        <v>8.9497958105609621E-2</v>
      </c>
      <c r="AN41" s="262">
        <v>2.2491314329831976E-2</v>
      </c>
      <c r="AO41" s="262">
        <v>5.3231475649647498E-3</v>
      </c>
      <c r="AP41" s="262">
        <v>5.1286897154533967E-2</v>
      </c>
      <c r="AQ41" s="262">
        <v>0.15107310331793861</v>
      </c>
      <c r="AR41" s="262">
        <v>0.19002846647216545</v>
      </c>
      <c r="AS41" s="262">
        <v>0.16460944236425273</v>
      </c>
      <c r="AT41" s="262">
        <v>0.14108030852458628</v>
      </c>
      <c r="AU41" s="262">
        <v>0.12816999562962875</v>
      </c>
      <c r="AV41" s="262">
        <v>7.4957772764318878E-2</v>
      </c>
      <c r="AW41" s="262">
        <v>3.8104912533516021E-2</v>
      </c>
      <c r="AX41" s="262">
        <v>2.3021225830075241E-2</v>
      </c>
      <c r="AY41" s="262">
        <v>3.7667875408984065E-2</v>
      </c>
      <c r="AZ41" s="262">
        <v>36529</v>
      </c>
      <c r="BA41" s="262">
        <v>6916</v>
      </c>
      <c r="BB41" s="262">
        <v>4405</v>
      </c>
      <c r="BC41" s="262">
        <v>1107</v>
      </c>
      <c r="BD41" s="262">
        <v>262</v>
      </c>
      <c r="BE41" s="262">
        <v>84664</v>
      </c>
      <c r="BF41" s="262">
        <v>1</v>
      </c>
      <c r="BG41" s="262">
        <v>2</v>
      </c>
      <c r="BH41" s="262">
        <v>3.42</v>
      </c>
      <c r="BI41" s="262">
        <v>8.3000000000000007</v>
      </c>
      <c r="BJ41" s="262">
        <v>38</v>
      </c>
      <c r="BK41" s="262">
        <f t="shared" si="14"/>
        <v>84570</v>
      </c>
      <c r="BL41" s="262">
        <f t="shared" si="15"/>
        <v>-94</v>
      </c>
      <c r="BM41" s="274">
        <f t="shared" si="16"/>
        <v>-1.1102711896437683E-3</v>
      </c>
      <c r="BN41" s="262">
        <f t="shared" si="17"/>
        <v>1.9304411260640574E-3</v>
      </c>
      <c r="BO41" s="262">
        <f t="shared" si="0"/>
        <v>3.6548853863667278E-4</v>
      </c>
      <c r="BP41" s="262">
        <f t="shared" si="1"/>
        <v>2.3279019848099244E-4</v>
      </c>
      <c r="BQ41" s="262">
        <f t="shared" si="2"/>
        <v>5.8501418778310696E-5</v>
      </c>
      <c r="BR41" s="262">
        <f t="shared" si="3"/>
        <v>1.384586424563451E-5</v>
      </c>
      <c r="BS41" s="262">
        <f t="shared" si="18"/>
        <v>206.55720048885414</v>
      </c>
      <c r="BT41" s="262">
        <f t="shared" si="19"/>
        <v>39.107273634123985</v>
      </c>
      <c r="BU41" s="262">
        <f t="shared" si="20"/>
        <v>24.908551237466192</v>
      </c>
      <c r="BV41" s="262">
        <f t="shared" si="21"/>
        <v>6.2596518092792444</v>
      </c>
      <c r="BW41" s="262">
        <f t="shared" si="22"/>
        <v>1.4815074742828926</v>
      </c>
      <c r="BX41" s="262">
        <f t="shared" si="23"/>
        <v>206.55720048885414</v>
      </c>
      <c r="BY41" s="262">
        <f t="shared" si="24"/>
        <v>78.214547268247969</v>
      </c>
      <c r="BZ41" s="262">
        <f t="shared" si="25"/>
        <v>85.187245232134373</v>
      </c>
      <c r="CA41" s="262">
        <f t="shared" si="26"/>
        <v>51.955110017017731</v>
      </c>
      <c r="CB41" s="262">
        <f t="shared" si="27"/>
        <v>56.29728402274992</v>
      </c>
      <c r="CC41" s="262">
        <f t="shared" si="28"/>
        <v>478.21138702900413</v>
      </c>
      <c r="CD41" s="262">
        <f t="shared" si="29"/>
        <v>24.525978224683573</v>
      </c>
      <c r="CE41" s="262">
        <f t="shared" si="30"/>
        <v>72.244878280447466</v>
      </c>
      <c r="CF41" s="262">
        <f t="shared" si="31"/>
        <v>90.873776526648854</v>
      </c>
      <c r="CG41" s="262">
        <f t="shared" si="32"/>
        <v>78.718109751080206</v>
      </c>
      <c r="CH41" s="262">
        <f t="shared" si="33"/>
        <v>67.466210022022238</v>
      </c>
      <c r="CI41" s="262">
        <f t="shared" si="34"/>
        <v>61.292351385546162</v>
      </c>
      <c r="CJ41" s="262">
        <f t="shared" si="35"/>
        <v>35.845660482229839</v>
      </c>
      <c r="CK41" s="262">
        <f t="shared" si="36"/>
        <v>18.22220307527158</v>
      </c>
      <c r="CL41" s="262">
        <f t="shared" si="37"/>
        <v>11.009012335308217</v>
      </c>
      <c r="CM41" s="262">
        <f t="shared" si="38"/>
        <v>18.013206945765987</v>
      </c>
      <c r="CN41" s="262">
        <f>CD41*parameters!J$4+CE41*parameters!K$4+CF41*parameters!L$4+CG41*parameters!M$4+CH41*parameters!N$4+CI41*parameters!O$4+CJ41*parameters!P$4+CK41*parameters!Q$4+CL41*parameters!R$4+CM41*parameters!S$4</f>
        <v>46915.338180535087</v>
      </c>
      <c r="CO41" s="262">
        <f t="shared" si="39"/>
        <v>34819.284999629534</v>
      </c>
      <c r="CP41" s="262">
        <f t="shared" si="40"/>
        <v>6592.3013238095182</v>
      </c>
      <c r="CQ41" s="262">
        <f t="shared" si="41"/>
        <v>4198.8269709920369</v>
      </c>
      <c r="CR41" s="262">
        <f t="shared" si="42"/>
        <v>1055.1876179087819</v>
      </c>
      <c r="CS41" s="262">
        <f t="shared" si="43"/>
        <v>249.73726819521309</v>
      </c>
      <c r="CT41" s="349" t="s">
        <v>3832</v>
      </c>
      <c r="CU41" t="s">
        <v>3833</v>
      </c>
      <c r="CV41" t="s">
        <v>3834</v>
      </c>
      <c r="CW41">
        <v>103117</v>
      </c>
      <c r="CX41" s="262">
        <v>2.1721065348984808E-2</v>
      </c>
      <c r="CY41">
        <v>10166</v>
      </c>
      <c r="CZ41">
        <v>0.90141296000000004</v>
      </c>
      <c r="DA41">
        <v>65602</v>
      </c>
      <c r="DB41">
        <v>35705</v>
      </c>
      <c r="DC41">
        <v>989</v>
      </c>
      <c r="DD41">
        <v>528</v>
      </c>
      <c r="DE41">
        <v>110</v>
      </c>
      <c r="DF41">
        <v>180</v>
      </c>
      <c r="DG41">
        <v>59135</v>
      </c>
      <c r="DH41">
        <v>32186</v>
      </c>
      <c r="DI41">
        <v>897</v>
      </c>
      <c r="DJ41">
        <v>479</v>
      </c>
      <c r="DK41">
        <v>103</v>
      </c>
      <c r="DL41">
        <v>166</v>
      </c>
      <c r="DM41" s="262">
        <v>6467</v>
      </c>
      <c r="DN41" s="262">
        <v>3519</v>
      </c>
      <c r="DO41" s="262">
        <v>92</v>
      </c>
      <c r="DP41" s="262">
        <v>49</v>
      </c>
      <c r="DQ41" s="262">
        <v>7</v>
      </c>
      <c r="DR41" s="262">
        <v>14</v>
      </c>
      <c r="DS41" s="262">
        <v>0.63618995897863595</v>
      </c>
      <c r="DT41" s="262">
        <v>0.34625716419213126</v>
      </c>
      <c r="DU41" s="262">
        <v>9.5910470630448906E-3</v>
      </c>
      <c r="DV41" s="262">
        <v>5.1203972186933287E-3</v>
      </c>
      <c r="DW41" s="262">
        <v>1.0667494205611101E-3</v>
      </c>
      <c r="DX41" s="262">
        <v>1.7455899609181804E-3</v>
      </c>
      <c r="DY41" s="262">
        <v>4544.95</v>
      </c>
      <c r="DZ41" s="262">
        <v>2493.02</v>
      </c>
      <c r="EA41" s="262">
        <v>20.07</v>
      </c>
      <c r="EB41" s="262">
        <v>260.19</v>
      </c>
      <c r="EC41" s="262">
        <v>104.38</v>
      </c>
      <c r="ED41" s="262">
        <v>114.69</v>
      </c>
      <c r="EE41" s="262">
        <f t="shared" si="8"/>
        <v>0.60299444098019195</v>
      </c>
      <c r="EF41" s="262">
        <f t="shared" si="9"/>
        <v>0.33075769838005659</v>
      </c>
      <c r="EG41" s="262">
        <f t="shared" si="10"/>
        <v>2.6627572207554434E-3</v>
      </c>
      <c r="EH41" s="262">
        <f t="shared" si="11"/>
        <v>3.4520318947103085E-2</v>
      </c>
      <c r="EI41" s="262">
        <f t="shared" si="12"/>
        <v>1.3848460323988699E-2</v>
      </c>
      <c r="EJ41" s="262">
        <f t="shared" si="13"/>
        <v>1.5216324147904425E-2</v>
      </c>
      <c r="EK41" s="262">
        <v>2.2225627999999998E-3</v>
      </c>
      <c r="EP41" s="262">
        <v>2.1708391286936464E-3</v>
      </c>
      <c r="EQ41" s="262">
        <v>2.2386626265493717E-2</v>
      </c>
      <c r="EU41" s="262">
        <v>1693.25</v>
      </c>
    </row>
    <row r="42" spans="1:151">
      <c r="A42" s="352">
        <v>3356</v>
      </c>
      <c r="B42" s="262">
        <v>3</v>
      </c>
      <c r="C42" s="262">
        <v>3</v>
      </c>
      <c r="D42" s="262">
        <v>56</v>
      </c>
      <c r="E42" s="262" t="s">
        <v>195</v>
      </c>
      <c r="F42" s="262" t="s">
        <v>2279</v>
      </c>
      <c r="G42" s="262" t="s">
        <v>2280</v>
      </c>
      <c r="H42" s="262" t="s">
        <v>2202</v>
      </c>
      <c r="I42" s="262">
        <v>1.9526896331152487E-3</v>
      </c>
      <c r="J42" s="262">
        <v>1.4417589795233299</v>
      </c>
      <c r="K42" s="262">
        <v>1.3990549828178693</v>
      </c>
      <c r="L42" s="262">
        <v>1.3518288131375964</v>
      </c>
      <c r="M42" s="262">
        <v>1.4026691210308329</v>
      </c>
      <c r="N42" s="262">
        <v>1.3363384188626908</v>
      </c>
      <c r="O42" s="262">
        <v>1.5351946519858435</v>
      </c>
      <c r="P42" s="262">
        <v>1.3213337267630569</v>
      </c>
      <c r="Q42" s="262">
        <v>1.1855927963981991</v>
      </c>
      <c r="R42" s="262">
        <v>1.1857562408223201</v>
      </c>
      <c r="S42" s="262">
        <v>1.1111111111111112</v>
      </c>
      <c r="T42" s="262">
        <v>1.1111111111111112</v>
      </c>
      <c r="U42">
        <v>2979</v>
      </c>
      <c r="V42">
        <v>2328</v>
      </c>
      <c r="W42">
        <v>16076</v>
      </c>
      <c r="X42">
        <v>5788</v>
      </c>
      <c r="Y42">
        <v>5932</v>
      </c>
      <c r="Z42">
        <v>3361</v>
      </c>
      <c r="AA42">
        <v>2673</v>
      </c>
      <c r="AB42">
        <v>0</v>
      </c>
      <c r="AC42">
        <v>4295</v>
      </c>
      <c r="AD42">
        <v>3257</v>
      </c>
      <c r="AE42">
        <v>21732</v>
      </c>
      <c r="AF42">
        <v>8023</v>
      </c>
      <c r="AG42">
        <v>8382</v>
      </c>
      <c r="AH42">
        <v>3985</v>
      </c>
      <c r="AI42" s="262">
        <v>2970</v>
      </c>
      <c r="AJ42" s="262">
        <v>0</v>
      </c>
      <c r="AK42" s="262">
        <v>0.80219215155615697</v>
      </c>
      <c r="AL42" s="262">
        <v>0.13797023004059539</v>
      </c>
      <c r="AM42" s="262">
        <v>5.0744248985115023E-2</v>
      </c>
      <c r="AN42" s="262">
        <v>8.2273342354533159E-3</v>
      </c>
      <c r="AO42" s="262">
        <v>8.660351826792963E-4</v>
      </c>
      <c r="AP42" s="262">
        <v>1.5155136017843629E-2</v>
      </c>
      <c r="AQ42" s="262">
        <v>7.5058748556179555E-2</v>
      </c>
      <c r="AR42" s="262">
        <v>0.14203210260086829</v>
      </c>
      <c r="AS42" s="262">
        <v>0.1628828613534074</v>
      </c>
      <c r="AT42" s="262">
        <v>0.18184171744931693</v>
      </c>
      <c r="AU42" s="262">
        <v>0.18451029593340504</v>
      </c>
      <c r="AV42" s="262">
        <v>0.10915282590512607</v>
      </c>
      <c r="AW42" s="262">
        <v>4.8532281833751544E-2</v>
      </c>
      <c r="AX42" s="262">
        <v>3.3715696817620586E-2</v>
      </c>
      <c r="AY42" s="262">
        <v>4.7118333532480981E-2</v>
      </c>
      <c r="AZ42" s="262">
        <v>29641</v>
      </c>
      <c r="BA42" s="262">
        <v>5098</v>
      </c>
      <c r="BB42" s="262">
        <v>1875</v>
      </c>
      <c r="BC42" s="262">
        <v>304</v>
      </c>
      <c r="BD42" s="262">
        <v>32</v>
      </c>
      <c r="BE42" s="262">
        <v>50214</v>
      </c>
      <c r="BF42" s="262">
        <v>1</v>
      </c>
      <c r="BG42" s="262">
        <v>2</v>
      </c>
      <c r="BH42" s="262">
        <v>3.62</v>
      </c>
      <c r="BI42" s="262">
        <v>9.6999999999999993</v>
      </c>
      <c r="BJ42" s="262">
        <v>20</v>
      </c>
      <c r="BK42" s="262">
        <f t="shared" si="14"/>
        <v>50213</v>
      </c>
      <c r="BL42" s="262">
        <f t="shared" si="15"/>
        <v>-1</v>
      </c>
      <c r="BM42" s="274">
        <f t="shared" si="16"/>
        <v>-1.9914764806627635E-5</v>
      </c>
      <c r="BN42" s="262">
        <f t="shared" si="17"/>
        <v>1.566432298110124E-3</v>
      </c>
      <c r="BO42" s="262">
        <f t="shared" si="0"/>
        <v>2.694130378787967E-4</v>
      </c>
      <c r="BP42" s="262">
        <f t="shared" si="1"/>
        <v>9.9087768933453079E-5</v>
      </c>
      <c r="BQ42" s="262">
        <f t="shared" si="2"/>
        <v>1.6065430269743858E-5</v>
      </c>
      <c r="BR42" s="262">
        <f t="shared" si="3"/>
        <v>1.6910979231309324E-6</v>
      </c>
      <c r="BS42" s="262">
        <f t="shared" si="18"/>
        <v>167.60825589778327</v>
      </c>
      <c r="BT42" s="262">
        <f t="shared" si="19"/>
        <v>28.827195053031247</v>
      </c>
      <c r="BU42" s="262">
        <f t="shared" si="20"/>
        <v>10.60239127587948</v>
      </c>
      <c r="BV42" s="262">
        <f t="shared" si="21"/>
        <v>1.7190010388625929</v>
      </c>
      <c r="BW42" s="262">
        <f t="shared" si="22"/>
        <v>0.18094747777500977</v>
      </c>
      <c r="BX42" s="262">
        <f t="shared" si="23"/>
        <v>167.60825589778327</v>
      </c>
      <c r="BY42" s="262">
        <f t="shared" si="24"/>
        <v>57.654390106062493</v>
      </c>
      <c r="BZ42" s="262">
        <f t="shared" si="25"/>
        <v>38.380656418683721</v>
      </c>
      <c r="CA42" s="262">
        <f t="shared" si="26"/>
        <v>16.674310076967149</v>
      </c>
      <c r="CB42" s="262">
        <f t="shared" si="27"/>
        <v>3.6189495555001954</v>
      </c>
      <c r="CC42" s="262">
        <f t="shared" si="28"/>
        <v>283.93656205499684</v>
      </c>
      <c r="CD42" s="262">
        <f t="shared" si="29"/>
        <v>4.3030972183823755</v>
      </c>
      <c r="CE42" s="262">
        <f t="shared" si="30"/>
        <v>21.311923017192083</v>
      </c>
      <c r="CF42" s="262">
        <f t="shared" si="31"/>
        <v>40.328106913933119</v>
      </c>
      <c r="CG42" s="262">
        <f t="shared" si="32"/>
        <v>46.248399670367206</v>
      </c>
      <c r="CH42" s="262">
        <f t="shared" si="33"/>
        <v>51.631512090735178</v>
      </c>
      <c r="CI42" s="262">
        <f t="shared" si="34"/>
        <v>52.389219091081088</v>
      </c>
      <c r="CJ42" s="262">
        <f t="shared" si="35"/>
        <v>30.992478126089093</v>
      </c>
      <c r="CK42" s="262">
        <f t="shared" si="36"/>
        <v>13.780089252559591</v>
      </c>
      <c r="CL42" s="262">
        <f t="shared" si="37"/>
        <v>9.5731190416837872</v>
      </c>
      <c r="CM42" s="262">
        <f t="shared" si="38"/>
        <v>13.378617632973326</v>
      </c>
      <c r="CN42" s="262">
        <f>CD42*parameters!J$4+CE42*parameters!K$4+CF42*parameters!L$4+CG42*parameters!M$4+CH42*parameters!N$4+CI42*parameters!O$4+CJ42*parameters!P$4+CK42*parameters!Q$4+CL42*parameters!R$4+CM42*parameters!S$4</f>
        <v>32186.121105477301</v>
      </c>
      <c r="CO42" s="262">
        <f t="shared" si="39"/>
        <v>25819.453739849869</v>
      </c>
      <c r="CP42" s="262">
        <f t="shared" si="40"/>
        <v>4440.7265330371656</v>
      </c>
      <c r="CQ42" s="262">
        <f t="shared" si="41"/>
        <v>1633.2605432414057</v>
      </c>
      <c r="CR42" s="262">
        <f t="shared" si="42"/>
        <v>264.80597607753992</v>
      </c>
      <c r="CS42" s="262">
        <f t="shared" si="43"/>
        <v>27.874313271319988</v>
      </c>
      <c r="CT42" s="349" t="s">
        <v>3835</v>
      </c>
      <c r="CU42" t="s">
        <v>3836</v>
      </c>
      <c r="CV42" t="s">
        <v>3837</v>
      </c>
      <c r="CW42">
        <v>71278</v>
      </c>
      <c r="CX42" s="262">
        <v>1.5014343861292892E-2</v>
      </c>
      <c r="CY42">
        <v>2948</v>
      </c>
      <c r="CZ42">
        <v>0.95864081000000001</v>
      </c>
      <c r="DA42">
        <v>47459</v>
      </c>
      <c r="DB42">
        <v>22360</v>
      </c>
      <c r="DC42">
        <v>1062</v>
      </c>
      <c r="DD42">
        <v>208</v>
      </c>
      <c r="DE42">
        <v>66</v>
      </c>
      <c r="DF42">
        <v>122</v>
      </c>
      <c r="DG42">
        <v>45496</v>
      </c>
      <c r="DH42">
        <v>21435</v>
      </c>
      <c r="DI42">
        <v>1018</v>
      </c>
      <c r="DJ42">
        <v>198</v>
      </c>
      <c r="DK42">
        <v>64</v>
      </c>
      <c r="DL42">
        <v>117</v>
      </c>
      <c r="DM42" s="262">
        <v>1963</v>
      </c>
      <c r="DN42" s="262">
        <v>925</v>
      </c>
      <c r="DO42" s="262">
        <v>44</v>
      </c>
      <c r="DP42" s="262">
        <v>10</v>
      </c>
      <c r="DQ42" s="262">
        <v>2</v>
      </c>
      <c r="DR42" s="262">
        <v>5</v>
      </c>
      <c r="DS42" s="262">
        <v>0.66582956873088472</v>
      </c>
      <c r="DT42" s="262">
        <v>0.31370128230309491</v>
      </c>
      <c r="DU42" s="262">
        <v>1.4899407951962738E-2</v>
      </c>
      <c r="DV42" s="262">
        <v>2.9181514632846042E-3</v>
      </c>
      <c r="DW42" s="262">
        <v>9.2595190661915318E-4</v>
      </c>
      <c r="DX42" s="262">
        <v>1.7116080698111619E-3</v>
      </c>
      <c r="DY42" s="262">
        <v>3141.62</v>
      </c>
      <c r="DZ42" s="262">
        <v>1723.26</v>
      </c>
      <c r="EA42" s="262">
        <v>13.88</v>
      </c>
      <c r="EB42" s="262">
        <v>179.85</v>
      </c>
      <c r="EC42" s="262">
        <v>72.16</v>
      </c>
      <c r="ED42" s="262">
        <v>79.28</v>
      </c>
      <c r="EE42" s="262">
        <f t="shared" si="8"/>
        <v>0.60299229373998331</v>
      </c>
      <c r="EF42" s="262">
        <f t="shared" si="9"/>
        <v>0.33075690252492779</v>
      </c>
      <c r="EG42" s="262">
        <f t="shared" si="10"/>
        <v>2.6640819185996295E-3</v>
      </c>
      <c r="EH42" s="262">
        <f t="shared" si="11"/>
        <v>3.451982226658093E-2</v>
      </c>
      <c r="EI42" s="262">
        <f t="shared" si="12"/>
        <v>1.3850154988915652E-2</v>
      </c>
      <c r="EJ42" s="262">
        <f t="shared" si="13"/>
        <v>1.5216744560992696E-2</v>
      </c>
      <c r="EK42" s="262">
        <v>1.5363110000000001E-3</v>
      </c>
      <c r="EP42" s="262">
        <v>1.3827079434998607E-3</v>
      </c>
      <c r="EQ42" s="262">
        <v>1.4259078692804003E-2</v>
      </c>
      <c r="EU42" s="262">
        <v>1078.51</v>
      </c>
    </row>
    <row r="43" spans="1:151">
      <c r="A43" s="352">
        <v>3357</v>
      </c>
      <c r="B43" s="262">
        <v>3</v>
      </c>
      <c r="C43" s="262">
        <v>3</v>
      </c>
      <c r="D43" s="262">
        <v>57</v>
      </c>
      <c r="E43" s="262" t="s">
        <v>195</v>
      </c>
      <c r="F43" s="262" t="s">
        <v>2281</v>
      </c>
      <c r="G43" s="262" t="s">
        <v>2282</v>
      </c>
      <c r="H43" s="262" t="s">
        <v>2202</v>
      </c>
      <c r="I43" s="262">
        <v>2.8465405791101421E-3</v>
      </c>
      <c r="J43" s="262">
        <v>1.4991556091676719</v>
      </c>
      <c r="K43" s="262">
        <v>1.3622291021671826</v>
      </c>
      <c r="L43" s="262">
        <v>1.359298702506627</v>
      </c>
      <c r="M43" s="262">
        <v>1.3127490039840637</v>
      </c>
      <c r="N43" s="262">
        <v>1.3529411764705883</v>
      </c>
      <c r="O43" s="262">
        <v>1.5534808667588751</v>
      </c>
      <c r="P43" s="262">
        <v>1.2144420131291029</v>
      </c>
      <c r="Q43" s="262">
        <v>1.1297259798820674</v>
      </c>
      <c r="R43" s="262">
        <v>1.2234185733512786</v>
      </c>
      <c r="S43" s="262">
        <v>1.194</v>
      </c>
      <c r="T43" s="262">
        <v>1.194</v>
      </c>
      <c r="U43">
        <v>4145</v>
      </c>
      <c r="V43">
        <v>5168</v>
      </c>
      <c r="W43">
        <v>21503</v>
      </c>
      <c r="X43">
        <v>7443</v>
      </c>
      <c r="Y43">
        <v>10736</v>
      </c>
      <c r="Z43">
        <v>4369</v>
      </c>
      <c r="AA43">
        <v>2750</v>
      </c>
      <c r="AB43">
        <v>0</v>
      </c>
      <c r="AC43">
        <v>6214</v>
      </c>
      <c r="AD43">
        <v>7040</v>
      </c>
      <c r="AE43">
        <v>29229</v>
      </c>
      <c r="AF43">
        <v>9848</v>
      </c>
      <c r="AG43">
        <v>14509</v>
      </c>
      <c r="AH43">
        <v>5075</v>
      </c>
      <c r="AI43" s="262">
        <v>3284</v>
      </c>
      <c r="AJ43" s="262">
        <v>0</v>
      </c>
      <c r="AK43" s="262">
        <v>0.79979206891430266</v>
      </c>
      <c r="AL43" s="262">
        <v>0.14447497400861428</v>
      </c>
      <c r="AM43" s="262">
        <v>4.8381107975642358E-2</v>
      </c>
      <c r="AN43" s="262">
        <v>6.330758948462795E-3</v>
      </c>
      <c r="AO43" s="262">
        <v>1.0210901529778703E-3</v>
      </c>
      <c r="AP43" s="262">
        <v>1.8962378640776698E-2</v>
      </c>
      <c r="AQ43" s="262">
        <v>7.8966240070608998E-2</v>
      </c>
      <c r="AR43" s="262">
        <v>0.14110767872903796</v>
      </c>
      <c r="AS43" s="262">
        <v>0.15096811562224183</v>
      </c>
      <c r="AT43" s="262">
        <v>0.15773940864960281</v>
      </c>
      <c r="AU43" s="262">
        <v>0.16889618270079435</v>
      </c>
      <c r="AV43" s="262">
        <v>0.11243656222418358</v>
      </c>
      <c r="AW43" s="262">
        <v>6.1603596646072373E-2</v>
      </c>
      <c r="AX43" s="262">
        <v>4.017266107678729E-2</v>
      </c>
      <c r="AY43" s="262">
        <v>6.9147175639894087E-2</v>
      </c>
      <c r="AZ43" s="262">
        <v>43080</v>
      </c>
      <c r="BA43" s="262">
        <v>7782</v>
      </c>
      <c r="BB43" s="262">
        <v>2606</v>
      </c>
      <c r="BC43" s="262">
        <v>341</v>
      </c>
      <c r="BD43" s="262">
        <v>55</v>
      </c>
      <c r="BE43" s="262">
        <v>72515</v>
      </c>
      <c r="BF43" s="262">
        <v>1</v>
      </c>
      <c r="BG43" s="262">
        <v>2</v>
      </c>
      <c r="BH43" s="262">
        <v>3.37</v>
      </c>
      <c r="BI43" s="262">
        <v>8.8000000000000007</v>
      </c>
      <c r="BJ43" s="262">
        <v>38</v>
      </c>
      <c r="BK43" s="262">
        <f t="shared" si="14"/>
        <v>72517</v>
      </c>
      <c r="BL43" s="262">
        <f t="shared" si="15"/>
        <v>2</v>
      </c>
      <c r="BM43" s="274">
        <f t="shared" si="16"/>
        <v>2.7580500586085638E-5</v>
      </c>
      <c r="BN43" s="262">
        <f t="shared" si="17"/>
        <v>2.2766405790150177E-3</v>
      </c>
      <c r="BO43" s="262">
        <f t="shared" si="0"/>
        <v>4.1125387618140368E-4</v>
      </c>
      <c r="BP43" s="262">
        <f t="shared" si="1"/>
        <v>1.3771878711497533E-4</v>
      </c>
      <c r="BQ43" s="262">
        <f t="shared" si="2"/>
        <v>1.8020762243363999E-5</v>
      </c>
      <c r="BR43" s="262">
        <f t="shared" si="3"/>
        <v>2.9065745553812902E-6</v>
      </c>
      <c r="BS43" s="262">
        <f t="shared" si="18"/>
        <v>243.60054195460688</v>
      </c>
      <c r="BT43" s="262">
        <f t="shared" si="19"/>
        <v>44.004164751410194</v>
      </c>
      <c r="BU43" s="262">
        <f t="shared" si="20"/>
        <v>14.73591022130236</v>
      </c>
      <c r="BV43" s="262">
        <f t="shared" si="21"/>
        <v>1.9282215600399479</v>
      </c>
      <c r="BW43" s="262">
        <f t="shared" si="22"/>
        <v>0.31100347742579804</v>
      </c>
      <c r="BX43" s="262">
        <f t="shared" si="23"/>
        <v>243.60054195460688</v>
      </c>
      <c r="BY43" s="262">
        <f t="shared" si="24"/>
        <v>88.008329502820388</v>
      </c>
      <c r="BZ43" s="262">
        <f t="shared" si="25"/>
        <v>49.660017445788952</v>
      </c>
      <c r="CA43" s="262">
        <f t="shared" si="26"/>
        <v>16.968349728351544</v>
      </c>
      <c r="CB43" s="262">
        <f t="shared" si="27"/>
        <v>11.818132142180325</v>
      </c>
      <c r="CC43" s="262">
        <f t="shared" si="28"/>
        <v>410.05537077374805</v>
      </c>
      <c r="CD43" s="262">
        <f t="shared" si="29"/>
        <v>7.7756252042958893</v>
      </c>
      <c r="CE43" s="262">
        <f t="shared" si="30"/>
        <v>32.380530850762376</v>
      </c>
      <c r="CF43" s="262">
        <f t="shared" si="31"/>
        <v>57.861961520258582</v>
      </c>
      <c r="CG43" s="262">
        <f t="shared" si="32"/>
        <v>61.90528662649244</v>
      </c>
      <c r="CH43" s="262">
        <f t="shared" si="33"/>
        <v>64.681891699444648</v>
      </c>
      <c r="CI43" s="262">
        <f t="shared" si="34"/>
        <v>69.256786819644915</v>
      </c>
      <c r="CJ43" s="262">
        <f t="shared" si="35"/>
        <v>46.105216211363192</v>
      </c>
      <c r="CK43" s="262">
        <f t="shared" si="36"/>
        <v>25.260885663701629</v>
      </c>
      <c r="CL43" s="262">
        <f t="shared" si="37"/>
        <v>16.473015432810129</v>
      </c>
      <c r="CM43" s="262">
        <f t="shared" si="38"/>
        <v>28.354170744974247</v>
      </c>
      <c r="CN43" s="262">
        <f>CD43*parameters!J$4+CE43*parameters!K$4+CF43*parameters!L$4+CG43*parameters!M$4+CH43*parameters!N$4+CI43*parameters!O$4+CJ43*parameters!P$4+CK43*parameters!Q$4+CL43*parameters!R$4+CM43*parameters!S$4</f>
        <v>48148.452590046953</v>
      </c>
      <c r="CO43" s="262">
        <f t="shared" si="39"/>
        <v>38508.750512015868</v>
      </c>
      <c r="CP43" s="262">
        <f t="shared" si="40"/>
        <v>6956.2464365020305</v>
      </c>
      <c r="CQ43" s="262">
        <f t="shared" si="41"/>
        <v>2329.4754836191587</v>
      </c>
      <c r="CR43" s="262">
        <f t="shared" si="42"/>
        <v>304.8162470890764</v>
      </c>
      <c r="CS43" s="262">
        <f t="shared" si="43"/>
        <v>49.163910820818778</v>
      </c>
      <c r="CT43" s="349" t="s">
        <v>3838</v>
      </c>
      <c r="CU43" t="s">
        <v>3839</v>
      </c>
      <c r="CV43" t="s">
        <v>3840</v>
      </c>
      <c r="CW43">
        <v>110373</v>
      </c>
      <c r="CX43" s="262">
        <v>2.3249504405321142E-2</v>
      </c>
      <c r="CY43">
        <v>12520</v>
      </c>
      <c r="CZ43">
        <v>0.88656645999999995</v>
      </c>
      <c r="DA43">
        <v>63701</v>
      </c>
      <c r="DB43">
        <v>44647</v>
      </c>
      <c r="DC43">
        <v>1328</v>
      </c>
      <c r="DD43">
        <v>472</v>
      </c>
      <c r="DE43">
        <v>69</v>
      </c>
      <c r="DF43">
        <v>148</v>
      </c>
      <c r="DG43">
        <v>56473</v>
      </c>
      <c r="DH43">
        <v>39586</v>
      </c>
      <c r="DI43">
        <v>1182</v>
      </c>
      <c r="DJ43">
        <v>423</v>
      </c>
      <c r="DK43">
        <v>61</v>
      </c>
      <c r="DL43">
        <v>134</v>
      </c>
      <c r="DM43" s="262">
        <v>7228</v>
      </c>
      <c r="DN43" s="262">
        <v>5061</v>
      </c>
      <c r="DO43" s="262">
        <v>146</v>
      </c>
      <c r="DP43" s="262">
        <v>49</v>
      </c>
      <c r="DQ43" s="262">
        <v>8</v>
      </c>
      <c r="DR43" s="262">
        <v>14</v>
      </c>
      <c r="DS43" s="262">
        <v>0.57714296068784943</v>
      </c>
      <c r="DT43" s="262">
        <v>0.40451016099951981</v>
      </c>
      <c r="DU43" s="262">
        <v>1.2031928098357389E-2</v>
      </c>
      <c r="DV43" s="262">
        <v>4.2764081795366622E-3</v>
      </c>
      <c r="DW43" s="262">
        <v>6.2515289065260529E-4</v>
      </c>
      <c r="DX43" s="262">
        <v>1.340907649515733E-3</v>
      </c>
      <c r="DY43" s="262">
        <v>4864.76</v>
      </c>
      <c r="DZ43" s="262">
        <v>2668.44</v>
      </c>
      <c r="EA43" s="262">
        <v>21.49</v>
      </c>
      <c r="EB43" s="262">
        <v>278.49</v>
      </c>
      <c r="EC43" s="262">
        <v>111.72</v>
      </c>
      <c r="ED43" s="262">
        <v>122.76</v>
      </c>
      <c r="EE43" s="262">
        <f t="shared" si="8"/>
        <v>0.60299516836356515</v>
      </c>
      <c r="EF43" s="262">
        <f t="shared" si="9"/>
        <v>0.3307576174504131</v>
      </c>
      <c r="EG43" s="262">
        <f t="shared" si="10"/>
        <v>2.6637215747812868E-3</v>
      </c>
      <c r="EH43" s="262">
        <f t="shared" si="11"/>
        <v>3.451930299492046E-2</v>
      </c>
      <c r="EI43" s="262">
        <f t="shared" si="12"/>
        <v>1.384788154185972E-2</v>
      </c>
      <c r="EJ43" s="262">
        <f t="shared" si="13"/>
        <v>1.5216308074460252E-2</v>
      </c>
      <c r="EK43" s="262">
        <v>2.3789553E-3</v>
      </c>
      <c r="EP43" s="262">
        <v>2.0287496083561752E-3</v>
      </c>
      <c r="EQ43" s="262">
        <v>2.0921338052289074E-2</v>
      </c>
      <c r="EU43" s="262">
        <v>1582.42</v>
      </c>
    </row>
    <row r="44" spans="1:151">
      <c r="A44" s="352">
        <v>3358</v>
      </c>
      <c r="B44" s="262">
        <v>3</v>
      </c>
      <c r="C44" s="262">
        <v>3</v>
      </c>
      <c r="D44" s="262">
        <v>58</v>
      </c>
      <c r="E44" s="262" t="s">
        <v>195</v>
      </c>
      <c r="F44" s="262" t="s">
        <v>2283</v>
      </c>
      <c r="G44" s="262" t="s">
        <v>2284</v>
      </c>
      <c r="H44" s="262" t="s">
        <v>2202</v>
      </c>
      <c r="I44" s="262">
        <v>2.2905392900707503E-3</v>
      </c>
      <c r="J44" s="262">
        <v>1.5955103769589156</v>
      </c>
      <c r="K44" s="262">
        <v>1.4753888770509269</v>
      </c>
      <c r="L44" s="262">
        <v>1.6377879171018637</v>
      </c>
      <c r="M44" s="262">
        <v>1.4041821827556573</v>
      </c>
      <c r="N44" s="262">
        <v>1.4217171717171717</v>
      </c>
      <c r="O44" s="262">
        <v>1.7896341463414633</v>
      </c>
      <c r="P44" s="262">
        <v>1.2918713711478338</v>
      </c>
      <c r="Q44" s="262">
        <v>1.1564295183384887</v>
      </c>
      <c r="R44" s="262">
        <v>1.1526548672566372</v>
      </c>
      <c r="S44" s="262">
        <v>1.2195845697329377</v>
      </c>
      <c r="T44" s="262">
        <v>1.2195845697329377</v>
      </c>
      <c r="U44">
        <v>4722</v>
      </c>
      <c r="V44">
        <v>4693</v>
      </c>
      <c r="W44">
        <v>18191</v>
      </c>
      <c r="X44">
        <v>4679</v>
      </c>
      <c r="Y44">
        <v>7102</v>
      </c>
      <c r="Z44">
        <v>3619</v>
      </c>
      <c r="AA44">
        <v>1854</v>
      </c>
      <c r="AB44">
        <v>0</v>
      </c>
      <c r="AC44">
        <v>7534</v>
      </c>
      <c r="AD44">
        <v>6924</v>
      </c>
      <c r="AE44">
        <v>29793</v>
      </c>
      <c r="AF44">
        <v>6591</v>
      </c>
      <c r="AG44">
        <v>10481</v>
      </c>
      <c r="AH44">
        <v>4180</v>
      </c>
      <c r="AI44" s="262">
        <v>2261</v>
      </c>
      <c r="AJ44" s="262">
        <v>0</v>
      </c>
      <c r="AK44" s="262">
        <v>0.73608195094940354</v>
      </c>
      <c r="AL44" s="262">
        <v>0.16773181367233464</v>
      </c>
      <c r="AM44" s="262">
        <v>8.3912050388759429E-2</v>
      </c>
      <c r="AN44" s="262">
        <v>1.0359227556929609E-2</v>
      </c>
      <c r="AO44" s="262">
        <v>1.9149574325727338E-3</v>
      </c>
      <c r="AP44" s="262">
        <v>2.9204721303516704E-2</v>
      </c>
      <c r="AQ44" s="262">
        <v>0.10345298419152228</v>
      </c>
      <c r="AR44" s="262">
        <v>0.18401250113784628</v>
      </c>
      <c r="AS44" s="262">
        <v>0.17776193221470402</v>
      </c>
      <c r="AT44" s="262">
        <v>0.14922474739812483</v>
      </c>
      <c r="AU44" s="262">
        <v>0.15011985314197288</v>
      </c>
      <c r="AV44" s="262">
        <v>8.6794914585672234E-2</v>
      </c>
      <c r="AW44" s="262">
        <v>4.4922171314136602E-2</v>
      </c>
      <c r="AX44" s="262">
        <v>2.7156597991322026E-2</v>
      </c>
      <c r="AY44" s="262">
        <v>4.7349576721182146E-2</v>
      </c>
      <c r="AZ44" s="262">
        <v>31904</v>
      </c>
      <c r="BA44" s="262">
        <v>7270</v>
      </c>
      <c r="BB44" s="262">
        <v>3637</v>
      </c>
      <c r="BC44" s="262">
        <v>449</v>
      </c>
      <c r="BD44" s="262">
        <v>83</v>
      </c>
      <c r="BE44" s="262">
        <v>66312</v>
      </c>
      <c r="BF44" s="262">
        <v>1</v>
      </c>
      <c r="BG44" s="262">
        <v>2</v>
      </c>
      <c r="BH44" s="262">
        <v>3.49</v>
      </c>
      <c r="BI44" s="262">
        <v>7.4</v>
      </c>
      <c r="BJ44" s="262">
        <v>46</v>
      </c>
      <c r="BK44" s="262">
        <f t="shared" si="14"/>
        <v>66278</v>
      </c>
      <c r="BL44" s="262">
        <f t="shared" si="15"/>
        <v>-34</v>
      </c>
      <c r="BM44" s="274">
        <f t="shared" si="16"/>
        <v>-5.127277114247798E-4</v>
      </c>
      <c r="BN44" s="262">
        <f t="shared" si="17"/>
        <v>1.6860246293615398E-3</v>
      </c>
      <c r="BO44" s="262">
        <f t="shared" si="0"/>
        <v>3.8419630941130875E-4</v>
      </c>
      <c r="BP44" s="262">
        <f t="shared" si="1"/>
        <v>1.9220384832585005E-4</v>
      </c>
      <c r="BQ44" s="262">
        <f t="shared" si="2"/>
        <v>2.3728217733930898E-5</v>
      </c>
      <c r="BR44" s="262">
        <f t="shared" si="3"/>
        <v>4.3862852381208562E-6</v>
      </c>
      <c r="BS44" s="262">
        <f t="shared" si="18"/>
        <v>180.40463534168475</v>
      </c>
      <c r="BT44" s="262">
        <f t="shared" si="19"/>
        <v>41.109005107010034</v>
      </c>
      <c r="BU44" s="262">
        <f t="shared" si="20"/>
        <v>20.565811770865956</v>
      </c>
      <c r="BV44" s="262">
        <f t="shared" si="21"/>
        <v>2.5389192975306063</v>
      </c>
      <c r="BW44" s="262">
        <f t="shared" si="22"/>
        <v>0.46933252047893159</v>
      </c>
      <c r="BX44" s="262">
        <f t="shared" si="23"/>
        <v>180.40463534168475</v>
      </c>
      <c r="BY44" s="262">
        <f t="shared" si="24"/>
        <v>82.218010214020069</v>
      </c>
      <c r="BZ44" s="262">
        <f t="shared" si="25"/>
        <v>71.774683080322191</v>
      </c>
      <c r="CA44" s="262">
        <f t="shared" si="26"/>
        <v>18.788002801726488</v>
      </c>
      <c r="CB44" s="262">
        <f t="shared" si="27"/>
        <v>21.589295942030851</v>
      </c>
      <c r="CC44" s="262">
        <f t="shared" si="28"/>
        <v>374.77462737978431</v>
      </c>
      <c r="CD44" s="262">
        <f t="shared" si="29"/>
        <v>10.945188544255922</v>
      </c>
      <c r="CE44" s="262">
        <f t="shared" si="30"/>
        <v>38.771553601704483</v>
      </c>
      <c r="CF44" s="262">
        <f t="shared" si="31"/>
        <v>68.963216547158481</v>
      </c>
      <c r="CG44" s="262">
        <f t="shared" si="32"/>
        <v>66.620661908076173</v>
      </c>
      <c r="CH44" s="262">
        <f t="shared" si="33"/>
        <v>55.92564910197467</v>
      </c>
      <c r="CI44" s="262">
        <f t="shared" si="34"/>
        <v>56.261112023590826</v>
      </c>
      <c r="CJ44" s="262">
        <f t="shared" si="35"/>
        <v>32.52853177230552</v>
      </c>
      <c r="CK44" s="262">
        <f t="shared" si="36"/>
        <v>16.83569001534638</v>
      </c>
      <c r="CL44" s="262">
        <f t="shared" si="37"/>
        <v>10.177603893100311</v>
      </c>
      <c r="CM44" s="262">
        <f t="shared" si="38"/>
        <v>17.745419972271549</v>
      </c>
      <c r="CN44" s="262">
        <f>CD44*parameters!J$4+CE44*parameters!K$4+CF44*parameters!L$4+CG44*parameters!M$4+CH44*parameters!N$4+CI44*parameters!O$4+CJ44*parameters!P$4+CK44*parameters!Q$4+CL44*parameters!R$4+CM44*parameters!S$4</f>
        <v>39751.389623435192</v>
      </c>
      <c r="CO44" s="262">
        <f t="shared" si="39"/>
        <v>29260.280426968053</v>
      </c>
      <c r="CP44" s="262">
        <f t="shared" si="40"/>
        <v>6667.5726775344083</v>
      </c>
      <c r="CQ44" s="262">
        <f t="shared" si="41"/>
        <v>3335.6206091049025</v>
      </c>
      <c r="CR44" s="262">
        <f t="shared" si="42"/>
        <v>411.79369081333556</v>
      </c>
      <c r="CS44" s="262">
        <f t="shared" si="43"/>
        <v>76.122219014491861</v>
      </c>
      <c r="CT44" s="349" t="s">
        <v>3841</v>
      </c>
      <c r="CU44" t="s">
        <v>3842</v>
      </c>
      <c r="CV44" t="s">
        <v>3843</v>
      </c>
      <c r="CW44">
        <v>86598</v>
      </c>
      <c r="CX44" s="262">
        <v>1.8241423015520102E-2</v>
      </c>
      <c r="CY44">
        <v>4657</v>
      </c>
      <c r="CZ44">
        <v>0.94622278000000004</v>
      </c>
      <c r="DA44">
        <v>53542</v>
      </c>
      <c r="DB44">
        <v>31511</v>
      </c>
      <c r="DC44">
        <v>1158</v>
      </c>
      <c r="DD44">
        <v>217</v>
      </c>
      <c r="DE44">
        <v>85</v>
      </c>
      <c r="DF44">
        <v>91</v>
      </c>
      <c r="DG44">
        <v>50665</v>
      </c>
      <c r="DH44">
        <v>29815</v>
      </c>
      <c r="DI44">
        <v>1098</v>
      </c>
      <c r="DJ44">
        <v>207</v>
      </c>
      <c r="DK44">
        <v>82</v>
      </c>
      <c r="DL44">
        <v>88</v>
      </c>
      <c r="DM44" s="262">
        <v>2877</v>
      </c>
      <c r="DN44" s="262">
        <v>1696</v>
      </c>
      <c r="DO44" s="262">
        <v>60</v>
      </c>
      <c r="DP44" s="262">
        <v>10</v>
      </c>
      <c r="DQ44" s="262">
        <v>3</v>
      </c>
      <c r="DR44" s="262">
        <v>3</v>
      </c>
      <c r="DS44" s="262">
        <v>0.61828217741749236</v>
      </c>
      <c r="DT44" s="262">
        <v>0.36387676389754958</v>
      </c>
      <c r="DU44" s="262">
        <v>1.3372133305619068E-2</v>
      </c>
      <c r="DV44" s="262">
        <v>2.5058315434536593E-3</v>
      </c>
      <c r="DW44" s="262">
        <v>9.8154691794267762E-4</v>
      </c>
      <c r="DX44" s="262">
        <v>1.0508325827386315E-3</v>
      </c>
      <c r="DY44" s="262">
        <v>3816.86</v>
      </c>
      <c r="DZ44" s="262">
        <v>2093.65</v>
      </c>
      <c r="EA44" s="262">
        <v>16.86</v>
      </c>
      <c r="EB44" s="262">
        <v>218.51</v>
      </c>
      <c r="EC44" s="262">
        <v>87.66</v>
      </c>
      <c r="ED44" s="262">
        <v>96.33</v>
      </c>
      <c r="EE44" s="262">
        <f t="shared" si="8"/>
        <v>0.60299184659400595</v>
      </c>
      <c r="EF44" s="262">
        <f t="shared" si="9"/>
        <v>0.33075718774635182</v>
      </c>
      <c r="EG44" s="262">
        <f t="shared" si="10"/>
        <v>2.6635618109060689E-3</v>
      </c>
      <c r="EH44" s="262">
        <f t="shared" si="11"/>
        <v>3.4520456186303984E-2</v>
      </c>
      <c r="EI44" s="262">
        <f t="shared" si="12"/>
        <v>1.3848625643180665E-2</v>
      </c>
      <c r="EJ44" s="262">
        <f t="shared" si="13"/>
        <v>1.5218322019251581E-2</v>
      </c>
      <c r="EK44" s="262">
        <v>1.8665168E-3</v>
      </c>
      <c r="EP44" s="262">
        <v>1.7041890676046279E-3</v>
      </c>
      <c r="EQ44" s="262">
        <v>1.7574330238447147E-2</v>
      </c>
      <c r="EU44" s="262">
        <v>1329.27</v>
      </c>
    </row>
    <row r="45" spans="1:151">
      <c r="A45" s="352">
        <v>3359</v>
      </c>
      <c r="B45" s="262">
        <v>3</v>
      </c>
      <c r="C45" s="262">
        <v>3</v>
      </c>
      <c r="D45" s="262">
        <v>59</v>
      </c>
      <c r="E45" s="262" t="s">
        <v>195</v>
      </c>
      <c r="F45" s="262" t="s">
        <v>2285</v>
      </c>
      <c r="G45" s="262" t="s">
        <v>2286</v>
      </c>
      <c r="H45" s="262" t="s">
        <v>2202</v>
      </c>
      <c r="I45" s="262">
        <v>3.2091225431914337E-3</v>
      </c>
      <c r="J45" s="262">
        <v>1.4686323713927227</v>
      </c>
      <c r="K45" s="262">
        <v>1.5071243523316062</v>
      </c>
      <c r="L45" s="262">
        <v>1.5450291913378329</v>
      </c>
      <c r="M45" s="262">
        <v>1.4700516874429919</v>
      </c>
      <c r="N45" s="262">
        <v>1.5002271694684235</v>
      </c>
      <c r="O45" s="262">
        <v>1.7768310002028809</v>
      </c>
      <c r="P45" s="262">
        <v>1.3747323340471092</v>
      </c>
      <c r="Q45" s="262">
        <v>1.3181354202109561</v>
      </c>
      <c r="R45" s="262">
        <v>1.285645472061657</v>
      </c>
      <c r="S45" s="262">
        <v>1.5647668393782384</v>
      </c>
      <c r="T45" s="262">
        <v>1.5647668393782384</v>
      </c>
      <c r="U45">
        <v>6376</v>
      </c>
      <c r="V45">
        <v>4632</v>
      </c>
      <c r="W45">
        <v>24151</v>
      </c>
      <c r="X45">
        <v>8779</v>
      </c>
      <c r="Y45">
        <v>11000</v>
      </c>
      <c r="Z45">
        <v>5015</v>
      </c>
      <c r="AA45">
        <v>4246</v>
      </c>
      <c r="AB45">
        <v>0</v>
      </c>
      <c r="AC45">
        <v>9364</v>
      </c>
      <c r="AD45">
        <v>6981</v>
      </c>
      <c r="AE45">
        <v>37314</v>
      </c>
      <c r="AF45">
        <v>12972</v>
      </c>
      <c r="AG45">
        <v>17104</v>
      </c>
      <c r="AH45">
        <v>6543</v>
      </c>
      <c r="AI45" s="262">
        <v>6644</v>
      </c>
      <c r="AJ45" s="262">
        <v>0</v>
      </c>
      <c r="AK45" s="262">
        <v>0.80396871140386994</v>
      </c>
      <c r="AL45" s="262">
        <v>0.11260601070399341</v>
      </c>
      <c r="AM45" s="262">
        <v>6.4372169617126385E-2</v>
      </c>
      <c r="AN45" s="262">
        <v>1.5117332235487856E-2</v>
      </c>
      <c r="AO45" s="262">
        <v>3.9357760395224376E-3</v>
      </c>
      <c r="AP45" s="262">
        <v>2.6933082657455785E-2</v>
      </c>
      <c r="AQ45" s="262">
        <v>0.11210458430798155</v>
      </c>
      <c r="AR45" s="262">
        <v>0.19005093675535054</v>
      </c>
      <c r="AS45" s="262">
        <v>0.16649542006427212</v>
      </c>
      <c r="AT45" s="262">
        <v>0.17516341298122118</v>
      </c>
      <c r="AU45" s="262">
        <v>0.14310386288612464</v>
      </c>
      <c r="AV45" s="262">
        <v>8.6942264390179921E-2</v>
      </c>
      <c r="AW45" s="262">
        <v>3.9000502809172985E-2</v>
      </c>
      <c r="AX45" s="262">
        <v>2.2331285661194064E-2</v>
      </c>
      <c r="AY45" s="262">
        <v>3.7874647487047199E-2</v>
      </c>
      <c r="AZ45" s="262">
        <v>48821</v>
      </c>
      <c r="BA45" s="262">
        <v>6838</v>
      </c>
      <c r="BB45" s="262">
        <v>3909</v>
      </c>
      <c r="BC45" s="262">
        <v>918</v>
      </c>
      <c r="BD45" s="262">
        <v>239</v>
      </c>
      <c r="BE45" s="262">
        <v>91489</v>
      </c>
      <c r="BF45" s="262">
        <v>1</v>
      </c>
      <c r="BG45" s="262">
        <v>2</v>
      </c>
      <c r="BH45" s="262">
        <v>3.54</v>
      </c>
      <c r="BI45" s="262">
        <v>9</v>
      </c>
      <c r="BJ45" s="262">
        <v>29</v>
      </c>
      <c r="BK45" s="262">
        <f t="shared" si="14"/>
        <v>91528</v>
      </c>
      <c r="BL45" s="262">
        <f t="shared" si="15"/>
        <v>39</v>
      </c>
      <c r="BM45" s="274">
        <f t="shared" si="16"/>
        <v>4.2628075506345026E-4</v>
      </c>
      <c r="BN45" s="262">
        <f t="shared" si="17"/>
        <v>2.5800341157867267E-3</v>
      </c>
      <c r="BO45" s="262">
        <f t="shared" si="0"/>
        <v>3.6136648744904116E-4</v>
      </c>
      <c r="BP45" s="262">
        <f t="shared" si="1"/>
        <v>2.0657818067246298E-4</v>
      </c>
      <c r="BQ45" s="262">
        <f t="shared" si="2"/>
        <v>4.8513371669818628E-5</v>
      </c>
      <c r="BR45" s="262">
        <f t="shared" si="3"/>
        <v>1.2630387613384152E-5</v>
      </c>
      <c r="BS45" s="262">
        <f t="shared" si="18"/>
        <v>276.06365038917977</v>
      </c>
      <c r="BT45" s="262">
        <f t="shared" si="19"/>
        <v>38.666214157047406</v>
      </c>
      <c r="BU45" s="262">
        <f t="shared" si="20"/>
        <v>22.103865331953539</v>
      </c>
      <c r="BV45" s="262">
        <f t="shared" si="21"/>
        <v>5.1909307686705928</v>
      </c>
      <c r="BW45" s="262">
        <f t="shared" si="22"/>
        <v>1.3514514746321042</v>
      </c>
      <c r="BX45" s="262">
        <f t="shared" si="23"/>
        <v>276.06365038917977</v>
      </c>
      <c r="BY45" s="262">
        <f t="shared" si="24"/>
        <v>77.332428314094813</v>
      </c>
      <c r="BZ45" s="262">
        <f t="shared" si="25"/>
        <v>78.247683275115534</v>
      </c>
      <c r="CA45" s="262">
        <f t="shared" si="26"/>
        <v>46.718376918035332</v>
      </c>
      <c r="CB45" s="262">
        <f t="shared" si="27"/>
        <v>39.192092764331022</v>
      </c>
      <c r="CC45" s="262">
        <f t="shared" si="28"/>
        <v>517.5542316607565</v>
      </c>
      <c r="CD45" s="262">
        <f t="shared" si="29"/>
        <v>13.939330901035175</v>
      </c>
      <c r="CE45" s="262">
        <f t="shared" si="30"/>
        <v>58.020201997165891</v>
      </c>
      <c r="CF45" s="262">
        <f t="shared" si="31"/>
        <v>98.36166654882247</v>
      </c>
      <c r="CG45" s="262">
        <f t="shared" si="32"/>
        <v>86.170409206399256</v>
      </c>
      <c r="CH45" s="262">
        <f t="shared" si="33"/>
        <v>90.656565620571712</v>
      </c>
      <c r="CI45" s="262">
        <f t="shared" si="34"/>
        <v>74.064009803714484</v>
      </c>
      <c r="CJ45" s="262">
        <f t="shared" si="35"/>
        <v>44.997336845305917</v>
      </c>
      <c r="CK45" s="262">
        <f t="shared" si="36"/>
        <v>20.184875265784701</v>
      </c>
      <c r="CL45" s="262">
        <f t="shared" si="37"/>
        <v>11.557651392376162</v>
      </c>
      <c r="CM45" s="262">
        <f t="shared" si="38"/>
        <v>19.602184079580717</v>
      </c>
      <c r="CN45" s="262">
        <f>CD45*parameters!J$4+CE45*parameters!K$4+CF45*parameters!L$4+CG45*parameters!M$4+CH45*parameters!N$4+CI45*parameters!O$4+CJ45*parameters!P$4+CK45*parameters!Q$4+CL45*parameters!R$4+CM45*parameters!S$4</f>
        <v>53524.286919923528</v>
      </c>
      <c r="CO45" s="262">
        <f t="shared" si="39"/>
        <v>43031.851983821929</v>
      </c>
      <c r="CP45" s="262">
        <f t="shared" si="40"/>
        <v>6027.1564258285234</v>
      </c>
      <c r="CQ45" s="262">
        <f t="shared" si="41"/>
        <v>3445.4744762450564</v>
      </c>
      <c r="CR45" s="262">
        <f t="shared" si="42"/>
        <v>809.14442803606096</v>
      </c>
      <c r="CS45" s="262">
        <f t="shared" si="43"/>
        <v>210.65960599195924</v>
      </c>
      <c r="CT45" s="349" t="s">
        <v>3844</v>
      </c>
      <c r="CU45" t="s">
        <v>3845</v>
      </c>
      <c r="CV45" t="s">
        <v>3846</v>
      </c>
      <c r="CW45">
        <v>122872</v>
      </c>
      <c r="CX45" s="262">
        <v>2.5882354428081317E-2</v>
      </c>
      <c r="CY45">
        <v>8120</v>
      </c>
      <c r="CZ45">
        <v>0.93391497000000001</v>
      </c>
      <c r="DA45">
        <v>79401</v>
      </c>
      <c r="DB45">
        <v>41378</v>
      </c>
      <c r="DC45">
        <v>1151</v>
      </c>
      <c r="DD45">
        <v>654</v>
      </c>
      <c r="DE45">
        <v>112</v>
      </c>
      <c r="DF45">
        <v>175</v>
      </c>
      <c r="DG45">
        <v>74154</v>
      </c>
      <c r="DH45">
        <v>38641</v>
      </c>
      <c r="DI45">
        <v>1078</v>
      </c>
      <c r="DJ45">
        <v>613</v>
      </c>
      <c r="DK45">
        <v>106</v>
      </c>
      <c r="DL45">
        <v>166</v>
      </c>
      <c r="DM45" s="262">
        <v>5247</v>
      </c>
      <c r="DN45" s="262">
        <v>2737</v>
      </c>
      <c r="DO45" s="262">
        <v>73</v>
      </c>
      <c r="DP45" s="262">
        <v>41</v>
      </c>
      <c r="DQ45" s="262">
        <v>6</v>
      </c>
      <c r="DR45" s="262">
        <v>9</v>
      </c>
      <c r="DS45" s="262">
        <v>0.64620906309004489</v>
      </c>
      <c r="DT45" s="262">
        <v>0.33675695032228659</v>
      </c>
      <c r="DU45" s="262">
        <v>9.3674718406146235E-3</v>
      </c>
      <c r="DV45" s="262">
        <v>5.3226121492284655E-3</v>
      </c>
      <c r="DW45" s="262">
        <v>9.115176769320919E-4</v>
      </c>
      <c r="DX45" s="262">
        <v>1.4242463702063936E-3</v>
      </c>
      <c r="DY45" s="262">
        <v>5415.66</v>
      </c>
      <c r="DZ45" s="262">
        <v>2970.63</v>
      </c>
      <c r="EA45" s="262">
        <v>23.92</v>
      </c>
      <c r="EB45" s="262">
        <v>310.04000000000002</v>
      </c>
      <c r="EC45" s="262">
        <v>124.39</v>
      </c>
      <c r="ED45" s="262">
        <v>136.68</v>
      </c>
      <c r="EE45" s="262">
        <f t="shared" si="8"/>
        <v>0.60299154244587638</v>
      </c>
      <c r="EF45" s="262">
        <f t="shared" si="9"/>
        <v>0.33075650349837216</v>
      </c>
      <c r="EG45" s="262">
        <f t="shared" si="10"/>
        <v>2.6633056165463426E-3</v>
      </c>
      <c r="EH45" s="262">
        <f t="shared" si="11"/>
        <v>3.4520538183696825E-2</v>
      </c>
      <c r="EI45" s="262">
        <f t="shared" si="12"/>
        <v>1.3849857259289278E-2</v>
      </c>
      <c r="EJ45" s="262">
        <f t="shared" si="13"/>
        <v>1.5218252996218817E-2</v>
      </c>
      <c r="EK45" s="262">
        <v>2.6483625000000002E-3</v>
      </c>
      <c r="EP45" s="262">
        <v>2.436728678596011E-3</v>
      </c>
      <c r="EQ45" s="262">
        <v>2.5128593601021959E-2</v>
      </c>
      <c r="EU45" s="262">
        <v>1900.65</v>
      </c>
    </row>
    <row r="46" spans="1:151">
      <c r="A46" s="352">
        <v>3360</v>
      </c>
      <c r="B46" s="262">
        <v>3</v>
      </c>
      <c r="C46" s="262">
        <v>3</v>
      </c>
      <c r="D46" s="262">
        <v>60</v>
      </c>
      <c r="E46" s="262" t="s">
        <v>195</v>
      </c>
      <c r="F46" s="262" t="s">
        <v>2287</v>
      </c>
      <c r="G46" s="262" t="s">
        <v>2288</v>
      </c>
      <c r="H46" s="262" t="s">
        <v>2202</v>
      </c>
      <c r="I46" s="262">
        <v>1.6130431846164204E-3</v>
      </c>
      <c r="J46" s="262">
        <v>1.6976021314387211</v>
      </c>
      <c r="K46" s="262">
        <v>1.6002390200179264</v>
      </c>
      <c r="L46" s="262">
        <v>1.5504962054874489</v>
      </c>
      <c r="M46" s="262">
        <v>1.5782111064010174</v>
      </c>
      <c r="N46" s="262">
        <v>1.5052790346907994</v>
      </c>
      <c r="O46" s="262">
        <v>1.7733089579524679</v>
      </c>
      <c r="P46" s="262">
        <v>1.3118031526336025</v>
      </c>
      <c r="Q46" s="262">
        <v>1.2161635832521909</v>
      </c>
      <c r="R46" s="262">
        <v>1.1707779886148009</v>
      </c>
      <c r="S46" s="262">
        <v>1.24</v>
      </c>
      <c r="T46" s="262">
        <v>1.24</v>
      </c>
      <c r="U46">
        <v>4504</v>
      </c>
      <c r="V46">
        <v>3347</v>
      </c>
      <c r="W46">
        <v>13704</v>
      </c>
      <c r="X46">
        <v>3022</v>
      </c>
      <c r="Y46">
        <v>4242</v>
      </c>
      <c r="Z46">
        <v>1554</v>
      </c>
      <c r="AA46">
        <v>825</v>
      </c>
      <c r="AB46">
        <v>0</v>
      </c>
      <c r="AC46">
        <v>7646</v>
      </c>
      <c r="AD46">
        <v>5356</v>
      </c>
      <c r="AE46">
        <v>21248</v>
      </c>
      <c r="AF46">
        <v>4721</v>
      </c>
      <c r="AG46">
        <v>6322</v>
      </c>
      <c r="AH46">
        <v>1866</v>
      </c>
      <c r="AI46" s="262">
        <v>1023</v>
      </c>
      <c r="AJ46" s="262">
        <v>0</v>
      </c>
      <c r="AK46" s="262">
        <v>0.73839399796874483</v>
      </c>
      <c r="AL46" s="262">
        <v>0.16020705697342988</v>
      </c>
      <c r="AM46" s="262">
        <v>8.4886806670379719E-2</v>
      </c>
      <c r="AN46" s="262">
        <v>1.4349834550994332E-2</v>
      </c>
      <c r="AO46" s="262">
        <v>2.1623038364512008E-3</v>
      </c>
      <c r="AP46" s="262">
        <v>2.9464568592248389E-2</v>
      </c>
      <c r="AQ46" s="262">
        <v>0.12068856267821311</v>
      </c>
      <c r="AR46" s="262">
        <v>0.2040553384729116</v>
      </c>
      <c r="AS46" s="262">
        <v>0.15556024923434364</v>
      </c>
      <c r="AT46" s="262">
        <v>0.13367831872425812</v>
      </c>
      <c r="AU46" s="262">
        <v>0.14227479142464886</v>
      </c>
      <c r="AV46" s="262">
        <v>8.4676312176576202E-2</v>
      </c>
      <c r="AW46" s="262">
        <v>4.3573767029253356E-2</v>
      </c>
      <c r="AX46" s="262">
        <v>2.7795965783081633E-2</v>
      </c>
      <c r="AY46" s="262">
        <v>5.8232125884465094E-2</v>
      </c>
      <c r="AZ46" s="262">
        <v>22538</v>
      </c>
      <c r="BA46" s="262">
        <v>4890</v>
      </c>
      <c r="BB46" s="262">
        <v>2591</v>
      </c>
      <c r="BC46" s="262">
        <v>438</v>
      </c>
      <c r="BD46" s="262">
        <v>66</v>
      </c>
      <c r="BE46" s="262">
        <v>47345</v>
      </c>
      <c r="BF46" s="262">
        <v>1</v>
      </c>
      <c r="BG46" s="262">
        <v>2</v>
      </c>
      <c r="BH46" s="262">
        <v>3.13</v>
      </c>
      <c r="BI46" s="262">
        <v>9.3000000000000007</v>
      </c>
      <c r="BJ46" s="262">
        <v>43</v>
      </c>
      <c r="BK46" s="262">
        <f t="shared" si="14"/>
        <v>47339</v>
      </c>
      <c r="BL46" s="262">
        <f t="shared" si="15"/>
        <v>-6</v>
      </c>
      <c r="BM46" s="274">
        <f t="shared" si="16"/>
        <v>-1.2672932727848769E-4</v>
      </c>
      <c r="BN46" s="262">
        <f t="shared" si="17"/>
        <v>1.191061405985155E-3</v>
      </c>
      <c r="BO46" s="262">
        <f t="shared" si="0"/>
        <v>2.5842090137844561E-4</v>
      </c>
      <c r="BP46" s="262">
        <f t="shared" si="1"/>
        <v>1.3692608496350769E-4</v>
      </c>
      <c r="BQ46" s="262">
        <f t="shared" si="2"/>
        <v>2.3146902822854638E-5</v>
      </c>
      <c r="BR46" s="262">
        <f t="shared" si="3"/>
        <v>3.4878894664575484E-6</v>
      </c>
      <c r="BS46" s="262">
        <f t="shared" si="18"/>
        <v>127.44357044041158</v>
      </c>
      <c r="BT46" s="262">
        <f t="shared" si="19"/>
        <v>27.651036447493681</v>
      </c>
      <c r="BU46" s="262">
        <f t="shared" si="20"/>
        <v>14.651091091095322</v>
      </c>
      <c r="BV46" s="262">
        <f t="shared" si="21"/>
        <v>2.4767186020454464</v>
      </c>
      <c r="BW46" s="262">
        <f t="shared" si="22"/>
        <v>0.3732041729109577</v>
      </c>
      <c r="BX46" s="262">
        <f t="shared" si="23"/>
        <v>127.44357044041158</v>
      </c>
      <c r="BY46" s="262">
        <f t="shared" si="24"/>
        <v>55.302072894987361</v>
      </c>
      <c r="BZ46" s="262">
        <f t="shared" si="25"/>
        <v>45.857915115128357</v>
      </c>
      <c r="CA46" s="262">
        <f t="shared" si="26"/>
        <v>23.033482999022652</v>
      </c>
      <c r="CB46" s="262">
        <f t="shared" si="27"/>
        <v>16.047779435171179</v>
      </c>
      <c r="CC46" s="262">
        <f t="shared" si="28"/>
        <v>267.68482088472115</v>
      </c>
      <c r="CD46" s="262">
        <f t="shared" si="29"/>
        <v>7.8872177660615908</v>
      </c>
      <c r="CE46" s="262">
        <f t="shared" si="30"/>
        <v>32.306496283351919</v>
      </c>
      <c r="CF46" s="262">
        <f t="shared" si="31"/>
        <v>54.622516729692492</v>
      </c>
      <c r="CG46" s="262">
        <f t="shared" si="32"/>
        <v>41.641117453077854</v>
      </c>
      <c r="CH46" s="262">
        <f t="shared" si="33"/>
        <v>35.783656803873697</v>
      </c>
      <c r="CI46" s="262">
        <f t="shared" si="34"/>
        <v>38.084802058918186</v>
      </c>
      <c r="CJ46" s="262">
        <f t="shared" si="35"/>
        <v>22.666563458165534</v>
      </c>
      <c r="CK46" s="262">
        <f t="shared" si="36"/>
        <v>11.664036022498253</v>
      </c>
      <c r="CL46" s="262">
        <f t="shared" si="37"/>
        <v>7.4405581219620451</v>
      </c>
      <c r="CM46" s="262">
        <f t="shared" si="38"/>
        <v>15.587856187119574</v>
      </c>
      <c r="CN46" s="262">
        <f>CD46*parameters!J$4+CE46*parameters!K$4+CF46*parameters!L$4+CG46*parameters!M$4+CH46*parameters!N$4+CI46*parameters!O$4+CJ46*parameters!P$4+CK46*parameters!Q$4+CL46*parameters!R$4+CM46*parameters!S$4</f>
        <v>28376.456807230479</v>
      </c>
      <c r="CO46" s="262">
        <f t="shared" si="39"/>
        <v>20953.005390078317</v>
      </c>
      <c r="CP46" s="262">
        <f t="shared" si="40"/>
        <v>4546.1086324200451</v>
      </c>
      <c r="CQ46" s="262">
        <f t="shared" si="41"/>
        <v>2408.7868029857541</v>
      </c>
      <c r="CR46" s="262">
        <f t="shared" si="42"/>
        <v>407.19746032719422</v>
      </c>
      <c r="CS46" s="262">
        <f t="shared" si="43"/>
        <v>61.358521419166259</v>
      </c>
      <c r="CT46" s="349" t="s">
        <v>3847</v>
      </c>
      <c r="CU46" t="s">
        <v>3848</v>
      </c>
      <c r="CV46" t="s">
        <v>3849</v>
      </c>
      <c r="CW46">
        <v>55926</v>
      </c>
      <c r="CX46" s="262">
        <v>1.1780524071756591E-2</v>
      </c>
      <c r="CY46">
        <v>2996</v>
      </c>
      <c r="CZ46">
        <v>0.94642921000000002</v>
      </c>
      <c r="DA46">
        <v>36622</v>
      </c>
      <c r="DB46">
        <v>18454</v>
      </c>
      <c r="DC46">
        <v>524</v>
      </c>
      <c r="DD46">
        <v>206</v>
      </c>
      <c r="DE46">
        <v>59</v>
      </c>
      <c r="DF46">
        <v>63</v>
      </c>
      <c r="DG46">
        <v>34662</v>
      </c>
      <c r="DH46">
        <v>17466</v>
      </c>
      <c r="DI46">
        <v>497</v>
      </c>
      <c r="DJ46">
        <v>198</v>
      </c>
      <c r="DK46">
        <v>57</v>
      </c>
      <c r="DL46">
        <v>61</v>
      </c>
      <c r="DM46" s="262">
        <v>1960</v>
      </c>
      <c r="DN46" s="262">
        <v>988</v>
      </c>
      <c r="DO46" s="262">
        <v>27</v>
      </c>
      <c r="DP46" s="262">
        <v>8</v>
      </c>
      <c r="DQ46" s="262">
        <v>2</v>
      </c>
      <c r="DR46" s="262">
        <v>2</v>
      </c>
      <c r="DS46" s="262">
        <v>0.65482959625219039</v>
      </c>
      <c r="DT46" s="262">
        <v>0.32997174838179022</v>
      </c>
      <c r="DU46" s="262">
        <v>9.3695240138754778E-3</v>
      </c>
      <c r="DV46" s="262">
        <v>3.6834388298823445E-3</v>
      </c>
      <c r="DW46" s="262">
        <v>1.0549654901119336E-3</v>
      </c>
      <c r="DX46" s="262">
        <v>1.1264885741873189E-3</v>
      </c>
      <c r="DY46" s="262">
        <v>2464.98</v>
      </c>
      <c r="DZ46" s="262">
        <v>1352.11</v>
      </c>
      <c r="EA46" s="262">
        <v>10.89</v>
      </c>
      <c r="EB46" s="262">
        <v>141.11000000000001</v>
      </c>
      <c r="EC46" s="262">
        <v>56.61</v>
      </c>
      <c r="ED46" s="262">
        <v>62.21</v>
      </c>
      <c r="EE46" s="262">
        <f t="shared" si="8"/>
        <v>0.60299272733499509</v>
      </c>
      <c r="EF46" s="262">
        <f t="shared" si="9"/>
        <v>0.33075826033352002</v>
      </c>
      <c r="EG46" s="262">
        <f t="shared" si="10"/>
        <v>2.6639529735243681E-3</v>
      </c>
      <c r="EH46" s="262">
        <f t="shared" si="11"/>
        <v>3.4518861716622919E-2</v>
      </c>
      <c r="EI46" s="262">
        <f t="shared" si="12"/>
        <v>1.3848152234271301E-2</v>
      </c>
      <c r="EJ46" s="262">
        <f t="shared" si="13"/>
        <v>1.5218045407066201E-2</v>
      </c>
      <c r="EK46" s="262">
        <v>1.2054182000000001E-3</v>
      </c>
      <c r="EP46" s="262">
        <v>1.1668869654738922E-3</v>
      </c>
      <c r="EQ46" s="262">
        <v>1.2033439993252758E-2</v>
      </c>
      <c r="EU46" s="262">
        <v>910.17</v>
      </c>
    </row>
    <row r="47" spans="1:151">
      <c r="A47" s="352">
        <v>3361</v>
      </c>
      <c r="B47" s="262">
        <v>3</v>
      </c>
      <c r="C47" s="262">
        <v>3</v>
      </c>
      <c r="D47" s="262">
        <v>61</v>
      </c>
      <c r="E47" s="262" t="s">
        <v>195</v>
      </c>
      <c r="F47" s="262" t="s">
        <v>2289</v>
      </c>
      <c r="G47" s="262" t="s">
        <v>2290</v>
      </c>
      <c r="H47" s="262" t="s">
        <v>2202</v>
      </c>
      <c r="I47" s="262">
        <v>2.1855326784063389E-3</v>
      </c>
      <c r="J47" s="262">
        <v>1.6118284048313203</v>
      </c>
      <c r="K47" s="262">
        <v>1.5102685624012637</v>
      </c>
      <c r="L47" s="262">
        <v>1.5220416204900875</v>
      </c>
      <c r="M47" s="262">
        <v>1.3542183622828785</v>
      </c>
      <c r="N47" s="262">
        <v>1.3629274145170966</v>
      </c>
      <c r="O47" s="262">
        <v>1.626269035532995</v>
      </c>
      <c r="P47" s="262">
        <v>1.3469503546099291</v>
      </c>
      <c r="Q47" s="262">
        <v>1.2898481973434535</v>
      </c>
      <c r="R47" s="262">
        <v>1.2315018315018316</v>
      </c>
      <c r="S47" s="262">
        <v>1.1275303643724697</v>
      </c>
      <c r="T47" s="262">
        <v>1.1275303643724697</v>
      </c>
      <c r="U47">
        <v>4802</v>
      </c>
      <c r="V47">
        <v>3165</v>
      </c>
      <c r="W47">
        <v>16242</v>
      </c>
      <c r="X47">
        <v>6503</v>
      </c>
      <c r="Y47">
        <v>6677</v>
      </c>
      <c r="Z47">
        <v>3473</v>
      </c>
      <c r="AA47">
        <v>2717</v>
      </c>
      <c r="AB47">
        <v>0</v>
      </c>
      <c r="AC47">
        <v>7740</v>
      </c>
      <c r="AD47">
        <v>4780</v>
      </c>
      <c r="AE47">
        <v>24721</v>
      </c>
      <c r="AF47">
        <v>8821</v>
      </c>
      <c r="AG47">
        <v>9874</v>
      </c>
      <c r="AH47">
        <v>4400</v>
      </c>
      <c r="AI47" s="262">
        <v>3064</v>
      </c>
      <c r="AJ47" s="262">
        <v>0</v>
      </c>
      <c r="AK47" s="262">
        <v>0.75986555759744656</v>
      </c>
      <c r="AL47" s="262">
        <v>0.15748621723570944</v>
      </c>
      <c r="AM47" s="262">
        <v>7.0122835864203495E-2</v>
      </c>
      <c r="AN47" s="262">
        <v>1.105039172066931E-2</v>
      </c>
      <c r="AO47" s="262">
        <v>1.474997581971177E-3</v>
      </c>
      <c r="AP47" s="262">
        <v>1.5568291921895785E-2</v>
      </c>
      <c r="AQ47" s="262">
        <v>8.4147603172778473E-2</v>
      </c>
      <c r="AR47" s="262">
        <v>0.16822951735010591</v>
      </c>
      <c r="AS47" s="262">
        <v>0.15512456275762404</v>
      </c>
      <c r="AT47" s="262">
        <v>0.1571937661143317</v>
      </c>
      <c r="AU47" s="262">
        <v>0.16992100898297013</v>
      </c>
      <c r="AV47" s="262">
        <v>0.11181909250652784</v>
      </c>
      <c r="AW47" s="262">
        <v>5.320808631534002E-2</v>
      </c>
      <c r="AX47" s="262">
        <v>3.2269719015321961E-2</v>
      </c>
      <c r="AY47" s="262">
        <v>5.2518351863104135E-2</v>
      </c>
      <c r="AZ47" s="262">
        <v>31425</v>
      </c>
      <c r="BA47" s="262">
        <v>6513</v>
      </c>
      <c r="BB47" s="262">
        <v>2900</v>
      </c>
      <c r="BC47" s="262">
        <v>457</v>
      </c>
      <c r="BD47" s="262">
        <v>61</v>
      </c>
      <c r="BE47" s="262">
        <v>60893</v>
      </c>
      <c r="BF47" s="262">
        <v>1</v>
      </c>
      <c r="BG47" s="262">
        <v>2</v>
      </c>
      <c r="BH47" s="262">
        <v>3.8</v>
      </c>
      <c r="BI47" s="262">
        <v>7.7</v>
      </c>
      <c r="BJ47" s="262">
        <v>31</v>
      </c>
      <c r="BK47" s="262">
        <f t="shared" si="14"/>
        <v>60881</v>
      </c>
      <c r="BL47" s="262">
        <f t="shared" si="15"/>
        <v>-12</v>
      </c>
      <c r="BM47" s="274">
        <f t="shared" si="16"/>
        <v>-1.9706698635311119E-4</v>
      </c>
      <c r="BN47" s="262">
        <f t="shared" si="17"/>
        <v>1.6607110073246737E-3</v>
      </c>
      <c r="BO47" s="262">
        <f t="shared" si="0"/>
        <v>3.441912741672426E-4</v>
      </c>
      <c r="BP47" s="262">
        <f t="shared" si="1"/>
        <v>1.5325574928374075E-4</v>
      </c>
      <c r="BQ47" s="262">
        <f t="shared" si="2"/>
        <v>2.4150992214713631E-5</v>
      </c>
      <c r="BR47" s="262">
        <f t="shared" si="3"/>
        <v>3.2236554159683402E-6</v>
      </c>
      <c r="BS47" s="262">
        <f t="shared" si="18"/>
        <v>177.69607778374009</v>
      </c>
      <c r="BT47" s="262">
        <f t="shared" si="19"/>
        <v>36.828466335894959</v>
      </c>
      <c r="BU47" s="262">
        <f t="shared" si="20"/>
        <v>16.398365173360261</v>
      </c>
      <c r="BV47" s="262">
        <f t="shared" si="21"/>
        <v>2.5841561669743585</v>
      </c>
      <c r="BW47" s="262">
        <f t="shared" si="22"/>
        <v>0.34493112950861238</v>
      </c>
      <c r="BX47" s="262">
        <f t="shared" si="23"/>
        <v>177.69607778374009</v>
      </c>
      <c r="BY47" s="262">
        <f t="shared" si="24"/>
        <v>73.656932671789917</v>
      </c>
      <c r="BZ47" s="262">
        <f t="shared" si="25"/>
        <v>62.313787658768987</v>
      </c>
      <c r="CA47" s="262">
        <f t="shared" si="26"/>
        <v>19.898002485702559</v>
      </c>
      <c r="CB47" s="262">
        <f t="shared" si="27"/>
        <v>10.692865014766983</v>
      </c>
      <c r="CC47" s="262">
        <f t="shared" si="28"/>
        <v>344.25766561476854</v>
      </c>
      <c r="CD47" s="262">
        <f t="shared" si="29"/>
        <v>5.3595038346411012</v>
      </c>
      <c r="CE47" s="262">
        <f t="shared" si="30"/>
        <v>28.968457435338607</v>
      </c>
      <c r="CF47" s="262">
        <f t="shared" si="31"/>
        <v>57.914300930446664</v>
      </c>
      <c r="CG47" s="262">
        <f t="shared" si="32"/>
        <v>53.402819854451316</v>
      </c>
      <c r="CH47" s="262">
        <f t="shared" si="33"/>
        <v>54.115158971713733</v>
      </c>
      <c r="CI47" s="262">
        <f t="shared" si="34"/>
        <v>58.496609891383414</v>
      </c>
      <c r="CJ47" s="262">
        <f t="shared" si="35"/>
        <v>38.494579757459135</v>
      </c>
      <c r="CK47" s="262">
        <f t="shared" si="36"/>
        <v>18.317291586748066</v>
      </c>
      <c r="CL47" s="262">
        <f t="shared" si="37"/>
        <v>11.109098138259245</v>
      </c>
      <c r="CM47" s="262">
        <f t="shared" si="38"/>
        <v>18.079845214327261</v>
      </c>
      <c r="CN47" s="262">
        <f>CD47*parameters!J$4+CE47*parameters!K$4+CF47*parameters!L$4+CG47*parameters!M$4+CH47*parameters!N$4+CI47*parameters!O$4+CJ47*parameters!P$4+CK47*parameters!Q$4+CL47*parameters!R$4+CM47*parameters!S$4</f>
        <v>38809.478875169589</v>
      </c>
      <c r="CO47" s="262">
        <f t="shared" si="39"/>
        <v>29489.986305547063</v>
      </c>
      <c r="CP47" s="262">
        <f t="shared" si="40"/>
        <v>6111.9580209396345</v>
      </c>
      <c r="CQ47" s="262">
        <f t="shared" si="41"/>
        <v>2721.43071713879</v>
      </c>
      <c r="CR47" s="262">
        <f t="shared" si="42"/>
        <v>428.85994404566452</v>
      </c>
      <c r="CS47" s="262">
        <f t="shared" si="43"/>
        <v>57.243887498436621</v>
      </c>
      <c r="CT47" s="349" t="s">
        <v>3850</v>
      </c>
      <c r="CU47" t="s">
        <v>3851</v>
      </c>
      <c r="CV47" t="s">
        <v>3852</v>
      </c>
      <c r="CW47">
        <v>85458</v>
      </c>
      <c r="CX47" s="262">
        <v>1.8001287882633742E-2</v>
      </c>
      <c r="CY47">
        <v>6583</v>
      </c>
      <c r="CZ47">
        <v>0.92296800999999995</v>
      </c>
      <c r="DA47">
        <v>55457</v>
      </c>
      <c r="DB47">
        <v>28568</v>
      </c>
      <c r="DC47">
        <v>979</v>
      </c>
      <c r="DD47">
        <v>279</v>
      </c>
      <c r="DE47">
        <v>76</v>
      </c>
      <c r="DF47">
        <v>99</v>
      </c>
      <c r="DG47">
        <v>51185</v>
      </c>
      <c r="DH47">
        <v>26368</v>
      </c>
      <c r="DI47">
        <v>903</v>
      </c>
      <c r="DJ47">
        <v>257</v>
      </c>
      <c r="DK47">
        <v>71</v>
      </c>
      <c r="DL47">
        <v>91</v>
      </c>
      <c r="DM47" s="262">
        <v>4272</v>
      </c>
      <c r="DN47" s="262">
        <v>2200</v>
      </c>
      <c r="DO47" s="262">
        <v>76</v>
      </c>
      <c r="DP47" s="262">
        <v>22</v>
      </c>
      <c r="DQ47" s="262">
        <v>5</v>
      </c>
      <c r="DR47" s="262">
        <v>8</v>
      </c>
      <c r="DS47" s="262">
        <v>0.64893865992651356</v>
      </c>
      <c r="DT47" s="262">
        <v>0.33429286901167826</v>
      </c>
      <c r="DU47" s="262">
        <v>1.1455919867069203E-2</v>
      </c>
      <c r="DV47" s="262">
        <v>3.2647616372955134E-3</v>
      </c>
      <c r="DW47" s="262">
        <v>8.8932575066114343E-4</v>
      </c>
      <c r="DX47" s="262">
        <v>1.158463806782279E-3</v>
      </c>
      <c r="DY47" s="262">
        <v>3766.61</v>
      </c>
      <c r="DZ47" s="262">
        <v>2066.08</v>
      </c>
      <c r="EA47" s="262">
        <v>16.64</v>
      </c>
      <c r="EB47" s="262">
        <v>215.63</v>
      </c>
      <c r="EC47" s="262">
        <v>86.51</v>
      </c>
      <c r="ED47" s="262">
        <v>95.05</v>
      </c>
      <c r="EE47" s="262">
        <f t="shared" si="8"/>
        <v>0.60299334669543991</v>
      </c>
      <c r="EF47" s="262">
        <f t="shared" si="9"/>
        <v>0.3307569654783783</v>
      </c>
      <c r="EG47" s="262">
        <f t="shared" si="10"/>
        <v>2.6638832501937075E-3</v>
      </c>
      <c r="EH47" s="262">
        <f t="shared" si="11"/>
        <v>3.4520020747552227E-2</v>
      </c>
      <c r="EI47" s="262">
        <f t="shared" si="12"/>
        <v>1.3849311296529906E-2</v>
      </c>
      <c r="EJ47" s="262">
        <f t="shared" si="13"/>
        <v>1.5216472531905761E-2</v>
      </c>
      <c r="EK47" s="262">
        <v>1.84194E-3</v>
      </c>
      <c r="EP47" s="262">
        <v>1.6494203334778831E-3</v>
      </c>
      <c r="EQ47" s="262">
        <v>1.7009531508903584E-2</v>
      </c>
      <c r="EU47" s="262">
        <v>1286.55</v>
      </c>
    </row>
    <row r="48" spans="1:151">
      <c r="A48" s="352">
        <v>3401</v>
      </c>
      <c r="B48" s="262">
        <v>3</v>
      </c>
      <c r="C48" s="262">
        <v>4</v>
      </c>
      <c r="D48" s="262">
        <v>1</v>
      </c>
      <c r="E48" s="262" t="s">
        <v>195</v>
      </c>
      <c r="F48" s="262" t="s">
        <v>2291</v>
      </c>
      <c r="G48" s="262" t="s">
        <v>2292</v>
      </c>
      <c r="H48" s="262" t="s">
        <v>2202</v>
      </c>
      <c r="I48" s="262">
        <v>1.1294948722211694E-3</v>
      </c>
      <c r="J48" s="262">
        <v>1.616751269035533</v>
      </c>
      <c r="K48" s="262">
        <v>1.4912143693869582</v>
      </c>
      <c r="L48" s="262">
        <v>1.9934024505183789</v>
      </c>
      <c r="M48" s="262">
        <v>1.56640625</v>
      </c>
      <c r="N48" s="262">
        <v>1.2781875658587987</v>
      </c>
      <c r="O48" s="262">
        <v>2.0337519623233908</v>
      </c>
      <c r="P48" s="262">
        <v>1.5552170601675552</v>
      </c>
      <c r="Q48" s="262">
        <v>1.3183619550858652</v>
      </c>
      <c r="R48" s="262">
        <v>1.4787644787644787</v>
      </c>
      <c r="S48" s="262">
        <v>1.2359550561797752</v>
      </c>
      <c r="T48" s="262">
        <v>1.2359550561797752</v>
      </c>
      <c r="U48">
        <v>1970</v>
      </c>
      <c r="V48">
        <v>2561</v>
      </c>
      <c r="W48">
        <v>9549</v>
      </c>
      <c r="X48">
        <v>3253</v>
      </c>
      <c r="Y48">
        <v>2587</v>
      </c>
      <c r="Z48">
        <v>1275</v>
      </c>
      <c r="AA48">
        <v>979</v>
      </c>
      <c r="AB48">
        <v>0</v>
      </c>
      <c r="AC48">
        <v>3185</v>
      </c>
      <c r="AD48">
        <v>3819</v>
      </c>
      <c r="AE48">
        <v>19035</v>
      </c>
      <c r="AF48">
        <v>4822</v>
      </c>
      <c r="AG48">
        <v>4633</v>
      </c>
      <c r="AH48">
        <v>1764</v>
      </c>
      <c r="AI48" s="262">
        <v>1210</v>
      </c>
      <c r="AJ48" s="262">
        <v>0</v>
      </c>
      <c r="AK48" s="262">
        <v>0.73915688017592285</v>
      </c>
      <c r="AL48" s="262">
        <v>0.13657418237963787</v>
      </c>
      <c r="AM48" s="262">
        <v>9.2687035044214661E-2</v>
      </c>
      <c r="AN48" s="262">
        <v>2.6949890048191642E-2</v>
      </c>
      <c r="AO48" s="262">
        <v>4.6320123520329388E-3</v>
      </c>
      <c r="AP48" s="262">
        <v>4.1944607503068464E-2</v>
      </c>
      <c r="AQ48" s="262">
        <v>0.16807193553551417</v>
      </c>
      <c r="AR48" s="262">
        <v>0.21511286621484604</v>
      </c>
      <c r="AS48" s="262">
        <v>0.17999893270718823</v>
      </c>
      <c r="AT48" s="262">
        <v>0.15366348257644485</v>
      </c>
      <c r="AU48" s="262">
        <v>0.12658092747745345</v>
      </c>
      <c r="AV48" s="262">
        <v>5.7206894711564114E-2</v>
      </c>
      <c r="AW48" s="262">
        <v>2.4200864507177546E-2</v>
      </c>
      <c r="AX48" s="262">
        <v>1.3127701584929825E-2</v>
      </c>
      <c r="AY48" s="262">
        <v>2.0091787181813332E-2</v>
      </c>
      <c r="AZ48" s="262">
        <v>15798</v>
      </c>
      <c r="BA48" s="262">
        <v>2919</v>
      </c>
      <c r="BB48" s="262">
        <v>1981</v>
      </c>
      <c r="BC48" s="262">
        <v>576</v>
      </c>
      <c r="BD48" s="262">
        <v>99</v>
      </c>
      <c r="BE48" s="262">
        <v>37478</v>
      </c>
      <c r="BF48" s="262">
        <v>1</v>
      </c>
      <c r="BG48" s="262">
        <v>2</v>
      </c>
      <c r="BH48" s="262">
        <v>3.19</v>
      </c>
      <c r="BI48" s="262">
        <v>8.8000000000000007</v>
      </c>
      <c r="BJ48" s="262">
        <v>45</v>
      </c>
      <c r="BK48" s="262">
        <f t="shared" si="14"/>
        <v>37479</v>
      </c>
      <c r="BL48" s="262">
        <f t="shared" si="15"/>
        <v>1</v>
      </c>
      <c r="BM48" s="274">
        <f t="shared" si="16"/>
        <v>2.6682320294572816E-5</v>
      </c>
      <c r="BN48" s="262">
        <f t="shared" si="17"/>
        <v>8.3487390592570227E-4</v>
      </c>
      <c r="BO48" s="262">
        <f t="shared" si="0"/>
        <v>1.5425983867559974E-4</v>
      </c>
      <c r="BP48" s="262">
        <f t="shared" si="1"/>
        <v>1.0468953080382429E-4</v>
      </c>
      <c r="BQ48" s="262">
        <f t="shared" si="2"/>
        <v>3.0439762616356784E-5</v>
      </c>
      <c r="BR48" s="262">
        <f t="shared" si="3"/>
        <v>5.2318341996863225E-6</v>
      </c>
      <c r="BS48" s="262">
        <f t="shared" si="18"/>
        <v>89.331507934050137</v>
      </c>
      <c r="BT48" s="262">
        <f t="shared" si="19"/>
        <v>16.505802738289173</v>
      </c>
      <c r="BU48" s="262">
        <f t="shared" si="20"/>
        <v>11.201779796009198</v>
      </c>
      <c r="BV48" s="262">
        <f t="shared" si="21"/>
        <v>3.2570545999501759</v>
      </c>
      <c r="BW48" s="262">
        <f t="shared" si="22"/>
        <v>0.55980625936643647</v>
      </c>
      <c r="BX48" s="262">
        <f t="shared" si="23"/>
        <v>89.331507934050137</v>
      </c>
      <c r="BY48" s="262">
        <f t="shared" si="24"/>
        <v>33.011605476578346</v>
      </c>
      <c r="BZ48" s="262">
        <f t="shared" si="25"/>
        <v>35.733677549269345</v>
      </c>
      <c r="CA48" s="262">
        <f t="shared" si="26"/>
        <v>28.662080479561549</v>
      </c>
      <c r="CB48" s="262">
        <f t="shared" si="27"/>
        <v>25.191281671489641</v>
      </c>
      <c r="CC48" s="262">
        <f t="shared" si="28"/>
        <v>211.93015311094902</v>
      </c>
      <c r="CD48" s="262">
        <f t="shared" si="29"/>
        <v>8.8893270903039614</v>
      </c>
      <c r="CE48" s="262">
        <f t="shared" si="30"/>
        <v>35.619511031695069</v>
      </c>
      <c r="CF48" s="262">
        <f t="shared" si="31"/>
        <v>45.588902673047414</v>
      </c>
      <c r="CG48" s="262">
        <f t="shared" si="32"/>
        <v>38.147201368441813</v>
      </c>
      <c r="CH48" s="262">
        <f t="shared" si="33"/>
        <v>32.565925389987605</v>
      </c>
      <c r="CI48" s="262">
        <f t="shared" si="34"/>
        <v>26.826315341222642</v>
      </c>
      <c r="CJ48" s="262">
        <f t="shared" si="35"/>
        <v>12.123865955223723</v>
      </c>
      <c r="CK48" s="262">
        <f t="shared" si="36"/>
        <v>5.1288929204234694</v>
      </c>
      <c r="CL48" s="262">
        <f t="shared" si="37"/>
        <v>2.7821558068890262</v>
      </c>
      <c r="CM48" s="262">
        <f t="shared" si="38"/>
        <v>4.2580555337143027</v>
      </c>
      <c r="CN48" s="262">
        <f>CD48*parameters!J$4+CE48*parameters!K$4+CF48*parameters!L$4+CG48*parameters!M$4+CH48*parameters!N$4+CI48*parameters!O$4+CJ48*parameters!P$4+CK48*parameters!Q$4+CL48*parameters!R$4+CM48*parameters!S$4</f>
        <v>19404.85817846391</v>
      </c>
      <c r="CO48" s="262">
        <f t="shared" si="39"/>
        <v>14343.234431449624</v>
      </c>
      <c r="CP48" s="262">
        <f t="shared" si="40"/>
        <v>2650.2026399165375</v>
      </c>
      <c r="CQ48" s="262">
        <f t="shared" si="41"/>
        <v>1798.5787700152998</v>
      </c>
      <c r="CR48" s="262">
        <f t="shared" si="42"/>
        <v>522.95879431035473</v>
      </c>
      <c r="CS48" s="262">
        <f t="shared" si="43"/>
        <v>89.883542772092227</v>
      </c>
      <c r="CT48" s="349" t="s">
        <v>3853</v>
      </c>
      <c r="CU48" t="s">
        <v>3854</v>
      </c>
      <c r="CV48" t="s">
        <v>3855</v>
      </c>
      <c r="CW48">
        <v>41886</v>
      </c>
      <c r="CX48" s="262">
        <v>8.823070329893011E-3</v>
      </c>
      <c r="CY48">
        <v>3330</v>
      </c>
      <c r="CZ48">
        <v>0.9204985</v>
      </c>
      <c r="DA48">
        <v>29283</v>
      </c>
      <c r="DB48">
        <v>11633</v>
      </c>
      <c r="DC48">
        <v>590</v>
      </c>
      <c r="DD48">
        <v>314</v>
      </c>
      <c r="DE48">
        <v>31</v>
      </c>
      <c r="DF48">
        <v>35</v>
      </c>
      <c r="DG48">
        <v>26955</v>
      </c>
      <c r="DH48">
        <v>10708</v>
      </c>
      <c r="DI48">
        <v>543</v>
      </c>
      <c r="DJ48">
        <v>289</v>
      </c>
      <c r="DK48">
        <v>29</v>
      </c>
      <c r="DL48">
        <v>32</v>
      </c>
      <c r="DM48" s="262">
        <v>2328</v>
      </c>
      <c r="DN48" s="262">
        <v>925</v>
      </c>
      <c r="DO48" s="262">
        <v>47</v>
      </c>
      <c r="DP48" s="262">
        <v>25</v>
      </c>
      <c r="DQ48" s="262">
        <v>2</v>
      </c>
      <c r="DR48" s="262">
        <v>3</v>
      </c>
      <c r="DS48" s="262">
        <v>0.69911187508952877</v>
      </c>
      <c r="DT48" s="262">
        <v>0.27773002912667716</v>
      </c>
      <c r="DU48" s="262">
        <v>1.4085852074678891E-2</v>
      </c>
      <c r="DV48" s="262">
        <v>7.4965382227952064E-3</v>
      </c>
      <c r="DW48" s="262">
        <v>7.4010409205939928E-4</v>
      </c>
      <c r="DX48" s="262">
        <v>8.3560139426061217E-4</v>
      </c>
      <c r="DY48" s="262">
        <v>1846.15</v>
      </c>
      <c r="DZ48" s="262">
        <v>1012.66</v>
      </c>
      <c r="EA48" s="262">
        <v>8.15</v>
      </c>
      <c r="EB48" s="262">
        <v>105.69</v>
      </c>
      <c r="EC48" s="262">
        <v>42.4</v>
      </c>
      <c r="ED48" s="262">
        <v>46.59</v>
      </c>
      <c r="EE48" s="262">
        <f t="shared" si="8"/>
        <v>0.60299382030545712</v>
      </c>
      <c r="EF48" s="262">
        <f t="shared" si="9"/>
        <v>0.33075737186605869</v>
      </c>
      <c r="EG48" s="262">
        <f t="shared" si="10"/>
        <v>2.6619720149984975E-3</v>
      </c>
      <c r="EH48" s="262">
        <f t="shared" si="11"/>
        <v>3.4520714388367013E-2</v>
      </c>
      <c r="EI48" s="262">
        <f t="shared" si="12"/>
        <v>1.3848786924654759E-2</v>
      </c>
      <c r="EJ48" s="262">
        <f t="shared" si="13"/>
        <v>1.5217334500463803E-2</v>
      </c>
      <c r="EK48" s="262">
        <v>9.0280229999999996E-4</v>
      </c>
      <c r="EP48" s="262">
        <v>9.1412545496043337E-4</v>
      </c>
      <c r="EQ48" s="262">
        <v>9.4268546432035409E-3</v>
      </c>
      <c r="EU48" s="262">
        <v>713.02</v>
      </c>
    </row>
    <row r="49" spans="1:151">
      <c r="A49" s="352">
        <v>3402</v>
      </c>
      <c r="B49" s="262">
        <v>3</v>
      </c>
      <c r="C49" s="262">
        <v>4</v>
      </c>
      <c r="D49" s="262">
        <v>2</v>
      </c>
      <c r="E49" s="262" t="s">
        <v>195</v>
      </c>
      <c r="F49" s="262" t="s">
        <v>2293</v>
      </c>
      <c r="G49" s="262" t="s">
        <v>2294</v>
      </c>
      <c r="H49" s="262" t="s">
        <v>2202</v>
      </c>
      <c r="I49" s="262">
        <v>7.9825106652789803E-4</v>
      </c>
      <c r="J49" s="262">
        <v>1.6318359375</v>
      </c>
      <c r="K49" s="262">
        <v>1.6781927155371139</v>
      </c>
      <c r="L49" s="262">
        <v>1.9009554568698694</v>
      </c>
      <c r="M49" s="262">
        <v>1.29293893129771</v>
      </c>
      <c r="N49" s="262">
        <v>1.4829787234042553</v>
      </c>
      <c r="O49" s="262">
        <v>1.6778425655976676</v>
      </c>
      <c r="P49" s="262">
        <v>1.3857740585774059</v>
      </c>
      <c r="Q49" s="262">
        <v>1.101123595505618</v>
      </c>
      <c r="R49" s="262">
        <v>1.1890243902439024</v>
      </c>
      <c r="S49" s="262">
        <v>1.1603053435114503</v>
      </c>
      <c r="T49" s="262">
        <v>1.1603053435114503</v>
      </c>
      <c r="U49">
        <v>1024</v>
      </c>
      <c r="V49">
        <v>2169</v>
      </c>
      <c r="W49">
        <v>7431</v>
      </c>
      <c r="X49">
        <v>1518</v>
      </c>
      <c r="Y49">
        <v>1881</v>
      </c>
      <c r="Z49">
        <v>951</v>
      </c>
      <c r="AA49">
        <v>721</v>
      </c>
      <c r="AB49">
        <v>0</v>
      </c>
      <c r="AC49">
        <v>1671</v>
      </c>
      <c r="AD49">
        <v>3640</v>
      </c>
      <c r="AE49">
        <v>14126</v>
      </c>
      <c r="AF49">
        <v>2052</v>
      </c>
      <c r="AG49">
        <v>2807</v>
      </c>
      <c r="AH49">
        <v>1076</v>
      </c>
      <c r="AI49" s="262">
        <v>836</v>
      </c>
      <c r="AJ49" s="262">
        <v>0</v>
      </c>
      <c r="AK49" s="262">
        <v>0.78788480635551139</v>
      </c>
      <c r="AL49" s="262">
        <v>7.5273088381330691E-2</v>
      </c>
      <c r="AM49" s="262">
        <v>0.10916914928831513</v>
      </c>
      <c r="AN49" s="262">
        <v>2.4495200264812975E-2</v>
      </c>
      <c r="AO49" s="262">
        <v>3.1777557100297915E-3</v>
      </c>
      <c r="AP49" s="262">
        <v>4.952201849239931E-2</v>
      </c>
      <c r="AQ49" s="262">
        <v>0.17238677323303558</v>
      </c>
      <c r="AR49" s="262">
        <v>0.23742360131640808</v>
      </c>
      <c r="AS49" s="262">
        <v>0.18711800658204042</v>
      </c>
      <c r="AT49" s="262">
        <v>0.13747845165334588</v>
      </c>
      <c r="AU49" s="262">
        <v>0.10758501802225356</v>
      </c>
      <c r="AV49" s="262">
        <v>5.3870866635323617E-2</v>
      </c>
      <c r="AW49" s="262">
        <v>2.1822598338818368E-2</v>
      </c>
      <c r="AX49" s="262">
        <v>1.332079611346184E-2</v>
      </c>
      <c r="AY49" s="262">
        <v>1.9471869612913337E-2</v>
      </c>
      <c r="AZ49" s="262">
        <v>11901</v>
      </c>
      <c r="BA49" s="262">
        <v>1137</v>
      </c>
      <c r="BB49" s="262">
        <v>1649</v>
      </c>
      <c r="BC49" s="262">
        <v>370</v>
      </c>
      <c r="BD49" s="262">
        <v>48</v>
      </c>
      <c r="BE49" s="262">
        <v>25528</v>
      </c>
      <c r="BF49" s="262">
        <v>1</v>
      </c>
      <c r="BG49" s="262">
        <v>2</v>
      </c>
      <c r="BH49" s="262">
        <v>3.75</v>
      </c>
      <c r="BI49" s="262">
        <v>9.6999999999999993</v>
      </c>
      <c r="BJ49" s="262">
        <v>33</v>
      </c>
      <c r="BK49" s="262">
        <f t="shared" si="14"/>
        <v>25532</v>
      </c>
      <c r="BL49" s="262">
        <f t="shared" si="15"/>
        <v>4</v>
      </c>
      <c r="BM49" s="274">
        <f t="shared" si="16"/>
        <v>1.5669069257286117E-4</v>
      </c>
      <c r="BN49" s="262">
        <f t="shared" si="17"/>
        <v>6.2892988697441337E-4</v>
      </c>
      <c r="BO49" s="262">
        <f t="shared" si="0"/>
        <v>6.0086823081245948E-5</v>
      </c>
      <c r="BP49" s="262">
        <f t="shared" si="1"/>
        <v>8.7144389851340871E-5</v>
      </c>
      <c r="BQ49" s="262">
        <f t="shared" si="2"/>
        <v>1.9553319736201407E-5</v>
      </c>
      <c r="BR49" s="262">
        <f t="shared" si="3"/>
        <v>2.536646884696399E-6</v>
      </c>
      <c r="BS49" s="262">
        <f t="shared" si="18"/>
        <v>67.295497906262227</v>
      </c>
      <c r="BT49" s="262">
        <f t="shared" si="19"/>
        <v>6.4292900696933168</v>
      </c>
      <c r="BU49" s="262">
        <f t="shared" si="20"/>
        <v>9.3244497140934737</v>
      </c>
      <c r="BV49" s="262">
        <f t="shared" si="21"/>
        <v>2.0922052117735506</v>
      </c>
      <c r="BW49" s="262">
        <f t="shared" si="22"/>
        <v>0.27142121666251467</v>
      </c>
      <c r="BX49" s="262">
        <f t="shared" si="23"/>
        <v>67.295497906262227</v>
      </c>
      <c r="BY49" s="262">
        <f t="shared" si="24"/>
        <v>12.858580139386634</v>
      </c>
      <c r="BZ49" s="262">
        <f t="shared" si="25"/>
        <v>34.966686427850526</v>
      </c>
      <c r="CA49" s="262">
        <f t="shared" si="26"/>
        <v>20.294390554203439</v>
      </c>
      <c r="CB49" s="262">
        <f t="shared" si="27"/>
        <v>8.9569001498629834</v>
      </c>
      <c r="CC49" s="262">
        <f t="shared" si="28"/>
        <v>144.37205517756578</v>
      </c>
      <c r="CD49" s="262">
        <f t="shared" si="29"/>
        <v>7.1495955862891059</v>
      </c>
      <c r="CE49" s="262">
        <f t="shared" si="30"/>
        <v>24.887832737082334</v>
      </c>
      <c r="CF49" s="262">
        <f t="shared" si="31"/>
        <v>34.277333269708848</v>
      </c>
      <c r="CG49" s="262">
        <f t="shared" si="32"/>
        <v>27.014611170978458</v>
      </c>
      <c r="CH49" s="262">
        <f t="shared" si="33"/>
        <v>19.848046607823161</v>
      </c>
      <c r="CI49" s="262">
        <f t="shared" si="34"/>
        <v>15.532270158188201</v>
      </c>
      <c r="CJ49" s="262">
        <f t="shared" si="35"/>
        <v>7.7774477303382286</v>
      </c>
      <c r="CK49" s="262">
        <f t="shared" si="36"/>
        <v>3.1505733714897408</v>
      </c>
      <c r="CL49" s="262">
        <f t="shared" si="37"/>
        <v>1.9231507115018167</v>
      </c>
      <c r="CM49" s="262">
        <f t="shared" si="38"/>
        <v>2.8111938341658909</v>
      </c>
      <c r="CN49" s="262">
        <f>CD49*parameters!J$4+CE49*parameters!K$4+CF49*parameters!L$4+CG49*parameters!M$4+CH49*parameters!N$4+CI49*parameters!O$4+CJ49*parameters!P$4+CK49*parameters!Q$4+CL49*parameters!R$4+CM49*parameters!S$4</f>
        <v>12832.251404123981</v>
      </c>
      <c r="CO49" s="262">
        <f t="shared" si="39"/>
        <v>10110.335912643463</v>
      </c>
      <c r="CP49" s="262">
        <f t="shared" si="40"/>
        <v>965.92319407407933</v>
      </c>
      <c r="CQ49" s="262">
        <f t="shared" si="41"/>
        <v>1400.8859692420024</v>
      </c>
      <c r="CR49" s="262">
        <f t="shared" si="42"/>
        <v>314.32856799244439</v>
      </c>
      <c r="CS49" s="262">
        <f t="shared" si="43"/>
        <v>40.777760171992789</v>
      </c>
      <c r="CT49" s="349" t="s">
        <v>3856</v>
      </c>
      <c r="CU49" t="s">
        <v>3857</v>
      </c>
      <c r="CV49" t="s">
        <v>3858</v>
      </c>
      <c r="CW49">
        <v>24360</v>
      </c>
      <c r="CX49" s="262">
        <v>5.1313086290453551E-3</v>
      </c>
      <c r="CY49">
        <v>2009</v>
      </c>
      <c r="CZ49">
        <v>0.91752873999999995</v>
      </c>
      <c r="DA49">
        <v>16490</v>
      </c>
      <c r="DB49">
        <v>7401</v>
      </c>
      <c r="DC49">
        <v>370</v>
      </c>
      <c r="DD49">
        <v>44</v>
      </c>
      <c r="DE49">
        <v>31</v>
      </c>
      <c r="DF49">
        <v>24</v>
      </c>
      <c r="DG49">
        <v>15129</v>
      </c>
      <c r="DH49">
        <v>6790</v>
      </c>
      <c r="DI49">
        <v>339</v>
      </c>
      <c r="DJ49">
        <v>40</v>
      </c>
      <c r="DK49">
        <v>28</v>
      </c>
      <c r="DL49">
        <v>22</v>
      </c>
      <c r="DM49" s="262">
        <v>1361</v>
      </c>
      <c r="DN49" s="262">
        <v>611</v>
      </c>
      <c r="DO49" s="262">
        <v>31</v>
      </c>
      <c r="DP49" s="262">
        <v>4</v>
      </c>
      <c r="DQ49" s="262">
        <v>3</v>
      </c>
      <c r="DR49" s="262">
        <v>2</v>
      </c>
      <c r="DS49" s="262">
        <v>0.67692939244663386</v>
      </c>
      <c r="DT49" s="262">
        <v>0.30381773399014778</v>
      </c>
      <c r="DU49" s="262">
        <v>1.5188834154351396E-2</v>
      </c>
      <c r="DV49" s="262">
        <v>1.80623973727422E-3</v>
      </c>
      <c r="DW49" s="262">
        <v>1.2725779967159277E-3</v>
      </c>
      <c r="DX49" s="262">
        <v>9.8522167487684722E-4</v>
      </c>
      <c r="DY49" s="262">
        <v>1073.68</v>
      </c>
      <c r="DZ49" s="262">
        <v>588.95000000000005</v>
      </c>
      <c r="EA49" s="262">
        <v>4.74</v>
      </c>
      <c r="EB49" s="262">
        <v>61.47</v>
      </c>
      <c r="EC49" s="262">
        <v>24.66</v>
      </c>
      <c r="ED49" s="262">
        <v>27.09</v>
      </c>
      <c r="EE49" s="262">
        <f t="shared" si="8"/>
        <v>0.60299114338505777</v>
      </c>
      <c r="EF49" s="262">
        <f t="shared" si="9"/>
        <v>0.33076115220235991</v>
      </c>
      <c r="EG49" s="262">
        <f t="shared" si="10"/>
        <v>2.6620389870773168E-3</v>
      </c>
      <c r="EH49" s="262">
        <f t="shared" si="11"/>
        <v>3.4522265091907735E-2</v>
      </c>
      <c r="EI49" s="262">
        <f t="shared" si="12"/>
        <v>1.3849342072009838E-2</v>
      </c>
      <c r="EJ49" s="262">
        <f t="shared" si="13"/>
        <v>1.521405826158745E-2</v>
      </c>
      <c r="EK49" s="262">
        <v>5.2505290000000001E-4</v>
      </c>
      <c r="EP49" s="262">
        <v>6.207081643451501E-4</v>
      </c>
      <c r="EQ49" s="262">
        <v>6.4010094121979043E-3</v>
      </c>
      <c r="EU49" s="262">
        <v>484.15</v>
      </c>
    </row>
    <row r="50" spans="1:151">
      <c r="A50" s="352">
        <v>3403</v>
      </c>
      <c r="B50" s="262">
        <v>3</v>
      </c>
      <c r="C50" s="262">
        <v>4</v>
      </c>
      <c r="D50" s="262">
        <v>3</v>
      </c>
      <c r="E50" s="262" t="s">
        <v>195</v>
      </c>
      <c r="F50" s="262" t="s">
        <v>2295</v>
      </c>
      <c r="G50" s="262" t="s">
        <v>2296</v>
      </c>
      <c r="H50" s="262" t="s">
        <v>2202</v>
      </c>
      <c r="I50" s="262">
        <v>2.265912676565156E-3</v>
      </c>
      <c r="J50" s="262">
        <v>2.0590490797546011</v>
      </c>
      <c r="K50" s="262">
        <v>1.6243902439024391</v>
      </c>
      <c r="L50" s="262">
        <v>2.1878901373283397</v>
      </c>
      <c r="M50" s="262">
        <v>1.9663724253888188</v>
      </c>
      <c r="N50" s="262">
        <v>1.5918153200419727</v>
      </c>
      <c r="O50" s="262">
        <v>2.5320512820512819</v>
      </c>
      <c r="P50" s="262">
        <v>1.5594795539033457</v>
      </c>
      <c r="Q50" s="262">
        <v>1.3117996044825313</v>
      </c>
      <c r="R50" s="262">
        <v>1.5160807778608825</v>
      </c>
      <c r="S50" s="262">
        <v>1.4447949526813879</v>
      </c>
      <c r="T50" s="262">
        <v>1.4447949526813879</v>
      </c>
      <c r="U50">
        <v>3912</v>
      </c>
      <c r="V50">
        <v>4305</v>
      </c>
      <c r="W50">
        <v>17622</v>
      </c>
      <c r="X50">
        <v>6664</v>
      </c>
      <c r="Y50">
        <v>6886</v>
      </c>
      <c r="Z50">
        <v>2854</v>
      </c>
      <c r="AA50">
        <v>3487</v>
      </c>
      <c r="AB50">
        <v>0</v>
      </c>
      <c r="AC50">
        <v>8055</v>
      </c>
      <c r="AD50">
        <v>6993</v>
      </c>
      <c r="AE50">
        <v>38555</v>
      </c>
      <c r="AF50">
        <v>12390</v>
      </c>
      <c r="AG50">
        <v>13773</v>
      </c>
      <c r="AH50">
        <v>4017</v>
      </c>
      <c r="AI50" s="262">
        <v>5038</v>
      </c>
      <c r="AJ50" s="262">
        <v>0</v>
      </c>
      <c r="AK50" s="262">
        <v>0.70697576789420902</v>
      </c>
      <c r="AL50" s="262">
        <v>0.12650138769037012</v>
      </c>
      <c r="AM50" s="262">
        <v>0.12328287893276116</v>
      </c>
      <c r="AN50" s="262">
        <v>3.5007113370804858E-2</v>
      </c>
      <c r="AO50" s="262">
        <v>8.2328521118548402E-3</v>
      </c>
      <c r="AP50" s="262">
        <v>7.0614765227452511E-2</v>
      </c>
      <c r="AQ50" s="262">
        <v>0.17604694270298352</v>
      </c>
      <c r="AR50" s="262">
        <v>0.23474893446203615</v>
      </c>
      <c r="AS50" s="262">
        <v>0.15135952018323712</v>
      </c>
      <c r="AT50" s="262">
        <v>0.13402755640562464</v>
      </c>
      <c r="AU50" s="262">
        <v>0.11060343097321101</v>
      </c>
      <c r="AV50" s="262">
        <v>5.8784637362896845E-2</v>
      </c>
      <c r="AW50" s="262">
        <v>2.5584717647197722E-2</v>
      </c>
      <c r="AX50" s="262">
        <v>1.6505507739170474E-2</v>
      </c>
      <c r="AY50" s="262">
        <v>2.1723987296190038E-2</v>
      </c>
      <c r="AZ50" s="262">
        <v>30313</v>
      </c>
      <c r="BA50" s="262">
        <v>5424</v>
      </c>
      <c r="BB50" s="262">
        <v>5286</v>
      </c>
      <c r="BC50" s="262">
        <v>1501</v>
      </c>
      <c r="BD50" s="262">
        <v>353</v>
      </c>
      <c r="BE50" s="262">
        <v>84711</v>
      </c>
      <c r="BF50" s="262">
        <v>1</v>
      </c>
      <c r="BG50" s="262">
        <v>2</v>
      </c>
      <c r="BH50" s="262">
        <v>3.31</v>
      </c>
      <c r="BI50" s="262">
        <v>9.6</v>
      </c>
      <c r="BJ50" s="262">
        <v>33</v>
      </c>
      <c r="BK50" s="262">
        <f t="shared" si="14"/>
        <v>84716</v>
      </c>
      <c r="BL50" s="262">
        <f t="shared" si="15"/>
        <v>5</v>
      </c>
      <c r="BM50" s="274">
        <f t="shared" si="16"/>
        <v>5.9024211731652321E-5</v>
      </c>
      <c r="BN50" s="262">
        <f t="shared" si="17"/>
        <v>1.6019453544958736E-3</v>
      </c>
      <c r="BO50" s="262">
        <f t="shared" si="0"/>
        <v>2.8664109797069305E-4</v>
      </c>
      <c r="BP50" s="262">
        <f t="shared" si="1"/>
        <v>2.7934823817719092E-4</v>
      </c>
      <c r="BQ50" s="262">
        <f t="shared" si="2"/>
        <v>7.9323061956860309E-5</v>
      </c>
      <c r="BR50" s="262">
        <f t="shared" si="3"/>
        <v>1.8654923964538101E-5</v>
      </c>
      <c r="BS50" s="262">
        <f t="shared" si="18"/>
        <v>171.40815293105848</v>
      </c>
      <c r="BT50" s="262">
        <f t="shared" si="19"/>
        <v>30.670597482864157</v>
      </c>
      <c r="BU50" s="262">
        <f t="shared" si="20"/>
        <v>29.890261484959428</v>
      </c>
      <c r="BV50" s="262">
        <f t="shared" si="21"/>
        <v>8.4875676293840527</v>
      </c>
      <c r="BW50" s="262">
        <f t="shared" si="22"/>
        <v>1.9960768642055768</v>
      </c>
      <c r="BX50" s="262">
        <f t="shared" si="23"/>
        <v>171.40815293105848</v>
      </c>
      <c r="BY50" s="262">
        <f t="shared" si="24"/>
        <v>61.341194965728313</v>
      </c>
      <c r="BZ50" s="262">
        <f t="shared" si="25"/>
        <v>98.936765515215711</v>
      </c>
      <c r="CA50" s="262">
        <f t="shared" si="26"/>
        <v>81.480649242086898</v>
      </c>
      <c r="CB50" s="262">
        <f t="shared" si="27"/>
        <v>65.870536518784036</v>
      </c>
      <c r="CC50" s="262">
        <f t="shared" si="28"/>
        <v>479.03729917287342</v>
      </c>
      <c r="CD50" s="262">
        <f t="shared" si="29"/>
        <v>33.827106416285389</v>
      </c>
      <c r="CE50" s="262">
        <f t="shared" si="30"/>
        <v>84.333051960078819</v>
      </c>
      <c r="CF50" s="262">
        <f t="shared" si="31"/>
        <v>112.45349554840367</v>
      </c>
      <c r="CG50" s="262">
        <f t="shared" si="32"/>
        <v>72.506855752679925</v>
      </c>
      <c r="CH50" s="262">
        <f t="shared" si="33"/>
        <v>64.204198635290382</v>
      </c>
      <c r="CI50" s="262">
        <f t="shared" si="34"/>
        <v>52.983168852660341</v>
      </c>
      <c r="CJ50" s="262">
        <f t="shared" si="35"/>
        <v>28.160033915178889</v>
      </c>
      <c r="CK50" s="262">
        <f t="shared" si="36"/>
        <v>12.25603404181415</v>
      </c>
      <c r="CL50" s="262">
        <f t="shared" si="37"/>
        <v>7.906753848849184</v>
      </c>
      <c r="CM50" s="262">
        <f t="shared" si="38"/>
        <v>10.406600201632688</v>
      </c>
      <c r="CN50" s="262">
        <f>CD50*parameters!J$4+CE50*parameters!K$4+CF50*parameters!L$4+CG50*parameters!M$4+CH50*parameters!N$4+CI50*parameters!O$4+CJ50*parameters!P$4+CK50*parameters!Q$4+CL50*parameters!R$4+CM50*parameters!S$4</f>
        <v>42547.073857521391</v>
      </c>
      <c r="CO50" s="262">
        <f t="shared" si="39"/>
        <v>30079.75021207281</v>
      </c>
      <c r="CP50" s="262">
        <f t="shared" si="40"/>
        <v>5382.2638851411248</v>
      </c>
      <c r="CQ50" s="262">
        <f t="shared" si="41"/>
        <v>5245.3257553200565</v>
      </c>
      <c r="CR50" s="262">
        <f t="shared" si="42"/>
        <v>1489.4502381262589</v>
      </c>
      <c r="CS50" s="262">
        <f t="shared" si="43"/>
        <v>350.28376686113887</v>
      </c>
      <c r="CT50" s="349" t="s">
        <v>3859</v>
      </c>
      <c r="CU50" t="s">
        <v>3860</v>
      </c>
      <c r="CV50" t="s">
        <v>3861</v>
      </c>
      <c r="CW50">
        <v>87801</v>
      </c>
      <c r="CX50" s="262">
        <v>1.8494828774171232E-2</v>
      </c>
      <c r="CY50">
        <v>11273</v>
      </c>
      <c r="CZ50">
        <v>0.87160738000000004</v>
      </c>
      <c r="DA50">
        <v>54831</v>
      </c>
      <c r="DB50">
        <v>30400</v>
      </c>
      <c r="DC50">
        <v>1513</v>
      </c>
      <c r="DD50">
        <v>758</v>
      </c>
      <c r="DE50">
        <v>128</v>
      </c>
      <c r="DF50">
        <v>171</v>
      </c>
      <c r="DG50">
        <v>47791</v>
      </c>
      <c r="DH50">
        <v>26497</v>
      </c>
      <c r="DI50">
        <v>1319</v>
      </c>
      <c r="DJ50">
        <v>661</v>
      </c>
      <c r="DK50">
        <v>112</v>
      </c>
      <c r="DL50">
        <v>149</v>
      </c>
      <c r="DM50" s="262">
        <v>7040</v>
      </c>
      <c r="DN50" s="262">
        <v>3903</v>
      </c>
      <c r="DO50" s="262">
        <v>194</v>
      </c>
      <c r="DP50" s="262">
        <v>97</v>
      </c>
      <c r="DQ50" s="262">
        <v>16</v>
      </c>
      <c r="DR50" s="262">
        <v>22</v>
      </c>
      <c r="DS50" s="262">
        <v>0.62449174838555366</v>
      </c>
      <c r="DT50" s="262">
        <v>0.34623751437910733</v>
      </c>
      <c r="DU50" s="262">
        <v>1.7232149975512808E-2</v>
      </c>
      <c r="DV50" s="262">
        <v>8.6331590756369512E-3</v>
      </c>
      <c r="DW50" s="262">
        <v>1.4578421658067676E-3</v>
      </c>
      <c r="DX50" s="262">
        <v>1.9475860183824785E-3</v>
      </c>
      <c r="DY50" s="262">
        <v>3869.88</v>
      </c>
      <c r="DZ50" s="262">
        <v>2122.73</v>
      </c>
      <c r="EA50" s="262">
        <v>17.09</v>
      </c>
      <c r="EB50" s="262">
        <v>221.53</v>
      </c>
      <c r="EC50" s="262">
        <v>88.88</v>
      </c>
      <c r="ED50" s="262">
        <v>97.66</v>
      </c>
      <c r="EE50" s="262">
        <f t="shared" si="8"/>
        <v>0.60299449808890004</v>
      </c>
      <c r="EF50" s="262">
        <f t="shared" si="9"/>
        <v>0.33075819170833481</v>
      </c>
      <c r="EG50" s="262">
        <f t="shared" si="10"/>
        <v>2.6629187396868381E-3</v>
      </c>
      <c r="EH50" s="262">
        <f t="shared" si="11"/>
        <v>3.4518220503383573E-2</v>
      </c>
      <c r="EI50" s="262">
        <f t="shared" si="12"/>
        <v>1.3849047254731782E-2</v>
      </c>
      <c r="EJ50" s="262">
        <f t="shared" si="13"/>
        <v>1.5217123704962938E-2</v>
      </c>
      <c r="EK50" s="262">
        <v>1.8924415000000001E-3</v>
      </c>
      <c r="EP50" s="262">
        <v>1.960690760280168E-3</v>
      </c>
      <c r="EQ50" s="262">
        <v>2.0219485954729704E-2</v>
      </c>
      <c r="EU50" s="262">
        <v>1529.34</v>
      </c>
    </row>
    <row r="51" spans="1:151">
      <c r="A51" s="352">
        <v>3404</v>
      </c>
      <c r="B51" s="262">
        <v>3</v>
      </c>
      <c r="C51" s="262">
        <v>4</v>
      </c>
      <c r="D51" s="262">
        <v>4</v>
      </c>
      <c r="E51" s="262" t="s">
        <v>195</v>
      </c>
      <c r="F51" s="262" t="s">
        <v>2297</v>
      </c>
      <c r="G51" s="262" t="s">
        <v>2298</v>
      </c>
      <c r="H51" s="262" t="s">
        <v>2202</v>
      </c>
      <c r="I51" s="262">
        <v>1.6829066675657671E-3</v>
      </c>
      <c r="J51" s="262">
        <v>3.0671081677704195</v>
      </c>
      <c r="K51" s="262">
        <v>2.5878707392651616</v>
      </c>
      <c r="L51" s="262">
        <v>2.8351234218956094</v>
      </c>
      <c r="M51" s="262">
        <v>2.2466799468791501</v>
      </c>
      <c r="N51" s="262">
        <v>1.7082204155374887</v>
      </c>
      <c r="O51" s="262">
        <v>3.2905178211163415</v>
      </c>
      <c r="P51" s="262">
        <v>2.6666666666666665</v>
      </c>
      <c r="Q51" s="262">
        <v>1.4077294685990338</v>
      </c>
      <c r="R51" s="262">
        <v>1.6032745591939546</v>
      </c>
      <c r="S51" s="262">
        <v>1.3653846153846154</v>
      </c>
      <c r="T51" s="262">
        <v>1.3653846153846154</v>
      </c>
      <c r="U51">
        <v>2265</v>
      </c>
      <c r="V51">
        <v>4518</v>
      </c>
      <c r="W51">
        <v>15921</v>
      </c>
      <c r="X51">
        <v>4119</v>
      </c>
      <c r="Y51">
        <v>2933</v>
      </c>
      <c r="Z51">
        <v>1829</v>
      </c>
      <c r="AA51">
        <v>1430</v>
      </c>
      <c r="AB51">
        <v>0</v>
      </c>
      <c r="AC51">
        <v>6947</v>
      </c>
      <c r="AD51">
        <v>11692</v>
      </c>
      <c r="AE51">
        <v>45138</v>
      </c>
      <c r="AF51">
        <v>8658</v>
      </c>
      <c r="AG51">
        <v>8749</v>
      </c>
      <c r="AH51">
        <v>2730</v>
      </c>
      <c r="AI51" s="262">
        <v>1953</v>
      </c>
      <c r="AJ51" s="262">
        <v>0</v>
      </c>
      <c r="AK51" s="262">
        <v>0.51474328780028267</v>
      </c>
      <c r="AL51" s="262">
        <v>0.17421887266446853</v>
      </c>
      <c r="AM51" s="262">
        <v>0.23005181347150258</v>
      </c>
      <c r="AN51" s="262">
        <v>7.1659601193279951E-2</v>
      </c>
      <c r="AO51" s="262">
        <v>9.3264248704663204E-3</v>
      </c>
      <c r="AP51" s="262">
        <v>6.8174536306352271E-2</v>
      </c>
      <c r="AQ51" s="262">
        <v>0.19236017990008189</v>
      </c>
      <c r="AR51" s="262">
        <v>0.26409474421198781</v>
      </c>
      <c r="AS51" s="262">
        <v>0.18317530764575349</v>
      </c>
      <c r="AT51" s="262">
        <v>0.10808245024860862</v>
      </c>
      <c r="AU51" s="262">
        <v>8.4348930211584336E-2</v>
      </c>
      <c r="AV51" s="262">
        <v>4.6363431392326952E-2</v>
      </c>
      <c r="AW51" s="262">
        <v>2.1146566352988644E-2</v>
      </c>
      <c r="AX51" s="262">
        <v>1.1463290177882732E-2</v>
      </c>
      <c r="AY51" s="262">
        <v>2.0790563552433278E-2</v>
      </c>
      <c r="AZ51" s="262">
        <v>16392</v>
      </c>
      <c r="BA51" s="262">
        <v>5548</v>
      </c>
      <c r="BB51" s="262">
        <v>7326</v>
      </c>
      <c r="BC51" s="262">
        <v>2282</v>
      </c>
      <c r="BD51" s="262">
        <v>297</v>
      </c>
      <c r="BE51" s="262">
        <v>84275</v>
      </c>
      <c r="BF51" s="262">
        <v>1</v>
      </c>
      <c r="BG51" s="262">
        <v>2</v>
      </c>
      <c r="BH51" s="262">
        <v>3.89</v>
      </c>
      <c r="BI51" s="262">
        <v>8.9</v>
      </c>
      <c r="BJ51" s="262">
        <v>27</v>
      </c>
      <c r="BK51" s="262">
        <f t="shared" si="14"/>
        <v>84315</v>
      </c>
      <c r="BL51" s="262">
        <f t="shared" si="15"/>
        <v>40</v>
      </c>
      <c r="BM51" s="274">
        <f t="shared" si="16"/>
        <v>4.7463660634826463E-4</v>
      </c>
      <c r="BN51" s="262">
        <f t="shared" si="17"/>
        <v>8.6626491112382022E-4</v>
      </c>
      <c r="BO51" s="262">
        <f t="shared" si="0"/>
        <v>2.9319410242282541E-4</v>
      </c>
      <c r="BP51" s="262">
        <f t="shared" si="1"/>
        <v>3.8715573077678785E-4</v>
      </c>
      <c r="BQ51" s="262">
        <f t="shared" si="2"/>
        <v>1.2059642064327463E-4</v>
      </c>
      <c r="BR51" s="262">
        <f t="shared" si="3"/>
        <v>1.5695502599058968E-5</v>
      </c>
      <c r="BS51" s="262">
        <f t="shared" si="18"/>
        <v>92.69034549024876</v>
      </c>
      <c r="BT51" s="262">
        <f t="shared" si="19"/>
        <v>31.371768959242321</v>
      </c>
      <c r="BU51" s="262">
        <f t="shared" si="20"/>
        <v>41.4256631931163</v>
      </c>
      <c r="BV51" s="262">
        <f t="shared" si="21"/>
        <v>12.903817008830385</v>
      </c>
      <c r="BW51" s="262">
        <f t="shared" si="22"/>
        <v>1.6794187780993095</v>
      </c>
      <c r="BX51" s="262">
        <f t="shared" si="23"/>
        <v>92.69034549024876</v>
      </c>
      <c r="BY51" s="262">
        <f t="shared" si="24"/>
        <v>62.743537918484641</v>
      </c>
      <c r="BZ51" s="262">
        <f t="shared" si="25"/>
        <v>161.14582982122241</v>
      </c>
      <c r="CA51" s="262">
        <f t="shared" si="26"/>
        <v>114.84397137859044</v>
      </c>
      <c r="CB51" s="262">
        <f t="shared" si="27"/>
        <v>45.344307008681355</v>
      </c>
      <c r="CC51" s="262">
        <f t="shared" si="28"/>
        <v>476.76799161722761</v>
      </c>
      <c r="CD51" s="262">
        <f t="shared" si="29"/>
        <v>32.503436754215336</v>
      </c>
      <c r="CE51" s="262">
        <f t="shared" si="30"/>
        <v>91.711176638090635</v>
      </c>
      <c r="CF51" s="262">
        <f t="shared" si="31"/>
        <v>125.91192079461487</v>
      </c>
      <c r="CG51" s="262">
        <f t="shared" si="32"/>
        <v>87.332123540133693</v>
      </c>
      <c r="CH51" s="262">
        <f t="shared" si="33"/>
        <v>51.530252734098056</v>
      </c>
      <c r="CI51" s="262">
        <f t="shared" si="34"/>
        <v>40.214870052038755</v>
      </c>
      <c r="CJ51" s="262">
        <f t="shared" si="35"/>
        <v>22.104600069402842</v>
      </c>
      <c r="CK51" s="262">
        <f t="shared" si="36"/>
        <v>10.082005969714837</v>
      </c>
      <c r="CL51" s="262">
        <f t="shared" si="37"/>
        <v>5.465329835434642</v>
      </c>
      <c r="CM51" s="262">
        <f t="shared" si="38"/>
        <v>9.9122752294839476</v>
      </c>
      <c r="CN51" s="262">
        <f>CD51*parameters!J$4+CE51*parameters!K$4+CF51*parameters!L$4+CG51*parameters!M$4+CH51*parameters!N$4+CI51*parameters!O$4+CJ51*parameters!P$4+CK51*parameters!Q$4+CL51*parameters!R$4+CM51*parameters!S$4</f>
        <v>40198.858785543649</v>
      </c>
      <c r="CO51" s="262">
        <f t="shared" si="39"/>
        <v>20692.092737090017</v>
      </c>
      <c r="CP51" s="262">
        <f t="shared" si="40"/>
        <v>7003.399860015581</v>
      </c>
      <c r="CQ51" s="262">
        <f t="shared" si="41"/>
        <v>9247.8203630991611</v>
      </c>
      <c r="CR51" s="262">
        <f t="shared" si="42"/>
        <v>2880.6341889970358</v>
      </c>
      <c r="CS51" s="262">
        <f t="shared" si="43"/>
        <v>374.91163634185784</v>
      </c>
      <c r="CT51" s="349" t="s">
        <v>3862</v>
      </c>
      <c r="CU51" t="s">
        <v>3863</v>
      </c>
      <c r="CV51" t="s">
        <v>3864</v>
      </c>
      <c r="CW51">
        <v>83704</v>
      </c>
      <c r="CX51" s="262">
        <v>1.7631816809754206E-2</v>
      </c>
      <c r="CY51">
        <v>12377</v>
      </c>
      <c r="CZ51">
        <v>0.85213371000000004</v>
      </c>
      <c r="DA51">
        <v>54307</v>
      </c>
      <c r="DB51">
        <v>27275</v>
      </c>
      <c r="DC51">
        <v>1025</v>
      </c>
      <c r="DD51">
        <v>739</v>
      </c>
      <c r="DE51">
        <v>167</v>
      </c>
      <c r="DF51">
        <v>191</v>
      </c>
      <c r="DG51">
        <v>46275</v>
      </c>
      <c r="DH51">
        <v>23241</v>
      </c>
      <c r="DI51">
        <v>873</v>
      </c>
      <c r="DJ51">
        <v>630</v>
      </c>
      <c r="DK51">
        <v>142</v>
      </c>
      <c r="DL51">
        <v>163</v>
      </c>
      <c r="DM51" s="262">
        <v>8032</v>
      </c>
      <c r="DN51" s="262">
        <v>4034</v>
      </c>
      <c r="DO51" s="262">
        <v>152</v>
      </c>
      <c r="DP51" s="262">
        <v>109</v>
      </c>
      <c r="DQ51" s="262">
        <v>25</v>
      </c>
      <c r="DR51" s="262">
        <v>28</v>
      </c>
      <c r="DS51" s="262">
        <v>0.64879814584727136</v>
      </c>
      <c r="DT51" s="262">
        <v>0.32585061645799485</v>
      </c>
      <c r="DU51" s="262">
        <v>1.2245531874223455E-2</v>
      </c>
      <c r="DV51" s="262">
        <v>8.8287298098059831E-3</v>
      </c>
      <c r="DW51" s="262">
        <v>1.9951256809710408E-3</v>
      </c>
      <c r="DX51" s="262">
        <v>2.2818503297333459E-3</v>
      </c>
      <c r="DY51" s="262">
        <v>3689.3</v>
      </c>
      <c r="DZ51" s="262">
        <v>2023.68</v>
      </c>
      <c r="EA51" s="262">
        <v>16.29</v>
      </c>
      <c r="EB51" s="262">
        <v>211.21</v>
      </c>
      <c r="EC51" s="262">
        <v>84.73</v>
      </c>
      <c r="ED51" s="262">
        <v>93.1</v>
      </c>
      <c r="EE51" s="262">
        <f t="shared" si="8"/>
        <v>0.60299331024416869</v>
      </c>
      <c r="EF51" s="262">
        <f t="shared" si="9"/>
        <v>0.33075800343558925</v>
      </c>
      <c r="EG51" s="262">
        <f t="shared" si="10"/>
        <v>2.6624999387085645E-3</v>
      </c>
      <c r="EH51" s="262">
        <f t="shared" si="11"/>
        <v>3.4520970660198651E-2</v>
      </c>
      <c r="EI51" s="262">
        <f t="shared" si="12"/>
        <v>1.3848595445474322E-2</v>
      </c>
      <c r="EJ51" s="262">
        <f t="shared" si="13"/>
        <v>1.5216620275860489E-2</v>
      </c>
      <c r="EK51" s="262">
        <v>1.8041374000000001E-3</v>
      </c>
      <c r="EP51" s="262">
        <v>1.9162075270991469E-3</v>
      </c>
      <c r="EQ51" s="262">
        <v>1.9760755732327828E-2</v>
      </c>
      <c r="EU51" s="262">
        <v>1494.64</v>
      </c>
    </row>
    <row r="52" spans="1:151">
      <c r="A52" s="352">
        <v>3405</v>
      </c>
      <c r="B52" s="262">
        <v>3</v>
      </c>
      <c r="C52" s="262">
        <v>4</v>
      </c>
      <c r="D52" s="262">
        <v>5</v>
      </c>
      <c r="E52" s="262" t="s">
        <v>195</v>
      </c>
      <c r="F52" s="262" t="s">
        <v>2299</v>
      </c>
      <c r="G52" s="262" t="s">
        <v>2300</v>
      </c>
      <c r="H52" s="262" t="s">
        <v>2202</v>
      </c>
      <c r="I52" s="262">
        <v>9.3042093858259993E-4</v>
      </c>
      <c r="J52" s="262">
        <v>2.7177604405690685</v>
      </c>
      <c r="K52" s="262">
        <v>3.0166438668490652</v>
      </c>
      <c r="L52" s="262">
        <v>2.8074162679425836</v>
      </c>
      <c r="M52" s="262">
        <v>1.6698961937716263</v>
      </c>
      <c r="N52" s="262">
        <v>1.66</v>
      </c>
      <c r="O52" s="262">
        <v>2.0740072202166067</v>
      </c>
      <c r="P52" s="262">
        <v>1.4671052631578947</v>
      </c>
      <c r="Q52" s="262">
        <v>1.2249527410207939</v>
      </c>
      <c r="R52" s="262">
        <v>1.5</v>
      </c>
      <c r="S52" s="262">
        <v>1.9837398373983739</v>
      </c>
      <c r="T52" s="262">
        <v>1.9837398373983739</v>
      </c>
      <c r="U52">
        <v>2179</v>
      </c>
      <c r="V52">
        <v>4386</v>
      </c>
      <c r="W52">
        <v>6688</v>
      </c>
      <c r="X52">
        <v>1845</v>
      </c>
      <c r="Y52">
        <v>1618</v>
      </c>
      <c r="Z52">
        <v>767</v>
      </c>
      <c r="AA52">
        <v>677</v>
      </c>
      <c r="AB52">
        <v>0</v>
      </c>
      <c r="AC52">
        <v>5922</v>
      </c>
      <c r="AD52">
        <v>13231</v>
      </c>
      <c r="AE52">
        <v>18776</v>
      </c>
      <c r="AF52">
        <v>3077</v>
      </c>
      <c r="AG52">
        <v>2710</v>
      </c>
      <c r="AH52">
        <v>1005</v>
      </c>
      <c r="AI52" s="262">
        <v>1342</v>
      </c>
      <c r="AJ52" s="262">
        <v>0</v>
      </c>
      <c r="AK52" s="262">
        <v>0.60433942973986143</v>
      </c>
      <c r="AL52" s="262">
        <v>9.0423719186640925E-2</v>
      </c>
      <c r="AM52" s="262">
        <v>0.23270475974099739</v>
      </c>
      <c r="AN52" s="262">
        <v>6.4693854367829151E-2</v>
      </c>
      <c r="AO52" s="262">
        <v>7.8382369646711348E-3</v>
      </c>
      <c r="AP52" s="262">
        <v>3.4893806293784052E-2</v>
      </c>
      <c r="AQ52" s="262">
        <v>0.26169242744356724</v>
      </c>
      <c r="AR52" s="262">
        <v>0.2885800066718559</v>
      </c>
      <c r="AS52" s="262">
        <v>0.14818191927054375</v>
      </c>
      <c r="AT52" s="262">
        <v>9.8965862337373506E-2</v>
      </c>
      <c r="AU52" s="262">
        <v>8.3531635716668523E-2</v>
      </c>
      <c r="AV52" s="262">
        <v>3.9363949738685643E-2</v>
      </c>
      <c r="AW52" s="262">
        <v>1.8792394084287779E-2</v>
      </c>
      <c r="AX52" s="262">
        <v>1.1431113087957301E-2</v>
      </c>
      <c r="AY52" s="262">
        <v>1.4566885355276326E-2</v>
      </c>
      <c r="AZ52" s="262">
        <v>10640</v>
      </c>
      <c r="BA52" s="262">
        <v>1592</v>
      </c>
      <c r="BB52" s="262">
        <v>4097</v>
      </c>
      <c r="BC52" s="262">
        <v>1139</v>
      </c>
      <c r="BD52" s="262">
        <v>138</v>
      </c>
      <c r="BE52" s="262">
        <v>44965</v>
      </c>
      <c r="BF52" s="262">
        <v>1</v>
      </c>
      <c r="BG52" s="262">
        <v>2</v>
      </c>
      <c r="BH52" s="262">
        <v>3.52</v>
      </c>
      <c r="BI52" s="262">
        <v>8.1999999999999993</v>
      </c>
      <c r="BJ52" s="262">
        <v>53</v>
      </c>
      <c r="BK52" s="262">
        <f t="shared" si="14"/>
        <v>44899</v>
      </c>
      <c r="BL52" s="262">
        <f t="shared" si="15"/>
        <v>-66</v>
      </c>
      <c r="BM52" s="274">
        <f t="shared" si="16"/>
        <v>-1.4678082953408207E-3</v>
      </c>
      <c r="BN52" s="262">
        <f t="shared" si="17"/>
        <v>5.6229005944103511E-4</v>
      </c>
      <c r="BO52" s="262">
        <f t="shared" si="0"/>
        <v>8.4132121675763893E-5</v>
      </c>
      <c r="BP52" s="262">
        <f t="shared" si="1"/>
        <v>2.165133809708572E-4</v>
      </c>
      <c r="BQ52" s="262">
        <f t="shared" si="2"/>
        <v>6.0192516701441632E-5</v>
      </c>
      <c r="BR52" s="262">
        <f t="shared" si="3"/>
        <v>7.2928597935021468E-6</v>
      </c>
      <c r="BS52" s="262">
        <f t="shared" si="18"/>
        <v>60.165036360190754</v>
      </c>
      <c r="BT52" s="262">
        <f t="shared" si="19"/>
        <v>9.0021370193067369</v>
      </c>
      <c r="BU52" s="262">
        <f t="shared" si="20"/>
        <v>23.16693176388172</v>
      </c>
      <c r="BV52" s="262">
        <f t="shared" si="21"/>
        <v>6.4405992870542548</v>
      </c>
      <c r="BW52" s="262">
        <f t="shared" si="22"/>
        <v>0.78033599790472974</v>
      </c>
      <c r="BX52" s="262">
        <f t="shared" si="23"/>
        <v>60.165036360190754</v>
      </c>
      <c r="BY52" s="262">
        <f t="shared" si="24"/>
        <v>18.004274038613474</v>
      </c>
      <c r="BZ52" s="262">
        <f t="shared" si="25"/>
        <v>81.547599808863652</v>
      </c>
      <c r="CA52" s="262">
        <f t="shared" si="26"/>
        <v>52.812914153844886</v>
      </c>
      <c r="CB52" s="262">
        <f t="shared" si="27"/>
        <v>41.357807888950674</v>
      </c>
      <c r="CC52" s="262">
        <f t="shared" si="28"/>
        <v>253.88763225046341</v>
      </c>
      <c r="CD52" s="262">
        <f t="shared" si="29"/>
        <v>8.8591058601351502</v>
      </c>
      <c r="CE52" s="262">
        <f t="shared" si="30"/>
        <v>66.440470781523473</v>
      </c>
      <c r="CF52" s="262">
        <f t="shared" si="31"/>
        <v>73.266894608740429</v>
      </c>
      <c r="CG52" s="262">
        <f t="shared" si="32"/>
        <v>37.621556625927667</v>
      </c>
      <c r="CH52" s="262">
        <f t="shared" si="33"/>
        <v>25.126208462461072</v>
      </c>
      <c r="CI52" s="262">
        <f t="shared" si="34"/>
        <v>21.207649210113214</v>
      </c>
      <c r="CJ52" s="262">
        <f t="shared" si="35"/>
        <v>9.9940199951811461</v>
      </c>
      <c r="CK52" s="262">
        <f t="shared" si="36"/>
        <v>4.7711564383774396</v>
      </c>
      <c r="CL52" s="262">
        <f t="shared" si="37"/>
        <v>2.9022182358887623</v>
      </c>
      <c r="CM52" s="262">
        <f t="shared" si="38"/>
        <v>3.6983520321150567</v>
      </c>
      <c r="CN52" s="262">
        <f>CD52*parameters!J$4+CE52*parameters!K$4+CF52*parameters!L$4+CG52*parameters!M$4+CH52*parameters!N$4+CI52*parameters!O$4+CJ52*parameters!P$4+CK52*parameters!Q$4+CL52*parameters!R$4+CM52*parameters!S$4</f>
        <v>20674.973590709036</v>
      </c>
      <c r="CO52" s="262">
        <f t="shared" si="39"/>
        <v>12494.701749695794</v>
      </c>
      <c r="CP52" s="262">
        <f t="shared" si="40"/>
        <v>1869.5080061574911</v>
      </c>
      <c r="CQ52" s="262">
        <f t="shared" si="41"/>
        <v>4811.164762077412</v>
      </c>
      <c r="CR52" s="262">
        <f t="shared" si="42"/>
        <v>1337.5437305360442</v>
      </c>
      <c r="CS52" s="262">
        <f t="shared" si="43"/>
        <v>162.05534224229507</v>
      </c>
      <c r="CT52" s="349" t="s">
        <v>3865</v>
      </c>
      <c r="CU52" t="s">
        <v>3866</v>
      </c>
      <c r="CV52" t="s">
        <v>3867</v>
      </c>
      <c r="CW52">
        <v>39896</v>
      </c>
      <c r="CX52" s="262">
        <v>8.4038870716089294E-3</v>
      </c>
      <c r="CY52">
        <v>2887</v>
      </c>
      <c r="CZ52">
        <v>0.92763686000000001</v>
      </c>
      <c r="DA52">
        <v>28351</v>
      </c>
      <c r="DB52">
        <v>10689</v>
      </c>
      <c r="DC52">
        <v>639</v>
      </c>
      <c r="DD52">
        <v>174</v>
      </c>
      <c r="DE52">
        <v>24</v>
      </c>
      <c r="DF52">
        <v>19</v>
      </c>
      <c r="DG52">
        <v>26298</v>
      </c>
      <c r="DH52">
        <v>9915</v>
      </c>
      <c r="DI52">
        <v>593</v>
      </c>
      <c r="DJ52">
        <v>161</v>
      </c>
      <c r="DK52">
        <v>22</v>
      </c>
      <c r="DL52">
        <v>18</v>
      </c>
      <c r="DM52" s="262">
        <v>2053</v>
      </c>
      <c r="DN52" s="262">
        <v>774</v>
      </c>
      <c r="DO52" s="262">
        <v>46</v>
      </c>
      <c r="DP52" s="262">
        <v>13</v>
      </c>
      <c r="DQ52" s="262">
        <v>2</v>
      </c>
      <c r="DR52" s="262">
        <v>1</v>
      </c>
      <c r="DS52" s="262">
        <v>0.71062261880890309</v>
      </c>
      <c r="DT52" s="262">
        <v>0.26792159614998995</v>
      </c>
      <c r="DU52" s="262">
        <v>1.6016643272508523E-2</v>
      </c>
      <c r="DV52" s="262">
        <v>4.3613394826549027E-3</v>
      </c>
      <c r="DW52" s="262">
        <v>6.0156406657308999E-4</v>
      </c>
      <c r="DX52" s="262">
        <v>4.7623821937036294E-4</v>
      </c>
      <c r="DY52" s="262">
        <v>1758.44</v>
      </c>
      <c r="DZ52" s="262">
        <v>964.55</v>
      </c>
      <c r="EA52" s="262">
        <v>7.77</v>
      </c>
      <c r="EB52" s="262">
        <v>100.67</v>
      </c>
      <c r="EC52" s="262">
        <v>40.39</v>
      </c>
      <c r="ED52" s="262">
        <v>44.37</v>
      </c>
      <c r="EE52" s="262">
        <f t="shared" si="8"/>
        <v>0.60299226044942211</v>
      </c>
      <c r="EF52" s="262">
        <f t="shared" si="9"/>
        <v>0.33075691227252002</v>
      </c>
      <c r="EG52" s="262">
        <f t="shared" si="10"/>
        <v>2.6644354448784203E-3</v>
      </c>
      <c r="EH52" s="262">
        <f t="shared" si="11"/>
        <v>3.4521070300631992E-2</v>
      </c>
      <c r="EI52" s="262">
        <f t="shared" si="12"/>
        <v>1.385026352878242E-2</v>
      </c>
      <c r="EJ52" s="262">
        <f t="shared" si="13"/>
        <v>1.5215058003765188E-2</v>
      </c>
      <c r="EK52" s="262">
        <v>8.5991089999999995E-4</v>
      </c>
      <c r="EP52" s="262">
        <v>9.6560282878454661E-4</v>
      </c>
      <c r="EQ52" s="262">
        <v>9.9577114504617644E-3</v>
      </c>
      <c r="EU52" s="262">
        <v>753.17</v>
      </c>
    </row>
    <row r="53" spans="1:151">
      <c r="A53" s="352">
        <v>3451</v>
      </c>
      <c r="B53" s="262">
        <v>3</v>
      </c>
      <c r="C53" s="262">
        <v>4</v>
      </c>
      <c r="D53" s="262">
        <v>51</v>
      </c>
      <c r="E53" s="262" t="s">
        <v>195</v>
      </c>
      <c r="F53" s="262" t="s">
        <v>2301</v>
      </c>
      <c r="G53" s="262" t="s">
        <v>2302</v>
      </c>
      <c r="H53" s="262" t="s">
        <v>2202</v>
      </c>
      <c r="I53" s="262">
        <v>2.1595320478382009E-3</v>
      </c>
      <c r="J53" s="262">
        <v>1.4249242752055387</v>
      </c>
      <c r="K53" s="262">
        <v>1.2822085889570551</v>
      </c>
      <c r="L53" s="262">
        <v>1.3184474653792402</v>
      </c>
      <c r="M53" s="262">
        <v>1.3473599028929799</v>
      </c>
      <c r="N53" s="262">
        <v>1.3432343234323432</v>
      </c>
      <c r="O53" s="262">
        <v>1.5928636779505947</v>
      </c>
      <c r="P53" s="262">
        <v>1.2561948761024779</v>
      </c>
      <c r="Q53" s="262">
        <v>1.1382330540746382</v>
      </c>
      <c r="R53" s="262">
        <v>1.325361235675137</v>
      </c>
      <c r="S53" s="262">
        <v>1.2786458333333333</v>
      </c>
      <c r="T53" s="262">
        <v>1.2786458333333333</v>
      </c>
      <c r="U53">
        <v>2311</v>
      </c>
      <c r="V53">
        <v>2608</v>
      </c>
      <c r="W53">
        <v>15742</v>
      </c>
      <c r="X53">
        <v>6761</v>
      </c>
      <c r="Y53">
        <v>8041</v>
      </c>
      <c r="Z53">
        <v>4633</v>
      </c>
      <c r="AA53">
        <v>4224</v>
      </c>
      <c r="AB53">
        <v>0</v>
      </c>
      <c r="AC53">
        <v>3293</v>
      </c>
      <c r="AD53">
        <v>3344</v>
      </c>
      <c r="AE53">
        <v>20755</v>
      </c>
      <c r="AF53">
        <v>9102</v>
      </c>
      <c r="AG53">
        <v>11205</v>
      </c>
      <c r="AH53">
        <v>5649</v>
      </c>
      <c r="AI53" s="262">
        <v>5401</v>
      </c>
      <c r="AJ53" s="262">
        <v>0</v>
      </c>
      <c r="AK53" s="262">
        <v>0.82799040720438533</v>
      </c>
      <c r="AL53" s="262">
        <v>0.11792776037588097</v>
      </c>
      <c r="AM53" s="262">
        <v>4.7107478465152702E-2</v>
      </c>
      <c r="AN53" s="262">
        <v>5.2368833202819107E-3</v>
      </c>
      <c r="AO53" s="262">
        <v>1.7374706342991387E-3</v>
      </c>
      <c r="AP53" s="262">
        <v>1.5369041045462911E-2</v>
      </c>
      <c r="AQ53" s="262">
        <v>7.6200993926007737E-2</v>
      </c>
      <c r="AR53" s="262">
        <v>0.14180011043622309</v>
      </c>
      <c r="AS53" s="262">
        <v>0.14522363335173938</v>
      </c>
      <c r="AT53" s="262">
        <v>0.17263022271304987</v>
      </c>
      <c r="AU53" s="262">
        <v>0.18380268728142832</v>
      </c>
      <c r="AV53" s="262">
        <v>0.12280508006626173</v>
      </c>
      <c r="AW53" s="262">
        <v>5.7445242039388916E-2</v>
      </c>
      <c r="AX53" s="262">
        <v>3.6333517393705134E-2</v>
      </c>
      <c r="AY53" s="262">
        <v>4.8389471746732929E-2</v>
      </c>
      <c r="AZ53" s="262">
        <v>33835</v>
      </c>
      <c r="BA53" s="262">
        <v>4819</v>
      </c>
      <c r="BB53" s="262">
        <v>1925</v>
      </c>
      <c r="BC53" s="262">
        <v>214</v>
      </c>
      <c r="BD53" s="262">
        <v>71</v>
      </c>
      <c r="BE53" s="262">
        <v>54330</v>
      </c>
      <c r="BF53" s="262">
        <v>1</v>
      </c>
      <c r="BG53" s="262">
        <v>2</v>
      </c>
      <c r="BH53" s="262">
        <v>3.83</v>
      </c>
      <c r="BI53" s="262">
        <v>8.3000000000000007</v>
      </c>
      <c r="BJ53" s="262">
        <v>24</v>
      </c>
      <c r="BK53" s="262">
        <f t="shared" si="14"/>
        <v>54326</v>
      </c>
      <c r="BL53" s="262">
        <f t="shared" si="15"/>
        <v>-4</v>
      </c>
      <c r="BM53" s="274">
        <f t="shared" si="16"/>
        <v>-7.3624148720780413E-5</v>
      </c>
      <c r="BN53" s="262">
        <f t="shared" si="17"/>
        <v>1.7880718196604719E-3</v>
      </c>
      <c r="BO53" s="262">
        <f t="shared" si="0"/>
        <v>2.546687778614989E-4</v>
      </c>
      <c r="BP53" s="262">
        <f t="shared" si="1"/>
        <v>1.0173010943834516E-4</v>
      </c>
      <c r="BQ53" s="262">
        <f t="shared" si="2"/>
        <v>1.1309217360938111E-5</v>
      </c>
      <c r="BR53" s="262">
        <f t="shared" si="3"/>
        <v>3.7521235169467565E-6</v>
      </c>
      <c r="BS53" s="262">
        <f t="shared" si="18"/>
        <v>191.32368470367049</v>
      </c>
      <c r="BT53" s="262">
        <f t="shared" si="19"/>
        <v>27.249559231180381</v>
      </c>
      <c r="BU53" s="262">
        <f t="shared" si="20"/>
        <v>10.885121709902933</v>
      </c>
      <c r="BV53" s="262">
        <f t="shared" si="21"/>
        <v>1.2100862576203779</v>
      </c>
      <c r="BW53" s="262">
        <f t="shared" si="22"/>
        <v>0.40147721631330296</v>
      </c>
      <c r="BX53" s="262">
        <f t="shared" si="23"/>
        <v>191.32368470367049</v>
      </c>
      <c r="BY53" s="262">
        <f t="shared" si="24"/>
        <v>54.499118462360762</v>
      </c>
      <c r="BZ53" s="262">
        <f t="shared" si="25"/>
        <v>41.69001614892823</v>
      </c>
      <c r="CA53" s="262">
        <f t="shared" si="26"/>
        <v>10.043715938249138</v>
      </c>
      <c r="CB53" s="262">
        <f t="shared" si="27"/>
        <v>9.6354531915192716</v>
      </c>
      <c r="CC53" s="262">
        <f t="shared" si="28"/>
        <v>307.19198844472788</v>
      </c>
      <c r="CD53" s="262">
        <f t="shared" si="29"/>
        <v>4.721246279244391</v>
      </c>
      <c r="CE53" s="262">
        <f t="shared" si="30"/>
        <v>23.408334845594947</v>
      </c>
      <c r="CF53" s="262">
        <f t="shared" si="31"/>
        <v>43.559857886585384</v>
      </c>
      <c r="CG53" s="262">
        <f t="shared" si="32"/>
        <v>44.611536698488919</v>
      </c>
      <c r="CH53" s="262">
        <f t="shared" si="33"/>
        <v>53.030621380878017</v>
      </c>
      <c r="CI53" s="262">
        <f t="shared" si="34"/>
        <v>56.46271298746646</v>
      </c>
      <c r="CJ53" s="262">
        <f t="shared" si="35"/>
        <v>37.724736736668959</v>
      </c>
      <c r="CK53" s="262">
        <f t="shared" si="36"/>
        <v>17.646718128768555</v>
      </c>
      <c r="CL53" s="262">
        <f t="shared" si="37"/>
        <v>11.161365455363388</v>
      </c>
      <c r="CM53" s="262">
        <f t="shared" si="38"/>
        <v>14.864858045668868</v>
      </c>
      <c r="CN53" s="262">
        <f>CD53*parameters!J$4+CE53*parameters!K$4+CF53*parameters!L$4+CG53*parameters!M$4+CH53*parameters!N$4+CI53*parameters!O$4+CJ53*parameters!P$4+CK53*parameters!Q$4+CL53*parameters!R$4+CM53*parameters!S$4</f>
        <v>35392.865138759284</v>
      </c>
      <c r="CO53" s="262">
        <f t="shared" si="39"/>
        <v>29304.952818371192</v>
      </c>
      <c r="CP53" s="262">
        <f t="shared" si="40"/>
        <v>4173.8013190994761</v>
      </c>
      <c r="CQ53" s="262">
        <f t="shared" si="41"/>
        <v>1667.2686323441567</v>
      </c>
      <c r="CR53" s="262">
        <f t="shared" si="42"/>
        <v>185.34830510215559</v>
      </c>
      <c r="CS53" s="262">
        <f t="shared" si="43"/>
        <v>61.494063842303966</v>
      </c>
      <c r="CT53" s="349" t="s">
        <v>3868</v>
      </c>
      <c r="CU53" t="s">
        <v>3869</v>
      </c>
      <c r="CV53" t="s">
        <v>3870</v>
      </c>
      <c r="CW53">
        <v>78581</v>
      </c>
      <c r="CX53" s="262">
        <v>1.6552683225739453E-2</v>
      </c>
      <c r="CY53">
        <v>5819</v>
      </c>
      <c r="CZ53">
        <v>0.92594902000000001</v>
      </c>
      <c r="DA53">
        <v>48479</v>
      </c>
      <c r="DB53">
        <v>28489</v>
      </c>
      <c r="DC53">
        <v>1211</v>
      </c>
      <c r="DD53">
        <v>255</v>
      </c>
      <c r="DE53">
        <v>55</v>
      </c>
      <c r="DF53">
        <v>93</v>
      </c>
      <c r="DG53">
        <v>44891</v>
      </c>
      <c r="DH53">
        <v>26379</v>
      </c>
      <c r="DI53">
        <v>1122</v>
      </c>
      <c r="DJ53">
        <v>236</v>
      </c>
      <c r="DK53">
        <v>51</v>
      </c>
      <c r="DL53">
        <v>86</v>
      </c>
      <c r="DM53" s="262">
        <v>3588</v>
      </c>
      <c r="DN53" s="262">
        <v>2110</v>
      </c>
      <c r="DO53" s="262">
        <v>89</v>
      </c>
      <c r="DP53" s="262">
        <v>19</v>
      </c>
      <c r="DQ53" s="262">
        <v>4</v>
      </c>
      <c r="DR53" s="262">
        <v>7</v>
      </c>
      <c r="DS53" s="262">
        <v>0.61693030121785164</v>
      </c>
      <c r="DT53" s="262">
        <v>0.36254310838497855</v>
      </c>
      <c r="DU53" s="262">
        <v>1.5410849951005969E-2</v>
      </c>
      <c r="DV53" s="262">
        <v>3.245059238238251E-3</v>
      </c>
      <c r="DW53" s="262">
        <v>6.9991473765923062E-4</v>
      </c>
      <c r="DX53" s="262">
        <v>1.1834921927692445E-3</v>
      </c>
      <c r="DY53" s="262">
        <v>3463.51</v>
      </c>
      <c r="DZ53" s="262">
        <v>1899.82</v>
      </c>
      <c r="EA53" s="262">
        <v>15.3</v>
      </c>
      <c r="EB53" s="262">
        <v>198.28</v>
      </c>
      <c r="EC53" s="262">
        <v>79.540000000000006</v>
      </c>
      <c r="ED53" s="262">
        <v>87.41</v>
      </c>
      <c r="EE53" s="262">
        <f t="shared" si="8"/>
        <v>0.60299345736142607</v>
      </c>
      <c r="EF53" s="262">
        <f t="shared" si="9"/>
        <v>0.33075666886031346</v>
      </c>
      <c r="EG53" s="262">
        <f t="shared" si="10"/>
        <v>2.6637139484597468E-3</v>
      </c>
      <c r="EH53" s="262">
        <f t="shared" si="11"/>
        <v>3.4520339980431282E-2</v>
      </c>
      <c r="EI53" s="262">
        <f t="shared" si="12"/>
        <v>1.3847830552973089E-2</v>
      </c>
      <c r="EJ53" s="262">
        <f t="shared" si="13"/>
        <v>1.5217989296396501E-2</v>
      </c>
      <c r="EK53" s="262">
        <v>1.6937166E-3</v>
      </c>
      <c r="EP53" s="262">
        <v>1.4700411969844607E-3</v>
      </c>
      <c r="EQ53" s="262">
        <v>1.5159696744352528E-2</v>
      </c>
      <c r="EU53" s="262">
        <v>1146.6300000000001</v>
      </c>
    </row>
    <row r="54" spans="1:151">
      <c r="A54" s="352">
        <v>3452</v>
      </c>
      <c r="B54" s="262">
        <v>3</v>
      </c>
      <c r="C54" s="262">
        <v>4</v>
      </c>
      <c r="D54" s="262">
        <v>52</v>
      </c>
      <c r="E54" s="262" t="s">
        <v>195</v>
      </c>
      <c r="F54" s="262" t="s">
        <v>2303</v>
      </c>
      <c r="G54" s="262" t="s">
        <v>2304</v>
      </c>
      <c r="H54" s="262" t="s">
        <v>2202</v>
      </c>
      <c r="I54" s="262">
        <v>3.9031597002063879E-3</v>
      </c>
      <c r="J54" s="262">
        <v>1.3861805849936413</v>
      </c>
      <c r="K54" s="262">
        <v>1.2767123287671234</v>
      </c>
      <c r="L54" s="262">
        <v>1.2824820353466693</v>
      </c>
      <c r="M54" s="262">
        <v>1.3544126984126985</v>
      </c>
      <c r="N54" s="262">
        <v>1.3023764853033146</v>
      </c>
      <c r="O54" s="262">
        <v>1.3435426237876467</v>
      </c>
      <c r="P54" s="262">
        <v>1.1980210265924551</v>
      </c>
      <c r="Q54" s="262">
        <v>1.139740403203535</v>
      </c>
      <c r="R54" s="262">
        <v>1.1583933308071239</v>
      </c>
      <c r="S54" s="262">
        <v>1.2574257425742574</v>
      </c>
      <c r="T54" s="262">
        <v>1.2574257425742574</v>
      </c>
      <c r="U54">
        <v>4718</v>
      </c>
      <c r="V54">
        <v>5840</v>
      </c>
      <c r="W54">
        <v>30894</v>
      </c>
      <c r="X54">
        <v>11073</v>
      </c>
      <c r="Y54">
        <v>13962</v>
      </c>
      <c r="Z54">
        <v>6260</v>
      </c>
      <c r="AA54">
        <v>6111</v>
      </c>
      <c r="AB54">
        <v>0</v>
      </c>
      <c r="AC54">
        <v>6540</v>
      </c>
      <c r="AD54">
        <v>7456</v>
      </c>
      <c r="AE54">
        <v>39621</v>
      </c>
      <c r="AF54">
        <v>14831</v>
      </c>
      <c r="AG54">
        <v>17582</v>
      </c>
      <c r="AH54">
        <v>7184</v>
      </c>
      <c r="AI54" s="262">
        <v>7684</v>
      </c>
      <c r="AJ54" s="262">
        <v>0</v>
      </c>
      <c r="AK54" s="262">
        <v>0.85044274147688803</v>
      </c>
      <c r="AL54" s="262">
        <v>9.7795770261853834E-2</v>
      </c>
      <c r="AM54" s="262">
        <v>4.5262530802350459E-2</v>
      </c>
      <c r="AN54" s="262">
        <v>4.9419155677110126E-3</v>
      </c>
      <c r="AO54" s="262">
        <v>1.5570418911966205E-3</v>
      </c>
      <c r="AP54" s="262">
        <v>3.3156821088456946E-2</v>
      </c>
      <c r="AQ54" s="262">
        <v>0.10271532908435595</v>
      </c>
      <c r="AR54" s="262">
        <v>0.1549819788396698</v>
      </c>
      <c r="AS54" s="262">
        <v>0.17757977402204816</v>
      </c>
      <c r="AT54" s="262">
        <v>0.16177822874718584</v>
      </c>
      <c r="AU54" s="262">
        <v>0.16198962065721745</v>
      </c>
      <c r="AV54" s="262">
        <v>9.7388252951559548E-2</v>
      </c>
      <c r="AW54" s="262">
        <v>4.8937227172316113E-2</v>
      </c>
      <c r="AX54" s="262">
        <v>2.7692340214140004E-2</v>
      </c>
      <c r="AY54" s="262">
        <v>3.3780427223050177E-2</v>
      </c>
      <c r="AZ54" s="262">
        <v>62812</v>
      </c>
      <c r="BA54" s="262">
        <v>7223</v>
      </c>
      <c r="BB54" s="262">
        <v>3343</v>
      </c>
      <c r="BC54" s="262">
        <v>365</v>
      </c>
      <c r="BD54" s="262">
        <v>115</v>
      </c>
      <c r="BE54" s="262">
        <v>94611</v>
      </c>
      <c r="BF54" s="262">
        <v>1</v>
      </c>
      <c r="BG54" s="262">
        <v>2</v>
      </c>
      <c r="BH54" s="262">
        <v>3.48</v>
      </c>
      <c r="BI54" s="262">
        <v>8.8000000000000007</v>
      </c>
      <c r="BJ54" s="262">
        <v>22</v>
      </c>
      <c r="BK54" s="262">
        <f t="shared" si="14"/>
        <v>94634</v>
      </c>
      <c r="BL54" s="262">
        <f t="shared" si="15"/>
        <v>23</v>
      </c>
      <c r="BM54" s="274">
        <f t="shared" si="16"/>
        <v>2.4310069653634355E-4</v>
      </c>
      <c r="BN54" s="262">
        <f t="shared" si="17"/>
        <v>3.3194138358656291E-3</v>
      </c>
      <c r="BO54" s="262">
        <f t="shared" si="0"/>
        <v>3.8171250933671016E-4</v>
      </c>
      <c r="BP54" s="262">
        <f t="shared" si="1"/>
        <v>1.7666688615708461E-4</v>
      </c>
      <c r="BQ54" s="262">
        <f t="shared" si="2"/>
        <v>1.9289085685712199E-5</v>
      </c>
      <c r="BR54" s="262">
        <f t="shared" si="3"/>
        <v>6.0773831612517888E-6</v>
      </c>
      <c r="BS54" s="262">
        <f t="shared" si="18"/>
        <v>355.1772804376223</v>
      </c>
      <c r="BT54" s="262">
        <f t="shared" si="19"/>
        <v>40.84323849902799</v>
      </c>
      <c r="BU54" s="262">
        <f t="shared" si="20"/>
        <v>18.903356818808053</v>
      </c>
      <c r="BV54" s="262">
        <f t="shared" si="21"/>
        <v>2.0639321683712053</v>
      </c>
      <c r="BW54" s="262">
        <f t="shared" si="22"/>
        <v>0.65027999825394145</v>
      </c>
      <c r="BX54" s="262">
        <f t="shared" si="23"/>
        <v>355.1772804376223</v>
      </c>
      <c r="BY54" s="262">
        <f t="shared" si="24"/>
        <v>81.68647699805598</v>
      </c>
      <c r="BZ54" s="262">
        <f t="shared" si="25"/>
        <v>65.783681729452027</v>
      </c>
      <c r="CA54" s="262">
        <f t="shared" si="26"/>
        <v>18.162603081666607</v>
      </c>
      <c r="CB54" s="262">
        <f t="shared" si="27"/>
        <v>14.306159961586712</v>
      </c>
      <c r="CC54" s="262">
        <f t="shared" si="28"/>
        <v>535.11620220838358</v>
      </c>
      <c r="CD54" s="262">
        <f t="shared" si="29"/>
        <v>17.742752178157925</v>
      </c>
      <c r="CE54" s="262">
        <f t="shared" si="30"/>
        <v>54.96463680820488</v>
      </c>
      <c r="CF54" s="262">
        <f t="shared" si="31"/>
        <v>82.933367927424172</v>
      </c>
      <c r="CG54" s="262">
        <f t="shared" si="32"/>
        <v>95.025814263701392</v>
      </c>
      <c r="CH54" s="262">
        <f t="shared" si="33"/>
        <v>86.570151367193233</v>
      </c>
      <c r="CI54" s="262">
        <f t="shared" si="34"/>
        <v>86.683270603266919</v>
      </c>
      <c r="CJ54" s="262">
        <f t="shared" si="35"/>
        <v>52.114032059147945</v>
      </c>
      <c r="CK54" s="262">
        <f t="shared" si="36"/>
        <v>26.187103151058711</v>
      </c>
      <c r="CL54" s="262">
        <f t="shared" si="37"/>
        <v>14.818619925653094</v>
      </c>
      <c r="CM54" s="262">
        <f t="shared" si="38"/>
        <v>18.076453924575304</v>
      </c>
      <c r="CN54" s="262">
        <f>CD54*parameters!J$4+CE54*parameters!K$4+CF54*parameters!L$4+CG54*parameters!M$4+CH54*parameters!N$4+CI54*parameters!O$4+CJ54*parameters!P$4+CK54*parameters!Q$4+CL54*parameters!R$4+CM54*parameters!S$4</f>
        <v>56673.048350816767</v>
      </c>
      <c r="CO54" s="262">
        <f t="shared" si="39"/>
        <v>48197.182607320843</v>
      </c>
      <c r="CP54" s="262">
        <f t="shared" si="40"/>
        <v>5542.384416555411</v>
      </c>
      <c r="CQ54" s="262">
        <f t="shared" si="41"/>
        <v>2565.1655966419407</v>
      </c>
      <c r="CR54" s="262">
        <f t="shared" si="42"/>
        <v>280.0734199145403</v>
      </c>
      <c r="CS54" s="262">
        <f t="shared" si="43"/>
        <v>88.24231038403326</v>
      </c>
      <c r="CT54" s="349" t="s">
        <v>3871</v>
      </c>
      <c r="CU54" t="s">
        <v>3872</v>
      </c>
      <c r="CV54" t="s">
        <v>3873</v>
      </c>
      <c r="CW54">
        <v>114995</v>
      </c>
      <c r="CX54" s="262">
        <v>2.4223104917777943E-2</v>
      </c>
      <c r="CY54">
        <v>7962</v>
      </c>
      <c r="CZ54">
        <v>0.93076221000000003</v>
      </c>
      <c r="DA54">
        <v>73131</v>
      </c>
      <c r="DB54">
        <v>38792</v>
      </c>
      <c r="DC54">
        <v>2430</v>
      </c>
      <c r="DD54">
        <v>377</v>
      </c>
      <c r="DE54">
        <v>100</v>
      </c>
      <c r="DF54">
        <v>167</v>
      </c>
      <c r="DG54">
        <v>68067</v>
      </c>
      <c r="DH54">
        <v>36108</v>
      </c>
      <c r="DI54">
        <v>2262</v>
      </c>
      <c r="DJ54">
        <v>352</v>
      </c>
      <c r="DK54">
        <v>94</v>
      </c>
      <c r="DL54">
        <v>157</v>
      </c>
      <c r="DM54" s="262">
        <v>5064</v>
      </c>
      <c r="DN54" s="262">
        <v>2684</v>
      </c>
      <c r="DO54" s="262">
        <v>168</v>
      </c>
      <c r="DP54" s="262">
        <v>25</v>
      </c>
      <c r="DQ54" s="262">
        <v>6</v>
      </c>
      <c r="DR54" s="262">
        <v>10</v>
      </c>
      <c r="DS54" s="262">
        <v>0.63594938910387411</v>
      </c>
      <c r="DT54" s="262">
        <v>0.33733640593069264</v>
      </c>
      <c r="DU54" s="262">
        <v>2.113135353711031E-2</v>
      </c>
      <c r="DV54" s="262">
        <v>3.2784034088438629E-3</v>
      </c>
      <c r="DW54" s="262">
        <v>8.6960302621853119E-4</v>
      </c>
      <c r="DX54" s="262">
        <v>1.4522370537849471E-3</v>
      </c>
      <c r="DY54" s="262">
        <v>5068.47</v>
      </c>
      <c r="DZ54" s="262">
        <v>2780.19</v>
      </c>
      <c r="EA54" s="262">
        <v>22.39</v>
      </c>
      <c r="EB54" s="262">
        <v>290.16000000000003</v>
      </c>
      <c r="EC54" s="262">
        <v>116.41</v>
      </c>
      <c r="ED54" s="262">
        <v>127.9</v>
      </c>
      <c r="EE54" s="262">
        <f t="shared" si="8"/>
        <v>0.60299303314964448</v>
      </c>
      <c r="EF54" s="262">
        <f t="shared" si="9"/>
        <v>0.3307576449761585</v>
      </c>
      <c r="EG54" s="262">
        <f t="shared" si="10"/>
        <v>2.6637257421313612E-3</v>
      </c>
      <c r="EH54" s="262">
        <f t="shared" si="11"/>
        <v>3.4520172458098963E-2</v>
      </c>
      <c r="EI54" s="262">
        <f t="shared" si="12"/>
        <v>1.3849232409178729E-2</v>
      </c>
      <c r="EJ54" s="262">
        <f t="shared" si="13"/>
        <v>1.52161912647879E-2</v>
      </c>
      <c r="EK54" s="262">
        <v>2.4785783E-3</v>
      </c>
      <c r="EP54" s="262">
        <v>2.3330757636108625E-3</v>
      </c>
      <c r="EQ54" s="262">
        <v>2.4059680184808623E-2</v>
      </c>
      <c r="EU54" s="262">
        <v>1819.8</v>
      </c>
    </row>
    <row r="55" spans="1:151">
      <c r="A55" s="352">
        <v>3453</v>
      </c>
      <c r="B55" s="262">
        <v>3</v>
      </c>
      <c r="C55" s="262">
        <v>4</v>
      </c>
      <c r="D55" s="262">
        <v>53</v>
      </c>
      <c r="E55" s="262" t="s">
        <v>195</v>
      </c>
      <c r="F55" s="262" t="s">
        <v>2305</v>
      </c>
      <c r="G55" s="262" t="s">
        <v>2306</v>
      </c>
      <c r="H55" s="262" t="s">
        <v>2202</v>
      </c>
      <c r="I55" s="262">
        <v>2.4338598390560968E-3</v>
      </c>
      <c r="J55" s="262">
        <v>1.3584905660377358</v>
      </c>
      <c r="K55" s="262">
        <v>1.2626676602086437</v>
      </c>
      <c r="L55" s="262">
        <v>1.3063667694540178</v>
      </c>
      <c r="M55" s="262">
        <v>1.3498331479421579</v>
      </c>
      <c r="N55" s="262">
        <v>1.2824956672443675</v>
      </c>
      <c r="O55" s="262">
        <v>1.4632703682503339</v>
      </c>
      <c r="P55" s="262">
        <v>1.2855295068714632</v>
      </c>
      <c r="Q55" s="262">
        <v>1.1799150485436893</v>
      </c>
      <c r="R55" s="262">
        <v>1.2323633156966489</v>
      </c>
      <c r="S55" s="262">
        <v>1.2638603696098563</v>
      </c>
      <c r="T55" s="262">
        <v>1.2638603696098563</v>
      </c>
      <c r="U55">
        <v>1166</v>
      </c>
      <c r="V55">
        <v>2684</v>
      </c>
      <c r="W55">
        <v>16539</v>
      </c>
      <c r="X55">
        <v>7702</v>
      </c>
      <c r="Y55">
        <v>11426</v>
      </c>
      <c r="Z55">
        <v>5564</v>
      </c>
      <c r="AA55">
        <v>5357</v>
      </c>
      <c r="AB55">
        <v>0</v>
      </c>
      <c r="AC55">
        <v>1584</v>
      </c>
      <c r="AD55">
        <v>3389</v>
      </c>
      <c r="AE55">
        <v>21606</v>
      </c>
      <c r="AF55">
        <v>10241</v>
      </c>
      <c r="AG55">
        <v>15620</v>
      </c>
      <c r="AH55">
        <v>6684</v>
      </c>
      <c r="AI55" s="262">
        <v>6771</v>
      </c>
      <c r="AJ55" s="262">
        <v>0</v>
      </c>
      <c r="AK55" s="262">
        <v>0.80809901205080881</v>
      </c>
      <c r="AL55" s="262">
        <v>0.14411030289870808</v>
      </c>
      <c r="AM55" s="262">
        <v>4.3057214200412551E-2</v>
      </c>
      <c r="AN55" s="262">
        <v>4.5380523287373792E-3</v>
      </c>
      <c r="AO55" s="262">
        <v>1.9541852133318858E-4</v>
      </c>
      <c r="AP55" s="262">
        <v>1.265843757766548E-2</v>
      </c>
      <c r="AQ55" s="262">
        <v>5.444453649241985E-2</v>
      </c>
      <c r="AR55" s="262">
        <v>9.6363184491757098E-2</v>
      </c>
      <c r="AS55" s="262">
        <v>0.13597879214646674</v>
      </c>
      <c r="AT55" s="262">
        <v>0.15156987822052853</v>
      </c>
      <c r="AU55" s="262">
        <v>0.17935548007621571</v>
      </c>
      <c r="AV55" s="262">
        <v>0.13120702510148288</v>
      </c>
      <c r="AW55" s="262">
        <v>7.8518763979786271E-2</v>
      </c>
      <c r="AX55" s="262">
        <v>5.6846988650484633E-2</v>
      </c>
      <c r="AY55" s="262">
        <v>0.10305691326319277</v>
      </c>
      <c r="AZ55" s="262">
        <v>37217</v>
      </c>
      <c r="BA55" s="262">
        <v>6637</v>
      </c>
      <c r="BB55" s="262">
        <v>1983</v>
      </c>
      <c r="BC55" s="262">
        <v>209</v>
      </c>
      <c r="BD55" s="262">
        <v>9</v>
      </c>
      <c r="BE55" s="262">
        <v>60355</v>
      </c>
      <c r="BF55" s="262">
        <v>1</v>
      </c>
      <c r="BG55" s="262">
        <v>2</v>
      </c>
      <c r="BH55" s="262">
        <v>3.9</v>
      </c>
      <c r="BI55" s="262">
        <v>7.5</v>
      </c>
      <c r="BJ55" s="262">
        <v>63</v>
      </c>
      <c r="BK55" s="262">
        <f t="shared" si="14"/>
        <v>60359</v>
      </c>
      <c r="BL55" s="262">
        <f t="shared" si="15"/>
        <v>4</v>
      </c>
      <c r="BM55" s="274">
        <f t="shared" si="16"/>
        <v>6.6274542291442298E-5</v>
      </c>
      <c r="BN55" s="262">
        <f t="shared" si="17"/>
        <v>1.9667997314113724E-3</v>
      </c>
      <c r="BO55" s="262">
        <f t="shared" si="0"/>
        <v>3.5074427861937497E-4</v>
      </c>
      <c r="BP55" s="262">
        <f t="shared" si="1"/>
        <v>1.0479522442401998E-4</v>
      </c>
      <c r="BQ55" s="262">
        <f t="shared" si="2"/>
        <v>1.1044983310448904E-5</v>
      </c>
      <c r="BR55" s="262">
        <f t="shared" si="3"/>
        <v>4.7562129088057475E-7</v>
      </c>
      <c r="BS55" s="262">
        <f t="shared" si="18"/>
        <v>210.44757126101686</v>
      </c>
      <c r="BT55" s="262">
        <f t="shared" si="19"/>
        <v>37.529637812273123</v>
      </c>
      <c r="BU55" s="262">
        <f t="shared" si="20"/>
        <v>11.213089013370137</v>
      </c>
      <c r="BV55" s="262">
        <f t="shared" si="21"/>
        <v>1.1818132142180326</v>
      </c>
      <c r="BW55" s="262">
        <f t="shared" si="22"/>
        <v>5.0891478124221498E-2</v>
      </c>
      <c r="BX55" s="262">
        <f t="shared" si="23"/>
        <v>210.44757126101686</v>
      </c>
      <c r="BY55" s="262">
        <f t="shared" si="24"/>
        <v>75.059275624546245</v>
      </c>
      <c r="BZ55" s="262">
        <f t="shared" si="25"/>
        <v>43.731047152143532</v>
      </c>
      <c r="CA55" s="262">
        <f t="shared" si="26"/>
        <v>8.8635991066352453</v>
      </c>
      <c r="CB55" s="262">
        <f t="shared" si="27"/>
        <v>3.2061631218259543</v>
      </c>
      <c r="CC55" s="262">
        <f t="shared" si="28"/>
        <v>341.30765626616784</v>
      </c>
      <c r="CD55" s="262">
        <f t="shared" si="29"/>
        <v>4.3204216616245921</v>
      </c>
      <c r="CE55" s="262">
        <f t="shared" si="30"/>
        <v>18.582337146725667</v>
      </c>
      <c r="CF55" s="262">
        <f t="shared" si="31"/>
        <v>32.88949264922595</v>
      </c>
      <c r="CG55" s="262">
        <f t="shared" si="32"/>
        <v>46.410602849414957</v>
      </c>
      <c r="CH55" s="262">
        <f t="shared" si="33"/>
        <v>51.731959895997072</v>
      </c>
      <c r="CI55" s="262">
        <f t="shared" si="34"/>
        <v>61.215398543306549</v>
      </c>
      <c r="CJ55" s="262">
        <f t="shared" si="35"/>
        <v>44.781962223043372</v>
      </c>
      <c r="CK55" s="262">
        <f t="shared" si="36"/>
        <v>26.799055306857252</v>
      </c>
      <c r="CL55" s="262">
        <f t="shared" si="37"/>
        <v>19.402312462086353</v>
      </c>
      <c r="CM55" s="262">
        <f t="shared" si="38"/>
        <v>35.174113527886071</v>
      </c>
      <c r="CN55" s="262">
        <f>CD55*parameters!J$4+CE55*parameters!K$4+CF55*parameters!L$4+CG55*parameters!M$4+CH55*parameters!N$4+CI55*parameters!O$4+CJ55*parameters!P$4+CK55*parameters!Q$4+CL55*parameters!R$4+CM55*parameters!S$4</f>
        <v>44312.738417580949</v>
      </c>
      <c r="CO55" s="262">
        <f t="shared" si="39"/>
        <v>35809.080136513083</v>
      </c>
      <c r="CP55" s="262">
        <f t="shared" si="40"/>
        <v>6385.9221556288085</v>
      </c>
      <c r="CQ55" s="262">
        <f t="shared" si="41"/>
        <v>1907.9830698526332</v>
      </c>
      <c r="CR55" s="262">
        <f t="shared" si="42"/>
        <v>201.09352576863355</v>
      </c>
      <c r="CS55" s="262">
        <f t="shared" si="43"/>
        <v>8.659529817788048</v>
      </c>
      <c r="CT55" s="349" t="s">
        <v>3874</v>
      </c>
      <c r="CU55" t="s">
        <v>3875</v>
      </c>
      <c r="CV55" t="s">
        <v>3876</v>
      </c>
      <c r="CW55">
        <v>98322</v>
      </c>
      <c r="CX55" s="262">
        <v>2.0711023276888237E-2</v>
      </c>
      <c r="CY55">
        <v>6698</v>
      </c>
      <c r="CZ55">
        <v>0.93187688999999996</v>
      </c>
      <c r="DA55">
        <v>49936</v>
      </c>
      <c r="DB55">
        <v>46559</v>
      </c>
      <c r="DC55">
        <v>1489</v>
      </c>
      <c r="DD55">
        <v>186</v>
      </c>
      <c r="DE55">
        <v>70</v>
      </c>
      <c r="DF55">
        <v>84</v>
      </c>
      <c r="DG55">
        <v>46535</v>
      </c>
      <c r="DH55">
        <v>43388</v>
      </c>
      <c r="DI55">
        <v>1386</v>
      </c>
      <c r="DJ55">
        <v>175</v>
      </c>
      <c r="DK55">
        <v>68</v>
      </c>
      <c r="DL55">
        <v>81</v>
      </c>
      <c r="DM55" s="262">
        <v>3401</v>
      </c>
      <c r="DN55" s="262">
        <v>3171</v>
      </c>
      <c r="DO55" s="262">
        <v>103</v>
      </c>
      <c r="DP55" s="262">
        <v>11</v>
      </c>
      <c r="DQ55" s="262">
        <v>2</v>
      </c>
      <c r="DR55" s="262">
        <v>3</v>
      </c>
      <c r="DS55" s="262">
        <v>0.50788226439657447</v>
      </c>
      <c r="DT55" s="262">
        <v>0.47353593295498464</v>
      </c>
      <c r="DU55" s="262">
        <v>1.5144118305160595E-2</v>
      </c>
      <c r="DV55" s="262">
        <v>1.891743455177885E-3</v>
      </c>
      <c r="DW55" s="262">
        <v>7.1194646162608575E-4</v>
      </c>
      <c r="DX55" s="262">
        <v>8.5433575395130288E-4</v>
      </c>
      <c r="DY55" s="262">
        <v>4333.6000000000004</v>
      </c>
      <c r="DZ55" s="262">
        <v>2377.1</v>
      </c>
      <c r="EA55" s="262">
        <v>19.14</v>
      </c>
      <c r="EB55" s="262">
        <v>248.08</v>
      </c>
      <c r="EC55" s="262">
        <v>99.53</v>
      </c>
      <c r="ED55" s="262">
        <v>109.36</v>
      </c>
      <c r="EE55" s="262">
        <f t="shared" si="8"/>
        <v>0.60299353955371027</v>
      </c>
      <c r="EF55" s="262">
        <f t="shared" si="9"/>
        <v>0.33075870935783747</v>
      </c>
      <c r="EG55" s="262">
        <f t="shared" si="10"/>
        <v>2.6632121901093808E-3</v>
      </c>
      <c r="EH55" s="262">
        <f t="shared" si="11"/>
        <v>3.4518792064907794E-2</v>
      </c>
      <c r="EI55" s="262">
        <f t="shared" si="12"/>
        <v>1.3848981676153954E-2</v>
      </c>
      <c r="EJ55" s="262">
        <f t="shared" si="13"/>
        <v>1.5216765157281185E-2</v>
      </c>
      <c r="EK55" s="262">
        <v>2.1192105E-3</v>
      </c>
      <c r="EP55" s="262">
        <v>1.9864980171985297E-3</v>
      </c>
      <c r="EQ55" s="262">
        <v>2.0485621481739762E-2</v>
      </c>
      <c r="EU55" s="262">
        <v>1549.47</v>
      </c>
    </row>
    <row r="56" spans="1:151">
      <c r="A56" s="352">
        <v>3454</v>
      </c>
      <c r="B56" s="262">
        <v>3</v>
      </c>
      <c r="C56" s="262">
        <v>4</v>
      </c>
      <c r="D56" s="262">
        <v>54</v>
      </c>
      <c r="E56" s="262" t="s">
        <v>195</v>
      </c>
      <c r="F56" s="262" t="s">
        <v>2307</v>
      </c>
      <c r="G56" s="262" t="s">
        <v>2308</v>
      </c>
      <c r="H56" s="262" t="s">
        <v>2202</v>
      </c>
      <c r="I56" s="262">
        <v>5.0418499173845817E-3</v>
      </c>
      <c r="J56" s="262">
        <v>1.317001675041876</v>
      </c>
      <c r="K56" s="262">
        <v>1.258554498414288</v>
      </c>
      <c r="L56" s="262">
        <v>1.3365309754198642</v>
      </c>
      <c r="M56" s="262">
        <v>1.329252632480096</v>
      </c>
      <c r="N56" s="262">
        <v>1.3283138918345705</v>
      </c>
      <c r="O56" s="262">
        <v>1.5246310763888888</v>
      </c>
      <c r="P56" s="262">
        <v>1.2581977577341312</v>
      </c>
      <c r="Q56" s="262">
        <v>1.1498637602179838</v>
      </c>
      <c r="R56" s="262">
        <v>1.1825942119508641</v>
      </c>
      <c r="S56" s="262">
        <v>1.2759412304866851</v>
      </c>
      <c r="T56" s="262">
        <v>1.2759412304866851</v>
      </c>
      <c r="U56">
        <v>2388</v>
      </c>
      <c r="V56">
        <v>5991</v>
      </c>
      <c r="W56">
        <v>35964</v>
      </c>
      <c r="X56">
        <v>16396</v>
      </c>
      <c r="Y56">
        <v>21079</v>
      </c>
      <c r="Z56">
        <v>11409</v>
      </c>
      <c r="AA56">
        <v>11979</v>
      </c>
      <c r="AB56">
        <v>0</v>
      </c>
      <c r="AC56">
        <v>3145</v>
      </c>
      <c r="AD56">
        <v>7540</v>
      </c>
      <c r="AE56">
        <v>48067</v>
      </c>
      <c r="AF56">
        <v>21790</v>
      </c>
      <c r="AG56">
        <v>28977</v>
      </c>
      <c r="AH56">
        <v>13276</v>
      </c>
      <c r="AI56" s="262">
        <v>15285</v>
      </c>
      <c r="AJ56" s="262">
        <v>0</v>
      </c>
      <c r="AK56" s="262">
        <v>0.82379330223782821</v>
      </c>
      <c r="AL56" s="262">
        <v>0.12443792254074734</v>
      </c>
      <c r="AM56" s="262">
        <v>4.50814946805723E-2</v>
      </c>
      <c r="AN56" s="262">
        <v>5.8068235417430948E-3</v>
      </c>
      <c r="AO56" s="262">
        <v>8.8045699910906138E-4</v>
      </c>
      <c r="AP56" s="262">
        <v>1.1841623265962699E-2</v>
      </c>
      <c r="AQ56" s="262">
        <v>5.6102377880771499E-2</v>
      </c>
      <c r="AR56" s="262">
        <v>0.11370984439454027</v>
      </c>
      <c r="AS56" s="262">
        <v>0.13186646917355505</v>
      </c>
      <c r="AT56" s="262">
        <v>0.15629031487409814</v>
      </c>
      <c r="AU56" s="262">
        <v>0.18761845604981922</v>
      </c>
      <c r="AV56" s="262">
        <v>0.13611894181916639</v>
      </c>
      <c r="AW56" s="262">
        <v>7.7611607498367499E-2</v>
      </c>
      <c r="AX56" s="262">
        <v>5.2463089493047926E-2</v>
      </c>
      <c r="AY56" s="262">
        <v>7.6377275550671322E-2</v>
      </c>
      <c r="AZ56" s="262">
        <v>78594</v>
      </c>
      <c r="BA56" s="262">
        <v>11872</v>
      </c>
      <c r="BB56" s="262">
        <v>4301</v>
      </c>
      <c r="BC56" s="262">
        <v>554</v>
      </c>
      <c r="BD56" s="262">
        <v>84</v>
      </c>
      <c r="BE56" s="262">
        <v>125577</v>
      </c>
      <c r="BF56" s="262">
        <v>1</v>
      </c>
      <c r="BG56" s="262">
        <v>2</v>
      </c>
      <c r="BH56" s="262">
        <v>3.87</v>
      </c>
      <c r="BI56" s="262">
        <v>9.5</v>
      </c>
      <c r="BJ56" s="262">
        <v>16</v>
      </c>
      <c r="BK56" s="262">
        <f t="shared" si="14"/>
        <v>125590</v>
      </c>
      <c r="BL56" s="262">
        <f t="shared" si="15"/>
        <v>13</v>
      </c>
      <c r="BM56" s="274">
        <f t="shared" si="16"/>
        <v>1.035221417934813E-4</v>
      </c>
      <c r="BN56" s="262">
        <f t="shared" si="17"/>
        <v>4.1534421928297663E-3</v>
      </c>
      <c r="BO56" s="262">
        <f t="shared" si="0"/>
        <v>6.2739732948157594E-4</v>
      </c>
      <c r="BP56" s="262">
        <f t="shared" si="1"/>
        <v>2.2729413023081689E-4</v>
      </c>
      <c r="BQ56" s="262">
        <f t="shared" si="2"/>
        <v>2.927713279420427E-5</v>
      </c>
      <c r="BR56" s="262">
        <f t="shared" si="3"/>
        <v>4.4391320482186978E-6</v>
      </c>
      <c r="BS56" s="262">
        <f t="shared" si="18"/>
        <v>444.41831463278498</v>
      </c>
      <c r="BT56" s="262">
        <f t="shared" si="19"/>
        <v>67.131514254528625</v>
      </c>
      <c r="BU56" s="262">
        <f t="shared" si="20"/>
        <v>24.320471934697409</v>
      </c>
      <c r="BV56" s="262">
        <f t="shared" si="21"/>
        <v>3.1326532089798569</v>
      </c>
      <c r="BW56" s="262">
        <f t="shared" si="22"/>
        <v>0.47498712915940067</v>
      </c>
      <c r="BX56" s="262">
        <f t="shared" si="23"/>
        <v>444.41831463278498</v>
      </c>
      <c r="BY56" s="262">
        <f t="shared" si="24"/>
        <v>134.26302850905725</v>
      </c>
      <c r="BZ56" s="262">
        <f t="shared" si="25"/>
        <v>94.120226387278976</v>
      </c>
      <c r="CA56" s="262">
        <f t="shared" si="26"/>
        <v>29.760205485308639</v>
      </c>
      <c r="CB56" s="262">
        <f t="shared" si="27"/>
        <v>7.5997940665504107</v>
      </c>
      <c r="CC56" s="262">
        <f t="shared" si="28"/>
        <v>710.16156908098037</v>
      </c>
      <c r="CD56" s="262">
        <f t="shared" si="29"/>
        <v>8.4094657590219128</v>
      </c>
      <c r="CE56" s="262">
        <f t="shared" si="30"/>
        <v>39.841752704982774</v>
      </c>
      <c r="CF56" s="262">
        <f t="shared" si="31"/>
        <v>80.752361515180837</v>
      </c>
      <c r="CG56" s="262">
        <f t="shared" si="32"/>
        <v>93.646498657460583</v>
      </c>
      <c r="CH56" s="262">
        <f t="shared" si="33"/>
        <v>110.99137524315002</v>
      </c>
      <c r="CI56" s="262">
        <f t="shared" si="34"/>
        <v>133.23941713689058</v>
      </c>
      <c r="CJ56" s="262">
        <f t="shared" si="35"/>
        <v>96.66644130394188</v>
      </c>
      <c r="CK56" s="262">
        <f t="shared" si="36"/>
        <v>55.116780959937842</v>
      </c>
      <c r="CL56" s="262">
        <f t="shared" si="37"/>
        <v>37.25726995321881</v>
      </c>
      <c r="CM56" s="262">
        <f t="shared" si="38"/>
        <v>54.240205847195142</v>
      </c>
      <c r="CN56" s="262">
        <f>CD56*parameters!J$4+CE56*parameters!K$4+CF56*parameters!L$4+CG56*parameters!M$4+CH56*parameters!N$4+CI56*parameters!O$4+CJ56*parameters!P$4+CK56*parameters!Q$4+CL56*parameters!R$4+CM56*parameters!S$4</f>
        <v>89057.656218869059</v>
      </c>
      <c r="CO56" s="262">
        <f t="shared" si="39"/>
        <v>73365.100706103403</v>
      </c>
      <c r="CP56" s="262">
        <f t="shared" si="40"/>
        <v>11082.149726224134</v>
      </c>
      <c r="CQ56" s="262">
        <f t="shared" si="41"/>
        <v>4014.852255095182</v>
      </c>
      <c r="CR56" s="262">
        <f t="shared" si="42"/>
        <v>517.14209470419223</v>
      </c>
      <c r="CS56" s="262">
        <f t="shared" si="43"/>
        <v>78.411436742151892</v>
      </c>
      <c r="CT56" s="349" t="s">
        <v>3877</v>
      </c>
      <c r="CU56" t="s">
        <v>3878</v>
      </c>
      <c r="CV56" t="s">
        <v>3879</v>
      </c>
      <c r="CW56">
        <v>196771</v>
      </c>
      <c r="CX56" s="262">
        <v>4.1448798450159426E-2</v>
      </c>
      <c r="CY56">
        <v>16289</v>
      </c>
      <c r="CZ56">
        <v>0.91721849</v>
      </c>
      <c r="DA56">
        <v>104589</v>
      </c>
      <c r="DB56">
        <v>88079</v>
      </c>
      <c r="DC56">
        <v>3219</v>
      </c>
      <c r="DD56">
        <v>531</v>
      </c>
      <c r="DE56">
        <v>172</v>
      </c>
      <c r="DF56">
        <v>183</v>
      </c>
      <c r="DG56">
        <v>95936</v>
      </c>
      <c r="DH56">
        <v>80788</v>
      </c>
      <c r="DI56">
        <v>2954</v>
      </c>
      <c r="DJ56">
        <v>493</v>
      </c>
      <c r="DK56">
        <v>162</v>
      </c>
      <c r="DL56">
        <v>173</v>
      </c>
      <c r="DM56" s="262">
        <v>8653</v>
      </c>
      <c r="DN56" s="262">
        <v>7291</v>
      </c>
      <c r="DO56" s="262">
        <v>265</v>
      </c>
      <c r="DP56" s="262">
        <v>38</v>
      </c>
      <c r="DQ56" s="262">
        <v>10</v>
      </c>
      <c r="DR56" s="262">
        <v>10</v>
      </c>
      <c r="DS56" s="262">
        <v>0.53152649526607076</v>
      </c>
      <c r="DT56" s="262">
        <v>0.44762185484649669</v>
      </c>
      <c r="DU56" s="262">
        <v>1.6359117959455407E-2</v>
      </c>
      <c r="DV56" s="262">
        <v>2.6985683866016844E-3</v>
      </c>
      <c r="DW56" s="262">
        <v>8.7411254707248532E-4</v>
      </c>
      <c r="DX56" s="262">
        <v>9.3001509368758608E-4</v>
      </c>
      <c r="DY56" s="262">
        <v>8672.7999999999993</v>
      </c>
      <c r="DZ56" s="262">
        <v>4757.26</v>
      </c>
      <c r="EA56" s="262">
        <v>38.31</v>
      </c>
      <c r="EB56" s="262">
        <v>496.5</v>
      </c>
      <c r="EC56" s="262">
        <v>199.19</v>
      </c>
      <c r="ED56" s="262">
        <v>218.86</v>
      </c>
      <c r="EE56" s="262">
        <f t="shared" si="8"/>
        <v>0.6029929944684389</v>
      </c>
      <c r="EF56" s="262">
        <f t="shared" si="9"/>
        <v>0.33075759303395974</v>
      </c>
      <c r="EG56" s="262">
        <f t="shared" si="10"/>
        <v>2.6635759637125148E-3</v>
      </c>
      <c r="EH56" s="262">
        <f t="shared" si="11"/>
        <v>3.4520111354300796E-2</v>
      </c>
      <c r="EI56" s="262">
        <f t="shared" si="12"/>
        <v>1.3849065419261179E-2</v>
      </c>
      <c r="EJ56" s="262">
        <f t="shared" si="13"/>
        <v>1.5216659760326833E-2</v>
      </c>
      <c r="EK56" s="262">
        <v>4.2411604999999996E-3</v>
      </c>
      <c r="EP56" s="262">
        <v>3.8784317620657685E-3</v>
      </c>
      <c r="EQ56" s="262">
        <v>3.9996055537213207E-2</v>
      </c>
      <c r="EU56" s="262">
        <v>3025.18</v>
      </c>
    </row>
    <row r="57" spans="1:151">
      <c r="A57" s="352">
        <v>3455</v>
      </c>
      <c r="B57" s="262">
        <v>3</v>
      </c>
      <c r="C57" s="262">
        <v>4</v>
      </c>
      <c r="D57" s="262">
        <v>55</v>
      </c>
      <c r="E57" s="262" t="s">
        <v>195</v>
      </c>
      <c r="F57" s="262" t="s">
        <v>2309</v>
      </c>
      <c r="G57" s="262" t="s">
        <v>2310</v>
      </c>
      <c r="H57" s="262" t="s">
        <v>2202</v>
      </c>
      <c r="I57" s="262">
        <v>1.9735641231038961E-3</v>
      </c>
      <c r="J57" s="262">
        <v>1.4084967320261439</v>
      </c>
      <c r="K57" s="262">
        <v>1.3507659799260434</v>
      </c>
      <c r="L57" s="262">
        <v>1.3506569154100059</v>
      </c>
      <c r="M57" s="262">
        <v>1.3941873589164786</v>
      </c>
      <c r="N57" s="262">
        <v>1.2346868547832071</v>
      </c>
      <c r="O57" s="262">
        <v>1.4904928211098176</v>
      </c>
      <c r="P57" s="262">
        <v>1.3068669527896997</v>
      </c>
      <c r="Q57" s="262">
        <v>1.1415362731152205</v>
      </c>
      <c r="R57" s="262">
        <v>1.1401273885350318</v>
      </c>
      <c r="S57" s="262">
        <v>1.1287425149700598</v>
      </c>
      <c r="T57" s="262">
        <v>1.1287425149700598</v>
      </c>
      <c r="U57">
        <v>4590</v>
      </c>
      <c r="V57">
        <v>3786</v>
      </c>
      <c r="W57">
        <v>15451</v>
      </c>
      <c r="X57">
        <v>4997</v>
      </c>
      <c r="Y57">
        <v>5839</v>
      </c>
      <c r="Z57">
        <v>2348</v>
      </c>
      <c r="AA57">
        <v>1837</v>
      </c>
      <c r="AB57">
        <v>0</v>
      </c>
      <c r="AC57">
        <v>6465</v>
      </c>
      <c r="AD57">
        <v>5114</v>
      </c>
      <c r="AE57">
        <v>20869</v>
      </c>
      <c r="AF57">
        <v>6735</v>
      </c>
      <c r="AG57">
        <v>8104</v>
      </c>
      <c r="AH57">
        <v>2679</v>
      </c>
      <c r="AI57" s="262">
        <v>2074</v>
      </c>
      <c r="AJ57" s="262">
        <v>0</v>
      </c>
      <c r="AK57" s="262">
        <v>0.82168965055562992</v>
      </c>
      <c r="AL57" s="262">
        <v>0.11104565537555228</v>
      </c>
      <c r="AM57" s="262">
        <v>6.0302584013924222E-2</v>
      </c>
      <c r="AN57" s="262">
        <v>5.5161333511848975E-3</v>
      </c>
      <c r="AO57" s="262">
        <v>1.4459767037086624E-3</v>
      </c>
      <c r="AP57" s="262">
        <v>2.900105277794331E-2</v>
      </c>
      <c r="AQ57" s="262">
        <v>0.1015434121923604</v>
      </c>
      <c r="AR57" s="262">
        <v>0.16906024670758596</v>
      </c>
      <c r="AS57" s="262">
        <v>0.172139125598395</v>
      </c>
      <c r="AT57" s="262">
        <v>0.17460222871104225</v>
      </c>
      <c r="AU57" s="262">
        <v>0.15501658621854081</v>
      </c>
      <c r="AV57" s="262">
        <v>9.7292572949565975E-2</v>
      </c>
      <c r="AW57" s="262">
        <v>4.0919293645591243E-2</v>
      </c>
      <c r="AX57" s="262">
        <v>2.5087897026398902E-2</v>
      </c>
      <c r="AY57" s="262">
        <v>3.5337584172576125E-2</v>
      </c>
      <c r="AZ57" s="262">
        <v>30686</v>
      </c>
      <c r="BA57" s="262">
        <v>4147</v>
      </c>
      <c r="BB57" s="262">
        <v>2252</v>
      </c>
      <c r="BC57" s="262">
        <v>206</v>
      </c>
      <c r="BD57" s="262">
        <v>54</v>
      </c>
      <c r="BE57" s="262">
        <v>50343</v>
      </c>
      <c r="BF57" s="262">
        <v>1</v>
      </c>
      <c r="BG57" s="262">
        <v>2</v>
      </c>
      <c r="BH57" s="262">
        <v>3.52</v>
      </c>
      <c r="BI57" s="262">
        <v>8</v>
      </c>
      <c r="BJ57" s="262">
        <v>33</v>
      </c>
      <c r="BK57" s="262">
        <f t="shared" si="14"/>
        <v>50337</v>
      </c>
      <c r="BL57" s="262">
        <f t="shared" si="15"/>
        <v>-6</v>
      </c>
      <c r="BM57" s="274">
        <f t="shared" si="16"/>
        <v>-1.1918240867647935E-4</v>
      </c>
      <c r="BN57" s="262">
        <f t="shared" si="17"/>
        <v>1.6216572146623687E-3</v>
      </c>
      <c r="BO57" s="262">
        <f t="shared" si="0"/>
        <v>2.1915572147574927E-4</v>
      </c>
      <c r="BP57" s="262">
        <f t="shared" si="1"/>
        <v>1.1901101634033938E-4</v>
      </c>
      <c r="BQ57" s="262">
        <f t="shared" si="2"/>
        <v>1.0886442880155377E-5</v>
      </c>
      <c r="BR57" s="262">
        <f t="shared" si="3"/>
        <v>2.8537277452834486E-6</v>
      </c>
      <c r="BS57" s="262">
        <f t="shared" si="18"/>
        <v>173.51732196887346</v>
      </c>
      <c r="BT57" s="262">
        <f t="shared" si="19"/>
        <v>23.449662197905173</v>
      </c>
      <c r="BU57" s="262">
        <f t="shared" si="20"/>
        <v>12.734178748416314</v>
      </c>
      <c r="BV57" s="262">
        <f t="shared" si="21"/>
        <v>1.1648493881766253</v>
      </c>
      <c r="BW57" s="262">
        <f t="shared" si="22"/>
        <v>0.30534886874532902</v>
      </c>
      <c r="BX57" s="262">
        <f t="shared" si="23"/>
        <v>173.51732196887346</v>
      </c>
      <c r="BY57" s="262">
        <f t="shared" si="24"/>
        <v>46.899324395810346</v>
      </c>
      <c r="BZ57" s="262">
        <f t="shared" si="25"/>
        <v>44.824309194425425</v>
      </c>
      <c r="CA57" s="262">
        <f t="shared" si="26"/>
        <v>9.3187951054130025</v>
      </c>
      <c r="CB57" s="262">
        <f t="shared" si="27"/>
        <v>10.076512668595857</v>
      </c>
      <c r="CC57" s="262">
        <f t="shared" si="28"/>
        <v>284.63626333311811</v>
      </c>
      <c r="CD57" s="262">
        <f t="shared" si="29"/>
        <v>8.2547512954403288</v>
      </c>
      <c r="CE57" s="262">
        <f t="shared" si="30"/>
        <v>28.90293741252805</v>
      </c>
      <c r="CF57" s="262">
        <f t="shared" si="31"/>
        <v>48.12067690102235</v>
      </c>
      <c r="CG57" s="262">
        <f t="shared" si="32"/>
        <v>48.997037483757452</v>
      </c>
      <c r="CH57" s="262">
        <f t="shared" si="33"/>
        <v>49.698125949945535</v>
      </c>
      <c r="CI57" s="262">
        <f t="shared" si="34"/>
        <v>44.123341855901586</v>
      </c>
      <c r="CJ57" s="262">
        <f t="shared" si="35"/>
        <v>27.692994414429265</v>
      </c>
      <c r="CK57" s="262">
        <f t="shared" si="36"/>
        <v>11.647114841511696</v>
      </c>
      <c r="CL57" s="262">
        <f t="shared" si="37"/>
        <v>7.1409252644802281</v>
      </c>
      <c r="CM57" s="262">
        <f t="shared" si="38"/>
        <v>10.058357914101604</v>
      </c>
      <c r="CN57" s="262">
        <f>CD57*parameters!J$4+CE57*parameters!K$4+CF57*parameters!L$4+CG57*parameters!M$4+CH57*parameters!N$4+CI57*parameters!O$4+CJ57*parameters!P$4+CK57*parameters!Q$4+CL57*parameters!R$4+CM57*parameters!S$4</f>
        <v>29958.584408673029</v>
      </c>
      <c r="CO57" s="262">
        <f t="shared" si="39"/>
        <v>24616.658753903885</v>
      </c>
      <c r="CP57" s="262">
        <f t="shared" si="40"/>
        <v>3326.7706397848988</v>
      </c>
      <c r="CQ57" s="262">
        <f t="shared" si="41"/>
        <v>1806.5800532422456</v>
      </c>
      <c r="CR57" s="262">
        <f t="shared" si="42"/>
        <v>165.25554661096916</v>
      </c>
      <c r="CS57" s="262">
        <f t="shared" si="43"/>
        <v>43.319415131030752</v>
      </c>
      <c r="CT57" s="349" t="s">
        <v>3880</v>
      </c>
      <c r="CU57" t="s">
        <v>3881</v>
      </c>
      <c r="CV57" t="s">
        <v>3882</v>
      </c>
      <c r="CW57">
        <v>64705</v>
      </c>
      <c r="CX57" s="262">
        <v>1.3629775239834965E-2</v>
      </c>
      <c r="CY57">
        <v>3786</v>
      </c>
      <c r="CZ57">
        <v>0.94148829000000001</v>
      </c>
      <c r="DA57">
        <v>41388</v>
      </c>
      <c r="DB57">
        <v>21654</v>
      </c>
      <c r="DC57">
        <v>1298</v>
      </c>
      <c r="DD57">
        <v>239</v>
      </c>
      <c r="DE57">
        <v>42</v>
      </c>
      <c r="DF57">
        <v>83</v>
      </c>
      <c r="DG57">
        <v>38967</v>
      </c>
      <c r="DH57">
        <v>20385</v>
      </c>
      <c r="DI57">
        <v>1222</v>
      </c>
      <c r="DJ57">
        <v>225</v>
      </c>
      <c r="DK57">
        <v>41</v>
      </c>
      <c r="DL57">
        <v>79</v>
      </c>
      <c r="DM57" s="262">
        <v>2421</v>
      </c>
      <c r="DN57" s="262">
        <v>1269</v>
      </c>
      <c r="DO57" s="262">
        <v>76</v>
      </c>
      <c r="DP57" s="262">
        <v>14</v>
      </c>
      <c r="DQ57" s="262">
        <v>1</v>
      </c>
      <c r="DR57" s="262">
        <v>4</v>
      </c>
      <c r="DS57" s="262">
        <v>0.63964144965613168</v>
      </c>
      <c r="DT57" s="262">
        <v>0.3346572907812379</v>
      </c>
      <c r="DU57" s="262">
        <v>2.006027354918476E-2</v>
      </c>
      <c r="DV57" s="262">
        <v>3.6936867320918011E-3</v>
      </c>
      <c r="DW57" s="262">
        <v>6.4909976045127887E-4</v>
      </c>
      <c r="DX57" s="262">
        <v>1.2827447647013369E-3</v>
      </c>
      <c r="DY57" s="262">
        <v>2851.91</v>
      </c>
      <c r="DZ57" s="262">
        <v>1564.35</v>
      </c>
      <c r="EA57" s="262">
        <v>12.6</v>
      </c>
      <c r="EB57" s="262">
        <v>163.26</v>
      </c>
      <c r="EC57" s="262">
        <v>65.5</v>
      </c>
      <c r="ED57" s="262">
        <v>71.98</v>
      </c>
      <c r="EE57" s="262">
        <f t="shared" si="8"/>
        <v>0.60299179634641398</v>
      </c>
      <c r="EF57" s="262">
        <f t="shared" si="9"/>
        <v>0.33075735791610278</v>
      </c>
      <c r="EG57" s="262">
        <f t="shared" si="10"/>
        <v>2.6640730717185381E-3</v>
      </c>
      <c r="EH57" s="262">
        <f t="shared" si="11"/>
        <v>3.4518775372124486E-2</v>
      </c>
      <c r="EI57" s="262">
        <f t="shared" si="12"/>
        <v>1.3848951285520973E-2</v>
      </c>
      <c r="EJ57" s="262">
        <f t="shared" si="13"/>
        <v>1.521904600811908E-2</v>
      </c>
      <c r="EK57" s="262">
        <v>1.3946408E-3</v>
      </c>
      <c r="EP57" s="262">
        <v>1.2246478453303022E-3</v>
      </c>
      <c r="EQ57" s="262">
        <v>1.2629095015782995E-2</v>
      </c>
      <c r="EU57" s="262">
        <v>955.23</v>
      </c>
    </row>
    <row r="58" spans="1:151">
      <c r="A58" s="352">
        <v>3456</v>
      </c>
      <c r="B58" s="262">
        <v>3</v>
      </c>
      <c r="C58" s="262">
        <v>4</v>
      </c>
      <c r="D58" s="262">
        <v>56</v>
      </c>
      <c r="E58" s="262" t="s">
        <v>195</v>
      </c>
      <c r="F58" s="262" t="s">
        <v>2311</v>
      </c>
      <c r="G58" s="262" t="s">
        <v>2312</v>
      </c>
      <c r="H58" s="262" t="s">
        <v>2202</v>
      </c>
      <c r="I58" s="262">
        <v>2.2605751487452743E-3</v>
      </c>
      <c r="J58" s="262">
        <v>1.2171637885923601</v>
      </c>
      <c r="K58" s="262">
        <v>1.2551892551892552</v>
      </c>
      <c r="L58" s="262">
        <v>1.363953875152456</v>
      </c>
      <c r="M58" s="262">
        <v>1.3748277446026642</v>
      </c>
      <c r="N58" s="262">
        <v>1.2625698324022345</v>
      </c>
      <c r="O58" s="262">
        <v>1.4398242055442867</v>
      </c>
      <c r="P58" s="262">
        <v>1.2608047690014903</v>
      </c>
      <c r="Q58" s="262">
        <v>1.1728940217391304</v>
      </c>
      <c r="R58" s="262">
        <v>1.2125702606029638</v>
      </c>
      <c r="S58" s="262">
        <v>1.3571428571428572</v>
      </c>
      <c r="T58" s="262">
        <v>1.3571428571428572</v>
      </c>
      <c r="U58">
        <v>1911</v>
      </c>
      <c r="V58">
        <v>4095</v>
      </c>
      <c r="W58">
        <v>18038</v>
      </c>
      <c r="X58">
        <v>5965</v>
      </c>
      <c r="Y58">
        <v>6984</v>
      </c>
      <c r="Z58">
        <v>4901</v>
      </c>
      <c r="AA58">
        <v>4851</v>
      </c>
      <c r="AB58">
        <v>0</v>
      </c>
      <c r="AC58">
        <v>2326</v>
      </c>
      <c r="AD58">
        <v>5140</v>
      </c>
      <c r="AE58">
        <v>24603</v>
      </c>
      <c r="AF58">
        <v>8020</v>
      </c>
      <c r="AG58">
        <v>9335</v>
      </c>
      <c r="AH58">
        <v>5826</v>
      </c>
      <c r="AI58" s="262">
        <v>6584</v>
      </c>
      <c r="AJ58" s="262">
        <v>0</v>
      </c>
      <c r="AK58" s="262">
        <v>0.83752571535440434</v>
      </c>
      <c r="AL58" s="262">
        <v>0.11576585000935104</v>
      </c>
      <c r="AM58" s="262">
        <v>3.7521039835421731E-2</v>
      </c>
      <c r="AN58" s="262">
        <v>7.4808303721713111E-3</v>
      </c>
      <c r="AO58" s="262">
        <v>1.7065644286515804E-3</v>
      </c>
      <c r="AP58" s="262">
        <v>1.7095682675784363E-2</v>
      </c>
      <c r="AQ58" s="262">
        <v>6.7638669902740631E-2</v>
      </c>
      <c r="AR58" s="262">
        <v>0.1359151062058214</v>
      </c>
      <c r="AS58" s="262">
        <v>0.15774088968412847</v>
      </c>
      <c r="AT58" s="262">
        <v>0.16254185342002231</v>
      </c>
      <c r="AU58" s="262">
        <v>0.18025758676280404</v>
      </c>
      <c r="AV58" s="262">
        <v>0.12037840806420182</v>
      </c>
      <c r="AW58" s="262">
        <v>6.27136960334473E-2</v>
      </c>
      <c r="AX58" s="262">
        <v>3.865573015394972E-2</v>
      </c>
      <c r="AY58" s="262">
        <v>5.7062377097099937E-2</v>
      </c>
      <c r="AZ58" s="262">
        <v>35826</v>
      </c>
      <c r="BA58" s="262">
        <v>4952</v>
      </c>
      <c r="BB58" s="262">
        <v>1605</v>
      </c>
      <c r="BC58" s="262">
        <v>320</v>
      </c>
      <c r="BD58" s="262">
        <v>73</v>
      </c>
      <c r="BE58" s="262">
        <v>56453</v>
      </c>
      <c r="BF58" s="262">
        <v>1</v>
      </c>
      <c r="BG58" s="262">
        <v>2</v>
      </c>
      <c r="BH58" s="262">
        <v>3.11</v>
      </c>
      <c r="BI58" s="262">
        <v>9.6999999999999993</v>
      </c>
      <c r="BJ58" s="262">
        <v>36</v>
      </c>
      <c r="BK58" s="262">
        <f t="shared" si="14"/>
        <v>56454</v>
      </c>
      <c r="BL58" s="262">
        <f t="shared" si="15"/>
        <v>1</v>
      </c>
      <c r="BM58" s="274">
        <f t="shared" si="16"/>
        <v>1.7713850459674419E-5</v>
      </c>
      <c r="BN58" s="262">
        <f t="shared" si="17"/>
        <v>1.8932898185652746E-3</v>
      </c>
      <c r="BO58" s="262">
        <f t="shared" si="0"/>
        <v>2.6169740360451182E-4</v>
      </c>
      <c r="BP58" s="262">
        <f t="shared" si="1"/>
        <v>8.4819130207035829E-5</v>
      </c>
      <c r="BQ58" s="262">
        <f t="shared" si="2"/>
        <v>1.6910979231309326E-5</v>
      </c>
      <c r="BR58" s="262">
        <f t="shared" si="3"/>
        <v>3.85781713714244E-6</v>
      </c>
      <c r="BS58" s="262">
        <f t="shared" si="18"/>
        <v>202.58201058648439</v>
      </c>
      <c r="BT58" s="262">
        <f t="shared" si="19"/>
        <v>28.001622185682763</v>
      </c>
      <c r="BU58" s="262">
        <f t="shared" si="20"/>
        <v>9.0756469321528339</v>
      </c>
      <c r="BV58" s="262">
        <f t="shared" si="21"/>
        <v>1.8094747777500979</v>
      </c>
      <c r="BW58" s="262">
        <f t="shared" si="22"/>
        <v>0.41278643367424106</v>
      </c>
      <c r="BX58" s="262">
        <f t="shared" si="23"/>
        <v>202.58201058648439</v>
      </c>
      <c r="BY58" s="262">
        <f t="shared" si="24"/>
        <v>56.003244371365525</v>
      </c>
      <c r="BZ58" s="262">
        <f t="shared" si="25"/>
        <v>28.225261958995311</v>
      </c>
      <c r="CA58" s="262">
        <f t="shared" si="26"/>
        <v>17.55190534417595</v>
      </c>
      <c r="CB58" s="262">
        <f t="shared" si="27"/>
        <v>14.860311612272678</v>
      </c>
      <c r="CC58" s="262">
        <f t="shared" si="28"/>
        <v>319.22273387329381</v>
      </c>
      <c r="CD58" s="262">
        <f t="shared" si="29"/>
        <v>5.4573305611941914</v>
      </c>
      <c r="CE58" s="262">
        <f t="shared" si="30"/>
        <v>21.591801121906141</v>
      </c>
      <c r="CF58" s="262">
        <f t="shared" si="31"/>
        <v>43.387191777701389</v>
      </c>
      <c r="CG58" s="262">
        <f t="shared" si="32"/>
        <v>50.354478048573142</v>
      </c>
      <c r="CH58" s="262">
        <f t="shared" si="33"/>
        <v>51.887054817571709</v>
      </c>
      <c r="CI58" s="262">
        <f t="shared" si="34"/>
        <v>57.542319647824762</v>
      </c>
      <c r="CJ58" s="262">
        <f t="shared" si="35"/>
        <v>38.42752452156946</v>
      </c>
      <c r="CK58" s="262">
        <f t="shared" si="36"/>
        <v>20.01963749909579</v>
      </c>
      <c r="CL58" s="262">
        <f t="shared" si="37"/>
        <v>12.33978785961215</v>
      </c>
      <c r="CM58" s="262">
        <f t="shared" si="38"/>
        <v>18.215608018245067</v>
      </c>
      <c r="CN58" s="262">
        <f>CD58*parameters!J$4+CE58*parameters!K$4+CF58*parameters!L$4+CG58*parameters!M$4+CH58*parameters!N$4+CI58*parameters!O$4+CJ58*parameters!P$4+CK58*parameters!Q$4+CL58*parameters!R$4+CM58*parameters!S$4</f>
        <v>37392.582781309</v>
      </c>
      <c r="CO58" s="262">
        <f t="shared" si="39"/>
        <v>31317.249642864601</v>
      </c>
      <c r="CP58" s="262">
        <f t="shared" si="40"/>
        <v>4328.7841297232599</v>
      </c>
      <c r="CQ58" s="262">
        <f t="shared" si="41"/>
        <v>1403.0085880867996</v>
      </c>
      <c r="CR58" s="262">
        <f t="shared" si="42"/>
        <v>279.72756896434635</v>
      </c>
      <c r="CS58" s="262">
        <f t="shared" si="43"/>
        <v>63.812851669991517</v>
      </c>
      <c r="CT58" s="349" t="s">
        <v>3883</v>
      </c>
      <c r="CU58" t="s">
        <v>3884</v>
      </c>
      <c r="CV58" t="s">
        <v>3885</v>
      </c>
      <c r="CW58">
        <v>82599</v>
      </c>
      <c r="CX58" s="262">
        <v>1.7399054246737163E-2</v>
      </c>
      <c r="CY58">
        <v>6970</v>
      </c>
      <c r="CZ58">
        <v>0.91561641000000005</v>
      </c>
      <c r="DA58">
        <v>41856</v>
      </c>
      <c r="DB58">
        <v>38020</v>
      </c>
      <c r="DC58">
        <v>2258</v>
      </c>
      <c r="DD58">
        <v>303</v>
      </c>
      <c r="DE58">
        <v>77</v>
      </c>
      <c r="DF58">
        <v>80</v>
      </c>
      <c r="DG58">
        <v>38320</v>
      </c>
      <c r="DH58">
        <v>34813</v>
      </c>
      <c r="DI58">
        <v>2067</v>
      </c>
      <c r="DJ58">
        <v>279</v>
      </c>
      <c r="DK58">
        <v>70</v>
      </c>
      <c r="DL58">
        <v>73</v>
      </c>
      <c r="DM58" s="262">
        <v>3536</v>
      </c>
      <c r="DN58" s="262">
        <v>3207</v>
      </c>
      <c r="DO58" s="262">
        <v>191</v>
      </c>
      <c r="DP58" s="262">
        <v>24</v>
      </c>
      <c r="DQ58" s="262">
        <v>7</v>
      </c>
      <c r="DR58" s="262">
        <v>7</v>
      </c>
      <c r="DS58" s="262">
        <v>0.50673736970181238</v>
      </c>
      <c r="DT58" s="262">
        <v>0.46029612949309312</v>
      </c>
      <c r="DU58" s="262">
        <v>2.733689269845882E-2</v>
      </c>
      <c r="DV58" s="262">
        <v>3.6683252823884066E-3</v>
      </c>
      <c r="DW58" s="262">
        <v>9.3221467572246637E-4</v>
      </c>
      <c r="DX58" s="262">
        <v>9.6853472802334165E-4</v>
      </c>
      <c r="DY58" s="262">
        <v>3640.6</v>
      </c>
      <c r="DZ58" s="262">
        <v>1996.97</v>
      </c>
      <c r="EA58" s="262">
        <v>16.079999999999998</v>
      </c>
      <c r="EB58" s="262">
        <v>208.42</v>
      </c>
      <c r="EC58" s="262">
        <v>83.61</v>
      </c>
      <c r="ED58" s="262">
        <v>91.88</v>
      </c>
      <c r="EE58" s="262">
        <f t="shared" si="8"/>
        <v>0.6029919371401693</v>
      </c>
      <c r="EF58" s="262">
        <f t="shared" si="9"/>
        <v>0.3307577895706213</v>
      </c>
      <c r="EG58" s="262">
        <f t="shared" si="10"/>
        <v>2.6633275694154593E-3</v>
      </c>
      <c r="EH58" s="262">
        <f t="shared" si="11"/>
        <v>3.4520567911540422E-2</v>
      </c>
      <c r="EI58" s="262">
        <f t="shared" si="12"/>
        <v>1.3848309582016577E-2</v>
      </c>
      <c r="EJ58" s="262">
        <f t="shared" si="13"/>
        <v>1.5218068226237089E-2</v>
      </c>
      <c r="EK58" s="262">
        <v>1.7803234E-3</v>
      </c>
      <c r="EP58" s="262">
        <v>1.6630719983694801E-3</v>
      </c>
      <c r="EQ58" s="262">
        <v>1.7150313345655279E-2</v>
      </c>
      <c r="EU58" s="262">
        <v>1297.2</v>
      </c>
    </row>
    <row r="59" spans="1:151">
      <c r="A59" s="352">
        <v>3457</v>
      </c>
      <c r="B59" s="262">
        <v>3</v>
      </c>
      <c r="C59" s="262">
        <v>4</v>
      </c>
      <c r="D59" s="262">
        <v>57</v>
      </c>
      <c r="E59" s="262" t="s">
        <v>195</v>
      </c>
      <c r="F59" s="262" t="s">
        <v>2313</v>
      </c>
      <c r="G59" s="262" t="s">
        <v>2314</v>
      </c>
      <c r="H59" s="262" t="s">
        <v>2202</v>
      </c>
      <c r="I59" s="262">
        <v>3.1747192698177388E-3</v>
      </c>
      <c r="J59" s="262">
        <v>1.4058962264150943</v>
      </c>
      <c r="K59" s="262">
        <v>1.2856327307326356</v>
      </c>
      <c r="L59" s="262">
        <v>1.2915563046793483</v>
      </c>
      <c r="M59" s="262">
        <v>1.2672441974501472</v>
      </c>
      <c r="N59" s="262">
        <v>1.2215384615384615</v>
      </c>
      <c r="O59" s="262">
        <v>1.4015118790496761</v>
      </c>
      <c r="P59" s="262">
        <v>1.1769192505388824</v>
      </c>
      <c r="Q59" s="262">
        <v>1.1169984686064318</v>
      </c>
      <c r="R59" s="262">
        <v>1.1737931034482758</v>
      </c>
      <c r="S59" s="262">
        <v>1.1765209940017138</v>
      </c>
      <c r="T59" s="262">
        <v>1.1765209940017138</v>
      </c>
      <c r="U59">
        <v>4240</v>
      </c>
      <c r="V59">
        <v>5255</v>
      </c>
      <c r="W59">
        <v>24918</v>
      </c>
      <c r="X59">
        <v>8393</v>
      </c>
      <c r="Y59">
        <v>10661</v>
      </c>
      <c r="Z59">
        <v>5440</v>
      </c>
      <c r="AA59">
        <v>6419</v>
      </c>
      <c r="AB59">
        <v>0</v>
      </c>
      <c r="AC59">
        <v>5961</v>
      </c>
      <c r="AD59">
        <v>6756</v>
      </c>
      <c r="AE59">
        <v>32183</v>
      </c>
      <c r="AF59">
        <v>10532</v>
      </c>
      <c r="AG59">
        <v>13587</v>
      </c>
      <c r="AH59">
        <v>6200</v>
      </c>
      <c r="AI59" s="262">
        <v>7552</v>
      </c>
      <c r="AJ59" s="262">
        <v>0</v>
      </c>
      <c r="AK59" s="262">
        <v>0.85018477211439225</v>
      </c>
      <c r="AL59" s="262">
        <v>0.10182441655291807</v>
      </c>
      <c r="AM59" s="262">
        <v>4.2863801311715549E-2</v>
      </c>
      <c r="AN59" s="262">
        <v>3.9118420614575357E-3</v>
      </c>
      <c r="AO59" s="262">
        <v>1.2151679595165962E-3</v>
      </c>
      <c r="AP59" s="262">
        <v>1.8343952371004803E-2</v>
      </c>
      <c r="AQ59" s="262">
        <v>8.1797054522665558E-2</v>
      </c>
      <c r="AR59" s="262">
        <v>0.14848809275120117</v>
      </c>
      <c r="AS59" s="262">
        <v>0.17815176519740966</v>
      </c>
      <c r="AT59" s="262">
        <v>0.16862074368080218</v>
      </c>
      <c r="AU59" s="262">
        <v>0.16773292249843325</v>
      </c>
      <c r="AV59" s="262">
        <v>0.10584656360977648</v>
      </c>
      <c r="AW59" s="262">
        <v>5.3687069145602673E-2</v>
      </c>
      <c r="AX59" s="262">
        <v>3.2366304574890328E-2</v>
      </c>
      <c r="AY59" s="262">
        <v>4.4965531648213916E-2</v>
      </c>
      <c r="AZ59" s="262">
        <v>51074</v>
      </c>
      <c r="BA59" s="262">
        <v>6117</v>
      </c>
      <c r="BB59" s="262">
        <v>2575</v>
      </c>
      <c r="BC59" s="262">
        <v>235</v>
      </c>
      <c r="BD59" s="262">
        <v>73</v>
      </c>
      <c r="BE59" s="262">
        <v>76595</v>
      </c>
      <c r="BF59" s="262">
        <v>1</v>
      </c>
      <c r="BG59" s="262">
        <v>2</v>
      </c>
      <c r="BH59" s="262">
        <v>3.37</v>
      </c>
      <c r="BI59" s="262">
        <v>7.8</v>
      </c>
      <c r="BJ59" s="262">
        <v>38</v>
      </c>
      <c r="BK59" s="262">
        <f t="shared" si="14"/>
        <v>76593</v>
      </c>
      <c r="BL59" s="262">
        <f t="shared" si="15"/>
        <v>-2</v>
      </c>
      <c r="BM59" s="274">
        <f t="shared" si="16"/>
        <v>-2.6111364971603891E-5</v>
      </c>
      <c r="BN59" s="262">
        <f t="shared" si="17"/>
        <v>2.6990979789371641E-3</v>
      </c>
      <c r="BO59" s="262">
        <f t="shared" si="0"/>
        <v>3.2326393736849734E-4</v>
      </c>
      <c r="BP59" s="262">
        <f t="shared" si="1"/>
        <v>1.3608053600194222E-4</v>
      </c>
      <c r="BQ59" s="262">
        <f t="shared" si="2"/>
        <v>1.2419000372992785E-5</v>
      </c>
      <c r="BR59" s="262">
        <f t="shared" si="3"/>
        <v>3.85781713714244E-6</v>
      </c>
      <c r="BS59" s="262">
        <f t="shared" si="18"/>
        <v>288.80348374627658</v>
      </c>
      <c r="BT59" s="262">
        <f t="shared" si="19"/>
        <v>34.589241298429215</v>
      </c>
      <c r="BU59" s="262">
        <f t="shared" si="20"/>
        <v>14.560617352207817</v>
      </c>
      <c r="BV59" s="262">
        <f t="shared" si="21"/>
        <v>1.3288330399102279</v>
      </c>
      <c r="BW59" s="262">
        <f t="shared" si="22"/>
        <v>0.41278643367424106</v>
      </c>
      <c r="BX59" s="262">
        <f t="shared" si="23"/>
        <v>288.80348374627658</v>
      </c>
      <c r="BY59" s="262">
        <f t="shared" si="24"/>
        <v>69.17848259685843</v>
      </c>
      <c r="BZ59" s="262">
        <f t="shared" si="25"/>
        <v>49.069280476940342</v>
      </c>
      <c r="CA59" s="262">
        <f t="shared" si="26"/>
        <v>10.364897711299777</v>
      </c>
      <c r="CB59" s="262">
        <f t="shared" si="27"/>
        <v>15.68588447962116</v>
      </c>
      <c r="CC59" s="262">
        <f t="shared" si="28"/>
        <v>433.10202901099626</v>
      </c>
      <c r="CD59" s="262">
        <f t="shared" si="29"/>
        <v>7.9448029919632557</v>
      </c>
      <c r="CE59" s="262">
        <f t="shared" si="30"/>
        <v>35.426470280889539</v>
      </c>
      <c r="CF59" s="262">
        <f t="shared" si="31"/>
        <v>64.310494254518233</v>
      </c>
      <c r="CG59" s="262">
        <f t="shared" si="32"/>
        <v>77.157890978888716</v>
      </c>
      <c r="CH59" s="262">
        <f t="shared" si="33"/>
        <v>73.029986221498547</v>
      </c>
      <c r="CI59" s="262">
        <f t="shared" si="34"/>
        <v>72.645469066015622</v>
      </c>
      <c r="CJ59" s="262">
        <f t="shared" si="35"/>
        <v>45.842361463235676</v>
      </c>
      <c r="CK59" s="262">
        <f t="shared" si="36"/>
        <v>23.251978578614171</v>
      </c>
      <c r="CL59" s="262">
        <f t="shared" si="37"/>
        <v>14.017912182972893</v>
      </c>
      <c r="CM59" s="262">
        <f t="shared" si="38"/>
        <v>19.474662992399615</v>
      </c>
      <c r="CN59" s="262">
        <f>CD59*parameters!J$4+CE59*parameters!K$4+CF59*parameters!L$4+CG59*parameters!M$4+CH59*parameters!N$4+CI59*parameters!O$4+CJ59*parameters!P$4+CK59*parameters!Q$4+CL59*parameters!R$4+CM59*parameters!S$4</f>
        <v>48286.561726055006</v>
      </c>
      <c r="CO59" s="262">
        <f t="shared" si="39"/>
        <v>41052.499477253608</v>
      </c>
      <c r="CP59" s="262">
        <f t="shared" si="40"/>
        <v>4916.7509751020152</v>
      </c>
      <c r="CQ59" s="262">
        <f t="shared" si="41"/>
        <v>2069.7455878515102</v>
      </c>
      <c r="CR59" s="262">
        <f t="shared" si="42"/>
        <v>188.88940316314756</v>
      </c>
      <c r="CS59" s="262">
        <f t="shared" si="43"/>
        <v>58.676282684722437</v>
      </c>
      <c r="CT59" s="349" t="s">
        <v>3886</v>
      </c>
      <c r="CU59" t="s">
        <v>3887</v>
      </c>
      <c r="CV59" t="s">
        <v>3888</v>
      </c>
      <c r="CW59">
        <v>101191</v>
      </c>
      <c r="CX59" s="262">
        <v>2.1315363361318906E-2</v>
      </c>
      <c r="CY59">
        <v>5397</v>
      </c>
      <c r="CZ59">
        <v>0.94666521999999997</v>
      </c>
      <c r="DA59">
        <v>61979</v>
      </c>
      <c r="DB59">
        <v>36593</v>
      </c>
      <c r="DC59">
        <v>2182</v>
      </c>
      <c r="DD59">
        <v>248</v>
      </c>
      <c r="DE59">
        <v>90</v>
      </c>
      <c r="DF59">
        <v>88</v>
      </c>
      <c r="DG59">
        <v>58672</v>
      </c>
      <c r="DH59">
        <v>34640</v>
      </c>
      <c r="DI59">
        <v>2066</v>
      </c>
      <c r="DJ59">
        <v>236</v>
      </c>
      <c r="DK59">
        <v>88</v>
      </c>
      <c r="DL59">
        <v>86</v>
      </c>
      <c r="DM59" s="262">
        <v>3307</v>
      </c>
      <c r="DN59" s="262">
        <v>1953</v>
      </c>
      <c r="DO59" s="262">
        <v>116</v>
      </c>
      <c r="DP59" s="262">
        <v>12</v>
      </c>
      <c r="DQ59" s="262">
        <v>2</v>
      </c>
      <c r="DR59" s="262">
        <v>2</v>
      </c>
      <c r="DS59" s="262">
        <v>0.61249518237787948</v>
      </c>
      <c r="DT59" s="262">
        <v>0.36162306924528859</v>
      </c>
      <c r="DU59" s="262">
        <v>2.1563182496467076E-2</v>
      </c>
      <c r="DV59" s="262">
        <v>2.4508108428615192E-3</v>
      </c>
      <c r="DW59" s="262">
        <v>8.8940716071587392E-4</v>
      </c>
      <c r="DX59" s="262">
        <v>8.6964255714441004E-4</v>
      </c>
      <c r="DY59" s="262">
        <v>4460.05</v>
      </c>
      <c r="DZ59" s="262">
        <v>2446.46</v>
      </c>
      <c r="EA59" s="262">
        <v>19.7</v>
      </c>
      <c r="EB59" s="262">
        <v>255.33</v>
      </c>
      <c r="EC59" s="262">
        <v>102.43</v>
      </c>
      <c r="ED59" s="262">
        <v>112.55</v>
      </c>
      <c r="EE59" s="262">
        <f t="shared" si="8"/>
        <v>0.6029930291542509</v>
      </c>
      <c r="EF59" s="262">
        <f t="shared" si="9"/>
        <v>0.33075824847360652</v>
      </c>
      <c r="EG59" s="262">
        <f t="shared" si="10"/>
        <v>2.6634146869068155E-3</v>
      </c>
      <c r="EH59" s="262">
        <f t="shared" si="11"/>
        <v>3.4520287919183615E-2</v>
      </c>
      <c r="EI59" s="262">
        <f t="shared" si="12"/>
        <v>1.3848404384764727E-2</v>
      </c>
      <c r="EJ59" s="262">
        <f t="shared" si="13"/>
        <v>1.5216615381287414E-2</v>
      </c>
      <c r="EK59" s="262">
        <v>2.1810483999999998E-3</v>
      </c>
      <c r="EP59" s="262">
        <v>2.0425384132603821E-3</v>
      </c>
      <c r="EQ59" s="262">
        <v>2.1063534135802659E-2</v>
      </c>
      <c r="EU59" s="262">
        <v>1593.18</v>
      </c>
    </row>
    <row r="60" spans="1:151">
      <c r="A60" s="352">
        <v>3458</v>
      </c>
      <c r="B60" s="262">
        <v>3</v>
      </c>
      <c r="C60" s="262">
        <v>4</v>
      </c>
      <c r="D60" s="262">
        <v>58</v>
      </c>
      <c r="E60" s="262" t="s">
        <v>195</v>
      </c>
      <c r="F60" s="262" t="s">
        <v>2315</v>
      </c>
      <c r="G60" s="262" t="s">
        <v>2316</v>
      </c>
      <c r="H60" s="262" t="s">
        <v>2202</v>
      </c>
      <c r="I60" s="262">
        <v>2.221574202893067E-3</v>
      </c>
      <c r="J60" s="262">
        <v>1.3745187259362968</v>
      </c>
      <c r="K60" s="262">
        <v>1.3311561071195297</v>
      </c>
      <c r="L60" s="262">
        <v>1.3201678597877067</v>
      </c>
      <c r="M60" s="262">
        <v>1.2864678433759382</v>
      </c>
      <c r="N60" s="262">
        <v>1.2371287128712871</v>
      </c>
      <c r="O60" s="262">
        <v>1.4805838611952631</v>
      </c>
      <c r="P60" s="262">
        <v>1.2715301003344481</v>
      </c>
      <c r="Q60" s="262">
        <v>1.136873920552677</v>
      </c>
      <c r="R60" s="262">
        <v>1.2147820593809222</v>
      </c>
      <c r="S60" s="262">
        <v>1.2147239263803682</v>
      </c>
      <c r="T60" s="262">
        <v>1.2147239263803682</v>
      </c>
      <c r="U60">
        <v>2857</v>
      </c>
      <c r="V60">
        <v>3062</v>
      </c>
      <c r="W60">
        <v>16204</v>
      </c>
      <c r="X60">
        <v>6949</v>
      </c>
      <c r="Y60">
        <v>8415</v>
      </c>
      <c r="Z60">
        <v>3899</v>
      </c>
      <c r="AA60">
        <v>3586</v>
      </c>
      <c r="AB60">
        <v>0</v>
      </c>
      <c r="AC60">
        <v>3927</v>
      </c>
      <c r="AD60">
        <v>4076</v>
      </c>
      <c r="AE60">
        <v>21392</v>
      </c>
      <c r="AF60">
        <v>8840</v>
      </c>
      <c r="AG60">
        <v>11459</v>
      </c>
      <c r="AH60">
        <v>4556</v>
      </c>
      <c r="AI60" s="262">
        <v>4356</v>
      </c>
      <c r="AJ60" s="262">
        <v>0</v>
      </c>
      <c r="AK60" s="262">
        <v>0.81136114943622439</v>
      </c>
      <c r="AL60" s="262">
        <v>0.13792283172367859</v>
      </c>
      <c r="AM60" s="262">
        <v>4.5363718540368241E-2</v>
      </c>
      <c r="AN60" s="262">
        <v>4.4959322517722057E-3</v>
      </c>
      <c r="AO60" s="262">
        <v>8.5636804795661073E-4</v>
      </c>
      <c r="AP60" s="262">
        <v>1.1027942298608335E-2</v>
      </c>
      <c r="AQ60" s="262">
        <v>5.6538643217906324E-2</v>
      </c>
      <c r="AR60" s="262">
        <v>0.12828385596453618</v>
      </c>
      <c r="AS60" s="262">
        <v>0.15262890156607681</v>
      </c>
      <c r="AT60" s="262">
        <v>0.19199883725155337</v>
      </c>
      <c r="AU60" s="262">
        <v>0.17922677228298389</v>
      </c>
      <c r="AV60" s="262">
        <v>0.12194324334144835</v>
      </c>
      <c r="AW60" s="262">
        <v>5.9827041168562189E-2</v>
      </c>
      <c r="AX60" s="262">
        <v>3.7571309182079141E-2</v>
      </c>
      <c r="AY60" s="262">
        <v>6.0953453726245416E-2</v>
      </c>
      <c r="AZ60" s="262">
        <v>34108</v>
      </c>
      <c r="BA60" s="262">
        <v>5798</v>
      </c>
      <c r="BB60" s="262">
        <v>1907</v>
      </c>
      <c r="BC60" s="262">
        <v>189</v>
      </c>
      <c r="BD60" s="262">
        <v>36</v>
      </c>
      <c r="BE60" s="262">
        <v>55045</v>
      </c>
      <c r="BF60" s="262">
        <v>1</v>
      </c>
      <c r="BG60" s="262">
        <v>2</v>
      </c>
      <c r="BH60" s="262">
        <v>3.38</v>
      </c>
      <c r="BI60" s="262">
        <v>9.8000000000000007</v>
      </c>
      <c r="BJ60" s="262">
        <v>29</v>
      </c>
      <c r="BK60" s="262">
        <f t="shared" si="14"/>
        <v>55046</v>
      </c>
      <c r="BL60" s="262">
        <f t="shared" si="15"/>
        <v>1</v>
      </c>
      <c r="BM60" s="274">
        <f t="shared" si="16"/>
        <v>1.8166954310109911E-5</v>
      </c>
      <c r="BN60" s="262">
        <f t="shared" si="17"/>
        <v>1.8024989988171826E-3</v>
      </c>
      <c r="BO60" s="262">
        <f t="shared" si="0"/>
        <v>3.0640580494728585E-4</v>
      </c>
      <c r="BP60" s="262">
        <f t="shared" si="1"/>
        <v>1.0077886685658401E-4</v>
      </c>
      <c r="BQ60" s="262">
        <f t="shared" si="2"/>
        <v>9.9880471084920695E-6</v>
      </c>
      <c r="BR60" s="262">
        <f t="shared" si="3"/>
        <v>1.902485163522299E-6</v>
      </c>
      <c r="BS60" s="262">
        <f t="shared" si="18"/>
        <v>192.86739287343855</v>
      </c>
      <c r="BT60" s="262">
        <f t="shared" si="19"/>
        <v>32.785421129359584</v>
      </c>
      <c r="BU60" s="262">
        <f t="shared" si="20"/>
        <v>10.783338753654489</v>
      </c>
      <c r="BV60" s="262">
        <f t="shared" si="21"/>
        <v>1.0687210406086514</v>
      </c>
      <c r="BW60" s="262">
        <f t="shared" si="22"/>
        <v>0.20356591249688599</v>
      </c>
      <c r="BX60" s="262">
        <f t="shared" si="23"/>
        <v>192.86739287343855</v>
      </c>
      <c r="BY60" s="262">
        <f t="shared" si="24"/>
        <v>65.570842258719168</v>
      </c>
      <c r="BZ60" s="262">
        <f t="shared" si="25"/>
        <v>36.447684987352169</v>
      </c>
      <c r="CA60" s="262">
        <f t="shared" si="26"/>
        <v>10.473466197964784</v>
      </c>
      <c r="CB60" s="262">
        <f t="shared" si="27"/>
        <v>5.9034114624096938</v>
      </c>
      <c r="CC60" s="262">
        <f t="shared" si="28"/>
        <v>311.26279777988435</v>
      </c>
      <c r="CD60" s="262">
        <f t="shared" si="29"/>
        <v>3.4325881736199593</v>
      </c>
      <c r="CE60" s="262">
        <f t="shared" si="30"/>
        <v>17.598376270684206</v>
      </c>
      <c r="CF60" s="262">
        <f t="shared" si="31"/>
        <v>39.929991917513235</v>
      </c>
      <c r="CG60" s="262">
        <f t="shared" si="32"/>
        <v>47.507698923527641</v>
      </c>
      <c r="CH60" s="262">
        <f t="shared" si="33"/>
        <v>59.762095253403182</v>
      </c>
      <c r="CI60" s="262">
        <f t="shared" si="34"/>
        <v>55.786626577859799</v>
      </c>
      <c r="CJ60" s="262">
        <f t="shared" si="35"/>
        <v>37.956395092812464</v>
      </c>
      <c r="CK60" s="262">
        <f t="shared" si="36"/>
        <v>18.62193221701899</v>
      </c>
      <c r="CL60" s="262">
        <f t="shared" si="37"/>
        <v>11.694550812267012</v>
      </c>
      <c r="CM60" s="262">
        <f t="shared" si="38"/>
        <v>18.972542541177866</v>
      </c>
      <c r="CN60" s="262">
        <f>CD60*parameters!J$4+CE60*parameters!K$4+CF60*parameters!L$4+CG60*parameters!M$4+CH60*parameters!N$4+CI60*parameters!O$4+CJ60*parameters!P$4+CK60*parameters!Q$4+CL60*parameters!R$4+CM60*parameters!S$4</f>
        <v>37045.40202554837</v>
      </c>
      <c r="CO60" s="262">
        <f t="shared" si="39"/>
        <v>30057.19996877596</v>
      </c>
      <c r="CP60" s="262">
        <f t="shared" si="40"/>
        <v>5109.4067497057295</v>
      </c>
      <c r="CQ60" s="262">
        <f t="shared" si="41"/>
        <v>1680.5171907017639</v>
      </c>
      <c r="CR60" s="262">
        <f t="shared" si="42"/>
        <v>166.55361774653031</v>
      </c>
      <c r="CS60" s="262">
        <f t="shared" si="43"/>
        <v>31.724498618386729</v>
      </c>
      <c r="CT60" s="349" t="s">
        <v>3889</v>
      </c>
      <c r="CU60" t="s">
        <v>3890</v>
      </c>
      <c r="CV60" t="s">
        <v>3891</v>
      </c>
      <c r="CW60">
        <v>82110</v>
      </c>
      <c r="CX60" s="262">
        <v>1.7296048913420119E-2</v>
      </c>
      <c r="CY60">
        <v>5514</v>
      </c>
      <c r="CZ60">
        <v>0.93284617999999997</v>
      </c>
      <c r="DA60">
        <v>50287</v>
      </c>
      <c r="DB60">
        <v>29901</v>
      </c>
      <c r="DC60">
        <v>1410</v>
      </c>
      <c r="DD60">
        <v>319</v>
      </c>
      <c r="DE60">
        <v>64</v>
      </c>
      <c r="DF60">
        <v>128</v>
      </c>
      <c r="DG60">
        <v>46911</v>
      </c>
      <c r="DH60">
        <v>27894</v>
      </c>
      <c r="DI60">
        <v>1315</v>
      </c>
      <c r="DJ60">
        <v>299</v>
      </c>
      <c r="DK60">
        <v>61</v>
      </c>
      <c r="DL60">
        <v>120</v>
      </c>
      <c r="DM60" s="262">
        <v>3376</v>
      </c>
      <c r="DN60" s="262">
        <v>2007</v>
      </c>
      <c r="DO60" s="262">
        <v>95</v>
      </c>
      <c r="DP60" s="262">
        <v>20</v>
      </c>
      <c r="DQ60" s="262">
        <v>3</v>
      </c>
      <c r="DR60" s="262">
        <v>8</v>
      </c>
      <c r="DS60" s="262">
        <v>0.61243453903300449</v>
      </c>
      <c r="DT60" s="262">
        <v>0.36415783704786264</v>
      </c>
      <c r="DU60" s="262">
        <v>1.7172086225794667E-2</v>
      </c>
      <c r="DV60" s="262">
        <v>3.8850322737790767E-3</v>
      </c>
      <c r="DW60" s="262">
        <v>7.7944221166727559E-4</v>
      </c>
      <c r="DX60" s="262">
        <v>1.5588844233345512E-3</v>
      </c>
      <c r="DY60" s="262">
        <v>3619.04</v>
      </c>
      <c r="DZ60" s="262">
        <v>1985.14</v>
      </c>
      <c r="EA60" s="262">
        <v>15.98</v>
      </c>
      <c r="EB60" s="262">
        <v>207.17</v>
      </c>
      <c r="EC60" s="262">
        <v>83.12</v>
      </c>
      <c r="ED60" s="262">
        <v>91.33</v>
      </c>
      <c r="EE60" s="262">
        <f t="shared" si="8"/>
        <v>0.60299444498132226</v>
      </c>
      <c r="EF60" s="262">
        <f t="shared" si="9"/>
        <v>0.33075854163264901</v>
      </c>
      <c r="EG60" s="262">
        <f t="shared" si="10"/>
        <v>2.6625434454445184E-3</v>
      </c>
      <c r="EH60" s="262">
        <f t="shared" si="11"/>
        <v>3.4518092965753491E-2</v>
      </c>
      <c r="EI60" s="262">
        <f t="shared" si="12"/>
        <v>1.3849224729996768E-2</v>
      </c>
      <c r="EJ60" s="262">
        <f t="shared" si="13"/>
        <v>1.5217152244834033E-2</v>
      </c>
      <c r="EK60" s="262">
        <v>1.7697817E-3</v>
      </c>
      <c r="EP60" s="262">
        <v>1.5585962433086738E-3</v>
      </c>
      <c r="EQ60" s="262">
        <v>1.6072914448870608E-2</v>
      </c>
      <c r="EU60" s="262">
        <v>1215.71</v>
      </c>
    </row>
    <row r="61" spans="1:151">
      <c r="A61" s="352">
        <v>3459</v>
      </c>
      <c r="B61" s="262">
        <v>3</v>
      </c>
      <c r="C61" s="262">
        <v>4</v>
      </c>
      <c r="D61" s="262">
        <v>59</v>
      </c>
      <c r="E61" s="262" t="s">
        <v>195</v>
      </c>
      <c r="F61" s="262" t="s">
        <v>2317</v>
      </c>
      <c r="G61" s="262" t="s">
        <v>2318</v>
      </c>
      <c r="H61" s="262" t="s">
        <v>2202</v>
      </c>
      <c r="I61" s="262">
        <v>5.0181216996506512E-3</v>
      </c>
      <c r="J61" s="262">
        <v>1.5272163404983423</v>
      </c>
      <c r="K61" s="262">
        <v>1.5610711127952508</v>
      </c>
      <c r="L61" s="262">
        <v>1.7082585278276481</v>
      </c>
      <c r="M61" s="262">
        <v>1.5983289817232376</v>
      </c>
      <c r="N61" s="262">
        <v>1.5450485946939847</v>
      </c>
      <c r="O61" s="262">
        <v>1.8862698095618591</v>
      </c>
      <c r="P61" s="262">
        <v>1.4779657477025898</v>
      </c>
      <c r="Q61" s="262">
        <v>1.1971293604651163</v>
      </c>
      <c r="R61" s="262">
        <v>1.254574383452665</v>
      </c>
      <c r="S61" s="262">
        <v>1.2652027027027026</v>
      </c>
      <c r="T61" s="262">
        <v>1.2652027027027026</v>
      </c>
      <c r="U61">
        <v>9351</v>
      </c>
      <c r="V61">
        <v>7917</v>
      </c>
      <c r="W61">
        <v>36762</v>
      </c>
      <c r="X61">
        <v>13382</v>
      </c>
      <c r="Y61">
        <v>17085</v>
      </c>
      <c r="Z61">
        <v>9275</v>
      </c>
      <c r="AA61">
        <v>6512</v>
      </c>
      <c r="AB61">
        <v>0</v>
      </c>
      <c r="AC61">
        <v>14281</v>
      </c>
      <c r="AD61">
        <v>12359</v>
      </c>
      <c r="AE61">
        <v>62799</v>
      </c>
      <c r="AF61">
        <v>21186</v>
      </c>
      <c r="AG61">
        <v>28317</v>
      </c>
      <c r="AH61">
        <v>11320</v>
      </c>
      <c r="AI61" s="262">
        <v>8239</v>
      </c>
      <c r="AJ61" s="262">
        <v>0</v>
      </c>
      <c r="AK61" s="262">
        <v>0.65843127343190533</v>
      </c>
      <c r="AL61" s="262">
        <v>0.24111167277475884</v>
      </c>
      <c r="AM61" s="262">
        <v>8.8377774969459533E-2</v>
      </c>
      <c r="AN61" s="262">
        <v>1.0215257592990438E-2</v>
      </c>
      <c r="AO61" s="262">
        <v>1.864021230885884E-3</v>
      </c>
      <c r="AP61" s="262">
        <v>1.5880337374802319E-2</v>
      </c>
      <c r="AQ61" s="262">
        <v>7.2041381128096993E-2</v>
      </c>
      <c r="AR61" s="262">
        <v>0.15319583552978386</v>
      </c>
      <c r="AS61" s="262">
        <v>0.18515419082762255</v>
      </c>
      <c r="AT61" s="262">
        <v>0.16176858197153401</v>
      </c>
      <c r="AU61" s="262">
        <v>0.16059567738534528</v>
      </c>
      <c r="AV61" s="262">
        <v>0.10603584607274644</v>
      </c>
      <c r="AW61" s="262">
        <v>5.3228782287822879E-2</v>
      </c>
      <c r="AX61" s="262">
        <v>3.423168160253031E-2</v>
      </c>
      <c r="AY61" s="262">
        <v>5.7867685819715339E-2</v>
      </c>
      <c r="AZ61" s="262">
        <v>62522</v>
      </c>
      <c r="BA61" s="262">
        <v>22895</v>
      </c>
      <c r="BB61" s="262">
        <v>8392</v>
      </c>
      <c r="BC61" s="262">
        <v>970</v>
      </c>
      <c r="BD61" s="262">
        <v>177</v>
      </c>
      <c r="BE61" s="262">
        <v>151769</v>
      </c>
      <c r="BF61" s="262">
        <v>1</v>
      </c>
      <c r="BG61" s="262">
        <v>2</v>
      </c>
      <c r="BH61" s="262">
        <v>3.18</v>
      </c>
      <c r="BI61" s="262">
        <v>9.6999999999999993</v>
      </c>
      <c r="BJ61" s="262">
        <v>42</v>
      </c>
      <c r="BK61" s="262">
        <f t="shared" si="14"/>
        <v>151842</v>
      </c>
      <c r="BL61" s="262">
        <f t="shared" si="15"/>
        <v>73</v>
      </c>
      <c r="BM61" s="274">
        <f t="shared" si="16"/>
        <v>4.8099414241379993E-4</v>
      </c>
      <c r="BN61" s="262">
        <f t="shared" si="17"/>
        <v>3.304088260937255E-3</v>
      </c>
      <c r="BO61" s="262">
        <f t="shared" si="0"/>
        <v>1.2099277171900844E-3</v>
      </c>
      <c r="BP61" s="262">
        <f t="shared" si="1"/>
        <v>4.4349043034108704E-4</v>
      </c>
      <c r="BQ61" s="262">
        <f t="shared" si="2"/>
        <v>5.1261405794906395E-5</v>
      </c>
      <c r="BR61" s="262">
        <f t="shared" si="3"/>
        <v>9.353885387317971E-6</v>
      </c>
      <c r="BS61" s="262">
        <f t="shared" si="18"/>
        <v>353.53744392028631</v>
      </c>
      <c r="BT61" s="262">
        <f t="shared" si="19"/>
        <v>129.46226573933905</v>
      </c>
      <c r="BU61" s="262">
        <f t="shared" si="20"/>
        <v>47.453476046496313</v>
      </c>
      <c r="BV61" s="262">
        <f t="shared" si="21"/>
        <v>5.4849704200549843</v>
      </c>
      <c r="BW61" s="262">
        <f t="shared" si="22"/>
        <v>1.0008657364430229</v>
      </c>
      <c r="BX61" s="262">
        <f t="shared" si="23"/>
        <v>353.53744392028631</v>
      </c>
      <c r="BY61" s="262">
        <f t="shared" si="24"/>
        <v>258.92453147867809</v>
      </c>
      <c r="BZ61" s="262">
        <f t="shared" si="25"/>
        <v>150.90205382785828</v>
      </c>
      <c r="CA61" s="262">
        <f t="shared" si="26"/>
        <v>53.204213074533342</v>
      </c>
      <c r="CB61" s="262">
        <f t="shared" si="27"/>
        <v>42.036360930606961</v>
      </c>
      <c r="CC61" s="262">
        <f t="shared" si="28"/>
        <v>858.60460323196287</v>
      </c>
      <c r="CD61" s="262">
        <f t="shared" si="29"/>
        <v>13.634930770881857</v>
      </c>
      <c r="CE61" s="262">
        <f t="shared" si="30"/>
        <v>61.855061459772337</v>
      </c>
      <c r="CF61" s="262">
        <f t="shared" si="31"/>
        <v>131.53464958183912</v>
      </c>
      <c r="CG61" s="262">
        <f t="shared" si="32"/>
        <v>158.97424055228601</v>
      </c>
      <c r="CH61" s="262">
        <f t="shared" si="33"/>
        <v>138.89524913906624</v>
      </c>
      <c r="CI61" s="262">
        <f t="shared" si="34"/>
        <v>137.8881878622127</v>
      </c>
      <c r="CJ61" s="262">
        <f t="shared" si="35"/>
        <v>91.042865545655943</v>
      </c>
      <c r="CK61" s="262">
        <f t="shared" si="36"/>
        <v>45.702477496756693</v>
      </c>
      <c r="CL61" s="262">
        <f t="shared" si="37"/>
        <v>29.391479400303421</v>
      </c>
      <c r="CM61" s="262">
        <f t="shared" si="38"/>
        <v>49.685461423188571</v>
      </c>
      <c r="CN61" s="262">
        <f>CD61*parameters!J$4+CE61*parameters!K$4+CF61*parameters!L$4+CG61*parameters!M$4+CH61*parameters!N$4+CI61*parameters!O$4+CJ61*parameters!P$4+CK61*parameters!Q$4+CL61*parameters!R$4+CM61*parameters!S$4</f>
        <v>97717.475328621862</v>
      </c>
      <c r="CO61" s="262">
        <f t="shared" si="39"/>
        <v>64340.241717175282</v>
      </c>
      <c r="CP61" s="262">
        <f t="shared" si="40"/>
        <v>23560.823935810244</v>
      </c>
      <c r="CQ61" s="262">
        <f t="shared" si="41"/>
        <v>8636.0530451766572</v>
      </c>
      <c r="CR61" s="262">
        <f t="shared" si="42"/>
        <v>998.2091818185603</v>
      </c>
      <c r="CS61" s="262">
        <f t="shared" si="43"/>
        <v>182.14744864111873</v>
      </c>
      <c r="CT61" s="349" t="s">
        <v>3892</v>
      </c>
      <c r="CU61" t="s">
        <v>3893</v>
      </c>
      <c r="CV61" t="s">
        <v>3894</v>
      </c>
      <c r="CW61">
        <v>226466</v>
      </c>
      <c r="CX61" s="262">
        <v>4.7703897372142263E-2</v>
      </c>
      <c r="CY61">
        <v>15041</v>
      </c>
      <c r="CZ61">
        <v>0.93358384999999999</v>
      </c>
      <c r="DA61">
        <v>144128</v>
      </c>
      <c r="DB61">
        <v>78201</v>
      </c>
      <c r="DC61">
        <v>2735</v>
      </c>
      <c r="DD61">
        <v>936</v>
      </c>
      <c r="DE61">
        <v>207</v>
      </c>
      <c r="DF61">
        <v>257</v>
      </c>
      <c r="DG61">
        <v>134561</v>
      </c>
      <c r="DH61">
        <v>73011</v>
      </c>
      <c r="DI61">
        <v>2555</v>
      </c>
      <c r="DJ61">
        <v>875</v>
      </c>
      <c r="DK61">
        <v>197</v>
      </c>
      <c r="DL61">
        <v>245</v>
      </c>
      <c r="DM61" s="262">
        <v>9567</v>
      </c>
      <c r="DN61" s="262">
        <v>5190</v>
      </c>
      <c r="DO61" s="262">
        <v>180</v>
      </c>
      <c r="DP61" s="262">
        <v>61</v>
      </c>
      <c r="DQ61" s="262">
        <v>10</v>
      </c>
      <c r="DR61" s="262">
        <v>12</v>
      </c>
      <c r="DS61" s="262">
        <v>0.63642224439871764</v>
      </c>
      <c r="DT61" s="262">
        <v>0.3453101127763108</v>
      </c>
      <c r="DU61" s="262">
        <v>1.2076868050833238E-2</v>
      </c>
      <c r="DV61" s="262">
        <v>4.1330707479268411E-3</v>
      </c>
      <c r="DW61" s="262">
        <v>9.1404449232997446E-4</v>
      </c>
      <c r="DX61" s="262">
        <v>1.1348281861294851E-3</v>
      </c>
      <c r="DY61" s="262">
        <v>9981.6200000000008</v>
      </c>
      <c r="DZ61" s="262">
        <v>5475.19</v>
      </c>
      <c r="EA61" s="262">
        <v>44.09</v>
      </c>
      <c r="EB61" s="262">
        <v>571.41999999999996</v>
      </c>
      <c r="EC61" s="262">
        <v>229.24</v>
      </c>
      <c r="ED61" s="262">
        <v>251.89</v>
      </c>
      <c r="EE61" s="262">
        <f t="shared" si="8"/>
        <v>0.60299333371593233</v>
      </c>
      <c r="EF61" s="262">
        <f t="shared" si="9"/>
        <v>0.3307582407292739</v>
      </c>
      <c r="EG61" s="262">
        <f t="shared" si="10"/>
        <v>2.6634931086873129E-3</v>
      </c>
      <c r="EH61" s="262">
        <f t="shared" si="11"/>
        <v>3.4519692269587302E-2</v>
      </c>
      <c r="EI61" s="262">
        <f t="shared" si="12"/>
        <v>1.3848472674880463E-2</v>
      </c>
      <c r="EJ61" s="262">
        <f t="shared" si="13"/>
        <v>1.5216767501638629E-2</v>
      </c>
      <c r="EK61" s="262">
        <v>4.8811990999999997E-3</v>
      </c>
      <c r="EP61" s="262">
        <v>4.3653785450210149E-3</v>
      </c>
      <c r="EQ61" s="262">
        <v>4.5017660085019374E-2</v>
      </c>
      <c r="EU61" s="262">
        <v>3405</v>
      </c>
    </row>
    <row r="62" spans="1:151">
      <c r="A62" s="352">
        <v>3460</v>
      </c>
      <c r="B62" s="262">
        <v>3</v>
      </c>
      <c r="C62" s="262">
        <v>4</v>
      </c>
      <c r="D62" s="262">
        <v>60</v>
      </c>
      <c r="E62" s="262" t="s">
        <v>195</v>
      </c>
      <c r="F62" s="262" t="s">
        <v>2319</v>
      </c>
      <c r="G62" s="262" t="s">
        <v>2320</v>
      </c>
      <c r="H62" s="262" t="s">
        <v>2202</v>
      </c>
      <c r="I62" s="262">
        <v>2.0241913671776284E-3</v>
      </c>
      <c r="J62" s="262">
        <v>1.2990851513019002</v>
      </c>
      <c r="K62" s="262">
        <v>1.3092388702728579</v>
      </c>
      <c r="L62" s="262">
        <v>1.3593424736199842</v>
      </c>
      <c r="M62" s="262">
        <v>1.4008572073088201</v>
      </c>
      <c r="N62" s="262">
        <v>1.3459821428571428</v>
      </c>
      <c r="O62" s="262">
        <v>1.5062337662337661</v>
      </c>
      <c r="P62" s="262">
        <v>1.2898946547015218</v>
      </c>
      <c r="Q62" s="262">
        <v>1.1713768115942029</v>
      </c>
      <c r="R62" s="262">
        <v>1.2827687776141385</v>
      </c>
      <c r="S62" s="262">
        <v>1.4768518518518519</v>
      </c>
      <c r="T62" s="262">
        <v>1.4768518518518519</v>
      </c>
      <c r="U62">
        <v>1421</v>
      </c>
      <c r="V62">
        <v>2089</v>
      </c>
      <c r="W62">
        <v>13931</v>
      </c>
      <c r="X62">
        <v>6225</v>
      </c>
      <c r="Y62">
        <v>8976</v>
      </c>
      <c r="Z62">
        <v>4797</v>
      </c>
      <c r="AA62">
        <v>4752</v>
      </c>
      <c r="AB62">
        <v>0</v>
      </c>
      <c r="AC62">
        <v>1846</v>
      </c>
      <c r="AD62">
        <v>2735</v>
      </c>
      <c r="AE62">
        <v>18937</v>
      </c>
      <c r="AF62">
        <v>8622</v>
      </c>
      <c r="AG62">
        <v>12411</v>
      </c>
      <c r="AH62">
        <v>5846</v>
      </c>
      <c r="AI62" s="262">
        <v>7018</v>
      </c>
      <c r="AJ62" s="262">
        <v>0</v>
      </c>
      <c r="AK62" s="262">
        <v>0.80588987807743517</v>
      </c>
      <c r="AL62" s="262">
        <v>0.14132052319661645</v>
      </c>
      <c r="AM62" s="262">
        <v>4.4356838889904188E-2</v>
      </c>
      <c r="AN62" s="262">
        <v>6.8663029005560918E-3</v>
      </c>
      <c r="AO62" s="262">
        <v>1.5664569354880819E-3</v>
      </c>
      <c r="AP62" s="262">
        <v>1.8752540011224429E-2</v>
      </c>
      <c r="AQ62" s="262">
        <v>5.4399783252375516E-2</v>
      </c>
      <c r="AR62" s="262">
        <v>0.10620633599752288</v>
      </c>
      <c r="AS62" s="262">
        <v>0.12747469665008807</v>
      </c>
      <c r="AT62" s="262">
        <v>0.14632399899367174</v>
      </c>
      <c r="AU62" s="262">
        <v>0.17080486908056433</v>
      </c>
      <c r="AV62" s="262">
        <v>0.13478992897644804</v>
      </c>
      <c r="AW62" s="262">
        <v>8.0506260522903647E-2</v>
      </c>
      <c r="AX62" s="262">
        <v>5.6741431695469587E-2</v>
      </c>
      <c r="AY62" s="262">
        <v>0.10400015481973178</v>
      </c>
      <c r="AZ62" s="262">
        <v>30868</v>
      </c>
      <c r="BA62" s="262">
        <v>5413</v>
      </c>
      <c r="BB62" s="262">
        <v>1699</v>
      </c>
      <c r="BC62" s="262">
        <v>263</v>
      </c>
      <c r="BD62" s="262">
        <v>60</v>
      </c>
      <c r="BE62" s="262">
        <v>51673</v>
      </c>
      <c r="BF62" s="262">
        <v>1</v>
      </c>
      <c r="BG62" s="262">
        <v>2</v>
      </c>
      <c r="BH62" s="262">
        <v>3.26</v>
      </c>
      <c r="BI62" s="262">
        <v>8.1999999999999993</v>
      </c>
      <c r="BJ62" s="262">
        <v>38</v>
      </c>
      <c r="BK62" s="262">
        <f t="shared" si="14"/>
        <v>51669</v>
      </c>
      <c r="BL62" s="262">
        <f t="shared" si="15"/>
        <v>-4</v>
      </c>
      <c r="BM62" s="274">
        <f t="shared" si="16"/>
        <v>-7.7409865887407352E-5</v>
      </c>
      <c r="BN62" s="262">
        <f t="shared" si="17"/>
        <v>1.6312753341001759E-3</v>
      </c>
      <c r="BO62" s="262">
        <f t="shared" si="0"/>
        <v>2.8605978305961679E-4</v>
      </c>
      <c r="BP62" s="262">
        <f t="shared" si="1"/>
        <v>8.9786730356232954E-5</v>
      </c>
      <c r="BQ62" s="262">
        <f t="shared" si="2"/>
        <v>1.3898711055732352E-5</v>
      </c>
      <c r="BR62" s="262">
        <f t="shared" si="3"/>
        <v>3.1708086058704983E-6</v>
      </c>
      <c r="BS62" s="262">
        <f t="shared" si="18"/>
        <v>174.54646074871883</v>
      </c>
      <c r="BT62" s="262">
        <f t="shared" si="19"/>
        <v>30.608396787378997</v>
      </c>
      <c r="BU62" s="262">
        <f t="shared" si="20"/>
        <v>9.6071801481169263</v>
      </c>
      <c r="BV62" s="262">
        <f t="shared" si="21"/>
        <v>1.4871620829633616</v>
      </c>
      <c r="BW62" s="262">
        <f t="shared" si="22"/>
        <v>0.3392765208281433</v>
      </c>
      <c r="BX62" s="262">
        <f t="shared" si="23"/>
        <v>174.54646074871883</v>
      </c>
      <c r="BY62" s="262">
        <f t="shared" si="24"/>
        <v>61.216793574757993</v>
      </c>
      <c r="BZ62" s="262">
        <f t="shared" si="25"/>
        <v>31.319407282861178</v>
      </c>
      <c r="CA62" s="262">
        <f t="shared" si="26"/>
        <v>12.194729080299565</v>
      </c>
      <c r="CB62" s="262">
        <f t="shared" si="27"/>
        <v>12.892507791469445</v>
      </c>
      <c r="CC62" s="262">
        <f t="shared" si="28"/>
        <v>292.16989847810697</v>
      </c>
      <c r="CD62" s="262">
        <f t="shared" si="29"/>
        <v>5.4789277112860804</v>
      </c>
      <c r="CE62" s="262">
        <f t="shared" si="30"/>
        <v>15.893979150077579</v>
      </c>
      <c r="CF62" s="262">
        <f t="shared" si="31"/>
        <v>31.030294406127979</v>
      </c>
      <c r="CG62" s="262">
        <f t="shared" si="32"/>
        <v>37.244269178783711</v>
      </c>
      <c r="CH62" s="262">
        <f t="shared" si="33"/>
        <v>42.7514679308917</v>
      </c>
      <c r="CI62" s="262">
        <f t="shared" si="34"/>
        <v>49.90404125883483</v>
      </c>
      <c r="CJ62" s="262">
        <f t="shared" si="35"/>
        <v>39.381559864920071</v>
      </c>
      <c r="CK62" s="262">
        <f t="shared" si="36"/>
        <v>23.52150596382879</v>
      </c>
      <c r="CL62" s="262">
        <f t="shared" si="37"/>
        <v>16.57813833796779</v>
      </c>
      <c r="CM62" s="262">
        <f t="shared" si="38"/>
        <v>30.385714675388442</v>
      </c>
      <c r="CN62" s="262">
        <f>CD62*parameters!J$4+CE62*parameters!K$4+CF62*parameters!L$4+CG62*parameters!M$4+CH62*parameters!N$4+CI62*parameters!O$4+CJ62*parameters!P$4+CK62*parameters!Q$4+CL62*parameters!R$4+CM62*parameters!S$4</f>
        <v>37791.285547646839</v>
      </c>
      <c r="CO62" s="262">
        <f t="shared" si="39"/>
        <v>30455.61450238265</v>
      </c>
      <c r="CP62" s="262">
        <f t="shared" si="40"/>
        <v>5340.6842458661813</v>
      </c>
      <c r="CQ62" s="262">
        <f t="shared" si="41"/>
        <v>1676.3019644793353</v>
      </c>
      <c r="CR62" s="262">
        <f t="shared" si="42"/>
        <v>259.486413571551</v>
      </c>
      <c r="CS62" s="262">
        <f t="shared" si="43"/>
        <v>59.198421347121908</v>
      </c>
      <c r="CT62" s="349" t="s">
        <v>3895</v>
      </c>
      <c r="CU62" t="s">
        <v>3896</v>
      </c>
      <c r="CV62" t="s">
        <v>3897</v>
      </c>
      <c r="CW62">
        <v>85715</v>
      </c>
      <c r="CX62" s="262">
        <v>1.8055423609959879E-2</v>
      </c>
      <c r="CY62">
        <v>8114</v>
      </c>
      <c r="CZ62">
        <v>0.90533746000000004</v>
      </c>
      <c r="DA62">
        <v>46894</v>
      </c>
      <c r="DB62">
        <v>37361</v>
      </c>
      <c r="DC62">
        <v>945</v>
      </c>
      <c r="DD62">
        <v>347</v>
      </c>
      <c r="DE62">
        <v>78</v>
      </c>
      <c r="DF62">
        <v>92</v>
      </c>
      <c r="DG62">
        <v>42456</v>
      </c>
      <c r="DH62">
        <v>33825</v>
      </c>
      <c r="DI62">
        <v>855</v>
      </c>
      <c r="DJ62">
        <v>314</v>
      </c>
      <c r="DK62">
        <v>70</v>
      </c>
      <c r="DL62">
        <v>84</v>
      </c>
      <c r="DM62" s="262">
        <v>4438</v>
      </c>
      <c r="DN62" s="262">
        <v>3536</v>
      </c>
      <c r="DO62" s="262">
        <v>90</v>
      </c>
      <c r="DP62" s="262">
        <v>33</v>
      </c>
      <c r="DQ62" s="262">
        <v>8</v>
      </c>
      <c r="DR62" s="262">
        <v>8</v>
      </c>
      <c r="DS62" s="262">
        <v>0.54709210756577031</v>
      </c>
      <c r="DT62" s="262">
        <v>0.43587470104415799</v>
      </c>
      <c r="DU62" s="262">
        <v>1.1024908125765618E-2</v>
      </c>
      <c r="DV62" s="262">
        <v>4.0482995975033541E-3</v>
      </c>
      <c r="DW62" s="262">
        <v>9.0999241672986056E-4</v>
      </c>
      <c r="DX62" s="262">
        <v>1.0733243889634253E-3</v>
      </c>
      <c r="DY62" s="262">
        <v>3777.94</v>
      </c>
      <c r="DZ62" s="262">
        <v>2072.3000000000002</v>
      </c>
      <c r="EA62" s="262">
        <v>16.690000000000001</v>
      </c>
      <c r="EB62" s="262">
        <v>216.28</v>
      </c>
      <c r="EC62" s="262">
        <v>86.76</v>
      </c>
      <c r="ED62" s="262">
        <v>95.34</v>
      </c>
      <c r="EE62" s="262">
        <f t="shared" si="8"/>
        <v>0.6029933075937185</v>
      </c>
      <c r="EF62" s="262">
        <f t="shared" si="9"/>
        <v>0.33075777575251669</v>
      </c>
      <c r="EG62" s="262">
        <f t="shared" si="10"/>
        <v>2.663874572846356E-3</v>
      </c>
      <c r="EH62" s="262">
        <f t="shared" si="11"/>
        <v>3.4520239222001786E-2</v>
      </c>
      <c r="EI62" s="262">
        <f t="shared" si="12"/>
        <v>1.3847678726192322E-2</v>
      </c>
      <c r="EJ62" s="262">
        <f t="shared" si="13"/>
        <v>1.5217124132724479E-2</v>
      </c>
      <c r="EK62" s="262">
        <v>1.8474800999999999E-3</v>
      </c>
      <c r="EP62" s="262">
        <v>1.6493330625607678E-3</v>
      </c>
      <c r="EQ62" s="262">
        <v>1.7008631533691473E-2</v>
      </c>
      <c r="EU62" s="262">
        <v>1286.48</v>
      </c>
    </row>
    <row r="63" spans="1:151">
      <c r="A63" s="352">
        <v>3461</v>
      </c>
      <c r="B63" s="262">
        <v>3</v>
      </c>
      <c r="C63" s="262">
        <v>4</v>
      </c>
      <c r="D63" s="262">
        <v>61</v>
      </c>
      <c r="E63" s="262" t="s">
        <v>195</v>
      </c>
      <c r="F63" s="262" t="s">
        <v>2321</v>
      </c>
      <c r="G63" s="262" t="s">
        <v>2322</v>
      </c>
      <c r="H63" s="262" t="s">
        <v>2202</v>
      </c>
      <c r="I63" s="262">
        <v>1.6637761223103483E-3</v>
      </c>
      <c r="J63" s="262">
        <v>1.4301805276963431</v>
      </c>
      <c r="K63" s="262">
        <v>1.5217522658610272</v>
      </c>
      <c r="L63" s="262">
        <v>1.5687179040821655</v>
      </c>
      <c r="M63" s="262">
        <v>1.282122905027933</v>
      </c>
      <c r="N63" s="262">
        <v>1.2712041884816754</v>
      </c>
      <c r="O63" s="262">
        <v>1.4452764976958525</v>
      </c>
      <c r="P63" s="262">
        <v>1.2106752931661948</v>
      </c>
      <c r="Q63" s="262">
        <v>1.1124567474048443</v>
      </c>
      <c r="R63" s="262">
        <v>1.5602409638554218</v>
      </c>
      <c r="S63" s="262">
        <v>1.3128834355828221</v>
      </c>
      <c r="T63" s="262">
        <v>1.3128834355828221</v>
      </c>
      <c r="U63">
        <v>6481</v>
      </c>
      <c r="V63">
        <v>3310</v>
      </c>
      <c r="W63">
        <v>11489</v>
      </c>
      <c r="X63">
        <v>4177</v>
      </c>
      <c r="Y63">
        <v>4209</v>
      </c>
      <c r="Z63">
        <v>1654</v>
      </c>
      <c r="AA63">
        <v>897</v>
      </c>
      <c r="AB63">
        <v>0</v>
      </c>
      <c r="AC63">
        <v>9269</v>
      </c>
      <c r="AD63">
        <v>5037</v>
      </c>
      <c r="AE63">
        <v>18023</v>
      </c>
      <c r="AF63">
        <v>5345</v>
      </c>
      <c r="AG63">
        <v>5503</v>
      </c>
      <c r="AH63">
        <v>2063</v>
      </c>
      <c r="AI63" s="262">
        <v>1177</v>
      </c>
      <c r="AJ63" s="262">
        <v>0</v>
      </c>
      <c r="AK63" s="262">
        <v>0.80398945462630622</v>
      </c>
      <c r="AL63" s="262">
        <v>0.10656544801956612</v>
      </c>
      <c r="AM63" s="262">
        <v>7.8931486834164469E-2</v>
      </c>
      <c r="AN63" s="262">
        <v>8.957215004923292E-3</v>
      </c>
      <c r="AO63" s="262">
        <v>1.5563955150398629E-3</v>
      </c>
      <c r="AP63" s="262">
        <v>2.7434329211950544E-2</v>
      </c>
      <c r="AQ63" s="262">
        <v>0.13930567166806002</v>
      </c>
      <c r="AR63" s="262">
        <v>0.17675012100145202</v>
      </c>
      <c r="AS63" s="262">
        <v>0.16891802701632419</v>
      </c>
      <c r="AT63" s="262">
        <v>0.16099793197518369</v>
      </c>
      <c r="AU63" s="262">
        <v>0.1503278039336472</v>
      </c>
      <c r="AV63" s="262">
        <v>8.2258987107845294E-2</v>
      </c>
      <c r="AW63" s="262">
        <v>3.7202446429357154E-2</v>
      </c>
      <c r="AX63" s="262">
        <v>2.1450257403088837E-2</v>
      </c>
      <c r="AY63" s="262">
        <v>3.5354424253091037E-2</v>
      </c>
      <c r="AZ63" s="262">
        <v>25312</v>
      </c>
      <c r="BA63" s="262">
        <v>3355</v>
      </c>
      <c r="BB63" s="262">
        <v>2485</v>
      </c>
      <c r="BC63" s="262">
        <v>282</v>
      </c>
      <c r="BD63" s="262">
        <v>49</v>
      </c>
      <c r="BE63" s="262">
        <v>45457</v>
      </c>
      <c r="BF63" s="262">
        <v>1</v>
      </c>
      <c r="BG63" s="262">
        <v>2</v>
      </c>
      <c r="BH63" s="262">
        <v>3.68</v>
      </c>
      <c r="BI63" s="262">
        <v>7.7</v>
      </c>
      <c r="BJ63" s="262">
        <v>43</v>
      </c>
      <c r="BK63" s="262">
        <f t="shared" si="14"/>
        <v>45445</v>
      </c>
      <c r="BL63" s="262">
        <f t="shared" si="15"/>
        <v>-12</v>
      </c>
      <c r="BM63" s="274">
        <f t="shared" si="16"/>
        <v>-2.6398574476978241E-4</v>
      </c>
      <c r="BN63" s="262">
        <f t="shared" si="17"/>
        <v>1.3376584571965675E-3</v>
      </c>
      <c r="BO63" s="262">
        <f t="shared" si="0"/>
        <v>1.7730104787825872E-4</v>
      </c>
      <c r="BP63" s="262">
        <f t="shared" si="1"/>
        <v>1.3132432309313647E-4</v>
      </c>
      <c r="BQ63" s="262">
        <f t="shared" si="2"/>
        <v>1.4902800447591343E-5</v>
      </c>
      <c r="BR63" s="262">
        <f t="shared" si="3"/>
        <v>2.5894936947942405E-6</v>
      </c>
      <c r="BS63" s="262">
        <f t="shared" si="18"/>
        <v>143.12945492003271</v>
      </c>
      <c r="BT63" s="262">
        <f t="shared" si="19"/>
        <v>18.971212122973682</v>
      </c>
      <c r="BU63" s="262">
        <f t="shared" si="20"/>
        <v>14.051702570965602</v>
      </c>
      <c r="BV63" s="262">
        <f t="shared" si="21"/>
        <v>1.5945996478922737</v>
      </c>
      <c r="BW63" s="262">
        <f t="shared" si="22"/>
        <v>0.27707582534298375</v>
      </c>
      <c r="BX63" s="262">
        <f t="shared" si="23"/>
        <v>143.12945492003271</v>
      </c>
      <c r="BY63" s="262">
        <f t="shared" si="24"/>
        <v>37.942424245947365</v>
      </c>
      <c r="BZ63" s="262">
        <f t="shared" si="25"/>
        <v>51.710265461153419</v>
      </c>
      <c r="CA63" s="262">
        <f t="shared" si="26"/>
        <v>12.278417288770507</v>
      </c>
      <c r="CB63" s="262">
        <f t="shared" si="27"/>
        <v>11.914260489748301</v>
      </c>
      <c r="CC63" s="262">
        <f t="shared" si="28"/>
        <v>256.97482240565228</v>
      </c>
      <c r="CD63" s="262">
        <f t="shared" si="29"/>
        <v>7.0499318770591897</v>
      </c>
      <c r="CE63" s="262">
        <f t="shared" si="30"/>
        <v>35.798050236999828</v>
      </c>
      <c r="CF63" s="262">
        <f t="shared" si="31"/>
        <v>45.420330954525681</v>
      </c>
      <c r="CG63" s="262">
        <f t="shared" si="32"/>
        <v>43.407679993633081</v>
      </c>
      <c r="CH63" s="262">
        <f t="shared" si="33"/>
        <v>41.372414977000119</v>
      </c>
      <c r="CI63" s="262">
        <f t="shared" si="34"/>
        <v>38.630460718480705</v>
      </c>
      <c r="CJ63" s="262">
        <f t="shared" si="35"/>
        <v>21.138488603307383</v>
      </c>
      <c r="CK63" s="262">
        <f t="shared" si="36"/>
        <v>9.5600920642398481</v>
      </c>
      <c r="CL63" s="262">
        <f t="shared" si="37"/>
        <v>5.5121760867142822</v>
      </c>
      <c r="CM63" s="262">
        <f t="shared" si="38"/>
        <v>9.0851968936921548</v>
      </c>
      <c r="CN63" s="262">
        <f>CD63*parameters!J$4+CE63*parameters!K$4+CF63*parameters!L$4+CG63*parameters!M$4+CH63*parameters!N$4+CI63*parameters!O$4+CJ63*parameters!P$4+CK63*parameters!Q$4+CL63*parameters!R$4+CM63*parameters!S$4</f>
        <v>26101.651951784923</v>
      </c>
      <c r="CO63" s="262">
        <f t="shared" si="39"/>
        <v>20985.452917561222</v>
      </c>
      <c r="CP63" s="262">
        <f t="shared" si="40"/>
        <v>2781.5342342927429</v>
      </c>
      <c r="CQ63" s="262">
        <f t="shared" si="41"/>
        <v>2060.2421973822547</v>
      </c>
      <c r="CR63" s="262">
        <f t="shared" si="42"/>
        <v>233.79810851581325</v>
      </c>
      <c r="CS63" s="262">
        <f t="shared" si="43"/>
        <v>40.624494032889537</v>
      </c>
      <c r="CT63" s="349" t="s">
        <v>3898</v>
      </c>
      <c r="CU63" t="s">
        <v>3899</v>
      </c>
      <c r="CV63" t="s">
        <v>3900</v>
      </c>
      <c r="CW63">
        <v>52807</v>
      </c>
      <c r="CX63" s="262">
        <v>1.1123522773973649E-2</v>
      </c>
      <c r="CY63">
        <v>2871</v>
      </c>
      <c r="CZ63">
        <v>0.94563220999999997</v>
      </c>
      <c r="DA63">
        <v>33011</v>
      </c>
      <c r="DB63">
        <v>18511</v>
      </c>
      <c r="DC63">
        <v>1052</v>
      </c>
      <c r="DD63">
        <v>148</v>
      </c>
      <c r="DE63">
        <v>31</v>
      </c>
      <c r="DF63">
        <v>54</v>
      </c>
      <c r="DG63">
        <v>31217</v>
      </c>
      <c r="DH63">
        <v>17503</v>
      </c>
      <c r="DI63">
        <v>996</v>
      </c>
      <c r="DJ63">
        <v>139</v>
      </c>
      <c r="DK63">
        <v>31</v>
      </c>
      <c r="DL63">
        <v>52</v>
      </c>
      <c r="DM63" s="262">
        <v>1794</v>
      </c>
      <c r="DN63" s="262">
        <v>1008</v>
      </c>
      <c r="DO63" s="262">
        <v>56</v>
      </c>
      <c r="DP63" s="262">
        <v>9</v>
      </c>
      <c r="DQ63" s="262">
        <v>0</v>
      </c>
      <c r="DR63" s="262">
        <v>2</v>
      </c>
      <c r="DS63" s="262">
        <v>0.62512545685231125</v>
      </c>
      <c r="DT63" s="262">
        <v>0.35054064802014884</v>
      </c>
      <c r="DU63" s="262">
        <v>1.9921601302857576E-2</v>
      </c>
      <c r="DV63" s="262">
        <v>2.8026587384248299E-3</v>
      </c>
      <c r="DW63" s="262">
        <v>5.8704338439979551E-4</v>
      </c>
      <c r="DX63" s="262">
        <v>1.0225917018577082E-3</v>
      </c>
      <c r="DY63" s="262">
        <v>2327.5</v>
      </c>
      <c r="DZ63" s="262">
        <v>1276.69</v>
      </c>
      <c r="EA63" s="262">
        <v>10.28</v>
      </c>
      <c r="EB63" s="262">
        <v>133.24</v>
      </c>
      <c r="EC63" s="262">
        <v>53.46</v>
      </c>
      <c r="ED63" s="262">
        <v>58.73</v>
      </c>
      <c r="EE63" s="262">
        <f t="shared" si="8"/>
        <v>0.60299489624083524</v>
      </c>
      <c r="EF63" s="262">
        <f t="shared" si="9"/>
        <v>0.33075727350449496</v>
      </c>
      <c r="EG63" s="262">
        <f t="shared" si="10"/>
        <v>2.6632814321614546E-3</v>
      </c>
      <c r="EH63" s="262">
        <f t="shared" si="11"/>
        <v>3.4519028990388355E-2</v>
      </c>
      <c r="EI63" s="262">
        <f t="shared" si="12"/>
        <v>1.3850099743516671E-2</v>
      </c>
      <c r="EJ63" s="262">
        <f t="shared" si="13"/>
        <v>1.521542008860333E-2</v>
      </c>
      <c r="EK63" s="262">
        <v>1.1381887000000001E-3</v>
      </c>
      <c r="EP63" s="262">
        <v>1.1224660686622392E-3</v>
      </c>
      <c r="EQ63" s="262">
        <v>1.1575352610288105E-2</v>
      </c>
      <c r="EU63" s="262">
        <v>875.52</v>
      </c>
    </row>
    <row r="64" spans="1:151">
      <c r="A64" s="352">
        <v>3462</v>
      </c>
      <c r="B64" s="262">
        <v>3</v>
      </c>
      <c r="C64" s="262">
        <v>4</v>
      </c>
      <c r="D64" s="262">
        <v>62</v>
      </c>
      <c r="E64" s="262" t="s">
        <v>195</v>
      </c>
      <c r="F64" s="262" t="s">
        <v>2323</v>
      </c>
      <c r="G64" s="262" t="s">
        <v>2324</v>
      </c>
      <c r="H64" s="262" t="s">
        <v>2202</v>
      </c>
      <c r="I64" s="262">
        <v>1.1803335035352931E-3</v>
      </c>
      <c r="J64" s="262">
        <v>1.3575050709939147</v>
      </c>
      <c r="K64" s="262">
        <v>1.2709313264346189</v>
      </c>
      <c r="L64" s="262">
        <v>1.3379787117304949</v>
      </c>
      <c r="M64" s="262">
        <v>1.4857491856677525</v>
      </c>
      <c r="N64" s="262">
        <v>1.4199743918053778</v>
      </c>
      <c r="O64" s="262">
        <v>1.4882790165809034</v>
      </c>
      <c r="P64" s="262">
        <v>1.2870923288929719</v>
      </c>
      <c r="Q64" s="262">
        <v>1.1878557874762807</v>
      </c>
      <c r="R64" s="262">
        <v>1.2522255192878338</v>
      </c>
      <c r="S64" s="262">
        <v>1.3991416309012876</v>
      </c>
      <c r="T64" s="262">
        <v>1.3991416309012876</v>
      </c>
      <c r="U64">
        <v>1972</v>
      </c>
      <c r="V64">
        <v>2126</v>
      </c>
      <c r="W64">
        <v>9113</v>
      </c>
      <c r="X64">
        <v>3237</v>
      </c>
      <c r="Y64">
        <v>3926</v>
      </c>
      <c r="Z64">
        <v>1728</v>
      </c>
      <c r="AA64">
        <v>1282</v>
      </c>
      <c r="AB64">
        <v>0</v>
      </c>
      <c r="AC64">
        <v>2677</v>
      </c>
      <c r="AD64">
        <v>2702</v>
      </c>
      <c r="AE64">
        <v>12193</v>
      </c>
      <c r="AF64">
        <v>4758</v>
      </c>
      <c r="AG64">
        <v>5405</v>
      </c>
      <c r="AH64">
        <v>2096</v>
      </c>
      <c r="AI64" s="262">
        <v>1793</v>
      </c>
      <c r="AJ64" s="262">
        <v>0</v>
      </c>
      <c r="AK64" s="262">
        <v>0.79623908663532572</v>
      </c>
      <c r="AL64" s="262">
        <v>0.12876650996194314</v>
      </c>
      <c r="AM64" s="262">
        <v>6.7606895007835233E-2</v>
      </c>
      <c r="AN64" s="262">
        <v>6.0890978285202593E-3</v>
      </c>
      <c r="AO64" s="262">
        <v>1.2984105663756437E-3</v>
      </c>
      <c r="AP64" s="262">
        <v>4.1748184501110855E-2</v>
      </c>
      <c r="AQ64" s="262">
        <v>0.12524455350333255</v>
      </c>
      <c r="AR64" s="262">
        <v>0.16410783566004575</v>
      </c>
      <c r="AS64" s="262">
        <v>0.17199986736081174</v>
      </c>
      <c r="AT64" s="262">
        <v>0.15087707663229102</v>
      </c>
      <c r="AU64" s="262">
        <v>0.14683158139072189</v>
      </c>
      <c r="AV64" s="262">
        <v>9.559969492986703E-2</v>
      </c>
      <c r="AW64" s="262">
        <v>4.4467287860198296E-2</v>
      </c>
      <c r="AX64" s="262">
        <v>2.3245017740491428E-2</v>
      </c>
      <c r="AY64" s="262">
        <v>3.5878900421129421E-2</v>
      </c>
      <c r="AZ64" s="262">
        <v>17784</v>
      </c>
      <c r="BA64" s="262">
        <v>2876</v>
      </c>
      <c r="BB64" s="262">
        <v>1510</v>
      </c>
      <c r="BC64" s="262">
        <v>136</v>
      </c>
      <c r="BD64" s="262">
        <v>29</v>
      </c>
      <c r="BE64" s="262">
        <v>30157</v>
      </c>
      <c r="BF64" s="262">
        <v>1</v>
      </c>
      <c r="BG64" s="262">
        <v>2</v>
      </c>
      <c r="BH64" s="262">
        <v>3.39</v>
      </c>
      <c r="BI64" s="262">
        <v>7.6</v>
      </c>
      <c r="BJ64" s="262">
        <v>16</v>
      </c>
      <c r="BK64" s="262">
        <f t="shared" si="14"/>
        <v>30153</v>
      </c>
      <c r="BL64" s="262">
        <f t="shared" si="15"/>
        <v>-4</v>
      </c>
      <c r="BM64" s="274">
        <f t="shared" si="16"/>
        <v>-1.3263918824816791E-4</v>
      </c>
      <c r="BN64" s="262">
        <f t="shared" si="17"/>
        <v>9.3982767078001569E-4</v>
      </c>
      <c r="BO64" s="262">
        <f t="shared" si="0"/>
        <v>1.5198742584139255E-4</v>
      </c>
      <c r="BP64" s="262">
        <f t="shared" si="1"/>
        <v>7.979868324774088E-5</v>
      </c>
      <c r="BQ64" s="262">
        <f t="shared" si="2"/>
        <v>7.1871661733064629E-6</v>
      </c>
      <c r="BR64" s="262">
        <f t="shared" si="3"/>
        <v>1.5325574928374076E-6</v>
      </c>
      <c r="BS64" s="262">
        <f t="shared" si="18"/>
        <v>100.56156077346168</v>
      </c>
      <c r="BT64" s="262">
        <f t="shared" si="19"/>
        <v>16.262654565029003</v>
      </c>
      <c r="BU64" s="262">
        <f t="shared" si="20"/>
        <v>8.5384591075082739</v>
      </c>
      <c r="BV64" s="262">
        <f t="shared" si="21"/>
        <v>0.76902678054379148</v>
      </c>
      <c r="BW64" s="262">
        <f t="shared" si="22"/>
        <v>0.1639836517336026</v>
      </c>
      <c r="BX64" s="262">
        <f t="shared" si="23"/>
        <v>100.56156077346168</v>
      </c>
      <c r="BY64" s="262">
        <f t="shared" si="24"/>
        <v>32.525309130058005</v>
      </c>
      <c r="BZ64" s="262">
        <f t="shared" si="25"/>
        <v>28.945376374453048</v>
      </c>
      <c r="CA64" s="262">
        <f t="shared" si="26"/>
        <v>5.8446035321328154</v>
      </c>
      <c r="CB64" s="262">
        <f t="shared" si="27"/>
        <v>2.6237384277376417</v>
      </c>
      <c r="CC64" s="262">
        <f t="shared" si="28"/>
        <v>170.5005882378432</v>
      </c>
      <c r="CD64" s="262">
        <f t="shared" si="29"/>
        <v>7.1180900153014095</v>
      </c>
      <c r="CE64" s="262">
        <f t="shared" si="30"/>
        <v>21.354270045904226</v>
      </c>
      <c r="CF64" s="262">
        <f t="shared" si="31"/>
        <v>27.980482514477103</v>
      </c>
      <c r="CG64" s="262">
        <f t="shared" si="32"/>
        <v>29.32607856184941</v>
      </c>
      <c r="CH64" s="262">
        <f t="shared" si="33"/>
        <v>25.724630317411766</v>
      </c>
      <c r="CI64" s="262">
        <f t="shared" si="34"/>
        <v>25.034870999010835</v>
      </c>
      <c r="CJ64" s="262">
        <f t="shared" si="35"/>
        <v>16.299804220900686</v>
      </c>
      <c r="CK64" s="262">
        <f t="shared" si="36"/>
        <v>7.5816987375053131</v>
      </c>
      <c r="CL64" s="262">
        <f t="shared" si="37"/>
        <v>3.9632891983528893</v>
      </c>
      <c r="CM64" s="262">
        <f t="shared" si="38"/>
        <v>6.1173736271295667</v>
      </c>
      <c r="CN64" s="262">
        <f>CD64*parameters!J$4+CE64*parameters!K$4+CF64*parameters!L$4+CG64*parameters!M$4+CH64*parameters!N$4+CI64*parameters!O$4+CJ64*parameters!P$4+CK64*parameters!Q$4+CL64*parameters!R$4+CM64*parameters!S$4</f>
        <v>17526.501592322405</v>
      </c>
      <c r="CO64" s="262">
        <f t="shared" si="39"/>
        <v>13955.285619783373</v>
      </c>
      <c r="CP64" s="262">
        <f t="shared" si="40"/>
        <v>2256.8264418857952</v>
      </c>
      <c r="CQ64" s="262">
        <f t="shared" si="41"/>
        <v>1184.912353006798</v>
      </c>
      <c r="CR64" s="262">
        <f t="shared" si="42"/>
        <v>106.72058278736722</v>
      </c>
      <c r="CS64" s="262">
        <f t="shared" si="43"/>
        <v>22.756594859070955</v>
      </c>
      <c r="CT64" s="349" t="s">
        <v>3901</v>
      </c>
      <c r="CU64" t="s">
        <v>3902</v>
      </c>
      <c r="CV64" t="s">
        <v>3903</v>
      </c>
      <c r="CW64">
        <v>35470</v>
      </c>
      <c r="CX64" s="262">
        <v>7.4715729504203103E-3</v>
      </c>
      <c r="CY64">
        <v>1664</v>
      </c>
      <c r="CZ64">
        <v>0.95308711999999995</v>
      </c>
      <c r="DA64">
        <v>22377</v>
      </c>
      <c r="DB64">
        <v>12192</v>
      </c>
      <c r="DC64">
        <v>745</v>
      </c>
      <c r="DD64">
        <v>124</v>
      </c>
      <c r="DE64">
        <v>11</v>
      </c>
      <c r="DF64">
        <v>17</v>
      </c>
      <c r="DG64">
        <v>21327</v>
      </c>
      <c r="DH64">
        <v>11619</v>
      </c>
      <c r="DI64">
        <v>713</v>
      </c>
      <c r="DJ64">
        <v>119</v>
      </c>
      <c r="DK64">
        <v>11</v>
      </c>
      <c r="DL64">
        <v>17</v>
      </c>
      <c r="DM64" s="262">
        <v>1050</v>
      </c>
      <c r="DN64" s="262">
        <v>573</v>
      </c>
      <c r="DO64" s="262">
        <v>32</v>
      </c>
      <c r="DP64" s="262">
        <v>5</v>
      </c>
      <c r="DQ64" s="262">
        <v>0</v>
      </c>
      <c r="DR64" s="262">
        <v>0</v>
      </c>
      <c r="DS64" s="262">
        <v>0.63087115872568367</v>
      </c>
      <c r="DT64" s="262">
        <v>0.34372709331829715</v>
      </c>
      <c r="DU64" s="262">
        <v>2.1003665069072457E-2</v>
      </c>
      <c r="DV64" s="262">
        <v>3.4959120383422611E-3</v>
      </c>
      <c r="DW64" s="262">
        <v>3.1012122920778123E-4</v>
      </c>
      <c r="DX64" s="262">
        <v>4.7927826332111646E-4</v>
      </c>
      <c r="DY64" s="262">
        <v>1563.36</v>
      </c>
      <c r="DZ64" s="262">
        <v>857.55</v>
      </c>
      <c r="EA64" s="262">
        <v>6.91</v>
      </c>
      <c r="EB64" s="262">
        <v>89.51</v>
      </c>
      <c r="EC64" s="262">
        <v>35.909999999999997</v>
      </c>
      <c r="ED64" s="262">
        <v>39.450000000000003</v>
      </c>
      <c r="EE64" s="262">
        <f t="shared" si="8"/>
        <v>0.60298763060759297</v>
      </c>
      <c r="EF64" s="262">
        <f t="shared" si="9"/>
        <v>0.33075685870659433</v>
      </c>
      <c r="EG64" s="262">
        <f t="shared" si="10"/>
        <v>2.6651855794560864E-3</v>
      </c>
      <c r="EH64" s="262">
        <f t="shared" si="11"/>
        <v>3.4523988598714084E-2</v>
      </c>
      <c r="EI64" s="262">
        <f t="shared" si="12"/>
        <v>1.3850479617694365E-2</v>
      </c>
      <c r="EJ64" s="262">
        <f t="shared" si="13"/>
        <v>1.5215856889948282E-2</v>
      </c>
      <c r="EK64" s="262">
        <v>7.6451500000000001E-4</v>
      </c>
      <c r="EP64" s="262">
        <v>7.0862737970180947E-4</v>
      </c>
      <c r="EQ64" s="262">
        <v>7.3076701544563171E-3</v>
      </c>
      <c r="EU64" s="262">
        <v>552.73</v>
      </c>
    </row>
    <row r="65" spans="1:151">
      <c r="A65" s="352">
        <v>4011</v>
      </c>
      <c r="B65" s="262">
        <v>4</v>
      </c>
      <c r="C65" s="262">
        <v>0</v>
      </c>
      <c r="D65" s="262">
        <v>11</v>
      </c>
      <c r="E65" s="262" t="s">
        <v>193</v>
      </c>
      <c r="F65" s="262" t="s">
        <v>2325</v>
      </c>
      <c r="G65" s="262" t="s">
        <v>2326</v>
      </c>
      <c r="H65" s="262" t="s">
        <v>2202</v>
      </c>
      <c r="I65" s="262">
        <v>6.2645137158082462E-3</v>
      </c>
      <c r="J65" s="262">
        <v>1.8053212970661598</v>
      </c>
      <c r="K65" s="262">
        <v>1.653785807145739</v>
      </c>
      <c r="L65" s="262">
        <v>3.0327926591899157</v>
      </c>
      <c r="M65" s="262">
        <v>2.0679145061338056</v>
      </c>
      <c r="N65" s="262">
        <v>1.6963562753036436</v>
      </c>
      <c r="O65" s="262">
        <v>2.8162490508731968</v>
      </c>
      <c r="P65" s="262">
        <v>2.2579390797148413</v>
      </c>
      <c r="Q65" s="262">
        <v>1.6858952984328108</v>
      </c>
      <c r="R65" s="262">
        <v>1.7177453027139875</v>
      </c>
      <c r="S65" s="262">
        <v>2.4724501758499415</v>
      </c>
      <c r="T65" s="262">
        <v>2.4724501758499415</v>
      </c>
      <c r="U65">
        <v>16838</v>
      </c>
      <c r="V65">
        <v>22307</v>
      </c>
      <c r="W65">
        <v>53945</v>
      </c>
      <c r="X65">
        <v>10624</v>
      </c>
      <c r="Y65">
        <v>8580</v>
      </c>
      <c r="Z65">
        <v>5394</v>
      </c>
      <c r="AA65">
        <v>4692</v>
      </c>
      <c r="AB65">
        <v>0</v>
      </c>
      <c r="AC65">
        <v>30398</v>
      </c>
      <c r="AD65">
        <v>36891</v>
      </c>
      <c r="AE65">
        <v>163604</v>
      </c>
      <c r="AF65">
        <v>20960</v>
      </c>
      <c r="AG65">
        <v>21579</v>
      </c>
      <c r="AH65">
        <v>9170</v>
      </c>
      <c r="AI65" s="262">
        <v>11600</v>
      </c>
      <c r="AJ65" s="262">
        <v>0</v>
      </c>
      <c r="AK65" s="262">
        <v>0.65797487789035014</v>
      </c>
      <c r="AL65" s="262">
        <v>0.10722872255169097</v>
      </c>
      <c r="AM65" s="262">
        <v>0.15789473684210525</v>
      </c>
      <c r="AN65" s="262">
        <v>6.3665735905720389E-2</v>
      </c>
      <c r="AO65" s="262">
        <v>1.3235926810133202E-2</v>
      </c>
      <c r="AP65" s="262">
        <v>7.267720600890025E-2</v>
      </c>
      <c r="AQ65" s="262">
        <v>0.23824509766043461</v>
      </c>
      <c r="AR65" s="262">
        <v>0.28119391242347502</v>
      </c>
      <c r="AS65" s="262">
        <v>0.14873327690184082</v>
      </c>
      <c r="AT65" s="262">
        <v>9.7003628240566755E-2</v>
      </c>
      <c r="AU65" s="262">
        <v>8.2546863310514876E-2</v>
      </c>
      <c r="AV65" s="262">
        <v>3.8677817154939571E-2</v>
      </c>
      <c r="AW65" s="262">
        <v>1.6265616713088009E-2</v>
      </c>
      <c r="AX65" s="262">
        <v>9.3217332663648404E-3</v>
      </c>
      <c r="AY65" s="262">
        <v>1.5334848319875242E-2</v>
      </c>
      <c r="AZ65" s="262">
        <v>77997</v>
      </c>
      <c r="BA65" s="262">
        <v>12711</v>
      </c>
      <c r="BB65" s="262">
        <v>18717</v>
      </c>
      <c r="BC65" s="262">
        <v>7547</v>
      </c>
      <c r="BD65" s="262">
        <v>1569</v>
      </c>
      <c r="BE65" s="262">
        <v>284715</v>
      </c>
      <c r="BF65" s="262">
        <v>1</v>
      </c>
      <c r="BG65" s="262">
        <v>2</v>
      </c>
      <c r="BH65" s="262">
        <v>3.17</v>
      </c>
      <c r="BI65" s="262">
        <v>8.6999999999999993</v>
      </c>
      <c r="BJ65" s="262">
        <v>36</v>
      </c>
      <c r="BK65" s="262">
        <f t="shared" si="14"/>
        <v>284895</v>
      </c>
      <c r="BL65" s="262">
        <f t="shared" si="15"/>
        <v>180</v>
      </c>
      <c r="BM65" s="274">
        <f t="shared" si="16"/>
        <v>6.3221115852694801E-4</v>
      </c>
      <c r="BN65" s="262">
        <f t="shared" si="17"/>
        <v>4.1218926472013544E-3</v>
      </c>
      <c r="BO65" s="262">
        <f t="shared" si="0"/>
        <v>6.7173580315366512E-4</v>
      </c>
      <c r="BP65" s="262">
        <f t="shared" si="1"/>
        <v>9.8913374460130195E-4</v>
      </c>
      <c r="BQ65" s="262">
        <f t="shared" si="2"/>
        <v>3.9883487580841086E-4</v>
      </c>
      <c r="BR65" s="262">
        <f t="shared" si="3"/>
        <v>8.2916645043513534E-5</v>
      </c>
      <c r="BS65" s="262">
        <f t="shared" si="18"/>
        <v>441.04251325054491</v>
      </c>
      <c r="BT65" s="262">
        <f t="shared" si="19"/>
        <v>71.875730937442171</v>
      </c>
      <c r="BU65" s="262">
        <f t="shared" si="20"/>
        <v>105.83731067233931</v>
      </c>
      <c r="BV65" s="262">
        <f t="shared" si="21"/>
        <v>42.675331711499965</v>
      </c>
      <c r="BW65" s="262">
        <f t="shared" si="22"/>
        <v>8.8720810196559476</v>
      </c>
      <c r="BX65" s="262">
        <f t="shared" si="23"/>
        <v>441.04251325054491</v>
      </c>
      <c r="BY65" s="262">
        <f t="shared" si="24"/>
        <v>143.75146187488434</v>
      </c>
      <c r="BZ65" s="262">
        <f t="shared" si="25"/>
        <v>335.50427483131563</v>
      </c>
      <c r="CA65" s="262">
        <f t="shared" si="26"/>
        <v>371.27538589004968</v>
      </c>
      <c r="CB65" s="262">
        <f t="shared" si="27"/>
        <v>319.39491670761413</v>
      </c>
      <c r="CC65" s="262">
        <f t="shared" si="28"/>
        <v>1610.9685525544087</v>
      </c>
      <c r="CD65" s="262">
        <f t="shared" si="29"/>
        <v>117.08069336785661</v>
      </c>
      <c r="CE65" s="262">
        <f t="shared" si="30"/>
        <v>383.80536013121412</v>
      </c>
      <c r="CF65" s="262">
        <f t="shared" si="31"/>
        <v>452.99455008395671</v>
      </c>
      <c r="CG65" s="262">
        <f t="shared" si="32"/>
        <v>239.60463180723258</v>
      </c>
      <c r="CH65" s="262">
        <f t="shared" si="33"/>
        <v>156.26979457923179</v>
      </c>
      <c r="CI65" s="262">
        <f t="shared" si="34"/>
        <v>132.98040090524677</v>
      </c>
      <c r="CJ65" s="262">
        <f t="shared" si="35"/>
        <v>62.308747118057077</v>
      </c>
      <c r="CK65" s="262">
        <f t="shared" si="36"/>
        <v>26.203397012688189</v>
      </c>
      <c r="CL65" s="262">
        <f t="shared" si="37"/>
        <v>15.017019147414047</v>
      </c>
      <c r="CM65" s="262">
        <f t="shared" si="38"/>
        <v>24.703958401510825</v>
      </c>
      <c r="CN65" s="262">
        <f>CD65*parameters!J$4+CE65*parameters!K$4+CF65*parameters!L$4+CG65*parameters!M$4+CH65*parameters!N$4+CI65*parameters!O$4+CJ65*parameters!P$4+CK65*parameters!Q$4+CL65*parameters!R$4+CM65*parameters!S$4</f>
        <v>128214.76062950685</v>
      </c>
      <c r="CO65" s="262">
        <f t="shared" si="39"/>
        <v>84362.091468940242</v>
      </c>
      <c r="CP65" s="262">
        <f t="shared" si="40"/>
        <v>13748.304994572862</v>
      </c>
      <c r="CQ65" s="262">
        <f t="shared" si="41"/>
        <v>20244.435888869502</v>
      </c>
      <c r="CR65" s="262">
        <f t="shared" si="42"/>
        <v>8162.8870894533393</v>
      </c>
      <c r="CS65" s="262">
        <f t="shared" si="43"/>
        <v>1697.0411876709006</v>
      </c>
      <c r="CT65" s="349" t="s">
        <v>3904</v>
      </c>
      <c r="CU65" t="s">
        <v>3905</v>
      </c>
      <c r="CV65" t="s">
        <v>3906</v>
      </c>
      <c r="CW65">
        <v>242480</v>
      </c>
      <c r="CX65" s="262">
        <v>0.82895177666709974</v>
      </c>
      <c r="CY65">
        <v>33773</v>
      </c>
      <c r="CZ65">
        <v>0.86071841000000004</v>
      </c>
      <c r="DA65">
        <v>161601</v>
      </c>
      <c r="DB65">
        <v>75723</v>
      </c>
      <c r="DC65">
        <v>2737</v>
      </c>
      <c r="DD65">
        <v>1688</v>
      </c>
      <c r="DE65">
        <v>341</v>
      </c>
      <c r="DF65">
        <v>390</v>
      </c>
      <c r="DG65">
        <v>139090</v>
      </c>
      <c r="DH65">
        <v>65175</v>
      </c>
      <c r="DI65">
        <v>2356</v>
      </c>
      <c r="DJ65">
        <v>1453</v>
      </c>
      <c r="DK65">
        <v>293</v>
      </c>
      <c r="DL65">
        <v>336</v>
      </c>
      <c r="DM65" s="262">
        <v>22511</v>
      </c>
      <c r="DN65" s="262">
        <v>10548</v>
      </c>
      <c r="DO65" s="262">
        <v>381</v>
      </c>
      <c r="DP65" s="262">
        <v>235</v>
      </c>
      <c r="DQ65" s="262">
        <v>48</v>
      </c>
      <c r="DR65" s="262">
        <v>54</v>
      </c>
      <c r="DS65" s="262">
        <v>0.66645084130649945</v>
      </c>
      <c r="DT65" s="262">
        <v>0.31228554932365554</v>
      </c>
      <c r="DU65" s="262">
        <v>1.1287528868360278E-2</v>
      </c>
      <c r="DV65" s="262">
        <v>6.9613988782580008E-3</v>
      </c>
      <c r="DW65" s="262">
        <v>1.4063015506433521E-3</v>
      </c>
      <c r="DX65" s="262">
        <v>1.6083800725833059E-3</v>
      </c>
      <c r="DY65" s="262">
        <v>9678.7900000000009</v>
      </c>
      <c r="DZ65" s="262">
        <v>5633.93</v>
      </c>
      <c r="EA65" s="262">
        <v>31.32</v>
      </c>
      <c r="EB65" s="262">
        <v>1285.8699999999999</v>
      </c>
      <c r="EC65" s="262">
        <v>228.13</v>
      </c>
      <c r="ED65" s="262">
        <v>227.07</v>
      </c>
      <c r="EE65" s="262">
        <f t="shared" si="8"/>
        <v>0.56650440061550678</v>
      </c>
      <c r="EF65" s="262">
        <f t="shared" si="9"/>
        <v>0.32975672969035613</v>
      </c>
      <c r="EG65" s="262">
        <f t="shared" si="10"/>
        <v>1.833175203437379E-3</v>
      </c>
      <c r="EH65" s="262">
        <f t="shared" si="11"/>
        <v>7.5262611712772112E-2</v>
      </c>
      <c r="EI65" s="262">
        <f t="shared" si="12"/>
        <v>1.3352562553006682E-2</v>
      </c>
      <c r="EJ65" s="262">
        <f t="shared" si="13"/>
        <v>1.3290520224920997E-2</v>
      </c>
      <c r="EK65" s="262">
        <v>4.9317937000000001E-3</v>
      </c>
      <c r="EP65" s="262">
        <v>6.7660768021223089E-3</v>
      </c>
      <c r="EQ65" s="262">
        <v>0.83382678075109506</v>
      </c>
      <c r="EU65" s="262">
        <v>5277.54</v>
      </c>
    </row>
    <row r="66" spans="1:151">
      <c r="A66" s="352">
        <v>4012</v>
      </c>
      <c r="B66" s="262">
        <v>4</v>
      </c>
      <c r="C66" s="262">
        <v>0</v>
      </c>
      <c r="D66" s="262">
        <v>12</v>
      </c>
      <c r="E66" s="262" t="s">
        <v>193</v>
      </c>
      <c r="F66" s="262" t="s">
        <v>2327</v>
      </c>
      <c r="G66" s="262" t="s">
        <v>2328</v>
      </c>
      <c r="H66" s="262" t="s">
        <v>2202</v>
      </c>
      <c r="I66" s="262">
        <v>1.1270110721465709E-3</v>
      </c>
      <c r="J66" s="262">
        <v>3.8836594394500263</v>
      </c>
      <c r="K66" s="262">
        <v>2.4007470651013874</v>
      </c>
      <c r="L66" s="262">
        <v>3.4488839900799118</v>
      </c>
      <c r="M66" s="262">
        <v>2.0289017341040463</v>
      </c>
      <c r="N66" s="262">
        <v>1.708185053380783</v>
      </c>
      <c r="O66" s="262">
        <v>2.6044776119402986</v>
      </c>
      <c r="P66" s="262">
        <v>1.6170598911070779</v>
      </c>
      <c r="Q66" s="262">
        <v>1.3288672350791717</v>
      </c>
      <c r="R66" s="262">
        <v>1.4888888888888889</v>
      </c>
      <c r="S66" s="262">
        <v>2.3265306122448979</v>
      </c>
      <c r="T66" s="262">
        <v>2.3265306122448979</v>
      </c>
      <c r="U66">
        <v>1891</v>
      </c>
      <c r="V66">
        <v>3748</v>
      </c>
      <c r="W66">
        <v>10887</v>
      </c>
      <c r="X66">
        <v>1838</v>
      </c>
      <c r="Y66">
        <v>1638</v>
      </c>
      <c r="Z66">
        <v>1226</v>
      </c>
      <c r="AA66">
        <v>539</v>
      </c>
      <c r="AB66">
        <v>0</v>
      </c>
      <c r="AC66">
        <v>7344</v>
      </c>
      <c r="AD66">
        <v>8998</v>
      </c>
      <c r="AE66">
        <v>37548</v>
      </c>
      <c r="AF66">
        <v>3639</v>
      </c>
      <c r="AG66">
        <v>3178</v>
      </c>
      <c r="AH66">
        <v>1694</v>
      </c>
      <c r="AI66" s="262">
        <v>1254</v>
      </c>
      <c r="AJ66" s="262">
        <v>0</v>
      </c>
      <c r="AK66" s="262">
        <v>0.64873862890368561</v>
      </c>
      <c r="AL66" s="262">
        <v>7.7979930601144137E-2</v>
      </c>
      <c r="AM66" s="262">
        <v>0.12172934446215887</v>
      </c>
      <c r="AN66" s="262">
        <v>0.13157647941479883</v>
      </c>
      <c r="AO66" s="262">
        <v>1.9975616618212511E-2</v>
      </c>
      <c r="AP66" s="262">
        <v>6.1361350173242429E-2</v>
      </c>
      <c r="AQ66" s="262">
        <v>0.28320745980296669</v>
      </c>
      <c r="AR66" s="262">
        <v>0.28086030433185905</v>
      </c>
      <c r="AS66" s="262">
        <v>0.14656149707004743</v>
      </c>
      <c r="AT66" s="262">
        <v>0.10426479745804659</v>
      </c>
      <c r="AU66" s="262">
        <v>6.7524629165402611E-2</v>
      </c>
      <c r="AV66" s="262">
        <v>2.8022162257101343E-2</v>
      </c>
      <c r="AW66" s="262">
        <v>1.3428284021779048E-2</v>
      </c>
      <c r="AX66" s="262">
        <v>6.1313449041179007E-3</v>
      </c>
      <c r="AY66" s="262">
        <v>8.6381708154369373E-3</v>
      </c>
      <c r="AZ66" s="262">
        <v>13835</v>
      </c>
      <c r="BA66" s="262">
        <v>1663</v>
      </c>
      <c r="BB66" s="262">
        <v>2596</v>
      </c>
      <c r="BC66" s="262">
        <v>2806</v>
      </c>
      <c r="BD66" s="262">
        <v>426</v>
      </c>
      <c r="BE66" s="262">
        <v>62629</v>
      </c>
      <c r="BF66" s="262">
        <v>1</v>
      </c>
      <c r="BG66" s="262">
        <v>2</v>
      </c>
      <c r="BH66" s="262">
        <v>3.47</v>
      </c>
      <c r="BI66" s="262">
        <v>9.6999999999999993</v>
      </c>
      <c r="BJ66" s="262">
        <v>22</v>
      </c>
      <c r="BK66" s="262">
        <f t="shared" si="14"/>
        <v>62759</v>
      </c>
      <c r="BL66" s="262">
        <f t="shared" si="15"/>
        <v>130</v>
      </c>
      <c r="BM66" s="274">
        <f t="shared" si="16"/>
        <v>2.0757157227482476E-3</v>
      </c>
      <c r="BN66" s="262">
        <f t="shared" si="17"/>
        <v>7.3113561770363905E-4</v>
      </c>
      <c r="BO66" s="262">
        <f t="shared" si="0"/>
        <v>8.7884245192710645E-5</v>
      </c>
      <c r="BP66" s="262">
        <f t="shared" si="1"/>
        <v>1.3719031901399689E-4</v>
      </c>
      <c r="BQ66" s="262">
        <f t="shared" si="2"/>
        <v>1.4828814913454364E-4</v>
      </c>
      <c r="BR66" s="262">
        <f t="shared" si="3"/>
        <v>2.251274110168054E-5</v>
      </c>
      <c r="BS66" s="262">
        <f t="shared" si="18"/>
        <v>78.231511094289374</v>
      </c>
      <c r="BT66" s="262">
        <f t="shared" si="19"/>
        <v>9.4036142356200383</v>
      </c>
      <c r="BU66" s="262">
        <f t="shared" si="20"/>
        <v>14.679364134497668</v>
      </c>
      <c r="BV66" s="262">
        <f t="shared" si="21"/>
        <v>15.866831957396169</v>
      </c>
      <c r="BW66" s="262">
        <f t="shared" si="22"/>
        <v>2.4088632978798179</v>
      </c>
      <c r="BX66" s="262">
        <f t="shared" si="23"/>
        <v>78.231511094289374</v>
      </c>
      <c r="BY66" s="262">
        <f t="shared" si="24"/>
        <v>18.807228471240077</v>
      </c>
      <c r="BZ66" s="262">
        <f t="shared" si="25"/>
        <v>50.937393546706907</v>
      </c>
      <c r="CA66" s="262">
        <f t="shared" si="26"/>
        <v>153.90826998674282</v>
      </c>
      <c r="CB66" s="262">
        <f t="shared" si="27"/>
        <v>52.994992553355992</v>
      </c>
      <c r="CC66" s="262">
        <f t="shared" si="28"/>
        <v>354.87939565233518</v>
      </c>
      <c r="CD66" s="262">
        <f t="shared" si="29"/>
        <v>21.775878865891585</v>
      </c>
      <c r="CE66" s="262">
        <f t="shared" si="30"/>
        <v>100.50449217910983</v>
      </c>
      <c r="CF66" s="262">
        <f t="shared" si="31"/>
        <v>99.671535064021072</v>
      </c>
      <c r="CG66" s="262">
        <f t="shared" si="32"/>
        <v>52.011655506119922</v>
      </c>
      <c r="CH66" s="262">
        <f t="shared" si="33"/>
        <v>37.001428309724709</v>
      </c>
      <c r="CI66" s="262">
        <f t="shared" si="34"/>
        <v>23.963099589866125</v>
      </c>
      <c r="CJ66" s="262">
        <f t="shared" si="35"/>
        <v>9.9444880066718007</v>
      </c>
      <c r="CK66" s="262">
        <f t="shared" si="36"/>
        <v>4.7654213182968572</v>
      </c>
      <c r="CL66" s="262">
        <f t="shared" si="37"/>
        <v>2.1758879741093855</v>
      </c>
      <c r="CM66" s="262">
        <f t="shared" si="38"/>
        <v>3.0655088385238995</v>
      </c>
      <c r="CN66" s="262">
        <f>CD66*parameters!J$4+CE66*parameters!K$4+CF66*parameters!L$4+CG66*parameters!M$4+CH66*parameters!N$4+CI66*parameters!O$4+CJ66*parameters!P$4+CK66*parameters!Q$4+CL66*parameters!R$4+CM66*parameters!S$4</f>
        <v>26838.161566906128</v>
      </c>
      <c r="CO66" s="262">
        <f t="shared" si="39"/>
        <v>17410.952137210272</v>
      </c>
      <c r="CP66" s="262">
        <f t="shared" si="40"/>
        <v>2092.8379764496335</v>
      </c>
      <c r="CQ66" s="262">
        <f t="shared" si="41"/>
        <v>3266.9918141089897</v>
      </c>
      <c r="CR66" s="262">
        <f t="shared" si="42"/>
        <v>3531.2708129390694</v>
      </c>
      <c r="CS66" s="262">
        <f t="shared" si="43"/>
        <v>536.10882619816232</v>
      </c>
      <c r="CT66" s="349" t="s">
        <v>3907</v>
      </c>
      <c r="CU66" t="s">
        <v>3908</v>
      </c>
      <c r="CV66" t="s">
        <v>3909</v>
      </c>
      <c r="CW66">
        <v>50034</v>
      </c>
      <c r="CX66" s="262">
        <v>0.17104822333290032</v>
      </c>
      <c r="CY66">
        <v>5645</v>
      </c>
      <c r="CZ66">
        <v>0.88717672000000003</v>
      </c>
      <c r="DA66">
        <v>34188</v>
      </c>
      <c r="DB66">
        <v>14676</v>
      </c>
      <c r="DC66">
        <v>609</v>
      </c>
      <c r="DD66">
        <v>461</v>
      </c>
      <c r="DE66">
        <v>44</v>
      </c>
      <c r="DF66">
        <v>56</v>
      </c>
      <c r="DG66">
        <v>30331</v>
      </c>
      <c r="DH66">
        <v>13021</v>
      </c>
      <c r="DI66">
        <v>540</v>
      </c>
      <c r="DJ66">
        <v>409</v>
      </c>
      <c r="DK66">
        <v>39</v>
      </c>
      <c r="DL66">
        <v>50</v>
      </c>
      <c r="DM66" s="262">
        <v>3857</v>
      </c>
      <c r="DN66" s="262">
        <v>1655</v>
      </c>
      <c r="DO66" s="262">
        <v>69</v>
      </c>
      <c r="DP66" s="262">
        <v>52</v>
      </c>
      <c r="DQ66" s="262">
        <v>5</v>
      </c>
      <c r="DR66" s="262">
        <v>6</v>
      </c>
      <c r="DS66" s="262">
        <v>0.68329535915577411</v>
      </c>
      <c r="DT66" s="262">
        <v>0.29332054203141866</v>
      </c>
      <c r="DU66" s="262">
        <v>1.217172322820482E-2</v>
      </c>
      <c r="DV66" s="262">
        <v>9.2137346604309073E-3</v>
      </c>
      <c r="DW66" s="262">
        <v>8.7940200663548789E-4</v>
      </c>
      <c r="DX66" s="262">
        <v>1.1192389175360754E-3</v>
      </c>
      <c r="DY66" s="262">
        <v>1997.14</v>
      </c>
      <c r="DZ66" s="262">
        <v>1162.52</v>
      </c>
      <c r="EA66" s="262">
        <v>6.46</v>
      </c>
      <c r="EB66" s="262">
        <v>265.33999999999997</v>
      </c>
      <c r="EC66" s="262">
        <v>47.06</v>
      </c>
      <c r="ED66" s="262">
        <v>46.86</v>
      </c>
      <c r="EE66" s="262">
        <f t="shared" si="8"/>
        <v>0.56650346912956906</v>
      </c>
      <c r="EF66" s="262">
        <f t="shared" si="9"/>
        <v>0.32975735949032442</v>
      </c>
      <c r="EG66" s="262">
        <f t="shared" si="10"/>
        <v>1.8324265752911741E-3</v>
      </c>
      <c r="EH66" s="262">
        <f t="shared" si="11"/>
        <v>7.5265645121944294E-2</v>
      </c>
      <c r="EI66" s="262">
        <f t="shared" si="12"/>
        <v>1.334891557789515E-2</v>
      </c>
      <c r="EJ66" s="262">
        <f t="shared" si="13"/>
        <v>1.3292184104975917E-2</v>
      </c>
      <c r="EK66" s="262">
        <v>1.0176396000000001E-3</v>
      </c>
      <c r="EP66" s="262">
        <v>1.3484104730735746E-3</v>
      </c>
      <c r="EQ66" s="262">
        <v>0.16617321924890491</v>
      </c>
      <c r="EU66" s="262">
        <v>1051.76</v>
      </c>
    </row>
    <row r="67" spans="1:151">
      <c r="A67" s="352">
        <v>5111</v>
      </c>
      <c r="B67" s="262">
        <v>5</v>
      </c>
      <c r="C67" s="262">
        <v>1</v>
      </c>
      <c r="D67" s="262">
        <v>11</v>
      </c>
      <c r="E67" s="262" t="s">
        <v>192</v>
      </c>
      <c r="F67" s="262" t="s">
        <v>2329</v>
      </c>
      <c r="G67" s="262" t="s">
        <v>2330</v>
      </c>
      <c r="H67" s="262" t="s">
        <v>2202</v>
      </c>
      <c r="I67" s="262">
        <v>3.8044947057537175E-3</v>
      </c>
      <c r="J67" s="262">
        <v>4.4016985676258082</v>
      </c>
      <c r="K67" s="262">
        <v>3.3187865022712524</v>
      </c>
      <c r="L67" s="262">
        <v>5.5522637853074164</v>
      </c>
      <c r="M67" s="262">
        <v>4.3065213630859711</v>
      </c>
      <c r="N67" s="262">
        <v>2.5937773882559161</v>
      </c>
      <c r="O67" s="262">
        <v>5.0843662534986009</v>
      </c>
      <c r="P67" s="262">
        <v>4.7280917280917283</v>
      </c>
      <c r="Q67" s="262">
        <v>2.7432246210381259</v>
      </c>
      <c r="R67" s="262">
        <v>2.7053349875930519</v>
      </c>
      <c r="S67" s="262">
        <v>3.1064060803474485</v>
      </c>
      <c r="T67" s="262">
        <v>3.1064060803474485</v>
      </c>
      <c r="U67">
        <v>7889</v>
      </c>
      <c r="V67">
        <v>12328</v>
      </c>
      <c r="W67">
        <v>34058</v>
      </c>
      <c r="X67">
        <v>8063</v>
      </c>
      <c r="Y67">
        <v>4943</v>
      </c>
      <c r="Z67">
        <v>3789</v>
      </c>
      <c r="AA67">
        <v>5066</v>
      </c>
      <c r="AB67">
        <v>0</v>
      </c>
      <c r="AC67">
        <v>34725</v>
      </c>
      <c r="AD67">
        <v>40914</v>
      </c>
      <c r="AE67">
        <v>189099</v>
      </c>
      <c r="AF67">
        <v>30815</v>
      </c>
      <c r="AG67">
        <v>24262</v>
      </c>
      <c r="AH67">
        <v>10333</v>
      </c>
      <c r="AI67" s="262">
        <v>15736</v>
      </c>
      <c r="AJ67" s="262">
        <v>0</v>
      </c>
      <c r="AK67" s="262">
        <v>0.38682613104415831</v>
      </c>
      <c r="AL67" s="262">
        <v>0.10541595477212429</v>
      </c>
      <c r="AM67" s="262">
        <v>0.23947437874178717</v>
      </c>
      <c r="AN67" s="262">
        <v>0.21194315956161186</v>
      </c>
      <c r="AO67" s="262">
        <v>5.6340375880318372E-2</v>
      </c>
      <c r="AP67" s="262">
        <v>0.1120420168824266</v>
      </c>
      <c r="AQ67" s="262">
        <v>0.25778882853015983</v>
      </c>
      <c r="AR67" s="262">
        <v>0.27779129092607108</v>
      </c>
      <c r="AS67" s="262">
        <v>0.16888132152584465</v>
      </c>
      <c r="AT67" s="262">
        <v>7.5652609989519809E-2</v>
      </c>
      <c r="AU67" s="262">
        <v>4.5491262998897927E-2</v>
      </c>
      <c r="AV67" s="262">
        <v>2.6161455095808223E-2</v>
      </c>
      <c r="AW67" s="262">
        <v>1.2336002930851719E-2</v>
      </c>
      <c r="AX67" s="262">
        <v>8.2970730520796742E-3</v>
      </c>
      <c r="AY67" s="262">
        <v>1.5558138068340496E-2</v>
      </c>
      <c r="AZ67" s="262">
        <v>27848</v>
      </c>
      <c r="BA67" s="262">
        <v>7589</v>
      </c>
      <c r="BB67" s="262">
        <v>17240</v>
      </c>
      <c r="BC67" s="262">
        <v>15258</v>
      </c>
      <c r="BD67" s="262">
        <v>4056</v>
      </c>
      <c r="BE67" s="262">
        <v>333052</v>
      </c>
      <c r="BF67" s="262">
        <v>1</v>
      </c>
      <c r="BG67" s="262">
        <v>2</v>
      </c>
      <c r="BH67" s="262">
        <v>3.35</v>
      </c>
      <c r="BI67" s="262">
        <v>8.3000000000000007</v>
      </c>
      <c r="BJ67" s="262">
        <v>26</v>
      </c>
      <c r="BK67" s="262">
        <f t="shared" si="14"/>
        <v>332877</v>
      </c>
      <c r="BL67" s="262">
        <f t="shared" si="15"/>
        <v>-175</v>
      </c>
      <c r="BM67" s="274">
        <f t="shared" si="16"/>
        <v>-5.254434742923027E-4</v>
      </c>
      <c r="BN67" s="262">
        <f t="shared" si="17"/>
        <v>1.4716779676046941E-3</v>
      </c>
      <c r="BO67" s="262">
        <f t="shared" ref="BO67:BO130" si="44">BA67/SUM($AZ$3:$BD$414)</f>
        <v>4.010544418325202E-4</v>
      </c>
      <c r="BP67" s="262">
        <f t="shared" ref="BP67:BP130" si="45">BB67/SUM($AZ$3:$BD$414)</f>
        <v>9.1107900608678989E-4</v>
      </c>
      <c r="BQ67" s="262">
        <f t="shared" ref="BQ67:BQ130" si="46">BC67/SUM($AZ$3:$BD$414)</f>
        <v>8.0633662847286777E-4</v>
      </c>
      <c r="BR67" s="262">
        <f t="shared" ref="BR67:BR130" si="47">BD67/SUM($AZ$3:$BD$414)</f>
        <v>2.1434666175684569E-4</v>
      </c>
      <c r="BS67" s="262">
        <f t="shared" si="18"/>
        <v>157.46954253370225</v>
      </c>
      <c r="BT67" s="262">
        <f t="shared" si="19"/>
        <v>42.912825276079658</v>
      </c>
      <c r="BU67" s="262">
        <f t="shared" si="20"/>
        <v>97.48545365128652</v>
      </c>
      <c r="BV67" s="262">
        <f t="shared" si="21"/>
        <v>86.278019246596855</v>
      </c>
      <c r="BW67" s="262">
        <f t="shared" si="22"/>
        <v>22.935092807982489</v>
      </c>
      <c r="BX67" s="262">
        <f t="shared" si="23"/>
        <v>157.46954253370225</v>
      </c>
      <c r="BY67" s="262">
        <f t="shared" si="24"/>
        <v>85.825650552159317</v>
      </c>
      <c r="BZ67" s="262">
        <f t="shared" si="25"/>
        <v>326.57626973180987</v>
      </c>
      <c r="CA67" s="262">
        <f t="shared" si="26"/>
        <v>716.10755974675396</v>
      </c>
      <c r="CB67" s="262">
        <f t="shared" si="27"/>
        <v>596.31241300754471</v>
      </c>
      <c r="CC67" s="262">
        <f t="shared" si="28"/>
        <v>1882.2914355719704</v>
      </c>
      <c r="CD67" s="262">
        <f t="shared" si="29"/>
        <v>210.89572880200171</v>
      </c>
      <c r="CE67" s="262">
        <f t="shared" si="30"/>
        <v>485.23370412845105</v>
      </c>
      <c r="CF67" s="262">
        <f t="shared" si="31"/>
        <v>522.8841677866252</v>
      </c>
      <c r="CG67" s="262">
        <f t="shared" si="32"/>
        <v>317.88386513617365</v>
      </c>
      <c r="CH67" s="262">
        <f t="shared" si="33"/>
        <v>142.40025986193962</v>
      </c>
      <c r="CI67" s="262">
        <f t="shared" si="34"/>
        <v>85.62781473617764</v>
      </c>
      <c r="CJ67" s="262">
        <f t="shared" si="35"/>
        <v>49.243482868940497</v>
      </c>
      <c r="CK67" s="262">
        <f t="shared" si="36"/>
        <v>23.219952665932915</v>
      </c>
      <c r="CL67" s="262">
        <f t="shared" si="37"/>
        <v>15.617509546244559</v>
      </c>
      <c r="CM67" s="262">
        <f t="shared" si="38"/>
        <v>29.284950039483554</v>
      </c>
      <c r="CN67" s="262">
        <f>CD67*parameters!J$4+CE67*parameters!K$4+CF67*parameters!L$4+CG67*parameters!M$4+CH67*parameters!N$4+CI67*parameters!O$4+CJ67*parameters!P$4+CK67*parameters!Q$4+CL67*parameters!R$4+CM67*parameters!S$4</f>
        <v>137381.57345187265</v>
      </c>
      <c r="CO67" s="262">
        <f t="shared" si="39"/>
        <v>53142.782535146747</v>
      </c>
      <c r="CP67" s="262">
        <f t="shared" si="40"/>
        <v>14482.209733525879</v>
      </c>
      <c r="CQ67" s="262">
        <f t="shared" si="41"/>
        <v>32899.366952956407</v>
      </c>
      <c r="CR67" s="262">
        <f t="shared" si="42"/>
        <v>29117.084742935545</v>
      </c>
      <c r="CS67" s="262">
        <f t="shared" si="43"/>
        <v>7740.1294873080724</v>
      </c>
      <c r="CT67" s="349" t="s">
        <v>3910</v>
      </c>
      <c r="CU67" t="s">
        <v>3911</v>
      </c>
      <c r="CV67" t="s">
        <v>3912</v>
      </c>
      <c r="CW67">
        <v>310614</v>
      </c>
      <c r="CX67" s="262">
        <v>3.0802990631295005E-2</v>
      </c>
      <c r="CY67">
        <v>82480</v>
      </c>
      <c r="CZ67">
        <v>0.73446142000000003</v>
      </c>
      <c r="DA67">
        <v>189647</v>
      </c>
      <c r="DB67">
        <v>113441</v>
      </c>
      <c r="DC67">
        <v>3486</v>
      </c>
      <c r="DD67">
        <v>2732</v>
      </c>
      <c r="DE67">
        <v>741</v>
      </c>
      <c r="DF67">
        <v>567</v>
      </c>
      <c r="DG67">
        <v>139296</v>
      </c>
      <c r="DH67">
        <v>83322</v>
      </c>
      <c r="DI67">
        <v>2560</v>
      </c>
      <c r="DJ67">
        <v>2007</v>
      </c>
      <c r="DK67">
        <v>544</v>
      </c>
      <c r="DL67">
        <v>416</v>
      </c>
      <c r="DM67" s="262">
        <v>50351</v>
      </c>
      <c r="DN67" s="262">
        <v>30119</v>
      </c>
      <c r="DO67" s="262">
        <v>926</v>
      </c>
      <c r="DP67" s="262">
        <v>725</v>
      </c>
      <c r="DQ67" s="262">
        <v>197</v>
      </c>
      <c r="DR67" s="262">
        <v>151</v>
      </c>
      <c r="DS67" s="262">
        <v>0.61055522288113218</v>
      </c>
      <c r="DT67" s="262">
        <v>0.36521534766623526</v>
      </c>
      <c r="DU67" s="262">
        <v>1.1222932643087562E-2</v>
      </c>
      <c r="DV67" s="262">
        <v>8.7954824959596157E-3</v>
      </c>
      <c r="DW67" s="262">
        <v>2.3855975583843615E-3</v>
      </c>
      <c r="DX67" s="262">
        <v>1.825416755200989E-3</v>
      </c>
      <c r="DY67" s="262">
        <v>12599.53</v>
      </c>
      <c r="DZ67" s="262">
        <v>6246.89</v>
      </c>
      <c r="EA67" s="262">
        <v>56.73</v>
      </c>
      <c r="EB67" s="262">
        <v>1167.77</v>
      </c>
      <c r="EC67" s="262">
        <v>283.29000000000002</v>
      </c>
      <c r="ED67" s="262">
        <v>332.68</v>
      </c>
      <c r="EE67" s="262">
        <f t="shared" ref="EE67:EE130" si="48">DY67/SUM($DY67:$ED67)</f>
        <v>0.60905868402645336</v>
      </c>
      <c r="EF67" s="262">
        <f t="shared" ref="EF67:EF130" si="49">DZ67/SUM($DY67:$ED67)</f>
        <v>0.30197337540828995</v>
      </c>
      <c r="EG67" s="262">
        <f t="shared" ref="EG67:EG130" si="50">EA67/SUM($DY67:$ED67)</f>
        <v>2.7423165106016415E-3</v>
      </c>
      <c r="EH67" s="262">
        <f t="shared" ref="EH67:EH130" si="51">EB67/SUM($DY67:$ED67)</f>
        <v>5.6449761177247995E-2</v>
      </c>
      <c r="EI67" s="262">
        <f t="shared" ref="EI67:EI130" si="52">EC67/SUM($DY67:$ED67)</f>
        <v>1.3694180227187363E-2</v>
      </c>
      <c r="EJ67" s="262">
        <f t="shared" ref="EJ67:EJ130" si="53">ED67/SUM($DY67:$ED67)</f>
        <v>1.6081682650219534E-2</v>
      </c>
      <c r="EK67" s="262">
        <v>6.0431959999999998E-3</v>
      </c>
      <c r="EP67" s="262">
        <v>7.3094504666294897E-3</v>
      </c>
      <c r="EQ67" s="262">
        <v>3.3429274104926424E-2</v>
      </c>
      <c r="EU67" s="262">
        <v>5701.37</v>
      </c>
    </row>
    <row r="68" spans="1:151">
      <c r="A68" s="352">
        <v>5112</v>
      </c>
      <c r="B68" s="262">
        <v>5</v>
      </c>
      <c r="C68" s="262">
        <v>1</v>
      </c>
      <c r="D68" s="262">
        <v>12</v>
      </c>
      <c r="E68" s="262" t="s">
        <v>192</v>
      </c>
      <c r="F68" s="262" t="s">
        <v>2331</v>
      </c>
      <c r="G68" s="262" t="s">
        <v>2332</v>
      </c>
      <c r="H68" s="262" t="s">
        <v>2202</v>
      </c>
      <c r="I68" s="262">
        <v>4.2672742217805164E-3</v>
      </c>
      <c r="J68" s="262">
        <v>2.5744208969935931</v>
      </c>
      <c r="K68" s="262">
        <v>2.2859692739210811</v>
      </c>
      <c r="L68" s="262">
        <v>4.1247689726747989</v>
      </c>
      <c r="M68" s="262">
        <v>3.3904613327390241</v>
      </c>
      <c r="N68" s="262">
        <v>1.7530640036314118</v>
      </c>
      <c r="O68" s="262">
        <v>2.4118985695708712</v>
      </c>
      <c r="P68" s="262">
        <v>2.6890187634573977</v>
      </c>
      <c r="Q68" s="262">
        <v>1.979307600477517</v>
      </c>
      <c r="R68" s="262">
        <v>1.636482939632546</v>
      </c>
      <c r="S68" s="262">
        <v>1.8373493975903614</v>
      </c>
      <c r="T68" s="262">
        <v>1.8373493975903614</v>
      </c>
      <c r="U68">
        <v>12174</v>
      </c>
      <c r="V68">
        <v>15687</v>
      </c>
      <c r="W68">
        <v>35169</v>
      </c>
      <c r="X68">
        <v>6690</v>
      </c>
      <c r="Y68">
        <v>6327</v>
      </c>
      <c r="Z68">
        <v>4037</v>
      </c>
      <c r="AA68">
        <v>3652</v>
      </c>
      <c r="AB68">
        <v>0</v>
      </c>
      <c r="AC68">
        <v>31341</v>
      </c>
      <c r="AD68">
        <v>35860</v>
      </c>
      <c r="AE68">
        <v>145064</v>
      </c>
      <c r="AF68">
        <v>19075</v>
      </c>
      <c r="AG68">
        <v>16161</v>
      </c>
      <c r="AH68">
        <v>7468</v>
      </c>
      <c r="AI68" s="262">
        <v>6710</v>
      </c>
      <c r="AJ68" s="262">
        <v>0</v>
      </c>
      <c r="AK68" s="262">
        <v>0.46641402883043542</v>
      </c>
      <c r="AL68" s="262">
        <v>0.1262322286620102</v>
      </c>
      <c r="AM68" s="262">
        <v>0.28582751275573387</v>
      </c>
      <c r="AN68" s="262">
        <v>0.10829989597265567</v>
      </c>
      <c r="AO68" s="262">
        <v>1.3226333779164809E-2</v>
      </c>
      <c r="AP68" s="262">
        <v>5.0415903883461038E-2</v>
      </c>
      <c r="AQ68" s="262">
        <v>0.27791201027366513</v>
      </c>
      <c r="AR68" s="262">
        <v>0.33331641873772877</v>
      </c>
      <c r="AS68" s="262">
        <v>0.16521396312878384</v>
      </c>
      <c r="AT68" s="262">
        <v>7.5151548271003052E-2</v>
      </c>
      <c r="AU68" s="262">
        <v>5.3538598456608209E-2</v>
      </c>
      <c r="AV68" s="262">
        <v>2.3193813942050594E-2</v>
      </c>
      <c r="AW68" s="262">
        <v>9.3563736147922044E-3</v>
      </c>
      <c r="AX68" s="262">
        <v>4.8323698519452439E-3</v>
      </c>
      <c r="AY68" s="262">
        <v>7.0689998399619033E-3</v>
      </c>
      <c r="AZ68" s="262">
        <v>37662</v>
      </c>
      <c r="BA68" s="262">
        <v>10193</v>
      </c>
      <c r="BB68" s="262">
        <v>23080</v>
      </c>
      <c r="BC68" s="262">
        <v>8745</v>
      </c>
      <c r="BD68" s="262">
        <v>1068</v>
      </c>
      <c r="BE68" s="262">
        <v>256189</v>
      </c>
      <c r="BF68" s="262">
        <v>1</v>
      </c>
      <c r="BG68" s="262">
        <v>2</v>
      </c>
      <c r="BH68" s="262">
        <v>3.31</v>
      </c>
      <c r="BI68" s="262">
        <v>9</v>
      </c>
      <c r="BJ68" s="262">
        <v>40</v>
      </c>
      <c r="BK68" s="262">
        <f t="shared" ref="BK68:BK131" si="54">ROUND(AZ68+BA68*2+BB68*BH68+BC68*BI68+BD68*BJ68,0)</f>
        <v>255868</v>
      </c>
      <c r="BL68" s="262">
        <f t="shared" ref="BL68:BL131" si="55">BK68-BE68</f>
        <v>-321</v>
      </c>
      <c r="BM68" s="274">
        <f t="shared" ref="BM68:BM131" si="56">BL68/BE68</f>
        <v>-1.2529811974753015E-3</v>
      </c>
      <c r="BN68" s="262">
        <f t="shared" ref="BN68:BN131" si="57">AZ68/SUM($AZ$3:$BD$414)</f>
        <v>1.9903165619049117E-3</v>
      </c>
      <c r="BO68" s="262">
        <f t="shared" si="44"/>
        <v>5.386675353272999E-4</v>
      </c>
      <c r="BP68" s="262">
        <f t="shared" si="45"/>
        <v>1.2197043770581851E-3</v>
      </c>
      <c r="BQ68" s="262">
        <f t="shared" si="46"/>
        <v>4.6214535430562516E-4</v>
      </c>
      <c r="BR68" s="262">
        <f t="shared" si="47"/>
        <v>5.6440393184494872E-5</v>
      </c>
      <c r="BS68" s="262">
        <f t="shared" ref="BS68:BS131" si="58">BN68*107000</f>
        <v>212.96387212382555</v>
      </c>
      <c r="BT68" s="262">
        <f t="shared" ref="BT68:BT131" si="59">BO68*107000</f>
        <v>57.637426280021089</v>
      </c>
      <c r="BU68" s="262">
        <f t="shared" ref="BU68:BU131" si="60">BP68*107000</f>
        <v>130.50836834522579</v>
      </c>
      <c r="BV68" s="262">
        <f t="shared" ref="BV68:BV131" si="61">BQ68*107000</f>
        <v>49.44955291070189</v>
      </c>
      <c r="BW68" s="262">
        <f t="shared" ref="BW68:BW131" si="62">BR68*107000</f>
        <v>6.0391220707409516</v>
      </c>
      <c r="BX68" s="262">
        <f t="shared" ref="BX68:BX131" si="63">BS68*BF68</f>
        <v>212.96387212382555</v>
      </c>
      <c r="BY68" s="262">
        <f t="shared" ref="BY68:BY131" si="64">BT68*BG68</f>
        <v>115.27485256004218</v>
      </c>
      <c r="BZ68" s="262">
        <f t="shared" ref="BZ68:BZ131" si="65">BU68*BH68</f>
        <v>431.98269922269736</v>
      </c>
      <c r="CA68" s="262">
        <f t="shared" ref="CA68:CA131" si="66">BV68*BI68</f>
        <v>445.04597619631699</v>
      </c>
      <c r="CB68" s="262">
        <f t="shared" ref="CB68:CB131" si="67">BW68*BJ68</f>
        <v>241.56488282963807</v>
      </c>
      <c r="CC68" s="262">
        <f t="shared" ref="CC68:CC131" si="68">SUM(BX68:CB68)</f>
        <v>1446.8322829325202</v>
      </c>
      <c r="CD68" s="262">
        <f t="shared" ref="CD68:CD131" si="69">$CC68*AP68</f>
        <v>72.943357311814452</v>
      </c>
      <c r="CE68" s="262">
        <f t="shared" ref="CE68:CE131" si="70">$CC68*AQ68</f>
        <v>402.09206827861294</v>
      </c>
      <c r="CF68" s="262">
        <f t="shared" ref="CF68:CF131" si="71">$CC68*AR68</f>
        <v>482.2529550612</v>
      </c>
      <c r="CG68" s="262">
        <f t="shared" ref="CG68:CG131" si="72">$CC68*AS68</f>
        <v>239.03689544594755</v>
      </c>
      <c r="CH68" s="262">
        <f t="shared" ref="CH68:CH131" si="73">$CC68*AT68</f>
        <v>108.73168615084884</v>
      </c>
      <c r="CI68" s="262">
        <f t="shared" ref="CI68:CI131" si="74">$CC68*AU68</f>
        <v>77.461372629981966</v>
      </c>
      <c r="CJ68" s="262">
        <f t="shared" ref="CJ68:CJ131" si="75">$CC68*AV68</f>
        <v>33.557558775689181</v>
      </c>
      <c r="CK68" s="262">
        <f t="shared" ref="CK68:CK131" si="76">$CC68*AW68</f>
        <v>13.537103397059402</v>
      </c>
      <c r="CL68" s="262">
        <f t="shared" ref="CL68:CL131" si="77">$CC68*AX68</f>
        <v>6.9916287048642225</v>
      </c>
      <c r="CM68" s="262">
        <f t="shared" ref="CM68:CM131" si="78">$CC68*AY68</f>
        <v>10.227657176501701</v>
      </c>
      <c r="CN68" s="262">
        <f>CD68*parameters!J$4+CE68*parameters!K$4+CF68*parameters!L$4+CG68*parameters!M$4+CH68*parameters!N$4+CI68*parameters!O$4+CJ68*parameters!P$4+CK68*parameters!Q$4+CL68*parameters!R$4+CM68*parameters!S$4</f>
        <v>106335.92381560332</v>
      </c>
      <c r="CO68" s="262">
        <f t="shared" ref="CO68:CO131" si="79">$CN68*AK68</f>
        <v>49596.566636241791</v>
      </c>
      <c r="CP68" s="262">
        <f t="shared" ref="CP68:CP131" si="80">$CN68*AL68</f>
        <v>13423.020650077335</v>
      </c>
      <c r="CQ68" s="262">
        <f t="shared" ref="CQ68:CQ131" si="81">$CN68*AM68</f>
        <v>30393.732620797105</v>
      </c>
      <c r="CR68" s="262">
        <f t="shared" ref="CR68:CR131" si="82">$CN68*AN68</f>
        <v>11516.169487386078</v>
      </c>
      <c r="CS68" s="262">
        <f t="shared" ref="CS68:CS131" si="83">$CN68*AO68</f>
        <v>1406.43442110101</v>
      </c>
      <c r="CT68" s="349" t="s">
        <v>3913</v>
      </c>
      <c r="CU68" t="s">
        <v>3914</v>
      </c>
      <c r="CV68" t="s">
        <v>3915</v>
      </c>
      <c r="CW68">
        <v>229610</v>
      </c>
      <c r="CX68" s="262">
        <v>2.2769980357780543E-2</v>
      </c>
      <c r="CY68">
        <v>19513</v>
      </c>
      <c r="CZ68">
        <v>0.91501677000000003</v>
      </c>
      <c r="DA68">
        <v>164489</v>
      </c>
      <c r="DB68">
        <v>58316</v>
      </c>
      <c r="DC68">
        <v>5275</v>
      </c>
      <c r="DD68">
        <v>1187</v>
      </c>
      <c r="DE68">
        <v>196</v>
      </c>
      <c r="DF68">
        <v>147</v>
      </c>
      <c r="DG68">
        <v>150507</v>
      </c>
      <c r="DH68">
        <v>53359</v>
      </c>
      <c r="DI68">
        <v>4827</v>
      </c>
      <c r="DJ68">
        <v>1086</v>
      </c>
      <c r="DK68">
        <v>179</v>
      </c>
      <c r="DL68">
        <v>135</v>
      </c>
      <c r="DM68" s="262">
        <v>13982</v>
      </c>
      <c r="DN68" s="262">
        <v>4957</v>
      </c>
      <c r="DO68" s="262">
        <v>448</v>
      </c>
      <c r="DP68" s="262">
        <v>101</v>
      </c>
      <c r="DQ68" s="262">
        <v>17</v>
      </c>
      <c r="DR68" s="262">
        <v>12</v>
      </c>
      <c r="DS68" s="262">
        <v>0.71638430381952001</v>
      </c>
      <c r="DT68" s="262">
        <v>0.25397848525761074</v>
      </c>
      <c r="DU68" s="262">
        <v>2.297373807760986E-2</v>
      </c>
      <c r="DV68" s="262">
        <v>5.1696354688384651E-3</v>
      </c>
      <c r="DW68" s="262">
        <v>8.5362135795479291E-4</v>
      </c>
      <c r="DX68" s="262">
        <v>6.4021601846609463E-4</v>
      </c>
      <c r="DY68" s="262">
        <v>9313.74</v>
      </c>
      <c r="DZ68" s="262">
        <v>4617.79</v>
      </c>
      <c r="EA68" s="262">
        <v>41.93</v>
      </c>
      <c r="EB68" s="262">
        <v>863.23</v>
      </c>
      <c r="EC68" s="262">
        <v>209.42</v>
      </c>
      <c r="ED68" s="262">
        <v>245.93</v>
      </c>
      <c r="EE68" s="262">
        <f t="shared" si="48"/>
        <v>0.60905804588531032</v>
      </c>
      <c r="EF68" s="262">
        <f t="shared" si="49"/>
        <v>0.30197344500799111</v>
      </c>
      <c r="EG68" s="262">
        <f t="shared" si="50"/>
        <v>2.7419494063578177E-3</v>
      </c>
      <c r="EH68" s="262">
        <f t="shared" si="51"/>
        <v>5.6449630003583572E-2</v>
      </c>
      <c r="EI68" s="262">
        <f t="shared" si="52"/>
        <v>1.3694706527055907E-2</v>
      </c>
      <c r="EJ68" s="262">
        <f t="shared" si="53"/>
        <v>1.6082223169701364E-2</v>
      </c>
      <c r="EK68" s="262">
        <v>4.4672132999999999E-3</v>
      </c>
      <c r="EP68" s="262">
        <v>6.0898643344918712E-3</v>
      </c>
      <c r="EQ68" s="262">
        <v>2.7851579955150602E-2</v>
      </c>
      <c r="EU68" s="262">
        <v>4750.09</v>
      </c>
    </row>
    <row r="69" spans="1:151">
      <c r="A69" s="352">
        <v>5113</v>
      </c>
      <c r="B69" s="262">
        <v>5</v>
      </c>
      <c r="C69" s="262">
        <v>1</v>
      </c>
      <c r="D69" s="262">
        <v>13</v>
      </c>
      <c r="E69" s="262" t="s">
        <v>192</v>
      </c>
      <c r="F69" s="262" t="s">
        <v>2333</v>
      </c>
      <c r="G69" s="262" t="s">
        <v>2334</v>
      </c>
      <c r="H69" s="262" t="s">
        <v>2202</v>
      </c>
      <c r="I69" s="262">
        <v>4.7069596817945593E-3</v>
      </c>
      <c r="J69" s="262">
        <v>2.6977248862443122</v>
      </c>
      <c r="K69" s="262">
        <v>2.7425194870505405</v>
      </c>
      <c r="L69" s="262">
        <v>4.280664695113364</v>
      </c>
      <c r="M69" s="262">
        <v>3.2352102637205986</v>
      </c>
      <c r="N69" s="262">
        <v>1.9587488667271078</v>
      </c>
      <c r="O69" s="262">
        <v>3.69826224328594</v>
      </c>
      <c r="P69" s="262">
        <v>2.8148475475033141</v>
      </c>
      <c r="Q69" s="262">
        <v>2.186563020544142</v>
      </c>
      <c r="R69" s="262">
        <v>1.7451212300413956</v>
      </c>
      <c r="S69" s="262">
        <v>1.8281053952321205</v>
      </c>
      <c r="T69" s="262">
        <v>1.8281053952321205</v>
      </c>
      <c r="U69">
        <v>14285</v>
      </c>
      <c r="V69">
        <v>15908</v>
      </c>
      <c r="W69">
        <v>42606</v>
      </c>
      <c r="X69">
        <v>7818</v>
      </c>
      <c r="Y69">
        <v>4162</v>
      </c>
      <c r="Z69">
        <v>3492</v>
      </c>
      <c r="AA69">
        <v>4384</v>
      </c>
      <c r="AB69">
        <v>0</v>
      </c>
      <c r="AC69">
        <v>38537</v>
      </c>
      <c r="AD69">
        <v>43628</v>
      </c>
      <c r="AE69">
        <v>182382</v>
      </c>
      <c r="AF69">
        <v>22477</v>
      </c>
      <c r="AG69">
        <v>13393</v>
      </c>
      <c r="AH69">
        <v>6889</v>
      </c>
      <c r="AI69" s="262">
        <v>8014</v>
      </c>
      <c r="AJ69" s="262">
        <v>0</v>
      </c>
      <c r="AK69" s="262">
        <v>0.41333587820541606</v>
      </c>
      <c r="AL69" s="262">
        <v>0.12749809134593793</v>
      </c>
      <c r="AM69" s="262">
        <v>0.31793685723267617</v>
      </c>
      <c r="AN69" s="262">
        <v>0.1253087528629811</v>
      </c>
      <c r="AO69" s="262">
        <v>1.5920420352988726E-2</v>
      </c>
      <c r="AP69" s="262">
        <v>6.424668758886265E-2</v>
      </c>
      <c r="AQ69" s="262">
        <v>0.26987689587159081</v>
      </c>
      <c r="AR69" s="262">
        <v>0.31141036976580744</v>
      </c>
      <c r="AS69" s="262">
        <v>0.16297937252844413</v>
      </c>
      <c r="AT69" s="262">
        <v>8.0200671712608057E-2</v>
      </c>
      <c r="AU69" s="262">
        <v>5.4287592749131211E-2</v>
      </c>
      <c r="AV69" s="262">
        <v>2.6243429426453298E-2</v>
      </c>
      <c r="AW69" s="262">
        <v>1.1746873815839333E-2</v>
      </c>
      <c r="AX69" s="262">
        <v>7.2061743149276309E-3</v>
      </c>
      <c r="AY69" s="262">
        <v>1.180193222633541E-2</v>
      </c>
      <c r="AZ69" s="262">
        <v>36815</v>
      </c>
      <c r="BA69" s="262">
        <v>11356</v>
      </c>
      <c r="BB69" s="262">
        <v>28318</v>
      </c>
      <c r="BC69" s="262">
        <v>11161</v>
      </c>
      <c r="BD69" s="262">
        <v>1418</v>
      </c>
      <c r="BE69" s="262">
        <v>308779</v>
      </c>
      <c r="BF69" s="262">
        <v>1</v>
      </c>
      <c r="BG69" s="262">
        <v>2</v>
      </c>
      <c r="BH69" s="262">
        <v>3.67</v>
      </c>
      <c r="BI69" s="262">
        <v>8.8000000000000007</v>
      </c>
      <c r="BJ69" s="262">
        <v>33</v>
      </c>
      <c r="BK69" s="262">
        <f t="shared" si="54"/>
        <v>308465</v>
      </c>
      <c r="BL69" s="262">
        <f t="shared" si="55"/>
        <v>-314</v>
      </c>
      <c r="BM69" s="274">
        <f t="shared" si="56"/>
        <v>-1.0169085332875616E-3</v>
      </c>
      <c r="BN69" s="262">
        <f t="shared" si="57"/>
        <v>1.94555531375204E-3</v>
      </c>
      <c r="BO69" s="262">
        <f t="shared" si="44"/>
        <v>6.0012837547108967E-4</v>
      </c>
      <c r="BP69" s="262">
        <f t="shared" si="45"/>
        <v>1.4965159683506795E-3</v>
      </c>
      <c r="BQ69" s="262">
        <f t="shared" si="46"/>
        <v>5.8982324750201059E-4</v>
      </c>
      <c r="BR69" s="262">
        <f t="shared" si="47"/>
        <v>7.4936776718739445E-5</v>
      </c>
      <c r="BS69" s="262">
        <f t="shared" si="58"/>
        <v>208.17441857146829</v>
      </c>
      <c r="BT69" s="262">
        <f t="shared" si="59"/>
        <v>64.213736175406595</v>
      </c>
      <c r="BU69" s="262">
        <f t="shared" si="60"/>
        <v>160.1272086135227</v>
      </c>
      <c r="BV69" s="262">
        <f t="shared" si="61"/>
        <v>63.111087482715135</v>
      </c>
      <c r="BW69" s="262">
        <f t="shared" si="62"/>
        <v>8.0182351089051203</v>
      </c>
      <c r="BX69" s="262">
        <f t="shared" si="63"/>
        <v>208.17441857146829</v>
      </c>
      <c r="BY69" s="262">
        <f t="shared" si="64"/>
        <v>128.42747235081319</v>
      </c>
      <c r="BZ69" s="262">
        <f t="shared" si="65"/>
        <v>587.66685561162831</v>
      </c>
      <c r="CA69" s="262">
        <f t="shared" si="66"/>
        <v>555.37756984789326</v>
      </c>
      <c r="CB69" s="262">
        <f t="shared" si="67"/>
        <v>264.60175859386896</v>
      </c>
      <c r="CC69" s="262">
        <f t="shared" si="68"/>
        <v>1744.2480749756719</v>
      </c>
      <c r="CD69" s="262">
        <f t="shared" si="69"/>
        <v>112.06216115043706</v>
      </c>
      <c r="CE69" s="262">
        <f t="shared" si="70"/>
        <v>470.73225610443211</v>
      </c>
      <c r="CF69" s="262">
        <f t="shared" si="71"/>
        <v>543.17693799147185</v>
      </c>
      <c r="CG69" s="262">
        <f t="shared" si="72"/>
        <v>284.2764567934816</v>
      </c>
      <c r="CH69" s="262">
        <f t="shared" si="73"/>
        <v>139.88986724647242</v>
      </c>
      <c r="CI69" s="262">
        <f t="shared" si="74"/>
        <v>94.691029147735364</v>
      </c>
      <c r="CJ69" s="262">
        <f t="shared" si="75"/>
        <v>45.775051257851068</v>
      </c>
      <c r="CK69" s="262">
        <f t="shared" si="76"/>
        <v>20.489462040259884</v>
      </c>
      <c r="CL69" s="262">
        <f t="shared" si="77"/>
        <v>12.569355676751652</v>
      </c>
      <c r="CM69" s="262">
        <f t="shared" si="78"/>
        <v>20.585497566778884</v>
      </c>
      <c r="CN69" s="262">
        <f>CD69*parameters!J$4+CE69*parameters!K$4+CF69*parameters!L$4+CG69*parameters!M$4+CH69*parameters!N$4+CI69*parameters!O$4+CJ69*parameters!P$4+CK69*parameters!Q$4+CL69*parameters!R$4+CM69*parameters!S$4</f>
        <v>130492.36729044173</v>
      </c>
      <c r="CO69" s="262">
        <f t="shared" si="79"/>
        <v>53937.177233098446</v>
      </c>
      <c r="CP69" s="262">
        <f t="shared" si="80"/>
        <v>16637.527764744424</v>
      </c>
      <c r="CQ69" s="262">
        <f t="shared" si="81"/>
        <v>41488.333149175116</v>
      </c>
      <c r="CR69" s="262">
        <f t="shared" si="82"/>
        <v>16351.835803303322</v>
      </c>
      <c r="CS69" s="262">
        <f t="shared" si="83"/>
        <v>2077.4933401204289</v>
      </c>
      <c r="CT69" s="349" t="s">
        <v>3916</v>
      </c>
      <c r="CU69" t="s">
        <v>3917</v>
      </c>
      <c r="CV69" t="s">
        <v>3918</v>
      </c>
      <c r="CW69">
        <v>287883</v>
      </c>
      <c r="CX69" s="262">
        <v>2.8548801251421698E-2</v>
      </c>
      <c r="CY69">
        <v>38112</v>
      </c>
      <c r="CZ69">
        <v>0.86761288000000003</v>
      </c>
      <c r="DA69">
        <v>206684</v>
      </c>
      <c r="DB69">
        <v>73859</v>
      </c>
      <c r="DC69">
        <v>4690</v>
      </c>
      <c r="DD69">
        <v>1670</v>
      </c>
      <c r="DE69">
        <v>607</v>
      </c>
      <c r="DF69">
        <v>373</v>
      </c>
      <c r="DG69">
        <v>179319</v>
      </c>
      <c r="DH69">
        <v>64080</v>
      </c>
      <c r="DI69">
        <v>4069</v>
      </c>
      <c r="DJ69">
        <v>1449</v>
      </c>
      <c r="DK69">
        <v>527</v>
      </c>
      <c r="DL69">
        <v>324</v>
      </c>
      <c r="DM69" s="262">
        <v>27365</v>
      </c>
      <c r="DN69" s="262">
        <v>9779</v>
      </c>
      <c r="DO69" s="262">
        <v>621</v>
      </c>
      <c r="DP69" s="262">
        <v>221</v>
      </c>
      <c r="DQ69" s="262">
        <v>80</v>
      </c>
      <c r="DR69" s="262">
        <v>49</v>
      </c>
      <c r="DS69" s="262">
        <v>0.71794444270762781</v>
      </c>
      <c r="DT69" s="262">
        <v>0.25655908824070889</v>
      </c>
      <c r="DU69" s="262">
        <v>1.6291340579332576E-2</v>
      </c>
      <c r="DV69" s="262">
        <v>5.8009677542612799E-3</v>
      </c>
      <c r="DW69" s="262">
        <v>2.1084954651716149E-3</v>
      </c>
      <c r="DX69" s="262">
        <v>1.2956652528978787E-3</v>
      </c>
      <c r="DY69" s="262">
        <v>11677.48</v>
      </c>
      <c r="DZ69" s="262">
        <v>5789.74</v>
      </c>
      <c r="EA69" s="262">
        <v>52.57</v>
      </c>
      <c r="EB69" s="262">
        <v>1082.32</v>
      </c>
      <c r="EC69" s="262">
        <v>262.56</v>
      </c>
      <c r="ED69" s="262">
        <v>308.33999999999997</v>
      </c>
      <c r="EE69" s="262">
        <f t="shared" si="48"/>
        <v>0.60905825428558158</v>
      </c>
      <c r="EF69" s="262">
        <f t="shared" si="49"/>
        <v>0.301973451221274</v>
      </c>
      <c r="EG69" s="262">
        <f t="shared" si="50"/>
        <v>2.7418751672272637E-3</v>
      </c>
      <c r="EH69" s="262">
        <f t="shared" si="51"/>
        <v>5.6450187007673798E-2</v>
      </c>
      <c r="EI69" s="262">
        <f t="shared" si="52"/>
        <v>1.3694250407213055E-2</v>
      </c>
      <c r="EJ69" s="262">
        <f t="shared" si="53"/>
        <v>1.6081981911030139E-2</v>
      </c>
      <c r="EK69" s="262">
        <v>5.6009507000000002E-3</v>
      </c>
      <c r="EP69" s="262">
        <v>7.0589829345087743E-3</v>
      </c>
      <c r="EQ69" s="262">
        <v>3.2283777897807481E-2</v>
      </c>
      <c r="EU69" s="262">
        <v>5506.01</v>
      </c>
    </row>
    <row r="70" spans="1:151">
      <c r="A70" s="352">
        <v>5114</v>
      </c>
      <c r="B70" s="262">
        <v>5</v>
      </c>
      <c r="C70" s="262">
        <v>1</v>
      </c>
      <c r="D70" s="262">
        <v>14</v>
      </c>
      <c r="E70" s="262" t="s">
        <v>192</v>
      </c>
      <c r="F70" s="262" t="s">
        <v>2335</v>
      </c>
      <c r="G70" s="262" t="s">
        <v>2336</v>
      </c>
      <c r="H70" s="262" t="s">
        <v>2202</v>
      </c>
      <c r="I70" s="262">
        <v>2.4533074651721027E-3</v>
      </c>
      <c r="J70" s="262">
        <v>2.7462845010615711</v>
      </c>
      <c r="K70" s="262">
        <v>2.238437821171634</v>
      </c>
      <c r="L70" s="262">
        <v>2.9916979640245107</v>
      </c>
      <c r="M70" s="262">
        <v>2.2967713401149932</v>
      </c>
      <c r="N70" s="262">
        <v>1.5663345568956477</v>
      </c>
      <c r="O70" s="262">
        <v>2.4444444444444446</v>
      </c>
      <c r="P70" s="262">
        <v>2.4478925428439093</v>
      </c>
      <c r="Q70" s="262">
        <v>1.415368081676518</v>
      </c>
      <c r="R70" s="262">
        <v>1.2393906420021763</v>
      </c>
      <c r="S70" s="262">
        <v>1.5856079404466501</v>
      </c>
      <c r="T70" s="262">
        <v>1.5856079404466501</v>
      </c>
      <c r="U70">
        <v>5652</v>
      </c>
      <c r="V70">
        <v>6811</v>
      </c>
      <c r="W70">
        <v>20236</v>
      </c>
      <c r="X70">
        <v>6429</v>
      </c>
      <c r="Y70">
        <v>4112</v>
      </c>
      <c r="Z70">
        <v>2780</v>
      </c>
      <c r="AA70">
        <v>2217</v>
      </c>
      <c r="AB70">
        <v>0</v>
      </c>
      <c r="AC70">
        <v>15522</v>
      </c>
      <c r="AD70">
        <v>15246</v>
      </c>
      <c r="AE70">
        <v>60540</v>
      </c>
      <c r="AF70">
        <v>13373</v>
      </c>
      <c r="AG70">
        <v>10059</v>
      </c>
      <c r="AH70">
        <v>3773</v>
      </c>
      <c r="AI70" s="262">
        <v>3515</v>
      </c>
      <c r="AJ70" s="262">
        <v>0</v>
      </c>
      <c r="AK70" s="262">
        <v>0.59832410658509794</v>
      </c>
      <c r="AL70" s="262">
        <v>0.11401675893414902</v>
      </c>
      <c r="AM70" s="262">
        <v>0.20520000861641857</v>
      </c>
      <c r="AN70" s="262">
        <v>7.1430110074747435E-2</v>
      </c>
      <c r="AO70" s="262">
        <v>1.1029015789587059E-2</v>
      </c>
      <c r="AP70" s="262">
        <v>6.343997582919296E-2</v>
      </c>
      <c r="AQ70" s="262">
        <v>0.2132654088894857</v>
      </c>
      <c r="AR70" s="262">
        <v>0.28748992883040153</v>
      </c>
      <c r="AS70" s="262">
        <v>0.16083657848798175</v>
      </c>
      <c r="AT70" s="262">
        <v>0.10338894856989392</v>
      </c>
      <c r="AU70" s="262">
        <v>8.4539076138042166E-2</v>
      </c>
      <c r="AV70" s="262">
        <v>4.0393782731301196E-2</v>
      </c>
      <c r="AW70" s="262">
        <v>1.8430240365247749E-2</v>
      </c>
      <c r="AX70" s="262">
        <v>9.5172552705787561E-3</v>
      </c>
      <c r="AY70" s="262">
        <v>1.8698804887874312E-2</v>
      </c>
      <c r="AZ70" s="262">
        <v>27776</v>
      </c>
      <c r="BA70" s="262">
        <v>5293</v>
      </c>
      <c r="BB70" s="262">
        <v>9526</v>
      </c>
      <c r="BC70" s="262">
        <v>3316</v>
      </c>
      <c r="BD70" s="262">
        <v>512</v>
      </c>
      <c r="BE70" s="262">
        <v>119155</v>
      </c>
      <c r="BF70" s="262">
        <v>1</v>
      </c>
      <c r="BG70" s="262">
        <v>2</v>
      </c>
      <c r="BH70" s="262">
        <v>3.11</v>
      </c>
      <c r="BI70" s="262">
        <v>9.1999999999999993</v>
      </c>
      <c r="BJ70" s="262">
        <v>40</v>
      </c>
      <c r="BK70" s="262">
        <f t="shared" si="54"/>
        <v>118975</v>
      </c>
      <c r="BL70" s="262">
        <f t="shared" si="55"/>
        <v>-180</v>
      </c>
      <c r="BM70" s="274">
        <f t="shared" si="56"/>
        <v>-1.5106374050606352E-3</v>
      </c>
      <c r="BN70" s="262">
        <f t="shared" si="57"/>
        <v>1.4678729972776494E-3</v>
      </c>
      <c r="BO70" s="262">
        <f t="shared" si="44"/>
        <v>2.7971816584787583E-4</v>
      </c>
      <c r="BP70" s="262">
        <f t="shared" si="45"/>
        <v>5.0341871299203948E-4</v>
      </c>
      <c r="BQ70" s="262">
        <f t="shared" si="46"/>
        <v>1.7524002228444288E-4</v>
      </c>
      <c r="BR70" s="262">
        <f t="shared" si="47"/>
        <v>2.7057566770094919E-5</v>
      </c>
      <c r="BS70" s="262">
        <f t="shared" si="58"/>
        <v>157.06241070870848</v>
      </c>
      <c r="BT70" s="262">
        <f t="shared" si="59"/>
        <v>29.929843745722714</v>
      </c>
      <c r="BU70" s="262">
        <f t="shared" si="60"/>
        <v>53.865802290148224</v>
      </c>
      <c r="BV70" s="262">
        <f t="shared" si="61"/>
        <v>18.75068238443539</v>
      </c>
      <c r="BW70" s="262">
        <f t="shared" si="62"/>
        <v>2.8951596444001564</v>
      </c>
      <c r="BX70" s="262">
        <f t="shared" si="63"/>
        <v>157.06241070870848</v>
      </c>
      <c r="BY70" s="262">
        <f t="shared" si="64"/>
        <v>59.859687491445428</v>
      </c>
      <c r="BZ70" s="262">
        <f t="shared" si="65"/>
        <v>167.52264512236098</v>
      </c>
      <c r="CA70" s="262">
        <f t="shared" si="66"/>
        <v>172.50627793680556</v>
      </c>
      <c r="CB70" s="262">
        <f t="shared" si="67"/>
        <v>115.80638577600625</v>
      </c>
      <c r="CC70" s="262">
        <f t="shared" si="68"/>
        <v>672.75740703532665</v>
      </c>
      <c r="CD70" s="262">
        <f t="shared" si="69"/>
        <v>42.67971364123165</v>
      </c>
      <c r="CE70" s="262">
        <f t="shared" si="70"/>
        <v>143.4758834948191</v>
      </c>
      <c r="CF70" s="262">
        <f t="shared" si="71"/>
        <v>193.41097906871153</v>
      </c>
      <c r="CG70" s="262">
        <f t="shared" si="72"/>
        <v>108.20399950000839</v>
      </c>
      <c r="CH70" s="262">
        <f t="shared" si="73"/>
        <v>69.555680955990582</v>
      </c>
      <c r="CI70" s="262">
        <f t="shared" si="74"/>
        <v>56.874289655791301</v>
      </c>
      <c r="CJ70" s="262">
        <f t="shared" si="75"/>
        <v>27.175216530658549</v>
      </c>
      <c r="CK70" s="262">
        <f t="shared" si="76"/>
        <v>12.399080719161887</v>
      </c>
      <c r="CL70" s="262">
        <f t="shared" si="77"/>
        <v>6.40280397792786</v>
      </c>
      <c r="CM70" s="262">
        <f t="shared" si="78"/>
        <v>12.579759491025813</v>
      </c>
      <c r="CN70" s="262">
        <f>CD70*parameters!J$4+CE70*parameters!K$4+CF70*parameters!L$4+CG70*parameters!M$4+CH70*parameters!N$4+CI70*parameters!O$4+CJ70*parameters!P$4+CK70*parameters!Q$4+CL70*parameters!R$4+CM70*parameters!S$4</f>
        <v>55288.720508452949</v>
      </c>
      <c r="CO70" s="262">
        <f t="shared" si="79"/>
        <v>33080.574302453293</v>
      </c>
      <c r="CP70" s="262">
        <f t="shared" si="80"/>
        <v>6303.8407179898204</v>
      </c>
      <c r="CQ70" s="262">
        <f t="shared" si="81"/>
        <v>11345.245924725303</v>
      </c>
      <c r="CR70" s="262">
        <f t="shared" si="82"/>
        <v>3949.27939181074</v>
      </c>
      <c r="CS70" s="262">
        <f t="shared" si="83"/>
        <v>609.78017147379342</v>
      </c>
      <c r="CT70" s="349" t="s">
        <v>3919</v>
      </c>
      <c r="CU70" t="s">
        <v>3920</v>
      </c>
      <c r="CV70" t="s">
        <v>3921</v>
      </c>
      <c r="CW70">
        <v>118372</v>
      </c>
      <c r="CX70" s="262">
        <v>1.173872268155219E-2</v>
      </c>
      <c r="CY70">
        <v>12909</v>
      </c>
      <c r="CZ70">
        <v>0.89094549000000001</v>
      </c>
      <c r="DA70">
        <v>82037</v>
      </c>
      <c r="DB70">
        <v>33016</v>
      </c>
      <c r="DC70">
        <v>2407</v>
      </c>
      <c r="DD70">
        <v>648</v>
      </c>
      <c r="DE70">
        <v>143</v>
      </c>
      <c r="DF70">
        <v>121</v>
      </c>
      <c r="DG70">
        <v>73087</v>
      </c>
      <c r="DH70">
        <v>29414</v>
      </c>
      <c r="DI70">
        <v>2144</v>
      </c>
      <c r="DJ70">
        <v>577</v>
      </c>
      <c r="DK70">
        <v>127</v>
      </c>
      <c r="DL70">
        <v>108</v>
      </c>
      <c r="DM70" s="262">
        <v>8950</v>
      </c>
      <c r="DN70" s="262">
        <v>3602</v>
      </c>
      <c r="DO70" s="262">
        <v>263</v>
      </c>
      <c r="DP70" s="262">
        <v>71</v>
      </c>
      <c r="DQ70" s="262">
        <v>16</v>
      </c>
      <c r="DR70" s="262">
        <v>13</v>
      </c>
      <c r="DS70" s="262">
        <v>0.69304396309938165</v>
      </c>
      <c r="DT70" s="262">
        <v>0.2789173115263745</v>
      </c>
      <c r="DU70" s="262">
        <v>2.0334200655560436E-2</v>
      </c>
      <c r="DV70" s="262">
        <v>5.474267563275099E-3</v>
      </c>
      <c r="DW70" s="262">
        <v>1.2080559591795357E-3</v>
      </c>
      <c r="DX70" s="262">
        <v>1.022201196228838E-3</v>
      </c>
      <c r="DY70" s="262">
        <v>4801.5600000000004</v>
      </c>
      <c r="DZ70" s="262">
        <v>2380.63</v>
      </c>
      <c r="EA70" s="262">
        <v>21.62</v>
      </c>
      <c r="EB70" s="262">
        <v>445.02</v>
      </c>
      <c r="EC70" s="262">
        <v>107.96</v>
      </c>
      <c r="ED70" s="262">
        <v>126.78</v>
      </c>
      <c r="EE70" s="262">
        <f t="shared" si="48"/>
        <v>0.60905909378619083</v>
      </c>
      <c r="EF70" s="262">
        <f t="shared" si="49"/>
        <v>0.30197359825561265</v>
      </c>
      <c r="EG70" s="262">
        <f t="shared" si="50"/>
        <v>2.742412384237091E-3</v>
      </c>
      <c r="EH70" s="262">
        <f t="shared" si="51"/>
        <v>5.6449045292932008E-2</v>
      </c>
      <c r="EI70" s="262">
        <f t="shared" si="52"/>
        <v>1.3694303469113612E-2</v>
      </c>
      <c r="EJ70" s="262">
        <f t="shared" si="53"/>
        <v>1.6081546811913892E-2</v>
      </c>
      <c r="EK70" s="262">
        <v>2.3030035999999999E-3</v>
      </c>
      <c r="EP70" s="262">
        <v>2.7708142165869922E-3</v>
      </c>
      <c r="EQ70" s="262">
        <v>1.2672130191317252E-2</v>
      </c>
      <c r="EU70" s="262">
        <v>2161.2399999999998</v>
      </c>
    </row>
    <row r="71" spans="1:151">
      <c r="A71" s="352">
        <v>5116</v>
      </c>
      <c r="B71" s="262">
        <v>5</v>
      </c>
      <c r="C71" s="262">
        <v>1</v>
      </c>
      <c r="D71" s="262">
        <v>16</v>
      </c>
      <c r="E71" s="262" t="s">
        <v>192</v>
      </c>
      <c r="F71" s="262" t="s">
        <v>2337</v>
      </c>
      <c r="G71" s="262" t="s">
        <v>2338</v>
      </c>
      <c r="H71" s="262" t="s">
        <v>2202</v>
      </c>
      <c r="I71" s="262">
        <v>2.9394452712621479E-3</v>
      </c>
      <c r="J71" s="262">
        <v>1.902484544500175</v>
      </c>
      <c r="K71" s="262">
        <v>1.89453125</v>
      </c>
      <c r="L71" s="262">
        <v>2.899897985207855</v>
      </c>
      <c r="M71" s="262">
        <v>2.4433645520409968</v>
      </c>
      <c r="N71" s="262">
        <v>1.7417509898812142</v>
      </c>
      <c r="O71" s="262">
        <v>2.4621757925072045</v>
      </c>
      <c r="P71" s="262">
        <v>2.1161558834657588</v>
      </c>
      <c r="Q71" s="262">
        <v>1.7090361445783133</v>
      </c>
      <c r="R71" s="262">
        <v>1.6666666666666667</v>
      </c>
      <c r="S71" s="262">
        <v>1.505639097744361</v>
      </c>
      <c r="T71" s="262">
        <v>1.505639097744361</v>
      </c>
      <c r="U71">
        <v>8573</v>
      </c>
      <c r="V71">
        <v>6912</v>
      </c>
      <c r="W71">
        <v>23526</v>
      </c>
      <c r="X71">
        <v>7932</v>
      </c>
      <c r="Y71">
        <v>5419</v>
      </c>
      <c r="Z71">
        <v>2728</v>
      </c>
      <c r="AA71">
        <v>2926</v>
      </c>
      <c r="AB71">
        <v>0</v>
      </c>
      <c r="AC71">
        <v>16310</v>
      </c>
      <c r="AD71">
        <v>13095</v>
      </c>
      <c r="AE71">
        <v>68223</v>
      </c>
      <c r="AF71">
        <v>17786</v>
      </c>
      <c r="AG71">
        <v>12428</v>
      </c>
      <c r="AH71">
        <v>4617</v>
      </c>
      <c r="AI71" s="262">
        <v>4406</v>
      </c>
      <c r="AJ71" s="262">
        <v>0</v>
      </c>
      <c r="AK71" s="262">
        <v>0.59391967207220164</v>
      </c>
      <c r="AL71" s="262">
        <v>0.13384991550106073</v>
      </c>
      <c r="AM71" s="262">
        <v>0.20549422890223293</v>
      </c>
      <c r="AN71" s="262">
        <v>5.6650246305418719E-2</v>
      </c>
      <c r="AO71" s="262">
        <v>1.0085937219085973E-2</v>
      </c>
      <c r="AP71" s="262">
        <v>5.3436890289659311E-2</v>
      </c>
      <c r="AQ71" s="262">
        <v>0.20283656010805942</v>
      </c>
      <c r="AR71" s="262">
        <v>0.26678673270298664</v>
      </c>
      <c r="AS71" s="262">
        <v>0.18781329731352245</v>
      </c>
      <c r="AT71" s="262">
        <v>0.10905748161488819</v>
      </c>
      <c r="AU71" s="262">
        <v>9.0552303767071893E-2</v>
      </c>
      <c r="AV71" s="262">
        <v>4.3411376256941317E-2</v>
      </c>
      <c r="AW71" s="262">
        <v>1.8962929611286209E-2</v>
      </c>
      <c r="AX71" s="262">
        <v>1.0558307068887888E-2</v>
      </c>
      <c r="AY71" s="262">
        <v>1.6584121266696682E-2</v>
      </c>
      <c r="AZ71" s="262">
        <v>33035</v>
      </c>
      <c r="BA71" s="262">
        <v>7445</v>
      </c>
      <c r="BB71" s="262">
        <v>11430</v>
      </c>
      <c r="BC71" s="262">
        <v>3151</v>
      </c>
      <c r="BD71" s="262">
        <v>561</v>
      </c>
      <c r="BE71" s="262">
        <v>133270</v>
      </c>
      <c r="BF71" s="262">
        <v>1</v>
      </c>
      <c r="BG71" s="262">
        <v>2</v>
      </c>
      <c r="BH71" s="262">
        <v>3.34</v>
      </c>
      <c r="BI71" s="262">
        <v>7.3</v>
      </c>
      <c r="BJ71" s="262">
        <v>43</v>
      </c>
      <c r="BK71" s="262">
        <f t="shared" si="54"/>
        <v>133227</v>
      </c>
      <c r="BL71" s="262">
        <f t="shared" si="55"/>
        <v>-43</v>
      </c>
      <c r="BM71" s="274">
        <f t="shared" si="56"/>
        <v>-3.2265326029864186E-4</v>
      </c>
      <c r="BN71" s="262">
        <f t="shared" si="57"/>
        <v>1.7457943715821986E-3</v>
      </c>
      <c r="BO71" s="262">
        <f t="shared" si="44"/>
        <v>3.9344450117843101E-4</v>
      </c>
      <c r="BP71" s="262">
        <f t="shared" si="45"/>
        <v>6.0403903941832994E-4</v>
      </c>
      <c r="BQ71" s="262">
        <f t="shared" si="46"/>
        <v>1.66520298618299E-4</v>
      </c>
      <c r="BR71" s="262">
        <f t="shared" si="47"/>
        <v>2.9647060464889161E-5</v>
      </c>
      <c r="BS71" s="262">
        <f t="shared" si="58"/>
        <v>186.79999775929525</v>
      </c>
      <c r="BT71" s="262">
        <f t="shared" si="59"/>
        <v>42.09856162609212</v>
      </c>
      <c r="BU71" s="262">
        <f t="shared" si="60"/>
        <v>64.63217721776131</v>
      </c>
      <c r="BV71" s="262">
        <f t="shared" si="61"/>
        <v>17.817671952157994</v>
      </c>
      <c r="BW71" s="262">
        <f t="shared" si="62"/>
        <v>3.1722354697431401</v>
      </c>
      <c r="BX71" s="262">
        <f t="shared" si="63"/>
        <v>186.79999775929525</v>
      </c>
      <c r="BY71" s="262">
        <f t="shared" si="64"/>
        <v>84.197123252184241</v>
      </c>
      <c r="BZ71" s="262">
        <f t="shared" si="65"/>
        <v>215.87147190732276</v>
      </c>
      <c r="CA71" s="262">
        <f t="shared" si="66"/>
        <v>130.06900525075335</v>
      </c>
      <c r="CB71" s="262">
        <f t="shared" si="67"/>
        <v>136.40612519895501</v>
      </c>
      <c r="CC71" s="262">
        <f t="shared" si="68"/>
        <v>753.34372336851061</v>
      </c>
      <c r="CD71" s="262">
        <f t="shared" si="69"/>
        <v>40.256345896046554</v>
      </c>
      <c r="CE71" s="262">
        <f t="shared" si="70"/>
        <v>152.80564942706619</v>
      </c>
      <c r="CF71" s="262">
        <f t="shared" si="71"/>
        <v>200.98211055978754</v>
      </c>
      <c r="CG71" s="262">
        <f t="shared" si="72"/>
        <v>141.48796869628609</v>
      </c>
      <c r="CH71" s="262">
        <f t="shared" si="73"/>
        <v>82.157769260952762</v>
      </c>
      <c r="CI71" s="262">
        <f t="shared" si="74"/>
        <v>68.217009679482345</v>
      </c>
      <c r="CJ71" s="262">
        <f t="shared" si="75"/>
        <v>32.703687825955527</v>
      </c>
      <c r="CK71" s="262">
        <f t="shared" si="76"/>
        <v>14.285603999341337</v>
      </c>
      <c r="CL71" s="262">
        <f t="shared" si="77"/>
        <v>7.9540343597440675</v>
      </c>
      <c r="CM71" s="262">
        <f t="shared" si="78"/>
        <v>12.493543663848179</v>
      </c>
      <c r="CN71" s="262">
        <f>CD71*parameters!J$4+CE71*parameters!K$4+CF71*parameters!L$4+CG71*parameters!M$4+CH71*parameters!N$4+CI71*parameters!O$4+CJ71*parameters!P$4+CK71*parameters!Q$4+CL71*parameters!R$4+CM71*parameters!S$4</f>
        <v>63240.141549335873</v>
      </c>
      <c r="CO71" s="262">
        <f t="shared" si="79"/>
        <v>37559.564130781175</v>
      </c>
      <c r="CP71" s="262">
        <f t="shared" si="80"/>
        <v>8464.6876026537266</v>
      </c>
      <c r="CQ71" s="262">
        <f t="shared" si="81"/>
        <v>12995.484123348837</v>
      </c>
      <c r="CR71" s="262">
        <f t="shared" si="82"/>
        <v>3582.5695951594212</v>
      </c>
      <c r="CS71" s="262">
        <f t="shared" si="83"/>
        <v>637.83609739271196</v>
      </c>
      <c r="CT71" s="349" t="s">
        <v>3922</v>
      </c>
      <c r="CU71" t="s">
        <v>3923</v>
      </c>
      <c r="CV71" t="s">
        <v>3924</v>
      </c>
      <c r="CW71">
        <v>137330</v>
      </c>
      <c r="CX71" s="262">
        <v>1.3618750936518454E-2</v>
      </c>
      <c r="CY71">
        <v>14195</v>
      </c>
      <c r="CZ71">
        <v>0.89663583999999996</v>
      </c>
      <c r="DA71">
        <v>95235</v>
      </c>
      <c r="DB71">
        <v>38244</v>
      </c>
      <c r="DC71">
        <v>2791</v>
      </c>
      <c r="DD71">
        <v>729</v>
      </c>
      <c r="DE71">
        <v>164</v>
      </c>
      <c r="DF71">
        <v>167</v>
      </c>
      <c r="DG71">
        <v>85388</v>
      </c>
      <c r="DH71">
        <v>34290</v>
      </c>
      <c r="DI71">
        <v>2502</v>
      </c>
      <c r="DJ71">
        <v>654</v>
      </c>
      <c r="DK71">
        <v>147</v>
      </c>
      <c r="DL71">
        <v>150</v>
      </c>
      <c r="DM71" s="262">
        <v>9847</v>
      </c>
      <c r="DN71" s="262">
        <v>3954</v>
      </c>
      <c r="DO71" s="262">
        <v>289</v>
      </c>
      <c r="DP71" s="262">
        <v>75</v>
      </c>
      <c r="DQ71" s="262">
        <v>17</v>
      </c>
      <c r="DR71" s="262">
        <v>17</v>
      </c>
      <c r="DS71" s="262">
        <v>0.69347556979538338</v>
      </c>
      <c r="DT71" s="262">
        <v>0.27848248743901549</v>
      </c>
      <c r="DU71" s="262">
        <v>2.0323308818175199E-2</v>
      </c>
      <c r="DV71" s="262">
        <v>5.3083812713900823E-3</v>
      </c>
      <c r="DW71" s="262">
        <v>1.1942037428092915E-3</v>
      </c>
      <c r="DX71" s="262">
        <v>1.2160489332265346E-3</v>
      </c>
      <c r="DY71" s="262">
        <v>5570.56</v>
      </c>
      <c r="DZ71" s="262">
        <v>2761.91</v>
      </c>
      <c r="EA71" s="262">
        <v>25.08</v>
      </c>
      <c r="EB71" s="262">
        <v>516.29999999999995</v>
      </c>
      <c r="EC71" s="262">
        <v>125.24</v>
      </c>
      <c r="ED71" s="262">
        <v>147.09</v>
      </c>
      <c r="EE71" s="262">
        <f t="shared" si="48"/>
        <v>0.60905864524861753</v>
      </c>
      <c r="EF71" s="262">
        <f t="shared" si="49"/>
        <v>0.30197415751712736</v>
      </c>
      <c r="EG71" s="262">
        <f t="shared" si="50"/>
        <v>2.742128407706824E-3</v>
      </c>
      <c r="EH71" s="262">
        <f t="shared" si="51"/>
        <v>5.6449796527074686E-2</v>
      </c>
      <c r="EI71" s="262">
        <f t="shared" si="52"/>
        <v>1.369314839637969E-2</v>
      </c>
      <c r="EJ71" s="262">
        <f t="shared" si="53"/>
        <v>1.6082123903093968E-2</v>
      </c>
      <c r="EK71" s="262">
        <v>2.6718474999999999E-3</v>
      </c>
      <c r="EP71" s="262">
        <v>3.1814986852573999E-3</v>
      </c>
      <c r="EQ71" s="262">
        <v>1.4550367650685351E-2</v>
      </c>
      <c r="EU71" s="262">
        <v>2481.5700000000002</v>
      </c>
    </row>
    <row r="72" spans="1:151">
      <c r="A72" s="352">
        <v>5117</v>
      </c>
      <c r="B72" s="262">
        <v>5</v>
      </c>
      <c r="C72" s="262">
        <v>1</v>
      </c>
      <c r="D72" s="262">
        <v>17</v>
      </c>
      <c r="E72" s="262" t="s">
        <v>192</v>
      </c>
      <c r="F72" s="262" t="s">
        <v>2339</v>
      </c>
      <c r="G72" s="262" t="s">
        <v>2340</v>
      </c>
      <c r="H72" s="262" t="s">
        <v>2202</v>
      </c>
      <c r="I72" s="262">
        <v>1.6477635388507023E-3</v>
      </c>
      <c r="J72" s="262">
        <v>2.4135971786833856</v>
      </c>
      <c r="K72" s="262">
        <v>2.2239498723601763</v>
      </c>
      <c r="L72" s="262">
        <v>3.4135483426366204</v>
      </c>
      <c r="M72" s="262">
        <v>2.9345186470078057</v>
      </c>
      <c r="N72" s="262">
        <v>1.9457070707070707</v>
      </c>
      <c r="O72" s="262">
        <v>2.8970448045757866</v>
      </c>
      <c r="P72" s="262">
        <v>2.4509480626545757</v>
      </c>
      <c r="Q72" s="262">
        <v>2.0405727923627683</v>
      </c>
      <c r="R72" s="262">
        <v>1.3754993342210386</v>
      </c>
      <c r="S72" s="262">
        <v>1.9153094462540716</v>
      </c>
      <c r="T72" s="262">
        <v>1.9153094462540716</v>
      </c>
      <c r="U72">
        <v>5104</v>
      </c>
      <c r="V72">
        <v>4309</v>
      </c>
      <c r="W72">
        <v>14511</v>
      </c>
      <c r="X72">
        <v>3098</v>
      </c>
      <c r="Y72">
        <v>2262</v>
      </c>
      <c r="Z72">
        <v>1589</v>
      </c>
      <c r="AA72">
        <v>1689</v>
      </c>
      <c r="AB72">
        <v>0</v>
      </c>
      <c r="AC72">
        <v>12319</v>
      </c>
      <c r="AD72">
        <v>9583</v>
      </c>
      <c r="AE72">
        <v>49534</v>
      </c>
      <c r="AF72">
        <v>8308</v>
      </c>
      <c r="AG72">
        <v>6012</v>
      </c>
      <c r="AH72">
        <v>2743</v>
      </c>
      <c r="AI72" s="262">
        <v>3234</v>
      </c>
      <c r="AJ72" s="262">
        <v>0</v>
      </c>
      <c r="AK72" s="262">
        <v>0.47966645285439385</v>
      </c>
      <c r="AL72" s="262">
        <v>0.16276459268762028</v>
      </c>
      <c r="AM72" s="262">
        <v>0.26856959589480434</v>
      </c>
      <c r="AN72" s="262">
        <v>7.6972418216805644E-2</v>
      </c>
      <c r="AO72" s="262">
        <v>1.2026940346375883E-2</v>
      </c>
      <c r="AP72" s="262">
        <v>4.7526575145644144E-2</v>
      </c>
      <c r="AQ72" s="262">
        <v>0.22377002256221445</v>
      </c>
      <c r="AR72" s="262">
        <v>0.29270263899334359</v>
      </c>
      <c r="AS72" s="262">
        <v>0.18041914083985316</v>
      </c>
      <c r="AT72" s="262">
        <v>9.5513374566435064E-2</v>
      </c>
      <c r="AU72" s="262">
        <v>7.0425539079775945E-2</v>
      </c>
      <c r="AV72" s="262">
        <v>3.9859912220638255E-2</v>
      </c>
      <c r="AW72" s="262">
        <v>1.9419219414729422E-2</v>
      </c>
      <c r="AX72" s="262">
        <v>1.0068809141625602E-2</v>
      </c>
      <c r="AY72" s="262">
        <v>2.0294768035740342E-2</v>
      </c>
      <c r="AZ72" s="262">
        <v>14956</v>
      </c>
      <c r="BA72" s="262">
        <v>5075</v>
      </c>
      <c r="BB72" s="262">
        <v>8374</v>
      </c>
      <c r="BC72" s="262">
        <v>2400</v>
      </c>
      <c r="BD72" s="262">
        <v>375</v>
      </c>
      <c r="BE72" s="262">
        <v>89091</v>
      </c>
      <c r="BF72" s="262">
        <v>1</v>
      </c>
      <c r="BG72" s="262">
        <v>2</v>
      </c>
      <c r="BH72" s="262">
        <v>3.28</v>
      </c>
      <c r="BI72" s="262">
        <v>7.5</v>
      </c>
      <c r="BJ72" s="262">
        <v>49</v>
      </c>
      <c r="BK72" s="262">
        <f t="shared" si="54"/>
        <v>88948</v>
      </c>
      <c r="BL72" s="262">
        <f t="shared" si="55"/>
        <v>-143</v>
      </c>
      <c r="BM72" s="274">
        <f t="shared" si="56"/>
        <v>-1.6051004029587724E-3</v>
      </c>
      <c r="BN72" s="262">
        <f t="shared" si="57"/>
        <v>7.9037689182331959E-4</v>
      </c>
      <c r="BO72" s="262">
        <f t="shared" si="44"/>
        <v>2.6819756124654633E-4</v>
      </c>
      <c r="BP72" s="262">
        <f t="shared" si="45"/>
        <v>4.4253918775932592E-4</v>
      </c>
      <c r="BQ72" s="262">
        <f t="shared" si="46"/>
        <v>1.2683234423481994E-4</v>
      </c>
      <c r="BR72" s="262">
        <f t="shared" si="47"/>
        <v>1.9817553786690614E-5</v>
      </c>
      <c r="BS72" s="262">
        <f t="shared" si="58"/>
        <v>84.570327425095201</v>
      </c>
      <c r="BT72" s="262">
        <f t="shared" si="59"/>
        <v>28.697139053380457</v>
      </c>
      <c r="BU72" s="262">
        <f t="shared" si="60"/>
        <v>47.351693090247871</v>
      </c>
      <c r="BV72" s="262">
        <f t="shared" si="61"/>
        <v>13.571060833125733</v>
      </c>
      <c r="BW72" s="262">
        <f t="shared" si="62"/>
        <v>2.1204782551758958</v>
      </c>
      <c r="BX72" s="262">
        <f t="shared" si="63"/>
        <v>84.570327425095201</v>
      </c>
      <c r="BY72" s="262">
        <f t="shared" si="64"/>
        <v>57.394278106760915</v>
      </c>
      <c r="BZ72" s="262">
        <f t="shared" si="65"/>
        <v>155.313553336013</v>
      </c>
      <c r="CA72" s="262">
        <f t="shared" si="66"/>
        <v>101.782956248443</v>
      </c>
      <c r="CB72" s="262">
        <f t="shared" si="67"/>
        <v>103.9034345036189</v>
      </c>
      <c r="CC72" s="262">
        <f t="shared" si="68"/>
        <v>502.96454961993101</v>
      </c>
      <c r="CD72" s="262">
        <f t="shared" si="69"/>
        <v>23.904182463106714</v>
      </c>
      <c r="CE72" s="262">
        <f t="shared" si="70"/>
        <v>112.54838861644599</v>
      </c>
      <c r="CF72" s="262">
        <f t="shared" si="71"/>
        <v>147.21905099385231</v>
      </c>
      <c r="CG72" s="262">
        <f t="shared" si="72"/>
        <v>90.744431915331646</v>
      </c>
      <c r="CH72" s="262">
        <f t="shared" si="73"/>
        <v>48.039841421486784</v>
      </c>
      <c r="CI72" s="262">
        <f t="shared" si="74"/>
        <v>35.42154954500036</v>
      </c>
      <c r="CJ72" s="262">
        <f t="shared" si="75"/>
        <v>20.048122797943304</v>
      </c>
      <c r="CK72" s="262">
        <f t="shared" si="76"/>
        <v>9.767178946900005</v>
      </c>
      <c r="CL72" s="262">
        <f t="shared" si="77"/>
        <v>5.0642540551267645</v>
      </c>
      <c r="CM72" s="262">
        <f t="shared" si="78"/>
        <v>10.207548864737113</v>
      </c>
      <c r="CN72" s="262">
        <f>CD72*parameters!J$4+CE72*parameters!K$4+CF72*parameters!L$4+CG72*parameters!M$4+CH72*parameters!N$4+CI72*parameters!O$4+CJ72*parameters!P$4+CK72*parameters!Q$4+CL72*parameters!R$4+CM72*parameters!S$4</f>
        <v>41392.090536804077</v>
      </c>
      <c r="CO72" s="262">
        <f t="shared" si="79"/>
        <v>19854.397244016734</v>
      </c>
      <c r="CP72" s="262">
        <f t="shared" si="80"/>
        <v>6737.1667567120176</v>
      </c>
      <c r="CQ72" s="262">
        <f t="shared" si="81"/>
        <v>11116.657028710626</v>
      </c>
      <c r="CR72" s="262">
        <f t="shared" si="82"/>
        <v>3186.0493036667667</v>
      </c>
      <c r="CS72" s="262">
        <f t="shared" si="83"/>
        <v>497.8202036979323</v>
      </c>
      <c r="CT72" s="349" t="s">
        <v>3925</v>
      </c>
      <c r="CU72" t="s">
        <v>3926</v>
      </c>
      <c r="CV72" t="s">
        <v>3927</v>
      </c>
      <c r="CW72">
        <v>93005</v>
      </c>
      <c r="CX72" s="262">
        <v>9.2231262713966273E-3</v>
      </c>
      <c r="CY72">
        <v>9259</v>
      </c>
      <c r="CZ72">
        <v>0.90044621000000002</v>
      </c>
      <c r="DA72">
        <v>67871</v>
      </c>
      <c r="DB72">
        <v>22980</v>
      </c>
      <c r="DC72">
        <v>1315</v>
      </c>
      <c r="DD72">
        <v>538</v>
      </c>
      <c r="DE72">
        <v>145</v>
      </c>
      <c r="DF72">
        <v>156</v>
      </c>
      <c r="DG72">
        <v>61111</v>
      </c>
      <c r="DH72">
        <v>20691</v>
      </c>
      <c r="DI72">
        <v>1184</v>
      </c>
      <c r="DJ72">
        <v>484</v>
      </c>
      <c r="DK72">
        <v>131</v>
      </c>
      <c r="DL72">
        <v>140</v>
      </c>
      <c r="DM72" s="262">
        <v>6760</v>
      </c>
      <c r="DN72" s="262">
        <v>2289</v>
      </c>
      <c r="DO72" s="262">
        <v>131</v>
      </c>
      <c r="DP72" s="262">
        <v>54</v>
      </c>
      <c r="DQ72" s="262">
        <v>14</v>
      </c>
      <c r="DR72" s="262">
        <v>16</v>
      </c>
      <c r="DS72" s="262">
        <v>0.72975646470619859</v>
      </c>
      <c r="DT72" s="262">
        <v>0.24708349013493899</v>
      </c>
      <c r="DU72" s="262">
        <v>1.4139024783613785E-2</v>
      </c>
      <c r="DV72" s="262">
        <v>5.784635234664803E-3</v>
      </c>
      <c r="DW72" s="262">
        <v>1.559055964733079E-3</v>
      </c>
      <c r="DX72" s="262">
        <v>1.6773291758507608E-3</v>
      </c>
      <c r="DY72" s="262">
        <v>3772.59</v>
      </c>
      <c r="DZ72" s="262">
        <v>1870.46</v>
      </c>
      <c r="EA72" s="262">
        <v>16.989999999999998</v>
      </c>
      <c r="EB72" s="262">
        <v>349.66</v>
      </c>
      <c r="EC72" s="262">
        <v>84.82</v>
      </c>
      <c r="ED72" s="262">
        <v>99.61</v>
      </c>
      <c r="EE72" s="262">
        <f t="shared" si="48"/>
        <v>0.60905889931273649</v>
      </c>
      <c r="EF72" s="262">
        <f t="shared" si="49"/>
        <v>0.30197299701491576</v>
      </c>
      <c r="EG72" s="262">
        <f t="shared" si="50"/>
        <v>2.7429195060484687E-3</v>
      </c>
      <c r="EH72" s="262">
        <f t="shared" si="51"/>
        <v>5.6450219804879791E-2</v>
      </c>
      <c r="EI72" s="262">
        <f t="shared" si="52"/>
        <v>1.3693609917776992E-2</v>
      </c>
      <c r="EJ72" s="262">
        <f t="shared" si="53"/>
        <v>1.6081354443642611E-2</v>
      </c>
      <c r="EK72" s="262">
        <v>1.8094737E-3</v>
      </c>
      <c r="EP72" s="262">
        <v>2.0803516549190246E-3</v>
      </c>
      <c r="EQ72" s="262">
        <v>9.5143466700299811E-3</v>
      </c>
      <c r="EU72" s="262">
        <v>1622.67</v>
      </c>
    </row>
    <row r="73" spans="1:151">
      <c r="A73" s="352">
        <v>5119</v>
      </c>
      <c r="B73" s="262">
        <v>5</v>
      </c>
      <c r="C73" s="262">
        <v>1</v>
      </c>
      <c r="D73" s="262">
        <v>19</v>
      </c>
      <c r="E73" s="262" t="s">
        <v>192</v>
      </c>
      <c r="F73" s="262" t="s">
        <v>2341</v>
      </c>
      <c r="G73" s="262" t="s">
        <v>2342</v>
      </c>
      <c r="H73" s="262" t="s">
        <v>2202</v>
      </c>
      <c r="I73" s="262">
        <v>2.0112438987036573E-3</v>
      </c>
      <c r="J73" s="262">
        <v>2.333896742470805</v>
      </c>
      <c r="K73" s="262">
        <v>2.2721518987341773</v>
      </c>
      <c r="L73" s="262">
        <v>3.4637852539466683</v>
      </c>
      <c r="M73" s="262">
        <v>2.9007140428425706</v>
      </c>
      <c r="N73" s="262">
        <v>1.9448888888888889</v>
      </c>
      <c r="O73" s="262">
        <v>2.5456431535269708</v>
      </c>
      <c r="P73" s="262">
        <v>2.5955347871235723</v>
      </c>
      <c r="Q73" s="262">
        <v>1.8678260869565217</v>
      </c>
      <c r="R73" s="262">
        <v>1.7640047675804529</v>
      </c>
      <c r="S73" s="262">
        <v>2.6378205128205128</v>
      </c>
      <c r="T73" s="262">
        <v>2.6378205128205128</v>
      </c>
      <c r="U73">
        <v>6508</v>
      </c>
      <c r="V73">
        <v>4898</v>
      </c>
      <c r="W73">
        <v>16913</v>
      </c>
      <c r="X73">
        <v>4066</v>
      </c>
      <c r="Y73">
        <v>3372</v>
      </c>
      <c r="Z73">
        <v>1989</v>
      </c>
      <c r="AA73">
        <v>1716</v>
      </c>
      <c r="AB73">
        <v>0</v>
      </c>
      <c r="AC73">
        <v>15189</v>
      </c>
      <c r="AD73">
        <v>11129</v>
      </c>
      <c r="AE73">
        <v>58583</v>
      </c>
      <c r="AF73">
        <v>10719</v>
      </c>
      <c r="AG73">
        <v>8680</v>
      </c>
      <c r="AH73">
        <v>3628</v>
      </c>
      <c r="AI73" s="262">
        <v>4527</v>
      </c>
      <c r="AJ73" s="262">
        <v>0</v>
      </c>
      <c r="AK73" s="262">
        <v>0.44300804035945135</v>
      </c>
      <c r="AL73" s="262">
        <v>0.17271007409743025</v>
      </c>
      <c r="AM73" s="262">
        <v>0.30340532870881287</v>
      </c>
      <c r="AN73" s="262">
        <v>7.115455357612066E-2</v>
      </c>
      <c r="AO73" s="262">
        <v>9.7220032581848762E-3</v>
      </c>
      <c r="AP73" s="262">
        <v>3.9944460280825003E-2</v>
      </c>
      <c r="AQ73" s="262">
        <v>0.24149662991604676</v>
      </c>
      <c r="AR73" s="262">
        <v>0.31713731367987419</v>
      </c>
      <c r="AS73" s="262">
        <v>0.19401200908497393</v>
      </c>
      <c r="AT73" s="262">
        <v>8.5525650338847459E-2</v>
      </c>
      <c r="AU73" s="262">
        <v>6.7337311840810654E-2</v>
      </c>
      <c r="AV73" s="262">
        <v>2.8965250894244652E-2</v>
      </c>
      <c r="AW73" s="262">
        <v>1.2422874272420484E-2</v>
      </c>
      <c r="AX73" s="262">
        <v>5.4436281045691535E-3</v>
      </c>
      <c r="AY73" s="262">
        <v>7.7148715873877026E-3</v>
      </c>
      <c r="AZ73" s="262">
        <v>16860</v>
      </c>
      <c r="BA73" s="262">
        <v>6573</v>
      </c>
      <c r="BB73" s="262">
        <v>11547</v>
      </c>
      <c r="BC73" s="262">
        <v>2708</v>
      </c>
      <c r="BD73" s="262">
        <v>370</v>
      </c>
      <c r="BE73" s="262">
        <v>108760</v>
      </c>
      <c r="BF73" s="262">
        <v>1</v>
      </c>
      <c r="BG73" s="262">
        <v>2</v>
      </c>
      <c r="BH73" s="262">
        <v>3.82</v>
      </c>
      <c r="BI73" s="262">
        <v>7.3</v>
      </c>
      <c r="BJ73" s="262">
        <v>40</v>
      </c>
      <c r="BK73" s="262">
        <f t="shared" si="54"/>
        <v>108684</v>
      </c>
      <c r="BL73" s="262">
        <f t="shared" si="55"/>
        <v>-76</v>
      </c>
      <c r="BM73" s="274">
        <f t="shared" si="56"/>
        <v>-6.9878631849944835E-4</v>
      </c>
      <c r="BN73" s="262">
        <f t="shared" si="57"/>
        <v>8.9099721824961004E-4</v>
      </c>
      <c r="BO73" s="262">
        <f t="shared" si="44"/>
        <v>3.4736208277311311E-4</v>
      </c>
      <c r="BP73" s="262">
        <f t="shared" si="45"/>
        <v>6.1022211619977745E-4</v>
      </c>
      <c r="BQ73" s="262">
        <f t="shared" si="46"/>
        <v>1.4310916174495517E-4</v>
      </c>
      <c r="BR73" s="262">
        <f t="shared" si="47"/>
        <v>1.9553319736201407E-5</v>
      </c>
      <c r="BS73" s="262">
        <f t="shared" si="58"/>
        <v>95.336702352708272</v>
      </c>
      <c r="BT73" s="262">
        <f t="shared" si="59"/>
        <v>37.167742856723102</v>
      </c>
      <c r="BU73" s="262">
        <f t="shared" si="60"/>
        <v>65.293766433376192</v>
      </c>
      <c r="BV73" s="262">
        <f t="shared" si="61"/>
        <v>15.312680306710204</v>
      </c>
      <c r="BW73" s="262">
        <f t="shared" si="62"/>
        <v>2.0922052117735506</v>
      </c>
      <c r="BX73" s="262">
        <f t="shared" si="63"/>
        <v>95.336702352708272</v>
      </c>
      <c r="BY73" s="262">
        <f t="shared" si="64"/>
        <v>74.335485713446204</v>
      </c>
      <c r="BZ73" s="262">
        <f t="shared" si="65"/>
        <v>249.42218777549704</v>
      </c>
      <c r="CA73" s="262">
        <f t="shared" si="66"/>
        <v>111.78256623898449</v>
      </c>
      <c r="CB73" s="262">
        <f t="shared" si="67"/>
        <v>83.688208470942016</v>
      </c>
      <c r="CC73" s="262">
        <f t="shared" si="68"/>
        <v>614.56515055157797</v>
      </c>
      <c r="CD73" s="262">
        <f t="shared" si="69"/>
        <v>24.548473246186745</v>
      </c>
      <c r="CE73" s="262">
        <f t="shared" si="70"/>
        <v>148.41541272205399</v>
      </c>
      <c r="CF73" s="262">
        <f t="shared" si="71"/>
        <v>194.9015409271949</v>
      </c>
      <c r="CG73" s="262">
        <f t="shared" si="72"/>
        <v>119.23301957212112</v>
      </c>
      <c r="CH73" s="262">
        <f t="shared" si="73"/>
        <v>52.561084176515401</v>
      </c>
      <c r="CI73" s="262">
        <f t="shared" si="74"/>
        <v>41.38316518918635</v>
      </c>
      <c r="CJ73" s="262">
        <f t="shared" si="75"/>
        <v>17.801033776585694</v>
      </c>
      <c r="CK73" s="262">
        <f t="shared" si="76"/>
        <v>7.6346655975134192</v>
      </c>
      <c r="CL73" s="262">
        <f t="shared" si="77"/>
        <v>3.3454641256313429</v>
      </c>
      <c r="CM73" s="262">
        <f t="shared" si="78"/>
        <v>4.7412912185890148</v>
      </c>
      <c r="CN73" s="262">
        <f>CD73*parameters!J$4+CE73*parameters!K$4+CF73*parameters!L$4+CG73*parameters!M$4+CH73*parameters!N$4+CI73*parameters!O$4+CJ73*parameters!P$4+CK73*parameters!Q$4+CL73*parameters!R$4+CM73*parameters!S$4</f>
        <v>47635.312085660778</v>
      </c>
      <c r="CO73" s="262">
        <f t="shared" si="79"/>
        <v>21102.826258979472</v>
      </c>
      <c r="CP73" s="262">
        <f t="shared" si="80"/>
        <v>8227.0982799686881</v>
      </c>
      <c r="CQ73" s="262">
        <f t="shared" si="81"/>
        <v>14452.807521496796</v>
      </c>
      <c r="CR73" s="262">
        <f t="shared" si="82"/>
        <v>3389.4693659143777</v>
      </c>
      <c r="CS73" s="262">
        <f t="shared" si="83"/>
        <v>463.11065930144747</v>
      </c>
      <c r="CT73" s="349" t="s">
        <v>3928</v>
      </c>
      <c r="CU73" t="s">
        <v>3929</v>
      </c>
      <c r="CV73" t="s">
        <v>3930</v>
      </c>
      <c r="CW73">
        <v>110253</v>
      </c>
      <c r="CX73" s="262">
        <v>1.0933577128114534E-2</v>
      </c>
      <c r="CY73">
        <v>8277</v>
      </c>
      <c r="CZ73">
        <v>0.92492721</v>
      </c>
      <c r="DA73">
        <v>82541</v>
      </c>
      <c r="DB73">
        <v>24916</v>
      </c>
      <c r="DC73">
        <v>2108</v>
      </c>
      <c r="DD73">
        <v>503</v>
      </c>
      <c r="DE73">
        <v>106</v>
      </c>
      <c r="DF73">
        <v>79</v>
      </c>
      <c r="DG73">
        <v>76342</v>
      </c>
      <c r="DH73">
        <v>23045</v>
      </c>
      <c r="DI73">
        <v>1950</v>
      </c>
      <c r="DJ73">
        <v>465</v>
      </c>
      <c r="DK73">
        <v>98</v>
      </c>
      <c r="DL73">
        <v>73</v>
      </c>
      <c r="DM73" s="262">
        <v>6199</v>
      </c>
      <c r="DN73" s="262">
        <v>1871</v>
      </c>
      <c r="DO73" s="262">
        <v>158</v>
      </c>
      <c r="DP73" s="262">
        <v>38</v>
      </c>
      <c r="DQ73" s="262">
        <v>8</v>
      </c>
      <c r="DR73" s="262">
        <v>6</v>
      </c>
      <c r="DS73" s="262">
        <v>0.74865083036289259</v>
      </c>
      <c r="DT73" s="262">
        <v>0.22598931548347892</v>
      </c>
      <c r="DU73" s="262">
        <v>1.9119661143007446E-2</v>
      </c>
      <c r="DV73" s="262">
        <v>4.5622341342185704E-3</v>
      </c>
      <c r="DW73" s="262">
        <v>9.6142508593870463E-4</v>
      </c>
      <c r="DX73" s="262">
        <v>7.1653379046375152E-4</v>
      </c>
      <c r="DY73" s="262">
        <v>4472.2299999999996</v>
      </c>
      <c r="DZ73" s="262">
        <v>2217.35</v>
      </c>
      <c r="EA73" s="262">
        <v>20.14</v>
      </c>
      <c r="EB73" s="262">
        <v>414.5</v>
      </c>
      <c r="EC73" s="262">
        <v>100.55</v>
      </c>
      <c r="ED73" s="262">
        <v>118.08</v>
      </c>
      <c r="EE73" s="262">
        <f t="shared" si="48"/>
        <v>0.60905915278127698</v>
      </c>
      <c r="EF73" s="262">
        <f t="shared" si="49"/>
        <v>0.3019740291576159</v>
      </c>
      <c r="EG73" s="262">
        <f t="shared" si="50"/>
        <v>2.7428042245177279E-3</v>
      </c>
      <c r="EH73" s="262">
        <f t="shared" si="51"/>
        <v>5.6449471254349466E-2</v>
      </c>
      <c r="EI73" s="262">
        <f t="shared" si="52"/>
        <v>1.3693593087152808E-2</v>
      </c>
      <c r="EJ73" s="262">
        <f t="shared" si="53"/>
        <v>1.6080949495087055E-2</v>
      </c>
      <c r="EK73" s="262">
        <v>2.1450420000000002E-3</v>
      </c>
      <c r="EP73" s="262">
        <v>2.6208204446136556E-3</v>
      </c>
      <c r="EQ73" s="262">
        <v>1.1986143886297443E-2</v>
      </c>
      <c r="EU73" s="262">
        <v>2044.24</v>
      </c>
    </row>
    <row r="74" spans="1:151">
      <c r="A74" s="352">
        <v>5120</v>
      </c>
      <c r="B74" s="262">
        <v>5</v>
      </c>
      <c r="C74" s="262">
        <v>1</v>
      </c>
      <c r="D74" s="262">
        <v>20</v>
      </c>
      <c r="E74" s="262" t="s">
        <v>192</v>
      </c>
      <c r="F74" s="262" t="s">
        <v>2343</v>
      </c>
      <c r="G74" s="262" t="s">
        <v>2344</v>
      </c>
      <c r="H74" s="262" t="s">
        <v>2202</v>
      </c>
      <c r="I74" s="262">
        <v>1.1024901522611722E-3</v>
      </c>
      <c r="J74" s="262">
        <v>2.2589576547231269</v>
      </c>
      <c r="K74" s="262">
        <v>2.2050000000000001</v>
      </c>
      <c r="L74" s="262">
        <v>3.5120354729729728</v>
      </c>
      <c r="M74" s="262">
        <v>2.2971631205673759</v>
      </c>
      <c r="N74" s="262">
        <v>1.7845911949685536</v>
      </c>
      <c r="O74" s="262">
        <v>2.1781970649895177</v>
      </c>
      <c r="P74" s="262">
        <v>2.7174177831912303</v>
      </c>
      <c r="Q74" s="262">
        <v>1.9543057996485063</v>
      </c>
      <c r="R74" s="262">
        <v>1.889156626506024</v>
      </c>
      <c r="S74" s="262">
        <v>2.5247524752475248</v>
      </c>
      <c r="T74" s="262">
        <v>2.5247524752475248</v>
      </c>
      <c r="U74">
        <v>3684</v>
      </c>
      <c r="V74">
        <v>2800</v>
      </c>
      <c r="W74">
        <v>9472</v>
      </c>
      <c r="X74">
        <v>2046</v>
      </c>
      <c r="Y74">
        <v>1775</v>
      </c>
      <c r="Z74">
        <v>984</v>
      </c>
      <c r="AA74">
        <v>556</v>
      </c>
      <c r="AB74">
        <v>0</v>
      </c>
      <c r="AC74">
        <v>8322</v>
      </c>
      <c r="AD74">
        <v>6174</v>
      </c>
      <c r="AE74">
        <v>33266</v>
      </c>
      <c r="AF74">
        <v>4374</v>
      </c>
      <c r="AG74">
        <v>4309</v>
      </c>
      <c r="AH74">
        <v>1896</v>
      </c>
      <c r="AI74" s="262">
        <v>1403</v>
      </c>
      <c r="AJ74" s="262">
        <v>0</v>
      </c>
      <c r="AK74" s="262">
        <v>0.49362477231329688</v>
      </c>
      <c r="AL74" s="262">
        <v>0.18445019652957531</v>
      </c>
      <c r="AM74" s="262">
        <v>0.22548173712970951</v>
      </c>
      <c r="AN74" s="262">
        <v>8.4507717380883904E-2</v>
      </c>
      <c r="AO74" s="262">
        <v>1.1935576646534369E-2</v>
      </c>
      <c r="AP74" s="262">
        <v>4.4047375247457166E-2</v>
      </c>
      <c r="AQ74" s="262">
        <v>0.22948665437913851</v>
      </c>
      <c r="AR74" s="262">
        <v>0.29682913509454573</v>
      </c>
      <c r="AS74" s="262">
        <v>0.1856270052563315</v>
      </c>
      <c r="AT74" s="262">
        <v>9.3248685917127455E-2</v>
      </c>
      <c r="AU74" s="262">
        <v>7.1643115571028745E-2</v>
      </c>
      <c r="AV74" s="262">
        <v>3.541197351355041E-2</v>
      </c>
      <c r="AW74" s="262">
        <v>1.6280974810567273E-2</v>
      </c>
      <c r="AX74" s="262">
        <v>1.1348897535667963E-2</v>
      </c>
      <c r="AY74" s="262">
        <v>1.6076182674585295E-2</v>
      </c>
      <c r="AZ74" s="262">
        <v>10298</v>
      </c>
      <c r="BA74" s="262">
        <v>3848</v>
      </c>
      <c r="BB74" s="262">
        <v>4704</v>
      </c>
      <c r="BC74" s="262">
        <v>1763</v>
      </c>
      <c r="BD74" s="262">
        <v>249</v>
      </c>
      <c r="BE74" s="262">
        <v>58596</v>
      </c>
      <c r="BF74" s="262">
        <v>1</v>
      </c>
      <c r="BG74" s="262">
        <v>2</v>
      </c>
      <c r="BH74" s="262">
        <v>3.87</v>
      </c>
      <c r="BI74" s="262">
        <v>9.6</v>
      </c>
      <c r="BJ74" s="262">
        <v>22</v>
      </c>
      <c r="BK74" s="262">
        <f t="shared" si="54"/>
        <v>58601</v>
      </c>
      <c r="BL74" s="262">
        <f t="shared" si="55"/>
        <v>5</v>
      </c>
      <c r="BM74" s="274">
        <f t="shared" si="56"/>
        <v>8.5330056659157615E-5</v>
      </c>
      <c r="BN74" s="262">
        <f t="shared" si="57"/>
        <v>5.4421645038757319E-4</v>
      </c>
      <c r="BO74" s="262">
        <f t="shared" si="44"/>
        <v>2.0335452525649462E-4</v>
      </c>
      <c r="BP74" s="262">
        <f t="shared" si="45"/>
        <v>2.4859139470024709E-4</v>
      </c>
      <c r="BQ74" s="262">
        <f t="shared" si="46"/>
        <v>9.3168926202494813E-5</v>
      </c>
      <c r="BR74" s="262">
        <f t="shared" si="47"/>
        <v>1.3158855714362569E-5</v>
      </c>
      <c r="BS74" s="262">
        <f t="shared" si="58"/>
        <v>58.23116019147033</v>
      </c>
      <c r="BT74" s="262">
        <f t="shared" si="59"/>
        <v>21.758934202444923</v>
      </c>
      <c r="BU74" s="262">
        <f t="shared" si="60"/>
        <v>26.599279232926438</v>
      </c>
      <c r="BV74" s="262">
        <f t="shared" si="61"/>
        <v>9.9690751036669454</v>
      </c>
      <c r="BW74" s="262">
        <f t="shared" si="62"/>
        <v>1.4079975614367948</v>
      </c>
      <c r="BX74" s="262">
        <f t="shared" si="63"/>
        <v>58.23116019147033</v>
      </c>
      <c r="BY74" s="262">
        <f t="shared" si="64"/>
        <v>43.517868404889846</v>
      </c>
      <c r="BZ74" s="262">
        <f t="shared" si="65"/>
        <v>102.93921063142533</v>
      </c>
      <c r="CA74" s="262">
        <f t="shared" si="66"/>
        <v>95.703120995202667</v>
      </c>
      <c r="CB74" s="262">
        <f t="shared" si="67"/>
        <v>30.975946351609487</v>
      </c>
      <c r="CC74" s="262">
        <f t="shared" si="68"/>
        <v>331.36730657459765</v>
      </c>
      <c r="CD74" s="262">
        <f t="shared" si="69"/>
        <v>14.595860097430483</v>
      </c>
      <c r="CE74" s="262">
        <f t="shared" si="70"/>
        <v>76.044374556430725</v>
      </c>
      <c r="CF74" s="262">
        <f t="shared" si="71"/>
        <v>98.359471009147001</v>
      </c>
      <c r="CG74" s="262">
        <f t="shared" si="72"/>
        <v>61.510720759299247</v>
      </c>
      <c r="CH74" s="262">
        <f t="shared" si="73"/>
        <v>30.89956589397914</v>
      </c>
      <c r="CI74" s="262">
        <f t="shared" si="74"/>
        <v>23.740186241384414</v>
      </c>
      <c r="CJ74" s="262">
        <f t="shared" si="75"/>
        <v>11.73437028367619</v>
      </c>
      <c r="CK74" s="262">
        <f t="shared" si="76"/>
        <v>5.3949827713865472</v>
      </c>
      <c r="CL74" s="262">
        <f t="shared" si="77"/>
        <v>3.7606536089853817</v>
      </c>
      <c r="CM74" s="262">
        <f t="shared" si="78"/>
        <v>5.3271213528785406</v>
      </c>
      <c r="CN74" s="262">
        <f>CD74*parameters!J$4+CE74*parameters!K$4+CF74*parameters!L$4+CG74*parameters!M$4+CH74*parameters!N$4+CI74*parameters!O$4+CJ74*parameters!P$4+CK74*parameters!Q$4+CL74*parameters!R$4+CM74*parameters!S$4</f>
        <v>26881.774060030497</v>
      </c>
      <c r="CO74" s="262">
        <f t="shared" si="79"/>
        <v>13269.509599760044</v>
      </c>
      <c r="CP74" s="262">
        <f t="shared" si="80"/>
        <v>4958.3485084362646</v>
      </c>
      <c r="CQ74" s="262">
        <f t="shared" si="81"/>
        <v>6061.3491121840407</v>
      </c>
      <c r="CR74" s="262">
        <f t="shared" si="82"/>
        <v>2271.7173649618335</v>
      </c>
      <c r="CS74" s="262">
        <f t="shared" si="83"/>
        <v>320.84947468831342</v>
      </c>
      <c r="CT74" s="349" t="s">
        <v>3931</v>
      </c>
      <c r="CU74" t="s">
        <v>3932</v>
      </c>
      <c r="CV74" t="s">
        <v>3933</v>
      </c>
      <c r="CW74">
        <v>61345</v>
      </c>
      <c r="CX74" s="262">
        <v>6.0834652020732866E-3</v>
      </c>
      <c r="CY74">
        <v>6894</v>
      </c>
      <c r="CZ74">
        <v>0.88761920000000005</v>
      </c>
      <c r="DA74">
        <v>43707</v>
      </c>
      <c r="DB74">
        <v>16403</v>
      </c>
      <c r="DC74">
        <v>730</v>
      </c>
      <c r="DD74">
        <v>367</v>
      </c>
      <c r="DE74">
        <v>77</v>
      </c>
      <c r="DF74">
        <v>61</v>
      </c>
      <c r="DG74">
        <v>38794</v>
      </c>
      <c r="DH74">
        <v>14559</v>
      </c>
      <c r="DI74">
        <v>648</v>
      </c>
      <c r="DJ74">
        <v>326</v>
      </c>
      <c r="DK74">
        <v>68</v>
      </c>
      <c r="DL74">
        <v>54</v>
      </c>
      <c r="DM74" s="262">
        <v>4913</v>
      </c>
      <c r="DN74" s="262">
        <v>1844</v>
      </c>
      <c r="DO74" s="262">
        <v>82</v>
      </c>
      <c r="DP74" s="262">
        <v>41</v>
      </c>
      <c r="DQ74" s="262">
        <v>9</v>
      </c>
      <c r="DR74" s="262">
        <v>7</v>
      </c>
      <c r="DS74" s="262">
        <v>0.71247860461325296</v>
      </c>
      <c r="DT74" s="262">
        <v>0.26738935528567936</v>
      </c>
      <c r="DU74" s="262">
        <v>1.1899910343141249E-2</v>
      </c>
      <c r="DV74" s="262">
        <v>5.982557665661423E-3</v>
      </c>
      <c r="DW74" s="262">
        <v>1.2551960224957209E-3</v>
      </c>
      <c r="DX74" s="262">
        <v>9.9437606976933738E-4</v>
      </c>
      <c r="DY74" s="262">
        <v>2488.35</v>
      </c>
      <c r="DZ74" s="262">
        <v>1233.74</v>
      </c>
      <c r="EA74" s="262">
        <v>11.2</v>
      </c>
      <c r="EB74" s="262">
        <v>230.64</v>
      </c>
      <c r="EC74" s="262">
        <v>55.94</v>
      </c>
      <c r="ED74" s="262">
        <v>65.709999999999994</v>
      </c>
      <c r="EE74" s="262">
        <f t="shared" si="48"/>
        <v>0.60905673123522241</v>
      </c>
      <c r="EF74" s="262">
        <f t="shared" si="49"/>
        <v>0.30197426069248429</v>
      </c>
      <c r="EG74" s="262">
        <f t="shared" si="50"/>
        <v>2.7413488415353512E-3</v>
      </c>
      <c r="EH74" s="262">
        <f t="shared" si="51"/>
        <v>5.6452205072474407E-2</v>
      </c>
      <c r="EI74" s="262">
        <f t="shared" si="52"/>
        <v>1.3692058410311387E-2</v>
      </c>
      <c r="EJ74" s="262">
        <f t="shared" si="53"/>
        <v>1.6083395747972136E-2</v>
      </c>
      <c r="EK74" s="262">
        <v>1.1935082999999999E-3</v>
      </c>
      <c r="EP74" s="262">
        <v>1.3802269559990135E-3</v>
      </c>
      <c r="EQ74" s="262">
        <v>6.3123740217881476E-3</v>
      </c>
      <c r="EU74" s="262">
        <v>1076.58</v>
      </c>
    </row>
    <row r="75" spans="1:151">
      <c r="A75" s="352">
        <v>5122</v>
      </c>
      <c r="B75" s="262">
        <v>5</v>
      </c>
      <c r="C75" s="262">
        <v>1</v>
      </c>
      <c r="D75" s="262">
        <v>22</v>
      </c>
      <c r="E75" s="262" t="s">
        <v>192</v>
      </c>
      <c r="F75" s="262" t="s">
        <v>2345</v>
      </c>
      <c r="G75" s="262" t="s">
        <v>2346</v>
      </c>
      <c r="H75" s="262" t="s">
        <v>2202</v>
      </c>
      <c r="I75" s="262">
        <v>1.7129236557013412E-3</v>
      </c>
      <c r="J75" s="262">
        <v>2.1164470349721238</v>
      </c>
      <c r="K75" s="262">
        <v>2.4642201834862387</v>
      </c>
      <c r="L75" s="262">
        <v>2.9098658114608829</v>
      </c>
      <c r="M75" s="262">
        <v>2.5653508771929823</v>
      </c>
      <c r="N75" s="262">
        <v>1.6899661781285231</v>
      </c>
      <c r="O75" s="262">
        <v>2.7420924574209247</v>
      </c>
      <c r="P75" s="262">
        <v>2.7882268485283559</v>
      </c>
      <c r="Q75" s="262">
        <v>2.1037277147487843</v>
      </c>
      <c r="R75" s="262">
        <v>1.4061538461538461</v>
      </c>
      <c r="S75" s="262">
        <v>1.6419354838709677</v>
      </c>
      <c r="T75" s="262">
        <v>1.6419354838709677</v>
      </c>
      <c r="U75">
        <v>7892</v>
      </c>
      <c r="V75">
        <v>4360</v>
      </c>
      <c r="W75">
        <v>11849</v>
      </c>
      <c r="X75">
        <v>3167</v>
      </c>
      <c r="Y75">
        <v>2626</v>
      </c>
      <c r="Z75">
        <v>2209</v>
      </c>
      <c r="AA75">
        <v>1705</v>
      </c>
      <c r="AB75">
        <v>0</v>
      </c>
      <c r="AC75">
        <v>16703</v>
      </c>
      <c r="AD75">
        <v>10744</v>
      </c>
      <c r="AE75">
        <v>34479</v>
      </c>
      <c r="AF75">
        <v>7348</v>
      </c>
      <c r="AG75">
        <v>7265</v>
      </c>
      <c r="AH75">
        <v>3967</v>
      </c>
      <c r="AI75" s="262">
        <v>2800</v>
      </c>
      <c r="AJ75" s="262">
        <v>0</v>
      </c>
      <c r="AK75" s="262">
        <v>0.5133125597753988</v>
      </c>
      <c r="AL75" s="262">
        <v>0.17027118748650233</v>
      </c>
      <c r="AM75" s="262">
        <v>0.25261469163607192</v>
      </c>
      <c r="AN75" s="262">
        <v>5.5440718230339678E-2</v>
      </c>
      <c r="AO75" s="262">
        <v>8.3608428716872851E-3</v>
      </c>
      <c r="AP75" s="262">
        <v>4.9706844411528728E-2</v>
      </c>
      <c r="AQ75" s="262">
        <v>0.21549095846448188</v>
      </c>
      <c r="AR75" s="262">
        <v>0.27440597420230822</v>
      </c>
      <c r="AS75" s="262">
        <v>0.19002653829537741</v>
      </c>
      <c r="AT75" s="262">
        <v>0.10201814478800222</v>
      </c>
      <c r="AU75" s="262">
        <v>8.2231685490341294E-2</v>
      </c>
      <c r="AV75" s="262">
        <v>4.1325680429550087E-2</v>
      </c>
      <c r="AW75" s="262">
        <v>1.7947293711041166E-2</v>
      </c>
      <c r="AX75" s="262">
        <v>1.028204653459236E-2</v>
      </c>
      <c r="AY75" s="262">
        <v>1.6564833672776648E-2</v>
      </c>
      <c r="AZ75" s="262">
        <v>16638</v>
      </c>
      <c r="BA75" s="262">
        <v>5519</v>
      </c>
      <c r="BB75" s="262">
        <v>8188</v>
      </c>
      <c r="BC75" s="262">
        <v>1797</v>
      </c>
      <c r="BD75" s="262">
        <v>271</v>
      </c>
      <c r="BE75" s="262">
        <v>81018</v>
      </c>
      <c r="BF75" s="262">
        <v>1</v>
      </c>
      <c r="BG75" s="262">
        <v>2</v>
      </c>
      <c r="BH75" s="262">
        <v>3.39</v>
      </c>
      <c r="BI75" s="262">
        <v>8.4</v>
      </c>
      <c r="BJ75" s="262">
        <v>39</v>
      </c>
      <c r="BK75" s="262">
        <f t="shared" si="54"/>
        <v>81097</v>
      </c>
      <c r="BL75" s="262">
        <f t="shared" si="55"/>
        <v>79</v>
      </c>
      <c r="BM75" s="274">
        <f t="shared" si="56"/>
        <v>9.7509195487422546E-4</v>
      </c>
      <c r="BN75" s="262">
        <f t="shared" si="57"/>
        <v>8.7926522640788924E-4</v>
      </c>
      <c r="BO75" s="262">
        <f t="shared" si="44"/>
        <v>2.9166154492998804E-4</v>
      </c>
      <c r="BP75" s="262">
        <f t="shared" si="45"/>
        <v>4.3270968108112735E-4</v>
      </c>
      <c r="BQ75" s="262">
        <f t="shared" si="46"/>
        <v>9.4965717745821432E-5</v>
      </c>
      <c r="BR75" s="262">
        <f t="shared" si="47"/>
        <v>1.4321485536515084E-5</v>
      </c>
      <c r="BS75" s="262">
        <f t="shared" si="58"/>
        <v>94.081379225644156</v>
      </c>
      <c r="BT75" s="262">
        <f t="shared" si="59"/>
        <v>31.207785307508722</v>
      </c>
      <c r="BU75" s="262">
        <f t="shared" si="60"/>
        <v>46.299935875680625</v>
      </c>
      <c r="BV75" s="262">
        <f t="shared" si="61"/>
        <v>10.161331798802893</v>
      </c>
      <c r="BW75" s="262">
        <f t="shared" si="62"/>
        <v>1.532398952407114</v>
      </c>
      <c r="BX75" s="262">
        <f t="shared" si="63"/>
        <v>94.081379225644156</v>
      </c>
      <c r="BY75" s="262">
        <f t="shared" si="64"/>
        <v>62.415570615017444</v>
      </c>
      <c r="BZ75" s="262">
        <f t="shared" si="65"/>
        <v>156.95678261855733</v>
      </c>
      <c r="CA75" s="262">
        <f t="shared" si="66"/>
        <v>85.35518710994431</v>
      </c>
      <c r="CB75" s="262">
        <f t="shared" si="67"/>
        <v>59.763559143877444</v>
      </c>
      <c r="CC75" s="262">
        <f t="shared" si="68"/>
        <v>458.57247871304071</v>
      </c>
      <c r="CD75" s="262">
        <f t="shared" si="69"/>
        <v>22.794190850798184</v>
      </c>
      <c r="CE75" s="262">
        <f t="shared" si="70"/>
        <v>98.818222963306354</v>
      </c>
      <c r="CF75" s="262">
        <f t="shared" si="71"/>
        <v>125.83502776361918</v>
      </c>
      <c r="CG75" s="262">
        <f t="shared" si="72"/>
        <v>87.140940687369778</v>
      </c>
      <c r="CH75" s="262">
        <f t="shared" si="73"/>
        <v>46.782713529140054</v>
      </c>
      <c r="CI75" s="262">
        <f t="shared" si="74"/>
        <v>37.709187844056991</v>
      </c>
      <c r="CJ75" s="262">
        <f t="shared" si="75"/>
        <v>18.950819709081781</v>
      </c>
      <c r="CK75" s="262">
        <f t="shared" si="76"/>
        <v>8.2301349632631151</v>
      </c>
      <c r="CL75" s="262">
        <f t="shared" si="77"/>
        <v>4.7150635656108486</v>
      </c>
      <c r="CM75" s="262">
        <f t="shared" si="78"/>
        <v>7.5961768367944291</v>
      </c>
      <c r="CN75" s="262">
        <f>CD75*parameters!J$4+CE75*parameters!K$4+CF75*parameters!L$4+CG75*parameters!M$4+CH75*parameters!N$4+CI75*parameters!O$4+CJ75*parameters!P$4+CK75*parameters!Q$4+CL75*parameters!R$4+CM75*parameters!S$4</f>
        <v>37969.167279313304</v>
      </c>
      <c r="CO75" s="262">
        <f t="shared" si="79"/>
        <v>19490.050448684626</v>
      </c>
      <c r="CP75" s="262">
        <f t="shared" si="80"/>
        <v>6465.0552005223253</v>
      </c>
      <c r="CQ75" s="262">
        <f t="shared" si="81"/>
        <v>9591.5694839421612</v>
      </c>
      <c r="CR75" s="262">
        <f t="shared" si="82"/>
        <v>2105.0379045730419</v>
      </c>
      <c r="CS75" s="262">
        <f t="shared" si="83"/>
        <v>317.45424159114873</v>
      </c>
      <c r="CT75" s="349" t="s">
        <v>3934</v>
      </c>
      <c r="CU75" t="s">
        <v>3935</v>
      </c>
      <c r="CV75" t="s">
        <v>3936</v>
      </c>
      <c r="CW75">
        <v>92587</v>
      </c>
      <c r="CX75" s="262">
        <v>9.181674018491473E-3</v>
      </c>
      <c r="CY75">
        <v>11479</v>
      </c>
      <c r="CZ75">
        <v>0.87601931</v>
      </c>
      <c r="DA75">
        <v>66826</v>
      </c>
      <c r="DB75">
        <v>23568</v>
      </c>
      <c r="DC75">
        <v>1238</v>
      </c>
      <c r="DD75">
        <v>649</v>
      </c>
      <c r="DE75">
        <v>134</v>
      </c>
      <c r="DF75">
        <v>172</v>
      </c>
      <c r="DG75">
        <v>58539</v>
      </c>
      <c r="DH75">
        <v>20646</v>
      </c>
      <c r="DI75">
        <v>1084</v>
      </c>
      <c r="DJ75">
        <v>569</v>
      </c>
      <c r="DK75">
        <v>117</v>
      </c>
      <c r="DL75">
        <v>151</v>
      </c>
      <c r="DM75" s="262">
        <v>8287</v>
      </c>
      <c r="DN75" s="262">
        <v>2922</v>
      </c>
      <c r="DO75" s="262">
        <v>154</v>
      </c>
      <c r="DP75" s="262">
        <v>80</v>
      </c>
      <c r="DQ75" s="262">
        <v>17</v>
      </c>
      <c r="DR75" s="262">
        <v>21</v>
      </c>
      <c r="DS75" s="262">
        <v>0.72176439456943198</v>
      </c>
      <c r="DT75" s="262">
        <v>0.25454977480639829</v>
      </c>
      <c r="DU75" s="262">
        <v>1.3371207620940306E-2</v>
      </c>
      <c r="DV75" s="262">
        <v>7.0096233812522273E-3</v>
      </c>
      <c r="DW75" s="262">
        <v>1.4472874161599362E-3</v>
      </c>
      <c r="DX75" s="262">
        <v>1.8577122058172314E-3</v>
      </c>
      <c r="DY75" s="262">
        <v>3755.63</v>
      </c>
      <c r="DZ75" s="262">
        <v>1862.06</v>
      </c>
      <c r="EA75" s="262">
        <v>16.91</v>
      </c>
      <c r="EB75" s="262">
        <v>348.08</v>
      </c>
      <c r="EC75" s="262">
        <v>84.44</v>
      </c>
      <c r="ED75" s="262">
        <v>99.17</v>
      </c>
      <c r="EE75" s="262">
        <f t="shared" si="48"/>
        <v>0.60905828301944931</v>
      </c>
      <c r="EF75" s="262">
        <f t="shared" si="49"/>
        <v>0.30197412058141931</v>
      </c>
      <c r="EG75" s="262">
        <f t="shared" si="50"/>
        <v>2.7423296666228801E-3</v>
      </c>
      <c r="EH75" s="262">
        <f t="shared" si="51"/>
        <v>5.6448853362394566E-2</v>
      </c>
      <c r="EI75" s="262">
        <f t="shared" si="52"/>
        <v>1.3693809405655588E-2</v>
      </c>
      <c r="EJ75" s="262">
        <f t="shared" si="53"/>
        <v>1.6082603964458372E-2</v>
      </c>
      <c r="EK75" s="262">
        <v>1.8013396999999999E-3</v>
      </c>
      <c r="EP75" s="262">
        <v>1.9357312779852117E-3</v>
      </c>
      <c r="EQ75" s="262">
        <v>8.8529352214197412E-3</v>
      </c>
      <c r="EU75" s="262">
        <v>1509.87</v>
      </c>
    </row>
    <row r="76" spans="1:151">
      <c r="A76" s="352">
        <v>5124</v>
      </c>
      <c r="B76" s="262">
        <v>5</v>
      </c>
      <c r="C76" s="262">
        <v>1</v>
      </c>
      <c r="D76" s="262">
        <v>24</v>
      </c>
      <c r="E76" s="262" t="s">
        <v>192</v>
      </c>
      <c r="F76" s="262" t="s">
        <v>2347</v>
      </c>
      <c r="G76" s="262" t="s">
        <v>2348</v>
      </c>
      <c r="H76" s="262" t="s">
        <v>2202</v>
      </c>
      <c r="I76" s="262">
        <v>2.8741794607913132E-3</v>
      </c>
      <c r="J76" s="262">
        <v>3.759426393902928</v>
      </c>
      <c r="K76" s="262">
        <v>2.5952532856960571</v>
      </c>
      <c r="L76" s="262">
        <v>4.0665680473372783</v>
      </c>
      <c r="M76" s="262">
        <v>2.5978079580652849</v>
      </c>
      <c r="N76" s="262">
        <v>2.0741862225586676</v>
      </c>
      <c r="O76" s="262">
        <v>3.6422764227642275</v>
      </c>
      <c r="P76" s="262">
        <v>3.2925764192139737</v>
      </c>
      <c r="Q76" s="262">
        <v>2</v>
      </c>
      <c r="R76" s="262">
        <v>2.0375854214123006</v>
      </c>
      <c r="S76" s="262">
        <v>1.8787276341948309</v>
      </c>
      <c r="T76" s="262">
        <v>1.8787276341948309</v>
      </c>
      <c r="U76">
        <v>9972</v>
      </c>
      <c r="V76">
        <v>7837</v>
      </c>
      <c r="W76">
        <v>25012</v>
      </c>
      <c r="X76">
        <v>5518</v>
      </c>
      <c r="Y76">
        <v>3325</v>
      </c>
      <c r="Z76">
        <v>2220</v>
      </c>
      <c r="AA76">
        <v>2767</v>
      </c>
      <c r="AB76">
        <v>0</v>
      </c>
      <c r="AC76">
        <v>37489</v>
      </c>
      <c r="AD76">
        <v>20339</v>
      </c>
      <c r="AE76">
        <v>101713</v>
      </c>
      <c r="AF76">
        <v>13643</v>
      </c>
      <c r="AG76">
        <v>11550</v>
      </c>
      <c r="AH76">
        <v>4473</v>
      </c>
      <c r="AI76" s="262">
        <v>5198</v>
      </c>
      <c r="AJ76" s="262">
        <v>0</v>
      </c>
      <c r="AK76" s="262">
        <v>0.44280802397631785</v>
      </c>
      <c r="AL76" s="262">
        <v>0.13944508798058358</v>
      </c>
      <c r="AM76" s="262">
        <v>0.26164340743192305</v>
      </c>
      <c r="AN76" s="262">
        <v>0.13253167117141965</v>
      </c>
      <c r="AO76" s="262">
        <v>2.3571809439755825E-2</v>
      </c>
      <c r="AP76" s="262">
        <v>6.3207328873743113E-2</v>
      </c>
      <c r="AQ76" s="262">
        <v>0.24814884934157938</v>
      </c>
      <c r="AR76" s="262">
        <v>0.29139846017922505</v>
      </c>
      <c r="AS76" s="262">
        <v>0.1822173839875468</v>
      </c>
      <c r="AT76" s="262">
        <v>8.7030375699440443E-2</v>
      </c>
      <c r="AU76" s="262">
        <v>5.8274433085110856E-2</v>
      </c>
      <c r="AV76" s="262">
        <v>3.1669401321048424E-2</v>
      </c>
      <c r="AW76" s="262">
        <v>1.4472632420379486E-2</v>
      </c>
      <c r="AX76" s="262">
        <v>9.1558332281543187E-3</v>
      </c>
      <c r="AY76" s="262">
        <v>1.442530186377214E-2</v>
      </c>
      <c r="AZ76" s="262">
        <v>24083</v>
      </c>
      <c r="BA76" s="262">
        <v>7584</v>
      </c>
      <c r="BB76" s="262">
        <v>14230</v>
      </c>
      <c r="BC76" s="262">
        <v>7208</v>
      </c>
      <c r="BD76" s="262">
        <v>1282</v>
      </c>
      <c r="BE76" s="262">
        <v>190165</v>
      </c>
      <c r="BF76" s="262">
        <v>1</v>
      </c>
      <c r="BG76" s="262">
        <v>2</v>
      </c>
      <c r="BH76" s="262">
        <v>3.72</v>
      </c>
      <c r="BI76" s="262">
        <v>8.3000000000000007</v>
      </c>
      <c r="BJ76" s="262">
        <v>30</v>
      </c>
      <c r="BK76" s="262">
        <f t="shared" si="54"/>
        <v>190473</v>
      </c>
      <c r="BL76" s="262">
        <f t="shared" si="55"/>
        <v>308</v>
      </c>
      <c r="BM76" s="274">
        <f t="shared" si="56"/>
        <v>1.6196460968106645E-3</v>
      </c>
      <c r="BN76" s="262">
        <f t="shared" si="57"/>
        <v>1.2727097275863203E-3</v>
      </c>
      <c r="BO76" s="262">
        <f t="shared" si="44"/>
        <v>4.0079020778203099E-4</v>
      </c>
      <c r="BP76" s="262">
        <f t="shared" si="45"/>
        <v>7.5201010769228652E-4</v>
      </c>
      <c r="BQ76" s="262">
        <f t="shared" si="46"/>
        <v>3.8091980718524255E-4</v>
      </c>
      <c r="BR76" s="262">
        <f t="shared" si="47"/>
        <v>6.7749610545432982E-5</v>
      </c>
      <c r="BS76" s="262">
        <f t="shared" si="58"/>
        <v>136.17994085173626</v>
      </c>
      <c r="BT76" s="262">
        <f t="shared" si="59"/>
        <v>42.884552232677315</v>
      </c>
      <c r="BU76" s="262">
        <f t="shared" si="60"/>
        <v>80.465081523074659</v>
      </c>
      <c r="BV76" s="262">
        <f t="shared" si="61"/>
        <v>40.758419368820952</v>
      </c>
      <c r="BW76" s="262">
        <f t="shared" si="62"/>
        <v>7.2492083283613287</v>
      </c>
      <c r="BX76" s="262">
        <f t="shared" si="63"/>
        <v>136.17994085173626</v>
      </c>
      <c r="BY76" s="262">
        <f t="shared" si="64"/>
        <v>85.76910446535463</v>
      </c>
      <c r="BZ76" s="262">
        <f t="shared" si="65"/>
        <v>299.33010326583775</v>
      </c>
      <c r="CA76" s="262">
        <f t="shared" si="66"/>
        <v>338.29488076121396</v>
      </c>
      <c r="CB76" s="262">
        <f t="shared" si="67"/>
        <v>217.47624985083985</v>
      </c>
      <c r="CC76" s="262">
        <f t="shared" si="68"/>
        <v>1077.0502791949825</v>
      </c>
      <c r="CD76" s="262">
        <f t="shared" si="69"/>
        <v>68.077471210634101</v>
      </c>
      <c r="CE76" s="262">
        <f t="shared" si="70"/>
        <v>267.26878746526171</v>
      </c>
      <c r="CF76" s="262">
        <f t="shared" si="71"/>
        <v>313.85079289302234</v>
      </c>
      <c r="CG76" s="262">
        <f t="shared" si="72"/>
        <v>196.25728429796663</v>
      </c>
      <c r="CH76" s="262">
        <f t="shared" si="73"/>
        <v>93.736090445526557</v>
      </c>
      <c r="CI76" s="262">
        <f t="shared" si="74"/>
        <v>62.764494424247971</v>
      </c>
      <c r="CJ76" s="262">
        <f t="shared" si="75"/>
        <v>34.109537534773153</v>
      </c>
      <c r="CK76" s="262">
        <f t="shared" si="76"/>
        <v>15.587752789056081</v>
      </c>
      <c r="CL76" s="262">
        <f t="shared" si="77"/>
        <v>9.8612927346463071</v>
      </c>
      <c r="CM76" s="262">
        <f t="shared" si="78"/>
        <v>15.536775399847686</v>
      </c>
      <c r="CN76" s="262">
        <f>CD76*parameters!J$4+CE76*parameters!K$4+CF76*parameters!L$4+CG76*parameters!M$4+CH76*parameters!N$4+CI76*parameters!O$4+CJ76*parameters!P$4+CK76*parameters!Q$4+CL76*parameters!R$4+CM76*parameters!S$4</f>
        <v>83565.931373820931</v>
      </c>
      <c r="CO76" s="262">
        <f t="shared" si="79"/>
        <v>37003.664943382231</v>
      </c>
      <c r="CP76" s="262">
        <f t="shared" si="80"/>
        <v>11652.85865260187</v>
      </c>
      <c r="CQ76" s="262">
        <f t="shared" si="81"/>
        <v>21864.47502986875</v>
      </c>
      <c r="CR76" s="262">
        <f t="shared" si="82"/>
        <v>11075.132537968657</v>
      </c>
      <c r="CS76" s="262">
        <f t="shared" si="83"/>
        <v>1969.8002099994196</v>
      </c>
      <c r="CT76" s="349" t="s">
        <v>3937</v>
      </c>
      <c r="CU76" t="s">
        <v>3938</v>
      </c>
      <c r="CV76" t="s">
        <v>3939</v>
      </c>
      <c r="CW76">
        <v>171706</v>
      </c>
      <c r="CX76" s="262">
        <v>1.7027752481656139E-2</v>
      </c>
      <c r="CY76">
        <v>20054</v>
      </c>
      <c r="CZ76">
        <v>0.88320734000000001</v>
      </c>
      <c r="DA76">
        <v>121066</v>
      </c>
      <c r="DB76">
        <v>46458</v>
      </c>
      <c r="DC76">
        <v>2445</v>
      </c>
      <c r="DD76">
        <v>1099</v>
      </c>
      <c r="DE76">
        <v>308</v>
      </c>
      <c r="DF76">
        <v>330</v>
      </c>
      <c r="DG76">
        <v>106926</v>
      </c>
      <c r="DH76">
        <v>41032</v>
      </c>
      <c r="DI76">
        <v>2159</v>
      </c>
      <c r="DJ76">
        <v>971</v>
      </c>
      <c r="DK76">
        <v>272</v>
      </c>
      <c r="DL76">
        <v>291</v>
      </c>
      <c r="DM76" s="262">
        <v>14140</v>
      </c>
      <c r="DN76" s="262">
        <v>5426</v>
      </c>
      <c r="DO76" s="262">
        <v>286</v>
      </c>
      <c r="DP76" s="262">
        <v>128</v>
      </c>
      <c r="DQ76" s="262">
        <v>36</v>
      </c>
      <c r="DR76" s="262">
        <v>39</v>
      </c>
      <c r="DS76" s="262">
        <v>0.70507728326325225</v>
      </c>
      <c r="DT76" s="262">
        <v>0.27056713219107076</v>
      </c>
      <c r="DU76" s="262">
        <v>1.4239455814007665E-2</v>
      </c>
      <c r="DV76" s="262">
        <v>6.4004752309179645E-3</v>
      </c>
      <c r="DW76" s="262">
        <v>1.7937637589833786E-3</v>
      </c>
      <c r="DX76" s="262">
        <v>1.9218897417679055E-3</v>
      </c>
      <c r="DY76" s="262">
        <v>6964.96</v>
      </c>
      <c r="DZ76" s="262">
        <v>3453.25</v>
      </c>
      <c r="EA76" s="262">
        <v>31.36</v>
      </c>
      <c r="EB76" s="262">
        <v>645.54</v>
      </c>
      <c r="EC76" s="262">
        <v>156.6</v>
      </c>
      <c r="ED76" s="262">
        <v>183.91</v>
      </c>
      <c r="EE76" s="262">
        <f t="shared" si="48"/>
        <v>0.60905836325446272</v>
      </c>
      <c r="EF76" s="262">
        <f t="shared" si="49"/>
        <v>0.30197313307017892</v>
      </c>
      <c r="EG76" s="262">
        <f t="shared" si="50"/>
        <v>2.7423086811209185E-3</v>
      </c>
      <c r="EH76" s="262">
        <f t="shared" si="51"/>
        <v>5.644993450289533E-2</v>
      </c>
      <c r="EI76" s="262">
        <f t="shared" si="52"/>
        <v>1.3694054192077035E-2</v>
      </c>
      <c r="EJ76" s="262">
        <f t="shared" si="53"/>
        <v>1.6082206299264927E-2</v>
      </c>
      <c r="EK76" s="262">
        <v>3.3406522E-3</v>
      </c>
      <c r="EP76" s="262">
        <v>4.2720485328032118E-3</v>
      </c>
      <c r="EQ76" s="262">
        <v>1.953792313726152E-2</v>
      </c>
      <c r="EU76" s="262">
        <v>3332.2</v>
      </c>
    </row>
    <row r="77" spans="1:151">
      <c r="A77" s="352">
        <v>5154</v>
      </c>
      <c r="B77" s="262">
        <v>5</v>
      </c>
      <c r="C77" s="262">
        <v>1</v>
      </c>
      <c r="D77" s="262">
        <v>54</v>
      </c>
      <c r="E77" s="262" t="s">
        <v>192</v>
      </c>
      <c r="F77" s="262" t="s">
        <v>2349</v>
      </c>
      <c r="G77" s="262" t="s">
        <v>2350</v>
      </c>
      <c r="H77" s="262" t="s">
        <v>2202</v>
      </c>
      <c r="I77" s="262">
        <v>4.8833094870910565E-3</v>
      </c>
      <c r="J77" s="262">
        <v>1.3481488717397676</v>
      </c>
      <c r="K77" s="262">
        <v>1.3336470588235294</v>
      </c>
      <c r="L77" s="262">
        <v>1.6070169548430417</v>
      </c>
      <c r="M77" s="262">
        <v>1.5249386753883891</v>
      </c>
      <c r="N77" s="262">
        <v>1.2762119503945886</v>
      </c>
      <c r="O77" s="262">
        <v>1.5680114814224206</v>
      </c>
      <c r="P77" s="262">
        <v>1.4322549838844456</v>
      </c>
      <c r="Q77" s="262">
        <v>1.2428773489593858</v>
      </c>
      <c r="R77" s="262">
        <v>1.3444670345628813</v>
      </c>
      <c r="S77" s="262">
        <v>1.4292149292149292</v>
      </c>
      <c r="T77" s="262">
        <v>1.4292149292149292</v>
      </c>
      <c r="U77">
        <v>10237</v>
      </c>
      <c r="V77">
        <v>8500</v>
      </c>
      <c r="W77">
        <v>35742</v>
      </c>
      <c r="X77">
        <v>13332</v>
      </c>
      <c r="Y77">
        <v>14648</v>
      </c>
      <c r="Z77">
        <v>8392</v>
      </c>
      <c r="AA77">
        <v>8547</v>
      </c>
      <c r="AB77">
        <v>0</v>
      </c>
      <c r="AC77">
        <v>13801</v>
      </c>
      <c r="AD77">
        <v>11336</v>
      </c>
      <c r="AE77">
        <v>57438</v>
      </c>
      <c r="AF77">
        <v>19448</v>
      </c>
      <c r="AG77">
        <v>21831</v>
      </c>
      <c r="AH77">
        <v>10780</v>
      </c>
      <c r="AI77" s="262">
        <v>12216</v>
      </c>
      <c r="AJ77" s="262">
        <v>0</v>
      </c>
      <c r="AK77" s="262">
        <v>0.77147340511877061</v>
      </c>
      <c r="AL77" s="262">
        <v>0.13372652994967804</v>
      </c>
      <c r="AM77" s="262">
        <v>8.3804988907526648E-2</v>
      </c>
      <c r="AN77" s="262">
        <v>9.5016503435961259E-3</v>
      </c>
      <c r="AO77" s="262">
        <v>1.4934256804285482E-3</v>
      </c>
      <c r="AP77" s="262">
        <v>1.4811296627817763E-2</v>
      </c>
      <c r="AQ77" s="262">
        <v>0.10487742501187389</v>
      </c>
      <c r="AR77" s="262">
        <v>0.18129407036644624</v>
      </c>
      <c r="AS77" s="262">
        <v>0.16690657995688868</v>
      </c>
      <c r="AT77" s="262">
        <v>0.17732636732307916</v>
      </c>
      <c r="AU77" s="262">
        <v>0.16586898542252748</v>
      </c>
      <c r="AV77" s="262">
        <v>8.5944978261663807E-2</v>
      </c>
      <c r="AW77" s="262">
        <v>3.9026707098754158E-2</v>
      </c>
      <c r="AX77" s="262">
        <v>2.292937780862957E-2</v>
      </c>
      <c r="AY77" s="262">
        <v>4.1014212122319246E-2</v>
      </c>
      <c r="AZ77" s="262">
        <v>71288</v>
      </c>
      <c r="BA77" s="262">
        <v>12357</v>
      </c>
      <c r="BB77" s="262">
        <v>7744</v>
      </c>
      <c r="BC77" s="262">
        <v>878</v>
      </c>
      <c r="BD77" s="262">
        <v>138</v>
      </c>
      <c r="BE77" s="262">
        <v>136906</v>
      </c>
      <c r="BF77" s="262">
        <v>1</v>
      </c>
      <c r="BG77" s="262">
        <v>2</v>
      </c>
      <c r="BH77" s="262">
        <v>3.83</v>
      </c>
      <c r="BI77" s="262">
        <v>10</v>
      </c>
      <c r="BJ77" s="262">
        <v>18</v>
      </c>
      <c r="BK77" s="262">
        <f t="shared" si="54"/>
        <v>136926</v>
      </c>
      <c r="BL77" s="262">
        <f t="shared" si="55"/>
        <v>20</v>
      </c>
      <c r="BM77" s="274">
        <f t="shared" si="56"/>
        <v>1.4608563539947117E-4</v>
      </c>
      <c r="BN77" s="262">
        <f t="shared" si="57"/>
        <v>3.7673433982549349E-3</v>
      </c>
      <c r="BO77" s="262">
        <f t="shared" si="44"/>
        <v>6.530280323790292E-4</v>
      </c>
      <c r="BP77" s="262">
        <f t="shared" si="45"/>
        <v>4.0924569739768569E-4</v>
      </c>
      <c r="BQ77" s="262">
        <f t="shared" si="46"/>
        <v>4.6399499265904959E-5</v>
      </c>
      <c r="BR77" s="262">
        <f t="shared" si="47"/>
        <v>7.2928597935021468E-6</v>
      </c>
      <c r="BS77" s="262">
        <f t="shared" si="58"/>
        <v>403.10574361327804</v>
      </c>
      <c r="BT77" s="262">
        <f t="shared" si="59"/>
        <v>69.873999464556121</v>
      </c>
      <c r="BU77" s="262">
        <f t="shared" si="60"/>
        <v>43.789289621552371</v>
      </c>
      <c r="BV77" s="262">
        <f t="shared" si="61"/>
        <v>4.9647464214518306</v>
      </c>
      <c r="BW77" s="262">
        <f t="shared" si="62"/>
        <v>0.78033599790472974</v>
      </c>
      <c r="BX77" s="262">
        <f t="shared" si="63"/>
        <v>403.10574361327804</v>
      </c>
      <c r="BY77" s="262">
        <f t="shared" si="64"/>
        <v>139.74799892911224</v>
      </c>
      <c r="BZ77" s="262">
        <f t="shared" si="65"/>
        <v>167.71297925054557</v>
      </c>
      <c r="CA77" s="262">
        <f t="shared" si="66"/>
        <v>49.647464214518308</v>
      </c>
      <c r="CB77" s="262">
        <f t="shared" si="67"/>
        <v>14.046047962285135</v>
      </c>
      <c r="CC77" s="262">
        <f t="shared" si="68"/>
        <v>774.26023396973926</v>
      </c>
      <c r="CD77" s="262">
        <f t="shared" si="69"/>
        <v>11.467797992449391</v>
      </c>
      <c r="CE77" s="262">
        <f t="shared" si="70"/>
        <v>81.202419627837259</v>
      </c>
      <c r="CF77" s="262">
        <f t="shared" si="71"/>
        <v>140.36878933925104</v>
      </c>
      <c r="CG77" s="262">
        <f t="shared" si="72"/>
        <v>129.22912764850963</v>
      </c>
      <c r="CH77" s="262">
        <f t="shared" si="73"/>
        <v>137.2967546525712</v>
      </c>
      <c r="CI77" s="262">
        <f t="shared" si="74"/>
        <v>128.42575946156938</v>
      </c>
      <c r="CJ77" s="262">
        <f t="shared" si="75"/>
        <v>66.543778977399967</v>
      </c>
      <c r="CK77" s="262">
        <f t="shared" si="76"/>
        <v>30.216827369349879</v>
      </c>
      <c r="CL77" s="262">
        <f t="shared" si="77"/>
        <v>17.75330542689008</v>
      </c>
      <c r="CM77" s="262">
        <f t="shared" si="78"/>
        <v>31.755673473911415</v>
      </c>
      <c r="CN77" s="262">
        <f>CD77*parameters!J$4+CE77*parameters!K$4+CF77*parameters!L$4+CG77*parameters!M$4+CH77*parameters!N$4+CI77*parameters!O$4+CJ77*parameters!P$4+CK77*parameters!Q$4+CL77*parameters!R$4+CM77*parameters!S$4</f>
        <v>82235.737814482985</v>
      </c>
      <c r="CO77" s="262">
        <f t="shared" si="79"/>
        <v>63442.684674193639</v>
      </c>
      <c r="CP77" s="262">
        <f t="shared" si="80"/>
        <v>10997.09985578233</v>
      </c>
      <c r="CQ77" s="262">
        <f t="shared" si="81"/>
        <v>6891.7650953450166</v>
      </c>
      <c r="CR77" s="262">
        <f t="shared" si="82"/>
        <v>781.37522646086313</v>
      </c>
      <c r="CS77" s="262">
        <f t="shared" si="83"/>
        <v>122.81296270113795</v>
      </c>
      <c r="CT77" s="349" t="s">
        <v>3940</v>
      </c>
      <c r="CU77" t="s">
        <v>3941</v>
      </c>
      <c r="CV77" t="s">
        <v>3942</v>
      </c>
      <c r="CW77">
        <v>190470</v>
      </c>
      <c r="CX77" s="262">
        <v>1.8888542131207092E-2</v>
      </c>
      <c r="CY77">
        <v>13041</v>
      </c>
      <c r="CZ77">
        <v>0.93153251999999998</v>
      </c>
      <c r="DA77">
        <v>112051</v>
      </c>
      <c r="DB77">
        <v>70644</v>
      </c>
      <c r="DC77">
        <v>6590</v>
      </c>
      <c r="DD77">
        <v>820</v>
      </c>
      <c r="DE77">
        <v>182</v>
      </c>
      <c r="DF77">
        <v>182</v>
      </c>
      <c r="DG77">
        <v>104378</v>
      </c>
      <c r="DH77">
        <v>65806</v>
      </c>
      <c r="DI77">
        <v>6137</v>
      </c>
      <c r="DJ77">
        <v>763</v>
      </c>
      <c r="DK77">
        <v>171</v>
      </c>
      <c r="DL77">
        <v>171</v>
      </c>
      <c r="DM77" s="262">
        <v>7673</v>
      </c>
      <c r="DN77" s="262">
        <v>4838</v>
      </c>
      <c r="DO77" s="262">
        <v>453</v>
      </c>
      <c r="DP77" s="262">
        <v>57</v>
      </c>
      <c r="DQ77" s="262">
        <v>11</v>
      </c>
      <c r="DR77" s="262">
        <v>11</v>
      </c>
      <c r="DS77" s="262">
        <v>0.58828686932325303</v>
      </c>
      <c r="DT77" s="262">
        <v>0.37089305402425576</v>
      </c>
      <c r="DU77" s="262">
        <v>3.4598624455294796E-2</v>
      </c>
      <c r="DV77" s="262">
        <v>4.3051399170473039E-3</v>
      </c>
      <c r="DW77" s="262">
        <v>9.5553105475927971E-4</v>
      </c>
      <c r="DX77" s="262">
        <v>9.5553105475927971E-4</v>
      </c>
      <c r="DY77" s="262">
        <v>7726.09</v>
      </c>
      <c r="DZ77" s="262">
        <v>3830.63</v>
      </c>
      <c r="EA77" s="262">
        <v>34.78</v>
      </c>
      <c r="EB77" s="262">
        <v>716.08</v>
      </c>
      <c r="EC77" s="262">
        <v>173.71</v>
      </c>
      <c r="ED77" s="262">
        <v>204.01</v>
      </c>
      <c r="EE77" s="262">
        <f t="shared" si="48"/>
        <v>0.60905851655065313</v>
      </c>
      <c r="EF77" s="262">
        <f t="shared" si="49"/>
        <v>0.30197393833807634</v>
      </c>
      <c r="EG77" s="262">
        <f t="shared" si="50"/>
        <v>2.7417562060022228E-3</v>
      </c>
      <c r="EH77" s="262">
        <f t="shared" si="51"/>
        <v>5.6449591259174002E-2</v>
      </c>
      <c r="EI77" s="262">
        <f t="shared" si="52"/>
        <v>1.369380306338833E-2</v>
      </c>
      <c r="EJ77" s="262">
        <f t="shared" si="53"/>
        <v>1.6082394582705963E-2</v>
      </c>
      <c r="EK77" s="262">
        <v>3.7057173E-3</v>
      </c>
      <c r="EP77" s="262">
        <v>3.7525122959423626E-3</v>
      </c>
      <c r="EQ77" s="262">
        <v>1.716185952635756E-2</v>
      </c>
      <c r="EU77" s="262">
        <v>2926.96</v>
      </c>
    </row>
    <row r="78" spans="1:151">
      <c r="A78" s="352">
        <v>5158</v>
      </c>
      <c r="B78" s="262">
        <v>5</v>
      </c>
      <c r="C78" s="262">
        <v>1</v>
      </c>
      <c r="D78" s="262">
        <v>58</v>
      </c>
      <c r="E78" s="262" t="s">
        <v>192</v>
      </c>
      <c r="F78" s="262" t="s">
        <v>2351</v>
      </c>
      <c r="G78" s="262" t="s">
        <v>2352</v>
      </c>
      <c r="H78" s="262" t="s">
        <v>2202</v>
      </c>
      <c r="I78" s="262">
        <v>5.1401978309766651E-3</v>
      </c>
      <c r="J78" s="262">
        <v>2.2884126407555394</v>
      </c>
      <c r="K78" s="262">
        <v>1.974779139355942</v>
      </c>
      <c r="L78" s="262">
        <v>2.7818624391461739</v>
      </c>
      <c r="M78" s="262">
        <v>2.2257138168690513</v>
      </c>
      <c r="N78" s="262">
        <v>1.6702749512881576</v>
      </c>
      <c r="O78" s="262">
        <v>2.8014003819223423</v>
      </c>
      <c r="P78" s="262">
        <v>2.3652051417503079</v>
      </c>
      <c r="Q78" s="262">
        <v>1.7742140362019689</v>
      </c>
      <c r="R78" s="262">
        <v>1.921904761904762</v>
      </c>
      <c r="S78" s="262">
        <v>1.7557894736842106</v>
      </c>
      <c r="T78" s="262">
        <v>1.7557894736842106</v>
      </c>
      <c r="U78">
        <v>8259</v>
      </c>
      <c r="V78">
        <v>7018</v>
      </c>
      <c r="W78">
        <v>48066</v>
      </c>
      <c r="X78">
        <v>16807</v>
      </c>
      <c r="Y78">
        <v>10392</v>
      </c>
      <c r="Z78">
        <v>5774</v>
      </c>
      <c r="AA78">
        <v>5225</v>
      </c>
      <c r="AB78">
        <v>0</v>
      </c>
      <c r="AC78">
        <v>18900</v>
      </c>
      <c r="AD78">
        <v>13859</v>
      </c>
      <c r="AE78">
        <v>133713</v>
      </c>
      <c r="AF78">
        <v>34842</v>
      </c>
      <c r="AG78">
        <v>26635</v>
      </c>
      <c r="AH78">
        <v>10632</v>
      </c>
      <c r="AI78" s="262">
        <v>9174</v>
      </c>
      <c r="AJ78" s="262">
        <v>0</v>
      </c>
      <c r="AK78" s="262">
        <v>0.6197437953652869</v>
      </c>
      <c r="AL78" s="262">
        <v>0.14744103797832747</v>
      </c>
      <c r="AM78" s="262">
        <v>0.15201612074106061</v>
      </c>
      <c r="AN78" s="262">
        <v>6.7269138239467022E-2</v>
      </c>
      <c r="AO78" s="262">
        <v>1.3529907675857957E-2</v>
      </c>
      <c r="AP78" s="262">
        <v>4.1390390802875349E-2</v>
      </c>
      <c r="AQ78" s="262">
        <v>0.16730142477179927</v>
      </c>
      <c r="AR78" s="262">
        <v>0.27784506907416889</v>
      </c>
      <c r="AS78" s="262">
        <v>0.19102264733672147</v>
      </c>
      <c r="AT78" s="262">
        <v>0.11511390265932428</v>
      </c>
      <c r="AU78" s="262">
        <v>9.6508206069536195E-2</v>
      </c>
      <c r="AV78" s="262">
        <v>5.3881597842238678E-2</v>
      </c>
      <c r="AW78" s="262">
        <v>2.2551602712186106E-2</v>
      </c>
      <c r="AX78" s="262">
        <v>1.33902742571249E-2</v>
      </c>
      <c r="AY78" s="262">
        <v>2.0994884474024866E-2</v>
      </c>
      <c r="AZ78" s="262">
        <v>60280</v>
      </c>
      <c r="BA78" s="262">
        <v>14341</v>
      </c>
      <c r="BB78" s="262">
        <v>14786</v>
      </c>
      <c r="BC78" s="262">
        <v>6543</v>
      </c>
      <c r="BD78" s="262">
        <v>1316</v>
      </c>
      <c r="BE78" s="262">
        <v>240256</v>
      </c>
      <c r="BF78" s="262">
        <v>1</v>
      </c>
      <c r="BG78" s="262">
        <v>2</v>
      </c>
      <c r="BH78" s="262">
        <v>3.87</v>
      </c>
      <c r="BI78" s="262">
        <v>7.8</v>
      </c>
      <c r="BJ78" s="262">
        <v>33</v>
      </c>
      <c r="BK78" s="262">
        <f t="shared" si="54"/>
        <v>240647</v>
      </c>
      <c r="BL78" s="262">
        <f t="shared" si="55"/>
        <v>391</v>
      </c>
      <c r="BM78" s="274">
        <f t="shared" si="56"/>
        <v>1.6274307405434204E-3</v>
      </c>
      <c r="BN78" s="262">
        <f t="shared" si="57"/>
        <v>3.185605712697894E-3</v>
      </c>
      <c r="BO78" s="262">
        <f t="shared" si="44"/>
        <v>7.5787610361314703E-4</v>
      </c>
      <c r="BP78" s="262">
        <f t="shared" si="45"/>
        <v>7.8139293410668653E-4</v>
      </c>
      <c r="BQ78" s="262">
        <f t="shared" si="46"/>
        <v>3.4577667847017788E-4</v>
      </c>
      <c r="BR78" s="262">
        <f t="shared" si="47"/>
        <v>6.9546402088759601E-5</v>
      </c>
      <c r="BS78" s="262">
        <f t="shared" si="58"/>
        <v>340.85981125867465</v>
      </c>
      <c r="BT78" s="262">
        <f t="shared" si="59"/>
        <v>81.092743086606731</v>
      </c>
      <c r="BU78" s="262">
        <f t="shared" si="60"/>
        <v>83.609043949415465</v>
      </c>
      <c r="BV78" s="262">
        <f t="shared" si="61"/>
        <v>36.998104596309034</v>
      </c>
      <c r="BW78" s="262">
        <f t="shared" si="62"/>
        <v>7.441465023497277</v>
      </c>
      <c r="BX78" s="262">
        <f t="shared" si="63"/>
        <v>340.85981125867465</v>
      </c>
      <c r="BY78" s="262">
        <f t="shared" si="64"/>
        <v>162.18548617321346</v>
      </c>
      <c r="BZ78" s="262">
        <f t="shared" si="65"/>
        <v>323.56700008423786</v>
      </c>
      <c r="CA78" s="262">
        <f t="shared" si="66"/>
        <v>288.58521585121048</v>
      </c>
      <c r="CB78" s="262">
        <f t="shared" si="67"/>
        <v>245.56834577541014</v>
      </c>
      <c r="CC78" s="262">
        <f t="shared" si="68"/>
        <v>1360.7658591427464</v>
      </c>
      <c r="CD78" s="262">
        <f t="shared" si="69"/>
        <v>56.322630701128702</v>
      </c>
      <c r="CE78" s="262">
        <f t="shared" si="70"/>
        <v>227.65806701540299</v>
      </c>
      <c r="CF78" s="262">
        <f t="shared" si="71"/>
        <v>378.08208412728715</v>
      </c>
      <c r="CG78" s="262">
        <f t="shared" si="72"/>
        <v>259.93709681887566</v>
      </c>
      <c r="CH78" s="262">
        <f t="shared" si="73"/>
        <v>156.6430686514899</v>
      </c>
      <c r="CI78" s="262">
        <f t="shared" si="74"/>
        <v>131.32507194653763</v>
      </c>
      <c r="CJ78" s="262">
        <f t="shared" si="75"/>
        <v>73.320238779777867</v>
      </c>
      <c r="CK78" s="262">
        <f t="shared" si="76"/>
        <v>30.687451039693816</v>
      </c>
      <c r="CL78" s="262">
        <f t="shared" si="77"/>
        <v>18.221028053653566</v>
      </c>
      <c r="CM78" s="262">
        <f t="shared" si="78"/>
        <v>28.569122008899154</v>
      </c>
      <c r="CN78" s="262">
        <f>CD78*parameters!J$4+CE78*parameters!K$4+CF78*parameters!L$4+CG78*parameters!M$4+CH78*parameters!N$4+CI78*parameters!O$4+CJ78*parameters!P$4+CK78*parameters!Q$4+CL78*parameters!R$4+CM78*parameters!S$4</f>
        <v>120270.42463582015</v>
      </c>
      <c r="CO78" s="262">
        <f t="shared" si="79"/>
        <v>74536.849433997879</v>
      </c>
      <c r="CP78" s="262">
        <f t="shared" si="80"/>
        <v>17732.796246399532</v>
      </c>
      <c r="CQ78" s="262">
        <f t="shared" si="81"/>
        <v>18283.043393017466</v>
      </c>
      <c r="CR78" s="262">
        <f t="shared" si="82"/>
        <v>8090.4878209463859</v>
      </c>
      <c r="CS78" s="262">
        <f t="shared" si="83"/>
        <v>1627.2477414588791</v>
      </c>
      <c r="CT78" s="349" t="s">
        <v>3943</v>
      </c>
      <c r="CU78" t="s">
        <v>3944</v>
      </c>
      <c r="CV78" t="s">
        <v>3945</v>
      </c>
      <c r="CW78">
        <v>293925</v>
      </c>
      <c r="CX78" s="262">
        <v>2.9147974725232551E-2</v>
      </c>
      <c r="CY78">
        <v>36709</v>
      </c>
      <c r="CZ78">
        <v>0.87510759999999999</v>
      </c>
      <c r="DA78">
        <v>201179</v>
      </c>
      <c r="DB78">
        <v>85786</v>
      </c>
      <c r="DC78">
        <v>3726</v>
      </c>
      <c r="DD78">
        <v>2350</v>
      </c>
      <c r="DE78">
        <v>443</v>
      </c>
      <c r="DF78">
        <v>440</v>
      </c>
      <c r="DG78">
        <v>176058</v>
      </c>
      <c r="DH78">
        <v>75073</v>
      </c>
      <c r="DI78">
        <v>3261</v>
      </c>
      <c r="DJ78">
        <v>2057</v>
      </c>
      <c r="DK78">
        <v>390</v>
      </c>
      <c r="DL78">
        <v>387</v>
      </c>
      <c r="DM78" s="262">
        <v>25121</v>
      </c>
      <c r="DN78" s="262">
        <v>10713</v>
      </c>
      <c r="DO78" s="262">
        <v>465</v>
      </c>
      <c r="DP78" s="262">
        <v>293</v>
      </c>
      <c r="DQ78" s="262">
        <v>53</v>
      </c>
      <c r="DR78" s="262">
        <v>53</v>
      </c>
      <c r="DS78" s="262">
        <v>0.68445691928212982</v>
      </c>
      <c r="DT78" s="262">
        <v>0.29186357063876839</v>
      </c>
      <c r="DU78" s="262">
        <v>1.2676703240622608E-2</v>
      </c>
      <c r="DV78" s="262">
        <v>7.9952368801565026E-3</v>
      </c>
      <c r="DW78" s="262">
        <v>1.5071872076209917E-3</v>
      </c>
      <c r="DX78" s="262">
        <v>1.4969805222420686E-3</v>
      </c>
      <c r="DY78" s="262">
        <v>11922.56</v>
      </c>
      <c r="DZ78" s="262">
        <v>5911.25</v>
      </c>
      <c r="EA78" s="262">
        <v>53.68</v>
      </c>
      <c r="EB78" s="262">
        <v>1105.02</v>
      </c>
      <c r="EC78" s="262">
        <v>268.06</v>
      </c>
      <c r="ED78" s="262">
        <v>314.8</v>
      </c>
      <c r="EE78" s="262">
        <f t="shared" si="48"/>
        <v>0.6090592412812631</v>
      </c>
      <c r="EF78" s="262">
        <f t="shared" si="49"/>
        <v>0.30197385796539222</v>
      </c>
      <c r="EG78" s="262">
        <f t="shared" si="50"/>
        <v>2.7422214752518088E-3</v>
      </c>
      <c r="EH78" s="262">
        <f t="shared" si="51"/>
        <v>5.644950772322567E-2</v>
      </c>
      <c r="EI78" s="262">
        <f t="shared" si="52"/>
        <v>1.3693738611326377E-2</v>
      </c>
      <c r="EJ78" s="262">
        <f t="shared" si="53"/>
        <v>1.6081432943540787E-2</v>
      </c>
      <c r="EK78" s="262">
        <v>5.7184953999999998E-3</v>
      </c>
      <c r="EP78" s="262">
        <v>5.9565891767830387E-3</v>
      </c>
      <c r="EQ78" s="262">
        <v>2.7242055094319269E-2</v>
      </c>
      <c r="EU78" s="262">
        <v>4646.1400000000003</v>
      </c>
    </row>
    <row r="79" spans="1:151">
      <c r="A79" s="352">
        <v>5162</v>
      </c>
      <c r="B79" s="262">
        <v>5</v>
      </c>
      <c r="C79" s="262">
        <v>1</v>
      </c>
      <c r="D79" s="262">
        <v>62</v>
      </c>
      <c r="E79" s="262" t="s">
        <v>192</v>
      </c>
      <c r="F79" s="262" t="s">
        <v>2353</v>
      </c>
      <c r="G79" s="262" t="s">
        <v>2354</v>
      </c>
      <c r="H79" s="262" t="s">
        <v>2202</v>
      </c>
      <c r="I79" s="262">
        <v>5.5761311674737603E-3</v>
      </c>
      <c r="J79" s="262">
        <v>1.6115345528455285</v>
      </c>
      <c r="K79" s="262">
        <v>1.5792115572967678</v>
      </c>
      <c r="L79" s="262">
        <v>2.1828333566811424</v>
      </c>
      <c r="M79" s="262">
        <v>1.8166426512968299</v>
      </c>
      <c r="N79" s="262">
        <v>1.5394786550812241</v>
      </c>
      <c r="O79" s="262">
        <v>2.4112953692115142</v>
      </c>
      <c r="P79" s="262">
        <v>2.1682871032313411</v>
      </c>
      <c r="Q79" s="262">
        <v>1.569737408523461</v>
      </c>
      <c r="R79" s="262">
        <v>1.5960037464876677</v>
      </c>
      <c r="S79" s="262">
        <v>1.5013347570742126</v>
      </c>
      <c r="T79" s="262">
        <v>1.5013347570742126</v>
      </c>
      <c r="U79">
        <v>7872</v>
      </c>
      <c r="V79">
        <v>8168</v>
      </c>
      <c r="W79">
        <v>49969</v>
      </c>
      <c r="X79">
        <v>16398</v>
      </c>
      <c r="Y79">
        <v>13386</v>
      </c>
      <c r="Z79">
        <v>7849</v>
      </c>
      <c r="AA79">
        <v>10302</v>
      </c>
      <c r="AB79">
        <v>0</v>
      </c>
      <c r="AC79">
        <v>12686</v>
      </c>
      <c r="AD79">
        <v>12899</v>
      </c>
      <c r="AE79">
        <v>109074</v>
      </c>
      <c r="AF79">
        <v>28322</v>
      </c>
      <c r="AG79">
        <v>30578</v>
      </c>
      <c r="AH79">
        <v>12405</v>
      </c>
      <c r="AI79" s="262">
        <v>15466</v>
      </c>
      <c r="AJ79" s="262">
        <v>0</v>
      </c>
      <c r="AK79" s="262">
        <v>0.69173103350234566</v>
      </c>
      <c r="AL79" s="262">
        <v>0.13837842960716487</v>
      </c>
      <c r="AM79" s="262">
        <v>0.12364118845661755</v>
      </c>
      <c r="AN79" s="262">
        <v>3.8781215940861487E-2</v>
      </c>
      <c r="AO79" s="262">
        <v>7.4681324930104724E-3</v>
      </c>
      <c r="AP79" s="262">
        <v>3.2815074529639422E-2</v>
      </c>
      <c r="AQ79" s="262">
        <v>0.13485745487987125</v>
      </c>
      <c r="AR79" s="262">
        <v>0.24939169253170862</v>
      </c>
      <c r="AS79" s="262">
        <v>0.189935624784458</v>
      </c>
      <c r="AT79" s="262">
        <v>0.1327355634747289</v>
      </c>
      <c r="AU79" s="262">
        <v>0.1241282522895352</v>
      </c>
      <c r="AV79" s="262">
        <v>6.8609418707131081E-2</v>
      </c>
      <c r="AW79" s="262">
        <v>2.7292409089167337E-2</v>
      </c>
      <c r="AX79" s="262">
        <v>1.5370540675173391E-2</v>
      </c>
      <c r="AY79" s="262">
        <v>2.486396903858681E-2</v>
      </c>
      <c r="AZ79" s="262">
        <v>72988</v>
      </c>
      <c r="BA79" s="262">
        <v>14601</v>
      </c>
      <c r="BB79" s="262">
        <v>13046</v>
      </c>
      <c r="BC79" s="262">
        <v>4092</v>
      </c>
      <c r="BD79" s="262">
        <v>788</v>
      </c>
      <c r="BE79" s="262">
        <v>208790</v>
      </c>
      <c r="BF79" s="262">
        <v>1</v>
      </c>
      <c r="BG79" s="262">
        <v>2</v>
      </c>
      <c r="BH79" s="262">
        <v>3.22</v>
      </c>
      <c r="BI79" s="262">
        <v>8.5</v>
      </c>
      <c r="BJ79" s="262">
        <v>38</v>
      </c>
      <c r="BK79" s="262">
        <f t="shared" si="54"/>
        <v>208924</v>
      </c>
      <c r="BL79" s="262">
        <f t="shared" si="55"/>
        <v>134</v>
      </c>
      <c r="BM79" s="274">
        <f t="shared" si="56"/>
        <v>6.4179318932899084E-4</v>
      </c>
      <c r="BN79" s="262">
        <f t="shared" si="57"/>
        <v>3.8571829754212657E-3</v>
      </c>
      <c r="BO79" s="262">
        <f t="shared" si="44"/>
        <v>7.7161627423858576E-4</v>
      </c>
      <c r="BP79" s="262">
        <f t="shared" si="45"/>
        <v>6.8943948453644203E-4</v>
      </c>
      <c r="BQ79" s="262">
        <f t="shared" si="46"/>
        <v>2.16249146920368E-4</v>
      </c>
      <c r="BR79" s="262">
        <f t="shared" si="47"/>
        <v>4.1643286357099214E-5</v>
      </c>
      <c r="BS79" s="262">
        <f t="shared" si="58"/>
        <v>412.71857837007542</v>
      </c>
      <c r="BT79" s="262">
        <f t="shared" si="59"/>
        <v>82.562941343528678</v>
      </c>
      <c r="BU79" s="262">
        <f t="shared" si="60"/>
        <v>73.770024845399291</v>
      </c>
      <c r="BV79" s="262">
        <f t="shared" si="61"/>
        <v>23.138658720479377</v>
      </c>
      <c r="BW79" s="262">
        <f t="shared" si="62"/>
        <v>4.4558316402096159</v>
      </c>
      <c r="BX79" s="262">
        <f t="shared" si="63"/>
        <v>412.71857837007542</v>
      </c>
      <c r="BY79" s="262">
        <f t="shared" si="64"/>
        <v>165.12588268705736</v>
      </c>
      <c r="BZ79" s="262">
        <f t="shared" si="65"/>
        <v>237.53948000218574</v>
      </c>
      <c r="CA79" s="262">
        <f t="shared" si="66"/>
        <v>196.67859912407471</v>
      </c>
      <c r="CB79" s="262">
        <f t="shared" si="67"/>
        <v>169.32160232796539</v>
      </c>
      <c r="CC79" s="262">
        <f t="shared" si="68"/>
        <v>1181.3841425113587</v>
      </c>
      <c r="CD79" s="262">
        <f t="shared" si="69"/>
        <v>38.767208684644395</v>
      </c>
      <c r="CE79" s="262">
        <f t="shared" si="70"/>
        <v>159.31845869452096</v>
      </c>
      <c r="CF79" s="262">
        <f t="shared" si="71"/>
        <v>294.627390831029</v>
      </c>
      <c r="CG79" s="262">
        <f t="shared" si="72"/>
        <v>224.38693521834608</v>
      </c>
      <c r="CH79" s="262">
        <f t="shared" si="73"/>
        <v>156.81168983635462</v>
      </c>
      <c r="CI79" s="262">
        <f t="shared" si="74"/>
        <v>146.64314889250613</v>
      </c>
      <c r="CJ79" s="262">
        <f t="shared" si="75"/>
        <v>81.054079287526832</v>
      </c>
      <c r="CK79" s="262">
        <f t="shared" si="76"/>
        <v>32.24281930887517</v>
      </c>
      <c r="CL79" s="262">
        <f t="shared" si="77"/>
        <v>18.158513015475677</v>
      </c>
      <c r="CM79" s="262">
        <f t="shared" si="78"/>
        <v>29.373898742079852</v>
      </c>
      <c r="CN79" s="262">
        <f>CD79*parameters!J$4+CE79*parameters!K$4+CF79*parameters!L$4+CG79*parameters!M$4+CH79*parameters!N$4+CI79*parameters!O$4+CJ79*parameters!P$4+CK79*parameters!Q$4+CL79*parameters!R$4+CM79*parameters!S$4</f>
        <v>111603.30178961896</v>
      </c>
      <c r="CO79" s="262">
        <f t="shared" si="79"/>
        <v>77199.467289207299</v>
      </c>
      <c r="CP79" s="262">
        <f t="shared" si="80"/>
        <v>15443.489640621963</v>
      </c>
      <c r="CQ79" s="262">
        <f t="shared" si="81"/>
        <v>13798.764868951041</v>
      </c>
      <c r="CR79" s="262">
        <f t="shared" si="82"/>
        <v>4328.1117464163463</v>
      </c>
      <c r="CS79" s="262">
        <f t="shared" si="83"/>
        <v>833.46824442230718</v>
      </c>
      <c r="CT79" s="349" t="s">
        <v>3946</v>
      </c>
      <c r="CU79" t="s">
        <v>3947</v>
      </c>
      <c r="CV79" t="s">
        <v>3948</v>
      </c>
      <c r="CW79">
        <v>271270</v>
      </c>
      <c r="CX79" s="262">
        <v>2.6901322118614727E-2</v>
      </c>
      <c r="CY79">
        <v>29106</v>
      </c>
      <c r="CZ79">
        <v>0.89270468999999997</v>
      </c>
      <c r="DA79">
        <v>184902</v>
      </c>
      <c r="DB79">
        <v>79879</v>
      </c>
      <c r="DC79">
        <v>3961</v>
      </c>
      <c r="DD79">
        <v>1799</v>
      </c>
      <c r="DE79">
        <v>354</v>
      </c>
      <c r="DF79">
        <v>376</v>
      </c>
      <c r="DG79">
        <v>165066</v>
      </c>
      <c r="DH79">
        <v>71311</v>
      </c>
      <c r="DI79">
        <v>3536</v>
      </c>
      <c r="DJ79">
        <v>1607</v>
      </c>
      <c r="DK79">
        <v>314</v>
      </c>
      <c r="DL79">
        <v>335</v>
      </c>
      <c r="DM79" s="262">
        <v>19836</v>
      </c>
      <c r="DN79" s="262">
        <v>8568</v>
      </c>
      <c r="DO79" s="262">
        <v>425</v>
      </c>
      <c r="DP79" s="262">
        <v>192</v>
      </c>
      <c r="DQ79" s="262">
        <v>40</v>
      </c>
      <c r="DR79" s="262">
        <v>41</v>
      </c>
      <c r="DS79" s="262">
        <v>0.68161610203855938</v>
      </c>
      <c r="DT79" s="262">
        <v>0.29446308106314739</v>
      </c>
      <c r="DU79" s="262">
        <v>1.4601688354775684E-2</v>
      </c>
      <c r="DV79" s="262">
        <v>6.63176908615033E-3</v>
      </c>
      <c r="DW79" s="262">
        <v>1.3049729052235779E-3</v>
      </c>
      <c r="DX79" s="262">
        <v>1.3860729162826703E-3</v>
      </c>
      <c r="DY79" s="262">
        <v>11003.61</v>
      </c>
      <c r="DZ79" s="262">
        <v>5455.63</v>
      </c>
      <c r="EA79" s="262">
        <v>49.54</v>
      </c>
      <c r="EB79" s="262">
        <v>1019.86</v>
      </c>
      <c r="EC79" s="262">
        <v>247.41</v>
      </c>
      <c r="ED79" s="262">
        <v>290.55</v>
      </c>
      <c r="EE79" s="262">
        <f t="shared" si="48"/>
        <v>0.6090581515060941</v>
      </c>
      <c r="EF79" s="262">
        <f t="shared" si="49"/>
        <v>0.30197325451385426</v>
      </c>
      <c r="EG79" s="262">
        <f t="shared" si="50"/>
        <v>2.7420765390278189E-3</v>
      </c>
      <c r="EH79" s="262">
        <f t="shared" si="51"/>
        <v>5.6450023800825824E-2</v>
      </c>
      <c r="EI79" s="262">
        <f t="shared" si="52"/>
        <v>1.3694330975391052E-2</v>
      </c>
      <c r="EJ79" s="262">
        <f t="shared" si="53"/>
        <v>1.608216266480688E-2</v>
      </c>
      <c r="EK79" s="262">
        <v>5.2777377E-3</v>
      </c>
      <c r="EP79" s="262">
        <v>5.4530983213975188E-3</v>
      </c>
      <c r="EQ79" s="262">
        <v>2.4939373943274046E-2</v>
      </c>
      <c r="EU79" s="262">
        <v>4253.42</v>
      </c>
    </row>
    <row r="80" spans="1:151">
      <c r="A80" s="352">
        <v>5166</v>
      </c>
      <c r="B80" s="262">
        <v>5</v>
      </c>
      <c r="C80" s="262">
        <v>1</v>
      </c>
      <c r="D80" s="262">
        <v>66</v>
      </c>
      <c r="E80" s="262" t="s">
        <v>192</v>
      </c>
      <c r="F80" s="262" t="s">
        <v>2355</v>
      </c>
      <c r="G80" s="262" t="s">
        <v>2356</v>
      </c>
      <c r="H80" s="262" t="s">
        <v>2202</v>
      </c>
      <c r="I80" s="262">
        <v>4.4484330867959176E-3</v>
      </c>
      <c r="J80" s="262">
        <v>1.4573945451465358</v>
      </c>
      <c r="K80" s="262">
        <v>1.4581194271818427</v>
      </c>
      <c r="L80" s="262">
        <v>1.8258022265880811</v>
      </c>
      <c r="M80" s="262">
        <v>1.6269298911667933</v>
      </c>
      <c r="N80" s="262">
        <v>1.3274406332453825</v>
      </c>
      <c r="O80" s="262">
        <v>1.7331747110808973</v>
      </c>
      <c r="P80" s="262">
        <v>1.7057155648410685</v>
      </c>
      <c r="Q80" s="262">
        <v>1.4534342258440047</v>
      </c>
      <c r="R80" s="262">
        <v>1.2545045045045045</v>
      </c>
      <c r="S80" s="262">
        <v>1.6288866599799399</v>
      </c>
      <c r="T80" s="262">
        <v>1.6288866599799399</v>
      </c>
      <c r="U80">
        <v>11806</v>
      </c>
      <c r="V80">
        <v>7402</v>
      </c>
      <c r="W80">
        <v>33594</v>
      </c>
      <c r="X80">
        <v>11692</v>
      </c>
      <c r="Y80">
        <v>12585</v>
      </c>
      <c r="Z80">
        <v>6100</v>
      </c>
      <c r="AA80">
        <v>5484</v>
      </c>
      <c r="AB80">
        <v>0</v>
      </c>
      <c r="AC80">
        <v>17206</v>
      </c>
      <c r="AD80">
        <v>10793</v>
      </c>
      <c r="AE80">
        <v>61336</v>
      </c>
      <c r="AF80">
        <v>17887</v>
      </c>
      <c r="AG80">
        <v>21628</v>
      </c>
      <c r="AH80">
        <v>8336</v>
      </c>
      <c r="AI80" s="262">
        <v>8932</v>
      </c>
      <c r="AJ80" s="262">
        <v>0</v>
      </c>
      <c r="AK80" s="262">
        <v>0.74435706139517199</v>
      </c>
      <c r="AL80" s="262">
        <v>0.13312583159095229</v>
      </c>
      <c r="AM80" s="262">
        <v>9.9232560349743398E-2</v>
      </c>
      <c r="AN80" s="262">
        <v>2.0112621174681621E-2</v>
      </c>
      <c r="AO80" s="262">
        <v>3.1719254894506748E-3</v>
      </c>
      <c r="AP80" s="262">
        <v>2.1014336142929184E-2</v>
      </c>
      <c r="AQ80" s="262">
        <v>0.12465240256465672</v>
      </c>
      <c r="AR80" s="262">
        <v>0.22426338160074921</v>
      </c>
      <c r="AS80" s="262">
        <v>0.18530365247460556</v>
      </c>
      <c r="AT80" s="262">
        <v>0.15071680714645919</v>
      </c>
      <c r="AU80" s="262">
        <v>0.14194222318276781</v>
      </c>
      <c r="AV80" s="262">
        <v>7.2912614364959299E-2</v>
      </c>
      <c r="AW80" s="262">
        <v>3.1827678121172827E-2</v>
      </c>
      <c r="AX80" s="262">
        <v>1.8917945392983214E-2</v>
      </c>
      <c r="AY80" s="262">
        <v>2.844895900871695E-2</v>
      </c>
      <c r="AZ80" s="262">
        <v>62657</v>
      </c>
      <c r="BA80" s="262">
        <v>11206</v>
      </c>
      <c r="BB80" s="262">
        <v>8353</v>
      </c>
      <c r="BC80" s="262">
        <v>1693</v>
      </c>
      <c r="BD80" s="262">
        <v>267</v>
      </c>
      <c r="BE80" s="262">
        <v>138817</v>
      </c>
      <c r="BF80" s="262">
        <v>1</v>
      </c>
      <c r="BG80" s="262">
        <v>2</v>
      </c>
      <c r="BH80" s="262">
        <v>3.47</v>
      </c>
      <c r="BI80" s="262">
        <v>9.8000000000000007</v>
      </c>
      <c r="BJ80" s="262">
        <v>31</v>
      </c>
      <c r="BK80" s="262">
        <f t="shared" si="54"/>
        <v>138922</v>
      </c>
      <c r="BL80" s="262">
        <f t="shared" si="55"/>
        <v>105</v>
      </c>
      <c r="BM80" s="274">
        <f t="shared" si="56"/>
        <v>7.5639150824466741E-4</v>
      </c>
      <c r="BN80" s="262">
        <f t="shared" si="57"/>
        <v>3.3112225803004639E-3</v>
      </c>
      <c r="BO80" s="262">
        <f t="shared" si="44"/>
        <v>5.9220135395641343E-4</v>
      </c>
      <c r="BP80" s="262">
        <f t="shared" si="45"/>
        <v>4.4142940474727125E-4</v>
      </c>
      <c r="BQ80" s="262">
        <f t="shared" si="46"/>
        <v>8.9469649495645898E-5</v>
      </c>
      <c r="BR80" s="262">
        <f t="shared" si="47"/>
        <v>1.4110098296123718E-5</v>
      </c>
      <c r="BS80" s="262">
        <f t="shared" si="58"/>
        <v>354.30081609214966</v>
      </c>
      <c r="BT80" s="262">
        <f t="shared" si="59"/>
        <v>63.365544873336241</v>
      </c>
      <c r="BU80" s="262">
        <f t="shared" si="60"/>
        <v>47.232946307958024</v>
      </c>
      <c r="BV80" s="262">
        <f t="shared" si="61"/>
        <v>9.5732524960341117</v>
      </c>
      <c r="BW80" s="262">
        <f t="shared" si="62"/>
        <v>1.5097805176852379</v>
      </c>
      <c r="BX80" s="262">
        <f t="shared" si="63"/>
        <v>354.30081609214966</v>
      </c>
      <c r="BY80" s="262">
        <f t="shared" si="64"/>
        <v>126.73108974667248</v>
      </c>
      <c r="BZ80" s="262">
        <f t="shared" si="65"/>
        <v>163.89832368861434</v>
      </c>
      <c r="CA80" s="262">
        <f t="shared" si="66"/>
        <v>93.817874461134295</v>
      </c>
      <c r="CB80" s="262">
        <f t="shared" si="67"/>
        <v>46.803196048242377</v>
      </c>
      <c r="CC80" s="262">
        <f t="shared" si="68"/>
        <v>785.55130003681325</v>
      </c>
      <c r="CD80" s="262">
        <f t="shared" si="69"/>
        <v>16.507839076488612</v>
      </c>
      <c r="CE80" s="262">
        <f t="shared" si="70"/>
        <v>97.920856887378278</v>
      </c>
      <c r="CF80" s="262">
        <f t="shared" si="71"/>
        <v>176.17039096712048</v>
      </c>
      <c r="CG80" s="262">
        <f t="shared" si="72"/>
        <v>145.56552510299625</v>
      </c>
      <c r="CH80" s="262">
        <f t="shared" si="73"/>
        <v>118.39578379129868</v>
      </c>
      <c r="CI80" s="262">
        <f t="shared" si="74"/>
        <v>111.50289795133874</v>
      </c>
      <c r="CJ80" s="262">
        <f t="shared" si="75"/>
        <v>57.276599003476605</v>
      </c>
      <c r="CK80" s="262">
        <f t="shared" si="76"/>
        <v>25.002273925240551</v>
      </c>
      <c r="CL80" s="262">
        <f t="shared" si="77"/>
        <v>14.861016597483406</v>
      </c>
      <c r="CM80" s="262">
        <f t="shared" si="78"/>
        <v>22.34811673399161</v>
      </c>
      <c r="CN80" s="262">
        <f>CD80*parameters!J$4+CE80*parameters!K$4+CF80*parameters!L$4+CG80*parameters!M$4+CH80*parameters!N$4+CI80*parameters!O$4+CJ80*parameters!P$4+CK80*parameters!Q$4+CL80*parameters!R$4+CM80*parameters!S$4</f>
        <v>77621.025129507441</v>
      </c>
      <c r="CO80" s="262">
        <f t="shared" si="79"/>
        <v>57777.758167880958</v>
      </c>
      <c r="CP80" s="262">
        <f t="shared" si="80"/>
        <v>10333.363519307883</v>
      </c>
      <c r="CQ80" s="262">
        <f t="shared" si="81"/>
        <v>7702.5330605727959</v>
      </c>
      <c r="CR80" s="262">
        <f t="shared" si="82"/>
        <v>1561.1622736202255</v>
      </c>
      <c r="CS80" s="262">
        <f t="shared" si="83"/>
        <v>246.20810812557602</v>
      </c>
      <c r="CT80" s="349" t="s">
        <v>3949</v>
      </c>
      <c r="CU80" t="s">
        <v>3950</v>
      </c>
      <c r="CV80" t="s">
        <v>3951</v>
      </c>
      <c r="CW80">
        <v>186490</v>
      </c>
      <c r="CX80" s="262">
        <v>1.8493853215985775E-2</v>
      </c>
      <c r="CY80">
        <v>15233</v>
      </c>
      <c r="CZ80">
        <v>0.91831733999999998</v>
      </c>
      <c r="DA80">
        <v>124178</v>
      </c>
      <c r="DB80">
        <v>56150</v>
      </c>
      <c r="DC80">
        <v>5051</v>
      </c>
      <c r="DD80">
        <v>723</v>
      </c>
      <c r="DE80">
        <v>163</v>
      </c>
      <c r="DF80">
        <v>228</v>
      </c>
      <c r="DG80">
        <v>114035</v>
      </c>
      <c r="DH80">
        <v>51564</v>
      </c>
      <c r="DI80">
        <v>4640</v>
      </c>
      <c r="DJ80">
        <v>663</v>
      </c>
      <c r="DK80">
        <v>150</v>
      </c>
      <c r="DL80">
        <v>209</v>
      </c>
      <c r="DM80" s="262">
        <v>10143</v>
      </c>
      <c r="DN80" s="262">
        <v>4586</v>
      </c>
      <c r="DO80" s="262">
        <v>411</v>
      </c>
      <c r="DP80" s="262">
        <v>60</v>
      </c>
      <c r="DQ80" s="262">
        <v>13</v>
      </c>
      <c r="DR80" s="262">
        <v>19</v>
      </c>
      <c r="DS80" s="262">
        <v>0.66586948361842457</v>
      </c>
      <c r="DT80" s="262">
        <v>0.30108853021609738</v>
      </c>
      <c r="DU80" s="262">
        <v>2.7084562174915543E-2</v>
      </c>
      <c r="DV80" s="262">
        <v>3.8768834790069173E-3</v>
      </c>
      <c r="DW80" s="262">
        <v>8.7404150356587486E-4</v>
      </c>
      <c r="DX80" s="262">
        <v>1.2225856614295674E-3</v>
      </c>
      <c r="DY80" s="262">
        <v>7564.65</v>
      </c>
      <c r="DZ80" s="262">
        <v>3750.58</v>
      </c>
      <c r="EA80" s="262">
        <v>34.06</v>
      </c>
      <c r="EB80" s="262">
        <v>701.11</v>
      </c>
      <c r="EC80" s="262">
        <v>170.09</v>
      </c>
      <c r="ED80" s="262">
        <v>199.74</v>
      </c>
      <c r="EE80" s="262">
        <f t="shared" si="48"/>
        <v>0.60905876944307791</v>
      </c>
      <c r="EF80" s="262">
        <f t="shared" si="49"/>
        <v>0.30197347392117535</v>
      </c>
      <c r="EG80" s="262">
        <f t="shared" si="50"/>
        <v>2.7423002633606627E-3</v>
      </c>
      <c r="EH80" s="262">
        <f t="shared" si="51"/>
        <v>5.6449035162794897E-2</v>
      </c>
      <c r="EI80" s="262">
        <f t="shared" si="52"/>
        <v>1.3694593417352175E-2</v>
      </c>
      <c r="EJ80" s="262">
        <f t="shared" si="53"/>
        <v>1.6081827792238955E-2</v>
      </c>
      <c r="EK80" s="262">
        <v>3.6282838999999998E-3</v>
      </c>
      <c r="EP80" s="262">
        <v>3.6924948395148302E-3</v>
      </c>
      <c r="EQ80" s="262">
        <v>1.688737377518431E-2</v>
      </c>
      <c r="EU80" s="262">
        <v>2880.15</v>
      </c>
    </row>
    <row r="81" spans="1:151">
      <c r="A81" s="352">
        <v>5170</v>
      </c>
      <c r="B81" s="262">
        <v>5</v>
      </c>
      <c r="C81" s="262">
        <v>1</v>
      </c>
      <c r="D81" s="262">
        <v>70</v>
      </c>
      <c r="E81" s="262" t="s">
        <v>192</v>
      </c>
      <c r="F81" s="262" t="s">
        <v>2357</v>
      </c>
      <c r="G81" s="262" t="s">
        <v>2358</v>
      </c>
      <c r="H81" s="262" t="s">
        <v>2202</v>
      </c>
      <c r="I81" s="262">
        <v>5.9937795076770032E-3</v>
      </c>
      <c r="J81" s="262">
        <v>1.5322036905606813</v>
      </c>
      <c r="K81" s="262">
        <v>1.5737131963567041</v>
      </c>
      <c r="L81" s="262">
        <v>2.1712195121951221</v>
      </c>
      <c r="M81" s="262">
        <v>1.9126556714910805</v>
      </c>
      <c r="N81" s="262">
        <v>1.4292826848607783</v>
      </c>
      <c r="O81" s="262">
        <v>1.8433003300330033</v>
      </c>
      <c r="P81" s="262">
        <v>1.906885848948155</v>
      </c>
      <c r="Q81" s="262">
        <v>1.4894998090874378</v>
      </c>
      <c r="R81" s="262">
        <v>1.4625810253388332</v>
      </c>
      <c r="S81" s="262">
        <v>1.6553059643687065</v>
      </c>
      <c r="T81" s="262">
        <v>1.6553059643687065</v>
      </c>
      <c r="U81">
        <v>11272</v>
      </c>
      <c r="V81">
        <v>9442</v>
      </c>
      <c r="W81">
        <v>49200</v>
      </c>
      <c r="X81">
        <v>17307</v>
      </c>
      <c r="Y81">
        <v>16274</v>
      </c>
      <c r="Z81">
        <v>8632</v>
      </c>
      <c r="AA81">
        <v>7101</v>
      </c>
      <c r="AB81">
        <v>0</v>
      </c>
      <c r="AC81">
        <v>17271</v>
      </c>
      <c r="AD81">
        <v>14859</v>
      </c>
      <c r="AE81">
        <v>106824</v>
      </c>
      <c r="AF81">
        <v>30481</v>
      </c>
      <c r="AG81">
        <v>30551</v>
      </c>
      <c r="AH81">
        <v>12766</v>
      </c>
      <c r="AI81" s="262">
        <v>11754</v>
      </c>
      <c r="AJ81" s="262">
        <v>0</v>
      </c>
      <c r="AK81" s="262">
        <v>0.67368495300569575</v>
      </c>
      <c r="AL81" s="262">
        <v>0.16163219242095611</v>
      </c>
      <c r="AM81" s="262">
        <v>0.13036731383025621</v>
      </c>
      <c r="AN81" s="262">
        <v>2.9862984711421469E-2</v>
      </c>
      <c r="AO81" s="262">
        <v>4.4525560316704578E-3</v>
      </c>
      <c r="AP81" s="262">
        <v>2.1969481918571915E-2</v>
      </c>
      <c r="AQ81" s="262">
        <v>0.1496214324604796</v>
      </c>
      <c r="AR81" s="262">
        <v>0.26240524177598668</v>
      </c>
      <c r="AS81" s="262">
        <v>0.17896216186030928</v>
      </c>
      <c r="AT81" s="262">
        <v>0.13417159556794439</v>
      </c>
      <c r="AU81" s="262">
        <v>0.12450148681412264</v>
      </c>
      <c r="AV81" s="262">
        <v>6.0207828227596571E-2</v>
      </c>
      <c r="AW81" s="262">
        <v>2.6632354378306938E-2</v>
      </c>
      <c r="AX81" s="262">
        <v>1.6087375342618747E-2</v>
      </c>
      <c r="AY81" s="262">
        <v>2.5441041654063259E-2</v>
      </c>
      <c r="AZ81" s="262">
        <v>76408</v>
      </c>
      <c r="BA81" s="262">
        <v>18332</v>
      </c>
      <c r="BB81" s="262">
        <v>14786</v>
      </c>
      <c r="BC81" s="262">
        <v>3387</v>
      </c>
      <c r="BD81" s="262">
        <v>505</v>
      </c>
      <c r="BE81" s="262">
        <v>214898</v>
      </c>
      <c r="BF81" s="262">
        <v>1</v>
      </c>
      <c r="BG81" s="262">
        <v>2</v>
      </c>
      <c r="BH81" s="262">
        <v>3.38</v>
      </c>
      <c r="BI81" s="262">
        <v>9.8000000000000007</v>
      </c>
      <c r="BJ81" s="262">
        <v>37</v>
      </c>
      <c r="BK81" s="262">
        <f t="shared" si="54"/>
        <v>214926</v>
      </c>
      <c r="BL81" s="262">
        <f t="shared" si="55"/>
        <v>28</v>
      </c>
      <c r="BM81" s="274">
        <f t="shared" si="56"/>
        <v>1.3029437221379446E-4</v>
      </c>
      <c r="BN81" s="262">
        <f t="shared" si="57"/>
        <v>4.037919065955884E-3</v>
      </c>
      <c r="BO81" s="262">
        <f t="shared" si="44"/>
        <v>9.68787722713633E-4</v>
      </c>
      <c r="BP81" s="262">
        <f t="shared" si="45"/>
        <v>7.8139293410668653E-4</v>
      </c>
      <c r="BQ81" s="262">
        <f t="shared" si="46"/>
        <v>1.7899214580138965E-4</v>
      </c>
      <c r="BR81" s="262">
        <f t="shared" si="47"/>
        <v>2.6687639099410028E-5</v>
      </c>
      <c r="BS81" s="262">
        <f t="shared" si="58"/>
        <v>432.05734005727959</v>
      </c>
      <c r="BT81" s="262">
        <f t="shared" si="59"/>
        <v>103.66028633035873</v>
      </c>
      <c r="BU81" s="262">
        <f t="shared" si="60"/>
        <v>83.609043949415465</v>
      </c>
      <c r="BV81" s="262">
        <f t="shared" si="61"/>
        <v>19.152159600748693</v>
      </c>
      <c r="BW81" s="262">
        <f t="shared" si="62"/>
        <v>2.8555773836368732</v>
      </c>
      <c r="BX81" s="262">
        <f t="shared" si="63"/>
        <v>432.05734005727959</v>
      </c>
      <c r="BY81" s="262">
        <f t="shared" si="64"/>
        <v>207.32057266071746</v>
      </c>
      <c r="BZ81" s="262">
        <f t="shared" si="65"/>
        <v>282.59856854902426</v>
      </c>
      <c r="CA81" s="262">
        <f t="shared" si="66"/>
        <v>187.6911640873372</v>
      </c>
      <c r="CB81" s="262">
        <f t="shared" si="67"/>
        <v>105.65636319456431</v>
      </c>
      <c r="CC81" s="262">
        <f t="shared" si="68"/>
        <v>1215.3240085489231</v>
      </c>
      <c r="CD81" s="262">
        <f t="shared" si="69"/>
        <v>26.700038831021907</v>
      </c>
      <c r="CE81" s="262">
        <f t="shared" si="70"/>
        <v>181.83851906270203</v>
      </c>
      <c r="CF81" s="262">
        <f t="shared" si="71"/>
        <v>318.90739029944143</v>
      </c>
      <c r="CG81" s="262">
        <f t="shared" si="72"/>
        <v>217.49701193065226</v>
      </c>
      <c r="CH81" s="262">
        <f t="shared" si="73"/>
        <v>163.06196135903909</v>
      </c>
      <c r="CI81" s="262">
        <f t="shared" si="74"/>
        <v>151.30964602524043</v>
      </c>
      <c r="CJ81" s="262">
        <f t="shared" si="75"/>
        <v>73.172019147587662</v>
      </c>
      <c r="CK81" s="262">
        <f t="shared" si="76"/>
        <v>32.366939680139453</v>
      </c>
      <c r="CL81" s="262">
        <f t="shared" si="77"/>
        <v>19.55137348842252</v>
      </c>
      <c r="CM81" s="262">
        <f t="shared" si="78"/>
        <v>30.919108724676285</v>
      </c>
      <c r="CN81" s="262">
        <f>CD81*parameters!J$4+CE81*parameters!K$4+CF81*parameters!L$4+CG81*parameters!M$4+CH81*parameters!N$4+CI81*parameters!O$4+CJ81*parameters!P$4+CK81*parameters!Q$4+CL81*parameters!R$4+CM81*parameters!S$4</f>
        <v>114241.97815721996</v>
      </c>
      <c r="CO81" s="262">
        <f t="shared" si="79"/>
        <v>76963.101686124442</v>
      </c>
      <c r="CP81" s="262">
        <f t="shared" si="80"/>
        <v>18465.18139605844</v>
      </c>
      <c r="CQ81" s="262">
        <f t="shared" si="81"/>
        <v>14893.419819011569</v>
      </c>
      <c r="CR81" s="262">
        <f t="shared" si="82"/>
        <v>3411.6064471116051</v>
      </c>
      <c r="CS81" s="262">
        <f t="shared" si="83"/>
        <v>508.6688089138944</v>
      </c>
      <c r="CT81" s="349" t="s">
        <v>3952</v>
      </c>
      <c r="CU81" t="s">
        <v>3953</v>
      </c>
      <c r="CV81" t="s">
        <v>3954</v>
      </c>
      <c r="CW81">
        <v>282851</v>
      </c>
      <c r="CX81" s="262">
        <v>2.8049787527453442E-2</v>
      </c>
      <c r="CY81">
        <v>18129</v>
      </c>
      <c r="CZ81">
        <v>0.93590618000000003</v>
      </c>
      <c r="DA81">
        <v>192929</v>
      </c>
      <c r="DB81">
        <v>80769</v>
      </c>
      <c r="DC81">
        <v>7251</v>
      </c>
      <c r="DD81">
        <v>1322</v>
      </c>
      <c r="DE81">
        <v>297</v>
      </c>
      <c r="DF81">
        <v>281</v>
      </c>
      <c r="DG81">
        <v>180564</v>
      </c>
      <c r="DH81">
        <v>75594</v>
      </c>
      <c r="DI81">
        <v>6785</v>
      </c>
      <c r="DJ81">
        <v>1239</v>
      </c>
      <c r="DK81">
        <v>278</v>
      </c>
      <c r="DL81">
        <v>263</v>
      </c>
      <c r="DM81" s="262">
        <v>12365</v>
      </c>
      <c r="DN81" s="262">
        <v>5175</v>
      </c>
      <c r="DO81" s="262">
        <v>466</v>
      </c>
      <c r="DP81" s="262">
        <v>83</v>
      </c>
      <c r="DQ81" s="262">
        <v>19</v>
      </c>
      <c r="DR81" s="262">
        <v>18</v>
      </c>
      <c r="DS81" s="262">
        <v>0.68208703522349223</v>
      </c>
      <c r="DT81" s="262">
        <v>0.28555317110422096</v>
      </c>
      <c r="DU81" s="262">
        <v>2.5635405213345543E-2</v>
      </c>
      <c r="DV81" s="262">
        <v>4.6738388762988291E-3</v>
      </c>
      <c r="DW81" s="262">
        <v>1.0500228035255311E-3</v>
      </c>
      <c r="DX81" s="262">
        <v>9.9345591848711869E-4</v>
      </c>
      <c r="DY81" s="262">
        <v>11473.37</v>
      </c>
      <c r="DZ81" s="262">
        <v>5688.54</v>
      </c>
      <c r="EA81" s="262">
        <v>51.65</v>
      </c>
      <c r="EB81" s="262">
        <v>1063.3900000000001</v>
      </c>
      <c r="EC81" s="262">
        <v>257.97000000000003</v>
      </c>
      <c r="ED81" s="262">
        <v>302.95</v>
      </c>
      <c r="EE81" s="262">
        <f t="shared" si="48"/>
        <v>0.60905877362992733</v>
      </c>
      <c r="EF81" s="262">
        <f t="shared" si="49"/>
        <v>0.3019736307767279</v>
      </c>
      <c r="EG81" s="262">
        <f t="shared" si="50"/>
        <v>2.7418174135398531E-3</v>
      </c>
      <c r="EH81" s="262">
        <f t="shared" si="51"/>
        <v>5.6449587984204158E-2</v>
      </c>
      <c r="EI81" s="262">
        <f t="shared" si="52"/>
        <v>1.3694223391498082E-2</v>
      </c>
      <c r="EJ81" s="262">
        <f t="shared" si="53"/>
        <v>1.6081966804102583E-2</v>
      </c>
      <c r="EK81" s="262">
        <v>5.5030482E-3</v>
      </c>
      <c r="EP81" s="262">
        <v>5.7401697696111368E-3</v>
      </c>
      <c r="EQ81" s="262">
        <v>2.6252275668765375E-2</v>
      </c>
      <c r="EU81" s="262">
        <v>4477.33</v>
      </c>
    </row>
    <row r="82" spans="1:151">
      <c r="A82" s="352">
        <v>5314</v>
      </c>
      <c r="B82" s="262">
        <v>5</v>
      </c>
      <c r="C82" s="262">
        <v>3</v>
      </c>
      <c r="D82" s="262">
        <v>14</v>
      </c>
      <c r="E82" s="262" t="s">
        <v>192</v>
      </c>
      <c r="F82" s="262" t="s">
        <v>2359</v>
      </c>
      <c r="G82" s="262" t="s">
        <v>2360</v>
      </c>
      <c r="H82" s="262" t="s">
        <v>2202</v>
      </c>
      <c r="I82" s="262">
        <v>2.982832502352476E-3</v>
      </c>
      <c r="J82" s="262">
        <v>2.5376024711892597</v>
      </c>
      <c r="K82" s="262">
        <v>2.1202576950608445</v>
      </c>
      <c r="L82" s="262">
        <v>3.1972071373157487</v>
      </c>
      <c r="M82" s="262">
        <v>3.1427601425903919</v>
      </c>
      <c r="N82" s="262">
        <v>2.4529411764705884</v>
      </c>
      <c r="O82" s="262">
        <v>3.6956850870552613</v>
      </c>
      <c r="P82" s="262">
        <v>3.3013411567476947</v>
      </c>
      <c r="Q82" s="262">
        <v>2.1890853189853958</v>
      </c>
      <c r="R82" s="262">
        <v>2.1472919418758258</v>
      </c>
      <c r="S82" s="262">
        <v>2.0916289592760182</v>
      </c>
      <c r="T82" s="262">
        <v>2.0916289592760182</v>
      </c>
      <c r="U82">
        <v>8417</v>
      </c>
      <c r="V82">
        <v>5588</v>
      </c>
      <c r="W82">
        <v>25780</v>
      </c>
      <c r="X82">
        <v>7931</v>
      </c>
      <c r="Y82">
        <v>5028</v>
      </c>
      <c r="Z82">
        <v>2815</v>
      </c>
      <c r="AA82">
        <v>4862</v>
      </c>
      <c r="AB82">
        <v>0</v>
      </c>
      <c r="AC82">
        <v>21359</v>
      </c>
      <c r="AD82">
        <v>11848</v>
      </c>
      <c r="AE82">
        <v>82424</v>
      </c>
      <c r="AF82">
        <v>23518</v>
      </c>
      <c r="AG82">
        <v>17641</v>
      </c>
      <c r="AH82">
        <v>6099</v>
      </c>
      <c r="AI82" s="262">
        <v>10170</v>
      </c>
      <c r="AJ82" s="262">
        <v>0</v>
      </c>
      <c r="AK82" s="262">
        <v>0.55193735272753042</v>
      </c>
      <c r="AL82" s="262">
        <v>0.1221409209290789</v>
      </c>
      <c r="AM82" s="262">
        <v>0.23579540421309994</v>
      </c>
      <c r="AN82" s="262">
        <v>6.8635614690927133E-2</v>
      </c>
      <c r="AO82" s="262">
        <v>2.1490707439363606E-2</v>
      </c>
      <c r="AP82" s="262">
        <v>0.11897072927921912</v>
      </c>
      <c r="AQ82" s="262">
        <v>0.19430246816156563</v>
      </c>
      <c r="AR82" s="262">
        <v>0.24452160400150541</v>
      </c>
      <c r="AS82" s="262">
        <v>0.17593390717381538</v>
      </c>
      <c r="AT82" s="262">
        <v>9.2656217751824102E-2</v>
      </c>
      <c r="AU82" s="262">
        <v>7.1756364651750046E-2</v>
      </c>
      <c r="AV82" s="262">
        <v>4.4573808107419052E-2</v>
      </c>
      <c r="AW82" s="262">
        <v>2.0748096978232104E-2</v>
      </c>
      <c r="AX82" s="262">
        <v>1.3439522150323544E-2</v>
      </c>
      <c r="AY82" s="262">
        <v>2.3097281744345569E-2</v>
      </c>
      <c r="AZ82" s="262">
        <v>31153</v>
      </c>
      <c r="BA82" s="262">
        <v>6894</v>
      </c>
      <c r="BB82" s="262">
        <v>13309</v>
      </c>
      <c r="BC82" s="262">
        <v>3874</v>
      </c>
      <c r="BD82" s="262">
        <v>1213</v>
      </c>
      <c r="BE82" s="262">
        <v>164771</v>
      </c>
      <c r="BF82" s="262">
        <v>1</v>
      </c>
      <c r="BG82" s="262">
        <v>2</v>
      </c>
      <c r="BH82" s="262">
        <v>3.78</v>
      </c>
      <c r="BI82" s="262">
        <v>9.3000000000000007</v>
      </c>
      <c r="BJ82" s="262">
        <v>28</v>
      </c>
      <c r="BK82" s="262">
        <f t="shared" si="54"/>
        <v>165241</v>
      </c>
      <c r="BL82" s="262">
        <f t="shared" si="55"/>
        <v>470</v>
      </c>
      <c r="BM82" s="274">
        <f t="shared" si="56"/>
        <v>2.8524436945821779E-3</v>
      </c>
      <c r="BN82" s="262">
        <f t="shared" si="57"/>
        <v>1.6463366749780606E-3</v>
      </c>
      <c r="BO82" s="262">
        <f t="shared" si="44"/>
        <v>3.6432590881452025E-4</v>
      </c>
      <c r="BP82" s="262">
        <f t="shared" si="45"/>
        <v>7.0333819559217437E-4</v>
      </c>
      <c r="BQ82" s="262">
        <f t="shared" si="46"/>
        <v>2.0472854231903852E-4</v>
      </c>
      <c r="BR82" s="262">
        <f t="shared" si="47"/>
        <v>6.4103180648681905E-5</v>
      </c>
      <c r="BS82" s="262">
        <f t="shared" si="58"/>
        <v>176.1580242226525</v>
      </c>
      <c r="BT82" s="262">
        <f t="shared" si="59"/>
        <v>38.982872243153665</v>
      </c>
      <c r="BU82" s="262">
        <f t="shared" si="60"/>
        <v>75.257186928362657</v>
      </c>
      <c r="BV82" s="262">
        <f t="shared" si="61"/>
        <v>21.905954028137121</v>
      </c>
      <c r="BW82" s="262">
        <f t="shared" si="62"/>
        <v>6.8590403294089635</v>
      </c>
      <c r="BX82" s="262">
        <f t="shared" si="63"/>
        <v>176.1580242226525</v>
      </c>
      <c r="BY82" s="262">
        <f t="shared" si="64"/>
        <v>77.965744486307329</v>
      </c>
      <c r="BZ82" s="262">
        <f t="shared" si="65"/>
        <v>284.47216658921081</v>
      </c>
      <c r="CA82" s="262">
        <f t="shared" si="66"/>
        <v>203.72537246167525</v>
      </c>
      <c r="CB82" s="262">
        <f t="shared" si="67"/>
        <v>192.05312922345098</v>
      </c>
      <c r="CC82" s="262">
        <f t="shared" si="68"/>
        <v>934.37443698329685</v>
      </c>
      <c r="CD82" s="262">
        <f t="shared" si="69"/>
        <v>111.16320818776259</v>
      </c>
      <c r="CE82" s="262">
        <f t="shared" si="70"/>
        <v>181.55125929292785</v>
      </c>
      <c r="CF82" s="262">
        <f t="shared" si="71"/>
        <v>228.47473606915929</v>
      </c>
      <c r="CG82" s="262">
        <f t="shared" si="72"/>
        <v>164.38814546180535</v>
      </c>
      <c r="CH82" s="262">
        <f t="shared" si="73"/>
        <v>86.575601294862395</v>
      </c>
      <c r="CI82" s="262">
        <f t="shared" si="74"/>
        <v>67.047312821447093</v>
      </c>
      <c r="CJ82" s="262">
        <f t="shared" si="75"/>
        <v>41.648626854571191</v>
      </c>
      <c r="CK82" s="262">
        <f t="shared" si="76"/>
        <v>19.386491432510464</v>
      </c>
      <c r="CL82" s="262">
        <f t="shared" si="77"/>
        <v>12.557545942533109</v>
      </c>
      <c r="CM82" s="262">
        <f t="shared" si="78"/>
        <v>21.581509625717469</v>
      </c>
      <c r="CN82" s="262">
        <f>CD82*parameters!J$4+CE82*parameters!K$4+CF82*parameters!L$4+CG82*parameters!M$4+CH82*parameters!N$4+CI82*parameters!O$4+CJ82*parameters!P$4+CK82*parameters!Q$4+CL82*parameters!R$4+CM82*parameters!S$4</f>
        <v>75490.192231003399</v>
      </c>
      <c r="CO82" s="262">
        <f t="shared" si="79"/>
        <v>41665.8568568724</v>
      </c>
      <c r="CP82" s="262">
        <f t="shared" si="80"/>
        <v>9220.4416002079524</v>
      </c>
      <c r="CQ82" s="262">
        <f t="shared" si="81"/>
        <v>17800.240391234063</v>
      </c>
      <c r="CR82" s="262">
        <f t="shared" si="82"/>
        <v>5181.3157469111702</v>
      </c>
      <c r="CS82" s="262">
        <f t="shared" si="83"/>
        <v>1622.3376357778134</v>
      </c>
      <c r="CT82" s="349" t="s">
        <v>3955</v>
      </c>
      <c r="CU82" t="s">
        <v>3956</v>
      </c>
      <c r="CV82" t="s">
        <v>3957</v>
      </c>
      <c r="CW82">
        <v>174990</v>
      </c>
      <c r="CX82" s="262">
        <v>1.7353420420748302E-2</v>
      </c>
      <c r="CY82">
        <v>42895</v>
      </c>
      <c r="CZ82">
        <v>0.75487170999999997</v>
      </c>
      <c r="DA82">
        <v>102344</v>
      </c>
      <c r="DB82">
        <v>69165</v>
      </c>
      <c r="DC82">
        <v>1579</v>
      </c>
      <c r="DD82">
        <v>1316</v>
      </c>
      <c r="DE82">
        <v>360</v>
      </c>
      <c r="DF82">
        <v>226</v>
      </c>
      <c r="DG82">
        <v>77260</v>
      </c>
      <c r="DH82">
        <v>52213</v>
      </c>
      <c r="DI82">
        <v>1192</v>
      </c>
      <c r="DJ82">
        <v>993</v>
      </c>
      <c r="DK82">
        <v>272</v>
      </c>
      <c r="DL82">
        <v>171</v>
      </c>
      <c r="DM82" s="262">
        <v>25084</v>
      </c>
      <c r="DN82" s="262">
        <v>16952</v>
      </c>
      <c r="DO82" s="262">
        <v>387</v>
      </c>
      <c r="DP82" s="262">
        <v>323</v>
      </c>
      <c r="DQ82" s="262">
        <v>88</v>
      </c>
      <c r="DR82" s="262">
        <v>55</v>
      </c>
      <c r="DS82" s="262">
        <v>0.58485627750157154</v>
      </c>
      <c r="DT82" s="262">
        <v>0.39525115720898335</v>
      </c>
      <c r="DU82" s="262">
        <v>9.0233727641579522E-3</v>
      </c>
      <c r="DV82" s="262">
        <v>7.5204297388422195E-3</v>
      </c>
      <c r="DW82" s="262">
        <v>2.0572604148808502E-3</v>
      </c>
      <c r="DX82" s="262">
        <v>1.2915023715640893E-3</v>
      </c>
      <c r="DY82" s="262">
        <v>7098.18</v>
      </c>
      <c r="DZ82" s="262">
        <v>3519.3</v>
      </c>
      <c r="EA82" s="262">
        <v>31.95</v>
      </c>
      <c r="EB82" s="262">
        <v>657.88</v>
      </c>
      <c r="EC82" s="262">
        <v>159.6</v>
      </c>
      <c r="ED82" s="262">
        <v>187.43</v>
      </c>
      <c r="EE82" s="262">
        <f t="shared" si="48"/>
        <v>0.6090589428487585</v>
      </c>
      <c r="EF82" s="262">
        <f t="shared" si="49"/>
        <v>0.30197334211975968</v>
      </c>
      <c r="EG82" s="262">
        <f t="shared" si="50"/>
        <v>2.7414679853170576E-3</v>
      </c>
      <c r="EH82" s="262">
        <f t="shared" si="51"/>
        <v>5.6449357063548859E-2</v>
      </c>
      <c r="EI82" s="262">
        <f t="shared" si="52"/>
        <v>1.3694469184870184E-2</v>
      </c>
      <c r="EJ82" s="262">
        <f t="shared" si="53"/>
        <v>1.6082420797745734E-2</v>
      </c>
      <c r="EK82" s="262">
        <v>3.4045425000000002E-3</v>
      </c>
      <c r="EP82" s="262">
        <v>3.8120559959626977E-3</v>
      </c>
      <c r="EQ82" s="262">
        <v>1.7434178584854326E-2</v>
      </c>
      <c r="EU82" s="262">
        <v>2973.4</v>
      </c>
    </row>
    <row r="83" spans="1:151">
      <c r="A83" s="352">
        <v>5315</v>
      </c>
      <c r="B83" s="262">
        <v>5</v>
      </c>
      <c r="C83" s="262">
        <v>3</v>
      </c>
      <c r="D83" s="262">
        <v>15</v>
      </c>
      <c r="E83" s="262" t="s">
        <v>192</v>
      </c>
      <c r="F83" s="262" t="s">
        <v>2361</v>
      </c>
      <c r="G83" s="262" t="s">
        <v>2362</v>
      </c>
      <c r="H83" s="262" t="s">
        <v>2202</v>
      </c>
      <c r="I83" s="262">
        <v>7.2783269207252399E-3</v>
      </c>
      <c r="J83" s="262">
        <v>3.8107645957169614</v>
      </c>
      <c r="K83" s="262">
        <v>3.0255768026588314</v>
      </c>
      <c r="L83" s="262">
        <v>4.4419950359088842</v>
      </c>
      <c r="M83" s="262">
        <v>3.3961477914621723</v>
      </c>
      <c r="N83" s="262">
        <v>2.4405797101449274</v>
      </c>
      <c r="O83" s="262">
        <v>4.0928725701943849</v>
      </c>
      <c r="P83" s="262">
        <v>4.2753153767473577</v>
      </c>
      <c r="Q83" s="262">
        <v>3.2179310344827585</v>
      </c>
      <c r="R83" s="262">
        <v>3.3029629629629631</v>
      </c>
      <c r="S83" s="262">
        <v>3.2124195380537675</v>
      </c>
      <c r="T83" s="262">
        <v>3.2124195380537675</v>
      </c>
      <c r="U83">
        <v>12281</v>
      </c>
      <c r="V83">
        <v>20761</v>
      </c>
      <c r="W83">
        <v>68089</v>
      </c>
      <c r="X83">
        <v>14594</v>
      </c>
      <c r="Y83">
        <v>10959</v>
      </c>
      <c r="Z83">
        <v>8400</v>
      </c>
      <c r="AA83">
        <v>14526</v>
      </c>
      <c r="AB83">
        <v>0</v>
      </c>
      <c r="AC83">
        <v>46800</v>
      </c>
      <c r="AD83">
        <v>62814</v>
      </c>
      <c r="AE83">
        <v>302451</v>
      </c>
      <c r="AF83">
        <v>45937</v>
      </c>
      <c r="AG83">
        <v>45924</v>
      </c>
      <c r="AH83">
        <v>27375</v>
      </c>
      <c r="AI83" s="262">
        <v>46662</v>
      </c>
      <c r="AJ83" s="262">
        <v>0</v>
      </c>
      <c r="AK83" s="262">
        <v>0.4851261571973135</v>
      </c>
      <c r="AL83" s="262">
        <v>9.8239244872027592E-2</v>
      </c>
      <c r="AM83" s="262">
        <v>0.22144127790887638</v>
      </c>
      <c r="AN83" s="262">
        <v>0.15485206026502088</v>
      </c>
      <c r="AO83" s="262">
        <v>4.0341259756761665E-2</v>
      </c>
      <c r="AP83" s="262">
        <v>0.10204989023407468</v>
      </c>
      <c r="AQ83" s="262">
        <v>0.24717804310975666</v>
      </c>
      <c r="AR83" s="262">
        <v>0.29318710227220096</v>
      </c>
      <c r="AS83" s="262">
        <v>0.16602536194966513</v>
      </c>
      <c r="AT83" s="262">
        <v>7.8525709310188319E-2</v>
      </c>
      <c r="AU83" s="262">
        <v>5.2819178006057968E-2</v>
      </c>
      <c r="AV83" s="262">
        <v>2.7888881684374336E-2</v>
      </c>
      <c r="AW83" s="262">
        <v>1.2493863297423975E-2</v>
      </c>
      <c r="AX83" s="262">
        <v>6.8193817908982282E-3</v>
      </c>
      <c r="AY83" s="262">
        <v>1.3012588345359727E-2</v>
      </c>
      <c r="AZ83" s="262">
        <v>66814</v>
      </c>
      <c r="BA83" s="262">
        <v>13530</v>
      </c>
      <c r="BB83" s="262">
        <v>30498</v>
      </c>
      <c r="BC83" s="262">
        <v>21327</v>
      </c>
      <c r="BD83" s="262">
        <v>5556</v>
      </c>
      <c r="BE83" s="262">
        <v>539821</v>
      </c>
      <c r="BF83" s="262">
        <v>1</v>
      </c>
      <c r="BG83" s="262">
        <v>2</v>
      </c>
      <c r="BH83" s="262">
        <v>3.22</v>
      </c>
      <c r="BI83" s="262">
        <v>9.5</v>
      </c>
      <c r="BJ83" s="262">
        <v>26</v>
      </c>
      <c r="BK83" s="262">
        <f t="shared" si="54"/>
        <v>539140</v>
      </c>
      <c r="BL83" s="262">
        <f t="shared" si="55"/>
        <v>-681</v>
      </c>
      <c r="BM83" s="274">
        <f t="shared" si="56"/>
        <v>-1.2615292847073382E-3</v>
      </c>
      <c r="BN83" s="262">
        <f t="shared" si="57"/>
        <v>3.5309067698771914E-3</v>
      </c>
      <c r="BO83" s="262">
        <f t="shared" si="44"/>
        <v>7.1501734062379737E-4</v>
      </c>
      <c r="BP83" s="262">
        <f t="shared" si="45"/>
        <v>1.6117220143639743E-3</v>
      </c>
      <c r="BQ83" s="262">
        <f t="shared" si="46"/>
        <v>1.1270639189566688E-3</v>
      </c>
      <c r="BR83" s="262">
        <f t="shared" si="47"/>
        <v>2.9361687690360817E-4</v>
      </c>
      <c r="BS83" s="262">
        <f t="shared" si="58"/>
        <v>377.80702437685949</v>
      </c>
      <c r="BT83" s="262">
        <f t="shared" si="59"/>
        <v>76.506855446746314</v>
      </c>
      <c r="BU83" s="262">
        <f t="shared" si="60"/>
        <v>172.45425553694525</v>
      </c>
      <c r="BV83" s="262">
        <f t="shared" si="61"/>
        <v>120.59583932836355</v>
      </c>
      <c r="BW83" s="262">
        <f t="shared" si="62"/>
        <v>31.417005828686076</v>
      </c>
      <c r="BX83" s="262">
        <f t="shared" si="63"/>
        <v>377.80702437685949</v>
      </c>
      <c r="BY83" s="262">
        <f t="shared" si="64"/>
        <v>153.01371089349263</v>
      </c>
      <c r="BZ83" s="262">
        <f t="shared" si="65"/>
        <v>555.30270282896379</v>
      </c>
      <c r="CA83" s="262">
        <f t="shared" si="66"/>
        <v>1145.6604736194538</v>
      </c>
      <c r="CB83" s="262">
        <f t="shared" si="67"/>
        <v>816.84215154583796</v>
      </c>
      <c r="CC83" s="262">
        <f t="shared" si="68"/>
        <v>3048.6260632646076</v>
      </c>
      <c r="CD83" s="262">
        <f t="shared" si="69"/>
        <v>311.11195512089245</v>
      </c>
      <c r="CE83" s="262">
        <f t="shared" si="70"/>
        <v>753.55342449114698</v>
      </c>
      <c r="CF83" s="262">
        <f t="shared" si="71"/>
        <v>893.81784140005789</v>
      </c>
      <c r="CG83" s="262">
        <f t="shared" si="72"/>
        <v>506.14924560268918</v>
      </c>
      <c r="CH83" s="262">
        <f t="shared" si="73"/>
        <v>239.39552403938035</v>
      </c>
      <c r="CI83" s="262">
        <f t="shared" si="74"/>
        <v>161.02592270948105</v>
      </c>
      <c r="CJ83" s="262">
        <f t="shared" si="75"/>
        <v>85.022771578286552</v>
      </c>
      <c r="CK83" s="262">
        <f t="shared" si="76"/>
        <v>38.089117279391822</v>
      </c>
      <c r="CL83" s="262">
        <f t="shared" si="77"/>
        <v>20.789745063084414</v>
      </c>
      <c r="CM83" s="262">
        <f t="shared" si="78"/>
        <v>39.670515980196939</v>
      </c>
      <c r="CN83" s="262">
        <f>CD83*parameters!J$4+CE83*parameters!K$4+CF83*parameters!L$4+CG83*parameters!M$4+CH83*parameters!N$4+CI83*parameters!O$4+CJ83*parameters!P$4+CK83*parameters!Q$4+CL83*parameters!R$4+CM83*parameters!S$4</f>
        <v>224888.22418639442</v>
      </c>
      <c r="CO83" s="262">
        <f t="shared" si="79"/>
        <v>109099.15999847346</v>
      </c>
      <c r="CP83" s="262">
        <f t="shared" si="80"/>
        <v>22092.84932468264</v>
      </c>
      <c r="CQ83" s="262">
        <f t="shared" si="81"/>
        <v>49799.535750493065</v>
      </c>
      <c r="CR83" s="262">
        <f t="shared" si="82"/>
        <v>34824.404844605073</v>
      </c>
      <c r="CS83" s="262">
        <f t="shared" si="83"/>
        <v>9072.2742681401887</v>
      </c>
      <c r="CT83" s="349" t="s">
        <v>3958</v>
      </c>
      <c r="CU83" t="s">
        <v>3959</v>
      </c>
      <c r="CV83" t="s">
        <v>3960</v>
      </c>
      <c r="CW83">
        <v>482847</v>
      </c>
      <c r="CX83" s="262">
        <v>4.7883004685393762E-2</v>
      </c>
      <c r="CY83">
        <v>91817</v>
      </c>
      <c r="CZ83">
        <v>0.80984246000000004</v>
      </c>
      <c r="DA83">
        <v>319118</v>
      </c>
      <c r="DB83">
        <v>151837</v>
      </c>
      <c r="DC83">
        <v>5461</v>
      </c>
      <c r="DD83">
        <v>4755</v>
      </c>
      <c r="DE83">
        <v>856</v>
      </c>
      <c r="DF83">
        <v>820</v>
      </c>
      <c r="DG83">
        <v>258421</v>
      </c>
      <c r="DH83">
        <v>122958</v>
      </c>
      <c r="DI83">
        <v>4422</v>
      </c>
      <c r="DJ83">
        <v>3851</v>
      </c>
      <c r="DK83">
        <v>693</v>
      </c>
      <c r="DL83">
        <v>664</v>
      </c>
      <c r="DM83" s="262">
        <v>60697</v>
      </c>
      <c r="DN83" s="262">
        <v>28879</v>
      </c>
      <c r="DO83" s="262">
        <v>1039</v>
      </c>
      <c r="DP83" s="262">
        <v>904</v>
      </c>
      <c r="DQ83" s="262">
        <v>163</v>
      </c>
      <c r="DR83" s="262">
        <v>156</v>
      </c>
      <c r="DS83" s="262">
        <v>0.6609091492750292</v>
      </c>
      <c r="DT83" s="262">
        <v>0.31446193100505959</v>
      </c>
      <c r="DU83" s="262">
        <v>1.1310000890551251E-2</v>
      </c>
      <c r="DV83" s="262">
        <v>9.847839999005896E-3</v>
      </c>
      <c r="DW83" s="262">
        <v>1.7728183047632066E-3</v>
      </c>
      <c r="DX83" s="262">
        <v>1.6982605255909222E-3</v>
      </c>
      <c r="DY83" s="262">
        <v>19585.87</v>
      </c>
      <c r="DZ83" s="262">
        <v>9710.75</v>
      </c>
      <c r="EA83" s="262">
        <v>88.18</v>
      </c>
      <c r="EB83" s="262">
        <v>1815.28</v>
      </c>
      <c r="EC83" s="262">
        <v>440.37</v>
      </c>
      <c r="ED83" s="262">
        <v>517.15</v>
      </c>
      <c r="EE83" s="262">
        <f t="shared" si="48"/>
        <v>0.60905882279772117</v>
      </c>
      <c r="EF83" s="262">
        <f t="shared" si="49"/>
        <v>0.30197371694405056</v>
      </c>
      <c r="EG83" s="262">
        <f t="shared" si="50"/>
        <v>2.7421200587108494E-3</v>
      </c>
      <c r="EH83" s="262">
        <f t="shared" si="51"/>
        <v>5.6449486280070654E-2</v>
      </c>
      <c r="EI83" s="262">
        <f t="shared" si="52"/>
        <v>1.36941189641018E-2</v>
      </c>
      <c r="EJ83" s="262">
        <f t="shared" si="53"/>
        <v>1.6081734955344925E-2</v>
      </c>
      <c r="EK83" s="262">
        <v>9.3941015999999995E-3</v>
      </c>
      <c r="EP83" s="262">
        <v>1.2539272380224625E-2</v>
      </c>
      <c r="EQ83" s="262">
        <v>5.7347508597065923E-2</v>
      </c>
      <c r="EU83" s="262">
        <v>9780.6299999999992</v>
      </c>
    </row>
    <row r="84" spans="1:151">
      <c r="A84" s="352">
        <v>5316</v>
      </c>
      <c r="B84" s="262">
        <v>5</v>
      </c>
      <c r="C84" s="262">
        <v>3</v>
      </c>
      <c r="D84" s="262">
        <v>16</v>
      </c>
      <c r="E84" s="262" t="s">
        <v>192</v>
      </c>
      <c r="F84" s="262" t="s">
        <v>2363</v>
      </c>
      <c r="G84" s="262" t="s">
        <v>2364</v>
      </c>
      <c r="H84" s="262" t="s">
        <v>2202</v>
      </c>
      <c r="I84" s="262">
        <v>1.5855628433655428E-3</v>
      </c>
      <c r="J84" s="262">
        <v>1.8775100401606426</v>
      </c>
      <c r="K84" s="262">
        <v>1.9281314168377823</v>
      </c>
      <c r="L84" s="262">
        <v>3.2857554994590696</v>
      </c>
      <c r="M84" s="262">
        <v>2.4244699646643109</v>
      </c>
      <c r="N84" s="262">
        <v>1.9481292517006803</v>
      </c>
      <c r="O84" s="262">
        <v>3.3040218132242671</v>
      </c>
      <c r="P84" s="262">
        <v>2.7385924207269916</v>
      </c>
      <c r="Q84" s="262">
        <v>1.935483870967742</v>
      </c>
      <c r="R84" s="262">
        <v>1.4662379421221865</v>
      </c>
      <c r="S84" s="262">
        <v>1.7373949579831933</v>
      </c>
      <c r="T84" s="262">
        <v>1.7373949579831933</v>
      </c>
      <c r="U84">
        <v>3486</v>
      </c>
      <c r="V84">
        <v>3896</v>
      </c>
      <c r="W84">
        <v>13865</v>
      </c>
      <c r="X84">
        <v>3440</v>
      </c>
      <c r="Y84">
        <v>2760</v>
      </c>
      <c r="Z84">
        <v>2080</v>
      </c>
      <c r="AA84">
        <v>2618</v>
      </c>
      <c r="AB84">
        <v>0</v>
      </c>
      <c r="AC84">
        <v>6545</v>
      </c>
      <c r="AD84">
        <v>7512</v>
      </c>
      <c r="AE84">
        <v>45557</v>
      </c>
      <c r="AF84">
        <v>7780</v>
      </c>
      <c r="AG84">
        <v>8388</v>
      </c>
      <c r="AH84">
        <v>3588</v>
      </c>
      <c r="AI84" s="262">
        <v>4549</v>
      </c>
      <c r="AJ84" s="262">
        <v>0</v>
      </c>
      <c r="AK84" s="262">
        <v>0.57997533579975336</v>
      </c>
      <c r="AL84" s="262">
        <v>0.12942039129420391</v>
      </c>
      <c r="AM84" s="262">
        <v>0.19334733193347331</v>
      </c>
      <c r="AN84" s="262">
        <v>8.4358230843582308E-2</v>
      </c>
      <c r="AO84" s="262">
        <v>1.2898710128987101E-2</v>
      </c>
      <c r="AP84" s="262">
        <v>4.288190331309151E-2</v>
      </c>
      <c r="AQ84" s="262">
        <v>0.19785029365188225</v>
      </c>
      <c r="AR84" s="262">
        <v>0.31684476975447962</v>
      </c>
      <c r="AS84" s="262">
        <v>0.1902814319737646</v>
      </c>
      <c r="AT84" s="262">
        <v>9.601356659226655E-2</v>
      </c>
      <c r="AU84" s="262">
        <v>7.2708455428507304E-2</v>
      </c>
      <c r="AV84" s="262">
        <v>4.1647443171190943E-2</v>
      </c>
      <c r="AW84" s="262">
        <v>1.7968253176552738E-2</v>
      </c>
      <c r="AX84" s="262">
        <v>9.5764180705013909E-3</v>
      </c>
      <c r="AY84" s="262">
        <v>1.4227464867763133E-2</v>
      </c>
      <c r="AZ84" s="262">
        <v>17401</v>
      </c>
      <c r="BA84" s="262">
        <v>3883</v>
      </c>
      <c r="BB84" s="262">
        <v>5801</v>
      </c>
      <c r="BC84" s="262">
        <v>2531</v>
      </c>
      <c r="BD84" s="262">
        <v>387</v>
      </c>
      <c r="BE84" s="262">
        <v>80200</v>
      </c>
      <c r="BF84" s="262">
        <v>1</v>
      </c>
      <c r="BG84" s="262">
        <v>2</v>
      </c>
      <c r="BH84" s="262">
        <v>3.14</v>
      </c>
      <c r="BI84" s="262">
        <v>7.3</v>
      </c>
      <c r="BJ84" s="262">
        <v>47</v>
      </c>
      <c r="BK84" s="262">
        <f t="shared" si="54"/>
        <v>80047</v>
      </c>
      <c r="BL84" s="262">
        <f t="shared" si="55"/>
        <v>-153</v>
      </c>
      <c r="BM84" s="274">
        <f t="shared" si="56"/>
        <v>-1.9077306733167082E-3</v>
      </c>
      <c r="BN84" s="262">
        <f t="shared" si="57"/>
        <v>9.1958734251254245E-4</v>
      </c>
      <c r="BO84" s="262">
        <f t="shared" si="44"/>
        <v>2.0520416360991911E-4</v>
      </c>
      <c r="BP84" s="262">
        <f t="shared" si="45"/>
        <v>3.0656434537757935E-4</v>
      </c>
      <c r="BQ84" s="262">
        <f t="shared" si="46"/>
        <v>1.3375527635763718E-4</v>
      </c>
      <c r="BR84" s="262">
        <f t="shared" si="47"/>
        <v>2.0451715507864716E-5</v>
      </c>
      <c r="BS84" s="262">
        <f t="shared" si="58"/>
        <v>98.395845648842041</v>
      </c>
      <c r="BT84" s="262">
        <f t="shared" si="59"/>
        <v>21.956845506261345</v>
      </c>
      <c r="BU84" s="262">
        <f t="shared" si="60"/>
        <v>32.802384955400989</v>
      </c>
      <c r="BV84" s="262">
        <f t="shared" si="61"/>
        <v>14.311814570267179</v>
      </c>
      <c r="BW84" s="262">
        <f t="shared" si="62"/>
        <v>2.1883335593415247</v>
      </c>
      <c r="BX84" s="262">
        <f t="shared" si="63"/>
        <v>98.395845648842041</v>
      </c>
      <c r="BY84" s="262">
        <f t="shared" si="64"/>
        <v>43.91369101252269</v>
      </c>
      <c r="BZ84" s="262">
        <f t="shared" si="65"/>
        <v>102.99948875995911</v>
      </c>
      <c r="CA84" s="262">
        <f t="shared" si="66"/>
        <v>104.47624636295041</v>
      </c>
      <c r="CB84" s="262">
        <f t="shared" si="67"/>
        <v>102.85167728905166</v>
      </c>
      <c r="CC84" s="262">
        <f t="shared" si="68"/>
        <v>452.63694907332592</v>
      </c>
      <c r="CD84" s="262">
        <f t="shared" si="69"/>
        <v>19.409933886095089</v>
      </c>
      <c r="CE84" s="262">
        <f t="shared" si="70"/>
        <v>89.554353291849608</v>
      </c>
      <c r="CF84" s="262">
        <f t="shared" si="71"/>
        <v>143.41564991150807</v>
      </c>
      <c r="CG84" s="262">
        <f t="shared" si="72"/>
        <v>86.128406833908414</v>
      </c>
      <c r="CH84" s="262">
        <f t="shared" si="73"/>
        <v>43.459287851972142</v>
      </c>
      <c r="CI84" s="262">
        <f t="shared" si="74"/>
        <v>32.910533436993447</v>
      </c>
      <c r="CJ84" s="262">
        <f t="shared" si="75"/>
        <v>18.851171613712591</v>
      </c>
      <c r="CK84" s="262">
        <f t="shared" si="76"/>
        <v>8.1330952980119289</v>
      </c>
      <c r="CL84" s="262">
        <f t="shared" si="77"/>
        <v>4.3346406584824164</v>
      </c>
      <c r="CM84" s="262">
        <f t="shared" si="78"/>
        <v>6.4398762907922347</v>
      </c>
      <c r="CN84" s="262">
        <f>CD84*parameters!J$4+CE84*parameters!K$4+CF84*parameters!L$4+CG84*parameters!M$4+CH84*parameters!N$4+CI84*parameters!O$4+CJ84*parameters!P$4+CK84*parameters!Q$4+CL84*parameters!R$4+CM84*parameters!S$4</f>
        <v>37263.601962337772</v>
      </c>
      <c r="CO84" s="262">
        <f t="shared" si="79"/>
        <v>21611.970061215197</v>
      </c>
      <c r="CP84" s="262">
        <f t="shared" si="80"/>
        <v>4822.6699469972191</v>
      </c>
      <c r="CQ84" s="262">
        <f t="shared" si="81"/>
        <v>7204.8180176489486</v>
      </c>
      <c r="CR84" s="262">
        <f t="shared" si="82"/>
        <v>3143.4915364022563</v>
      </c>
      <c r="CS84" s="262">
        <f t="shared" si="83"/>
        <v>480.65240007414985</v>
      </c>
      <c r="CT84" s="349" t="s">
        <v>3961</v>
      </c>
      <c r="CU84" t="s">
        <v>3962</v>
      </c>
      <c r="CV84" t="s">
        <v>3963</v>
      </c>
      <c r="CW84">
        <v>89605</v>
      </c>
      <c r="CX84" s="262">
        <v>8.8859548362829385E-3</v>
      </c>
      <c r="CY84">
        <v>11454</v>
      </c>
      <c r="CZ84">
        <v>0.87217230999999995</v>
      </c>
      <c r="DA84">
        <v>62374</v>
      </c>
      <c r="DB84">
        <v>25049</v>
      </c>
      <c r="DC84">
        <v>1187</v>
      </c>
      <c r="DD84">
        <v>741</v>
      </c>
      <c r="DE84">
        <v>142</v>
      </c>
      <c r="DF84">
        <v>112</v>
      </c>
      <c r="DG84">
        <v>54402</v>
      </c>
      <c r="DH84">
        <v>21848</v>
      </c>
      <c r="DI84">
        <v>1035</v>
      </c>
      <c r="DJ84">
        <v>646</v>
      </c>
      <c r="DK84">
        <v>124</v>
      </c>
      <c r="DL84">
        <v>98</v>
      </c>
      <c r="DM84" s="262">
        <v>7972</v>
      </c>
      <c r="DN84" s="262">
        <v>3201</v>
      </c>
      <c r="DO84" s="262">
        <v>152</v>
      </c>
      <c r="DP84" s="262">
        <v>95</v>
      </c>
      <c r="DQ84" s="262">
        <v>18</v>
      </c>
      <c r="DR84" s="262">
        <v>14</v>
      </c>
      <c r="DS84" s="262">
        <v>0.6960995480162937</v>
      </c>
      <c r="DT84" s="262">
        <v>0.27954913230288486</v>
      </c>
      <c r="DU84" s="262">
        <v>1.3247028625634731E-2</v>
      </c>
      <c r="DV84" s="262">
        <v>8.2696278109480499E-3</v>
      </c>
      <c r="DW84" s="262">
        <v>1.5847329948105574E-3</v>
      </c>
      <c r="DX84" s="262">
        <v>1.2499302494280453E-3</v>
      </c>
      <c r="DY84" s="262">
        <v>3634.68</v>
      </c>
      <c r="DZ84" s="262">
        <v>1802.08</v>
      </c>
      <c r="EA84" s="262">
        <v>16.36</v>
      </c>
      <c r="EB84" s="262">
        <v>336.88</v>
      </c>
      <c r="EC84" s="262">
        <v>81.73</v>
      </c>
      <c r="ED84" s="262">
        <v>95.97</v>
      </c>
      <c r="EE84" s="262">
        <f t="shared" si="48"/>
        <v>0.60905876635889877</v>
      </c>
      <c r="EF84" s="262">
        <f t="shared" si="49"/>
        <v>0.30197228412956417</v>
      </c>
      <c r="EG84" s="262">
        <f t="shared" si="50"/>
        <v>2.7414246694706505E-3</v>
      </c>
      <c r="EH84" s="262">
        <f t="shared" si="51"/>
        <v>5.6450558841764836E-2</v>
      </c>
      <c r="EI84" s="262">
        <f t="shared" si="52"/>
        <v>1.3695393535197817E-2</v>
      </c>
      <c r="EJ84" s="262">
        <f t="shared" si="53"/>
        <v>1.6081572465103808E-2</v>
      </c>
      <c r="EK84" s="262">
        <v>1.7433243E-3</v>
      </c>
      <c r="EP84" s="262">
        <v>1.982097069521147E-3</v>
      </c>
      <c r="EQ84" s="262">
        <v>9.064986012573318E-3</v>
      </c>
      <c r="EU84" s="262">
        <v>1546.04</v>
      </c>
    </row>
    <row r="85" spans="1:151">
      <c r="A85" s="352">
        <v>5334</v>
      </c>
      <c r="B85" s="262">
        <v>5</v>
      </c>
      <c r="C85" s="262">
        <v>3</v>
      </c>
      <c r="D85" s="262">
        <v>34</v>
      </c>
      <c r="E85" s="262" t="s">
        <v>192</v>
      </c>
      <c r="F85" s="262" t="s">
        <v>2365</v>
      </c>
      <c r="G85" s="262" t="s">
        <v>2366</v>
      </c>
      <c r="H85" s="262" t="s">
        <v>2202</v>
      </c>
      <c r="I85" s="262">
        <v>6.390711898321892E-3</v>
      </c>
      <c r="J85" s="262">
        <v>2.2559042587052009</v>
      </c>
      <c r="K85" s="262">
        <v>1.8095084296880046</v>
      </c>
      <c r="L85" s="262">
        <v>2.5530381815480614</v>
      </c>
      <c r="M85" s="262">
        <v>2.46875</v>
      </c>
      <c r="N85" s="262">
        <v>1.6863093726187453</v>
      </c>
      <c r="O85" s="262">
        <v>2.7318763326226012</v>
      </c>
      <c r="P85" s="262">
        <v>2.0402038505096263</v>
      </c>
      <c r="Q85" s="262">
        <v>1.5876114726440107</v>
      </c>
      <c r="R85" s="262">
        <v>1.469607843137255</v>
      </c>
      <c r="S85" s="262">
        <v>1.6488706365503081</v>
      </c>
      <c r="T85" s="262">
        <v>1.6488706365503081</v>
      </c>
      <c r="U85">
        <v>15709</v>
      </c>
      <c r="V85">
        <v>15481</v>
      </c>
      <c r="W85">
        <v>53848</v>
      </c>
      <c r="X85">
        <v>14529</v>
      </c>
      <c r="Y85">
        <v>12692</v>
      </c>
      <c r="Z85">
        <v>7209</v>
      </c>
      <c r="AA85">
        <v>8036</v>
      </c>
      <c r="AB85">
        <v>0</v>
      </c>
      <c r="AC85">
        <v>35438</v>
      </c>
      <c r="AD85">
        <v>28013</v>
      </c>
      <c r="AE85">
        <v>137476</v>
      </c>
      <c r="AF85">
        <v>32788</v>
      </c>
      <c r="AG85">
        <v>29787</v>
      </c>
      <c r="AH85">
        <v>11084</v>
      </c>
      <c r="AI85" s="262">
        <v>13250</v>
      </c>
      <c r="AJ85" s="262">
        <v>0</v>
      </c>
      <c r="AK85" s="262">
        <v>0.6292617982452513</v>
      </c>
      <c r="AL85" s="262">
        <v>0.14849209040015215</v>
      </c>
      <c r="AM85" s="262">
        <v>0.15898585120194494</v>
      </c>
      <c r="AN85" s="262">
        <v>5.3171695788437841E-2</v>
      </c>
      <c r="AO85" s="262">
        <v>1.0088564364213713E-2</v>
      </c>
      <c r="AP85" s="262">
        <v>8.717124857849419E-2</v>
      </c>
      <c r="AQ85" s="262">
        <v>0.18708640950197658</v>
      </c>
      <c r="AR85" s="262">
        <v>0.25186014187981731</v>
      </c>
      <c r="AS85" s="262">
        <v>0.16729904871929097</v>
      </c>
      <c r="AT85" s="262">
        <v>0.10351089369844221</v>
      </c>
      <c r="AU85" s="262">
        <v>9.2185779526706257E-2</v>
      </c>
      <c r="AV85" s="262">
        <v>5.2318633910359395E-2</v>
      </c>
      <c r="AW85" s="262">
        <v>2.3523890322930018E-2</v>
      </c>
      <c r="AX85" s="262">
        <v>1.392443906929728E-2</v>
      </c>
      <c r="AY85" s="262">
        <v>2.1119514792685787E-2</v>
      </c>
      <c r="AZ85" s="262">
        <v>76096</v>
      </c>
      <c r="BA85" s="262">
        <v>17957</v>
      </c>
      <c r="BB85" s="262">
        <v>19226</v>
      </c>
      <c r="BC85" s="262">
        <v>6430</v>
      </c>
      <c r="BD85" s="262">
        <v>1220</v>
      </c>
      <c r="BE85" s="262">
        <v>277027</v>
      </c>
      <c r="BF85" s="262">
        <v>1</v>
      </c>
      <c r="BG85" s="262">
        <v>2</v>
      </c>
      <c r="BH85" s="262">
        <v>3.36</v>
      </c>
      <c r="BI85" s="262">
        <v>7.8</v>
      </c>
      <c r="BJ85" s="262">
        <v>41</v>
      </c>
      <c r="BK85" s="262">
        <f t="shared" si="54"/>
        <v>276783</v>
      </c>
      <c r="BL85" s="262">
        <f t="shared" si="55"/>
        <v>-244</v>
      </c>
      <c r="BM85" s="274">
        <f t="shared" si="56"/>
        <v>-8.8078057373469013E-4</v>
      </c>
      <c r="BN85" s="262">
        <f t="shared" si="57"/>
        <v>4.0214308612053573E-3</v>
      </c>
      <c r="BO85" s="262">
        <f t="shared" si="44"/>
        <v>9.4897016892694236E-4</v>
      </c>
      <c r="BP85" s="262">
        <f t="shared" si="45"/>
        <v>1.0160327709411033E-3</v>
      </c>
      <c r="BQ85" s="262">
        <f t="shared" si="46"/>
        <v>3.3980498892912173E-4</v>
      </c>
      <c r="BR85" s="262">
        <f t="shared" si="47"/>
        <v>6.44731083193668E-5</v>
      </c>
      <c r="BS85" s="262">
        <f t="shared" si="58"/>
        <v>430.29310214897322</v>
      </c>
      <c r="BT85" s="262">
        <f t="shared" si="59"/>
        <v>101.53980807518283</v>
      </c>
      <c r="BU85" s="262">
        <f t="shared" si="60"/>
        <v>108.71550649069806</v>
      </c>
      <c r="BV85" s="262">
        <f t="shared" si="61"/>
        <v>36.359133815416023</v>
      </c>
      <c r="BW85" s="262">
        <f t="shared" si="62"/>
        <v>6.8986225901722475</v>
      </c>
      <c r="BX85" s="262">
        <f t="shared" si="63"/>
        <v>430.29310214897322</v>
      </c>
      <c r="BY85" s="262">
        <f t="shared" si="64"/>
        <v>203.07961615036567</v>
      </c>
      <c r="BZ85" s="262">
        <f t="shared" si="65"/>
        <v>365.28410180874545</v>
      </c>
      <c r="CA85" s="262">
        <f t="shared" si="66"/>
        <v>283.60124376024498</v>
      </c>
      <c r="CB85" s="262">
        <f t="shared" si="67"/>
        <v>282.84352619706215</v>
      </c>
      <c r="CC85" s="262">
        <f t="shared" si="68"/>
        <v>1565.1015900653915</v>
      </c>
      <c r="CD85" s="262">
        <f t="shared" si="69"/>
        <v>136.43185975818676</v>
      </c>
      <c r="CE85" s="262">
        <f t="shared" si="70"/>
        <v>292.80923699116852</v>
      </c>
      <c r="CF85" s="262">
        <f t="shared" si="71"/>
        <v>394.18670853019717</v>
      </c>
      <c r="CG85" s="262">
        <f t="shared" si="72"/>
        <v>261.84000716698972</v>
      </c>
      <c r="CH85" s="262">
        <f t="shared" si="73"/>
        <v>162.00506431652161</v>
      </c>
      <c r="CI85" s="262">
        <f t="shared" si="74"/>
        <v>144.28011011866559</v>
      </c>
      <c r="CJ85" s="262">
        <f t="shared" si="75"/>
        <v>81.883977123152604</v>
      </c>
      <c r="CK85" s="262">
        <f t="shared" si="76"/>
        <v>36.817278148941647</v>
      </c>
      <c r="CL85" s="262">
        <f t="shared" si="77"/>
        <v>21.793161728125835</v>
      </c>
      <c r="CM85" s="262">
        <f t="shared" si="78"/>
        <v>33.054186183442084</v>
      </c>
      <c r="CN85" s="262">
        <f>CD85*parameters!J$4+CE85*parameters!K$4+CF85*parameters!L$4+CG85*parameters!M$4+CH85*parameters!N$4+CI85*parameters!O$4+CJ85*parameters!P$4+CK85*parameters!Q$4+CL85*parameters!R$4+CM85*parameters!S$4</f>
        <v>132467.25026273294</v>
      </c>
      <c r="CO85" s="262">
        <f t="shared" si="79"/>
        <v>83356.58010893107</v>
      </c>
      <c r="CP85" s="262">
        <f t="shared" si="80"/>
        <v>19670.338901073319</v>
      </c>
      <c r="CQ85" s="262">
        <f t="shared" si="81"/>
        <v>21060.41853940166</v>
      </c>
      <c r="CR85" s="262">
        <f t="shared" si="82"/>
        <v>7043.5083329008985</v>
      </c>
      <c r="CS85" s="262">
        <f t="shared" si="83"/>
        <v>1336.404380425987</v>
      </c>
      <c r="CT85" s="349" t="s">
        <v>3964</v>
      </c>
      <c r="CU85" t="s">
        <v>3965</v>
      </c>
      <c r="CV85" t="s">
        <v>3966</v>
      </c>
      <c r="CW85">
        <v>290230</v>
      </c>
      <c r="CX85" s="262">
        <v>2.8781548709719294E-2</v>
      </c>
      <c r="CY85">
        <v>30424</v>
      </c>
      <c r="CZ85">
        <v>0.89517279000000005</v>
      </c>
      <c r="DA85">
        <v>193583</v>
      </c>
      <c r="DB85">
        <v>87987</v>
      </c>
      <c r="DC85">
        <v>6038</v>
      </c>
      <c r="DD85">
        <v>1703</v>
      </c>
      <c r="DE85">
        <v>369</v>
      </c>
      <c r="DF85">
        <v>551</v>
      </c>
      <c r="DG85">
        <v>173296</v>
      </c>
      <c r="DH85">
        <v>78767</v>
      </c>
      <c r="DI85">
        <v>5406</v>
      </c>
      <c r="DJ85">
        <v>1524</v>
      </c>
      <c r="DK85">
        <v>329</v>
      </c>
      <c r="DL85">
        <v>494</v>
      </c>
      <c r="DM85" s="262">
        <v>20287</v>
      </c>
      <c r="DN85" s="262">
        <v>9220</v>
      </c>
      <c r="DO85" s="262">
        <v>632</v>
      </c>
      <c r="DP85" s="262">
        <v>179</v>
      </c>
      <c r="DQ85" s="262">
        <v>40</v>
      </c>
      <c r="DR85" s="262">
        <v>57</v>
      </c>
      <c r="DS85" s="262">
        <v>0.66699858732729211</v>
      </c>
      <c r="DT85" s="262">
        <v>0.30316300864831341</v>
      </c>
      <c r="DU85" s="262">
        <v>2.08041897805189E-2</v>
      </c>
      <c r="DV85" s="262">
        <v>5.8677600523722563E-3</v>
      </c>
      <c r="DW85" s="262">
        <v>1.2714054370671537E-3</v>
      </c>
      <c r="DX85" s="262">
        <v>1.8984942976260208E-3</v>
      </c>
      <c r="DY85" s="262">
        <v>11772.69</v>
      </c>
      <c r="DZ85" s="262">
        <v>5836.95</v>
      </c>
      <c r="EA85" s="262">
        <v>53</v>
      </c>
      <c r="EB85" s="262">
        <v>1091.1400000000001</v>
      </c>
      <c r="EC85" s="262">
        <v>264.70999999999998</v>
      </c>
      <c r="ED85" s="262">
        <v>310.86</v>
      </c>
      <c r="EE85" s="262">
        <f t="shared" si="48"/>
        <v>0.60905772827332538</v>
      </c>
      <c r="EF85" s="262">
        <f t="shared" si="49"/>
        <v>0.30197342383473835</v>
      </c>
      <c r="EG85" s="262">
        <f t="shared" si="50"/>
        <v>2.7419442454091835E-3</v>
      </c>
      <c r="EH85" s="262">
        <f t="shared" si="51"/>
        <v>5.644990648935428E-2</v>
      </c>
      <c r="EI85" s="262">
        <f t="shared" si="52"/>
        <v>1.3694718135891791E-2</v>
      </c>
      <c r="EJ85" s="262">
        <f t="shared" si="53"/>
        <v>1.608227902128111E-2</v>
      </c>
      <c r="EK85" s="262">
        <v>5.6466166000000003E-3</v>
      </c>
      <c r="EP85" s="262">
        <v>6.7262937311916371E-3</v>
      </c>
      <c r="EQ85" s="262">
        <v>3.0762246474862288E-2</v>
      </c>
      <c r="EU85" s="262">
        <v>5246.51</v>
      </c>
    </row>
    <row r="86" spans="1:151">
      <c r="A86" s="352">
        <v>5358</v>
      </c>
      <c r="B86" s="262">
        <v>5</v>
      </c>
      <c r="C86" s="262">
        <v>3</v>
      </c>
      <c r="D86" s="262">
        <v>58</v>
      </c>
      <c r="E86" s="262" t="s">
        <v>192</v>
      </c>
      <c r="F86" s="262" t="s">
        <v>2367</v>
      </c>
      <c r="G86" s="262" t="s">
        <v>2368</v>
      </c>
      <c r="H86" s="262" t="s">
        <v>2202</v>
      </c>
      <c r="I86" s="262">
        <v>3.991043945399099E-3</v>
      </c>
      <c r="J86" s="262">
        <v>1.3558041958041958</v>
      </c>
      <c r="K86" s="262">
        <v>1.3706492399488563</v>
      </c>
      <c r="L86" s="262">
        <v>1.7295145056246299</v>
      </c>
      <c r="M86" s="262">
        <v>1.4736774359634444</v>
      </c>
      <c r="N86" s="262">
        <v>1.4588278931750742</v>
      </c>
      <c r="O86" s="262">
        <v>1.9538557472458948</v>
      </c>
      <c r="P86" s="262">
        <v>1.6365265558813946</v>
      </c>
      <c r="Q86" s="262">
        <v>1.3409168081494058</v>
      </c>
      <c r="R86" s="262">
        <v>1.3246918827029324</v>
      </c>
      <c r="S86" s="262">
        <v>1.2892857142857144</v>
      </c>
      <c r="T86" s="262">
        <v>1.2892857142857144</v>
      </c>
      <c r="U86">
        <v>7150</v>
      </c>
      <c r="V86">
        <v>7039</v>
      </c>
      <c r="W86">
        <v>33780</v>
      </c>
      <c r="X86">
        <v>10465</v>
      </c>
      <c r="Y86">
        <v>10949</v>
      </c>
      <c r="Z86">
        <v>5298</v>
      </c>
      <c r="AA86">
        <v>4620</v>
      </c>
      <c r="AB86">
        <v>0</v>
      </c>
      <c r="AC86">
        <v>9694</v>
      </c>
      <c r="AD86">
        <v>9648</v>
      </c>
      <c r="AE86">
        <v>58423</v>
      </c>
      <c r="AF86">
        <v>15382</v>
      </c>
      <c r="AG86">
        <v>19445</v>
      </c>
      <c r="AH86">
        <v>7066</v>
      </c>
      <c r="AI86" s="262">
        <v>5957</v>
      </c>
      <c r="AJ86" s="262">
        <v>0</v>
      </c>
      <c r="AK86" s="262">
        <v>0.76353597012751417</v>
      </c>
      <c r="AL86" s="262">
        <v>0.11975477019636922</v>
      </c>
      <c r="AM86" s="262">
        <v>9.7244475046675757E-2</v>
      </c>
      <c r="AN86" s="262">
        <v>1.6538446259980667E-2</v>
      </c>
      <c r="AO86" s="262">
        <v>2.9263383694601501E-3</v>
      </c>
      <c r="AP86" s="262">
        <v>2.520270661995511E-2</v>
      </c>
      <c r="AQ86" s="262">
        <v>0.11409546053121972</v>
      </c>
      <c r="AR86" s="262">
        <v>0.1981845437755195</v>
      </c>
      <c r="AS86" s="262">
        <v>0.18593518357475919</v>
      </c>
      <c r="AT86" s="262">
        <v>0.14877299343222269</v>
      </c>
      <c r="AU86" s="262">
        <v>0.1516717602140118</v>
      </c>
      <c r="AV86" s="262">
        <v>8.1637554765986706E-2</v>
      </c>
      <c r="AW86" s="262">
        <v>3.8048384558683465E-2</v>
      </c>
      <c r="AX86" s="262">
        <v>2.1773879626638837E-2</v>
      </c>
      <c r="AY86" s="262">
        <v>3.4677532901002971E-2</v>
      </c>
      <c r="AZ86" s="262">
        <v>57663</v>
      </c>
      <c r="BA86" s="262">
        <v>9044</v>
      </c>
      <c r="BB86" s="262">
        <v>7344</v>
      </c>
      <c r="BC86" s="262">
        <v>1249</v>
      </c>
      <c r="BD86" s="262">
        <v>221</v>
      </c>
      <c r="BE86" s="262">
        <v>120755</v>
      </c>
      <c r="BF86" s="262">
        <v>1</v>
      </c>
      <c r="BG86" s="262">
        <v>2</v>
      </c>
      <c r="BH86" s="262">
        <v>3.49</v>
      </c>
      <c r="BI86" s="262">
        <v>8.4</v>
      </c>
      <c r="BJ86" s="262">
        <v>40</v>
      </c>
      <c r="BK86" s="262">
        <f t="shared" si="54"/>
        <v>120713</v>
      </c>
      <c r="BL86" s="262">
        <f t="shared" si="55"/>
        <v>-42</v>
      </c>
      <c r="BM86" s="274">
        <f t="shared" si="56"/>
        <v>-3.4781168481636373E-4</v>
      </c>
      <c r="BN86" s="262">
        <f t="shared" si="57"/>
        <v>3.0473056106718427E-3</v>
      </c>
      <c r="BO86" s="262">
        <f t="shared" si="44"/>
        <v>4.7794655052487979E-4</v>
      </c>
      <c r="BP86" s="262">
        <f t="shared" si="45"/>
        <v>3.8810697335854902E-4</v>
      </c>
      <c r="BQ86" s="262">
        <f t="shared" si="46"/>
        <v>6.6005665812204214E-5</v>
      </c>
      <c r="BR86" s="262">
        <f t="shared" si="47"/>
        <v>1.1679145031623002E-5</v>
      </c>
      <c r="BS86" s="262">
        <f t="shared" si="58"/>
        <v>326.06170034188716</v>
      </c>
      <c r="BT86" s="262">
        <f t="shared" si="59"/>
        <v>51.14028090616214</v>
      </c>
      <c r="BU86" s="262">
        <f t="shared" si="60"/>
        <v>41.527446149364742</v>
      </c>
      <c r="BV86" s="262">
        <f t="shared" si="61"/>
        <v>7.0626062419058506</v>
      </c>
      <c r="BW86" s="262">
        <f t="shared" si="62"/>
        <v>1.2496685183836613</v>
      </c>
      <c r="BX86" s="262">
        <f t="shared" si="63"/>
        <v>326.06170034188716</v>
      </c>
      <c r="BY86" s="262">
        <f t="shared" si="64"/>
        <v>102.28056181232428</v>
      </c>
      <c r="BZ86" s="262">
        <f t="shared" si="65"/>
        <v>144.93078706128296</v>
      </c>
      <c r="CA86" s="262">
        <f t="shared" si="66"/>
        <v>59.325892432009148</v>
      </c>
      <c r="CB86" s="262">
        <f t="shared" si="67"/>
        <v>49.986740735346451</v>
      </c>
      <c r="CC86" s="262">
        <f t="shared" si="68"/>
        <v>682.58568238285</v>
      </c>
      <c r="CD86" s="262">
        <f t="shared" si="69"/>
        <v>17.20300669607683</v>
      </c>
      <c r="CE86" s="262">
        <f t="shared" si="70"/>
        <v>77.879927783488142</v>
      </c>
      <c r="CF86" s="262">
        <f t="shared" si="71"/>
        <v>135.27793205074678</v>
      </c>
      <c r="CG86" s="262">
        <f t="shared" si="72"/>
        <v>126.91669415935748</v>
      </c>
      <c r="CH86" s="262">
        <f t="shared" si="73"/>
        <v>101.55031524207298</v>
      </c>
      <c r="CI86" s="262">
        <f t="shared" si="74"/>
        <v>103.52897194388925</v>
      </c>
      <c r="CJ86" s="262">
        <f t="shared" si="75"/>
        <v>55.724626028008323</v>
      </c>
      <c r="CK86" s="262">
        <f t="shared" si="76"/>
        <v>25.971282537554046</v>
      </c>
      <c r="CL86" s="262">
        <f t="shared" si="77"/>
        <v>14.862538483071306</v>
      </c>
      <c r="CM86" s="262">
        <f t="shared" si="78"/>
        <v>23.670387458584845</v>
      </c>
      <c r="CN86" s="262">
        <f>CD86*parameters!J$4+CE86*parameters!K$4+CF86*parameters!L$4+CG86*parameters!M$4+CH86*parameters!N$4+CI86*parameters!O$4+CJ86*parameters!P$4+CK86*parameters!Q$4+CL86*parameters!R$4+CM86*parameters!S$4</f>
        <v>69742.87169641463</v>
      </c>
      <c r="CO86" s="262">
        <f t="shared" si="79"/>
        <v>53251.191200200694</v>
      </c>
      <c r="CP86" s="262">
        <f t="shared" si="80"/>
        <v>8352.041572838998</v>
      </c>
      <c r="CQ86" s="262">
        <f t="shared" si="81"/>
        <v>6782.1089463655017</v>
      </c>
      <c r="CR86" s="262">
        <f t="shared" si="82"/>
        <v>1153.43873556788</v>
      </c>
      <c r="CS86" s="262">
        <f t="shared" si="83"/>
        <v>204.09124144155444</v>
      </c>
      <c r="CT86" s="349" t="s">
        <v>3967</v>
      </c>
      <c r="CU86" t="s">
        <v>3968</v>
      </c>
      <c r="CV86" t="s">
        <v>3969</v>
      </c>
      <c r="CW86">
        <v>159905</v>
      </c>
      <c r="CX86" s="262">
        <v>1.5857470097604187E-2</v>
      </c>
      <c r="CY86">
        <v>10229</v>
      </c>
      <c r="CZ86">
        <v>0.93603077000000001</v>
      </c>
      <c r="DA86">
        <v>107127</v>
      </c>
      <c r="DB86">
        <v>49039</v>
      </c>
      <c r="DC86">
        <v>2659</v>
      </c>
      <c r="DD86">
        <v>741</v>
      </c>
      <c r="DE86">
        <v>157</v>
      </c>
      <c r="DF86">
        <v>188</v>
      </c>
      <c r="DG86">
        <v>100275</v>
      </c>
      <c r="DH86">
        <v>45902</v>
      </c>
      <c r="DI86">
        <v>2487</v>
      </c>
      <c r="DJ86">
        <v>694</v>
      </c>
      <c r="DK86">
        <v>150</v>
      </c>
      <c r="DL86">
        <v>178</v>
      </c>
      <c r="DM86" s="262">
        <v>6852</v>
      </c>
      <c r="DN86" s="262">
        <v>3137</v>
      </c>
      <c r="DO86" s="262">
        <v>172</v>
      </c>
      <c r="DP86" s="262">
        <v>47</v>
      </c>
      <c r="DQ86" s="262">
        <v>7</v>
      </c>
      <c r="DR86" s="262">
        <v>10</v>
      </c>
      <c r="DS86" s="262">
        <v>0.66994152778212068</v>
      </c>
      <c r="DT86" s="262">
        <v>0.30667583877927518</v>
      </c>
      <c r="DU86" s="262">
        <v>1.6628623245051748E-2</v>
      </c>
      <c r="DV86" s="262">
        <v>4.6340014383540228E-3</v>
      </c>
      <c r="DW86" s="262">
        <v>9.8183296332197251E-4</v>
      </c>
      <c r="DX86" s="262">
        <v>1.1756980707294956E-3</v>
      </c>
      <c r="DY86" s="262">
        <v>6486.27</v>
      </c>
      <c r="DZ86" s="262">
        <v>3215.92</v>
      </c>
      <c r="EA86" s="262">
        <v>29.2</v>
      </c>
      <c r="EB86" s="262">
        <v>601.16</v>
      </c>
      <c r="EC86" s="262">
        <v>145.84</v>
      </c>
      <c r="ED86" s="262">
        <v>171.26</v>
      </c>
      <c r="EE86" s="262">
        <f t="shared" si="48"/>
        <v>0.60905945265806849</v>
      </c>
      <c r="EF86" s="262">
        <f t="shared" si="49"/>
        <v>0.30197424328499056</v>
      </c>
      <c r="EG86" s="262">
        <f t="shared" si="50"/>
        <v>2.7418741460986974E-3</v>
      </c>
      <c r="EH86" s="262">
        <f t="shared" si="51"/>
        <v>5.6448803481804553E-2</v>
      </c>
      <c r="EI86" s="262">
        <f t="shared" si="52"/>
        <v>1.369434676256966E-2</v>
      </c>
      <c r="EJ86" s="262">
        <f t="shared" si="53"/>
        <v>1.6081279666467909E-2</v>
      </c>
      <c r="EK86" s="262">
        <v>3.1110535000000001E-3</v>
      </c>
      <c r="EP86" s="262">
        <v>3.2260317875339155E-3</v>
      </c>
      <c r="EQ86" s="262">
        <v>1.4754036762274643E-2</v>
      </c>
      <c r="EU86" s="262">
        <v>2516.3000000000002</v>
      </c>
    </row>
    <row r="87" spans="1:151">
      <c r="A87" s="352">
        <v>5362</v>
      </c>
      <c r="B87" s="262">
        <v>5</v>
      </c>
      <c r="C87" s="262">
        <v>3</v>
      </c>
      <c r="D87" s="262">
        <v>62</v>
      </c>
      <c r="E87" s="262" t="s">
        <v>192</v>
      </c>
      <c r="F87" s="262" t="s">
        <v>2369</v>
      </c>
      <c r="G87" s="262" t="s">
        <v>2370</v>
      </c>
      <c r="H87" s="262" t="s">
        <v>2202</v>
      </c>
      <c r="I87" s="262">
        <v>6.293420920931765E-3</v>
      </c>
      <c r="J87" s="262">
        <v>1.421281807048578</v>
      </c>
      <c r="K87" s="262">
        <v>1.3813674220414487</v>
      </c>
      <c r="L87" s="262">
        <v>1.9036477943365497</v>
      </c>
      <c r="M87" s="262">
        <v>1.6351241200444608</v>
      </c>
      <c r="N87" s="262">
        <v>1.5442404006677797</v>
      </c>
      <c r="O87" s="262">
        <v>2.3553559087767795</v>
      </c>
      <c r="P87" s="262">
        <v>2.0773575638506876</v>
      </c>
      <c r="Q87" s="262">
        <v>1.5890383854372774</v>
      </c>
      <c r="R87" s="262">
        <v>1.5663716814159292</v>
      </c>
      <c r="S87" s="262">
        <v>1.7398160315374507</v>
      </c>
      <c r="T87" s="262">
        <v>1.7398160315374507</v>
      </c>
      <c r="U87">
        <v>7349</v>
      </c>
      <c r="V87">
        <v>10326</v>
      </c>
      <c r="W87">
        <v>57103</v>
      </c>
      <c r="X87">
        <v>18287</v>
      </c>
      <c r="Y87">
        <v>15379</v>
      </c>
      <c r="Z87">
        <v>9122</v>
      </c>
      <c r="AA87">
        <v>8371</v>
      </c>
      <c r="AB87">
        <v>0</v>
      </c>
      <c r="AC87">
        <v>10445</v>
      </c>
      <c r="AD87">
        <v>14264</v>
      </c>
      <c r="AE87">
        <v>108704</v>
      </c>
      <c r="AF87">
        <v>29466</v>
      </c>
      <c r="AG87">
        <v>33959</v>
      </c>
      <c r="AH87">
        <v>14403</v>
      </c>
      <c r="AI87" s="262">
        <v>14564</v>
      </c>
      <c r="AJ87" s="262">
        <v>0</v>
      </c>
      <c r="AK87" s="262">
        <v>0.74180437995431947</v>
      </c>
      <c r="AL87" s="262">
        <v>0.11999529759505576</v>
      </c>
      <c r="AM87" s="262">
        <v>0.10512394195888755</v>
      </c>
      <c r="AN87" s="262">
        <v>2.5880021496708316E-2</v>
      </c>
      <c r="AO87" s="262">
        <v>7.1963589950288865E-3</v>
      </c>
      <c r="AP87" s="262">
        <v>2.8828036972448325E-2</v>
      </c>
      <c r="AQ87" s="262">
        <v>0.13368616431887567</v>
      </c>
      <c r="AR87" s="262">
        <v>0.22164767706614177</v>
      </c>
      <c r="AS87" s="262">
        <v>0.18931782373100067</v>
      </c>
      <c r="AT87" s="262">
        <v>0.14880615646433432</v>
      </c>
      <c r="AU87" s="262">
        <v>0.13240980134555774</v>
      </c>
      <c r="AV87" s="262">
        <v>7.2420741599614757E-2</v>
      </c>
      <c r="AW87" s="262">
        <v>3.0127776556999192E-2</v>
      </c>
      <c r="AX87" s="262">
        <v>1.629817335159826E-2</v>
      </c>
      <c r="AY87" s="262">
        <v>2.6457648593429303E-2</v>
      </c>
      <c r="AZ87" s="262">
        <v>88340</v>
      </c>
      <c r="BA87" s="262">
        <v>14290</v>
      </c>
      <c r="BB87" s="262">
        <v>12519</v>
      </c>
      <c r="BC87" s="262">
        <v>3082</v>
      </c>
      <c r="BD87" s="262">
        <v>857</v>
      </c>
      <c r="BE87" s="262">
        <v>213913</v>
      </c>
      <c r="BF87" s="262">
        <v>1</v>
      </c>
      <c r="BG87" s="262">
        <v>2</v>
      </c>
      <c r="BH87" s="262">
        <v>3.87</v>
      </c>
      <c r="BI87" s="262">
        <v>8.1999999999999993</v>
      </c>
      <c r="BJ87" s="262">
        <v>27</v>
      </c>
      <c r="BK87" s="262">
        <f t="shared" si="54"/>
        <v>213780</v>
      </c>
      <c r="BL87" s="262">
        <f t="shared" si="55"/>
        <v>-133</v>
      </c>
      <c r="BM87" s="274">
        <f t="shared" si="56"/>
        <v>-6.2174809385123861E-4</v>
      </c>
      <c r="BN87" s="262">
        <f t="shared" si="57"/>
        <v>4.6684872040433307E-3</v>
      </c>
      <c r="BO87" s="262">
        <f t="shared" si="44"/>
        <v>7.5518091629815708E-4</v>
      </c>
      <c r="BP87" s="262">
        <f t="shared" si="45"/>
        <v>6.6158921561487955E-4</v>
      </c>
      <c r="BQ87" s="262">
        <f t="shared" si="46"/>
        <v>1.6287386872154794E-4</v>
      </c>
      <c r="BR87" s="262">
        <f t="shared" si="47"/>
        <v>4.5289716253850284E-5</v>
      </c>
      <c r="BS87" s="262">
        <f t="shared" si="58"/>
        <v>499.52813083263641</v>
      </c>
      <c r="BT87" s="262">
        <f t="shared" si="59"/>
        <v>80.804358043902809</v>
      </c>
      <c r="BU87" s="262">
        <f t="shared" si="60"/>
        <v>70.790046070792116</v>
      </c>
      <c r="BV87" s="262">
        <f t="shared" si="61"/>
        <v>17.42750395320563</v>
      </c>
      <c r="BW87" s="262">
        <f t="shared" si="62"/>
        <v>4.8459996391619802</v>
      </c>
      <c r="BX87" s="262">
        <f t="shared" si="63"/>
        <v>499.52813083263641</v>
      </c>
      <c r="BY87" s="262">
        <f t="shared" si="64"/>
        <v>161.60871608780562</v>
      </c>
      <c r="BZ87" s="262">
        <f t="shared" si="65"/>
        <v>273.95747829396549</v>
      </c>
      <c r="CA87" s="262">
        <f t="shared" si="66"/>
        <v>142.90553241628615</v>
      </c>
      <c r="CB87" s="262">
        <f t="shared" si="67"/>
        <v>130.84199025737345</v>
      </c>
      <c r="CC87" s="262">
        <f t="shared" si="68"/>
        <v>1208.8418478880672</v>
      </c>
      <c r="CD87" s="262">
        <f t="shared" si="69"/>
        <v>34.848537484759952</v>
      </c>
      <c r="CE87" s="262">
        <f t="shared" si="70"/>
        <v>161.60542991229747</v>
      </c>
      <c r="CF87" s="262">
        <f t="shared" si="71"/>
        <v>267.93698752473239</v>
      </c>
      <c r="CG87" s="262">
        <f t="shared" si="72"/>
        <v>228.85530787713023</v>
      </c>
      <c r="CH87" s="262">
        <f t="shared" si="73"/>
        <v>179.88310915746675</v>
      </c>
      <c r="CI87" s="262">
        <f t="shared" si="74"/>
        <v>160.0625089370559</v>
      </c>
      <c r="CJ87" s="262">
        <f t="shared" si="75"/>
        <v>87.545223100702515</v>
      </c>
      <c r="CK87" s="262">
        <f t="shared" si="76"/>
        <v>36.41971708592169</v>
      </c>
      <c r="CL87" s="262">
        <f t="shared" si="77"/>
        <v>19.701913991546093</v>
      </c>
      <c r="CM87" s="262">
        <f t="shared" si="78"/>
        <v>31.983112816454199</v>
      </c>
      <c r="CN87" s="262">
        <f>CD87*parameters!J$4+CE87*parameters!K$4+CF87*parameters!L$4+CG87*parameters!M$4+CH87*parameters!N$4+CI87*parameters!O$4+CJ87*parameters!P$4+CK87*parameters!Q$4+CL87*parameters!R$4+CM87*parameters!S$4</f>
        <v>116935.63524760658</v>
      </c>
      <c r="CO87" s="262">
        <f t="shared" si="79"/>
        <v>86743.366399415259</v>
      </c>
      <c r="CP87" s="262">
        <f t="shared" si="80"/>
        <v>14031.726351003443</v>
      </c>
      <c r="CQ87" s="262">
        <f t="shared" si="81"/>
        <v>12292.734932695039</v>
      </c>
      <c r="CR87" s="262">
        <f t="shared" si="82"/>
        <v>3026.2967539393012</v>
      </c>
      <c r="CS87" s="262">
        <f t="shared" si="83"/>
        <v>841.51081055353052</v>
      </c>
      <c r="CT87" s="349" t="s">
        <v>3970</v>
      </c>
      <c r="CU87" t="s">
        <v>3971</v>
      </c>
      <c r="CV87" t="s">
        <v>3972</v>
      </c>
      <c r="CW87">
        <v>276885</v>
      </c>
      <c r="CX87" s="262">
        <v>2.7458150826898068E-2</v>
      </c>
      <c r="CY87">
        <v>23067</v>
      </c>
      <c r="CZ87">
        <v>0.91669104999999995</v>
      </c>
      <c r="DA87">
        <v>191796</v>
      </c>
      <c r="DB87">
        <v>79385</v>
      </c>
      <c r="DC87">
        <v>3458</v>
      </c>
      <c r="DD87">
        <v>1659</v>
      </c>
      <c r="DE87">
        <v>291</v>
      </c>
      <c r="DF87">
        <v>293</v>
      </c>
      <c r="DG87">
        <v>175817</v>
      </c>
      <c r="DH87">
        <v>72771</v>
      </c>
      <c r="DI87">
        <v>3170</v>
      </c>
      <c r="DJ87">
        <v>1521</v>
      </c>
      <c r="DK87">
        <v>266</v>
      </c>
      <c r="DL87">
        <v>267</v>
      </c>
      <c r="DM87" s="262">
        <v>15979</v>
      </c>
      <c r="DN87" s="262">
        <v>6614</v>
      </c>
      <c r="DO87" s="262">
        <v>288</v>
      </c>
      <c r="DP87" s="262">
        <v>138</v>
      </c>
      <c r="DQ87" s="262">
        <v>25</v>
      </c>
      <c r="DR87" s="262">
        <v>26</v>
      </c>
      <c r="DS87" s="262">
        <v>0.69269191180453982</v>
      </c>
      <c r="DT87" s="262">
        <v>0.28670747783375772</v>
      </c>
      <c r="DU87" s="262">
        <v>1.2488939451396789E-2</v>
      </c>
      <c r="DV87" s="262">
        <v>5.9916571861964351E-3</v>
      </c>
      <c r="DW87" s="262">
        <v>1.0509778427867165E-3</v>
      </c>
      <c r="DX87" s="262">
        <v>1.0582010582010583E-3</v>
      </c>
      <c r="DY87" s="262">
        <v>11231.37</v>
      </c>
      <c r="DZ87" s="262">
        <v>5568.56</v>
      </c>
      <c r="EA87" s="262">
        <v>50.57</v>
      </c>
      <c r="EB87" s="262">
        <v>1040.96</v>
      </c>
      <c r="EC87" s="262">
        <v>252.53</v>
      </c>
      <c r="ED87" s="262">
        <v>296.57</v>
      </c>
      <c r="EE87" s="262">
        <f t="shared" si="48"/>
        <v>0.609057967870824</v>
      </c>
      <c r="EF87" s="262">
        <f t="shared" si="49"/>
        <v>0.30197347585973533</v>
      </c>
      <c r="EG87" s="262">
        <f t="shared" si="50"/>
        <v>2.7423245281054374E-3</v>
      </c>
      <c r="EH87" s="262">
        <f t="shared" si="51"/>
        <v>5.6449478757695001E-2</v>
      </c>
      <c r="EI87" s="262">
        <f t="shared" si="52"/>
        <v>1.3694269588342221E-2</v>
      </c>
      <c r="EJ87" s="262">
        <f t="shared" si="53"/>
        <v>1.6082483395298192E-2</v>
      </c>
      <c r="EK87" s="262">
        <v>5.3869794999999998E-3</v>
      </c>
      <c r="EP87" s="262">
        <v>5.6291486957666887E-3</v>
      </c>
      <c r="EQ87" s="262">
        <v>2.5744528345500357E-2</v>
      </c>
      <c r="EU87" s="262">
        <v>4390.74</v>
      </c>
    </row>
    <row r="88" spans="1:151">
      <c r="A88" s="352">
        <v>5366</v>
      </c>
      <c r="B88" s="262">
        <v>5</v>
      </c>
      <c r="C88" s="262">
        <v>3</v>
      </c>
      <c r="D88" s="262">
        <v>66</v>
      </c>
      <c r="E88" s="262" t="s">
        <v>192</v>
      </c>
      <c r="F88" s="262" t="s">
        <v>2371</v>
      </c>
      <c r="G88" s="262" t="s">
        <v>2372</v>
      </c>
      <c r="H88" s="262" t="s">
        <v>2202</v>
      </c>
      <c r="I88" s="262">
        <v>3.211289262405445E-3</v>
      </c>
      <c r="J88" s="262">
        <v>1.2435289334598183</v>
      </c>
      <c r="K88" s="262">
        <v>1.3069149990093125</v>
      </c>
      <c r="L88" s="262">
        <v>1.4677219490746292</v>
      </c>
      <c r="M88" s="262">
        <v>1.5051837888784165</v>
      </c>
      <c r="N88" s="262">
        <v>1.423572744014733</v>
      </c>
      <c r="O88" s="262">
        <v>1.7260953430697161</v>
      </c>
      <c r="P88" s="262">
        <v>1.5895785758771019</v>
      </c>
      <c r="Q88" s="262">
        <v>1.3454545454545455</v>
      </c>
      <c r="R88" s="262">
        <v>1.3173258003766479</v>
      </c>
      <c r="S88" s="262">
        <v>1.2585365853658537</v>
      </c>
      <c r="T88" s="262">
        <v>1.2585365853658537</v>
      </c>
      <c r="U88">
        <v>7379</v>
      </c>
      <c r="V88">
        <v>5047</v>
      </c>
      <c r="W88">
        <v>25017</v>
      </c>
      <c r="X88">
        <v>8538</v>
      </c>
      <c r="Y88">
        <v>8446</v>
      </c>
      <c r="Z88">
        <v>5314</v>
      </c>
      <c r="AA88">
        <v>5638</v>
      </c>
      <c r="AB88">
        <v>0</v>
      </c>
      <c r="AC88">
        <v>9176</v>
      </c>
      <c r="AD88">
        <v>6596</v>
      </c>
      <c r="AE88">
        <v>36718</v>
      </c>
      <c r="AF88">
        <v>12674</v>
      </c>
      <c r="AG88">
        <v>13921</v>
      </c>
      <c r="AH88">
        <v>7090</v>
      </c>
      <c r="AI88" s="262">
        <v>7095</v>
      </c>
      <c r="AJ88" s="262">
        <v>0</v>
      </c>
      <c r="AK88" s="262">
        <v>0.78298719678767736</v>
      </c>
      <c r="AL88" s="262">
        <v>0.13305137741500181</v>
      </c>
      <c r="AM88" s="262">
        <v>7.2326630023368338E-2</v>
      </c>
      <c r="AN88" s="262">
        <v>9.8245729519797261E-3</v>
      </c>
      <c r="AO88" s="262">
        <v>1.8102228219728138E-3</v>
      </c>
      <c r="AP88" s="262">
        <v>1.8590293260161206E-2</v>
      </c>
      <c r="AQ88" s="262">
        <v>9.7627622477562459E-2</v>
      </c>
      <c r="AR88" s="262">
        <v>0.1741039272851998</v>
      </c>
      <c r="AS88" s="262">
        <v>0.17629909106499742</v>
      </c>
      <c r="AT88" s="262">
        <v>0.15897787686503173</v>
      </c>
      <c r="AU88" s="262">
        <v>0.16307094266277941</v>
      </c>
      <c r="AV88" s="262">
        <v>9.5066598067798547E-2</v>
      </c>
      <c r="AW88" s="262">
        <v>4.3491682387240611E-2</v>
      </c>
      <c r="AX88" s="262">
        <v>3.0194935116903906E-2</v>
      </c>
      <c r="AY88" s="262">
        <v>4.2577030812324931E-2</v>
      </c>
      <c r="AZ88" s="262">
        <v>47579</v>
      </c>
      <c r="BA88" s="262">
        <v>8085</v>
      </c>
      <c r="BB88" s="262">
        <v>4395</v>
      </c>
      <c r="BC88" s="262">
        <v>597</v>
      </c>
      <c r="BD88" s="262">
        <v>110</v>
      </c>
      <c r="BE88" s="262">
        <v>87473</v>
      </c>
      <c r="BF88" s="262">
        <v>1</v>
      </c>
      <c r="BG88" s="262">
        <v>2</v>
      </c>
      <c r="BH88" s="262">
        <v>3.2</v>
      </c>
      <c r="BI88" s="262">
        <v>8.3000000000000007</v>
      </c>
      <c r="BJ88" s="262">
        <v>43</v>
      </c>
      <c r="BK88" s="262">
        <f t="shared" si="54"/>
        <v>87498</v>
      </c>
      <c r="BL88" s="262">
        <f t="shared" si="55"/>
        <v>25</v>
      </c>
      <c r="BM88" s="274">
        <f t="shared" si="56"/>
        <v>2.8580247619265371E-4</v>
      </c>
      <c r="BN88" s="262">
        <f t="shared" si="57"/>
        <v>2.5143983776452074E-3</v>
      </c>
      <c r="BO88" s="262">
        <f t="shared" si="44"/>
        <v>4.2726645964104965E-4</v>
      </c>
      <c r="BP88" s="262">
        <f t="shared" si="45"/>
        <v>2.32261730380014E-4</v>
      </c>
      <c r="BQ88" s="262">
        <f t="shared" si="46"/>
        <v>3.1549545628411456E-5</v>
      </c>
      <c r="BR88" s="262">
        <f t="shared" si="47"/>
        <v>5.8131491107625803E-6</v>
      </c>
      <c r="BS88" s="262">
        <f t="shared" si="58"/>
        <v>269.04062640803721</v>
      </c>
      <c r="BT88" s="262">
        <f t="shared" si="59"/>
        <v>45.717511181592315</v>
      </c>
      <c r="BU88" s="262">
        <f t="shared" si="60"/>
        <v>24.852005150661498</v>
      </c>
      <c r="BV88" s="262">
        <f t="shared" si="61"/>
        <v>3.3758013822400259</v>
      </c>
      <c r="BW88" s="262">
        <f t="shared" si="62"/>
        <v>0.62200695485159607</v>
      </c>
      <c r="BX88" s="262">
        <f t="shared" si="63"/>
        <v>269.04062640803721</v>
      </c>
      <c r="BY88" s="262">
        <f t="shared" si="64"/>
        <v>91.435022363184629</v>
      </c>
      <c r="BZ88" s="262">
        <f t="shared" si="65"/>
        <v>79.526416482116801</v>
      </c>
      <c r="CA88" s="262">
        <f t="shared" si="66"/>
        <v>28.019151472592217</v>
      </c>
      <c r="CB88" s="262">
        <f t="shared" si="67"/>
        <v>26.746299058618632</v>
      </c>
      <c r="CC88" s="262">
        <f t="shared" si="68"/>
        <v>494.76751578454946</v>
      </c>
      <c r="CD88" s="262">
        <f t="shared" si="69"/>
        <v>9.1978732140362123</v>
      </c>
      <c r="CE88" s="262">
        <f t="shared" si="70"/>
        <v>48.302976245175422</v>
      </c>
      <c r="CF88" s="262">
        <f t="shared" si="71"/>
        <v>86.14096759123214</v>
      </c>
      <c r="CG88" s="262">
        <f t="shared" si="72"/>
        <v>87.227063321302836</v>
      </c>
      <c r="CH88" s="262">
        <f t="shared" si="73"/>
        <v>78.657089201213751</v>
      </c>
      <c r="CI88" s="262">
        <f t="shared" si="74"/>
        <v>80.682205197908075</v>
      </c>
      <c r="CJ88" s="262">
        <f t="shared" si="75"/>
        <v>47.035864560092939</v>
      </c>
      <c r="CK88" s="262">
        <f t="shared" si="76"/>
        <v>21.518271652025682</v>
      </c>
      <c r="CL88" s="262">
        <f t="shared" si="77"/>
        <v>14.9394730370662</v>
      </c>
      <c r="CM88" s="262">
        <f t="shared" si="78"/>
        <v>21.065731764496224</v>
      </c>
      <c r="CN88" s="262">
        <f>CD88*parameters!J$4+CE88*parameters!K$4+CF88*parameters!L$4+CG88*parameters!M$4+CH88*parameters!N$4+CI88*parameters!O$4+CJ88*parameters!P$4+CK88*parameters!Q$4+CL88*parameters!R$4+CM88*parameters!S$4</f>
        <v>53367.859233891046</v>
      </c>
      <c r="CO88" s="262">
        <f t="shared" si="79"/>
        <v>41786.350500103712</v>
      </c>
      <c r="CP88" s="262">
        <f t="shared" si="80"/>
        <v>7100.6671807591265</v>
      </c>
      <c r="CQ88" s="262">
        <f t="shared" si="81"/>
        <v>3859.9174099488391</v>
      </c>
      <c r="CR88" s="262">
        <f t="shared" si="82"/>
        <v>524.3164263343474</v>
      </c>
      <c r="CS88" s="262">
        <f t="shared" si="83"/>
        <v>96.607716745022145</v>
      </c>
      <c r="CT88" s="349" t="s">
        <v>3973</v>
      </c>
      <c r="CU88" t="s">
        <v>3974</v>
      </c>
      <c r="CV88" t="s">
        <v>3975</v>
      </c>
      <c r="CW88">
        <v>128368</v>
      </c>
      <c r="CX88" s="262">
        <v>1.2730006700786433E-2</v>
      </c>
      <c r="CY88">
        <v>12631</v>
      </c>
      <c r="CZ88">
        <v>0.90160320000000005</v>
      </c>
      <c r="DA88">
        <v>82832</v>
      </c>
      <c r="DB88">
        <v>42571</v>
      </c>
      <c r="DC88">
        <v>2036</v>
      </c>
      <c r="DD88">
        <v>678</v>
      </c>
      <c r="DE88">
        <v>97</v>
      </c>
      <c r="DF88">
        <v>161</v>
      </c>
      <c r="DG88">
        <v>74683</v>
      </c>
      <c r="DH88">
        <v>38383</v>
      </c>
      <c r="DI88">
        <v>1835</v>
      </c>
      <c r="DJ88">
        <v>612</v>
      </c>
      <c r="DK88">
        <v>89</v>
      </c>
      <c r="DL88">
        <v>144</v>
      </c>
      <c r="DM88" s="262">
        <v>8149</v>
      </c>
      <c r="DN88" s="262">
        <v>4188</v>
      </c>
      <c r="DO88" s="262">
        <v>201</v>
      </c>
      <c r="DP88" s="262">
        <v>66</v>
      </c>
      <c r="DQ88" s="262">
        <v>8</v>
      </c>
      <c r="DR88" s="262">
        <v>17</v>
      </c>
      <c r="DS88" s="262">
        <v>0.6452698491835972</v>
      </c>
      <c r="DT88" s="262">
        <v>0.33163249407952139</v>
      </c>
      <c r="DU88" s="262">
        <v>1.5860650629440358E-2</v>
      </c>
      <c r="DV88" s="262">
        <v>5.2816901408450703E-3</v>
      </c>
      <c r="DW88" s="262">
        <v>7.5564003489966348E-4</v>
      </c>
      <c r="DX88" s="262">
        <v>1.2542066558643898E-3</v>
      </c>
      <c r="DY88" s="262">
        <v>5207.03</v>
      </c>
      <c r="DZ88" s="262">
        <v>2581.66</v>
      </c>
      <c r="EA88" s="262">
        <v>23.44</v>
      </c>
      <c r="EB88" s="262">
        <v>482.6</v>
      </c>
      <c r="EC88" s="262">
        <v>117.08</v>
      </c>
      <c r="ED88" s="262">
        <v>137.49</v>
      </c>
      <c r="EE88" s="262">
        <f t="shared" si="48"/>
        <v>0.60905922122279021</v>
      </c>
      <c r="EF88" s="262">
        <f t="shared" si="49"/>
        <v>0.30197326096873428</v>
      </c>
      <c r="EG88" s="262">
        <f t="shared" si="50"/>
        <v>2.7417449381820736E-3</v>
      </c>
      <c r="EH88" s="262">
        <f t="shared" si="51"/>
        <v>5.6449066005403961E-2</v>
      </c>
      <c r="EI88" s="262">
        <f t="shared" si="52"/>
        <v>1.3694688454025477E-2</v>
      </c>
      <c r="EJ88" s="262">
        <f t="shared" si="53"/>
        <v>1.6082018410864051E-2</v>
      </c>
      <c r="EK88" s="262">
        <v>2.4974810000000002E-3</v>
      </c>
      <c r="EP88" s="262">
        <v>2.3430994518052408E-3</v>
      </c>
      <c r="EQ88" s="262">
        <v>1.0716005832052466E-2</v>
      </c>
      <c r="EU88" s="262">
        <v>1827.62</v>
      </c>
    </row>
    <row r="89" spans="1:151">
      <c r="A89" s="352">
        <v>5370</v>
      </c>
      <c r="B89" s="262">
        <v>5</v>
      </c>
      <c r="C89" s="262">
        <v>3</v>
      </c>
      <c r="D89" s="262">
        <v>70</v>
      </c>
      <c r="E89" s="262" t="s">
        <v>192</v>
      </c>
      <c r="F89" s="262" t="s">
        <v>2373</v>
      </c>
      <c r="G89" s="262" t="s">
        <v>2374</v>
      </c>
      <c r="H89" s="262" t="s">
        <v>2202</v>
      </c>
      <c r="I89" s="262">
        <v>4.2448143274889339E-3</v>
      </c>
      <c r="J89" s="262">
        <v>1.2706552706552707</v>
      </c>
      <c r="K89" s="262">
        <v>1.2575073379995485</v>
      </c>
      <c r="L89" s="262">
        <v>1.4461598300571463</v>
      </c>
      <c r="M89" s="262">
        <v>1.4290863890615289</v>
      </c>
      <c r="N89" s="262">
        <v>1.2906208718626155</v>
      </c>
      <c r="O89" s="262">
        <v>1.5819575471698113</v>
      </c>
      <c r="P89" s="262">
        <v>1.4133645269776283</v>
      </c>
      <c r="Q89" s="262">
        <v>1.2618878637331441</v>
      </c>
      <c r="R89" s="262">
        <v>1.243988457839051</v>
      </c>
      <c r="S89" s="262">
        <v>1.3134978229317853</v>
      </c>
      <c r="T89" s="262">
        <v>1.3134978229317853</v>
      </c>
      <c r="U89">
        <v>6318</v>
      </c>
      <c r="V89">
        <v>8858</v>
      </c>
      <c r="W89">
        <v>33423</v>
      </c>
      <c r="X89">
        <v>11073</v>
      </c>
      <c r="Y89">
        <v>11927</v>
      </c>
      <c r="Z89">
        <v>7346</v>
      </c>
      <c r="AA89">
        <v>7579</v>
      </c>
      <c r="AB89">
        <v>0</v>
      </c>
      <c r="AC89">
        <v>8028</v>
      </c>
      <c r="AD89">
        <v>11139</v>
      </c>
      <c r="AE89">
        <v>48335</v>
      </c>
      <c r="AF89">
        <v>15405</v>
      </c>
      <c r="AG89">
        <v>17715</v>
      </c>
      <c r="AH89">
        <v>9214</v>
      </c>
      <c r="AI89" s="262">
        <v>9955</v>
      </c>
      <c r="AJ89" s="262">
        <v>0</v>
      </c>
      <c r="AK89" s="262">
        <v>0.81631662164012797</v>
      </c>
      <c r="AL89" s="262">
        <v>0.11062833808498189</v>
      </c>
      <c r="AM89" s="262">
        <v>6.141453879959663E-2</v>
      </c>
      <c r="AN89" s="262">
        <v>9.4991471932074252E-3</v>
      </c>
      <c r="AO89" s="262">
        <v>2.1413542820860774E-3</v>
      </c>
      <c r="AP89" s="262">
        <v>1.184099743833187E-2</v>
      </c>
      <c r="AQ89" s="262">
        <v>9.2855991258083581E-2</v>
      </c>
      <c r="AR89" s="262">
        <v>0.16878347634487575</v>
      </c>
      <c r="AS89" s="262">
        <v>0.17702380739121867</v>
      </c>
      <c r="AT89" s="262">
        <v>0.18272038407108182</v>
      </c>
      <c r="AU89" s="262">
        <v>0.18779893592246924</v>
      </c>
      <c r="AV89" s="262">
        <v>8.5179943750783721E-2</v>
      </c>
      <c r="AW89" s="262">
        <v>3.7815953997456249E-2</v>
      </c>
      <c r="AX89" s="262">
        <v>2.2159325009404724E-2</v>
      </c>
      <c r="AY89" s="262">
        <v>3.3821184816294356E-2</v>
      </c>
      <c r="AZ89" s="262">
        <v>65569</v>
      </c>
      <c r="BA89" s="262">
        <v>8886</v>
      </c>
      <c r="BB89" s="262">
        <v>4933</v>
      </c>
      <c r="BC89" s="262">
        <v>763</v>
      </c>
      <c r="BD89" s="262">
        <v>172</v>
      </c>
      <c r="BE89" s="262">
        <v>112080</v>
      </c>
      <c r="BF89" s="262">
        <v>1</v>
      </c>
      <c r="BG89" s="262">
        <v>2</v>
      </c>
      <c r="BH89" s="262">
        <v>3.34</v>
      </c>
      <c r="BI89" s="262">
        <v>8.6999999999999993</v>
      </c>
      <c r="BJ89" s="262">
        <v>33</v>
      </c>
      <c r="BK89" s="262">
        <f t="shared" si="54"/>
        <v>112131</v>
      </c>
      <c r="BL89" s="262">
        <f t="shared" si="55"/>
        <v>51</v>
      </c>
      <c r="BM89" s="274">
        <f t="shared" si="56"/>
        <v>4.5503211991434692E-4</v>
      </c>
      <c r="BN89" s="262">
        <f t="shared" si="57"/>
        <v>3.4651124913053786E-3</v>
      </c>
      <c r="BO89" s="262">
        <f t="shared" si="44"/>
        <v>4.6959675452942084E-4</v>
      </c>
      <c r="BP89" s="262">
        <f t="shared" si="45"/>
        <v>2.606933142126528E-4</v>
      </c>
      <c r="BQ89" s="262">
        <f t="shared" si="46"/>
        <v>4.0322116104653172E-5</v>
      </c>
      <c r="BR89" s="262">
        <f t="shared" si="47"/>
        <v>9.0896513368287617E-6</v>
      </c>
      <c r="BS89" s="262">
        <f t="shared" si="58"/>
        <v>370.7670365696755</v>
      </c>
      <c r="BT89" s="262">
        <f t="shared" si="59"/>
        <v>50.24685273464803</v>
      </c>
      <c r="BU89" s="262">
        <f t="shared" si="60"/>
        <v>27.894184620753848</v>
      </c>
      <c r="BV89" s="262">
        <f t="shared" si="61"/>
        <v>4.3144664231978895</v>
      </c>
      <c r="BW89" s="262">
        <f t="shared" si="62"/>
        <v>0.97259269304067753</v>
      </c>
      <c r="BX89" s="262">
        <f t="shared" si="63"/>
        <v>370.7670365696755</v>
      </c>
      <c r="BY89" s="262">
        <f t="shared" si="64"/>
        <v>100.49370546929606</v>
      </c>
      <c r="BZ89" s="262">
        <f t="shared" si="65"/>
        <v>93.166576633317845</v>
      </c>
      <c r="CA89" s="262">
        <f t="shared" si="66"/>
        <v>37.535857881821634</v>
      </c>
      <c r="CB89" s="262">
        <f t="shared" si="67"/>
        <v>32.095558870342359</v>
      </c>
      <c r="CC89" s="262">
        <f t="shared" si="68"/>
        <v>634.05873542445329</v>
      </c>
      <c r="CD89" s="262">
        <f t="shared" si="69"/>
        <v>7.5078878619128959</v>
      </c>
      <c r="CE89" s="262">
        <f t="shared" si="70"/>
        <v>58.876152393684563</v>
      </c>
      <c r="CF89" s="262">
        <f t="shared" si="71"/>
        <v>107.01863757177505</v>
      </c>
      <c r="CG89" s="262">
        <f t="shared" si="72"/>
        <v>112.2434914544981</v>
      </c>
      <c r="CH89" s="262">
        <f t="shared" si="73"/>
        <v>115.85545566038056</v>
      </c>
      <c r="CI89" s="262">
        <f t="shared" si="74"/>
        <v>119.07555582505879</v>
      </c>
      <c r="CJ89" s="262">
        <f t="shared" si="75"/>
        <v>54.009087418147992</v>
      </c>
      <c r="CK89" s="262">
        <f t="shared" si="76"/>
        <v>23.977535970496408</v>
      </c>
      <c r="CL89" s="262">
        <f t="shared" si="77"/>
        <v>14.05031359332262</v>
      </c>
      <c r="CM89" s="262">
        <f t="shared" si="78"/>
        <v>21.444617675176321</v>
      </c>
      <c r="CN89" s="262">
        <f>CD89*parameters!J$4+CE89*parameters!K$4+CF89*parameters!L$4+CG89*parameters!M$4+CH89*parameters!N$4+CI89*parameters!O$4+CJ89*parameters!P$4+CK89*parameters!Q$4+CL89*parameters!R$4+CM89*parameters!S$4</f>
        <v>67684.48934944022</v>
      </c>
      <c r="CO89" s="262">
        <f t="shared" si="79"/>
        <v>55251.973683172262</v>
      </c>
      <c r="CP89" s="262">
        <f t="shared" si="80"/>
        <v>7487.822570859229</v>
      </c>
      <c r="CQ89" s="262">
        <f t="shared" si="81"/>
        <v>4156.8116972820817</v>
      </c>
      <c r="CR89" s="262">
        <f t="shared" si="82"/>
        <v>642.94492702741297</v>
      </c>
      <c r="CS89" s="262">
        <f t="shared" si="83"/>
        <v>144.93647109923333</v>
      </c>
      <c r="CT89" s="349" t="s">
        <v>3976</v>
      </c>
      <c r="CU89" t="s">
        <v>3977</v>
      </c>
      <c r="CV89" t="s">
        <v>3978</v>
      </c>
      <c r="CW89">
        <v>157882</v>
      </c>
      <c r="CX89" s="262">
        <v>1.5656853093711544E-2</v>
      </c>
      <c r="CY89">
        <v>11130</v>
      </c>
      <c r="CZ89">
        <v>0.92950431</v>
      </c>
      <c r="DA89">
        <v>98406</v>
      </c>
      <c r="DB89">
        <v>53217</v>
      </c>
      <c r="DC89">
        <v>5145</v>
      </c>
      <c r="DD89">
        <v>799</v>
      </c>
      <c r="DE89">
        <v>125</v>
      </c>
      <c r="DF89">
        <v>189</v>
      </c>
      <c r="DG89">
        <v>91469</v>
      </c>
      <c r="DH89">
        <v>49467</v>
      </c>
      <c r="DI89">
        <v>4782</v>
      </c>
      <c r="DJ89">
        <v>741</v>
      </c>
      <c r="DK89">
        <v>116</v>
      </c>
      <c r="DL89">
        <v>176</v>
      </c>
      <c r="DM89" s="262">
        <v>6937</v>
      </c>
      <c r="DN89" s="262">
        <v>3750</v>
      </c>
      <c r="DO89" s="262">
        <v>363</v>
      </c>
      <c r="DP89" s="262">
        <v>58</v>
      </c>
      <c r="DQ89" s="262">
        <v>9</v>
      </c>
      <c r="DR89" s="262">
        <v>13</v>
      </c>
      <c r="DS89" s="262">
        <v>0.62328827858780611</v>
      </c>
      <c r="DT89" s="262">
        <v>0.33706819016734019</v>
      </c>
      <c r="DU89" s="262">
        <v>3.2587628735384656E-2</v>
      </c>
      <c r="DV89" s="262">
        <v>5.0607415664863636E-3</v>
      </c>
      <c r="DW89" s="262">
        <v>7.9173053292965628E-4</v>
      </c>
      <c r="DX89" s="262">
        <v>1.1970965657896403E-3</v>
      </c>
      <c r="DY89" s="262">
        <v>6404.21</v>
      </c>
      <c r="DZ89" s="262">
        <v>3175.23</v>
      </c>
      <c r="EA89" s="262">
        <v>28.83</v>
      </c>
      <c r="EB89" s="262">
        <v>593.55999999999995</v>
      </c>
      <c r="EC89" s="262">
        <v>143.99</v>
      </c>
      <c r="ED89" s="262">
        <v>169.1</v>
      </c>
      <c r="EE89" s="262">
        <f t="shared" si="48"/>
        <v>0.6090593176172524</v>
      </c>
      <c r="EF89" s="262">
        <f t="shared" si="49"/>
        <v>0.30197376679993759</v>
      </c>
      <c r="EG89" s="262">
        <f t="shared" si="50"/>
        <v>2.7418182924834424E-3</v>
      </c>
      <c r="EH89" s="262">
        <f t="shared" si="51"/>
        <v>5.6449312025198477E-2</v>
      </c>
      <c r="EI89" s="262">
        <f t="shared" si="52"/>
        <v>1.3693874989063161E-2</v>
      </c>
      <c r="EJ89" s="262">
        <f t="shared" si="53"/>
        <v>1.6081910276064867E-2</v>
      </c>
      <c r="EK89" s="262">
        <v>3.0716933E-3</v>
      </c>
      <c r="EP89" s="262">
        <v>3.0938911517475807E-3</v>
      </c>
      <c r="EQ89" s="262">
        <v>1.4149700560221199E-2</v>
      </c>
      <c r="EU89" s="262">
        <v>2413.2399999999998</v>
      </c>
    </row>
    <row r="90" spans="1:151">
      <c r="A90" s="352">
        <v>5374</v>
      </c>
      <c r="B90" s="262">
        <v>5</v>
      </c>
      <c r="C90" s="262">
        <v>3</v>
      </c>
      <c r="D90" s="262">
        <v>74</v>
      </c>
      <c r="E90" s="262" t="s">
        <v>192</v>
      </c>
      <c r="F90" s="262" t="s">
        <v>2375</v>
      </c>
      <c r="G90" s="262" t="s">
        <v>2376</v>
      </c>
      <c r="H90" s="262" t="s">
        <v>2202</v>
      </c>
      <c r="I90" s="262">
        <v>3.9385670629719415E-3</v>
      </c>
      <c r="J90" s="262">
        <v>1.4821630804077011</v>
      </c>
      <c r="K90" s="262">
        <v>1.5124750499001995</v>
      </c>
      <c r="L90" s="262">
        <v>1.8163970472750117</v>
      </c>
      <c r="M90" s="262">
        <v>1.7650610869259935</v>
      </c>
      <c r="N90" s="262">
        <v>1.5987133092078809</v>
      </c>
      <c r="O90" s="262">
        <v>2.0255466052934405</v>
      </c>
      <c r="P90" s="262">
        <v>1.7841726618705036</v>
      </c>
      <c r="Q90" s="262">
        <v>1.5136210590756045</v>
      </c>
      <c r="R90" s="262">
        <v>1.3573309920983319</v>
      </c>
      <c r="S90" s="262">
        <v>1.3442622950819672</v>
      </c>
      <c r="T90" s="262">
        <v>1.3442622950819672</v>
      </c>
      <c r="U90">
        <v>10596</v>
      </c>
      <c r="V90">
        <v>6012</v>
      </c>
      <c r="W90">
        <v>31835</v>
      </c>
      <c r="X90">
        <v>9608</v>
      </c>
      <c r="Y90">
        <v>10322</v>
      </c>
      <c r="Z90">
        <v>5545</v>
      </c>
      <c r="AA90">
        <v>3355</v>
      </c>
      <c r="AB90">
        <v>0</v>
      </c>
      <c r="AC90">
        <v>15705</v>
      </c>
      <c r="AD90">
        <v>9093</v>
      </c>
      <c r="AE90">
        <v>57825</v>
      </c>
      <c r="AF90">
        <v>16545</v>
      </c>
      <c r="AG90">
        <v>19465</v>
      </c>
      <c r="AH90">
        <v>8037</v>
      </c>
      <c r="AI90" s="262">
        <v>4510</v>
      </c>
      <c r="AJ90" s="262">
        <v>0</v>
      </c>
      <c r="AK90" s="262">
        <v>0.64660261914984973</v>
      </c>
      <c r="AL90" s="262">
        <v>0.23248980249033921</v>
      </c>
      <c r="AM90" s="262">
        <v>0.10169332331472736</v>
      </c>
      <c r="AN90" s="262">
        <v>1.5269428939458995E-2</v>
      </c>
      <c r="AO90" s="262">
        <v>3.9448261056247314E-3</v>
      </c>
      <c r="AP90" s="262">
        <v>2.2488038277511963E-2</v>
      </c>
      <c r="AQ90" s="262">
        <v>0.12521766413052005</v>
      </c>
      <c r="AR90" s="262">
        <v>0.21537375480429838</v>
      </c>
      <c r="AS90" s="262">
        <v>0.1827123695976155</v>
      </c>
      <c r="AT90" s="262">
        <v>0.13707741783669308</v>
      </c>
      <c r="AU90" s="262">
        <v>0.13815201192250373</v>
      </c>
      <c r="AV90" s="262">
        <v>7.9214056004392505E-2</v>
      </c>
      <c r="AW90" s="262">
        <v>3.9540356106361287E-2</v>
      </c>
      <c r="AX90" s="262">
        <v>2.4480351400109814E-2</v>
      </c>
      <c r="AY90" s="262">
        <v>3.5743979919993722E-2</v>
      </c>
      <c r="AZ90" s="262">
        <v>48190</v>
      </c>
      <c r="BA90" s="262">
        <v>17327</v>
      </c>
      <c r="BB90" s="262">
        <v>7579</v>
      </c>
      <c r="BC90" s="262">
        <v>1138</v>
      </c>
      <c r="BD90" s="262">
        <v>294</v>
      </c>
      <c r="BE90" s="262">
        <v>127499</v>
      </c>
      <c r="BF90" s="262">
        <v>1</v>
      </c>
      <c r="BG90" s="262">
        <v>2</v>
      </c>
      <c r="BH90" s="262">
        <v>3.68</v>
      </c>
      <c r="BI90" s="262">
        <v>8.6999999999999993</v>
      </c>
      <c r="BJ90" s="262">
        <v>23</v>
      </c>
      <c r="BK90" s="262">
        <f t="shared" si="54"/>
        <v>127397</v>
      </c>
      <c r="BL90" s="262">
        <f t="shared" si="55"/>
        <v>-102</v>
      </c>
      <c r="BM90" s="274">
        <f t="shared" si="56"/>
        <v>-8.0000627455901617E-4</v>
      </c>
      <c r="BN90" s="262">
        <f t="shared" si="57"/>
        <v>2.5466877786149886E-3</v>
      </c>
      <c r="BO90" s="262">
        <f t="shared" si="44"/>
        <v>9.1567667856530207E-4</v>
      </c>
      <c r="BP90" s="262">
        <f t="shared" si="45"/>
        <v>4.0052597373154179E-4</v>
      </c>
      <c r="BQ90" s="262">
        <f t="shared" si="46"/>
        <v>6.0139669891343787E-5</v>
      </c>
      <c r="BR90" s="262">
        <f t="shared" si="47"/>
        <v>1.5536962168765443E-5</v>
      </c>
      <c r="BS90" s="262">
        <f t="shared" si="58"/>
        <v>272.49559231180376</v>
      </c>
      <c r="BT90" s="262">
        <f t="shared" si="59"/>
        <v>97.977404606487326</v>
      </c>
      <c r="BU90" s="262">
        <f t="shared" si="60"/>
        <v>42.856279189274971</v>
      </c>
      <c r="BV90" s="262">
        <f t="shared" si="61"/>
        <v>6.4349446783737854</v>
      </c>
      <c r="BW90" s="262">
        <f t="shared" si="62"/>
        <v>1.6624549520579024</v>
      </c>
      <c r="BX90" s="262">
        <f t="shared" si="63"/>
        <v>272.49559231180376</v>
      </c>
      <c r="BY90" s="262">
        <f t="shared" si="64"/>
        <v>195.95480921297465</v>
      </c>
      <c r="BZ90" s="262">
        <f t="shared" si="65"/>
        <v>157.71110741653189</v>
      </c>
      <c r="CA90" s="262">
        <f t="shared" si="66"/>
        <v>55.98401870185193</v>
      </c>
      <c r="CB90" s="262">
        <f t="shared" si="67"/>
        <v>38.236463897331753</v>
      </c>
      <c r="CC90" s="262">
        <f t="shared" si="68"/>
        <v>720.38199154049403</v>
      </c>
      <c r="CD90" s="262">
        <f t="shared" si="69"/>
        <v>16.199977800192929</v>
      </c>
      <c r="CE90" s="262">
        <f t="shared" si="70"/>
        <v>90.204550262392715</v>
      </c>
      <c r="CF90" s="262">
        <f t="shared" si="71"/>
        <v>155.15137441147451</v>
      </c>
      <c r="CG90" s="262">
        <f t="shared" si="72"/>
        <v>131.62270068981306</v>
      </c>
      <c r="CH90" s="262">
        <f t="shared" si="73"/>
        <v>98.748103256425395</v>
      </c>
      <c r="CI90" s="262">
        <f t="shared" si="74"/>
        <v>99.522221484059315</v>
      </c>
      <c r="CJ90" s="262">
        <f t="shared" si="75"/>
        <v>57.064379422444503</v>
      </c>
      <c r="CK90" s="262">
        <f t="shared" si="76"/>
        <v>28.484160478120877</v>
      </c>
      <c r="CL90" s="262">
        <f t="shared" si="77"/>
        <v>17.635204295222231</v>
      </c>
      <c r="CM90" s="262">
        <f t="shared" si="78"/>
        <v>25.749319440348508</v>
      </c>
      <c r="CN90" s="262">
        <f>CD90*parameters!J$4+CE90*parameters!K$4+CF90*parameters!L$4+CG90*parameters!M$4+CH90*parameters!N$4+CI90*parameters!O$4+CJ90*parameters!P$4+CK90*parameters!Q$4+CL90*parameters!R$4+CM90*parameters!S$4</f>
        <v>72928.152590927799</v>
      </c>
      <c r="CO90" s="262">
        <f t="shared" si="79"/>
        <v>47155.534475053813</v>
      </c>
      <c r="CP90" s="262">
        <f t="shared" si="80"/>
        <v>16955.051791850125</v>
      </c>
      <c r="CQ90" s="262">
        <f t="shared" si="81"/>
        <v>7416.3062001749922</v>
      </c>
      <c r="CR90" s="262">
        <f t="shared" si="82"/>
        <v>1113.5712436731944</v>
      </c>
      <c r="CS90" s="262">
        <f t="shared" si="83"/>
        <v>287.68888017567588</v>
      </c>
      <c r="CT90" s="349" t="s">
        <v>3979</v>
      </c>
      <c r="CU90" t="s">
        <v>3980</v>
      </c>
      <c r="CV90" t="s">
        <v>3981</v>
      </c>
      <c r="CW90">
        <v>175587</v>
      </c>
      <c r="CX90" s="262">
        <v>1.7412623758031497E-2</v>
      </c>
      <c r="CY90">
        <v>14774</v>
      </c>
      <c r="CZ90">
        <v>0.91585936999999995</v>
      </c>
      <c r="DA90">
        <v>116191</v>
      </c>
      <c r="DB90">
        <v>56062</v>
      </c>
      <c r="DC90">
        <v>2105</v>
      </c>
      <c r="DD90">
        <v>815</v>
      </c>
      <c r="DE90">
        <v>205</v>
      </c>
      <c r="DF90">
        <v>213</v>
      </c>
      <c r="DG90">
        <v>106416</v>
      </c>
      <c r="DH90">
        <v>51344</v>
      </c>
      <c r="DI90">
        <v>1930</v>
      </c>
      <c r="DJ90">
        <v>747</v>
      </c>
      <c r="DK90">
        <v>187</v>
      </c>
      <c r="DL90">
        <v>195</v>
      </c>
      <c r="DM90" s="262">
        <v>9775</v>
      </c>
      <c r="DN90" s="262">
        <v>4718</v>
      </c>
      <c r="DO90" s="262">
        <v>175</v>
      </c>
      <c r="DP90" s="262">
        <v>68</v>
      </c>
      <c r="DQ90" s="262">
        <v>18</v>
      </c>
      <c r="DR90" s="262">
        <v>18</v>
      </c>
      <c r="DS90" s="262">
        <v>0.66172894348670463</v>
      </c>
      <c r="DT90" s="262">
        <v>0.31928331824109984</v>
      </c>
      <c r="DU90" s="262">
        <v>1.1988359047082073E-2</v>
      </c>
      <c r="DV90" s="262">
        <v>4.641573692813249E-3</v>
      </c>
      <c r="DW90" s="262">
        <v>1.1675124012597744E-3</v>
      </c>
      <c r="DX90" s="262">
        <v>1.2130738608211314E-3</v>
      </c>
      <c r="DY90" s="262">
        <v>7122.38</v>
      </c>
      <c r="DZ90" s="262">
        <v>3531.3</v>
      </c>
      <c r="EA90" s="262">
        <v>32.06</v>
      </c>
      <c r="EB90" s="262">
        <v>660.13</v>
      </c>
      <c r="EC90" s="262">
        <v>160.15</v>
      </c>
      <c r="ED90" s="262">
        <v>188.06</v>
      </c>
      <c r="EE90" s="262">
        <f t="shared" si="48"/>
        <v>0.60905860059106842</v>
      </c>
      <c r="EF90" s="262">
        <f t="shared" si="49"/>
        <v>0.30197330615148871</v>
      </c>
      <c r="EG90" s="262">
        <f t="shared" si="50"/>
        <v>2.7415581217162879E-3</v>
      </c>
      <c r="EH90" s="262">
        <f t="shared" si="51"/>
        <v>5.6449930221103339E-2</v>
      </c>
      <c r="EI90" s="262">
        <f t="shared" si="52"/>
        <v>1.369496360551664E-2</v>
      </c>
      <c r="EJ90" s="262">
        <f t="shared" si="53"/>
        <v>1.6081641309106835E-2</v>
      </c>
      <c r="EK90" s="262">
        <v>3.4161554999999999E-3</v>
      </c>
      <c r="EP90" s="262">
        <v>3.4037029075066542E-3</v>
      </c>
      <c r="EQ90" s="262">
        <v>1.5566603534183654E-2</v>
      </c>
      <c r="EU90" s="262">
        <v>2654.89</v>
      </c>
    </row>
    <row r="91" spans="1:151">
      <c r="A91" s="352">
        <v>5378</v>
      </c>
      <c r="B91" s="262">
        <v>5</v>
      </c>
      <c r="C91" s="262">
        <v>3</v>
      </c>
      <c r="D91" s="262">
        <v>78</v>
      </c>
      <c r="E91" s="262" t="s">
        <v>192</v>
      </c>
      <c r="F91" s="262" t="s">
        <v>2377</v>
      </c>
      <c r="G91" s="262" t="s">
        <v>2378</v>
      </c>
      <c r="H91" s="262" t="s">
        <v>2202</v>
      </c>
      <c r="I91" s="262">
        <v>3.8478819368440455E-3</v>
      </c>
      <c r="J91" s="262">
        <v>1.5536634900796751</v>
      </c>
      <c r="K91" s="262">
        <v>1.4813949307927377</v>
      </c>
      <c r="L91" s="262">
        <v>1.9897487259551654</v>
      </c>
      <c r="M91" s="262">
        <v>1.8179257362355954</v>
      </c>
      <c r="N91" s="262">
        <v>1.4945634266886325</v>
      </c>
      <c r="O91" s="262">
        <v>2.1413762681958537</v>
      </c>
      <c r="P91" s="262">
        <v>1.9309572301425662</v>
      </c>
      <c r="Q91" s="262">
        <v>1.6608402330573444</v>
      </c>
      <c r="R91" s="262">
        <v>1.5610068259385665</v>
      </c>
      <c r="S91" s="262">
        <v>1.4528301886792452</v>
      </c>
      <c r="T91" s="262">
        <v>1.4528301886792452</v>
      </c>
      <c r="U91">
        <v>6401</v>
      </c>
      <c r="V91">
        <v>5563</v>
      </c>
      <c r="W91">
        <v>33947</v>
      </c>
      <c r="X91">
        <v>10845</v>
      </c>
      <c r="Y91">
        <v>9444</v>
      </c>
      <c r="Z91">
        <v>5605</v>
      </c>
      <c r="AA91">
        <v>5539</v>
      </c>
      <c r="AB91">
        <v>0</v>
      </c>
      <c r="AC91">
        <v>9945</v>
      </c>
      <c r="AD91">
        <v>8241</v>
      </c>
      <c r="AE91">
        <v>67546</v>
      </c>
      <c r="AF91">
        <v>18734</v>
      </c>
      <c r="AG91">
        <v>19190</v>
      </c>
      <c r="AH91">
        <v>9075</v>
      </c>
      <c r="AI91" s="262">
        <v>8047</v>
      </c>
      <c r="AJ91" s="262">
        <v>0</v>
      </c>
      <c r="AK91" s="262">
        <v>0.67329561061363508</v>
      </c>
      <c r="AL91" s="262">
        <v>0.17696258858429928</v>
      </c>
      <c r="AM91" s="262">
        <v>0.11837334505301324</v>
      </c>
      <c r="AN91" s="262">
        <v>2.5984727792122176E-2</v>
      </c>
      <c r="AO91" s="262">
        <v>5.3837279569301762E-3</v>
      </c>
      <c r="AP91" s="262">
        <v>2.7363369450198967E-2</v>
      </c>
      <c r="AQ91" s="262">
        <v>0.12871663412671208</v>
      </c>
      <c r="AR91" s="262">
        <v>0.21916032013353801</v>
      </c>
      <c r="AS91" s="262">
        <v>0.18307823002518742</v>
      </c>
      <c r="AT91" s="262">
        <v>0.13586300430719706</v>
      </c>
      <c r="AU91" s="262">
        <v>0.12642890144119706</v>
      </c>
      <c r="AV91" s="262">
        <v>8.0189874360999752E-2</v>
      </c>
      <c r="AW91" s="262">
        <v>3.8608283529815046E-2</v>
      </c>
      <c r="AX91" s="262">
        <v>2.298165342712789E-2</v>
      </c>
      <c r="AY91" s="262">
        <v>3.7609729198026735E-2</v>
      </c>
      <c r="AZ91" s="262">
        <v>49024</v>
      </c>
      <c r="BA91" s="262">
        <v>12885</v>
      </c>
      <c r="BB91" s="262">
        <v>8619</v>
      </c>
      <c r="BC91" s="262">
        <v>1892</v>
      </c>
      <c r="BD91" s="262">
        <v>392</v>
      </c>
      <c r="BE91" s="262">
        <v>134210</v>
      </c>
      <c r="BF91" s="262">
        <v>1</v>
      </c>
      <c r="BG91" s="262">
        <v>2</v>
      </c>
      <c r="BH91" s="262">
        <v>3.42</v>
      </c>
      <c r="BI91" s="262">
        <v>9.1999999999999993</v>
      </c>
      <c r="BJ91" s="262">
        <v>32</v>
      </c>
      <c r="BK91" s="262">
        <f t="shared" si="54"/>
        <v>134221</v>
      </c>
      <c r="BL91" s="262">
        <f t="shared" si="55"/>
        <v>11</v>
      </c>
      <c r="BM91" s="274">
        <f t="shared" si="56"/>
        <v>8.1961105729826394E-5</v>
      </c>
      <c r="BN91" s="262">
        <f t="shared" si="57"/>
        <v>2.5907620182365888E-3</v>
      </c>
      <c r="BO91" s="262">
        <f t="shared" si="44"/>
        <v>6.8093114811068958E-4</v>
      </c>
      <c r="BP91" s="262">
        <f t="shared" si="45"/>
        <v>4.554866562332971E-4</v>
      </c>
      <c r="BQ91" s="262">
        <f t="shared" si="46"/>
        <v>9.9986164705116382E-5</v>
      </c>
      <c r="BR91" s="262">
        <f t="shared" si="47"/>
        <v>2.0715949558353924E-5</v>
      </c>
      <c r="BS91" s="262">
        <f t="shared" si="58"/>
        <v>277.211535951315</v>
      </c>
      <c r="BT91" s="262">
        <f t="shared" si="59"/>
        <v>72.859632847843784</v>
      </c>
      <c r="BU91" s="262">
        <f t="shared" si="60"/>
        <v>48.737072216962787</v>
      </c>
      <c r="BV91" s="262">
        <f t="shared" si="61"/>
        <v>10.698519623447453</v>
      </c>
      <c r="BW91" s="262">
        <f t="shared" si="62"/>
        <v>2.21660660274387</v>
      </c>
      <c r="BX91" s="262">
        <f t="shared" si="63"/>
        <v>277.211535951315</v>
      </c>
      <c r="BY91" s="262">
        <f t="shared" si="64"/>
        <v>145.71926569568757</v>
      </c>
      <c r="BZ91" s="262">
        <f t="shared" si="65"/>
        <v>166.68078698201273</v>
      </c>
      <c r="CA91" s="262">
        <f t="shared" si="66"/>
        <v>98.426380535716561</v>
      </c>
      <c r="CB91" s="262">
        <f t="shared" si="67"/>
        <v>70.93141128780384</v>
      </c>
      <c r="CC91" s="262">
        <f t="shared" si="68"/>
        <v>758.96938045253569</v>
      </c>
      <c r="CD91" s="262">
        <f t="shared" si="69"/>
        <v>20.76795955871135</v>
      </c>
      <c r="CE91" s="262">
        <f t="shared" si="70"/>
        <v>97.691984057086387</v>
      </c>
      <c r="CF91" s="262">
        <f t="shared" si="71"/>
        <v>166.33597239153073</v>
      </c>
      <c r="CG91" s="262">
        <f t="shared" si="72"/>
        <v>138.95077081656331</v>
      </c>
      <c r="CH91" s="262">
        <f t="shared" si="73"/>
        <v>103.11586020545354</v>
      </c>
      <c r="CI91" s="262">
        <f t="shared" si="74"/>
        <v>95.955664998120028</v>
      </c>
      <c r="CJ91" s="262">
        <f t="shared" si="75"/>
        <v>60.861659262334655</v>
      </c>
      <c r="CK91" s="262">
        <f t="shared" si="76"/>
        <v>29.302505030959562</v>
      </c>
      <c r="CL91" s="262">
        <f t="shared" si="77"/>
        <v>17.442371263362148</v>
      </c>
      <c r="CM91" s="262">
        <f t="shared" si="78"/>
        <v>28.544632868413995</v>
      </c>
      <c r="CN91" s="262">
        <f>CD91*parameters!J$4+CE91*parameters!K$4+CF91*parameters!L$4+CG91*parameters!M$4+CH91*parameters!N$4+CI91*parameters!O$4+CJ91*parameters!P$4+CK91*parameters!Q$4+CL91*parameters!R$4+CM91*parameters!S$4</f>
        <v>76128.117333641989</v>
      </c>
      <c r="CO91" s="262">
        <f t="shared" si="79"/>
        <v>51256.727245020942</v>
      </c>
      <c r="CP91" s="262">
        <f t="shared" si="80"/>
        <v>13471.82870741055</v>
      </c>
      <c r="CQ91" s="262">
        <f t="shared" si="81"/>
        <v>9011.5399013714814</v>
      </c>
      <c r="CR91" s="262">
        <f t="shared" si="82"/>
        <v>1978.1684062414249</v>
      </c>
      <c r="CS91" s="262">
        <f t="shared" si="83"/>
        <v>409.85307359758912</v>
      </c>
      <c r="CT91" s="349" t="s">
        <v>3982</v>
      </c>
      <c r="CU91" t="s">
        <v>3983</v>
      </c>
      <c r="CV91" t="s">
        <v>3984</v>
      </c>
      <c r="CW91">
        <v>178601</v>
      </c>
      <c r="CX91" s="262">
        <v>1.7711516318452868E-2</v>
      </c>
      <c r="CY91">
        <v>14719</v>
      </c>
      <c r="CZ91">
        <v>0.91758724999999997</v>
      </c>
      <c r="DA91">
        <v>124450</v>
      </c>
      <c r="DB91">
        <v>50056</v>
      </c>
      <c r="DC91">
        <v>2192</v>
      </c>
      <c r="DD91">
        <v>1363</v>
      </c>
      <c r="DE91">
        <v>240</v>
      </c>
      <c r="DF91">
        <v>299</v>
      </c>
      <c r="DG91">
        <v>114195</v>
      </c>
      <c r="DH91">
        <v>45929</v>
      </c>
      <c r="DI91">
        <v>2011</v>
      </c>
      <c r="DJ91">
        <v>1250</v>
      </c>
      <c r="DK91">
        <v>220</v>
      </c>
      <c r="DL91">
        <v>273</v>
      </c>
      <c r="DM91" s="262">
        <v>10255</v>
      </c>
      <c r="DN91" s="262">
        <v>4127</v>
      </c>
      <c r="DO91" s="262">
        <v>181</v>
      </c>
      <c r="DP91" s="262">
        <v>113</v>
      </c>
      <c r="DQ91" s="262">
        <v>20</v>
      </c>
      <c r="DR91" s="262">
        <v>26</v>
      </c>
      <c r="DS91" s="262">
        <v>0.6968046091567236</v>
      </c>
      <c r="DT91" s="262">
        <v>0.28026718775370801</v>
      </c>
      <c r="DU91" s="262">
        <v>1.2273167563451492E-2</v>
      </c>
      <c r="DV91" s="262">
        <v>7.6315362176023653E-3</v>
      </c>
      <c r="DW91" s="262">
        <v>1.3437774704508933E-3</v>
      </c>
      <c r="DX91" s="262">
        <v>1.6741227652700714E-3</v>
      </c>
      <c r="DY91" s="262">
        <v>7244.64</v>
      </c>
      <c r="DZ91" s="262">
        <v>3591.92</v>
      </c>
      <c r="EA91" s="262">
        <v>32.619999999999997</v>
      </c>
      <c r="EB91" s="262">
        <v>671.46</v>
      </c>
      <c r="EC91" s="262">
        <v>162.88</v>
      </c>
      <c r="ED91" s="262">
        <v>191.3</v>
      </c>
      <c r="EE91" s="262">
        <f t="shared" si="48"/>
        <v>0.60905839684837593</v>
      </c>
      <c r="EF91" s="262">
        <f t="shared" si="49"/>
        <v>0.30197346407932191</v>
      </c>
      <c r="EG91" s="262">
        <f t="shared" si="50"/>
        <v>2.7423702082082784E-3</v>
      </c>
      <c r="EH91" s="262">
        <f t="shared" si="51"/>
        <v>5.6449782342229637E-2</v>
      </c>
      <c r="EI91" s="262">
        <f t="shared" si="52"/>
        <v>1.3693355595124598E-2</v>
      </c>
      <c r="EJ91" s="262">
        <f t="shared" si="53"/>
        <v>1.6082630926739536E-2</v>
      </c>
      <c r="EK91" s="262">
        <v>3.4747968999999999E-3</v>
      </c>
      <c r="EP91" s="262">
        <v>3.4681836479809368E-3</v>
      </c>
      <c r="EQ91" s="262">
        <v>1.5861501811098494E-2</v>
      </c>
      <c r="EU91" s="262">
        <v>2705.18</v>
      </c>
    </row>
    <row r="92" spans="1:151">
      <c r="A92" s="352">
        <v>5382</v>
      </c>
      <c r="B92" s="262">
        <v>5</v>
      </c>
      <c r="C92" s="262">
        <v>3</v>
      </c>
      <c r="D92" s="262">
        <v>82</v>
      </c>
      <c r="E92" s="262" t="s">
        <v>192</v>
      </c>
      <c r="F92" s="262" t="s">
        <v>2379</v>
      </c>
      <c r="G92" s="262" t="s">
        <v>2380</v>
      </c>
      <c r="H92" s="262" t="s">
        <v>2202</v>
      </c>
      <c r="I92" s="262">
        <v>8.67274285196689E-3</v>
      </c>
      <c r="J92" s="262">
        <v>1.4286222348673447</v>
      </c>
      <c r="K92" s="262">
        <v>1.4759803921568628</v>
      </c>
      <c r="L92" s="262">
        <v>1.6836981607105392</v>
      </c>
      <c r="M92" s="262">
        <v>1.5926537556923386</v>
      </c>
      <c r="N92" s="262">
        <v>1.4528996173093907</v>
      </c>
      <c r="O92" s="262">
        <v>1.9659589099974211</v>
      </c>
      <c r="P92" s="262">
        <v>1.7625211443700817</v>
      </c>
      <c r="Q92" s="262">
        <v>1.4353221358736525</v>
      </c>
      <c r="R92" s="262">
        <v>1.3620342396777443</v>
      </c>
      <c r="S92" s="262">
        <v>1.3972659486329744</v>
      </c>
      <c r="T92" s="262">
        <v>1.3972659486329744</v>
      </c>
      <c r="U92">
        <v>14059</v>
      </c>
      <c r="V92">
        <v>10200</v>
      </c>
      <c r="W92">
        <v>71495</v>
      </c>
      <c r="X92">
        <v>26777</v>
      </c>
      <c r="Y92">
        <v>25230</v>
      </c>
      <c r="Z92">
        <v>13936</v>
      </c>
      <c r="AA92">
        <v>13277</v>
      </c>
      <c r="AB92">
        <v>0</v>
      </c>
      <c r="AC92">
        <v>20085</v>
      </c>
      <c r="AD92">
        <v>15055</v>
      </c>
      <c r="AE92">
        <v>120376</v>
      </c>
      <c r="AF92">
        <v>41697</v>
      </c>
      <c r="AG92">
        <v>46835</v>
      </c>
      <c r="AH92">
        <v>19566</v>
      </c>
      <c r="AI92" s="262">
        <v>18552</v>
      </c>
      <c r="AJ92" s="262">
        <v>0</v>
      </c>
      <c r="AK92" s="262">
        <v>0.74088269524894734</v>
      </c>
      <c r="AL92" s="262">
        <v>0.14035622231294673</v>
      </c>
      <c r="AM92" s="262">
        <v>9.8104331824192162E-2</v>
      </c>
      <c r="AN92" s="262">
        <v>1.6988501684835264E-2</v>
      </c>
      <c r="AO92" s="262">
        <v>3.6682489290784897E-3</v>
      </c>
      <c r="AP92" s="262">
        <v>2.4386955170101914E-2</v>
      </c>
      <c r="AQ92" s="262">
        <v>0.10891541535730204</v>
      </c>
      <c r="AR92" s="262">
        <v>0.19315547198927288</v>
      </c>
      <c r="AS92" s="262">
        <v>0.17719214793229632</v>
      </c>
      <c r="AT92" s="262">
        <v>0.14876379748826721</v>
      </c>
      <c r="AU92" s="262">
        <v>0.15247558869907524</v>
      </c>
      <c r="AV92" s="262">
        <v>9.2880926786697474E-2</v>
      </c>
      <c r="AW92" s="262">
        <v>4.1979572039088045E-2</v>
      </c>
      <c r="AX92" s="262">
        <v>2.4312045155756648E-2</v>
      </c>
      <c r="AY92" s="262">
        <v>3.5938079382142205E-2</v>
      </c>
      <c r="AZ92" s="262">
        <v>121587</v>
      </c>
      <c r="BA92" s="262">
        <v>23034</v>
      </c>
      <c r="BB92" s="262">
        <v>16100</v>
      </c>
      <c r="BC92" s="262">
        <v>2788</v>
      </c>
      <c r="BD92" s="262">
        <v>602</v>
      </c>
      <c r="BE92" s="262">
        <v>267015</v>
      </c>
      <c r="BF92" s="262">
        <v>1</v>
      </c>
      <c r="BG92" s="262">
        <v>2</v>
      </c>
      <c r="BH92" s="262">
        <v>3.16</v>
      </c>
      <c r="BI92" s="262">
        <v>9.9</v>
      </c>
      <c r="BJ92" s="262">
        <v>35</v>
      </c>
      <c r="BK92" s="262">
        <f t="shared" si="54"/>
        <v>267202</v>
      </c>
      <c r="BL92" s="262">
        <f t="shared" si="55"/>
        <v>187</v>
      </c>
      <c r="BM92" s="274">
        <f t="shared" si="56"/>
        <v>7.0033518716176998E-4</v>
      </c>
      <c r="BN92" s="262">
        <f t="shared" si="57"/>
        <v>6.425485099366272E-3</v>
      </c>
      <c r="BO92" s="262">
        <f t="shared" si="44"/>
        <v>1.2172734237936844E-3</v>
      </c>
      <c r="BP92" s="262">
        <f t="shared" si="45"/>
        <v>8.5083364257525045E-4</v>
      </c>
      <c r="BQ92" s="262">
        <f t="shared" si="46"/>
        <v>1.473369065527825E-4</v>
      </c>
      <c r="BR92" s="262">
        <f t="shared" si="47"/>
        <v>3.1813779678900667E-5</v>
      </c>
      <c r="BS92" s="262">
        <f t="shared" si="58"/>
        <v>687.52690563219107</v>
      </c>
      <c r="BT92" s="262">
        <f t="shared" si="59"/>
        <v>130.24825634592423</v>
      </c>
      <c r="BU92" s="262">
        <f t="shared" si="60"/>
        <v>91.039199755551792</v>
      </c>
      <c r="BV92" s="262">
        <f t="shared" si="61"/>
        <v>15.765049001147727</v>
      </c>
      <c r="BW92" s="262">
        <f t="shared" si="62"/>
        <v>3.4040744256423716</v>
      </c>
      <c r="BX92" s="262">
        <f t="shared" si="63"/>
        <v>687.52690563219107</v>
      </c>
      <c r="BY92" s="262">
        <f t="shared" si="64"/>
        <v>260.49651269184847</v>
      </c>
      <c r="BZ92" s="262">
        <f t="shared" si="65"/>
        <v>287.68387122754365</v>
      </c>
      <c r="CA92" s="262">
        <f t="shared" si="66"/>
        <v>156.0739851113625</v>
      </c>
      <c r="CB92" s="262">
        <f t="shared" si="67"/>
        <v>119.14260489748301</v>
      </c>
      <c r="CC92" s="262">
        <f t="shared" si="68"/>
        <v>1510.9238795604288</v>
      </c>
      <c r="CD92" s="262">
        <f t="shared" si="69"/>
        <v>36.846832916276639</v>
      </c>
      <c r="CE92" s="262">
        <f t="shared" si="70"/>
        <v>164.56290191559029</v>
      </c>
      <c r="CF92" s="262">
        <f t="shared" si="71"/>
        <v>291.84321509635794</v>
      </c>
      <c r="CG92" s="262">
        <f t="shared" si="72"/>
        <v>267.72384758151054</v>
      </c>
      <c r="CH92" s="262">
        <f t="shared" si="73"/>
        <v>224.77077403911466</v>
      </c>
      <c r="CI92" s="262">
        <f t="shared" si="74"/>
        <v>230.37900801546704</v>
      </c>
      <c r="CJ92" s="262">
        <f t="shared" si="75"/>
        <v>140.33601023772511</v>
      </c>
      <c r="CK92" s="262">
        <f t="shared" si="76"/>
        <v>63.427937847585405</v>
      </c>
      <c r="CL92" s="262">
        <f t="shared" si="77"/>
        <v>36.733649586784161</v>
      </c>
      <c r="CM92" s="262">
        <f t="shared" si="78"/>
        <v>54.299702324016955</v>
      </c>
      <c r="CN92" s="262">
        <f>CD92*parameters!J$4+CE92*parameters!K$4+CF92*parameters!L$4+CG92*parameters!M$4+CH92*parameters!N$4+CI92*parameters!O$4+CJ92*parameters!P$4+CK92*parameters!Q$4+CL92*parameters!R$4+CM92*parameters!S$4</f>
        <v>157265.49163405981</v>
      </c>
      <c r="CO92" s="262">
        <f t="shared" si="79"/>
        <v>116515.28131149302</v>
      </c>
      <c r="CP92" s="262">
        <f t="shared" si="80"/>
        <v>22073.190305944961</v>
      </c>
      <c r="CQ92" s="262">
        <f t="shared" si="81"/>
        <v>15428.42597576252</v>
      </c>
      <c r="CR92" s="262">
        <f t="shared" si="82"/>
        <v>2671.7050695916714</v>
      </c>
      <c r="CS92" s="262">
        <f t="shared" si="83"/>
        <v>576.88897126764209</v>
      </c>
      <c r="CT92" s="349" t="s">
        <v>3985</v>
      </c>
      <c r="CU92" t="s">
        <v>3986</v>
      </c>
      <c r="CV92" t="s">
        <v>3987</v>
      </c>
      <c r="CW92">
        <v>362456</v>
      </c>
      <c r="CX92" s="262">
        <v>3.5944061672225532E-2</v>
      </c>
      <c r="CY92">
        <v>25409</v>
      </c>
      <c r="CZ92">
        <v>0.92989770000000005</v>
      </c>
      <c r="DA92">
        <v>245574</v>
      </c>
      <c r="DB92">
        <v>108360</v>
      </c>
      <c r="DC92">
        <v>5125</v>
      </c>
      <c r="DD92">
        <v>2464</v>
      </c>
      <c r="DE92">
        <v>429</v>
      </c>
      <c r="DF92">
        <v>501</v>
      </c>
      <c r="DG92">
        <v>228362</v>
      </c>
      <c r="DH92">
        <v>100764</v>
      </c>
      <c r="DI92">
        <v>4767</v>
      </c>
      <c r="DJ92">
        <v>2291</v>
      </c>
      <c r="DK92">
        <v>400</v>
      </c>
      <c r="DL92">
        <v>464</v>
      </c>
      <c r="DM92" s="262">
        <v>17212</v>
      </c>
      <c r="DN92" s="262">
        <v>7596</v>
      </c>
      <c r="DO92" s="262">
        <v>358</v>
      </c>
      <c r="DP92" s="262">
        <v>173</v>
      </c>
      <c r="DQ92" s="262">
        <v>29</v>
      </c>
      <c r="DR92" s="262">
        <v>37</v>
      </c>
      <c r="DS92" s="262">
        <v>0.67752775509303198</v>
      </c>
      <c r="DT92" s="262">
        <v>0.29896042554130708</v>
      </c>
      <c r="DU92" s="262">
        <v>1.413964729511996E-2</v>
      </c>
      <c r="DV92" s="262">
        <v>6.7980665239366989E-3</v>
      </c>
      <c r="DW92" s="262">
        <v>1.1835919394354074E-3</v>
      </c>
      <c r="DX92" s="262">
        <v>1.3822367404595316E-3</v>
      </c>
      <c r="DY92" s="262">
        <v>14702.41</v>
      </c>
      <c r="DZ92" s="262">
        <v>7289.51</v>
      </c>
      <c r="EA92" s="262">
        <v>66.19</v>
      </c>
      <c r="EB92" s="262">
        <v>1362.67</v>
      </c>
      <c r="EC92" s="262">
        <v>330.58</v>
      </c>
      <c r="ED92" s="262">
        <v>388.21</v>
      </c>
      <c r="EE92" s="262">
        <f t="shared" si="48"/>
        <v>0.60905848778582217</v>
      </c>
      <c r="EF92" s="262">
        <f t="shared" si="49"/>
        <v>0.30197348171487731</v>
      </c>
      <c r="EG92" s="262">
        <f t="shared" si="50"/>
        <v>2.7419709630287534E-3</v>
      </c>
      <c r="EH92" s="262">
        <f t="shared" si="51"/>
        <v>5.6449638498117412E-2</v>
      </c>
      <c r="EI92" s="262">
        <f t="shared" si="52"/>
        <v>1.3694527284454527E-2</v>
      </c>
      <c r="EJ92" s="262">
        <f t="shared" si="53"/>
        <v>1.6081893753699839E-2</v>
      </c>
      <c r="EK92" s="262">
        <v>7.0518135999999999E-3</v>
      </c>
      <c r="EP92" s="262">
        <v>7.2092260519595833E-3</v>
      </c>
      <c r="EQ92" s="262">
        <v>3.2970904567393863E-2</v>
      </c>
      <c r="EU92" s="262">
        <v>5623.2</v>
      </c>
    </row>
    <row r="93" spans="1:151">
      <c r="A93" s="352">
        <v>5512</v>
      </c>
      <c r="B93" s="262">
        <v>5</v>
      </c>
      <c r="C93" s="262">
        <v>5</v>
      </c>
      <c r="D93" s="262">
        <v>12</v>
      </c>
      <c r="E93" s="262" t="s">
        <v>192</v>
      </c>
      <c r="F93" s="262" t="s">
        <v>2381</v>
      </c>
      <c r="G93" s="262" t="s">
        <v>2382</v>
      </c>
      <c r="H93" s="262" t="s">
        <v>2202</v>
      </c>
      <c r="I93" s="262">
        <v>1.2549003525833477E-3</v>
      </c>
      <c r="J93" s="262">
        <v>1.7241549469528745</v>
      </c>
      <c r="K93" s="262">
        <v>1.8793103448275863</v>
      </c>
      <c r="L93" s="262">
        <v>2.9485895339329518</v>
      </c>
      <c r="M93" s="262">
        <v>2.5193836978131214</v>
      </c>
      <c r="N93" s="262">
        <v>1.9904153354632588</v>
      </c>
      <c r="O93" s="262">
        <v>2.6305147058823528</v>
      </c>
      <c r="P93" s="262">
        <v>2.8066666666666666</v>
      </c>
      <c r="Q93" s="262">
        <v>2.2736111111111112</v>
      </c>
      <c r="R93" s="262">
        <v>2.1305057096247961</v>
      </c>
      <c r="S93" s="262">
        <v>1.7640449438202248</v>
      </c>
      <c r="T93" s="262">
        <v>1.7640449438202248</v>
      </c>
      <c r="U93">
        <v>4053</v>
      </c>
      <c r="V93">
        <v>2668</v>
      </c>
      <c r="W93">
        <v>9784</v>
      </c>
      <c r="X93">
        <v>3264</v>
      </c>
      <c r="Y93">
        <v>2288</v>
      </c>
      <c r="Z93">
        <v>1333</v>
      </c>
      <c r="AA93">
        <v>1958</v>
      </c>
      <c r="AB93">
        <v>0</v>
      </c>
      <c r="AC93">
        <v>6988</v>
      </c>
      <c r="AD93">
        <v>5014</v>
      </c>
      <c r="AE93">
        <v>28849</v>
      </c>
      <c r="AF93">
        <v>7561</v>
      </c>
      <c r="AG93">
        <v>6230</v>
      </c>
      <c r="AH93">
        <v>2943</v>
      </c>
      <c r="AI93" s="262">
        <v>3454</v>
      </c>
      <c r="AJ93" s="262">
        <v>0</v>
      </c>
      <c r="AK93" s="262">
        <v>0.47991240630000842</v>
      </c>
      <c r="AL93" s="262">
        <v>0.22833319295881413</v>
      </c>
      <c r="AM93" s="262">
        <v>0.24126168617872484</v>
      </c>
      <c r="AN93" s="262">
        <v>4.5439231870630842E-2</v>
      </c>
      <c r="AO93" s="262">
        <v>5.0534826918217802E-3</v>
      </c>
      <c r="AP93" s="262">
        <v>2.9941765585006785E-2</v>
      </c>
      <c r="AQ93" s="262">
        <v>0.20871626612612304</v>
      </c>
      <c r="AR93" s="262">
        <v>0.31331489529830109</v>
      </c>
      <c r="AS93" s="262">
        <v>0.20533214230498342</v>
      </c>
      <c r="AT93" s="262">
        <v>0.10037276896913061</v>
      </c>
      <c r="AU93" s="262">
        <v>7.3127995464930512E-2</v>
      </c>
      <c r="AV93" s="262">
        <v>3.4734509473828869E-2</v>
      </c>
      <c r="AW93" s="262">
        <v>1.4103378970333088E-2</v>
      </c>
      <c r="AX93" s="262">
        <v>8.3658289385532443E-3</v>
      </c>
      <c r="AY93" s="262">
        <v>1.1990448868809372E-2</v>
      </c>
      <c r="AZ93" s="262">
        <v>11396</v>
      </c>
      <c r="BA93" s="262">
        <v>5422</v>
      </c>
      <c r="BB93" s="262">
        <v>5729</v>
      </c>
      <c r="BC93" s="262">
        <v>1079</v>
      </c>
      <c r="BD93" s="262">
        <v>120</v>
      </c>
      <c r="BE93" s="262">
        <v>58213</v>
      </c>
      <c r="BF93" s="262">
        <v>1</v>
      </c>
      <c r="BG93" s="262">
        <v>2</v>
      </c>
      <c r="BH93" s="262">
        <v>3.63</v>
      </c>
      <c r="BI93" s="262">
        <v>9.4</v>
      </c>
      <c r="BJ93" s="262">
        <v>42</v>
      </c>
      <c r="BK93" s="262">
        <f t="shared" si="54"/>
        <v>58219</v>
      </c>
      <c r="BL93" s="262">
        <f t="shared" si="55"/>
        <v>6</v>
      </c>
      <c r="BM93" s="274">
        <f t="shared" si="56"/>
        <v>1.030697610499373E-4</v>
      </c>
      <c r="BN93" s="262">
        <f t="shared" si="57"/>
        <v>6.022422478750033E-4</v>
      </c>
      <c r="BO93" s="262">
        <f t="shared" si="44"/>
        <v>2.865354043504974E-4</v>
      </c>
      <c r="BP93" s="262">
        <f t="shared" si="45"/>
        <v>3.0275937505053478E-4</v>
      </c>
      <c r="BQ93" s="262">
        <f t="shared" si="46"/>
        <v>5.7021708095571132E-5</v>
      </c>
      <c r="BR93" s="262">
        <f t="shared" si="47"/>
        <v>6.3416172117409965E-6</v>
      </c>
      <c r="BS93" s="262">
        <f t="shared" si="58"/>
        <v>64.439920522625357</v>
      </c>
      <c r="BT93" s="262">
        <f t="shared" si="59"/>
        <v>30.659288265503221</v>
      </c>
      <c r="BU93" s="262">
        <f t="shared" si="60"/>
        <v>32.39525313040722</v>
      </c>
      <c r="BV93" s="262">
        <f t="shared" si="61"/>
        <v>6.1013227662261116</v>
      </c>
      <c r="BW93" s="262">
        <f t="shared" si="62"/>
        <v>0.6785530416562866</v>
      </c>
      <c r="BX93" s="262">
        <f t="shared" si="63"/>
        <v>64.439920522625357</v>
      </c>
      <c r="BY93" s="262">
        <f t="shared" si="64"/>
        <v>61.318576531006443</v>
      </c>
      <c r="BZ93" s="262">
        <f t="shared" si="65"/>
        <v>117.59476886337821</v>
      </c>
      <c r="CA93" s="262">
        <f t="shared" si="66"/>
        <v>57.352434002525449</v>
      </c>
      <c r="CB93" s="262">
        <f t="shared" si="67"/>
        <v>28.499227749564039</v>
      </c>
      <c r="CC93" s="262">
        <f t="shared" si="68"/>
        <v>329.2049276690995</v>
      </c>
      <c r="CD93" s="262">
        <f t="shared" si="69"/>
        <v>9.8569767736972906</v>
      </c>
      <c r="CE93" s="262">
        <f t="shared" si="70"/>
        <v>68.710423293414863</v>
      </c>
      <c r="CF93" s="262">
        <f t="shared" si="71"/>
        <v>103.14480744432869</v>
      </c>
      <c r="CG93" s="262">
        <f t="shared" si="72"/>
        <v>67.59635305565331</v>
      </c>
      <c r="CH93" s="262">
        <f t="shared" si="73"/>
        <v>33.043210148429878</v>
      </c>
      <c r="CI93" s="262">
        <f t="shared" si="74"/>
        <v>24.074096457618687</v>
      </c>
      <c r="CJ93" s="262">
        <f t="shared" si="75"/>
        <v>11.434771678953485</v>
      </c>
      <c r="CK93" s="262">
        <f t="shared" si="76"/>
        <v>4.6429018538184028</v>
      </c>
      <c r="CL93" s="262">
        <f t="shared" si="77"/>
        <v>2.7540721106084805</v>
      </c>
      <c r="CM93" s="262">
        <f t="shared" si="78"/>
        <v>3.9473148525764254</v>
      </c>
      <c r="CN93" s="262">
        <f>CD93*parameters!J$4+CE93*parameters!K$4+CF93*parameters!L$4+CG93*parameters!M$4+CH93*parameters!N$4+CI93*parameters!O$4+CJ93*parameters!P$4+CK93*parameters!Q$4+CL93*parameters!R$4+CM93*parameters!S$4</f>
        <v>26868.716200738592</v>
      </c>
      <c r="CO93" s="262">
        <f t="shared" si="79"/>
        <v>12894.630246088478</v>
      </c>
      <c r="CP93" s="262">
        <f t="shared" si="80"/>
        <v>6135.01976081886</v>
      </c>
      <c r="CQ93" s="262">
        <f t="shared" si="81"/>
        <v>6482.3917760478143</v>
      </c>
      <c r="CR93" s="262">
        <f t="shared" si="82"/>
        <v>1220.8938255115363</v>
      </c>
      <c r="CS93" s="262">
        <f t="shared" si="83"/>
        <v>135.78059227190394</v>
      </c>
      <c r="CT93" s="349" t="s">
        <v>3988</v>
      </c>
      <c r="CU93" t="s">
        <v>3989</v>
      </c>
      <c r="CV93" t="s">
        <v>3990</v>
      </c>
      <c r="CW93">
        <v>67632</v>
      </c>
      <c r="CX93" s="262">
        <v>6.7069348528261564E-3</v>
      </c>
      <c r="CY93">
        <v>4371</v>
      </c>
      <c r="CZ93">
        <v>0.93537082999999999</v>
      </c>
      <c r="DA93">
        <v>50941</v>
      </c>
      <c r="DB93">
        <v>14911</v>
      </c>
      <c r="DC93">
        <v>1325</v>
      </c>
      <c r="DD93">
        <v>322</v>
      </c>
      <c r="DE93">
        <v>72</v>
      </c>
      <c r="DF93">
        <v>61</v>
      </c>
      <c r="DG93">
        <v>47650</v>
      </c>
      <c r="DH93">
        <v>13948</v>
      </c>
      <c r="DI93">
        <v>1239</v>
      </c>
      <c r="DJ93">
        <v>301</v>
      </c>
      <c r="DK93">
        <v>67</v>
      </c>
      <c r="DL93">
        <v>57</v>
      </c>
      <c r="DM93" s="262">
        <v>3291</v>
      </c>
      <c r="DN93" s="262">
        <v>963</v>
      </c>
      <c r="DO93" s="262">
        <v>86</v>
      </c>
      <c r="DP93" s="262">
        <v>21</v>
      </c>
      <c r="DQ93" s="262">
        <v>5</v>
      </c>
      <c r="DR93" s="262">
        <v>4</v>
      </c>
      <c r="DS93" s="262">
        <v>0.75320854033593565</v>
      </c>
      <c r="DT93" s="262">
        <v>0.22047255736929264</v>
      </c>
      <c r="DU93" s="262">
        <v>1.9591317719422758E-2</v>
      </c>
      <c r="DV93" s="262">
        <v>4.7610598533238705E-3</v>
      </c>
      <c r="DW93" s="262">
        <v>1.0645848119233499E-3</v>
      </c>
      <c r="DX93" s="262">
        <v>9.0193991010172698E-4</v>
      </c>
      <c r="DY93" s="262">
        <v>2743.38</v>
      </c>
      <c r="DZ93" s="262">
        <v>1360.17</v>
      </c>
      <c r="EA93" s="262">
        <v>12.35</v>
      </c>
      <c r="EB93" s="262">
        <v>254.27</v>
      </c>
      <c r="EC93" s="262">
        <v>61.68</v>
      </c>
      <c r="ED93" s="262">
        <v>72.430000000000007</v>
      </c>
      <c r="EE93" s="262">
        <f t="shared" si="48"/>
        <v>0.60906071558606467</v>
      </c>
      <c r="EF93" s="262">
        <f t="shared" si="49"/>
        <v>0.30197279032386964</v>
      </c>
      <c r="EG93" s="262">
        <f t="shared" si="50"/>
        <v>2.7418366531387914E-3</v>
      </c>
      <c r="EH93" s="262">
        <f t="shared" si="51"/>
        <v>5.6450753505554702E-2</v>
      </c>
      <c r="EI93" s="262">
        <f t="shared" si="52"/>
        <v>1.3693642491141753E-2</v>
      </c>
      <c r="EJ93" s="262">
        <f t="shared" si="53"/>
        <v>1.6080261440230177E-2</v>
      </c>
      <c r="EK93" s="262">
        <v>1.3158244999999999E-3</v>
      </c>
      <c r="EP93" s="262">
        <v>1.4625483653864244E-3</v>
      </c>
      <c r="EQ93" s="262">
        <v>6.6888653834410285E-3</v>
      </c>
      <c r="EU93" s="262">
        <v>1140.79</v>
      </c>
    </row>
    <row r="94" spans="1:151">
      <c r="A94" s="352">
        <v>5513</v>
      </c>
      <c r="B94" s="262">
        <v>5</v>
      </c>
      <c r="C94" s="262">
        <v>5</v>
      </c>
      <c r="D94" s="262">
        <v>13</v>
      </c>
      <c r="E94" s="262" t="s">
        <v>192</v>
      </c>
      <c r="F94" s="262" t="s">
        <v>2383</v>
      </c>
      <c r="G94" s="262" t="s">
        <v>2384</v>
      </c>
      <c r="H94" s="262" t="s">
        <v>2202</v>
      </c>
      <c r="I94" s="262">
        <v>2.000621689873991E-3</v>
      </c>
      <c r="J94" s="262">
        <v>3.030010718113612</v>
      </c>
      <c r="K94" s="262">
        <v>2.7604410290678247</v>
      </c>
      <c r="L94" s="262">
        <v>4.6138725577528357</v>
      </c>
      <c r="M94" s="262">
        <v>3.4856605547719792</v>
      </c>
      <c r="N94" s="262">
        <v>2.1021721641190667</v>
      </c>
      <c r="O94" s="262">
        <v>3.363905325443787</v>
      </c>
      <c r="P94" s="262">
        <v>2.3711760707002041</v>
      </c>
      <c r="Q94" s="262">
        <v>2.1781002638522429</v>
      </c>
      <c r="R94" s="262">
        <v>1.7871064467766118</v>
      </c>
      <c r="S94" s="262">
        <v>2.4375</v>
      </c>
      <c r="T94" s="262">
        <v>2.4375</v>
      </c>
      <c r="U94">
        <v>7464</v>
      </c>
      <c r="V94">
        <v>5986</v>
      </c>
      <c r="W94">
        <v>16839</v>
      </c>
      <c r="X94">
        <v>3370</v>
      </c>
      <c r="Y94">
        <v>2485</v>
      </c>
      <c r="Z94">
        <v>1425</v>
      </c>
      <c r="AA94">
        <v>1584</v>
      </c>
      <c r="AB94">
        <v>0</v>
      </c>
      <c r="AC94">
        <v>22616</v>
      </c>
      <c r="AD94">
        <v>16524</v>
      </c>
      <c r="AE94">
        <v>77693</v>
      </c>
      <c r="AF94">
        <v>10027</v>
      </c>
      <c r="AG94">
        <v>6899</v>
      </c>
      <c r="AH94">
        <v>2843</v>
      </c>
      <c r="AI94" s="262">
        <v>3861</v>
      </c>
      <c r="AJ94" s="262">
        <v>0</v>
      </c>
      <c r="AK94" s="262">
        <v>0.37845048471881026</v>
      </c>
      <c r="AL94" s="262">
        <v>0.12417782708613995</v>
      </c>
      <c r="AM94" s="262">
        <v>0.34765036849195657</v>
      </c>
      <c r="AN94" s="262">
        <v>0.13413635523152917</v>
      </c>
      <c r="AO94" s="262">
        <v>1.5584964471564043E-2</v>
      </c>
      <c r="AP94" s="262">
        <v>4.4536211618015499E-2</v>
      </c>
      <c r="AQ94" s="262">
        <v>0.28271572568898212</v>
      </c>
      <c r="AR94" s="262">
        <v>0.35519722659208763</v>
      </c>
      <c r="AS94" s="262">
        <v>0.1605998368583581</v>
      </c>
      <c r="AT94" s="262">
        <v>7.0915632465186743E-2</v>
      </c>
      <c r="AU94" s="262">
        <v>4.4674590689273437E-2</v>
      </c>
      <c r="AV94" s="262">
        <v>1.9329371322029949E-2</v>
      </c>
      <c r="AW94" s="262">
        <v>9.8904620404358205E-3</v>
      </c>
      <c r="AX94" s="262">
        <v>4.0202761754937946E-3</v>
      </c>
      <c r="AY94" s="262">
        <v>8.1206665501369225E-3</v>
      </c>
      <c r="AZ94" s="262">
        <v>14327</v>
      </c>
      <c r="BA94" s="262">
        <v>4701</v>
      </c>
      <c r="BB94" s="262">
        <v>13161</v>
      </c>
      <c r="BC94" s="262">
        <v>5078</v>
      </c>
      <c r="BD94" s="262">
        <v>590</v>
      </c>
      <c r="BE94" s="262">
        <v>137313</v>
      </c>
      <c r="BF94" s="262">
        <v>1</v>
      </c>
      <c r="BG94" s="262">
        <v>2</v>
      </c>
      <c r="BH94" s="262">
        <v>3.71</v>
      </c>
      <c r="BI94" s="262">
        <v>9.6999999999999993</v>
      </c>
      <c r="BJ94" s="262">
        <v>26</v>
      </c>
      <c r="BK94" s="262">
        <f t="shared" si="54"/>
        <v>137153</v>
      </c>
      <c r="BL94" s="262">
        <f t="shared" si="55"/>
        <v>-160</v>
      </c>
      <c r="BM94" s="274">
        <f t="shared" si="56"/>
        <v>-1.1652210642837896E-3</v>
      </c>
      <c r="BN94" s="262">
        <f t="shared" si="57"/>
        <v>7.5713624827177721E-4</v>
      </c>
      <c r="BO94" s="262">
        <f t="shared" si="44"/>
        <v>2.4843285426995353E-4</v>
      </c>
      <c r="BP94" s="262">
        <f t="shared" si="45"/>
        <v>6.9551686769769383E-4</v>
      </c>
      <c r="BQ94" s="262">
        <f t="shared" si="46"/>
        <v>2.6835610167683983E-4</v>
      </c>
      <c r="BR94" s="262">
        <f t="shared" si="47"/>
        <v>3.1179617957726569E-5</v>
      </c>
      <c r="BS94" s="262">
        <f t="shared" si="58"/>
        <v>81.013578565080167</v>
      </c>
      <c r="BT94" s="262">
        <f t="shared" si="59"/>
        <v>26.582315406885026</v>
      </c>
      <c r="BU94" s="262">
        <f t="shared" si="60"/>
        <v>74.420304843653241</v>
      </c>
      <c r="BV94" s="262">
        <f t="shared" si="61"/>
        <v>28.714102879421862</v>
      </c>
      <c r="BW94" s="262">
        <f t="shared" si="62"/>
        <v>3.3362191214767427</v>
      </c>
      <c r="BX94" s="262">
        <f t="shared" si="63"/>
        <v>81.013578565080167</v>
      </c>
      <c r="BY94" s="262">
        <f t="shared" si="64"/>
        <v>53.164630813770053</v>
      </c>
      <c r="BZ94" s="262">
        <f t="shared" si="65"/>
        <v>276.09933096995354</v>
      </c>
      <c r="CA94" s="262">
        <f t="shared" si="66"/>
        <v>278.52679793039204</v>
      </c>
      <c r="CB94" s="262">
        <f t="shared" si="67"/>
        <v>86.741697158395311</v>
      </c>
      <c r="CC94" s="262">
        <f t="shared" si="68"/>
        <v>775.54603543759117</v>
      </c>
      <c r="CD94" s="262">
        <f t="shared" si="69"/>
        <v>34.539882353761506</v>
      </c>
      <c r="CE94" s="262">
        <f t="shared" si="70"/>
        <v>219.25906021395164</v>
      </c>
      <c r="CF94" s="262">
        <f t="shared" si="71"/>
        <v>275.4718008819213</v>
      </c>
      <c r="CG94" s="262">
        <f t="shared" si="72"/>
        <v>124.55256676742356</v>
      </c>
      <c r="CH94" s="262">
        <f t="shared" si="73"/>
        <v>54.998337608924906</v>
      </c>
      <c r="CI94" s="262">
        <f t="shared" si="74"/>
        <v>34.647201693863138</v>
      </c>
      <c r="CJ94" s="262">
        <f t="shared" si="75"/>
        <v>14.990817296301397</v>
      </c>
      <c r="CK94" s="262">
        <f t="shared" si="76"/>
        <v>7.670508624105989</v>
      </c>
      <c r="CL94" s="262">
        <f t="shared" si="77"/>
        <v>3.117909249268414</v>
      </c>
      <c r="CM94" s="262">
        <f t="shared" si="78"/>
        <v>6.2979507480693506</v>
      </c>
      <c r="CN94" s="262">
        <f>CD94*parameters!J$4+CE94*parameters!K$4+CF94*parameters!L$4+CG94*parameters!M$4+CH94*parameters!N$4+CI94*parameters!O$4+CJ94*parameters!P$4+CK94*parameters!Q$4+CL94*parameters!R$4+CM94*parameters!S$4</f>
        <v>56425.910767729431</v>
      </c>
      <c r="CO94" s="262">
        <f t="shared" si="79"/>
        <v>21354.41328074754</v>
      </c>
      <c r="CP94" s="262">
        <f t="shared" si="80"/>
        <v>7006.8469904930671</v>
      </c>
      <c r="CQ94" s="262">
        <f t="shared" si="81"/>
        <v>19616.488670895396</v>
      </c>
      <c r="CR94" s="262">
        <f t="shared" si="82"/>
        <v>7568.7660110027218</v>
      </c>
      <c r="CS94" s="262">
        <f t="shared" si="83"/>
        <v>879.3958145907061</v>
      </c>
      <c r="CT94" s="349" t="s">
        <v>3991</v>
      </c>
      <c r="CU94" t="s">
        <v>3992</v>
      </c>
      <c r="CV94" t="s">
        <v>3993</v>
      </c>
      <c r="CW94">
        <v>121583</v>
      </c>
      <c r="CX94" s="262">
        <v>1.2057151351596324E-2</v>
      </c>
      <c r="CY94">
        <v>10919</v>
      </c>
      <c r="CZ94">
        <v>0.91019304000000001</v>
      </c>
      <c r="DA94">
        <v>90143</v>
      </c>
      <c r="DB94">
        <v>28093</v>
      </c>
      <c r="DC94">
        <v>2452</v>
      </c>
      <c r="DD94">
        <v>640</v>
      </c>
      <c r="DE94">
        <v>141</v>
      </c>
      <c r="DF94">
        <v>114</v>
      </c>
      <c r="DG94">
        <v>82048</v>
      </c>
      <c r="DH94">
        <v>25570</v>
      </c>
      <c r="DI94">
        <v>2232</v>
      </c>
      <c r="DJ94">
        <v>583</v>
      </c>
      <c r="DK94">
        <v>128</v>
      </c>
      <c r="DL94">
        <v>104</v>
      </c>
      <c r="DM94" s="262">
        <v>8095</v>
      </c>
      <c r="DN94" s="262">
        <v>2523</v>
      </c>
      <c r="DO94" s="262">
        <v>220</v>
      </c>
      <c r="DP94" s="262">
        <v>57</v>
      </c>
      <c r="DQ94" s="262">
        <v>13</v>
      </c>
      <c r="DR94" s="262">
        <v>10</v>
      </c>
      <c r="DS94" s="262">
        <v>0.7414112170286965</v>
      </c>
      <c r="DT94" s="262">
        <v>0.23106026335918672</v>
      </c>
      <c r="DU94" s="262">
        <v>2.0167293124861208E-2</v>
      </c>
      <c r="DV94" s="262">
        <v>5.2638938009425661E-3</v>
      </c>
      <c r="DW94" s="262">
        <v>1.1597016030201592E-3</v>
      </c>
      <c r="DX94" s="262">
        <v>9.3763108329289458E-4</v>
      </c>
      <c r="DY94" s="262">
        <v>4931.8100000000004</v>
      </c>
      <c r="DZ94" s="262">
        <v>2445.1999999999998</v>
      </c>
      <c r="EA94" s="262">
        <v>22.2</v>
      </c>
      <c r="EB94" s="262">
        <v>457.1</v>
      </c>
      <c r="EC94" s="262">
        <v>110.89</v>
      </c>
      <c r="ED94" s="262">
        <v>130.22999999999999</v>
      </c>
      <c r="EE94" s="262">
        <f t="shared" si="48"/>
        <v>0.6090586766418481</v>
      </c>
      <c r="EF94" s="262">
        <f t="shared" si="49"/>
        <v>0.30197235419139157</v>
      </c>
      <c r="EG94" s="262">
        <f t="shared" si="50"/>
        <v>2.7416106097860678E-3</v>
      </c>
      <c r="EH94" s="262">
        <f t="shared" si="51"/>
        <v>5.6450009447441968E-2</v>
      </c>
      <c r="EI94" s="262">
        <f t="shared" si="52"/>
        <v>1.3694468491854822E-2</v>
      </c>
      <c r="EJ94" s="262">
        <f t="shared" si="53"/>
        <v>1.6082880617677459E-2</v>
      </c>
      <c r="EK94" s="262">
        <v>2.3654762000000001E-3</v>
      </c>
      <c r="EP94" s="262">
        <v>3.226106591177157E-3</v>
      </c>
      <c r="EQ94" s="262">
        <v>1.4754378871644613E-2</v>
      </c>
      <c r="EU94" s="262">
        <v>2516.36</v>
      </c>
    </row>
    <row r="95" spans="1:151">
      <c r="A95" s="352">
        <v>5515</v>
      </c>
      <c r="B95" s="262">
        <v>5</v>
      </c>
      <c r="C95" s="262">
        <v>5</v>
      </c>
      <c r="D95" s="262">
        <v>15</v>
      </c>
      <c r="E95" s="262" t="s">
        <v>192</v>
      </c>
      <c r="F95" s="262" t="s">
        <v>2385</v>
      </c>
      <c r="G95" s="262" t="s">
        <v>2386</v>
      </c>
      <c r="H95" s="262" t="s">
        <v>2202</v>
      </c>
      <c r="I95" s="262">
        <v>2.8898749633903724E-3</v>
      </c>
      <c r="J95" s="262">
        <v>3.4530992868897421</v>
      </c>
      <c r="K95" s="262">
        <v>2.6659747122098509</v>
      </c>
      <c r="L95" s="262">
        <v>3.1785780651874975</v>
      </c>
      <c r="M95" s="262">
        <v>2.6615919245407911</v>
      </c>
      <c r="N95" s="262">
        <v>1.8101323596531265</v>
      </c>
      <c r="O95" s="262">
        <v>2.9452501812907905</v>
      </c>
      <c r="P95" s="262">
        <v>2.4095449500554937</v>
      </c>
      <c r="Q95" s="262">
        <v>2.0353982300884956</v>
      </c>
      <c r="R95" s="262">
        <v>1.7597787435796128</v>
      </c>
      <c r="S95" s="262">
        <v>2.4629337539432177</v>
      </c>
      <c r="T95" s="262">
        <v>2.4629337539432177</v>
      </c>
      <c r="U95">
        <v>1823</v>
      </c>
      <c r="V95">
        <v>5299</v>
      </c>
      <c r="W95">
        <v>26907</v>
      </c>
      <c r="X95">
        <v>8234</v>
      </c>
      <c r="Y95">
        <v>6362</v>
      </c>
      <c r="Z95">
        <v>4791</v>
      </c>
      <c r="AA95">
        <v>6974</v>
      </c>
      <c r="AB95">
        <v>0</v>
      </c>
      <c r="AC95">
        <v>6295</v>
      </c>
      <c r="AD95">
        <v>14127</v>
      </c>
      <c r="AE95">
        <v>85526</v>
      </c>
      <c r="AF95">
        <v>20050</v>
      </c>
      <c r="AG95">
        <v>16807</v>
      </c>
      <c r="AH95">
        <v>9054</v>
      </c>
      <c r="AI95" s="262">
        <v>17177</v>
      </c>
      <c r="AJ95" s="262">
        <v>0</v>
      </c>
      <c r="AK95" s="262">
        <v>0.58752102991734323</v>
      </c>
      <c r="AL95" s="262">
        <v>0.12901397117986979</v>
      </c>
      <c r="AM95" s="262">
        <v>0.18078414161363471</v>
      </c>
      <c r="AN95" s="262">
        <v>8.2931021871114036E-2</v>
      </c>
      <c r="AO95" s="262">
        <v>1.9749835418038184E-2</v>
      </c>
      <c r="AP95" s="262">
        <v>0.11569085442180382</v>
      </c>
      <c r="AQ95" s="262">
        <v>0.17474932572814908</v>
      </c>
      <c r="AR95" s="262">
        <v>0.25048070098463049</v>
      </c>
      <c r="AS95" s="262">
        <v>0.16658708753274573</v>
      </c>
      <c r="AT95" s="262">
        <v>9.754035952562233E-2</v>
      </c>
      <c r="AU95" s="262">
        <v>8.5951916996812538E-2</v>
      </c>
      <c r="AV95" s="262">
        <v>5.3432011459395287E-2</v>
      </c>
      <c r="AW95" s="262">
        <v>2.2254197261617478E-2</v>
      </c>
      <c r="AX95" s="262">
        <v>1.2259488198629518E-2</v>
      </c>
      <c r="AY95" s="262">
        <v>2.1054057890593746E-2</v>
      </c>
      <c r="AZ95" s="262">
        <v>32128</v>
      </c>
      <c r="BA95" s="262">
        <v>7055</v>
      </c>
      <c r="BB95" s="262">
        <v>9886</v>
      </c>
      <c r="BC95" s="262">
        <v>4535</v>
      </c>
      <c r="BD95" s="262">
        <v>1080</v>
      </c>
      <c r="BE95" s="262">
        <v>155011</v>
      </c>
      <c r="BF95" s="262">
        <v>1</v>
      </c>
      <c r="BG95" s="262">
        <v>2</v>
      </c>
      <c r="BH95" s="262">
        <v>3.84</v>
      </c>
      <c r="BI95" s="262">
        <v>8.6999999999999993</v>
      </c>
      <c r="BJ95" s="262">
        <v>29</v>
      </c>
      <c r="BK95" s="262">
        <f t="shared" si="54"/>
        <v>154975</v>
      </c>
      <c r="BL95" s="262">
        <f t="shared" si="55"/>
        <v>-36</v>
      </c>
      <c r="BM95" s="274">
        <f t="shared" si="56"/>
        <v>-2.3224158285541026E-4</v>
      </c>
      <c r="BN95" s="262">
        <f t="shared" si="57"/>
        <v>1.6978623148234562E-3</v>
      </c>
      <c r="BO95" s="262">
        <f t="shared" si="44"/>
        <v>3.7283424524027275E-4</v>
      </c>
      <c r="BP95" s="262">
        <f t="shared" si="45"/>
        <v>5.2244356462726241E-4</v>
      </c>
      <c r="BQ95" s="262">
        <f t="shared" si="46"/>
        <v>2.3966028379371183E-4</v>
      </c>
      <c r="BR95" s="262">
        <f t="shared" si="47"/>
        <v>5.7074554905668971E-5</v>
      </c>
      <c r="BS95" s="262">
        <f t="shared" si="58"/>
        <v>181.67126768610981</v>
      </c>
      <c r="BT95" s="262">
        <f t="shared" si="59"/>
        <v>39.893264240709186</v>
      </c>
      <c r="BU95" s="262">
        <f t="shared" si="60"/>
        <v>55.901461415117076</v>
      </c>
      <c r="BV95" s="262">
        <f t="shared" si="61"/>
        <v>25.643650365927165</v>
      </c>
      <c r="BW95" s="262">
        <f t="shared" si="62"/>
        <v>6.1069773749065801</v>
      </c>
      <c r="BX95" s="262">
        <f t="shared" si="63"/>
        <v>181.67126768610981</v>
      </c>
      <c r="BY95" s="262">
        <f t="shared" si="64"/>
        <v>79.786528481418372</v>
      </c>
      <c r="BZ95" s="262">
        <f t="shared" si="65"/>
        <v>214.66161183404955</v>
      </c>
      <c r="CA95" s="262">
        <f t="shared" si="66"/>
        <v>223.09975818356631</v>
      </c>
      <c r="CB95" s="262">
        <f t="shared" si="67"/>
        <v>177.10234387229082</v>
      </c>
      <c r="CC95" s="262">
        <f t="shared" si="68"/>
        <v>876.32151005743481</v>
      </c>
      <c r="CD95" s="262">
        <f t="shared" si="69"/>
        <v>101.38238424674998</v>
      </c>
      <c r="CE95" s="262">
        <f t="shared" si="70"/>
        <v>153.13659300361016</v>
      </c>
      <c r="CF95" s="262">
        <f t="shared" si="71"/>
        <v>219.50162612709619</v>
      </c>
      <c r="CG95" s="262">
        <f t="shared" si="72"/>
        <v>145.98384810276582</v>
      </c>
      <c r="CH95" s="262">
        <f t="shared" si="73"/>
        <v>85.476715151038462</v>
      </c>
      <c r="CI95" s="262">
        <f t="shared" si="74"/>
        <v>75.321513694978066</v>
      </c>
      <c r="CJ95" s="262">
        <f t="shared" si="75"/>
        <v>46.823620967503437</v>
      </c>
      <c r="CK95" s="262">
        <f t="shared" si="76"/>
        <v>19.50183174941666</v>
      </c>
      <c r="CL95" s="262">
        <f t="shared" si="77"/>
        <v>10.74325321075432</v>
      </c>
      <c r="CM95" s="262">
        <f t="shared" si="78"/>
        <v>18.450123803521763</v>
      </c>
      <c r="CN95" s="262">
        <f>CD95*parameters!J$4+CE95*parameters!K$4+CF95*parameters!L$4+CG95*parameters!M$4+CH95*parameters!N$4+CI95*parameters!O$4+CJ95*parameters!P$4+CK95*parameters!Q$4+CL95*parameters!R$4+CM95*parameters!S$4</f>
        <v>72451.990762385583</v>
      </c>
      <c r="CO95" s="262">
        <f t="shared" si="79"/>
        <v>42567.068232278616</v>
      </c>
      <c r="CP95" s="262">
        <f t="shared" si="80"/>
        <v>9347.3190481426063</v>
      </c>
      <c r="CQ95" s="262">
        <f t="shared" si="81"/>
        <v>13098.170958176868</v>
      </c>
      <c r="CR95" s="262">
        <f t="shared" si="82"/>
        <v>6008.5176305211507</v>
      </c>
      <c r="CS95" s="262">
        <f t="shared" si="83"/>
        <v>1430.9148932663381</v>
      </c>
      <c r="CT95" s="349" t="s">
        <v>3994</v>
      </c>
      <c r="CU95" t="s">
        <v>3995</v>
      </c>
      <c r="CV95" t="s">
        <v>3996</v>
      </c>
      <c r="CW95">
        <v>145681</v>
      </c>
      <c r="CX95" s="262">
        <v>1.4446903481999162E-2</v>
      </c>
      <c r="CY95">
        <v>22993</v>
      </c>
      <c r="CZ95">
        <v>0.84216884999999997</v>
      </c>
      <c r="DA95">
        <v>91227</v>
      </c>
      <c r="DB95">
        <v>51171</v>
      </c>
      <c r="DC95">
        <v>1903</v>
      </c>
      <c r="DD95">
        <v>793</v>
      </c>
      <c r="DE95">
        <v>273</v>
      </c>
      <c r="DF95">
        <v>314</v>
      </c>
      <c r="DG95">
        <v>76831</v>
      </c>
      <c r="DH95">
        <v>43096</v>
      </c>
      <c r="DI95">
        <v>1603</v>
      </c>
      <c r="DJ95">
        <v>668</v>
      </c>
      <c r="DK95">
        <v>230</v>
      </c>
      <c r="DL95">
        <v>264</v>
      </c>
      <c r="DM95" s="262">
        <v>14396</v>
      </c>
      <c r="DN95" s="262">
        <v>8075</v>
      </c>
      <c r="DO95" s="262">
        <v>300</v>
      </c>
      <c r="DP95" s="262">
        <v>125</v>
      </c>
      <c r="DQ95" s="262">
        <v>43</v>
      </c>
      <c r="DR95" s="262">
        <v>50</v>
      </c>
      <c r="DS95" s="262">
        <v>0.6262106932269822</v>
      </c>
      <c r="DT95" s="262">
        <v>0.35125376679182596</v>
      </c>
      <c r="DU95" s="262">
        <v>1.3062787872131575E-2</v>
      </c>
      <c r="DV95" s="262">
        <v>5.4434003061483655E-3</v>
      </c>
      <c r="DW95" s="262">
        <v>1.8739574824445191E-3</v>
      </c>
      <c r="DX95" s="262">
        <v>2.1553943204673225E-3</v>
      </c>
      <c r="DY95" s="262">
        <v>5909.31</v>
      </c>
      <c r="DZ95" s="262">
        <v>2929.85</v>
      </c>
      <c r="EA95" s="262">
        <v>26.61</v>
      </c>
      <c r="EB95" s="262">
        <v>547.70000000000005</v>
      </c>
      <c r="EC95" s="262">
        <v>132.86000000000001</v>
      </c>
      <c r="ED95" s="262">
        <v>156.03</v>
      </c>
      <c r="EE95" s="262">
        <f t="shared" si="48"/>
        <v>0.60905903305999765</v>
      </c>
      <c r="EF95" s="262">
        <f t="shared" si="49"/>
        <v>0.30197292205195431</v>
      </c>
      <c r="EG95" s="262">
        <f t="shared" si="50"/>
        <v>2.7426316896095376E-3</v>
      </c>
      <c r="EH95" s="262">
        <f t="shared" si="51"/>
        <v>5.645018325438346E-2</v>
      </c>
      <c r="EI95" s="262">
        <f t="shared" si="52"/>
        <v>1.3693575583672424E-2</v>
      </c>
      <c r="EJ95" s="262">
        <f t="shared" si="53"/>
        <v>1.6081654360382419E-2</v>
      </c>
      <c r="EK95" s="262">
        <v>2.8343185999999999E-3</v>
      </c>
      <c r="EP95" s="262">
        <v>3.6102232992229135E-3</v>
      </c>
      <c r="EQ95" s="262">
        <v>1.6511110486444745E-2</v>
      </c>
      <c r="EU95" s="262">
        <v>2815.97</v>
      </c>
    </row>
    <row r="96" spans="1:151">
      <c r="A96" s="352">
        <v>5554</v>
      </c>
      <c r="B96" s="262">
        <v>5</v>
      </c>
      <c r="C96" s="262">
        <v>5</v>
      </c>
      <c r="D96" s="262">
        <v>54</v>
      </c>
      <c r="E96" s="262" t="s">
        <v>192</v>
      </c>
      <c r="F96" s="262" t="s">
        <v>2387</v>
      </c>
      <c r="G96" s="262" t="s">
        <v>2388</v>
      </c>
      <c r="H96" s="262" t="s">
        <v>2202</v>
      </c>
      <c r="I96" s="262">
        <v>5.315860627741891E-3</v>
      </c>
      <c r="J96" s="262">
        <v>1.348828125</v>
      </c>
      <c r="K96" s="262">
        <v>1.3560718782190684</v>
      </c>
      <c r="L96" s="262">
        <v>1.6283560178158203</v>
      </c>
      <c r="M96" s="262">
        <v>1.4594454072790295</v>
      </c>
      <c r="N96" s="262">
        <v>1.3258938244853737</v>
      </c>
      <c r="O96" s="262">
        <v>1.6515665796344647</v>
      </c>
      <c r="P96" s="262">
        <v>1.4840579710144928</v>
      </c>
      <c r="Q96" s="262">
        <v>1.2766093052899936</v>
      </c>
      <c r="R96" s="262">
        <v>1.4231348097183401</v>
      </c>
      <c r="S96" s="262">
        <v>1.4429604897050641</v>
      </c>
      <c r="T96" s="262">
        <v>1.4429604897050641</v>
      </c>
      <c r="U96">
        <v>5120</v>
      </c>
      <c r="V96">
        <v>8737</v>
      </c>
      <c r="W96">
        <v>40189</v>
      </c>
      <c r="X96">
        <v>16155</v>
      </c>
      <c r="Y96">
        <v>17665</v>
      </c>
      <c r="Z96">
        <v>10927</v>
      </c>
      <c r="AA96">
        <v>9884</v>
      </c>
      <c r="AB96">
        <v>0</v>
      </c>
      <c r="AC96">
        <v>6906</v>
      </c>
      <c r="AD96">
        <v>11848</v>
      </c>
      <c r="AE96">
        <v>65442</v>
      </c>
      <c r="AF96">
        <v>22961</v>
      </c>
      <c r="AG96">
        <v>27499</v>
      </c>
      <c r="AH96">
        <v>14631</v>
      </c>
      <c r="AI96" s="262">
        <v>14262</v>
      </c>
      <c r="AJ96" s="262">
        <v>0</v>
      </c>
      <c r="AK96" s="262">
        <v>0.7334327467939159</v>
      </c>
      <c r="AL96" s="262">
        <v>0.18036584153494384</v>
      </c>
      <c r="AM96" s="262">
        <v>7.4778805050203803E-2</v>
      </c>
      <c r="AN96" s="262">
        <v>9.0068595287801975E-3</v>
      </c>
      <c r="AO96" s="262">
        <v>2.415747092156278E-3</v>
      </c>
      <c r="AP96" s="262">
        <v>1.4781406373452726E-2</v>
      </c>
      <c r="AQ96" s="262">
        <v>9.406768501448512E-2</v>
      </c>
      <c r="AR96" s="262">
        <v>0.17208322359757702</v>
      </c>
      <c r="AS96" s="262">
        <v>0.17179352120094812</v>
      </c>
      <c r="AT96" s="262">
        <v>0.15794047932578351</v>
      </c>
      <c r="AU96" s="262">
        <v>0.17731103502765341</v>
      </c>
      <c r="AV96" s="262">
        <v>9.7741638135370026E-2</v>
      </c>
      <c r="AW96" s="262">
        <v>4.619436397155649E-2</v>
      </c>
      <c r="AX96" s="262">
        <v>2.715301553858309E-2</v>
      </c>
      <c r="AY96" s="262">
        <v>4.093363181459047E-2</v>
      </c>
      <c r="AZ96" s="262">
        <v>73776</v>
      </c>
      <c r="BA96" s="262">
        <v>18143</v>
      </c>
      <c r="BB96" s="262">
        <v>7522</v>
      </c>
      <c r="BC96" s="262">
        <v>906</v>
      </c>
      <c r="BD96" s="262">
        <v>243</v>
      </c>
      <c r="BE96" s="262">
        <v>151886</v>
      </c>
      <c r="BF96" s="262">
        <v>1</v>
      </c>
      <c r="BG96" s="262">
        <v>2</v>
      </c>
      <c r="BH96" s="262">
        <v>3.27</v>
      </c>
      <c r="BI96" s="262">
        <v>8.4</v>
      </c>
      <c r="BJ96" s="262">
        <v>40</v>
      </c>
      <c r="BK96" s="262">
        <f t="shared" si="54"/>
        <v>151989</v>
      </c>
      <c r="BL96" s="262">
        <f t="shared" si="55"/>
        <v>103</v>
      </c>
      <c r="BM96" s="274">
        <f t="shared" si="56"/>
        <v>6.7814018408543248E-4</v>
      </c>
      <c r="BN96" s="262">
        <f t="shared" si="57"/>
        <v>3.8988262617783648E-3</v>
      </c>
      <c r="BO96" s="262">
        <f t="shared" si="44"/>
        <v>9.5879967560514093E-4</v>
      </c>
      <c r="BP96" s="262">
        <f t="shared" si="45"/>
        <v>3.9751370555596484E-4</v>
      </c>
      <c r="BQ96" s="262">
        <f t="shared" si="46"/>
        <v>4.7879209948644529E-5</v>
      </c>
      <c r="BR96" s="262">
        <f t="shared" si="47"/>
        <v>1.2841774853775519E-5</v>
      </c>
      <c r="BS96" s="262">
        <f t="shared" si="58"/>
        <v>417.17441001028504</v>
      </c>
      <c r="BT96" s="262">
        <f t="shared" si="59"/>
        <v>102.59156528975008</v>
      </c>
      <c r="BU96" s="262">
        <f t="shared" si="60"/>
        <v>42.53396649448824</v>
      </c>
      <c r="BV96" s="262">
        <f t="shared" si="61"/>
        <v>5.1230754645049643</v>
      </c>
      <c r="BW96" s="262">
        <f t="shared" si="62"/>
        <v>1.3740699093539805</v>
      </c>
      <c r="BX96" s="262">
        <f t="shared" si="63"/>
        <v>417.17441001028504</v>
      </c>
      <c r="BY96" s="262">
        <f t="shared" si="64"/>
        <v>205.18313057950016</v>
      </c>
      <c r="BZ96" s="262">
        <f t="shared" si="65"/>
        <v>139.08607043697654</v>
      </c>
      <c r="CA96" s="262">
        <f t="shared" si="66"/>
        <v>43.033833901841703</v>
      </c>
      <c r="CB96" s="262">
        <f t="shared" si="67"/>
        <v>54.962796374159225</v>
      </c>
      <c r="CC96" s="262">
        <f t="shared" si="68"/>
        <v>859.44024130276273</v>
      </c>
      <c r="CD96" s="262">
        <f t="shared" si="69"/>
        <v>12.703735460394405</v>
      </c>
      <c r="CE96" s="262">
        <f t="shared" si="70"/>
        <v>80.845553907641374</v>
      </c>
      <c r="CF96" s="262">
        <f t="shared" si="71"/>
        <v>147.89524721285886</v>
      </c>
      <c r="CG96" s="262">
        <f t="shared" si="72"/>
        <v>147.64626531519414</v>
      </c>
      <c r="CH96" s="262">
        <f t="shared" si="73"/>
        <v>135.74040366322538</v>
      </c>
      <c r="CI96" s="262">
        <f t="shared" si="74"/>
        <v>152.38823872980907</v>
      </c>
      <c r="CJ96" s="262">
        <f t="shared" si="75"/>
        <v>84.003097064389735</v>
      </c>
      <c r="CK96" s="262">
        <f t="shared" si="76"/>
        <v>39.701295318542158</v>
      </c>
      <c r="CL96" s="262">
        <f t="shared" si="77"/>
        <v>23.336394226577518</v>
      </c>
      <c r="CM96" s="262">
        <f t="shared" si="78"/>
        <v>35.18001040413008</v>
      </c>
      <c r="CN96" s="262">
        <f>CD96*parameters!J$4+CE96*parameters!K$4+CF96*parameters!L$4+CG96*parameters!M$4+CH96*parameters!N$4+CI96*parameters!O$4+CJ96*parameters!P$4+CK96*parameters!Q$4+CL96*parameters!R$4+CM96*parameters!S$4</f>
        <v>93436.540179150092</v>
      </c>
      <c r="CO96" s="262">
        <f t="shared" si="79"/>
        <v>68529.418314514143</v>
      </c>
      <c r="CP96" s="262">
        <f t="shared" si="80"/>
        <v>16852.760199525997</v>
      </c>
      <c r="CQ96" s="262">
        <f t="shared" si="81"/>
        <v>6987.0728226221991</v>
      </c>
      <c r="CR96" s="262">
        <f t="shared" si="82"/>
        <v>841.56979224883173</v>
      </c>
      <c r="CS96" s="262">
        <f t="shared" si="83"/>
        <v>225.71905023892506</v>
      </c>
      <c r="CT96" s="349" t="s">
        <v>3997</v>
      </c>
      <c r="CU96" t="s">
        <v>3998</v>
      </c>
      <c r="CV96" t="s">
        <v>3999</v>
      </c>
      <c r="CW96">
        <v>221053</v>
      </c>
      <c r="CX96" s="262">
        <v>2.1921399190054713E-2</v>
      </c>
      <c r="CY96">
        <v>21748</v>
      </c>
      <c r="CZ96">
        <v>0.90161634999999996</v>
      </c>
      <c r="DA96">
        <v>127275</v>
      </c>
      <c r="DB96">
        <v>87081</v>
      </c>
      <c r="DC96">
        <v>5601</v>
      </c>
      <c r="DD96">
        <v>629</v>
      </c>
      <c r="DE96">
        <v>209</v>
      </c>
      <c r="DF96">
        <v>262</v>
      </c>
      <c r="DG96">
        <v>114756</v>
      </c>
      <c r="DH96">
        <v>78513</v>
      </c>
      <c r="DI96">
        <v>5049</v>
      </c>
      <c r="DJ96">
        <v>569</v>
      </c>
      <c r="DK96">
        <v>190</v>
      </c>
      <c r="DL96">
        <v>235</v>
      </c>
      <c r="DM96" s="262">
        <v>12519</v>
      </c>
      <c r="DN96" s="262">
        <v>8568</v>
      </c>
      <c r="DO96" s="262">
        <v>552</v>
      </c>
      <c r="DP96" s="262">
        <v>60</v>
      </c>
      <c r="DQ96" s="262">
        <v>19</v>
      </c>
      <c r="DR96" s="262">
        <v>27</v>
      </c>
      <c r="DS96" s="262">
        <v>0.57576689753136123</v>
      </c>
      <c r="DT96" s="262">
        <v>0.39393720058085618</v>
      </c>
      <c r="DU96" s="262">
        <v>2.533781491316562E-2</v>
      </c>
      <c r="DV96" s="262">
        <v>2.845471448023777E-3</v>
      </c>
      <c r="DW96" s="262">
        <v>9.4547461468516602E-4</v>
      </c>
      <c r="DX96" s="262">
        <v>1.1852361198445621E-3</v>
      </c>
      <c r="DY96" s="262">
        <v>8966.64</v>
      </c>
      <c r="DZ96" s="262">
        <v>4445.6899999999996</v>
      </c>
      <c r="EA96" s="262">
        <v>40.369999999999997</v>
      </c>
      <c r="EB96" s="262">
        <v>831.06</v>
      </c>
      <c r="EC96" s="262">
        <v>201.6</v>
      </c>
      <c r="ED96" s="262">
        <v>236.75</v>
      </c>
      <c r="EE96" s="262">
        <f t="shared" si="48"/>
        <v>0.60905943509456184</v>
      </c>
      <c r="EF96" s="262">
        <f t="shared" si="49"/>
        <v>0.3019736980636607</v>
      </c>
      <c r="EG96" s="262">
        <f t="shared" si="50"/>
        <v>2.7421341098524603E-3</v>
      </c>
      <c r="EH96" s="262">
        <f t="shared" si="51"/>
        <v>5.6449788787069244E-2</v>
      </c>
      <c r="EI96" s="262">
        <f t="shared" si="52"/>
        <v>1.3693689287744761E-2</v>
      </c>
      <c r="EJ96" s="262">
        <f t="shared" si="53"/>
        <v>1.6081254657110973E-2</v>
      </c>
      <c r="EK96" s="262">
        <v>4.3007276000000001E-3</v>
      </c>
      <c r="EP96" s="262">
        <v>4.5350332078930265E-3</v>
      </c>
      <c r="EQ96" s="262">
        <v>2.0740665645622245E-2</v>
      </c>
      <c r="EU96" s="262">
        <v>3537.33</v>
      </c>
    </row>
    <row r="97" spans="1:151">
      <c r="A97" s="352">
        <v>5558</v>
      </c>
      <c r="B97" s="262">
        <v>5</v>
      </c>
      <c r="C97" s="262">
        <v>5</v>
      </c>
      <c r="D97" s="262">
        <v>58</v>
      </c>
      <c r="E97" s="262" t="s">
        <v>192</v>
      </c>
      <c r="F97" s="262" t="s">
        <v>2389</v>
      </c>
      <c r="G97" s="262" t="s">
        <v>2390</v>
      </c>
      <c r="H97" s="262" t="s">
        <v>2202</v>
      </c>
      <c r="I97" s="262">
        <v>3.1253075023762568E-3</v>
      </c>
      <c r="J97" s="262">
        <v>1.5001330140994946</v>
      </c>
      <c r="K97" s="262">
        <v>1.5232853513971212</v>
      </c>
      <c r="L97" s="262">
        <v>1.7098241623654973</v>
      </c>
      <c r="M97" s="262">
        <v>1.4783139062076442</v>
      </c>
      <c r="N97" s="262">
        <v>1.3218094887826406</v>
      </c>
      <c r="O97" s="262">
        <v>1.643957345971564</v>
      </c>
      <c r="P97" s="262">
        <v>1.5074369813684045</v>
      </c>
      <c r="Q97" s="262">
        <v>1.3045278137128073</v>
      </c>
      <c r="R97" s="262">
        <v>1.3647524752475249</v>
      </c>
      <c r="S97" s="262">
        <v>1.3384763741562198</v>
      </c>
      <c r="T97" s="262">
        <v>1.3384763741562198</v>
      </c>
      <c r="U97">
        <v>3759</v>
      </c>
      <c r="V97">
        <v>3543</v>
      </c>
      <c r="W97">
        <v>22862</v>
      </c>
      <c r="X97">
        <v>10097</v>
      </c>
      <c r="Y97">
        <v>11451</v>
      </c>
      <c r="Z97">
        <v>6390</v>
      </c>
      <c r="AA97">
        <v>5704</v>
      </c>
      <c r="AB97">
        <v>0</v>
      </c>
      <c r="AC97">
        <v>5639</v>
      </c>
      <c r="AD97">
        <v>5397</v>
      </c>
      <c r="AE97">
        <v>39090</v>
      </c>
      <c r="AF97">
        <v>14501</v>
      </c>
      <c r="AG97">
        <v>17953</v>
      </c>
      <c r="AH97">
        <v>8488</v>
      </c>
      <c r="AI97" s="262">
        <v>7634</v>
      </c>
      <c r="AJ97" s="262">
        <v>0</v>
      </c>
      <c r="AK97" s="262">
        <v>0.69799962799506243</v>
      </c>
      <c r="AL97" s="262">
        <v>0.20434907590591658</v>
      </c>
      <c r="AM97" s="262">
        <v>8.5510407683592887E-2</v>
      </c>
      <c r="AN97" s="262">
        <v>1.0720505926715028E-2</v>
      </c>
      <c r="AO97" s="262">
        <v>1.420382488713032E-3</v>
      </c>
      <c r="AP97" s="262">
        <v>1.5748031496062992E-2</v>
      </c>
      <c r="AQ97" s="262">
        <v>8.9761616336419492E-2</v>
      </c>
      <c r="AR97" s="262">
        <v>0.16720385913299299</v>
      </c>
      <c r="AS97" s="262">
        <v>0.17402872717833348</v>
      </c>
      <c r="AT97" s="262">
        <v>0.16313705979060308</v>
      </c>
      <c r="AU97" s="262">
        <v>0.17317426667820368</v>
      </c>
      <c r="AV97" s="262">
        <v>9.8619884052954923E-2</v>
      </c>
      <c r="AW97" s="262">
        <v>4.4864584234662976E-2</v>
      </c>
      <c r="AX97" s="262">
        <v>3.1290559833866922E-2</v>
      </c>
      <c r="AY97" s="262">
        <v>4.2171411265899454E-2</v>
      </c>
      <c r="AZ97" s="262">
        <v>41279</v>
      </c>
      <c r="BA97" s="262">
        <v>12085</v>
      </c>
      <c r="BB97" s="262">
        <v>5057</v>
      </c>
      <c r="BC97" s="262">
        <v>634</v>
      </c>
      <c r="BD97" s="262">
        <v>84</v>
      </c>
      <c r="BE97" s="262">
        <v>92483</v>
      </c>
      <c r="BF97" s="262">
        <v>1</v>
      </c>
      <c r="BG97" s="262">
        <v>2</v>
      </c>
      <c r="BH97" s="262">
        <v>3.57</v>
      </c>
      <c r="BI97" s="262">
        <v>10</v>
      </c>
      <c r="BJ97" s="262">
        <v>31</v>
      </c>
      <c r="BK97" s="262">
        <f t="shared" si="54"/>
        <v>92446</v>
      </c>
      <c r="BL97" s="262">
        <f t="shared" si="55"/>
        <v>-37</v>
      </c>
      <c r="BM97" s="274">
        <f t="shared" si="56"/>
        <v>-4.0007352702658869E-4</v>
      </c>
      <c r="BN97" s="262">
        <f t="shared" si="57"/>
        <v>2.1814634740288052E-3</v>
      </c>
      <c r="BO97" s="262">
        <f t="shared" si="44"/>
        <v>6.3865370003241624E-4</v>
      </c>
      <c r="BP97" s="262">
        <f t="shared" si="45"/>
        <v>2.6724631866478516E-4</v>
      </c>
      <c r="BQ97" s="262">
        <f t="shared" si="46"/>
        <v>3.3504877602031604E-5</v>
      </c>
      <c r="BR97" s="262">
        <f t="shared" si="47"/>
        <v>4.4391320482186978E-6</v>
      </c>
      <c r="BS97" s="262">
        <f t="shared" si="58"/>
        <v>233.41659172108214</v>
      </c>
      <c r="BT97" s="262">
        <f t="shared" si="59"/>
        <v>68.335945903468541</v>
      </c>
      <c r="BU97" s="262">
        <f t="shared" si="60"/>
        <v>28.595356097132012</v>
      </c>
      <c r="BV97" s="262">
        <f t="shared" si="61"/>
        <v>3.5850219034173816</v>
      </c>
      <c r="BW97" s="262">
        <f t="shared" si="62"/>
        <v>0.47498712915940067</v>
      </c>
      <c r="BX97" s="262">
        <f t="shared" si="63"/>
        <v>233.41659172108214</v>
      </c>
      <c r="BY97" s="262">
        <f t="shared" si="64"/>
        <v>136.67189180693708</v>
      </c>
      <c r="BZ97" s="262">
        <f t="shared" si="65"/>
        <v>102.08542126676127</v>
      </c>
      <c r="CA97" s="262">
        <f t="shared" si="66"/>
        <v>35.850219034173818</v>
      </c>
      <c r="CB97" s="262">
        <f t="shared" si="67"/>
        <v>14.724601003941421</v>
      </c>
      <c r="CC97" s="262">
        <f t="shared" si="68"/>
        <v>522.74872483289573</v>
      </c>
      <c r="CD97" s="262">
        <f t="shared" si="69"/>
        <v>8.2322633831952086</v>
      </c>
      <c r="CE97" s="262">
        <f t="shared" si="70"/>
        <v>46.92277047880291</v>
      </c>
      <c r="CF97" s="262">
        <f t="shared" si="71"/>
        <v>87.405604148911209</v>
      </c>
      <c r="CG97" s="262">
        <f t="shared" si="72"/>
        <v>90.973295216765734</v>
      </c>
      <c r="CH97" s="262">
        <f t="shared" si="73"/>
        <v>85.279689978525624</v>
      </c>
      <c r="CI97" s="262">
        <f t="shared" si="74"/>
        <v>90.526627079902795</v>
      </c>
      <c r="CJ97" s="262">
        <f t="shared" si="75"/>
        <v>51.553418631850214</v>
      </c>
      <c r="CK97" s="262">
        <f t="shared" si="76"/>
        <v>23.452904198828108</v>
      </c>
      <c r="CL97" s="262">
        <f t="shared" si="77"/>
        <v>16.357100252461361</v>
      </c>
      <c r="CM97" s="262">
        <f t="shared" si="78"/>
        <v>22.045051463652552</v>
      </c>
      <c r="CN97" s="262">
        <f>CD97*parameters!J$4+CE97*parameters!K$4+CF97*parameters!L$4+CG97*parameters!M$4+CH97*parameters!N$4+CI97*parameters!O$4+CJ97*parameters!P$4+CK97*parameters!Q$4+CL97*parameters!R$4+CM97*parameters!S$4</f>
        <v>57189.239713650568</v>
      </c>
      <c r="CO97" s="262">
        <f t="shared" si="79"/>
        <v>39918.068045448548</v>
      </c>
      <c r="CP97" s="262">
        <f t="shared" si="80"/>
        <v>11686.568287246439</v>
      </c>
      <c r="CQ97" s="262">
        <f t="shared" si="81"/>
        <v>4890.2752030289812</v>
      </c>
      <c r="CR97" s="262">
        <f t="shared" si="82"/>
        <v>613.09758329451734</v>
      </c>
      <c r="CS97" s="262">
        <f t="shared" si="83"/>
        <v>81.230594632081164</v>
      </c>
      <c r="CT97" s="349" t="s">
        <v>4000</v>
      </c>
      <c r="CU97" t="s">
        <v>4001</v>
      </c>
      <c r="CV97" t="s">
        <v>4002</v>
      </c>
      <c r="CW97">
        <v>137930</v>
      </c>
      <c r="CX97" s="262">
        <v>1.3678251778009104E-2</v>
      </c>
      <c r="CY97">
        <v>10571</v>
      </c>
      <c r="CZ97">
        <v>0.92335968000000002</v>
      </c>
      <c r="DA97">
        <v>85261</v>
      </c>
      <c r="DB97">
        <v>49146</v>
      </c>
      <c r="DC97">
        <v>2326</v>
      </c>
      <c r="DD97">
        <v>891</v>
      </c>
      <c r="DE97">
        <v>125</v>
      </c>
      <c r="DF97">
        <v>184</v>
      </c>
      <c r="DG97">
        <v>78726</v>
      </c>
      <c r="DH97">
        <v>45379</v>
      </c>
      <c r="DI97">
        <v>2146</v>
      </c>
      <c r="DJ97">
        <v>822</v>
      </c>
      <c r="DK97">
        <v>116</v>
      </c>
      <c r="DL97">
        <v>168</v>
      </c>
      <c r="DM97" s="262">
        <v>6535</v>
      </c>
      <c r="DN97" s="262">
        <v>3767</v>
      </c>
      <c r="DO97" s="262">
        <v>180</v>
      </c>
      <c r="DP97" s="262">
        <v>69</v>
      </c>
      <c r="DQ97" s="262">
        <v>9</v>
      </c>
      <c r="DR97" s="262">
        <v>16</v>
      </c>
      <c r="DS97" s="262">
        <v>0.61814688610164581</v>
      </c>
      <c r="DT97" s="262">
        <v>0.3563111723337925</v>
      </c>
      <c r="DU97" s="262">
        <v>1.6863626477198579E-2</v>
      </c>
      <c r="DV97" s="262">
        <v>6.4597984484883637E-3</v>
      </c>
      <c r="DW97" s="262">
        <v>9.0625679692597696E-4</v>
      </c>
      <c r="DX97" s="262">
        <v>1.3340100050750381E-3</v>
      </c>
      <c r="DY97" s="262">
        <v>5594.89</v>
      </c>
      <c r="DZ97" s="262">
        <v>2773.97</v>
      </c>
      <c r="EA97" s="262">
        <v>25.19</v>
      </c>
      <c r="EB97" s="262">
        <v>518.54999999999995</v>
      </c>
      <c r="EC97" s="262">
        <v>125.79</v>
      </c>
      <c r="ED97" s="262">
        <v>147.72</v>
      </c>
      <c r="EE97" s="262">
        <f t="shared" si="48"/>
        <v>0.6090597652325086</v>
      </c>
      <c r="EF97" s="262">
        <f t="shared" si="49"/>
        <v>0.30197439394912534</v>
      </c>
      <c r="EG97" s="262">
        <f t="shared" si="50"/>
        <v>2.7421835793388061E-3</v>
      </c>
      <c r="EH97" s="262">
        <f t="shared" si="51"/>
        <v>5.6449356691787918E-2</v>
      </c>
      <c r="EI97" s="262">
        <f t="shared" si="52"/>
        <v>1.369350029555492E-2</v>
      </c>
      <c r="EJ97" s="262">
        <f t="shared" si="53"/>
        <v>1.6080800251684336E-2</v>
      </c>
      <c r="EK97" s="262">
        <v>2.6835129000000002E-3</v>
      </c>
      <c r="EP97" s="262">
        <v>2.6838175794969797E-3</v>
      </c>
      <c r="EQ97" s="262">
        <v>1.2274256994041196E-2</v>
      </c>
      <c r="EU97" s="262">
        <v>2093.38</v>
      </c>
    </row>
    <row r="98" spans="1:151">
      <c r="A98" s="352">
        <v>5562</v>
      </c>
      <c r="B98" s="262">
        <v>5</v>
      </c>
      <c r="C98" s="262">
        <v>5</v>
      </c>
      <c r="D98" s="262">
        <v>62</v>
      </c>
      <c r="E98" s="262" t="s">
        <v>192</v>
      </c>
      <c r="F98" s="262" t="s">
        <v>2391</v>
      </c>
      <c r="G98" s="262" t="s">
        <v>2392</v>
      </c>
      <c r="H98" s="262" t="s">
        <v>2202</v>
      </c>
      <c r="I98" s="262">
        <v>7.2067194930426643E-3</v>
      </c>
      <c r="J98" s="262">
        <v>1.9247993486099801</v>
      </c>
      <c r="K98" s="262">
        <v>1.8850174216027875</v>
      </c>
      <c r="L98" s="262">
        <v>2.6676359989972425</v>
      </c>
      <c r="M98" s="262">
        <v>2.2610182370820668</v>
      </c>
      <c r="N98" s="262">
        <v>1.6377392889699181</v>
      </c>
      <c r="O98" s="262">
        <v>2.2673674588665449</v>
      </c>
      <c r="P98" s="262">
        <v>2.2030373512108361</v>
      </c>
      <c r="Q98" s="262">
        <v>1.7276119402985075</v>
      </c>
      <c r="R98" s="262">
        <v>1.6660934365147606</v>
      </c>
      <c r="S98" s="262">
        <v>1.6223175965665235</v>
      </c>
      <c r="T98" s="262">
        <v>1.6223175965665235</v>
      </c>
      <c r="U98">
        <v>17194</v>
      </c>
      <c r="V98">
        <v>16646</v>
      </c>
      <c r="W98">
        <v>59835</v>
      </c>
      <c r="X98">
        <v>18645</v>
      </c>
      <c r="Y98">
        <v>13873</v>
      </c>
      <c r="Z98">
        <v>8313</v>
      </c>
      <c r="AA98">
        <v>10252</v>
      </c>
      <c r="AB98">
        <v>0</v>
      </c>
      <c r="AC98">
        <v>33095</v>
      </c>
      <c r="AD98">
        <v>31378</v>
      </c>
      <c r="AE98">
        <v>159618</v>
      </c>
      <c r="AF98">
        <v>38738</v>
      </c>
      <c r="AG98">
        <v>30985</v>
      </c>
      <c r="AH98">
        <v>14147</v>
      </c>
      <c r="AI98" s="262">
        <v>16632</v>
      </c>
      <c r="AJ98" s="262">
        <v>0</v>
      </c>
      <c r="AK98" s="262">
        <v>0.56305639070176727</v>
      </c>
      <c r="AL98" s="262">
        <v>0.18583999413360711</v>
      </c>
      <c r="AM98" s="262">
        <v>0.20288919850406981</v>
      </c>
      <c r="AN98" s="262">
        <v>4.1644056610691503E-2</v>
      </c>
      <c r="AO98" s="262">
        <v>6.57036004986434E-3</v>
      </c>
      <c r="AP98" s="262">
        <v>2.5637892502853834E-2</v>
      </c>
      <c r="AQ98" s="262">
        <v>0.18567776580864029</v>
      </c>
      <c r="AR98" s="262">
        <v>0.29484380275575994</v>
      </c>
      <c r="AS98" s="262">
        <v>0.20018650417222697</v>
      </c>
      <c r="AT98" s="262">
        <v>0.11611814074633825</v>
      </c>
      <c r="AU98" s="262">
        <v>8.8891747190378956E-2</v>
      </c>
      <c r="AV98" s="262">
        <v>4.4391208579191925E-2</v>
      </c>
      <c r="AW98" s="262">
        <v>1.896232937279933E-2</v>
      </c>
      <c r="AX98" s="262">
        <v>1.0109812370371561E-2</v>
      </c>
      <c r="AY98" s="262">
        <v>1.5180796501438977E-2</v>
      </c>
      <c r="AZ98" s="262">
        <v>76784</v>
      </c>
      <c r="BA98" s="262">
        <v>25343</v>
      </c>
      <c r="BB98" s="262">
        <v>27668</v>
      </c>
      <c r="BC98" s="262">
        <v>5679</v>
      </c>
      <c r="BD98" s="262">
        <v>896</v>
      </c>
      <c r="BE98" s="262">
        <v>311000</v>
      </c>
      <c r="BF98" s="262">
        <v>1</v>
      </c>
      <c r="BG98" s="262">
        <v>2</v>
      </c>
      <c r="BH98" s="262">
        <v>3.81</v>
      </c>
      <c r="BI98" s="262">
        <v>7.5</v>
      </c>
      <c r="BJ98" s="262">
        <v>40</v>
      </c>
      <c r="BK98" s="262">
        <f t="shared" si="54"/>
        <v>311318</v>
      </c>
      <c r="BL98" s="262">
        <f t="shared" si="55"/>
        <v>318</v>
      </c>
      <c r="BM98" s="274">
        <f t="shared" si="56"/>
        <v>1.0225080385852089E-3</v>
      </c>
      <c r="BN98" s="262">
        <f t="shared" si="57"/>
        <v>4.0577894665526724E-3</v>
      </c>
      <c r="BO98" s="262">
        <f t="shared" si="44"/>
        <v>1.3392967083096007E-3</v>
      </c>
      <c r="BP98" s="262">
        <f t="shared" si="45"/>
        <v>1.4621655417870825E-3</v>
      </c>
      <c r="BQ98" s="262">
        <f t="shared" si="46"/>
        <v>3.0011703454564269E-4</v>
      </c>
      <c r="BR98" s="262">
        <f t="shared" si="47"/>
        <v>4.7350741847666114E-5</v>
      </c>
      <c r="BS98" s="262">
        <f t="shared" si="58"/>
        <v>434.18347292113594</v>
      </c>
      <c r="BT98" s="262">
        <f t="shared" si="59"/>
        <v>143.30474778912728</v>
      </c>
      <c r="BU98" s="262">
        <f t="shared" si="60"/>
        <v>156.45171297121783</v>
      </c>
      <c r="BV98" s="262">
        <f t="shared" si="61"/>
        <v>32.11252269638377</v>
      </c>
      <c r="BW98" s="262">
        <f t="shared" si="62"/>
        <v>5.0665293777002738</v>
      </c>
      <c r="BX98" s="262">
        <f t="shared" si="63"/>
        <v>434.18347292113594</v>
      </c>
      <c r="BY98" s="262">
        <f t="shared" si="64"/>
        <v>286.60949557825455</v>
      </c>
      <c r="BZ98" s="262">
        <f t="shared" si="65"/>
        <v>596.08102642033998</v>
      </c>
      <c r="CA98" s="262">
        <f t="shared" si="66"/>
        <v>240.84392022287827</v>
      </c>
      <c r="CB98" s="262">
        <f t="shared" si="67"/>
        <v>202.66117510801095</v>
      </c>
      <c r="CC98" s="262">
        <f t="shared" si="68"/>
        <v>1760.3790902506198</v>
      </c>
      <c r="CD98" s="262">
        <f t="shared" si="69"/>
        <v>45.132409880117017</v>
      </c>
      <c r="CE98" s="262">
        <f t="shared" si="70"/>
        <v>326.86325645398182</v>
      </c>
      <c r="CF98" s="262">
        <f t="shared" si="71"/>
        <v>519.03686526121783</v>
      </c>
      <c r="CG98" s="262">
        <f t="shared" si="72"/>
        <v>352.40413609515684</v>
      </c>
      <c r="CH98" s="262">
        <f t="shared" si="73"/>
        <v>204.41194696863235</v>
      </c>
      <c r="CI98" s="262">
        <f t="shared" si="74"/>
        <v>156.48317304978738</v>
      </c>
      <c r="CJ98" s="262">
        <f t="shared" si="75"/>
        <v>78.145355373763394</v>
      </c>
      <c r="CK98" s="262">
        <f t="shared" si="76"/>
        <v>33.38088813032109</v>
      </c>
      <c r="CL98" s="262">
        <f t="shared" si="77"/>
        <v>17.79710230315915</v>
      </c>
      <c r="CM98" s="262">
        <f t="shared" si="78"/>
        <v>26.72395673448294</v>
      </c>
      <c r="CN98" s="262">
        <f>CD98*parameters!J$4+CE98*parameters!K$4+CF98*parameters!L$4+CG98*parameters!M$4+CH98*parameters!N$4+CI98*parameters!O$4+CJ98*parameters!P$4+CK98*parameters!Q$4+CL98*parameters!R$4+CM98*parameters!S$4</f>
        <v>151163.48671202394</v>
      </c>
      <c r="CO98" s="262">
        <f t="shared" si="79"/>
        <v>85113.567233966751</v>
      </c>
      <c r="CP98" s="262">
        <f t="shared" si="80"/>
        <v>28092.221483778125</v>
      </c>
      <c r="CQ98" s="262">
        <f t="shared" si="81"/>
        <v>30669.438662083143</v>
      </c>
      <c r="CR98" s="262">
        <f t="shared" si="82"/>
        <v>6295.060798105038</v>
      </c>
      <c r="CS98" s="262">
        <f t="shared" si="83"/>
        <v>993.19853409088114</v>
      </c>
      <c r="CT98" s="349" t="s">
        <v>4003</v>
      </c>
      <c r="CU98" t="s">
        <v>4004</v>
      </c>
      <c r="CV98" t="s">
        <v>4005</v>
      </c>
      <c r="CW98">
        <v>350049</v>
      </c>
      <c r="CX98" s="262">
        <v>3.4713683438268028E-2</v>
      </c>
      <c r="CY98">
        <v>19639</v>
      </c>
      <c r="CZ98">
        <v>0.94389643000000001</v>
      </c>
      <c r="DA98">
        <v>254997</v>
      </c>
      <c r="DB98">
        <v>86270</v>
      </c>
      <c r="DC98">
        <v>6097</v>
      </c>
      <c r="DD98">
        <v>2054</v>
      </c>
      <c r="DE98">
        <v>331</v>
      </c>
      <c r="DF98">
        <v>297</v>
      </c>
      <c r="DG98">
        <v>240693</v>
      </c>
      <c r="DH98">
        <v>81431</v>
      </c>
      <c r="DI98">
        <v>5754</v>
      </c>
      <c r="DJ98">
        <v>1939</v>
      </c>
      <c r="DK98">
        <v>312</v>
      </c>
      <c r="DL98">
        <v>280</v>
      </c>
      <c r="DM98" s="262">
        <v>14304</v>
      </c>
      <c r="DN98" s="262">
        <v>4839</v>
      </c>
      <c r="DO98" s="262">
        <v>343</v>
      </c>
      <c r="DP98" s="262">
        <v>115</v>
      </c>
      <c r="DQ98" s="262">
        <v>19</v>
      </c>
      <c r="DR98" s="262">
        <v>17</v>
      </c>
      <c r="DS98" s="262">
        <v>0.72846087262069026</v>
      </c>
      <c r="DT98" s="262">
        <v>0.24645121111615803</v>
      </c>
      <c r="DU98" s="262">
        <v>1.7417561541384206E-2</v>
      </c>
      <c r="DV98" s="262">
        <v>5.8677499435793277E-3</v>
      </c>
      <c r="DW98" s="262">
        <v>9.4558190424769107E-4</v>
      </c>
      <c r="DX98" s="262">
        <v>8.4845264520110042E-4</v>
      </c>
      <c r="DY98" s="262">
        <v>14199.14</v>
      </c>
      <c r="DZ98" s="262">
        <v>7039.99</v>
      </c>
      <c r="EA98" s="262">
        <v>63.93</v>
      </c>
      <c r="EB98" s="262">
        <v>1316.02</v>
      </c>
      <c r="EC98" s="262">
        <v>319.26</v>
      </c>
      <c r="ED98" s="262">
        <v>374.93</v>
      </c>
      <c r="EE98" s="262">
        <f t="shared" si="48"/>
        <v>0.60905827453634787</v>
      </c>
      <c r="EF98" s="262">
        <f t="shared" si="49"/>
        <v>0.3019735112234363</v>
      </c>
      <c r="EG98" s="262">
        <f t="shared" si="50"/>
        <v>2.742215056060347E-3</v>
      </c>
      <c r="EH98" s="262">
        <f t="shared" si="51"/>
        <v>5.6449395558838385E-2</v>
      </c>
      <c r="EI98" s="262">
        <f t="shared" si="52"/>
        <v>1.3694346610321076E-2</v>
      </c>
      <c r="EJ98" s="262">
        <f t="shared" si="53"/>
        <v>1.6082257014996184E-2</v>
      </c>
      <c r="EK98" s="262">
        <v>6.8104300999999997E-3</v>
      </c>
      <c r="EP98" s="262">
        <v>7.7220050263809388E-3</v>
      </c>
      <c r="EQ98" s="262">
        <v>3.5316064298543795E-2</v>
      </c>
      <c r="EU98" s="262">
        <v>6023.16</v>
      </c>
    </row>
    <row r="99" spans="1:151">
      <c r="A99" s="352">
        <v>5566</v>
      </c>
      <c r="B99" s="262">
        <v>5</v>
      </c>
      <c r="C99" s="262">
        <v>5</v>
      </c>
      <c r="D99" s="262">
        <v>66</v>
      </c>
      <c r="E99" s="262" t="s">
        <v>192</v>
      </c>
      <c r="F99" s="262" t="s">
        <v>2393</v>
      </c>
      <c r="G99" s="262" t="s">
        <v>2394</v>
      </c>
      <c r="H99" s="262" t="s">
        <v>2202</v>
      </c>
      <c r="I99" s="262">
        <v>6.4472579851265824E-3</v>
      </c>
      <c r="J99" s="262">
        <v>1.444513793533891</v>
      </c>
      <c r="K99" s="262">
        <v>1.4097714029583146</v>
      </c>
      <c r="L99" s="262">
        <v>1.6069788797061524</v>
      </c>
      <c r="M99" s="262">
        <v>1.532625542467452</v>
      </c>
      <c r="N99" s="262">
        <v>1.357007774742593</v>
      </c>
      <c r="O99" s="262">
        <v>1.6820640865584686</v>
      </c>
      <c r="P99" s="262">
        <v>1.4738112478880039</v>
      </c>
      <c r="Q99" s="262">
        <v>1.3284729586426298</v>
      </c>
      <c r="R99" s="262">
        <v>1.4031221303948576</v>
      </c>
      <c r="S99" s="262">
        <v>1.6609712230215827</v>
      </c>
      <c r="T99" s="262">
        <v>1.6609712230215827</v>
      </c>
      <c r="U99">
        <v>8011</v>
      </c>
      <c r="V99">
        <v>11155</v>
      </c>
      <c r="W99">
        <v>47916</v>
      </c>
      <c r="X99">
        <v>17663</v>
      </c>
      <c r="Y99">
        <v>22041</v>
      </c>
      <c r="Z99">
        <v>12989</v>
      </c>
      <c r="AA99">
        <v>12232</v>
      </c>
      <c r="AB99">
        <v>0</v>
      </c>
      <c r="AC99">
        <v>11572</v>
      </c>
      <c r="AD99">
        <v>15726</v>
      </c>
      <c r="AE99">
        <v>77000</v>
      </c>
      <c r="AF99">
        <v>26235</v>
      </c>
      <c r="AG99">
        <v>34486</v>
      </c>
      <c r="AH99">
        <v>17662</v>
      </c>
      <c r="AI99" s="262">
        <v>20317</v>
      </c>
      <c r="AJ99" s="262">
        <v>0</v>
      </c>
      <c r="AK99" s="262">
        <v>0.72058787367109567</v>
      </c>
      <c r="AL99" s="262">
        <v>0.19496061443126583</v>
      </c>
      <c r="AM99" s="262">
        <v>7.206616447675801E-2</v>
      </c>
      <c r="AN99" s="262">
        <v>1.0590250739760162E-2</v>
      </c>
      <c r="AO99" s="262">
        <v>1.7950966811203371E-3</v>
      </c>
      <c r="AP99" s="262">
        <v>1.4234741784037559E-2</v>
      </c>
      <c r="AQ99" s="262">
        <v>8.7103957075788066E-2</v>
      </c>
      <c r="AR99" s="262">
        <v>0.17685848423876593</v>
      </c>
      <c r="AS99" s="262">
        <v>0.16771026156941649</v>
      </c>
      <c r="AT99" s="262">
        <v>0.16756539235412474</v>
      </c>
      <c r="AU99" s="262">
        <v>0.17580147551978537</v>
      </c>
      <c r="AV99" s="262">
        <v>9.6230717639168337E-2</v>
      </c>
      <c r="AW99" s="262">
        <v>4.504896042924212E-2</v>
      </c>
      <c r="AX99" s="262">
        <v>2.7551978537894029E-2</v>
      </c>
      <c r="AY99" s="262">
        <v>4.1894030851777328E-2</v>
      </c>
      <c r="AZ99" s="262">
        <v>87911</v>
      </c>
      <c r="BA99" s="262">
        <v>23785</v>
      </c>
      <c r="BB99" s="262">
        <v>8792</v>
      </c>
      <c r="BC99" s="262">
        <v>1292</v>
      </c>
      <c r="BD99" s="262">
        <v>219</v>
      </c>
      <c r="BE99" s="262">
        <v>186407</v>
      </c>
      <c r="BF99" s="262">
        <v>1</v>
      </c>
      <c r="BG99" s="262">
        <v>2</v>
      </c>
      <c r="BH99" s="262">
        <v>3.67</v>
      </c>
      <c r="BI99" s="262">
        <v>7.9</v>
      </c>
      <c r="BJ99" s="262">
        <v>39</v>
      </c>
      <c r="BK99" s="262">
        <f t="shared" si="54"/>
        <v>186495</v>
      </c>
      <c r="BL99" s="262">
        <f t="shared" si="55"/>
        <v>88</v>
      </c>
      <c r="BM99" s="274">
        <f t="shared" si="56"/>
        <v>4.7208527576754093E-4</v>
      </c>
      <c r="BN99" s="262">
        <f t="shared" si="57"/>
        <v>4.6458159225113566E-3</v>
      </c>
      <c r="BO99" s="262">
        <f t="shared" si="44"/>
        <v>1.2569613781771634E-3</v>
      </c>
      <c r="BP99" s="262">
        <f t="shared" si="45"/>
        <v>4.6462915438022371E-4</v>
      </c>
      <c r="BQ99" s="262">
        <f t="shared" si="46"/>
        <v>6.8278078646411404E-5</v>
      </c>
      <c r="BR99" s="262">
        <f t="shared" si="47"/>
        <v>1.1573451411427319E-5</v>
      </c>
      <c r="BS99" s="262">
        <f t="shared" si="58"/>
        <v>497.10230370871517</v>
      </c>
      <c r="BT99" s="262">
        <f t="shared" si="59"/>
        <v>134.49486746495649</v>
      </c>
      <c r="BU99" s="262">
        <f t="shared" si="60"/>
        <v>49.715319518683934</v>
      </c>
      <c r="BV99" s="262">
        <f t="shared" si="61"/>
        <v>7.3057544151660201</v>
      </c>
      <c r="BW99" s="262">
        <f t="shared" si="62"/>
        <v>1.2383593010227232</v>
      </c>
      <c r="BX99" s="262">
        <f t="shared" si="63"/>
        <v>497.10230370871517</v>
      </c>
      <c r="BY99" s="262">
        <f t="shared" si="64"/>
        <v>268.98973492991297</v>
      </c>
      <c r="BZ99" s="262">
        <f t="shared" si="65"/>
        <v>182.45522263357003</v>
      </c>
      <c r="CA99" s="262">
        <f t="shared" si="66"/>
        <v>57.715459879811561</v>
      </c>
      <c r="CB99" s="262">
        <f t="shared" si="67"/>
        <v>48.296012739886201</v>
      </c>
      <c r="CC99" s="262">
        <f t="shared" si="68"/>
        <v>1054.5587338918958</v>
      </c>
      <c r="CD99" s="262">
        <f t="shared" si="69"/>
        <v>15.011371273052715</v>
      </c>
      <c r="CE99" s="262">
        <f t="shared" si="70"/>
        <v>91.856238690817108</v>
      </c>
      <c r="CF99" s="262">
        <f t="shared" si="71"/>
        <v>186.50765921687281</v>
      </c>
      <c r="CG99" s="262">
        <f t="shared" si="72"/>
        <v>176.86032110132251</v>
      </c>
      <c r="CH99" s="262">
        <f t="shared" si="73"/>
        <v>176.70754800506455</v>
      </c>
      <c r="CI99" s="262">
        <f t="shared" si="74"/>
        <v>185.39298144047197</v>
      </c>
      <c r="CJ99" s="262">
        <f t="shared" si="75"/>
        <v>101.48094375506989</v>
      </c>
      <c r="CK99" s="262">
        <f t="shared" si="76"/>
        <v>47.506774673407683</v>
      </c>
      <c r="CL99" s="262">
        <f t="shared" si="77"/>
        <v>29.055179603138214</v>
      </c>
      <c r="CM99" s="262">
        <f t="shared" si="78"/>
        <v>44.179716132678323</v>
      </c>
      <c r="CN99" s="262">
        <f>CD99*parameters!J$4+CE99*parameters!K$4+CF99*parameters!L$4+CG99*parameters!M$4+CH99*parameters!N$4+CI99*parameters!O$4+CJ99*parameters!P$4+CK99*parameters!Q$4+CL99*parameters!R$4+CM99*parameters!S$4</f>
        <v>115041.5081486401</v>
      </c>
      <c r="CO99" s="262">
        <f t="shared" si="79"/>
        <v>82897.515740744595</v>
      </c>
      <c r="CP99" s="262">
        <f t="shared" si="80"/>
        <v>22428.563113758351</v>
      </c>
      <c r="CQ99" s="262">
        <f t="shared" si="81"/>
        <v>8290.6002478941937</v>
      </c>
      <c r="CR99" s="262">
        <f t="shared" si="82"/>
        <v>1218.3184167742606</v>
      </c>
      <c r="CS99" s="262">
        <f t="shared" si="83"/>
        <v>206.51062946870206</v>
      </c>
      <c r="CT99" s="349" t="s">
        <v>4006</v>
      </c>
      <c r="CU99" t="s">
        <v>4007</v>
      </c>
      <c r="CV99" t="s">
        <v>4008</v>
      </c>
      <c r="CW99">
        <v>268892</v>
      </c>
      <c r="CX99" s="262">
        <v>2.6665500450173449E-2</v>
      </c>
      <c r="CY99">
        <v>22395</v>
      </c>
      <c r="CZ99">
        <v>0.91671376999999998</v>
      </c>
      <c r="DA99">
        <v>166437</v>
      </c>
      <c r="DB99">
        <v>96718</v>
      </c>
      <c r="DC99">
        <v>4009</v>
      </c>
      <c r="DD99">
        <v>1152</v>
      </c>
      <c r="DE99">
        <v>227</v>
      </c>
      <c r="DF99">
        <v>346</v>
      </c>
      <c r="DG99">
        <v>152577</v>
      </c>
      <c r="DH99">
        <v>88667</v>
      </c>
      <c r="DI99">
        <v>3677</v>
      </c>
      <c r="DJ99">
        <v>1056</v>
      </c>
      <c r="DK99">
        <v>212</v>
      </c>
      <c r="DL99">
        <v>317</v>
      </c>
      <c r="DM99" s="262">
        <v>13860</v>
      </c>
      <c r="DN99" s="262">
        <v>8051</v>
      </c>
      <c r="DO99" s="262">
        <v>332</v>
      </c>
      <c r="DP99" s="262">
        <v>96</v>
      </c>
      <c r="DQ99" s="262">
        <v>15</v>
      </c>
      <c r="DR99" s="262">
        <v>29</v>
      </c>
      <c r="DS99" s="262">
        <v>0.61897341683649942</v>
      </c>
      <c r="DT99" s="262">
        <v>0.3596908796096574</v>
      </c>
      <c r="DU99" s="262">
        <v>1.4909331627567945E-2</v>
      </c>
      <c r="DV99" s="262">
        <v>4.2842479508501553E-3</v>
      </c>
      <c r="DW99" s="262">
        <v>8.4420510837064698E-4</v>
      </c>
      <c r="DX99" s="262">
        <v>1.2867619713490919E-3</v>
      </c>
      <c r="DY99" s="262">
        <v>10907.15</v>
      </c>
      <c r="DZ99" s="262">
        <v>5407.8</v>
      </c>
      <c r="EA99" s="262">
        <v>49.1</v>
      </c>
      <c r="EB99" s="262">
        <v>1010.9</v>
      </c>
      <c r="EC99" s="262">
        <v>245.24</v>
      </c>
      <c r="ED99" s="262">
        <v>288.01</v>
      </c>
      <c r="EE99" s="262">
        <f t="shared" si="48"/>
        <v>0.60905897856847702</v>
      </c>
      <c r="EF99" s="262">
        <f t="shared" si="49"/>
        <v>0.30197339766140652</v>
      </c>
      <c r="EG99" s="262">
        <f t="shared" si="50"/>
        <v>2.7417607576417508E-3</v>
      </c>
      <c r="EH99" s="262">
        <f t="shared" si="51"/>
        <v>5.6449001016294208E-2</v>
      </c>
      <c r="EI99" s="262">
        <f t="shared" si="52"/>
        <v>1.369428529947175E-2</v>
      </c>
      <c r="EJ99" s="262">
        <f t="shared" si="53"/>
        <v>1.6082576696708768E-2</v>
      </c>
      <c r="EK99" s="262">
        <v>5.2314663000000003E-3</v>
      </c>
      <c r="EP99" s="262">
        <v>5.406545520753479E-3</v>
      </c>
      <c r="EQ99" s="262">
        <v>2.4726467878695545E-2</v>
      </c>
      <c r="EU99" s="262">
        <v>4217.1099999999997</v>
      </c>
    </row>
    <row r="100" spans="1:151">
      <c r="A100" s="352">
        <v>5570</v>
      </c>
      <c r="B100" s="262">
        <v>5</v>
      </c>
      <c r="C100" s="262">
        <v>5</v>
      </c>
      <c r="D100" s="262">
        <v>70</v>
      </c>
      <c r="E100" s="262" t="s">
        <v>192</v>
      </c>
      <c r="F100" s="262" t="s">
        <v>2395</v>
      </c>
      <c r="G100" s="262" t="s">
        <v>2396</v>
      </c>
      <c r="H100" s="262" t="s">
        <v>2202</v>
      </c>
      <c r="I100" s="262">
        <v>3.8755736653353144E-3</v>
      </c>
      <c r="J100" s="262">
        <v>1.4829987709954937</v>
      </c>
      <c r="K100" s="262">
        <v>1.5579564747646242</v>
      </c>
      <c r="L100" s="262">
        <v>1.7810131112340177</v>
      </c>
      <c r="M100" s="262">
        <v>1.6353634577603144</v>
      </c>
      <c r="N100" s="262">
        <v>1.4104000000000001</v>
      </c>
      <c r="O100" s="262">
        <v>1.885042735042735</v>
      </c>
      <c r="P100" s="262">
        <v>1.6464987714987716</v>
      </c>
      <c r="Q100" s="262">
        <v>1.3609819121447029</v>
      </c>
      <c r="R100" s="262">
        <v>1.3270951993490643</v>
      </c>
      <c r="S100" s="262">
        <v>1.4028021015761822</v>
      </c>
      <c r="T100" s="262">
        <v>1.4028021015761822</v>
      </c>
      <c r="U100">
        <v>7323</v>
      </c>
      <c r="V100">
        <v>6479</v>
      </c>
      <c r="W100">
        <v>30737</v>
      </c>
      <c r="X100">
        <v>10135</v>
      </c>
      <c r="Y100">
        <v>11192</v>
      </c>
      <c r="Z100">
        <v>6328</v>
      </c>
      <c r="AA100">
        <v>6281</v>
      </c>
      <c r="AB100">
        <v>0</v>
      </c>
      <c r="AC100">
        <v>10860</v>
      </c>
      <c r="AD100">
        <v>10094</v>
      </c>
      <c r="AE100">
        <v>54743</v>
      </c>
      <c r="AF100">
        <v>16012</v>
      </c>
      <c r="AG100">
        <v>19544</v>
      </c>
      <c r="AH100">
        <v>8529</v>
      </c>
      <c r="AI100" s="262">
        <v>8811</v>
      </c>
      <c r="AJ100" s="262">
        <v>0</v>
      </c>
      <c r="AK100" s="262">
        <v>0.68190247627359002</v>
      </c>
      <c r="AL100" s="262">
        <v>0.19722919166575761</v>
      </c>
      <c r="AM100" s="262">
        <v>0.10578706228864405</v>
      </c>
      <c r="AN100" s="262">
        <v>1.3213155885240536E-2</v>
      </c>
      <c r="AO100" s="262">
        <v>1.8681138867677539E-3</v>
      </c>
      <c r="AP100" s="262">
        <v>1.569399591379424E-2</v>
      </c>
      <c r="AQ100" s="262">
        <v>0.10353094312265208</v>
      </c>
      <c r="AR100" s="262">
        <v>0.20217656363276873</v>
      </c>
      <c r="AS100" s="262">
        <v>0.18253641336584722</v>
      </c>
      <c r="AT100" s="262">
        <v>0.14781190272194028</v>
      </c>
      <c r="AU100" s="262">
        <v>0.15437784221973241</v>
      </c>
      <c r="AV100" s="262">
        <v>8.8446582745666649E-2</v>
      </c>
      <c r="AW100" s="262">
        <v>4.2303763263692083E-2</v>
      </c>
      <c r="AX100" s="262">
        <v>2.4014697159427931E-2</v>
      </c>
      <c r="AY100" s="262">
        <v>3.9107295854478349E-2</v>
      </c>
      <c r="AZ100" s="262">
        <v>50008</v>
      </c>
      <c r="BA100" s="262">
        <v>14464</v>
      </c>
      <c r="BB100" s="262">
        <v>7758</v>
      </c>
      <c r="BC100" s="262">
        <v>969</v>
      </c>
      <c r="BD100" s="262">
        <v>137</v>
      </c>
      <c r="BE100" s="262">
        <v>121390</v>
      </c>
      <c r="BF100" s="262">
        <v>1</v>
      </c>
      <c r="BG100" s="262">
        <v>2</v>
      </c>
      <c r="BH100" s="262">
        <v>3.58</v>
      </c>
      <c r="BI100" s="262">
        <v>9</v>
      </c>
      <c r="BJ100" s="262">
        <v>43</v>
      </c>
      <c r="BK100" s="262">
        <f t="shared" si="54"/>
        <v>121322</v>
      </c>
      <c r="BL100" s="262">
        <f t="shared" si="55"/>
        <v>-68</v>
      </c>
      <c r="BM100" s="274">
        <f t="shared" si="56"/>
        <v>-5.6017793887470143E-4</v>
      </c>
      <c r="BN100" s="262">
        <f t="shared" si="57"/>
        <v>2.6427632793728649E-3</v>
      </c>
      <c r="BO100" s="262">
        <f t="shared" si="44"/>
        <v>7.6437626125518154E-4</v>
      </c>
      <c r="BP100" s="262">
        <f t="shared" si="45"/>
        <v>4.0998555273905545E-4</v>
      </c>
      <c r="BQ100" s="262">
        <f t="shared" si="46"/>
        <v>5.120855898480855E-5</v>
      </c>
      <c r="BR100" s="262">
        <f t="shared" si="47"/>
        <v>7.2400129834043052E-6</v>
      </c>
      <c r="BS100" s="262">
        <f t="shared" si="58"/>
        <v>282.77567089289653</v>
      </c>
      <c r="BT100" s="262">
        <f t="shared" si="59"/>
        <v>81.788259954304422</v>
      </c>
      <c r="BU100" s="262">
        <f t="shared" si="60"/>
        <v>43.868454143078935</v>
      </c>
      <c r="BV100" s="262">
        <f t="shared" si="61"/>
        <v>5.4793158113745148</v>
      </c>
      <c r="BW100" s="262">
        <f t="shared" si="62"/>
        <v>0.77468138922426066</v>
      </c>
      <c r="BX100" s="262">
        <f t="shared" si="63"/>
        <v>282.77567089289653</v>
      </c>
      <c r="BY100" s="262">
        <f t="shared" si="64"/>
        <v>163.57651990860884</v>
      </c>
      <c r="BZ100" s="262">
        <f t="shared" si="65"/>
        <v>157.0490658322226</v>
      </c>
      <c r="CA100" s="262">
        <f t="shared" si="66"/>
        <v>49.313842302370631</v>
      </c>
      <c r="CB100" s="262">
        <f t="shared" si="67"/>
        <v>33.311299736643207</v>
      </c>
      <c r="CC100" s="262">
        <f t="shared" si="68"/>
        <v>686.02639867274183</v>
      </c>
      <c r="CD100" s="262">
        <f t="shared" si="69"/>
        <v>10.766495497524989</v>
      </c>
      <c r="CE100" s="262">
        <f t="shared" si="70"/>
        <v>71.024960061625478</v>
      </c>
      <c r="CF100" s="262">
        <f t="shared" si="71"/>
        <v>138.69845984501876</v>
      </c>
      <c r="CG100" s="262">
        <f t="shared" si="72"/>
        <v>125.2247982880111</v>
      </c>
      <c r="CH100" s="262">
        <f t="shared" si="73"/>
        <v>101.40286730529834</v>
      </c>
      <c r="CI100" s="262">
        <f t="shared" si="74"/>
        <v>105.90727513287179</v>
      </c>
      <c r="CJ100" s="262">
        <f t="shared" si="75"/>
        <v>60.676690635920359</v>
      </c>
      <c r="CK100" s="262">
        <f t="shared" si="76"/>
        <v>29.021498362094917</v>
      </c>
      <c r="CL100" s="262">
        <f t="shared" si="77"/>
        <v>16.474716207498865</v>
      </c>
      <c r="CM100" s="262">
        <f t="shared" si="78"/>
        <v>26.828637336877229</v>
      </c>
      <c r="CN100" s="262">
        <f>CD100*parameters!J$4+CE100*parameters!K$4+CF100*parameters!L$4+CG100*parameters!M$4+CH100*parameters!N$4+CI100*parameters!O$4+CJ100*parameters!P$4+CK100*parameters!Q$4+CL100*parameters!R$4+CM100*parameters!S$4</f>
        <v>72052.213721273845</v>
      </c>
      <c r="CO100" s="262">
        <f t="shared" si="79"/>
        <v>49132.582957530576</v>
      </c>
      <c r="CP100" s="262">
        <f t="shared" si="80"/>
        <v>14210.79986997525</v>
      </c>
      <c r="CQ100" s="262">
        <f t="shared" si="81"/>
        <v>7622.1920209670898</v>
      </c>
      <c r="CR100" s="262">
        <f t="shared" si="82"/>
        <v>952.03713177585837</v>
      </c>
      <c r="CS100" s="262">
        <f t="shared" si="83"/>
        <v>134.60174102506977</v>
      </c>
      <c r="CT100" s="349" t="s">
        <v>4009</v>
      </c>
      <c r="CU100" t="s">
        <v>4010</v>
      </c>
      <c r="CV100" t="s">
        <v>4011</v>
      </c>
      <c r="CW100">
        <v>169470</v>
      </c>
      <c r="CX100" s="262">
        <v>1.6806012679034314E-2</v>
      </c>
      <c r="CY100">
        <v>14425</v>
      </c>
      <c r="CZ100">
        <v>0.91488168999999997</v>
      </c>
      <c r="DA100">
        <v>110317</v>
      </c>
      <c r="DB100">
        <v>55796</v>
      </c>
      <c r="DC100">
        <v>2327</v>
      </c>
      <c r="DD100">
        <v>665</v>
      </c>
      <c r="DE100">
        <v>161</v>
      </c>
      <c r="DF100">
        <v>206</v>
      </c>
      <c r="DG100">
        <v>100930</v>
      </c>
      <c r="DH100">
        <v>51047</v>
      </c>
      <c r="DI100">
        <v>2128</v>
      </c>
      <c r="DJ100">
        <v>607</v>
      </c>
      <c r="DK100">
        <v>148</v>
      </c>
      <c r="DL100">
        <v>187</v>
      </c>
      <c r="DM100" s="262">
        <v>9387</v>
      </c>
      <c r="DN100" s="262">
        <v>4749</v>
      </c>
      <c r="DO100" s="262">
        <v>199</v>
      </c>
      <c r="DP100" s="262">
        <v>58</v>
      </c>
      <c r="DQ100" s="262">
        <v>13</v>
      </c>
      <c r="DR100" s="262">
        <v>19</v>
      </c>
      <c r="DS100" s="262">
        <v>0.65095297102732042</v>
      </c>
      <c r="DT100" s="262">
        <v>0.32923821325308317</v>
      </c>
      <c r="DU100" s="262">
        <v>1.3731043842568007E-2</v>
      </c>
      <c r="DV100" s="262">
        <v>3.9239983477901696E-3</v>
      </c>
      <c r="DW100" s="262">
        <v>9.5002065262288313E-4</v>
      </c>
      <c r="DX100" s="262">
        <v>1.2155543754056766E-3</v>
      </c>
      <c r="DY100" s="262">
        <v>6874.27</v>
      </c>
      <c r="DZ100" s="262">
        <v>3408.29</v>
      </c>
      <c r="EA100" s="262">
        <v>30.95</v>
      </c>
      <c r="EB100" s="262">
        <v>637.13</v>
      </c>
      <c r="EC100" s="262">
        <v>154.57</v>
      </c>
      <c r="ED100" s="262">
        <v>181.52</v>
      </c>
      <c r="EE100" s="262">
        <f t="shared" si="48"/>
        <v>0.60905771645108897</v>
      </c>
      <c r="EF100" s="262">
        <f t="shared" si="49"/>
        <v>0.30197320215864115</v>
      </c>
      <c r="EG100" s="262">
        <f t="shared" si="50"/>
        <v>2.7421582690469247E-3</v>
      </c>
      <c r="EH100" s="262">
        <f t="shared" si="51"/>
        <v>5.6449476509139486E-2</v>
      </c>
      <c r="EI100" s="262">
        <f t="shared" si="52"/>
        <v>1.3694843413459876E-2</v>
      </c>
      <c r="EJ100" s="262">
        <f t="shared" si="53"/>
        <v>1.6082603198623514E-2</v>
      </c>
      <c r="EK100" s="262">
        <v>3.2971522999999999E-3</v>
      </c>
      <c r="EP100" s="262">
        <v>3.4095126571317539E-3</v>
      </c>
      <c r="EQ100" s="262">
        <v>1.5593174028584721E-2</v>
      </c>
      <c r="EU100" s="262">
        <v>2659.42</v>
      </c>
    </row>
    <row r="101" spans="1:151">
      <c r="A101" s="352">
        <v>5711</v>
      </c>
      <c r="B101" s="262">
        <v>5</v>
      </c>
      <c r="C101" s="262">
        <v>7</v>
      </c>
      <c r="D101" s="262">
        <v>11</v>
      </c>
      <c r="E101" s="262" t="s">
        <v>192</v>
      </c>
      <c r="F101" s="262" t="s">
        <v>2397</v>
      </c>
      <c r="G101" s="262" t="s">
        <v>2398</v>
      </c>
      <c r="H101" s="262" t="s">
        <v>2202</v>
      </c>
      <c r="I101" s="262">
        <v>3.2590627787338938E-3</v>
      </c>
      <c r="J101" s="262">
        <v>2.8913114754098359</v>
      </c>
      <c r="K101" s="262">
        <v>2.3157894736842106</v>
      </c>
      <c r="L101" s="262">
        <v>2.9596550989993613</v>
      </c>
      <c r="M101" s="262">
        <v>2.4719119853308884</v>
      </c>
      <c r="N101" s="262">
        <v>1.8306623931623931</v>
      </c>
      <c r="O101" s="262">
        <v>3.4752116082224909</v>
      </c>
      <c r="P101" s="262">
        <v>2.5216732343134285</v>
      </c>
      <c r="Q101" s="262">
        <v>1.7306353350739774</v>
      </c>
      <c r="R101" s="262">
        <v>1.939247311827957</v>
      </c>
      <c r="S101" s="262">
        <v>2.1095571095571097</v>
      </c>
      <c r="T101" s="262">
        <v>2.1095571095571097</v>
      </c>
      <c r="U101">
        <v>6100</v>
      </c>
      <c r="V101">
        <v>8721</v>
      </c>
      <c r="W101">
        <v>28182</v>
      </c>
      <c r="X101">
        <v>7871</v>
      </c>
      <c r="Y101">
        <v>5780</v>
      </c>
      <c r="Z101">
        <v>4158</v>
      </c>
      <c r="AA101">
        <v>4719</v>
      </c>
      <c r="AB101">
        <v>0</v>
      </c>
      <c r="AC101">
        <v>17637</v>
      </c>
      <c r="AD101">
        <v>20196</v>
      </c>
      <c r="AE101">
        <v>83409</v>
      </c>
      <c r="AF101">
        <v>18256</v>
      </c>
      <c r="AG101">
        <v>16941</v>
      </c>
      <c r="AH101">
        <v>7584</v>
      </c>
      <c r="AI101" s="262">
        <v>9955</v>
      </c>
      <c r="AJ101" s="262">
        <v>0</v>
      </c>
      <c r="AK101" s="262">
        <v>0.50869142208529272</v>
      </c>
      <c r="AL101" s="262">
        <v>0.18663856007783364</v>
      </c>
      <c r="AM101" s="262">
        <v>0.23072806875304039</v>
      </c>
      <c r="AN101" s="262">
        <v>6.1585860223771688E-2</v>
      </c>
      <c r="AO101" s="262">
        <v>1.2356088860061619E-2</v>
      </c>
      <c r="AP101" s="262">
        <v>6.5041336766506058E-2</v>
      </c>
      <c r="AQ101" s="262">
        <v>0.2046637279672924</v>
      </c>
      <c r="AR101" s="262">
        <v>0.28026387992739682</v>
      </c>
      <c r="AS101" s="262">
        <v>0.1821832807704136</v>
      </c>
      <c r="AT101" s="262">
        <v>0.10370674111907763</v>
      </c>
      <c r="AU101" s="262">
        <v>7.8934832029813121E-2</v>
      </c>
      <c r="AV101" s="262">
        <v>4.2012144748029646E-2</v>
      </c>
      <c r="AW101" s="262">
        <v>1.7945764715104954E-2</v>
      </c>
      <c r="AX101" s="262">
        <v>1.022715623548992E-2</v>
      </c>
      <c r="AY101" s="262">
        <v>1.5021135720875821E-2</v>
      </c>
      <c r="AZ101" s="262">
        <v>31371</v>
      </c>
      <c r="BA101" s="262">
        <v>11510</v>
      </c>
      <c r="BB101" s="262">
        <v>14229</v>
      </c>
      <c r="BC101" s="262">
        <v>3798</v>
      </c>
      <c r="BD101" s="262">
        <v>762</v>
      </c>
      <c r="BE101" s="262">
        <v>166076</v>
      </c>
      <c r="BF101" s="262">
        <v>1</v>
      </c>
      <c r="BG101" s="262">
        <v>2</v>
      </c>
      <c r="BH101" s="262">
        <v>3.52</v>
      </c>
      <c r="BI101" s="262">
        <v>7.5</v>
      </c>
      <c r="BJ101" s="262">
        <v>43</v>
      </c>
      <c r="BK101" s="262">
        <f t="shared" si="54"/>
        <v>165728</v>
      </c>
      <c r="BL101" s="262">
        <f t="shared" si="55"/>
        <v>-348</v>
      </c>
      <c r="BM101" s="274">
        <f t="shared" si="56"/>
        <v>-2.0954261904188444E-3</v>
      </c>
      <c r="BN101" s="262">
        <f t="shared" si="57"/>
        <v>1.6578572795793902E-3</v>
      </c>
      <c r="BO101" s="262">
        <f t="shared" si="44"/>
        <v>6.0826678422615731E-4</v>
      </c>
      <c r="BP101" s="262">
        <f t="shared" si="45"/>
        <v>7.5195726088218872E-4</v>
      </c>
      <c r="BQ101" s="262">
        <f t="shared" si="46"/>
        <v>2.0071218475160255E-4</v>
      </c>
      <c r="BR101" s="262">
        <f t="shared" si="47"/>
        <v>4.0269269294555327E-5</v>
      </c>
      <c r="BS101" s="262">
        <f t="shared" si="58"/>
        <v>177.39072891499475</v>
      </c>
      <c r="BT101" s="262">
        <f t="shared" si="59"/>
        <v>65.084545912198834</v>
      </c>
      <c r="BU101" s="262">
        <f t="shared" si="60"/>
        <v>80.4594269143942</v>
      </c>
      <c r="BV101" s="262">
        <f t="shared" si="61"/>
        <v>21.476203768421474</v>
      </c>
      <c r="BW101" s="262">
        <f t="shared" si="62"/>
        <v>4.3088118145174201</v>
      </c>
      <c r="BX101" s="262">
        <f t="shared" si="63"/>
        <v>177.39072891499475</v>
      </c>
      <c r="BY101" s="262">
        <f t="shared" si="64"/>
        <v>130.16909182439767</v>
      </c>
      <c r="BZ101" s="262">
        <f t="shared" si="65"/>
        <v>283.21718273866759</v>
      </c>
      <c r="CA101" s="262">
        <f t="shared" si="66"/>
        <v>161.07152826316104</v>
      </c>
      <c r="CB101" s="262">
        <f t="shared" si="67"/>
        <v>185.27890802424906</v>
      </c>
      <c r="CC101" s="262">
        <f t="shared" si="68"/>
        <v>937.12743976547006</v>
      </c>
      <c r="CD101" s="262">
        <f t="shared" si="69"/>
        <v>60.952021402919556</v>
      </c>
      <c r="CE101" s="262">
        <f t="shared" si="70"/>
        <v>191.79599540284536</v>
      </c>
      <c r="CF101" s="262">
        <f t="shared" si="71"/>
        <v>262.64297225509847</v>
      </c>
      <c r="CG101" s="262">
        <f t="shared" si="72"/>
        <v>170.7289514764515</v>
      </c>
      <c r="CH101" s="262">
        <f t="shared" si="73"/>
        <v>97.186432791341616</v>
      </c>
      <c r="CI101" s="262">
        <f t="shared" si="74"/>
        <v>73.971997048416185</v>
      </c>
      <c r="CJ101" s="262">
        <f t="shared" si="75"/>
        <v>39.37073364677736</v>
      </c>
      <c r="CK101" s="262">
        <f t="shared" si="76"/>
        <v>16.817468542099817</v>
      </c>
      <c r="CL101" s="262">
        <f t="shared" si="77"/>
        <v>9.5841487390461317</v>
      </c>
      <c r="CM101" s="262">
        <f t="shared" si="78"/>
        <v>14.076718460474007</v>
      </c>
      <c r="CN101" s="262">
        <f>CD101*parameters!J$4+CE101*parameters!K$4+CF101*parameters!L$4+CG101*parameters!M$4+CH101*parameters!N$4+CI101*parameters!O$4+CJ101*parameters!P$4+CK101*parameters!Q$4+CL101*parameters!R$4+CM101*parameters!S$4</f>
        <v>76672.511788637508</v>
      </c>
      <c r="CO101" s="262">
        <f t="shared" si="79"/>
        <v>39002.649056613387</v>
      </c>
      <c r="CP101" s="262">
        <f t="shared" si="80"/>
        <v>14310.047197782029</v>
      </c>
      <c r="CQ101" s="262">
        <f t="shared" si="81"/>
        <v>17690.500571437056</v>
      </c>
      <c r="CR101" s="262">
        <f t="shared" si="82"/>
        <v>4721.9425940205165</v>
      </c>
      <c r="CS101" s="262">
        <f t="shared" si="83"/>
        <v>947.372368784527</v>
      </c>
      <c r="CT101" s="349" t="s">
        <v>4012</v>
      </c>
      <c r="CU101" t="s">
        <v>4013</v>
      </c>
      <c r="CV101" t="s">
        <v>4014</v>
      </c>
      <c r="CW101">
        <v>169108</v>
      </c>
      <c r="CX101" s="262">
        <v>1.6770113838001619E-2</v>
      </c>
      <c r="CY101">
        <v>19726</v>
      </c>
      <c r="CZ101">
        <v>0.88335264999999996</v>
      </c>
      <c r="DA101">
        <v>110923</v>
      </c>
      <c r="DB101">
        <v>54152</v>
      </c>
      <c r="DC101">
        <v>2056</v>
      </c>
      <c r="DD101">
        <v>1051</v>
      </c>
      <c r="DE101">
        <v>220</v>
      </c>
      <c r="DF101">
        <v>706</v>
      </c>
      <c r="DG101">
        <v>97990</v>
      </c>
      <c r="DH101">
        <v>47838</v>
      </c>
      <c r="DI101">
        <v>1816</v>
      </c>
      <c r="DJ101">
        <v>928</v>
      </c>
      <c r="DK101">
        <v>194</v>
      </c>
      <c r="DL101">
        <v>624</v>
      </c>
      <c r="DM101" s="262">
        <v>12933</v>
      </c>
      <c r="DN101" s="262">
        <v>6314</v>
      </c>
      <c r="DO101" s="262">
        <v>240</v>
      </c>
      <c r="DP101" s="262">
        <v>123</v>
      </c>
      <c r="DQ101" s="262">
        <v>26</v>
      </c>
      <c r="DR101" s="262">
        <v>82</v>
      </c>
      <c r="DS101" s="262">
        <v>0.65592993826430446</v>
      </c>
      <c r="DT101" s="262">
        <v>0.32022139697707974</v>
      </c>
      <c r="DU101" s="262">
        <v>1.2157910920831658E-2</v>
      </c>
      <c r="DV101" s="262">
        <v>6.2149632187714363E-3</v>
      </c>
      <c r="DW101" s="262">
        <v>1.3009437755753719E-3</v>
      </c>
      <c r="DX101" s="262">
        <v>4.1748468434373298E-3</v>
      </c>
      <c r="DY101" s="262">
        <v>6859.58</v>
      </c>
      <c r="DZ101" s="262">
        <v>3401</v>
      </c>
      <c r="EA101" s="262">
        <v>30.89</v>
      </c>
      <c r="EB101" s="262">
        <v>635.77</v>
      </c>
      <c r="EC101" s="262">
        <v>154.22999999999999</v>
      </c>
      <c r="ED101" s="262">
        <v>181.12</v>
      </c>
      <c r="EE101" s="262">
        <f t="shared" si="48"/>
        <v>0.60905883992935905</v>
      </c>
      <c r="EF101" s="262">
        <f t="shared" si="49"/>
        <v>0.30197316958177473</v>
      </c>
      <c r="EG101" s="262">
        <f t="shared" si="50"/>
        <v>2.7427083823525493E-3</v>
      </c>
      <c r="EH101" s="262">
        <f t="shared" si="51"/>
        <v>5.6449715385182272E-2</v>
      </c>
      <c r="EI101" s="262">
        <f t="shared" si="52"/>
        <v>1.3694008216582508E-2</v>
      </c>
      <c r="EJ101" s="262">
        <f t="shared" si="53"/>
        <v>1.6081558504748909E-2</v>
      </c>
      <c r="EK101" s="262">
        <v>3.2901041999999999E-3</v>
      </c>
      <c r="EP101" s="262">
        <v>4.0751778110651223E-3</v>
      </c>
      <c r="EQ101" s="262">
        <v>1.8637548293726665E-2</v>
      </c>
      <c r="EU101" s="262">
        <v>3178.64</v>
      </c>
    </row>
    <row r="102" spans="1:151">
      <c r="A102" s="352">
        <v>5754</v>
      </c>
      <c r="B102" s="262">
        <v>5</v>
      </c>
      <c r="C102" s="262">
        <v>7</v>
      </c>
      <c r="D102" s="262">
        <v>54</v>
      </c>
      <c r="E102" s="262" t="s">
        <v>192</v>
      </c>
      <c r="F102" s="262" t="s">
        <v>2399</v>
      </c>
      <c r="G102" s="262" t="s">
        <v>2400</v>
      </c>
      <c r="H102" s="262" t="s">
        <v>2202</v>
      </c>
      <c r="I102" s="262">
        <v>4.6744060467742892E-3</v>
      </c>
      <c r="J102" s="262">
        <v>1.6319183234819989</v>
      </c>
      <c r="K102" s="262">
        <v>1.6342873255322148</v>
      </c>
      <c r="L102" s="262">
        <v>1.8639322216245293</v>
      </c>
      <c r="M102" s="262">
        <v>1.7138606750795116</v>
      </c>
      <c r="N102" s="262">
        <v>1.5383970957833009</v>
      </c>
      <c r="O102" s="262">
        <v>2.0274822695035462</v>
      </c>
      <c r="P102" s="262">
        <v>1.7412402167369054</v>
      </c>
      <c r="Q102" s="262">
        <v>1.49023021861095</v>
      </c>
      <c r="R102" s="262">
        <v>1.4282447112635792</v>
      </c>
      <c r="S102" s="262">
        <v>1.5719895287958114</v>
      </c>
      <c r="T102" s="262">
        <v>1.5719895287958114</v>
      </c>
      <c r="U102">
        <v>5583</v>
      </c>
      <c r="V102">
        <v>7093</v>
      </c>
      <c r="W102">
        <v>37180</v>
      </c>
      <c r="X102">
        <v>13328</v>
      </c>
      <c r="Y102">
        <v>15073</v>
      </c>
      <c r="Z102">
        <v>8667</v>
      </c>
      <c r="AA102">
        <v>8404</v>
      </c>
      <c r="AB102">
        <v>0</v>
      </c>
      <c r="AC102">
        <v>9111</v>
      </c>
      <c r="AD102">
        <v>11592</v>
      </c>
      <c r="AE102">
        <v>69301</v>
      </c>
      <c r="AF102">
        <v>22214</v>
      </c>
      <c r="AG102">
        <v>28183</v>
      </c>
      <c r="AH102">
        <v>12699</v>
      </c>
      <c r="AI102" s="262">
        <v>13211</v>
      </c>
      <c r="AJ102" s="262">
        <v>0</v>
      </c>
      <c r="AK102" s="262">
        <v>0.63375616153393932</v>
      </c>
      <c r="AL102" s="262">
        <v>0.21906796906796908</v>
      </c>
      <c r="AM102" s="262">
        <v>0.13037579704246371</v>
      </c>
      <c r="AN102" s="262">
        <v>1.4482431149097816E-2</v>
      </c>
      <c r="AO102" s="262">
        <v>2.3176412065300956E-3</v>
      </c>
      <c r="AP102" s="262">
        <v>1.9343802652055923E-2</v>
      </c>
      <c r="AQ102" s="262">
        <v>0.10246813545806485</v>
      </c>
      <c r="AR102" s="262">
        <v>0.21016449949196794</v>
      </c>
      <c r="AS102" s="262">
        <v>0.19314864117503311</v>
      </c>
      <c r="AT102" s="262">
        <v>0.14833249733122403</v>
      </c>
      <c r="AU102" s="262">
        <v>0.14190171187508843</v>
      </c>
      <c r="AV102" s="262">
        <v>8.5568031279340456E-2</v>
      </c>
      <c r="AW102" s="262">
        <v>3.8861236511427505E-2</v>
      </c>
      <c r="AX102" s="262">
        <v>2.1883962907229489E-2</v>
      </c>
      <c r="AY102" s="262">
        <v>3.8327481318568252E-2</v>
      </c>
      <c r="AZ102" s="262">
        <v>56057</v>
      </c>
      <c r="BA102" s="262">
        <v>19377</v>
      </c>
      <c r="BB102" s="262">
        <v>11532</v>
      </c>
      <c r="BC102" s="262">
        <v>1281</v>
      </c>
      <c r="BD102" s="262">
        <v>205</v>
      </c>
      <c r="BE102" s="262">
        <v>156054</v>
      </c>
      <c r="BF102" s="262">
        <v>1</v>
      </c>
      <c r="BG102" s="262">
        <v>2</v>
      </c>
      <c r="BH102" s="262">
        <v>3.8</v>
      </c>
      <c r="BI102" s="262">
        <v>9.4</v>
      </c>
      <c r="BJ102" s="262">
        <v>26</v>
      </c>
      <c r="BK102" s="262">
        <f t="shared" si="54"/>
        <v>156004</v>
      </c>
      <c r="BL102" s="262">
        <f t="shared" si="55"/>
        <v>-50</v>
      </c>
      <c r="BM102" s="274">
        <f t="shared" si="56"/>
        <v>-3.2040191215861177E-4</v>
      </c>
      <c r="BN102" s="262">
        <f t="shared" si="57"/>
        <v>2.962433633654709E-3</v>
      </c>
      <c r="BO102" s="262">
        <f t="shared" si="44"/>
        <v>1.0240126392658776E-3</v>
      </c>
      <c r="BP102" s="262">
        <f t="shared" si="45"/>
        <v>6.0942941404830983E-4</v>
      </c>
      <c r="BQ102" s="262">
        <f t="shared" si="46"/>
        <v>6.7696763735335144E-5</v>
      </c>
      <c r="BR102" s="262">
        <f t="shared" si="47"/>
        <v>1.0833596070057536E-5</v>
      </c>
      <c r="BS102" s="262">
        <f t="shared" si="58"/>
        <v>316.98039880105387</v>
      </c>
      <c r="BT102" s="262">
        <f t="shared" si="59"/>
        <v>109.5693524014489</v>
      </c>
      <c r="BU102" s="262">
        <f t="shared" si="60"/>
        <v>65.208947303169154</v>
      </c>
      <c r="BV102" s="262">
        <f t="shared" si="61"/>
        <v>7.2435537196808601</v>
      </c>
      <c r="BW102" s="262">
        <f t="shared" si="62"/>
        <v>1.1591947794961563</v>
      </c>
      <c r="BX102" s="262">
        <f t="shared" si="63"/>
        <v>316.98039880105387</v>
      </c>
      <c r="BY102" s="262">
        <f t="shared" si="64"/>
        <v>219.13870480289779</v>
      </c>
      <c r="BZ102" s="262">
        <f t="shared" si="65"/>
        <v>247.79399975204277</v>
      </c>
      <c r="CA102" s="262">
        <f t="shared" si="66"/>
        <v>68.089404965000085</v>
      </c>
      <c r="CB102" s="262">
        <f t="shared" si="67"/>
        <v>30.139064266900064</v>
      </c>
      <c r="CC102" s="262">
        <f t="shared" si="68"/>
        <v>882.14157258789453</v>
      </c>
      <c r="CD102" s="262">
        <f t="shared" si="69"/>
        <v>17.063972491314498</v>
      </c>
      <c r="CE102" s="262">
        <f t="shared" si="70"/>
        <v>90.39140215312672</v>
      </c>
      <c r="CF102" s="262">
        <f t="shared" si="71"/>
        <v>185.39484208399236</v>
      </c>
      <c r="CG102" s="262">
        <f t="shared" si="72"/>
        <v>170.38444606935866</v>
      </c>
      <c r="CH102" s="262">
        <f t="shared" si="73"/>
        <v>130.85026246165563</v>
      </c>
      <c r="CI102" s="262">
        <f t="shared" si="74"/>
        <v>125.17739926640482</v>
      </c>
      <c r="CJ102" s="262">
        <f t="shared" si="75"/>
        <v>75.483117676007538</v>
      </c>
      <c r="CK102" s="262">
        <f t="shared" si="76"/>
        <v>34.281112288900765</v>
      </c>
      <c r="CL102" s="262">
        <f t="shared" si="77"/>
        <v>19.304753453438575</v>
      </c>
      <c r="CM102" s="262">
        <f t="shared" si="78"/>
        <v>33.81026464369495</v>
      </c>
      <c r="CN102" s="262">
        <f>CD102*parameters!J$4+CE102*parameters!K$4+CF102*parameters!L$4+CG102*parameters!M$4+CH102*parameters!N$4+CI102*parameters!O$4+CJ102*parameters!P$4+CK102*parameters!Q$4+CL102*parameters!R$4+CM102*parameters!S$4</f>
        <v>91152.274929189734</v>
      </c>
      <c r="CO102" s="262">
        <f t="shared" si="79"/>
        <v>57768.31587420962</v>
      </c>
      <c r="CP102" s="262">
        <f t="shared" si="80"/>
        <v>19968.543744662751</v>
      </c>
      <c r="CQ102" s="262">
        <f t="shared" si="81"/>
        <v>11884.050496126894</v>
      </c>
      <c r="CR102" s="262">
        <f t="shared" si="82"/>
        <v>1320.1065457456255</v>
      </c>
      <c r="CS102" s="262">
        <f t="shared" si="83"/>
        <v>211.25826844485027</v>
      </c>
      <c r="CT102" s="349" t="s">
        <v>4015</v>
      </c>
      <c r="CU102" t="s">
        <v>4016</v>
      </c>
      <c r="CV102" t="s">
        <v>4017</v>
      </c>
      <c r="CW102">
        <v>225416</v>
      </c>
      <c r="CX102" s="262">
        <v>2.2354069475760893E-2</v>
      </c>
      <c r="CY102">
        <v>21311</v>
      </c>
      <c r="CZ102">
        <v>0.90545924</v>
      </c>
      <c r="DA102">
        <v>146988</v>
      </c>
      <c r="DB102">
        <v>74574</v>
      </c>
      <c r="DC102">
        <v>2481</v>
      </c>
      <c r="DD102">
        <v>771</v>
      </c>
      <c r="DE102">
        <v>231</v>
      </c>
      <c r="DF102">
        <v>372</v>
      </c>
      <c r="DG102">
        <v>133092</v>
      </c>
      <c r="DH102">
        <v>67522</v>
      </c>
      <c r="DI102">
        <v>2248</v>
      </c>
      <c r="DJ102">
        <v>699</v>
      </c>
      <c r="DK102">
        <v>212</v>
      </c>
      <c r="DL102">
        <v>337</v>
      </c>
      <c r="DM102" s="262">
        <v>13896</v>
      </c>
      <c r="DN102" s="262">
        <v>7052</v>
      </c>
      <c r="DO102" s="262">
        <v>233</v>
      </c>
      <c r="DP102" s="262">
        <v>72</v>
      </c>
      <c r="DQ102" s="262">
        <v>19</v>
      </c>
      <c r="DR102" s="262">
        <v>35</v>
      </c>
      <c r="DS102" s="262">
        <v>0.65207438691131059</v>
      </c>
      <c r="DT102" s="262">
        <v>0.33082833516698018</v>
      </c>
      <c r="DU102" s="262">
        <v>1.1006317209071229E-2</v>
      </c>
      <c r="DV102" s="262">
        <v>3.4203428328068992E-3</v>
      </c>
      <c r="DW102" s="262">
        <v>1.0247719771444795E-3</v>
      </c>
      <c r="DX102" s="262">
        <v>1.6502821450118891E-3</v>
      </c>
      <c r="DY102" s="262">
        <v>9143.6200000000008</v>
      </c>
      <c r="DZ102" s="262">
        <v>4533.4399999999996</v>
      </c>
      <c r="EA102" s="262">
        <v>41.16</v>
      </c>
      <c r="EB102" s="262">
        <v>847.46</v>
      </c>
      <c r="EC102" s="262">
        <v>205.58</v>
      </c>
      <c r="ED102" s="262">
        <v>241.44</v>
      </c>
      <c r="EE102" s="262">
        <f t="shared" si="48"/>
        <v>0.60905899671611374</v>
      </c>
      <c r="EF102" s="262">
        <f t="shared" si="49"/>
        <v>0.30197366229925326</v>
      </c>
      <c r="EG102" s="262">
        <f t="shared" si="50"/>
        <v>2.7416787120238197E-3</v>
      </c>
      <c r="EH102" s="262">
        <f t="shared" si="51"/>
        <v>5.644953938998315E-2</v>
      </c>
      <c r="EI102" s="262">
        <f t="shared" si="52"/>
        <v>1.3693739300725385E-2</v>
      </c>
      <c r="EJ102" s="262">
        <f t="shared" si="53"/>
        <v>1.6082383581900655E-2</v>
      </c>
      <c r="EK102" s="262">
        <v>4.3856138999999999E-3</v>
      </c>
      <c r="EP102" s="262">
        <v>4.3687821107885093E-3</v>
      </c>
      <c r="EQ102" s="262">
        <v>1.998032757086211E-2</v>
      </c>
      <c r="EU102" s="262">
        <v>3407.65</v>
      </c>
    </row>
    <row r="103" spans="1:151">
      <c r="A103" s="352">
        <v>5758</v>
      </c>
      <c r="B103" s="262">
        <v>5</v>
      </c>
      <c r="C103" s="262">
        <v>7</v>
      </c>
      <c r="D103" s="262">
        <v>58</v>
      </c>
      <c r="E103" s="262" t="s">
        <v>192</v>
      </c>
      <c r="F103" s="262" t="s">
        <v>2401</v>
      </c>
      <c r="G103" s="262" t="s">
        <v>2402</v>
      </c>
      <c r="H103" s="262" t="s">
        <v>2202</v>
      </c>
      <c r="I103" s="262">
        <v>3.474360683072501E-3</v>
      </c>
      <c r="J103" s="262">
        <v>1.7283607608463347</v>
      </c>
      <c r="K103" s="262">
        <v>1.651229803437275</v>
      </c>
      <c r="L103" s="262">
        <v>2.0220857446557221</v>
      </c>
      <c r="M103" s="262">
        <v>1.8222087378640777</v>
      </c>
      <c r="N103" s="262">
        <v>1.5649851632047478</v>
      </c>
      <c r="O103" s="262">
        <v>1.8794771241830066</v>
      </c>
      <c r="P103" s="262">
        <v>1.7224073302790504</v>
      </c>
      <c r="Q103" s="262">
        <v>1.3699080157687253</v>
      </c>
      <c r="R103" s="262">
        <v>1.282312925170068</v>
      </c>
      <c r="S103" s="262">
        <v>1.4593406593406593</v>
      </c>
      <c r="T103" s="262">
        <v>1.4593406593406593</v>
      </c>
      <c r="U103">
        <v>9358</v>
      </c>
      <c r="V103">
        <v>9717</v>
      </c>
      <c r="W103">
        <v>25401</v>
      </c>
      <c r="X103">
        <v>6629</v>
      </c>
      <c r="Y103">
        <v>8627</v>
      </c>
      <c r="Z103">
        <v>5102</v>
      </c>
      <c r="AA103">
        <v>5005</v>
      </c>
      <c r="AB103">
        <v>0</v>
      </c>
      <c r="AC103">
        <v>16174</v>
      </c>
      <c r="AD103">
        <v>16045</v>
      </c>
      <c r="AE103">
        <v>51363</v>
      </c>
      <c r="AF103">
        <v>11646</v>
      </c>
      <c r="AG103">
        <v>15460</v>
      </c>
      <c r="AH103">
        <v>6809</v>
      </c>
      <c r="AI103" s="262">
        <v>7304</v>
      </c>
      <c r="AJ103" s="262">
        <v>0</v>
      </c>
      <c r="AK103" s="262">
        <v>0.57261499148211248</v>
      </c>
      <c r="AL103" s="262">
        <v>0.29239170114383062</v>
      </c>
      <c r="AM103" s="262">
        <v>0.11515879776101241</v>
      </c>
      <c r="AN103" s="262">
        <v>1.700535410075444E-2</v>
      </c>
      <c r="AO103" s="262">
        <v>2.8291555122900948E-3</v>
      </c>
      <c r="AP103" s="262">
        <v>1.6865137807700398E-2</v>
      </c>
      <c r="AQ103" s="262">
        <v>0.1134020618556701</v>
      </c>
      <c r="AR103" s="262">
        <v>0.21980223017041869</v>
      </c>
      <c r="AS103" s="262">
        <v>0.20620239848516728</v>
      </c>
      <c r="AT103" s="262">
        <v>0.1489837997054492</v>
      </c>
      <c r="AU103" s="262">
        <v>0.13694929518199031</v>
      </c>
      <c r="AV103" s="262">
        <v>7.2190195665895227E-2</v>
      </c>
      <c r="AW103" s="262">
        <v>3.5766884073216917E-2</v>
      </c>
      <c r="AX103" s="262">
        <v>1.9507679360403957E-2</v>
      </c>
      <c r="AY103" s="262">
        <v>3.0330317694087946E-2</v>
      </c>
      <c r="AZ103" s="262">
        <v>37646</v>
      </c>
      <c r="BA103" s="262">
        <v>19223</v>
      </c>
      <c r="BB103" s="262">
        <v>7571</v>
      </c>
      <c r="BC103" s="262">
        <v>1118</v>
      </c>
      <c r="BD103" s="262">
        <v>186</v>
      </c>
      <c r="BE103" s="262">
        <v>118835</v>
      </c>
      <c r="BF103" s="262">
        <v>1</v>
      </c>
      <c r="BG103" s="262">
        <v>2</v>
      </c>
      <c r="BH103" s="262">
        <v>3.59</v>
      </c>
      <c r="BI103" s="262">
        <v>9.4</v>
      </c>
      <c r="BJ103" s="262">
        <v>27</v>
      </c>
      <c r="BK103" s="262">
        <f t="shared" si="54"/>
        <v>118803</v>
      </c>
      <c r="BL103" s="262">
        <f t="shared" si="55"/>
        <v>-32</v>
      </c>
      <c r="BM103" s="274">
        <f t="shared" si="56"/>
        <v>-2.6928093575125171E-4</v>
      </c>
      <c r="BN103" s="262">
        <f t="shared" si="57"/>
        <v>1.9894710129433465E-3</v>
      </c>
      <c r="BO103" s="262">
        <f t="shared" si="44"/>
        <v>1.0158742305108098E-3</v>
      </c>
      <c r="BP103" s="262">
        <f t="shared" si="45"/>
        <v>4.0010319925075908E-4</v>
      </c>
      <c r="BQ103" s="262">
        <f t="shared" si="46"/>
        <v>5.9082733689386956E-5</v>
      </c>
      <c r="BR103" s="262">
        <f t="shared" si="47"/>
        <v>9.8295066781985449E-6</v>
      </c>
      <c r="BS103" s="262">
        <f t="shared" si="58"/>
        <v>212.87339838493807</v>
      </c>
      <c r="BT103" s="262">
        <f t="shared" si="59"/>
        <v>108.69854266465666</v>
      </c>
      <c r="BU103" s="262">
        <f t="shared" si="60"/>
        <v>42.811042319831223</v>
      </c>
      <c r="BV103" s="262">
        <f t="shared" si="61"/>
        <v>6.3218525047644043</v>
      </c>
      <c r="BW103" s="262">
        <f t="shared" si="62"/>
        <v>1.0517572145672442</v>
      </c>
      <c r="BX103" s="262">
        <f t="shared" si="63"/>
        <v>212.87339838493807</v>
      </c>
      <c r="BY103" s="262">
        <f t="shared" si="64"/>
        <v>217.39708532931331</v>
      </c>
      <c r="BZ103" s="262">
        <f t="shared" si="65"/>
        <v>153.69164192819409</v>
      </c>
      <c r="CA103" s="262">
        <f t="shared" si="66"/>
        <v>59.4254135447854</v>
      </c>
      <c r="CB103" s="262">
        <f t="shared" si="67"/>
        <v>28.397444793315593</v>
      </c>
      <c r="CC103" s="262">
        <f t="shared" si="68"/>
        <v>671.78498398054649</v>
      </c>
      <c r="CD103" s="262">
        <f t="shared" si="69"/>
        <v>11.329746331975722</v>
      </c>
      <c r="CE103" s="262">
        <f t="shared" si="70"/>
        <v>76.181802307072275</v>
      </c>
      <c r="CF103" s="262">
        <f t="shared" si="71"/>
        <v>147.65983767392311</v>
      </c>
      <c r="CG103" s="262">
        <f t="shared" si="72"/>
        <v>138.52367496310836</v>
      </c>
      <c r="CH103" s="262">
        <f t="shared" si="73"/>
        <v>100.08507949848614</v>
      </c>
      <c r="CI103" s="262">
        <f t="shared" si="74"/>
        <v>92.000480069980497</v>
      </c>
      <c r="CJ103" s="262">
        <f t="shared" si="75"/>
        <v>48.496289438965938</v>
      </c>
      <c r="CK103" s="262">
        <f t="shared" si="76"/>
        <v>24.027655644160092</v>
      </c>
      <c r="CL103" s="262">
        <f t="shared" si="77"/>
        <v>13.104966066626609</v>
      </c>
      <c r="CM103" s="262">
        <f t="shared" si="78"/>
        <v>20.375451986247757</v>
      </c>
      <c r="CN103" s="262">
        <f>CD103*parameters!J$4+CE103*parameters!K$4+CF103*parameters!L$4+CG103*parameters!M$4+CH103*parameters!N$4+CI103*parameters!O$4+CJ103*parameters!P$4+CK103*parameters!Q$4+CL103*parameters!R$4+CM103*parameters!S$4</f>
        <v>67177.424220508212</v>
      </c>
      <c r="CO103" s="262">
        <f t="shared" si="79"/>
        <v>38466.800197816563</v>
      </c>
      <c r="CP103" s="262">
        <f t="shared" si="80"/>
        <v>19642.121346295167</v>
      </c>
      <c r="CQ103" s="262">
        <f t="shared" si="81"/>
        <v>7736.0714099152419</v>
      </c>
      <c r="CR103" s="262">
        <f t="shared" si="82"/>
        <v>1142.37588644634</v>
      </c>
      <c r="CS103" s="262">
        <f t="shared" si="83"/>
        <v>190.05538003490094</v>
      </c>
      <c r="CT103" s="349" t="s">
        <v>4018</v>
      </c>
      <c r="CU103" t="s">
        <v>4019</v>
      </c>
      <c r="CV103" t="s">
        <v>4020</v>
      </c>
      <c r="CW103">
        <v>160386</v>
      </c>
      <c r="CX103" s="262">
        <v>1.590516993886586E-2</v>
      </c>
      <c r="CY103">
        <v>13414</v>
      </c>
      <c r="CZ103">
        <v>0.91636426999999998</v>
      </c>
      <c r="DA103">
        <v>110128</v>
      </c>
      <c r="DB103">
        <v>47256</v>
      </c>
      <c r="DC103">
        <v>1951</v>
      </c>
      <c r="DD103">
        <v>660</v>
      </c>
      <c r="DE103">
        <v>172</v>
      </c>
      <c r="DF103">
        <v>217</v>
      </c>
      <c r="DG103">
        <v>100917</v>
      </c>
      <c r="DH103">
        <v>43302</v>
      </c>
      <c r="DI103">
        <v>1787</v>
      </c>
      <c r="DJ103">
        <v>605</v>
      </c>
      <c r="DK103">
        <v>157</v>
      </c>
      <c r="DL103">
        <v>199</v>
      </c>
      <c r="DM103" s="262">
        <v>9211</v>
      </c>
      <c r="DN103" s="262">
        <v>3954</v>
      </c>
      <c r="DO103" s="262">
        <v>164</v>
      </c>
      <c r="DP103" s="262">
        <v>55</v>
      </c>
      <c r="DQ103" s="262">
        <v>15</v>
      </c>
      <c r="DR103" s="262">
        <v>18</v>
      </c>
      <c r="DS103" s="262">
        <v>0.68664347262229875</v>
      </c>
      <c r="DT103" s="262">
        <v>0.29463918297108227</v>
      </c>
      <c r="DU103" s="262">
        <v>1.2164403376853341E-2</v>
      </c>
      <c r="DV103" s="262">
        <v>4.1150723878642772E-3</v>
      </c>
      <c r="DW103" s="262">
        <v>1.0724128041100845E-3</v>
      </c>
      <c r="DX103" s="262">
        <v>1.3529859214644669E-3</v>
      </c>
      <c r="DY103" s="262">
        <v>6505.79</v>
      </c>
      <c r="DZ103" s="262">
        <v>3225.59</v>
      </c>
      <c r="EA103" s="262">
        <v>29.29</v>
      </c>
      <c r="EB103" s="262">
        <v>602.98</v>
      </c>
      <c r="EC103" s="262">
        <v>146.28</v>
      </c>
      <c r="ED103" s="262">
        <v>171.78</v>
      </c>
      <c r="EE103" s="262">
        <f t="shared" si="48"/>
        <v>0.60905884919174913</v>
      </c>
      <c r="EF103" s="262">
        <f t="shared" si="49"/>
        <v>0.30197318594120226</v>
      </c>
      <c r="EG103" s="262">
        <f t="shared" si="50"/>
        <v>2.7420703239462588E-3</v>
      </c>
      <c r="EH103" s="262">
        <f t="shared" si="51"/>
        <v>5.6449763193346374E-2</v>
      </c>
      <c r="EI103" s="262">
        <f t="shared" si="52"/>
        <v>1.3694436564932015E-2</v>
      </c>
      <c r="EJ103" s="262">
        <f t="shared" si="53"/>
        <v>1.6081694784823772E-2</v>
      </c>
      <c r="EK103" s="262">
        <v>3.1204161E-3</v>
      </c>
      <c r="EP103" s="262">
        <v>3.125595429208157E-3</v>
      </c>
      <c r="EQ103" s="262">
        <v>1.4294697914860495E-2</v>
      </c>
      <c r="EU103" s="262">
        <v>2437.96</v>
      </c>
    </row>
    <row r="104" spans="1:151">
      <c r="A104" s="352">
        <v>5762</v>
      </c>
      <c r="B104" s="262">
        <v>5</v>
      </c>
      <c r="C104" s="262">
        <v>7</v>
      </c>
      <c r="D104" s="262">
        <v>62</v>
      </c>
      <c r="E104" s="262" t="s">
        <v>192</v>
      </c>
      <c r="F104" s="262" t="s">
        <v>2403</v>
      </c>
      <c r="G104" s="262" t="s">
        <v>2404</v>
      </c>
      <c r="H104" s="262" t="s">
        <v>2202</v>
      </c>
      <c r="I104" s="262">
        <v>2.2187204751477835E-3</v>
      </c>
      <c r="J104" s="262">
        <v>1.4773893521488133</v>
      </c>
      <c r="K104" s="262">
        <v>1.4299568965517242</v>
      </c>
      <c r="L104" s="262">
        <v>1.6544989149184797</v>
      </c>
      <c r="M104" s="262">
        <v>1.6424723561100085</v>
      </c>
      <c r="N104" s="262">
        <v>1.5318725099601593</v>
      </c>
      <c r="O104" s="262">
        <v>1.8354854136776662</v>
      </c>
      <c r="P104" s="262">
        <v>1.6072406449650136</v>
      </c>
      <c r="Q104" s="262">
        <v>1.3331645569620254</v>
      </c>
      <c r="R104" s="262">
        <v>1.3094972067039106</v>
      </c>
      <c r="S104" s="262">
        <v>1.3715083798882681</v>
      </c>
      <c r="T104" s="262">
        <v>1.3715083798882681</v>
      </c>
      <c r="U104">
        <v>6236</v>
      </c>
      <c r="V104">
        <v>4640</v>
      </c>
      <c r="W104">
        <v>17971</v>
      </c>
      <c r="X104">
        <v>4531</v>
      </c>
      <c r="Y104">
        <v>5378</v>
      </c>
      <c r="Z104">
        <v>2870</v>
      </c>
      <c r="AA104">
        <v>1969</v>
      </c>
      <c r="AB104">
        <v>0</v>
      </c>
      <c r="AC104">
        <v>9213</v>
      </c>
      <c r="AD104">
        <v>6635</v>
      </c>
      <c r="AE104">
        <v>29733</v>
      </c>
      <c r="AF104">
        <v>7331</v>
      </c>
      <c r="AG104">
        <v>9121</v>
      </c>
      <c r="AH104">
        <v>3805</v>
      </c>
      <c r="AI104" s="262">
        <v>2701</v>
      </c>
      <c r="AJ104" s="262">
        <v>0</v>
      </c>
      <c r="AK104" s="262">
        <v>0.67356612042682928</v>
      </c>
      <c r="AL104" s="262">
        <v>0.22506192835365854</v>
      </c>
      <c r="AM104" s="262">
        <v>9.0153391768292679E-2</v>
      </c>
      <c r="AN104" s="262">
        <v>9.3130716463414639E-3</v>
      </c>
      <c r="AO104" s="262">
        <v>1.9054878048780487E-3</v>
      </c>
      <c r="AP104" s="262">
        <v>1.3764718298180283E-2</v>
      </c>
      <c r="AQ104" s="262">
        <v>8.1035444526526862E-2</v>
      </c>
      <c r="AR104" s="262">
        <v>0.17986099594445867</v>
      </c>
      <c r="AS104" s="262">
        <v>0.1935352560720047</v>
      </c>
      <c r="AT104" s="262">
        <v>0.14808002532828779</v>
      </c>
      <c r="AU104" s="262">
        <v>0.15273862111595229</v>
      </c>
      <c r="AV104" s="262">
        <v>9.4935850080658538E-2</v>
      </c>
      <c r="AW104" s="262">
        <v>5.0973179152406942E-2</v>
      </c>
      <c r="AX104" s="262">
        <v>3.2248337831114596E-2</v>
      </c>
      <c r="AY104" s="262">
        <v>5.282757165040932E-2</v>
      </c>
      <c r="AZ104" s="262">
        <v>28279</v>
      </c>
      <c r="BA104" s="262">
        <v>9449</v>
      </c>
      <c r="BB104" s="262">
        <v>3785</v>
      </c>
      <c r="BC104" s="262">
        <v>391</v>
      </c>
      <c r="BD104" s="262">
        <v>80</v>
      </c>
      <c r="BE104" s="262">
        <v>66332</v>
      </c>
      <c r="BF104" s="262">
        <v>1</v>
      </c>
      <c r="BG104" s="262">
        <v>2</v>
      </c>
      <c r="BH104" s="262">
        <v>3.57</v>
      </c>
      <c r="BI104" s="262">
        <v>9.3000000000000007</v>
      </c>
      <c r="BJ104" s="262">
        <v>25</v>
      </c>
      <c r="BK104" s="262">
        <f t="shared" si="54"/>
        <v>66326</v>
      </c>
      <c r="BL104" s="262">
        <f t="shared" si="55"/>
        <v>-6</v>
      </c>
      <c r="BM104" s="274">
        <f t="shared" si="56"/>
        <v>-9.0454079478984509E-5</v>
      </c>
      <c r="BN104" s="262">
        <f t="shared" si="57"/>
        <v>1.4944549427568638E-3</v>
      </c>
      <c r="BO104" s="262">
        <f t="shared" si="44"/>
        <v>4.9934950861450572E-4</v>
      </c>
      <c r="BP104" s="262">
        <f t="shared" si="45"/>
        <v>2.0002517622033061E-4</v>
      </c>
      <c r="BQ104" s="262">
        <f t="shared" si="46"/>
        <v>2.0663102748256082E-5</v>
      </c>
      <c r="BR104" s="262">
        <f t="shared" si="47"/>
        <v>4.2277448078273316E-6</v>
      </c>
      <c r="BS104" s="262">
        <f t="shared" si="58"/>
        <v>159.90667887498444</v>
      </c>
      <c r="BT104" s="262">
        <f t="shared" si="59"/>
        <v>53.430397421752112</v>
      </c>
      <c r="BU104" s="262">
        <f t="shared" si="60"/>
        <v>21.402693855575375</v>
      </c>
      <c r="BV104" s="262">
        <f t="shared" si="61"/>
        <v>2.210951994063401</v>
      </c>
      <c r="BW104" s="262">
        <f t="shared" si="62"/>
        <v>0.45236869443752448</v>
      </c>
      <c r="BX104" s="262">
        <f t="shared" si="63"/>
        <v>159.90667887498444</v>
      </c>
      <c r="BY104" s="262">
        <f t="shared" si="64"/>
        <v>106.86079484350422</v>
      </c>
      <c r="BZ104" s="262">
        <f t="shared" si="65"/>
        <v>76.407617064404093</v>
      </c>
      <c r="CA104" s="262">
        <f t="shared" si="66"/>
        <v>20.561853544789631</v>
      </c>
      <c r="CB104" s="262">
        <f t="shared" si="67"/>
        <v>11.309217360938112</v>
      </c>
      <c r="CC104" s="262">
        <f t="shared" si="68"/>
        <v>375.04616168862054</v>
      </c>
      <c r="CD104" s="262">
        <f t="shared" si="69"/>
        <v>5.1624047644576363</v>
      </c>
      <c r="CE104" s="262">
        <f t="shared" si="70"/>
        <v>30.392032430405035</v>
      </c>
      <c r="CF104" s="262">
        <f t="shared" si="71"/>
        <v>67.456176166461773</v>
      </c>
      <c r="CG104" s="262">
        <f t="shared" si="72"/>
        <v>72.584654941229658</v>
      </c>
      <c r="CH104" s="262">
        <f t="shared" si="73"/>
        <v>55.536845122128049</v>
      </c>
      <c r="CI104" s="262">
        <f t="shared" si="74"/>
        <v>57.284033591150397</v>
      </c>
      <c r="CJ104" s="262">
        <f t="shared" si="75"/>
        <v>35.605326179397302</v>
      </c>
      <c r="CK104" s="262">
        <f t="shared" si="76"/>
        <v>19.117295190176634</v>
      </c>
      <c r="CL104" s="262">
        <f t="shared" si="77"/>
        <v>12.094615324397463</v>
      </c>
      <c r="CM104" s="262">
        <f t="shared" si="78"/>
        <v>19.812777978816602</v>
      </c>
      <c r="CN104" s="262">
        <f>CD104*parameters!J$4+CE104*parameters!K$4+CF104*parameters!L$4+CG104*parameters!M$4+CH104*parameters!N$4+CI104*parameters!O$4+CJ104*parameters!P$4+CK104*parameters!Q$4+CL104*parameters!R$4+CM104*parameters!S$4</f>
        <v>41482.721176566512</v>
      </c>
      <c r="CO104" s="262">
        <f t="shared" si="79"/>
        <v>27941.355567647781</v>
      </c>
      <c r="CP104" s="262">
        <f t="shared" si="80"/>
        <v>9336.1812213552057</v>
      </c>
      <c r="CQ104" s="262">
        <f t="shared" si="81"/>
        <v>3739.8080138458517</v>
      </c>
      <c r="CR104" s="262">
        <f t="shared" si="82"/>
        <v>386.33155440257019</v>
      </c>
      <c r="CS104" s="262">
        <f t="shared" si="83"/>
        <v>79.044819315103865</v>
      </c>
      <c r="CT104" s="349" t="s">
        <v>4021</v>
      </c>
      <c r="CU104" t="s">
        <v>4022</v>
      </c>
      <c r="CV104" t="s">
        <v>4023</v>
      </c>
      <c r="CW104">
        <v>88125</v>
      </c>
      <c r="CX104" s="262">
        <v>8.7391860939393332E-3</v>
      </c>
      <c r="CY104">
        <v>4814</v>
      </c>
      <c r="CZ104">
        <v>0.94537305000000005</v>
      </c>
      <c r="DA104">
        <v>56873</v>
      </c>
      <c r="DB104">
        <v>29585</v>
      </c>
      <c r="DC104">
        <v>1248</v>
      </c>
      <c r="DD104">
        <v>247</v>
      </c>
      <c r="DE104">
        <v>56</v>
      </c>
      <c r="DF104">
        <v>119</v>
      </c>
      <c r="DG104">
        <v>53767</v>
      </c>
      <c r="DH104">
        <v>27968</v>
      </c>
      <c r="DI104">
        <v>1181</v>
      </c>
      <c r="DJ104">
        <v>234</v>
      </c>
      <c r="DK104">
        <v>54</v>
      </c>
      <c r="DL104">
        <v>113</v>
      </c>
      <c r="DM104" s="262">
        <v>3106</v>
      </c>
      <c r="DN104" s="262">
        <v>1617</v>
      </c>
      <c r="DO104" s="262">
        <v>67</v>
      </c>
      <c r="DP104" s="262">
        <v>13</v>
      </c>
      <c r="DQ104" s="262">
        <v>2</v>
      </c>
      <c r="DR104" s="262">
        <v>6</v>
      </c>
      <c r="DS104" s="262">
        <v>0.64536737588652482</v>
      </c>
      <c r="DT104" s="262">
        <v>0.33571631205673758</v>
      </c>
      <c r="DU104" s="262">
        <v>1.4161702127659574E-2</v>
      </c>
      <c r="DV104" s="262">
        <v>2.8028368794326239E-3</v>
      </c>
      <c r="DW104" s="262">
        <v>6.3546099290780146E-4</v>
      </c>
      <c r="DX104" s="262">
        <v>1.350354609929078E-3</v>
      </c>
      <c r="DY104" s="262">
        <v>3574.64</v>
      </c>
      <c r="DZ104" s="262">
        <v>1772.32</v>
      </c>
      <c r="EA104" s="262">
        <v>16.09</v>
      </c>
      <c r="EB104" s="262">
        <v>331.31</v>
      </c>
      <c r="EC104" s="262">
        <v>80.37</v>
      </c>
      <c r="ED104" s="262">
        <v>94.38</v>
      </c>
      <c r="EE104" s="262">
        <f t="shared" si="48"/>
        <v>0.6090599767256023</v>
      </c>
      <c r="EF104" s="262">
        <f t="shared" si="49"/>
        <v>0.30197423459434219</v>
      </c>
      <c r="EG104" s="262">
        <f t="shared" si="50"/>
        <v>2.7414718756336135E-3</v>
      </c>
      <c r="EH104" s="262">
        <f t="shared" si="51"/>
        <v>5.6449785401875237E-2</v>
      </c>
      <c r="EI104" s="262">
        <f t="shared" si="52"/>
        <v>1.3693728691402954E-2</v>
      </c>
      <c r="EJ104" s="262">
        <f t="shared" si="53"/>
        <v>1.6080802711143594E-2</v>
      </c>
      <c r="EK104" s="262">
        <v>1.7145261999999999E-3</v>
      </c>
      <c r="EP104" s="262">
        <v>1.8162075233589649E-3</v>
      </c>
      <c r="EQ104" s="262">
        <v>8.3063014664347089E-3</v>
      </c>
      <c r="EU104" s="262">
        <v>1416.64</v>
      </c>
    </row>
    <row r="105" spans="1:151">
      <c r="A105" s="352">
        <v>5766</v>
      </c>
      <c r="B105" s="262">
        <v>5</v>
      </c>
      <c r="C105" s="262">
        <v>7</v>
      </c>
      <c r="D105" s="262">
        <v>66</v>
      </c>
      <c r="E105" s="262" t="s">
        <v>192</v>
      </c>
      <c r="F105" s="262" t="s">
        <v>2405</v>
      </c>
      <c r="G105" s="262" t="s">
        <v>2406</v>
      </c>
      <c r="H105" s="262" t="s">
        <v>2202</v>
      </c>
      <c r="I105" s="262">
        <v>4.8757523932470657E-3</v>
      </c>
      <c r="J105" s="262">
        <v>1.8206090026478376</v>
      </c>
      <c r="K105" s="262">
        <v>1.7252991634014614</v>
      </c>
      <c r="L105" s="262">
        <v>1.9380480554867476</v>
      </c>
      <c r="M105" s="262">
        <v>1.7238841978287094</v>
      </c>
      <c r="N105" s="262">
        <v>1.6228769497400346</v>
      </c>
      <c r="O105" s="262">
        <v>1.9314987131261137</v>
      </c>
      <c r="P105" s="262">
        <v>1.7833256279858221</v>
      </c>
      <c r="Q105" s="262">
        <v>1.4338540006375518</v>
      </c>
      <c r="R105" s="262">
        <v>1.5557692307692308</v>
      </c>
      <c r="S105" s="262">
        <v>1.5222584147665581</v>
      </c>
      <c r="T105" s="262">
        <v>1.5222584147665581</v>
      </c>
      <c r="U105">
        <v>13596</v>
      </c>
      <c r="V105">
        <v>9443</v>
      </c>
      <c r="W105">
        <v>40370</v>
      </c>
      <c r="X105">
        <v>11175</v>
      </c>
      <c r="Y105">
        <v>11540</v>
      </c>
      <c r="Z105">
        <v>5217</v>
      </c>
      <c r="AA105">
        <v>5066</v>
      </c>
      <c r="AB105">
        <v>0</v>
      </c>
      <c r="AC105">
        <v>24753</v>
      </c>
      <c r="AD105">
        <v>16292</v>
      </c>
      <c r="AE105">
        <v>78239</v>
      </c>
      <c r="AF105">
        <v>18973</v>
      </c>
      <c r="AG105">
        <v>21328</v>
      </c>
      <c r="AH105">
        <v>7734</v>
      </c>
      <c r="AI105" s="262">
        <v>7711</v>
      </c>
      <c r="AJ105" s="262">
        <v>0</v>
      </c>
      <c r="AK105" s="262">
        <v>0.5960850621057423</v>
      </c>
      <c r="AL105" s="262">
        <v>0.24947432312327936</v>
      </c>
      <c r="AM105" s="262">
        <v>0.13551624720903513</v>
      </c>
      <c r="AN105" s="262">
        <v>1.5737790206152045E-2</v>
      </c>
      <c r="AO105" s="262">
        <v>3.1865773557911165E-3</v>
      </c>
      <c r="AP105" s="262">
        <v>2.7394337397241598E-2</v>
      </c>
      <c r="AQ105" s="262">
        <v>0.11762021325146248</v>
      </c>
      <c r="AR105" s="262">
        <v>0.23352753954753705</v>
      </c>
      <c r="AS105" s="262">
        <v>0.19848151682363191</v>
      </c>
      <c r="AT105" s="262">
        <v>0.14606361982207314</v>
      </c>
      <c r="AU105" s="262">
        <v>0.12682475803249152</v>
      </c>
      <c r="AV105" s="262">
        <v>7.1579708512870363E-2</v>
      </c>
      <c r="AW105" s="262">
        <v>3.1335755477978434E-2</v>
      </c>
      <c r="AX105" s="262">
        <v>1.8343893172752652E-2</v>
      </c>
      <c r="AY105" s="262">
        <v>2.8828657961960869E-2</v>
      </c>
      <c r="AZ105" s="262">
        <v>54996</v>
      </c>
      <c r="BA105" s="262">
        <v>23017</v>
      </c>
      <c r="BB105" s="262">
        <v>12503</v>
      </c>
      <c r="BC105" s="262">
        <v>1452</v>
      </c>
      <c r="BD105" s="262">
        <v>294</v>
      </c>
      <c r="BE105" s="262">
        <v>168743</v>
      </c>
      <c r="BF105" s="262">
        <v>1</v>
      </c>
      <c r="BG105" s="262">
        <v>2</v>
      </c>
      <c r="BH105" s="262">
        <v>3.86</v>
      </c>
      <c r="BI105" s="262">
        <v>9.4</v>
      </c>
      <c r="BJ105" s="262">
        <v>20</v>
      </c>
      <c r="BK105" s="262">
        <f t="shared" si="54"/>
        <v>168820</v>
      </c>
      <c r="BL105" s="262">
        <f t="shared" si="55"/>
        <v>77</v>
      </c>
      <c r="BM105" s="274">
        <f t="shared" si="56"/>
        <v>4.5631522492784886E-4</v>
      </c>
      <c r="BN105" s="262">
        <f t="shared" si="57"/>
        <v>2.9063631681408987E-3</v>
      </c>
      <c r="BO105" s="262">
        <f t="shared" si="44"/>
        <v>1.2163750280220211E-3</v>
      </c>
      <c r="BP105" s="262">
        <f t="shared" si="45"/>
        <v>6.6074366665331403E-4</v>
      </c>
      <c r="BQ105" s="262">
        <f t="shared" si="46"/>
        <v>7.6733568262066064E-5</v>
      </c>
      <c r="BR105" s="262">
        <f t="shared" si="47"/>
        <v>1.5536962168765443E-5</v>
      </c>
      <c r="BS105" s="262">
        <f t="shared" si="58"/>
        <v>310.98085899107616</v>
      </c>
      <c r="BT105" s="262">
        <f t="shared" si="59"/>
        <v>130.15212799835626</v>
      </c>
      <c r="BU105" s="262">
        <f t="shared" si="60"/>
        <v>70.699572331904605</v>
      </c>
      <c r="BV105" s="262">
        <f t="shared" si="61"/>
        <v>8.2104918040410695</v>
      </c>
      <c r="BW105" s="262">
        <f t="shared" si="62"/>
        <v>1.6624549520579024</v>
      </c>
      <c r="BX105" s="262">
        <f t="shared" si="63"/>
        <v>310.98085899107616</v>
      </c>
      <c r="BY105" s="262">
        <f t="shared" si="64"/>
        <v>260.30425599671253</v>
      </c>
      <c r="BZ105" s="262">
        <f t="shared" si="65"/>
        <v>272.90034920115176</v>
      </c>
      <c r="CA105" s="262">
        <f t="shared" si="66"/>
        <v>77.17862295798605</v>
      </c>
      <c r="CB105" s="262">
        <f t="shared" si="67"/>
        <v>33.249099041158047</v>
      </c>
      <c r="CC105" s="262">
        <f t="shared" si="68"/>
        <v>954.61318618808446</v>
      </c>
      <c r="CD105" s="262">
        <f t="shared" si="69"/>
        <v>26.1509957062922</v>
      </c>
      <c r="CE105" s="262">
        <f t="shared" si="70"/>
        <v>112.28180653210055</v>
      </c>
      <c r="CF105" s="262">
        <f t="shared" si="71"/>
        <v>222.92846859013824</v>
      </c>
      <c r="CG105" s="262">
        <f t="shared" si="72"/>
        <v>189.47307317445114</v>
      </c>
      <c r="CH105" s="262">
        <f t="shared" si="73"/>
        <v>139.43425750451428</v>
      </c>
      <c r="CI105" s="262">
        <f t="shared" si="74"/>
        <v>121.06858635292959</v>
      </c>
      <c r="CJ105" s="262">
        <f t="shared" si="75"/>
        <v>68.330933609885534</v>
      </c>
      <c r="CK105" s="262">
        <f t="shared" si="76"/>
        <v>29.913525378443715</v>
      </c>
      <c r="CL105" s="262">
        <f t="shared" si="77"/>
        <v>17.511322308735259</v>
      </c>
      <c r="CM105" s="262">
        <f t="shared" si="78"/>
        <v>27.520217030593955</v>
      </c>
      <c r="CN105" s="262">
        <f>CD105*parameters!J$4+CE105*parameters!K$4+CF105*parameters!L$4+CG105*parameters!M$4+CH105*parameters!N$4+CI105*parameters!O$4+CJ105*parameters!P$4+CK105*parameters!Q$4+CL105*parameters!R$4+CM105*parameters!S$4</f>
        <v>93207.563345189687</v>
      </c>
      <c r="CO105" s="262">
        <f t="shared" si="79"/>
        <v>55559.6361853423</v>
      </c>
      <c r="CP105" s="262">
        <f t="shared" si="80"/>
        <v>23252.89377551138</v>
      </c>
      <c r="CQ105" s="262">
        <f t="shared" si="81"/>
        <v>12631.139196038526</v>
      </c>
      <c r="CR105" s="262">
        <f t="shared" si="82"/>
        <v>1466.8810775532227</v>
      </c>
      <c r="CS105" s="262">
        <f t="shared" si="83"/>
        <v>297.01311074424757</v>
      </c>
      <c r="CT105" s="349" t="s">
        <v>4024</v>
      </c>
      <c r="CU105" t="s">
        <v>4025</v>
      </c>
      <c r="CV105" t="s">
        <v>4026</v>
      </c>
      <c r="CW105">
        <v>213881</v>
      </c>
      <c r="CX105" s="262">
        <v>2.1210165798103132E-2</v>
      </c>
      <c r="CY105">
        <v>17967</v>
      </c>
      <c r="CZ105">
        <v>0.91599534000000005</v>
      </c>
      <c r="DA105">
        <v>142586</v>
      </c>
      <c r="DB105">
        <v>66984</v>
      </c>
      <c r="DC105">
        <v>3029</v>
      </c>
      <c r="DD105">
        <v>724</v>
      </c>
      <c r="DE105">
        <v>239</v>
      </c>
      <c r="DF105">
        <v>319</v>
      </c>
      <c r="DG105">
        <v>130607</v>
      </c>
      <c r="DH105">
        <v>61357</v>
      </c>
      <c r="DI105">
        <v>2775</v>
      </c>
      <c r="DJ105">
        <v>665</v>
      </c>
      <c r="DK105">
        <v>221</v>
      </c>
      <c r="DL105">
        <v>292</v>
      </c>
      <c r="DM105" s="262">
        <v>11979</v>
      </c>
      <c r="DN105" s="262">
        <v>5627</v>
      </c>
      <c r="DO105" s="262">
        <v>254</v>
      </c>
      <c r="DP105" s="262">
        <v>59</v>
      </c>
      <c r="DQ105" s="262">
        <v>18</v>
      </c>
      <c r="DR105" s="262">
        <v>27</v>
      </c>
      <c r="DS105" s="262">
        <v>0.66666043267050368</v>
      </c>
      <c r="DT105" s="262">
        <v>0.31318349923555622</v>
      </c>
      <c r="DU105" s="262">
        <v>1.4162080783239278E-2</v>
      </c>
      <c r="DV105" s="262">
        <v>3.3850599164956213E-3</v>
      </c>
      <c r="DW105" s="262">
        <v>1.1174438122133336E-3</v>
      </c>
      <c r="DX105" s="262">
        <v>1.4914835819918554E-3</v>
      </c>
      <c r="DY105" s="262">
        <v>8675.7199999999993</v>
      </c>
      <c r="DZ105" s="262">
        <v>4301.45</v>
      </c>
      <c r="EA105" s="262">
        <v>39.06</v>
      </c>
      <c r="EB105" s="262">
        <v>804.1</v>
      </c>
      <c r="EC105" s="262">
        <v>195.06</v>
      </c>
      <c r="ED105" s="262">
        <v>229.08</v>
      </c>
      <c r="EE105" s="262">
        <f t="shared" si="48"/>
        <v>0.60905881370103632</v>
      </c>
      <c r="EF105" s="262">
        <f t="shared" si="49"/>
        <v>0.30197332719293879</v>
      </c>
      <c r="EG105" s="262">
        <f t="shared" si="50"/>
        <v>2.7421167653131364E-3</v>
      </c>
      <c r="EH105" s="262">
        <f t="shared" si="51"/>
        <v>5.6449976727810873E-2</v>
      </c>
      <c r="EI105" s="262">
        <f t="shared" si="52"/>
        <v>1.3693735182846398E-2</v>
      </c>
      <c r="EJ105" s="262">
        <f t="shared" si="53"/>
        <v>1.6082030430054614E-2</v>
      </c>
      <c r="EK105" s="262">
        <v>4.1611942000000001E-3</v>
      </c>
      <c r="EP105" s="262">
        <v>4.3471015215223114E-3</v>
      </c>
      <c r="EQ105" s="262">
        <v>1.9881172871798903E-2</v>
      </c>
      <c r="EU105" s="262">
        <v>3390.74</v>
      </c>
    </row>
    <row r="106" spans="1:151">
      <c r="A106" s="352">
        <v>5770</v>
      </c>
      <c r="B106" s="262">
        <v>5</v>
      </c>
      <c r="C106" s="262">
        <v>7</v>
      </c>
      <c r="D106" s="262">
        <v>70</v>
      </c>
      <c r="E106" s="262" t="s">
        <v>192</v>
      </c>
      <c r="F106" s="262" t="s">
        <v>2407</v>
      </c>
      <c r="G106" s="262" t="s">
        <v>2408</v>
      </c>
      <c r="H106" s="262" t="s">
        <v>2202</v>
      </c>
      <c r="I106" s="262">
        <v>4.4205299710642579E-3</v>
      </c>
      <c r="J106" s="262">
        <v>1.6602901178603808</v>
      </c>
      <c r="K106" s="262">
        <v>1.5480358853758382</v>
      </c>
      <c r="L106" s="262">
        <v>1.8075105193382903</v>
      </c>
      <c r="M106" s="262">
        <v>1.8079362497967149</v>
      </c>
      <c r="N106" s="262">
        <v>1.616257088846881</v>
      </c>
      <c r="O106" s="262">
        <v>1.9383693558741708</v>
      </c>
      <c r="P106" s="262">
        <v>1.6496786042240588</v>
      </c>
      <c r="Q106" s="262">
        <v>1.3293691830403309</v>
      </c>
      <c r="R106" s="262">
        <v>1.3482563619227144</v>
      </c>
      <c r="S106" s="262">
        <v>1.4401228249744114</v>
      </c>
      <c r="T106" s="262">
        <v>1.4401228249744114</v>
      </c>
      <c r="U106">
        <v>11030</v>
      </c>
      <c r="V106">
        <v>11481</v>
      </c>
      <c r="W106">
        <v>34698</v>
      </c>
      <c r="X106">
        <v>8265</v>
      </c>
      <c r="Y106">
        <v>11207</v>
      </c>
      <c r="Z106">
        <v>5990</v>
      </c>
      <c r="AA106">
        <v>5374</v>
      </c>
      <c r="AB106">
        <v>0</v>
      </c>
      <c r="AC106">
        <v>18313</v>
      </c>
      <c r="AD106">
        <v>17773</v>
      </c>
      <c r="AE106">
        <v>62717</v>
      </c>
      <c r="AF106">
        <v>14537</v>
      </c>
      <c r="AG106">
        <v>19837</v>
      </c>
      <c r="AH106">
        <v>8003</v>
      </c>
      <c r="AI106" s="262">
        <v>7739</v>
      </c>
      <c r="AJ106" s="262">
        <v>0</v>
      </c>
      <c r="AK106" s="262">
        <v>0.64462987758224943</v>
      </c>
      <c r="AL106" s="262">
        <v>0.23845160673297627</v>
      </c>
      <c r="AM106" s="262">
        <v>9.8173297628156089E-2</v>
      </c>
      <c r="AN106" s="262">
        <v>1.5756503442999236E-2</v>
      </c>
      <c r="AO106" s="262">
        <v>2.9887146136189746E-3</v>
      </c>
      <c r="AP106" s="262">
        <v>1.9777399061625536E-2</v>
      </c>
      <c r="AQ106" s="262">
        <v>9.8241775196897335E-2</v>
      </c>
      <c r="AR106" s="262">
        <v>0.192640282774727</v>
      </c>
      <c r="AS106" s="262">
        <v>0.18424540806665404</v>
      </c>
      <c r="AT106" s="262">
        <v>0.14412954897711572</v>
      </c>
      <c r="AU106" s="262">
        <v>0.15368161192815613</v>
      </c>
      <c r="AV106" s="262">
        <v>8.8388141976477513E-2</v>
      </c>
      <c r="AW106" s="262">
        <v>4.4022246067313288E-2</v>
      </c>
      <c r="AX106" s="262">
        <v>2.781459740369038E-2</v>
      </c>
      <c r="AY106" s="262">
        <v>4.7058988547343028E-2</v>
      </c>
      <c r="AZ106" s="262">
        <v>53922</v>
      </c>
      <c r="BA106" s="262">
        <v>19946</v>
      </c>
      <c r="BB106" s="262">
        <v>8212</v>
      </c>
      <c r="BC106" s="262">
        <v>1318</v>
      </c>
      <c r="BD106" s="262">
        <v>250</v>
      </c>
      <c r="BE106" s="262">
        <v>142593</v>
      </c>
      <c r="BF106" s="262">
        <v>1</v>
      </c>
      <c r="BG106" s="262">
        <v>2</v>
      </c>
      <c r="BH106" s="262">
        <v>3.23</v>
      </c>
      <c r="BI106" s="262">
        <v>8.6</v>
      </c>
      <c r="BJ106" s="262">
        <v>44</v>
      </c>
      <c r="BK106" s="262">
        <f t="shared" si="54"/>
        <v>142674</v>
      </c>
      <c r="BL106" s="262">
        <f t="shared" si="55"/>
        <v>81</v>
      </c>
      <c r="BM106" s="274">
        <f t="shared" si="56"/>
        <v>5.6805032505101937E-4</v>
      </c>
      <c r="BN106" s="262">
        <f t="shared" si="57"/>
        <v>2.8496056940958171E-3</v>
      </c>
      <c r="BO106" s="262">
        <f t="shared" si="44"/>
        <v>1.0540824742115494E-3</v>
      </c>
      <c r="BP106" s="262">
        <f t="shared" si="45"/>
        <v>4.3397800452347557E-4</v>
      </c>
      <c r="BQ106" s="262">
        <f t="shared" si="46"/>
        <v>6.9652095708955277E-5</v>
      </c>
      <c r="BR106" s="262">
        <f t="shared" si="47"/>
        <v>1.321170252446041E-5</v>
      </c>
      <c r="BS106" s="262">
        <f t="shared" si="58"/>
        <v>304.90780926825244</v>
      </c>
      <c r="BT106" s="262">
        <f t="shared" si="59"/>
        <v>112.78682474063578</v>
      </c>
      <c r="BU106" s="262">
        <f t="shared" si="60"/>
        <v>46.435646484011883</v>
      </c>
      <c r="BV106" s="262">
        <f t="shared" si="61"/>
        <v>7.4527742408582149</v>
      </c>
      <c r="BW106" s="262">
        <f t="shared" si="62"/>
        <v>1.413652170117264</v>
      </c>
      <c r="BX106" s="262">
        <f t="shared" si="63"/>
        <v>304.90780926825244</v>
      </c>
      <c r="BY106" s="262">
        <f t="shared" si="64"/>
        <v>225.57364948127156</v>
      </c>
      <c r="BZ106" s="262">
        <f t="shared" si="65"/>
        <v>149.98713814335838</v>
      </c>
      <c r="CA106" s="262">
        <f t="shared" si="66"/>
        <v>64.093858471380642</v>
      </c>
      <c r="CB106" s="262">
        <f t="shared" si="67"/>
        <v>62.200695485159613</v>
      </c>
      <c r="CC106" s="262">
        <f t="shared" si="68"/>
        <v>806.76315084942257</v>
      </c>
      <c r="CD106" s="262">
        <f t="shared" si="69"/>
        <v>15.95567678256343</v>
      </c>
      <c r="CE106" s="262">
        <f t="shared" si="70"/>
        <v>79.25784410288955</v>
      </c>
      <c r="CF106" s="262">
        <f t="shared" si="71"/>
        <v>155.4150815118625</v>
      </c>
      <c r="CG106" s="262">
        <f t="shared" si="72"/>
        <v>148.64240594139144</v>
      </c>
      <c r="CH106" s="262">
        <f t="shared" si="73"/>
        <v>116.27840906328404</v>
      </c>
      <c r="CI106" s="262">
        <f t="shared" si="74"/>
        <v>123.98466146677744</v>
      </c>
      <c r="CJ106" s="262">
        <f t="shared" si="75"/>
        <v>71.308295918669103</v>
      </c>
      <c r="CK106" s="262">
        <f t="shared" si="76"/>
        <v>35.515525944734271</v>
      </c>
      <c r="CL106" s="262">
        <f t="shared" si="77"/>
        <v>22.439792241009417</v>
      </c>
      <c r="CM106" s="262">
        <f t="shared" si="78"/>
        <v>37.965457876241352</v>
      </c>
      <c r="CN106" s="262">
        <f>CD106*parameters!J$4+CE106*parameters!K$4+CF106*parameters!L$4+CG106*parameters!M$4+CH106*parameters!N$4+CI106*parameters!O$4+CJ106*parameters!P$4+CK106*parameters!Q$4+CL106*parameters!R$4+CM106*parameters!S$4</f>
        <v>86215.424466713157</v>
      </c>
      <c r="CO106" s="262">
        <f t="shared" si="79"/>
        <v>55577.038519678972</v>
      </c>
      <c r="CP106" s="262">
        <f t="shared" si="80"/>
        <v>20558.206489253305</v>
      </c>
      <c r="CQ106" s="262">
        <f t="shared" si="81"/>
        <v>8464.0525263084419</v>
      </c>
      <c r="CR106" s="262">
        <f t="shared" si="82"/>
        <v>1358.4536324494065</v>
      </c>
      <c r="CS106" s="262">
        <f t="shared" si="83"/>
        <v>257.67329902302851</v>
      </c>
      <c r="CT106" s="349" t="s">
        <v>4027</v>
      </c>
      <c r="CU106" t="s">
        <v>4028</v>
      </c>
      <c r="CV106" t="s">
        <v>4029</v>
      </c>
      <c r="CW106">
        <v>199394</v>
      </c>
      <c r="CX106" s="262">
        <v>1.9773517980311371E-2</v>
      </c>
      <c r="CY106">
        <v>15926</v>
      </c>
      <c r="CZ106">
        <v>0.92012799000000001</v>
      </c>
      <c r="DA106">
        <v>134406</v>
      </c>
      <c r="DB106">
        <v>61137</v>
      </c>
      <c r="DC106">
        <v>2504</v>
      </c>
      <c r="DD106">
        <v>875</v>
      </c>
      <c r="DE106">
        <v>199</v>
      </c>
      <c r="DF106">
        <v>273</v>
      </c>
      <c r="DG106">
        <v>123676</v>
      </c>
      <c r="DH106">
        <v>56256</v>
      </c>
      <c r="DI106">
        <v>2305</v>
      </c>
      <c r="DJ106">
        <v>805</v>
      </c>
      <c r="DK106">
        <v>184</v>
      </c>
      <c r="DL106">
        <v>251</v>
      </c>
      <c r="DM106" s="262">
        <v>10730</v>
      </c>
      <c r="DN106" s="262">
        <v>4881</v>
      </c>
      <c r="DO106" s="262">
        <v>199</v>
      </c>
      <c r="DP106" s="262">
        <v>70</v>
      </c>
      <c r="DQ106" s="262">
        <v>15</v>
      </c>
      <c r="DR106" s="262">
        <v>22</v>
      </c>
      <c r="DS106" s="262">
        <v>0.67407243949165974</v>
      </c>
      <c r="DT106" s="262">
        <v>0.3066140405428448</v>
      </c>
      <c r="DU106" s="262">
        <v>1.2558050894209454E-2</v>
      </c>
      <c r="DV106" s="262">
        <v>4.3882965385116908E-3</v>
      </c>
      <c r="DW106" s="262">
        <v>9.9802401275865863E-4</v>
      </c>
      <c r="DX106" s="262">
        <v>1.3691485200156474E-3</v>
      </c>
      <c r="DY106" s="262">
        <v>8088.07</v>
      </c>
      <c r="DZ106" s="262">
        <v>4010.1</v>
      </c>
      <c r="EA106" s="262">
        <v>36.409999999999997</v>
      </c>
      <c r="EB106" s="262">
        <v>749.63</v>
      </c>
      <c r="EC106" s="262">
        <v>181.85</v>
      </c>
      <c r="ED106" s="262">
        <v>213.56</v>
      </c>
      <c r="EE106" s="262">
        <f t="shared" si="48"/>
        <v>0.60905884355124618</v>
      </c>
      <c r="EF106" s="262">
        <f t="shared" si="49"/>
        <v>0.3019740022681372</v>
      </c>
      <c r="EG106" s="262">
        <f t="shared" si="50"/>
        <v>2.7417953224565159E-3</v>
      </c>
      <c r="EH106" s="262">
        <f t="shared" si="51"/>
        <v>5.6449657445017253E-2</v>
      </c>
      <c r="EI106" s="262">
        <f t="shared" si="52"/>
        <v>1.3693915940365764E-2</v>
      </c>
      <c r="EJ106" s="262">
        <f t="shared" si="53"/>
        <v>1.6081785472777083E-2</v>
      </c>
      <c r="EK106" s="262">
        <v>3.8793356E-3</v>
      </c>
      <c r="EP106" s="262">
        <v>3.8918964178492614E-3</v>
      </c>
      <c r="EQ106" s="262">
        <v>1.7799323319069842E-2</v>
      </c>
      <c r="EU106" s="262">
        <v>3035.68</v>
      </c>
    </row>
    <row r="107" spans="1:151">
      <c r="A107" s="352">
        <v>5774</v>
      </c>
      <c r="B107" s="262">
        <v>5</v>
      </c>
      <c r="C107" s="262">
        <v>7</v>
      </c>
      <c r="D107" s="262">
        <v>74</v>
      </c>
      <c r="E107" s="262" t="s">
        <v>192</v>
      </c>
      <c r="F107" s="262" t="s">
        <v>2409</v>
      </c>
      <c r="G107" s="262" t="s">
        <v>2410</v>
      </c>
      <c r="H107" s="262" t="s">
        <v>2202</v>
      </c>
      <c r="I107" s="262">
        <v>3.774689104858535E-3</v>
      </c>
      <c r="J107" s="262">
        <v>1.6714648602878917</v>
      </c>
      <c r="K107" s="262">
        <v>1.7467481277098935</v>
      </c>
      <c r="L107" s="262">
        <v>2.0253209073325129</v>
      </c>
      <c r="M107" s="262">
        <v>1.8698292654978801</v>
      </c>
      <c r="N107" s="262">
        <v>1.7293492695883135</v>
      </c>
      <c r="O107" s="262">
        <v>2.3321482986287454</v>
      </c>
      <c r="P107" s="262">
        <v>1.7658563844649344</v>
      </c>
      <c r="Q107" s="262">
        <v>1.536</v>
      </c>
      <c r="R107" s="262">
        <v>1.5519176800748362</v>
      </c>
      <c r="S107" s="262">
        <v>1.4702424687729612</v>
      </c>
      <c r="T107" s="262">
        <v>1.4702424687729612</v>
      </c>
      <c r="U107">
        <v>3543</v>
      </c>
      <c r="V107">
        <v>5074</v>
      </c>
      <c r="W107">
        <v>28435</v>
      </c>
      <c r="X107">
        <v>12492</v>
      </c>
      <c r="Y107">
        <v>13065</v>
      </c>
      <c r="Z107">
        <v>7457</v>
      </c>
      <c r="AA107">
        <v>7486</v>
      </c>
      <c r="AB107">
        <v>0</v>
      </c>
      <c r="AC107">
        <v>5922</v>
      </c>
      <c r="AD107">
        <v>8863</v>
      </c>
      <c r="AE107">
        <v>57590</v>
      </c>
      <c r="AF107">
        <v>22829</v>
      </c>
      <c r="AG107">
        <v>26416</v>
      </c>
      <c r="AH107">
        <v>11505</v>
      </c>
      <c r="AI107" s="262">
        <v>11006</v>
      </c>
      <c r="AJ107" s="262">
        <v>0</v>
      </c>
      <c r="AK107" s="262">
        <v>0.62332171307768769</v>
      </c>
      <c r="AL107" s="262">
        <v>0.21671076763688801</v>
      </c>
      <c r="AM107" s="262">
        <v>0.13011886261497754</v>
      </c>
      <c r="AN107" s="262">
        <v>2.5242555336217398E-2</v>
      </c>
      <c r="AO107" s="262">
        <v>4.606101334229353E-3</v>
      </c>
      <c r="AP107" s="262">
        <v>4.728179624942646E-2</v>
      </c>
      <c r="AQ107" s="262">
        <v>9.7997424625904717E-2</v>
      </c>
      <c r="AR107" s="262">
        <v>0.20143421695306601</v>
      </c>
      <c r="AS107" s="262">
        <v>0.19982090789337359</v>
      </c>
      <c r="AT107" s="262">
        <v>0.13835235261903706</v>
      </c>
      <c r="AU107" s="262">
        <v>0.13630241404318932</v>
      </c>
      <c r="AV107" s="262">
        <v>7.8630315409321666E-2</v>
      </c>
      <c r="AW107" s="262">
        <v>4.1191184524073825E-2</v>
      </c>
      <c r="AX107" s="262">
        <v>2.3511389369921407E-2</v>
      </c>
      <c r="AY107" s="262">
        <v>3.5477998312685936E-2</v>
      </c>
      <c r="AZ107" s="262">
        <v>44522</v>
      </c>
      <c r="BA107" s="262">
        <v>15479</v>
      </c>
      <c r="BB107" s="262">
        <v>9294</v>
      </c>
      <c r="BC107" s="262">
        <v>1803</v>
      </c>
      <c r="BD107" s="262">
        <v>329</v>
      </c>
      <c r="BE107" s="262">
        <v>135601</v>
      </c>
      <c r="BF107" s="262">
        <v>1</v>
      </c>
      <c r="BG107" s="262">
        <v>2</v>
      </c>
      <c r="BH107" s="262">
        <v>3.41</v>
      </c>
      <c r="BI107" s="262">
        <v>7.8</v>
      </c>
      <c r="BJ107" s="262">
        <v>44</v>
      </c>
      <c r="BK107" s="262">
        <f t="shared" si="54"/>
        <v>135712</v>
      </c>
      <c r="BL107" s="262">
        <f t="shared" si="55"/>
        <v>111</v>
      </c>
      <c r="BM107" s="274">
        <f t="shared" si="56"/>
        <v>8.1857803408529441E-4</v>
      </c>
      <c r="BN107" s="262">
        <f t="shared" si="57"/>
        <v>2.3528456791761057E-3</v>
      </c>
      <c r="BO107" s="262">
        <f t="shared" si="44"/>
        <v>8.1801577350449077E-4</v>
      </c>
      <c r="BP107" s="262">
        <f t="shared" si="45"/>
        <v>4.9115825304934017E-4</v>
      </c>
      <c r="BQ107" s="262">
        <f t="shared" si="46"/>
        <v>9.5282798606408474E-5</v>
      </c>
      <c r="BR107" s="262">
        <f t="shared" si="47"/>
        <v>1.73866005221899E-5</v>
      </c>
      <c r="BS107" s="262">
        <f t="shared" si="58"/>
        <v>251.75448767184329</v>
      </c>
      <c r="BT107" s="262">
        <f t="shared" si="59"/>
        <v>87.527687764980513</v>
      </c>
      <c r="BU107" s="262">
        <f t="shared" si="60"/>
        <v>52.553933076279399</v>
      </c>
      <c r="BV107" s="262">
        <f t="shared" si="61"/>
        <v>10.195259450885708</v>
      </c>
      <c r="BW107" s="262">
        <f t="shared" si="62"/>
        <v>1.8603662558743193</v>
      </c>
      <c r="BX107" s="262">
        <f t="shared" si="63"/>
        <v>251.75448767184329</v>
      </c>
      <c r="BY107" s="262">
        <f t="shared" si="64"/>
        <v>175.05537552996103</v>
      </c>
      <c r="BZ107" s="262">
        <f t="shared" si="65"/>
        <v>179.20891179011275</v>
      </c>
      <c r="CA107" s="262">
        <f t="shared" si="66"/>
        <v>79.523023716908511</v>
      </c>
      <c r="CB107" s="262">
        <f t="shared" si="67"/>
        <v>81.856115258470041</v>
      </c>
      <c r="CC107" s="262">
        <f t="shared" si="68"/>
        <v>767.39791396729561</v>
      </c>
      <c r="CD107" s="262">
        <f t="shared" si="69"/>
        <v>36.283951810436569</v>
      </c>
      <c r="CE107" s="262">
        <f t="shared" si="70"/>
        <v>75.203019232086561</v>
      </c>
      <c r="CF107" s="262">
        <f t="shared" si="71"/>
        <v>154.58019789141852</v>
      </c>
      <c r="CG107" s="262">
        <f t="shared" si="72"/>
        <v>153.342147884426</v>
      </c>
      <c r="CH107" s="262">
        <f t="shared" si="73"/>
        <v>106.17130679231674</v>
      </c>
      <c r="CI107" s="262">
        <f t="shared" si="74"/>
        <v>104.5981882054501</v>
      </c>
      <c r="CJ107" s="262">
        <f t="shared" si="75"/>
        <v>60.340740019703944</v>
      </c>
      <c r="CK107" s="262">
        <f t="shared" si="76"/>
        <v>31.610029077616204</v>
      </c>
      <c r="CL107" s="262">
        <f t="shared" si="77"/>
        <v>18.042591156950536</v>
      </c>
      <c r="CM107" s="262">
        <f t="shared" si="78"/>
        <v>27.225741896890423</v>
      </c>
      <c r="CN107" s="262">
        <f>CD107*parameters!J$4+CE107*parameters!K$4+CF107*parameters!L$4+CG107*parameters!M$4+CH107*parameters!N$4+CI107*parameters!O$4+CJ107*parameters!P$4+CK107*parameters!Q$4+CL107*parameters!R$4+CM107*parameters!S$4</f>
        <v>77369.60674432345</v>
      </c>
      <c r="CO107" s="262">
        <f t="shared" si="79"/>
        <v>48226.155816018712</v>
      </c>
      <c r="CP107" s="262">
        <f t="shared" si="80"/>
        <v>16766.826869326484</v>
      </c>
      <c r="CQ107" s="262">
        <f t="shared" si="81"/>
        <v>10067.245230539464</v>
      </c>
      <c r="CR107" s="262">
        <f t="shared" si="82"/>
        <v>1953.0065795849634</v>
      </c>
      <c r="CS107" s="262">
        <f t="shared" si="83"/>
        <v>356.37224885382858</v>
      </c>
      <c r="CT107" s="349" t="s">
        <v>4030</v>
      </c>
      <c r="CU107" t="s">
        <v>4031</v>
      </c>
      <c r="CV107" t="s">
        <v>4032</v>
      </c>
      <c r="CW107">
        <v>179389</v>
      </c>
      <c r="CX107" s="262">
        <v>1.7789660756943923E-2</v>
      </c>
      <c r="CY107">
        <v>14964</v>
      </c>
      <c r="CZ107">
        <v>0.91658351000000005</v>
      </c>
      <c r="DA107">
        <v>113051</v>
      </c>
      <c r="DB107">
        <v>62155</v>
      </c>
      <c r="DC107">
        <v>2711</v>
      </c>
      <c r="DD107">
        <v>905</v>
      </c>
      <c r="DE107">
        <v>223</v>
      </c>
      <c r="DF107">
        <v>347</v>
      </c>
      <c r="DG107">
        <v>103624</v>
      </c>
      <c r="DH107">
        <v>56973</v>
      </c>
      <c r="DI107">
        <v>2487</v>
      </c>
      <c r="DJ107">
        <v>831</v>
      </c>
      <c r="DK107">
        <v>204</v>
      </c>
      <c r="DL107">
        <v>317</v>
      </c>
      <c r="DM107" s="262">
        <v>9427</v>
      </c>
      <c r="DN107" s="262">
        <v>5182</v>
      </c>
      <c r="DO107" s="262">
        <v>224</v>
      </c>
      <c r="DP107" s="262">
        <v>74</v>
      </c>
      <c r="DQ107" s="262">
        <v>19</v>
      </c>
      <c r="DR107" s="262">
        <v>30</v>
      </c>
      <c r="DS107" s="262">
        <v>0.63020029098774177</v>
      </c>
      <c r="DT107" s="262">
        <v>0.34648166832971922</v>
      </c>
      <c r="DU107" s="262">
        <v>1.5112409345054601E-2</v>
      </c>
      <c r="DV107" s="262">
        <v>5.0449024187659225E-3</v>
      </c>
      <c r="DW107" s="262">
        <v>1.2431085518064095E-3</v>
      </c>
      <c r="DX107" s="262">
        <v>1.9343438003445027E-3</v>
      </c>
      <c r="DY107" s="262">
        <v>7276.61</v>
      </c>
      <c r="DZ107" s="262">
        <v>3607.78</v>
      </c>
      <c r="EA107" s="262">
        <v>32.76</v>
      </c>
      <c r="EB107" s="262">
        <v>674.41</v>
      </c>
      <c r="EC107" s="262">
        <v>163.61000000000001</v>
      </c>
      <c r="ED107" s="262">
        <v>192.13</v>
      </c>
      <c r="EE107" s="262">
        <f t="shared" si="48"/>
        <v>0.60905895055786663</v>
      </c>
      <c r="EF107" s="262">
        <f t="shared" si="49"/>
        <v>0.30197450469980669</v>
      </c>
      <c r="EG107" s="262">
        <f t="shared" si="50"/>
        <v>2.7420421350430641E-3</v>
      </c>
      <c r="EH107" s="262">
        <f t="shared" si="51"/>
        <v>5.6448737371623717E-2</v>
      </c>
      <c r="EI107" s="262">
        <f t="shared" si="52"/>
        <v>1.3694307500439432E-2</v>
      </c>
      <c r="EJ107" s="262">
        <f t="shared" si="53"/>
        <v>1.608145773522051E-2</v>
      </c>
      <c r="EK107" s="262">
        <v>3.4901275000000002E-3</v>
      </c>
      <c r="EP107" s="262">
        <v>3.6728838177116502E-3</v>
      </c>
      <c r="EQ107" s="262">
        <v>1.6797684102023629E-2</v>
      </c>
      <c r="EU107" s="262">
        <v>2864.85</v>
      </c>
    </row>
    <row r="108" spans="1:151">
      <c r="A108" s="352">
        <v>5911</v>
      </c>
      <c r="B108" s="262">
        <v>5</v>
      </c>
      <c r="C108" s="262">
        <v>9</v>
      </c>
      <c r="D108" s="262">
        <v>11</v>
      </c>
      <c r="E108" s="262" t="s">
        <v>192</v>
      </c>
      <c r="F108" s="262" t="s">
        <v>2411</v>
      </c>
      <c r="G108" s="262" t="s">
        <v>2412</v>
      </c>
      <c r="H108" s="262" t="s">
        <v>2202</v>
      </c>
      <c r="I108" s="262">
        <v>3.0890017438390395E-3</v>
      </c>
      <c r="J108" s="262">
        <v>3.0350006363752069</v>
      </c>
      <c r="K108" s="262">
        <v>2.7351773902585688</v>
      </c>
      <c r="L108" s="262">
        <v>3.9310238697763489</v>
      </c>
      <c r="M108" s="262">
        <v>3.0761795166858459</v>
      </c>
      <c r="N108" s="262">
        <v>2.1190063547082612</v>
      </c>
      <c r="O108" s="262">
        <v>3.7588732394366198</v>
      </c>
      <c r="P108" s="262">
        <v>2.7818181818181817</v>
      </c>
      <c r="Q108" s="262">
        <v>1.9380603096984514</v>
      </c>
      <c r="R108" s="262">
        <v>1.6368200836820084</v>
      </c>
      <c r="S108" s="262">
        <v>1.8215686274509804</v>
      </c>
      <c r="T108" s="262">
        <v>1.8215686274509804</v>
      </c>
      <c r="U108">
        <v>7857</v>
      </c>
      <c r="V108">
        <v>8315</v>
      </c>
      <c r="W108">
        <v>29242</v>
      </c>
      <c r="X108">
        <v>6076</v>
      </c>
      <c r="Y108">
        <v>4030</v>
      </c>
      <c r="Z108">
        <v>2422</v>
      </c>
      <c r="AA108">
        <v>2805</v>
      </c>
      <c r="AB108">
        <v>0</v>
      </c>
      <c r="AC108">
        <v>23846</v>
      </c>
      <c r="AD108">
        <v>22743</v>
      </c>
      <c r="AE108">
        <v>114951</v>
      </c>
      <c r="AF108">
        <v>17034</v>
      </c>
      <c r="AG108">
        <v>12945</v>
      </c>
      <c r="AH108">
        <v>4334</v>
      </c>
      <c r="AI108" s="262">
        <v>5110</v>
      </c>
      <c r="AJ108" s="262">
        <v>0</v>
      </c>
      <c r="AK108" s="262">
        <v>0.40927598713474306</v>
      </c>
      <c r="AL108" s="262">
        <v>0.15840347635666871</v>
      </c>
      <c r="AM108" s="262">
        <v>0.30994662287004721</v>
      </c>
      <c r="AN108" s="262">
        <v>0.1080202559364949</v>
      </c>
      <c r="AO108" s="262">
        <v>1.4353657702046123E-2</v>
      </c>
      <c r="AP108" s="262">
        <v>6.5661493429277074E-2</v>
      </c>
      <c r="AQ108" s="262">
        <v>0.25850941651167281</v>
      </c>
      <c r="AR108" s="262">
        <v>0.29847242125804191</v>
      </c>
      <c r="AS108" s="262">
        <v>0.17552926588814016</v>
      </c>
      <c r="AT108" s="262">
        <v>8.6120681769674051E-2</v>
      </c>
      <c r="AU108" s="262">
        <v>5.706822778506164E-2</v>
      </c>
      <c r="AV108" s="262">
        <v>2.8295270908924596E-2</v>
      </c>
      <c r="AW108" s="262">
        <v>1.2902602880344748E-2</v>
      </c>
      <c r="AX108" s="262">
        <v>6.707930603408848E-3</v>
      </c>
      <c r="AY108" s="262">
        <v>1.0732688965454158E-2</v>
      </c>
      <c r="AZ108" s="262">
        <v>23923</v>
      </c>
      <c r="BA108" s="262">
        <v>9259</v>
      </c>
      <c r="BB108" s="262">
        <v>18117</v>
      </c>
      <c r="BC108" s="262">
        <v>6314</v>
      </c>
      <c r="BD108" s="262">
        <v>839</v>
      </c>
      <c r="BE108" s="262">
        <v>196792</v>
      </c>
      <c r="BF108" s="262">
        <v>1</v>
      </c>
      <c r="BG108" s="262">
        <v>2</v>
      </c>
      <c r="BH108" s="262">
        <v>3.65</v>
      </c>
      <c r="BI108" s="262">
        <v>7.7</v>
      </c>
      <c r="BJ108" s="262">
        <v>47</v>
      </c>
      <c r="BK108" s="262">
        <f t="shared" si="54"/>
        <v>196619</v>
      </c>
      <c r="BL108" s="262">
        <f t="shared" si="55"/>
        <v>-173</v>
      </c>
      <c r="BM108" s="274">
        <f t="shared" si="56"/>
        <v>-8.7910077645432744E-4</v>
      </c>
      <c r="BN108" s="262">
        <f t="shared" si="57"/>
        <v>1.2642542379706656E-3</v>
      </c>
      <c r="BO108" s="262">
        <f t="shared" si="44"/>
        <v>4.8930861469591573E-4</v>
      </c>
      <c r="BP108" s="262">
        <f t="shared" si="45"/>
        <v>9.57425658542597E-4</v>
      </c>
      <c r="BQ108" s="262">
        <f t="shared" si="46"/>
        <v>3.3367475895777212E-4</v>
      </c>
      <c r="BR108" s="262">
        <f t="shared" si="47"/>
        <v>4.4338473672089136E-5</v>
      </c>
      <c r="BS108" s="262">
        <f t="shared" si="58"/>
        <v>135.27520346286121</v>
      </c>
      <c r="BT108" s="262">
        <f t="shared" si="59"/>
        <v>52.356021772462981</v>
      </c>
      <c r="BU108" s="262">
        <f t="shared" si="60"/>
        <v>102.44454546405788</v>
      </c>
      <c r="BV108" s="262">
        <f t="shared" si="61"/>
        <v>35.703199208481614</v>
      </c>
      <c r="BW108" s="262">
        <f t="shared" si="62"/>
        <v>4.7442166829135379</v>
      </c>
      <c r="BX108" s="262">
        <f t="shared" si="63"/>
        <v>135.27520346286121</v>
      </c>
      <c r="BY108" s="262">
        <f t="shared" si="64"/>
        <v>104.71204354492596</v>
      </c>
      <c r="BZ108" s="262">
        <f t="shared" si="65"/>
        <v>373.92259094381126</v>
      </c>
      <c r="CA108" s="262">
        <f t="shared" si="66"/>
        <v>274.91463390530845</v>
      </c>
      <c r="CB108" s="262">
        <f t="shared" si="67"/>
        <v>222.97818409693627</v>
      </c>
      <c r="CC108" s="262">
        <f t="shared" si="68"/>
        <v>1111.8026559538432</v>
      </c>
      <c r="CD108" s="262">
        <f t="shared" si="69"/>
        <v>73.002622788566072</v>
      </c>
      <c r="CE108" s="262">
        <f t="shared" si="70"/>
        <v>287.41145586675611</v>
      </c>
      <c r="CF108" s="262">
        <f t="shared" si="71"/>
        <v>331.84243068366533</v>
      </c>
      <c r="CG108" s="262">
        <f t="shared" si="72"/>
        <v>195.15390401206255</v>
      </c>
      <c r="CH108" s="262">
        <f t="shared" si="73"/>
        <v>95.749202724079339</v>
      </c>
      <c r="CI108" s="262">
        <f t="shared" si="74"/>
        <v>63.448607222010445</v>
      </c>
      <c r="CJ108" s="262">
        <f t="shared" si="75"/>
        <v>31.458757347475881</v>
      </c>
      <c r="CK108" s="262">
        <f t="shared" si="76"/>
        <v>14.345148151084999</v>
      </c>
      <c r="CL108" s="262">
        <f t="shared" si="77"/>
        <v>7.4578950608240238</v>
      </c>
      <c r="CM108" s="262">
        <f t="shared" si="78"/>
        <v>11.932632097318439</v>
      </c>
      <c r="CN108" s="262">
        <f>CD108*parameters!J$4+CE108*parameters!K$4+CF108*parameters!L$4+CG108*parameters!M$4+CH108*parameters!N$4+CI108*parameters!O$4+CJ108*parameters!P$4+CK108*parameters!Q$4+CL108*parameters!R$4+CM108*parameters!S$4</f>
        <v>84070.252057238933</v>
      </c>
      <c r="CO108" s="262">
        <f t="shared" si="79"/>
        <v>34407.935399393129</v>
      </c>
      <c r="CP108" s="262">
        <f t="shared" si="80"/>
        <v>13317.020184048026</v>
      </c>
      <c r="CQ108" s="262">
        <f t="shared" si="81"/>
        <v>26057.290708974844</v>
      </c>
      <c r="CR108" s="262">
        <f t="shared" si="82"/>
        <v>9081.2901438685876</v>
      </c>
      <c r="CS108" s="262">
        <f t="shared" si="83"/>
        <v>1206.7156209543466</v>
      </c>
      <c r="CT108" s="349" t="s">
        <v>4033</v>
      </c>
      <c r="CU108" t="s">
        <v>4034</v>
      </c>
      <c r="CV108" t="s">
        <v>4035</v>
      </c>
      <c r="CW108">
        <v>197114</v>
      </c>
      <c r="CX108" s="262">
        <v>1.9547414782646898E-2</v>
      </c>
      <c r="CY108">
        <v>29376</v>
      </c>
      <c r="CZ108">
        <v>0.85096949</v>
      </c>
      <c r="DA108">
        <v>146482</v>
      </c>
      <c r="DB108">
        <v>46020</v>
      </c>
      <c r="DC108">
        <v>2710</v>
      </c>
      <c r="DD108">
        <v>1031</v>
      </c>
      <c r="DE108">
        <v>538</v>
      </c>
      <c r="DF108">
        <v>333</v>
      </c>
      <c r="DG108">
        <v>124656</v>
      </c>
      <c r="DH108">
        <v>39163</v>
      </c>
      <c r="DI108">
        <v>2306</v>
      </c>
      <c r="DJ108">
        <v>877</v>
      </c>
      <c r="DK108">
        <v>458</v>
      </c>
      <c r="DL108">
        <v>283</v>
      </c>
      <c r="DM108" s="262">
        <v>21826</v>
      </c>
      <c r="DN108" s="262">
        <v>6857</v>
      </c>
      <c r="DO108" s="262">
        <v>404</v>
      </c>
      <c r="DP108" s="262">
        <v>154</v>
      </c>
      <c r="DQ108" s="262">
        <v>80</v>
      </c>
      <c r="DR108" s="262">
        <v>50</v>
      </c>
      <c r="DS108" s="262">
        <v>0.74313341518106268</v>
      </c>
      <c r="DT108" s="262">
        <v>0.23346895705023488</v>
      </c>
      <c r="DU108" s="262">
        <v>1.3748389256978195E-2</v>
      </c>
      <c r="DV108" s="262">
        <v>5.2304757652931804E-3</v>
      </c>
      <c r="DW108" s="262">
        <v>2.7293850259240845E-3</v>
      </c>
      <c r="DX108" s="262">
        <v>1.6893777205069147E-3</v>
      </c>
      <c r="DY108" s="262">
        <v>7995.59</v>
      </c>
      <c r="DZ108" s="262">
        <v>3964.25</v>
      </c>
      <c r="EA108" s="262">
        <v>36</v>
      </c>
      <c r="EB108" s="262">
        <v>741.05</v>
      </c>
      <c r="EC108" s="262">
        <v>179.78</v>
      </c>
      <c r="ED108" s="262">
        <v>211.13</v>
      </c>
      <c r="EE108" s="262">
        <f t="shared" si="48"/>
        <v>0.60905787717667859</v>
      </c>
      <c r="EF108" s="262">
        <f t="shared" si="49"/>
        <v>0.3019736741876019</v>
      </c>
      <c r="EG108" s="262">
        <f t="shared" si="50"/>
        <v>2.7422721248038513E-3</v>
      </c>
      <c r="EH108" s="262">
        <f t="shared" si="51"/>
        <v>5.644890994683039E-2</v>
      </c>
      <c r="EI108" s="262">
        <f t="shared" si="52"/>
        <v>1.3694602294367678E-2</v>
      </c>
      <c r="EJ108" s="262">
        <f t="shared" si="53"/>
        <v>1.60826642697177E-2</v>
      </c>
      <c r="EK108" s="262">
        <v>3.8349797999999999E-3</v>
      </c>
      <c r="EP108" s="262">
        <v>4.5167187825727014E-3</v>
      </c>
      <c r="EQ108" s="262">
        <v>2.0656905868207724E-2</v>
      </c>
      <c r="EU108" s="262">
        <v>3523.04</v>
      </c>
    </row>
    <row r="109" spans="1:151">
      <c r="A109" s="352">
        <v>5913</v>
      </c>
      <c r="B109" s="262">
        <v>5</v>
      </c>
      <c r="C109" s="262">
        <v>9</v>
      </c>
      <c r="D109" s="262">
        <v>13</v>
      </c>
      <c r="E109" s="262" t="s">
        <v>192</v>
      </c>
      <c r="F109" s="262" t="s">
        <v>2413</v>
      </c>
      <c r="G109" s="262" t="s">
        <v>2414</v>
      </c>
      <c r="H109" s="262" t="s">
        <v>2202</v>
      </c>
      <c r="I109" s="262">
        <v>4.9825029496447055E-3</v>
      </c>
      <c r="J109" s="262">
        <v>3.3045945735831452</v>
      </c>
      <c r="K109" s="262">
        <v>2.9581445167669109</v>
      </c>
      <c r="L109" s="262">
        <v>3.7232848097134279</v>
      </c>
      <c r="M109" s="262">
        <v>3.1275177725118484</v>
      </c>
      <c r="N109" s="262">
        <v>2.0112208258527828</v>
      </c>
      <c r="O109" s="262">
        <v>3.6684434968017059</v>
      </c>
      <c r="P109" s="262">
        <v>2.5164711191335738</v>
      </c>
      <c r="Q109" s="262">
        <v>1.7915632754342432</v>
      </c>
      <c r="R109" s="262">
        <v>1.6917261654766904</v>
      </c>
      <c r="S109" s="262">
        <v>1.6975252062328139</v>
      </c>
      <c r="T109" s="262">
        <v>1.6975252062328139</v>
      </c>
      <c r="U109">
        <v>12863</v>
      </c>
      <c r="V109">
        <v>12137</v>
      </c>
      <c r="W109">
        <v>45957</v>
      </c>
      <c r="X109">
        <v>8980</v>
      </c>
      <c r="Y109">
        <v>7246</v>
      </c>
      <c r="Z109">
        <v>6008</v>
      </c>
      <c r="AA109">
        <v>6001</v>
      </c>
      <c r="AB109">
        <v>0</v>
      </c>
      <c r="AC109">
        <v>42507</v>
      </c>
      <c r="AD109">
        <v>35903</v>
      </c>
      <c r="AE109">
        <v>171111</v>
      </c>
      <c r="AF109">
        <v>25598</v>
      </c>
      <c r="AG109">
        <v>21476</v>
      </c>
      <c r="AH109">
        <v>10526</v>
      </c>
      <c r="AI109" s="262">
        <v>10186</v>
      </c>
      <c r="AJ109" s="262">
        <v>0</v>
      </c>
      <c r="AK109" s="262">
        <v>0.46823359708109713</v>
      </c>
      <c r="AL109" s="262">
        <v>0.13815998812074415</v>
      </c>
      <c r="AM109" s="262">
        <v>0.2620330497868098</v>
      </c>
      <c r="AN109" s="262">
        <v>0.11293778239748839</v>
      </c>
      <c r="AO109" s="262">
        <v>1.8635582613860547E-2</v>
      </c>
      <c r="AP109" s="262">
        <v>6.6979962650458136E-2</v>
      </c>
      <c r="AQ109" s="262">
        <v>0.25157538037304228</v>
      </c>
      <c r="AR109" s="262">
        <v>0.31680438096532709</v>
      </c>
      <c r="AS109" s="262">
        <v>0.16669741368986934</v>
      </c>
      <c r="AT109" s="262">
        <v>8.0107323293621122E-2</v>
      </c>
      <c r="AU109" s="262">
        <v>5.7772038333446608E-2</v>
      </c>
      <c r="AV109" s="262">
        <v>2.8876309580448779E-2</v>
      </c>
      <c r="AW109" s="262">
        <v>1.2525366294142207E-2</v>
      </c>
      <c r="AX109" s="262">
        <v>7.1850938431513431E-3</v>
      </c>
      <c r="AY109" s="262">
        <v>1.1476730976493092E-2</v>
      </c>
      <c r="AZ109" s="262">
        <v>44146</v>
      </c>
      <c r="BA109" s="262">
        <v>13026</v>
      </c>
      <c r="BB109" s="262">
        <v>24705</v>
      </c>
      <c r="BC109" s="262">
        <v>10648</v>
      </c>
      <c r="BD109" s="262">
        <v>1757</v>
      </c>
      <c r="BE109" s="262">
        <v>308989</v>
      </c>
      <c r="BF109" s="262">
        <v>1</v>
      </c>
      <c r="BG109" s="262">
        <v>2</v>
      </c>
      <c r="BH109" s="262">
        <v>3.84</v>
      </c>
      <c r="BI109" s="262">
        <v>9.6999999999999993</v>
      </c>
      <c r="BJ109" s="262">
        <v>23</v>
      </c>
      <c r="BK109" s="262">
        <f t="shared" si="54"/>
        <v>308762</v>
      </c>
      <c r="BL109" s="262">
        <f t="shared" si="55"/>
        <v>-227</v>
      </c>
      <c r="BM109" s="274">
        <f t="shared" si="56"/>
        <v>-7.3465398444604827E-4</v>
      </c>
      <c r="BN109" s="262">
        <f t="shared" si="57"/>
        <v>2.3329752785793169E-3</v>
      </c>
      <c r="BO109" s="262">
        <f t="shared" si="44"/>
        <v>6.8838254833448521E-4</v>
      </c>
      <c r="BP109" s="262">
        <f t="shared" si="45"/>
        <v>1.3055804434671777E-3</v>
      </c>
      <c r="BQ109" s="262">
        <f t="shared" si="46"/>
        <v>5.6271283392181782E-4</v>
      </c>
      <c r="BR109" s="262">
        <f t="shared" si="47"/>
        <v>9.2851845341907757E-5</v>
      </c>
      <c r="BS109" s="262">
        <f t="shared" si="58"/>
        <v>249.62835480798691</v>
      </c>
      <c r="BT109" s="262">
        <f t="shared" si="59"/>
        <v>73.656932671789917</v>
      </c>
      <c r="BU109" s="262">
        <f t="shared" si="60"/>
        <v>139.697107450988</v>
      </c>
      <c r="BV109" s="262">
        <f t="shared" si="61"/>
        <v>60.21027322963451</v>
      </c>
      <c r="BW109" s="262">
        <f t="shared" si="62"/>
        <v>9.9351474515841307</v>
      </c>
      <c r="BX109" s="262">
        <f t="shared" si="63"/>
        <v>249.62835480798691</v>
      </c>
      <c r="BY109" s="262">
        <f t="shared" si="64"/>
        <v>147.31386534357983</v>
      </c>
      <c r="BZ109" s="262">
        <f t="shared" si="65"/>
        <v>536.43689261179395</v>
      </c>
      <c r="CA109" s="262">
        <f t="shared" si="66"/>
        <v>584.03965032745475</v>
      </c>
      <c r="CB109" s="262">
        <f t="shared" si="67"/>
        <v>228.50839138643499</v>
      </c>
      <c r="CC109" s="262">
        <f t="shared" si="68"/>
        <v>1745.9271544772505</v>
      </c>
      <c r="CD109" s="262">
        <f t="shared" si="69"/>
        <v>116.94213559730689</v>
      </c>
      <c r="CE109" s="262">
        <f t="shared" si="70"/>
        <v>439.23228799123763</v>
      </c>
      <c r="CF109" s="262">
        <f t="shared" si="71"/>
        <v>553.1173713847204</v>
      </c>
      <c r="CG109" s="262">
        <f t="shared" si="72"/>
        <v>291.04154114227066</v>
      </c>
      <c r="CH109" s="262">
        <f t="shared" si="73"/>
        <v>139.8615510108211</v>
      </c>
      <c r="CI109" s="262">
        <f t="shared" si="74"/>
        <v>100.86577049586508</v>
      </c>
      <c r="CJ109" s="262">
        <f t="shared" si="75"/>
        <v>50.415933017597105</v>
      </c>
      <c r="CK109" s="262">
        <f t="shared" si="76"/>
        <v>21.868377132716969</v>
      </c>
      <c r="CL109" s="262">
        <f t="shared" si="77"/>
        <v>12.544650448225237</v>
      </c>
      <c r="CM109" s="262">
        <f t="shared" si="78"/>
        <v>20.037536256489499</v>
      </c>
      <c r="CN109" s="262">
        <f>CD109*parameters!J$4+CE109*parameters!K$4+CF109*parameters!L$4+CG109*parameters!M$4+CH109*parameters!N$4+CI109*parameters!O$4+CJ109*parameters!P$4+CK109*parameters!Q$4+CL109*parameters!R$4+CM109*parameters!S$4</f>
        <v>132031.93740066056</v>
      </c>
      <c r="CO109" s="262">
        <f t="shared" si="79"/>
        <v>61821.788978697536</v>
      </c>
      <c r="CP109" s="262">
        <f t="shared" si="80"/>
        <v>18241.5309028341</v>
      </c>
      <c r="CQ109" s="262">
        <f t="shared" si="81"/>
        <v>34596.731226356242</v>
      </c>
      <c r="CR109" s="262">
        <f t="shared" si="82"/>
        <v>14911.394215674612</v>
      </c>
      <c r="CS109" s="262">
        <f t="shared" si="83"/>
        <v>2460.4920770980743</v>
      </c>
      <c r="CT109" s="349" t="s">
        <v>4036</v>
      </c>
      <c r="CU109" t="s">
        <v>4037</v>
      </c>
      <c r="CV109" t="s">
        <v>4038</v>
      </c>
      <c r="CW109">
        <v>286461</v>
      </c>
      <c r="CX109" s="262">
        <v>2.8407784257088856E-2</v>
      </c>
      <c r="CY109">
        <v>25274</v>
      </c>
      <c r="CZ109">
        <v>0.91177158000000003</v>
      </c>
      <c r="DA109">
        <v>202019</v>
      </c>
      <c r="DB109">
        <v>78188</v>
      </c>
      <c r="DC109">
        <v>3808</v>
      </c>
      <c r="DD109">
        <v>1590</v>
      </c>
      <c r="DE109">
        <v>473</v>
      </c>
      <c r="DF109">
        <v>383</v>
      </c>
      <c r="DG109">
        <v>184201</v>
      </c>
      <c r="DH109">
        <v>71292</v>
      </c>
      <c r="DI109">
        <v>3472</v>
      </c>
      <c r="DJ109">
        <v>1450</v>
      </c>
      <c r="DK109">
        <v>431</v>
      </c>
      <c r="DL109">
        <v>349</v>
      </c>
      <c r="DM109" s="262">
        <v>17818</v>
      </c>
      <c r="DN109" s="262">
        <v>6896</v>
      </c>
      <c r="DO109" s="262">
        <v>336</v>
      </c>
      <c r="DP109" s="262">
        <v>140</v>
      </c>
      <c r="DQ109" s="262">
        <v>42</v>
      </c>
      <c r="DR109" s="262">
        <v>34</v>
      </c>
      <c r="DS109" s="262">
        <v>0.70522339864763439</v>
      </c>
      <c r="DT109" s="262">
        <v>0.27294465913335497</v>
      </c>
      <c r="DU109" s="262">
        <v>1.3293258070033967E-2</v>
      </c>
      <c r="DV109" s="262">
        <v>5.550493784494224E-3</v>
      </c>
      <c r="DW109" s="262">
        <v>1.6511846289721812E-3</v>
      </c>
      <c r="DX109" s="262">
        <v>1.3370057355102439E-3</v>
      </c>
      <c r="DY109" s="262">
        <v>11619.81</v>
      </c>
      <c r="DZ109" s="262">
        <v>5761.15</v>
      </c>
      <c r="EA109" s="262">
        <v>52.31</v>
      </c>
      <c r="EB109" s="262">
        <v>1076.97</v>
      </c>
      <c r="EC109" s="262">
        <v>261.26</v>
      </c>
      <c r="ED109" s="262">
        <v>306.82</v>
      </c>
      <c r="EE109" s="262">
        <f t="shared" si="48"/>
        <v>0.60905834475991594</v>
      </c>
      <c r="EF109" s="262">
        <f t="shared" si="49"/>
        <v>0.30197365386470088</v>
      </c>
      <c r="EG109" s="262">
        <f t="shared" si="50"/>
        <v>2.7418556770197797E-3</v>
      </c>
      <c r="EH109" s="262">
        <f t="shared" si="51"/>
        <v>5.6449938988338597E-2</v>
      </c>
      <c r="EI109" s="262">
        <f t="shared" si="52"/>
        <v>1.3694077885264531E-2</v>
      </c>
      <c r="EJ109" s="262">
        <f t="shared" si="53"/>
        <v>1.6082128824760251E-2</v>
      </c>
      <c r="EK109" s="262">
        <v>5.573288E-3</v>
      </c>
      <c r="EP109" s="262">
        <v>7.1205962019921286E-3</v>
      </c>
      <c r="EQ109" s="262">
        <v>3.2565561982206781E-2</v>
      </c>
      <c r="EU109" s="262">
        <v>5554.07</v>
      </c>
    </row>
    <row r="110" spans="1:151">
      <c r="A110" s="352">
        <v>5914</v>
      </c>
      <c r="B110" s="262">
        <v>5</v>
      </c>
      <c r="C110" s="262">
        <v>9</v>
      </c>
      <c r="D110" s="262">
        <v>14</v>
      </c>
      <c r="E110" s="262" t="s">
        <v>192</v>
      </c>
      <c r="F110" s="262" t="s">
        <v>2415</v>
      </c>
      <c r="G110" s="262" t="s">
        <v>2416</v>
      </c>
      <c r="H110" s="262" t="s">
        <v>2202</v>
      </c>
      <c r="I110" s="262">
        <v>1.6009412651040147E-3</v>
      </c>
      <c r="J110" s="262">
        <v>3.5355725998413119</v>
      </c>
      <c r="K110" s="262">
        <v>2.7919616826322367</v>
      </c>
      <c r="L110" s="262">
        <v>3.9064039408866993</v>
      </c>
      <c r="M110" s="262">
        <v>2.6986539296569694</v>
      </c>
      <c r="N110" s="262">
        <v>1.9976331360946746</v>
      </c>
      <c r="O110" s="262">
        <v>3.0475113122171944</v>
      </c>
      <c r="P110" s="262">
        <v>2.7065727699530515</v>
      </c>
      <c r="Q110" s="262">
        <v>2.0493333333333332</v>
      </c>
      <c r="R110" s="262">
        <v>1.7736486486486487</v>
      </c>
      <c r="S110" s="262">
        <v>1.8125</v>
      </c>
      <c r="T110" s="262">
        <v>1.8125</v>
      </c>
      <c r="U110">
        <v>3781</v>
      </c>
      <c r="V110">
        <v>4802</v>
      </c>
      <c r="W110">
        <v>14819</v>
      </c>
      <c r="X110">
        <v>3148</v>
      </c>
      <c r="Y110">
        <v>2162</v>
      </c>
      <c r="Z110">
        <v>1342</v>
      </c>
      <c r="AA110">
        <v>1320</v>
      </c>
      <c r="AB110">
        <v>0</v>
      </c>
      <c r="AC110">
        <v>13368</v>
      </c>
      <c r="AD110">
        <v>13407</v>
      </c>
      <c r="AE110">
        <v>57889</v>
      </c>
      <c r="AF110">
        <v>7903</v>
      </c>
      <c r="AG110">
        <v>6153</v>
      </c>
      <c r="AH110">
        <v>2587</v>
      </c>
      <c r="AI110" s="262">
        <v>2393</v>
      </c>
      <c r="AJ110" s="262">
        <v>0</v>
      </c>
      <c r="AK110" s="262">
        <v>0.42916088994520368</v>
      </c>
      <c r="AL110" s="262">
        <v>0.16293655509341784</v>
      </c>
      <c r="AM110" s="262">
        <v>0.267214629959728</v>
      </c>
      <c r="AN110" s="262">
        <v>0.12174027860302371</v>
      </c>
      <c r="AO110" s="262">
        <v>1.894764639862679E-2</v>
      </c>
      <c r="AP110" s="262">
        <v>4.6902950600538618E-2</v>
      </c>
      <c r="AQ110" s="262">
        <v>0.23466218474179787</v>
      </c>
      <c r="AR110" s="262">
        <v>0.32740657742132062</v>
      </c>
      <c r="AS110" s="262">
        <v>0.17636767509976214</v>
      </c>
      <c r="AT110" s="262">
        <v>8.8242810245522996E-2</v>
      </c>
      <c r="AU110" s="262">
        <v>6.0289752511253958E-2</v>
      </c>
      <c r="AV110" s="262">
        <v>3.1835426864028619E-2</v>
      </c>
      <c r="AW110" s="262">
        <v>1.4163275736667256E-2</v>
      </c>
      <c r="AX110" s="262">
        <v>7.3027854769908201E-3</v>
      </c>
      <c r="AY110" s="262">
        <v>1.282656130211712E-2</v>
      </c>
      <c r="AZ110" s="262">
        <v>13001</v>
      </c>
      <c r="BA110" s="262">
        <v>4936</v>
      </c>
      <c r="BB110" s="262">
        <v>8095</v>
      </c>
      <c r="BC110" s="262">
        <v>3688</v>
      </c>
      <c r="BD110" s="262">
        <v>574</v>
      </c>
      <c r="BE110" s="262">
        <v>101748</v>
      </c>
      <c r="BF110" s="262">
        <v>1</v>
      </c>
      <c r="BG110" s="262">
        <v>2</v>
      </c>
      <c r="BH110" s="262">
        <v>3.63</v>
      </c>
      <c r="BI110" s="262">
        <v>9.4</v>
      </c>
      <c r="BJ110" s="262">
        <v>26</v>
      </c>
      <c r="BK110" s="262">
        <f t="shared" si="54"/>
        <v>101849</v>
      </c>
      <c r="BL110" s="262">
        <f t="shared" si="55"/>
        <v>101</v>
      </c>
      <c r="BM110" s="274">
        <f t="shared" si="56"/>
        <v>9.9264850414750158E-4</v>
      </c>
      <c r="BN110" s="262">
        <f t="shared" si="57"/>
        <v>6.8706137808203919E-4</v>
      </c>
      <c r="BO110" s="262">
        <f t="shared" si="44"/>
        <v>2.6085185464294635E-4</v>
      </c>
      <c r="BP110" s="262">
        <f t="shared" si="45"/>
        <v>4.2779492774202806E-4</v>
      </c>
      <c r="BQ110" s="262">
        <f t="shared" si="46"/>
        <v>1.9489903564083998E-4</v>
      </c>
      <c r="BR110" s="262">
        <f t="shared" si="47"/>
        <v>3.0334068996161101E-5</v>
      </c>
      <c r="BS110" s="262">
        <f t="shared" si="58"/>
        <v>73.515567454778193</v>
      </c>
      <c r="BT110" s="262">
        <f t="shared" si="59"/>
        <v>27.911148446795259</v>
      </c>
      <c r="BU110" s="262">
        <f t="shared" si="60"/>
        <v>45.774057268397002</v>
      </c>
      <c r="BV110" s="262">
        <f t="shared" si="61"/>
        <v>20.854196813569878</v>
      </c>
      <c r="BW110" s="262">
        <f t="shared" si="62"/>
        <v>3.2457453825892379</v>
      </c>
      <c r="BX110" s="262">
        <f t="shared" si="63"/>
        <v>73.515567454778193</v>
      </c>
      <c r="BY110" s="262">
        <f t="shared" si="64"/>
        <v>55.822296893590519</v>
      </c>
      <c r="BZ110" s="262">
        <f t="shared" si="65"/>
        <v>166.1598278842811</v>
      </c>
      <c r="CA110" s="262">
        <f t="shared" si="66"/>
        <v>196.02945004755685</v>
      </c>
      <c r="CB110" s="262">
        <f t="shared" si="67"/>
        <v>84.38937994732018</v>
      </c>
      <c r="CC110" s="262">
        <f t="shared" si="68"/>
        <v>575.9165222275268</v>
      </c>
      <c r="CD110" s="262">
        <f t="shared" si="69"/>
        <v>27.01218419207169</v>
      </c>
      <c r="CE110" s="262">
        <f t="shared" si="70"/>
        <v>135.14582933480963</v>
      </c>
      <c r="CF110" s="262">
        <f t="shared" si="71"/>
        <v>188.55885742290448</v>
      </c>
      <c r="CG110" s="262">
        <f t="shared" si="72"/>
        <v>101.57305807680939</v>
      </c>
      <c r="CH110" s="262">
        <f t="shared" si="73"/>
        <v>50.820492388185173</v>
      </c>
      <c r="CI110" s="262">
        <f t="shared" si="74"/>
        <v>34.721864592239683</v>
      </c>
      <c r="CJ110" s="262">
        <f t="shared" si="75"/>
        <v>18.334548323160142</v>
      </c>
      <c r="CK110" s="262">
        <f t="shared" si="76"/>
        <v>8.156864505610919</v>
      </c>
      <c r="CL110" s="262">
        <f t="shared" si="77"/>
        <v>4.2057948144822435</v>
      </c>
      <c r="CM110" s="262">
        <f t="shared" si="78"/>
        <v>7.387028577253469</v>
      </c>
      <c r="CN110" s="262">
        <f>CD110*parameters!J$4+CE110*parameters!K$4+CF110*parameters!L$4+CG110*parameters!M$4+CH110*parameters!N$4+CI110*parameters!O$4+CJ110*parameters!P$4+CK110*parameters!Q$4+CL110*parameters!R$4+CM110*parameters!S$4</f>
        <v>45087.337431283442</v>
      </c>
      <c r="CO110" s="262">
        <f t="shared" si="79"/>
        <v>19349.721857269295</v>
      </c>
      <c r="CP110" s="262">
        <f t="shared" si="80"/>
        <v>7346.3754393878353</v>
      </c>
      <c r="CQ110" s="262">
        <f t="shared" si="81"/>
        <v>12047.996187569799</v>
      </c>
      <c r="CR110" s="262">
        <f t="shared" si="82"/>
        <v>5488.9450203529859</v>
      </c>
      <c r="CS110" s="262">
        <f t="shared" si="83"/>
        <v>854.29892670352854</v>
      </c>
      <c r="CT110" s="349" t="s">
        <v>4039</v>
      </c>
      <c r="CU110" t="s">
        <v>4040</v>
      </c>
      <c r="CV110" t="s">
        <v>4041</v>
      </c>
      <c r="CW110">
        <v>97430</v>
      </c>
      <c r="CX110" s="262">
        <v>9.6619449773901762E-3</v>
      </c>
      <c r="CY110">
        <v>8039</v>
      </c>
      <c r="CZ110">
        <v>0.91748947999999997</v>
      </c>
      <c r="DA110">
        <v>70162</v>
      </c>
      <c r="DB110">
        <v>25376</v>
      </c>
      <c r="DC110">
        <v>1079</v>
      </c>
      <c r="DD110">
        <v>543</v>
      </c>
      <c r="DE110">
        <v>140</v>
      </c>
      <c r="DF110">
        <v>130</v>
      </c>
      <c r="DG110">
        <v>64374</v>
      </c>
      <c r="DH110">
        <v>23282</v>
      </c>
      <c r="DI110">
        <v>990</v>
      </c>
      <c r="DJ110">
        <v>498</v>
      </c>
      <c r="DK110">
        <v>128</v>
      </c>
      <c r="DL110">
        <v>119</v>
      </c>
      <c r="DM110" s="262">
        <v>5788</v>
      </c>
      <c r="DN110" s="262">
        <v>2094</v>
      </c>
      <c r="DO110" s="262">
        <v>89</v>
      </c>
      <c r="DP110" s="262">
        <v>45</v>
      </c>
      <c r="DQ110" s="262">
        <v>12</v>
      </c>
      <c r="DR110" s="262">
        <v>11</v>
      </c>
      <c r="DS110" s="262">
        <v>0.72012727086113104</v>
      </c>
      <c r="DT110" s="262">
        <v>0.26045365903725753</v>
      </c>
      <c r="DU110" s="262">
        <v>1.1074617674227651E-2</v>
      </c>
      <c r="DV110" s="262">
        <v>5.5732320640459821E-3</v>
      </c>
      <c r="DW110" s="262">
        <v>1.4369290772862568E-3</v>
      </c>
      <c r="DX110" s="262">
        <v>1.3342912860515241E-3</v>
      </c>
      <c r="DY110" s="262">
        <v>3952.08</v>
      </c>
      <c r="DZ110" s="262">
        <v>1959.46</v>
      </c>
      <c r="EA110" s="262">
        <v>17.79</v>
      </c>
      <c r="EB110" s="262">
        <v>366.29</v>
      </c>
      <c r="EC110" s="262">
        <v>88.86</v>
      </c>
      <c r="ED110" s="262">
        <v>104.35</v>
      </c>
      <c r="EE110" s="262">
        <f t="shared" si="48"/>
        <v>0.60905895207610616</v>
      </c>
      <c r="EF110" s="262">
        <f t="shared" si="49"/>
        <v>0.3019743158627981</v>
      </c>
      <c r="EG110" s="262">
        <f t="shared" si="50"/>
        <v>2.7416344703128297E-3</v>
      </c>
      <c r="EH110" s="262">
        <f t="shared" si="51"/>
        <v>5.6449313666716502E-2</v>
      </c>
      <c r="EI110" s="262">
        <f t="shared" si="52"/>
        <v>1.3694302362675551E-2</v>
      </c>
      <c r="EJ110" s="262">
        <f t="shared" si="53"/>
        <v>1.6081481561390883E-2</v>
      </c>
      <c r="EK110" s="262">
        <v>1.8955624000000001E-3</v>
      </c>
      <c r="EP110" s="262">
        <v>2.3431493209007349E-3</v>
      </c>
      <c r="EQ110" s="262">
        <v>1.071623390496578E-2</v>
      </c>
      <c r="EU110" s="262">
        <v>1827.66</v>
      </c>
    </row>
    <row r="111" spans="1:151">
      <c r="A111" s="352">
        <v>5915</v>
      </c>
      <c r="B111" s="262">
        <v>5</v>
      </c>
      <c r="C111" s="262">
        <v>9</v>
      </c>
      <c r="D111" s="262">
        <v>15</v>
      </c>
      <c r="E111" s="262" t="s">
        <v>192</v>
      </c>
      <c r="F111" s="262" t="s">
        <v>2417</v>
      </c>
      <c r="G111" s="262" t="s">
        <v>2418</v>
      </c>
      <c r="H111" s="262" t="s">
        <v>2202</v>
      </c>
      <c r="I111" s="262">
        <v>2.0418422017503073E-3</v>
      </c>
      <c r="J111" s="262">
        <v>1.7084091736439753</v>
      </c>
      <c r="K111" s="262">
        <v>1.7677977378576182</v>
      </c>
      <c r="L111" s="262">
        <v>2.6642121684867393</v>
      </c>
      <c r="M111" s="262">
        <v>2.1708762082943562</v>
      </c>
      <c r="N111" s="262">
        <v>1.7084130019120458</v>
      </c>
      <c r="O111" s="262">
        <v>2.2554257095158596</v>
      </c>
      <c r="P111" s="262">
        <v>2.0711779448621552</v>
      </c>
      <c r="Q111" s="262">
        <v>1.6116700201207244</v>
      </c>
      <c r="R111" s="262">
        <v>1.9441489361702127</v>
      </c>
      <c r="S111" s="262">
        <v>1.3076923076923077</v>
      </c>
      <c r="T111" s="262">
        <v>1.3076923076923077</v>
      </c>
      <c r="U111">
        <v>5494</v>
      </c>
      <c r="V111">
        <v>6012</v>
      </c>
      <c r="W111">
        <v>16025</v>
      </c>
      <c r="X111">
        <v>4253</v>
      </c>
      <c r="Y111">
        <v>3792</v>
      </c>
      <c r="Z111">
        <v>2619</v>
      </c>
      <c r="AA111">
        <v>2431</v>
      </c>
      <c r="AB111">
        <v>0</v>
      </c>
      <c r="AC111">
        <v>9386</v>
      </c>
      <c r="AD111">
        <v>10628</v>
      </c>
      <c r="AE111">
        <v>42694</v>
      </c>
      <c r="AF111">
        <v>8749</v>
      </c>
      <c r="AG111">
        <v>8185</v>
      </c>
      <c r="AH111">
        <v>4596</v>
      </c>
      <c r="AI111" s="262">
        <v>3179</v>
      </c>
      <c r="AJ111" s="262">
        <v>0</v>
      </c>
      <c r="AK111" s="262">
        <v>0.59989129590806745</v>
      </c>
      <c r="AL111" s="262">
        <v>0.17742060718999922</v>
      </c>
      <c r="AM111" s="262">
        <v>0.17597121929756451</v>
      </c>
      <c r="AN111" s="262">
        <v>3.8201723736314933E-2</v>
      </c>
      <c r="AO111" s="262">
        <v>8.5151538680539388E-3</v>
      </c>
      <c r="AP111" s="262">
        <v>2.5183927560837576E-2</v>
      </c>
      <c r="AQ111" s="262">
        <v>0.1918270137709866</v>
      </c>
      <c r="AR111" s="262">
        <v>0.29292822109036032</v>
      </c>
      <c r="AS111" s="262">
        <v>0.19023533295604603</v>
      </c>
      <c r="AT111" s="262">
        <v>0.12927985285795132</v>
      </c>
      <c r="AU111" s="262">
        <v>8.7624976419543477E-2</v>
      </c>
      <c r="AV111" s="262">
        <v>4.1301169590643276E-2</v>
      </c>
      <c r="AW111" s="262">
        <v>1.7107621203546499E-2</v>
      </c>
      <c r="AX111" s="262">
        <v>1.0717317487266554E-2</v>
      </c>
      <c r="AY111" s="262">
        <v>1.3794567062818336E-2</v>
      </c>
      <c r="AZ111" s="262">
        <v>23178</v>
      </c>
      <c r="BA111" s="262">
        <v>6855</v>
      </c>
      <c r="BB111" s="262">
        <v>6799</v>
      </c>
      <c r="BC111" s="262">
        <v>1476</v>
      </c>
      <c r="BD111" s="262">
        <v>329</v>
      </c>
      <c r="BE111" s="262">
        <v>84816</v>
      </c>
      <c r="BF111" s="262">
        <v>1</v>
      </c>
      <c r="BG111" s="262">
        <v>2</v>
      </c>
      <c r="BH111" s="262">
        <v>3.56</v>
      </c>
      <c r="BI111" s="262">
        <v>8.5</v>
      </c>
      <c r="BJ111" s="262">
        <v>34</v>
      </c>
      <c r="BK111" s="262">
        <f t="shared" si="54"/>
        <v>84824</v>
      </c>
      <c r="BL111" s="262">
        <f t="shared" si="55"/>
        <v>8</v>
      </c>
      <c r="BM111" s="274">
        <f t="shared" si="56"/>
        <v>9.4321826070552722E-5</v>
      </c>
      <c r="BN111" s="262">
        <f t="shared" si="57"/>
        <v>1.2248833644477736E-3</v>
      </c>
      <c r="BO111" s="262">
        <f t="shared" si="44"/>
        <v>3.6226488322070447E-4</v>
      </c>
      <c r="BP111" s="262">
        <f t="shared" si="45"/>
        <v>3.5930546185522532E-4</v>
      </c>
      <c r="BQ111" s="262">
        <f t="shared" si="46"/>
        <v>7.8001891704414261E-5</v>
      </c>
      <c r="BR111" s="262">
        <f t="shared" si="47"/>
        <v>1.73866005221899E-5</v>
      </c>
      <c r="BS111" s="262">
        <f t="shared" si="58"/>
        <v>131.06251999591177</v>
      </c>
      <c r="BT111" s="262">
        <f t="shared" si="59"/>
        <v>38.762342504615376</v>
      </c>
      <c r="BU111" s="262">
        <f t="shared" si="60"/>
        <v>38.44568441850911</v>
      </c>
      <c r="BV111" s="262">
        <f t="shared" si="61"/>
        <v>8.3462024123723264</v>
      </c>
      <c r="BW111" s="262">
        <f t="shared" si="62"/>
        <v>1.8603662558743193</v>
      </c>
      <c r="BX111" s="262">
        <f t="shared" si="63"/>
        <v>131.06251999591177</v>
      </c>
      <c r="BY111" s="262">
        <f t="shared" si="64"/>
        <v>77.524685009230751</v>
      </c>
      <c r="BZ111" s="262">
        <f t="shared" si="65"/>
        <v>136.86663652989245</v>
      </c>
      <c r="CA111" s="262">
        <f t="shared" si="66"/>
        <v>70.942720505164772</v>
      </c>
      <c r="CB111" s="262">
        <f t="shared" si="67"/>
        <v>63.252452699726852</v>
      </c>
      <c r="CC111" s="262">
        <f t="shared" si="68"/>
        <v>479.64901473992654</v>
      </c>
      <c r="CD111" s="262">
        <f t="shared" si="69"/>
        <v>12.079446041837425</v>
      </c>
      <c r="CE111" s="262">
        <f t="shared" si="70"/>
        <v>92.009638155756036</v>
      </c>
      <c r="CF111" s="262">
        <f t="shared" si="71"/>
        <v>140.50273263551071</v>
      </c>
      <c r="CG111" s="262">
        <f t="shared" si="72"/>
        <v>91.246190021089348</v>
      </c>
      <c r="CH111" s="262">
        <f t="shared" si="73"/>
        <v>62.008954049039026</v>
      </c>
      <c r="CI111" s="262">
        <f t="shared" si="74"/>
        <v>42.029233606243324</v>
      </c>
      <c r="CJ111" s="262">
        <f t="shared" si="75"/>
        <v>19.810065301758662</v>
      </c>
      <c r="CK111" s="262">
        <f t="shared" si="76"/>
        <v>8.205653654824955</v>
      </c>
      <c r="CL111" s="262">
        <f t="shared" si="77"/>
        <v>5.1405507734223876</v>
      </c>
      <c r="CM111" s="262">
        <f t="shared" si="78"/>
        <v>6.6165505004446574</v>
      </c>
      <c r="CN111" s="262">
        <f>CD111*parameters!J$4+CE111*parameters!K$4+CF111*parameters!L$4+CG111*parameters!M$4+CH111*parameters!N$4+CI111*parameters!O$4+CJ111*parameters!P$4+CK111*parameters!Q$4+CL111*parameters!R$4+CM111*parameters!S$4</f>
        <v>40945.193806730313</v>
      </c>
      <c r="CO111" s="262">
        <f t="shared" si="79"/>
        <v>24562.665373926426</v>
      </c>
      <c r="CP111" s="262">
        <f t="shared" si="80"/>
        <v>7264.5211467022873</v>
      </c>
      <c r="CQ111" s="262">
        <f t="shared" si="81"/>
        <v>7205.1756785454199</v>
      </c>
      <c r="CR111" s="262">
        <f t="shared" si="82"/>
        <v>1564.1769821345845</v>
      </c>
      <c r="CS111" s="262">
        <f t="shared" si="83"/>
        <v>348.65462542159781</v>
      </c>
      <c r="CT111" s="349" t="s">
        <v>4042</v>
      </c>
      <c r="CU111" t="s">
        <v>4043</v>
      </c>
      <c r="CV111" t="s">
        <v>4044</v>
      </c>
      <c r="CW111">
        <v>95930</v>
      </c>
      <c r="CX111" s="262">
        <v>9.5131928736635497E-3</v>
      </c>
      <c r="CY111">
        <v>7150</v>
      </c>
      <c r="CZ111">
        <v>0.92546649000000003</v>
      </c>
      <c r="DA111">
        <v>66774</v>
      </c>
      <c r="DB111">
        <v>27340</v>
      </c>
      <c r="DC111">
        <v>1182</v>
      </c>
      <c r="DD111">
        <v>425</v>
      </c>
      <c r="DE111">
        <v>90</v>
      </c>
      <c r="DF111">
        <v>119</v>
      </c>
      <c r="DG111">
        <v>61799</v>
      </c>
      <c r="DH111">
        <v>25303</v>
      </c>
      <c r="DI111">
        <v>1094</v>
      </c>
      <c r="DJ111">
        <v>393</v>
      </c>
      <c r="DK111">
        <v>83</v>
      </c>
      <c r="DL111">
        <v>110</v>
      </c>
      <c r="DM111" s="262">
        <v>4975</v>
      </c>
      <c r="DN111" s="262">
        <v>2037</v>
      </c>
      <c r="DO111" s="262">
        <v>88</v>
      </c>
      <c r="DP111" s="262">
        <v>32</v>
      </c>
      <c r="DQ111" s="262">
        <v>7</v>
      </c>
      <c r="DR111" s="262">
        <v>9</v>
      </c>
      <c r="DS111" s="262">
        <v>0.69607005107891173</v>
      </c>
      <c r="DT111" s="262">
        <v>0.28499947878661525</v>
      </c>
      <c r="DU111" s="262">
        <v>1.2321484415719796E-2</v>
      </c>
      <c r="DV111" s="262">
        <v>4.4303137704576256E-3</v>
      </c>
      <c r="DW111" s="262">
        <v>9.3818409256749718E-4</v>
      </c>
      <c r="DX111" s="262">
        <v>1.240487855728135E-3</v>
      </c>
      <c r="DY111" s="262">
        <v>3891.24</v>
      </c>
      <c r="DZ111" s="262">
        <v>1929.29</v>
      </c>
      <c r="EA111" s="262">
        <v>17.52</v>
      </c>
      <c r="EB111" s="262">
        <v>360.66</v>
      </c>
      <c r="EC111" s="262">
        <v>87.49</v>
      </c>
      <c r="ED111" s="262">
        <v>102.74</v>
      </c>
      <c r="EE111" s="262">
        <f t="shared" si="48"/>
        <v>0.60905877970367539</v>
      </c>
      <c r="EF111" s="262">
        <f t="shared" si="49"/>
        <v>0.30197341029967412</v>
      </c>
      <c r="EG111" s="262">
        <f t="shared" si="50"/>
        <v>2.7422389316537643E-3</v>
      </c>
      <c r="EH111" s="262">
        <f t="shared" si="51"/>
        <v>5.645067882935198E-2</v>
      </c>
      <c r="EI111" s="262">
        <f t="shared" si="52"/>
        <v>1.3693977404702502E-2</v>
      </c>
      <c r="EJ111" s="262">
        <f t="shared" si="53"/>
        <v>1.6080914830942223E-2</v>
      </c>
      <c r="EK111" s="262">
        <v>1.8663799999999999E-3</v>
      </c>
      <c r="EP111" s="262">
        <v>2.1947014908877257E-3</v>
      </c>
      <c r="EQ111" s="262">
        <v>1.00373178602587E-2</v>
      </c>
      <c r="EU111" s="262">
        <v>1711.87</v>
      </c>
    </row>
    <row r="112" spans="1:151">
      <c r="A112" s="352">
        <v>5916</v>
      </c>
      <c r="B112" s="262">
        <v>5</v>
      </c>
      <c r="C112" s="262">
        <v>9</v>
      </c>
      <c r="D112" s="262">
        <v>16</v>
      </c>
      <c r="E112" s="262" t="s">
        <v>192</v>
      </c>
      <c r="F112" s="262" t="s">
        <v>2419</v>
      </c>
      <c r="G112" s="262" t="s">
        <v>2420</v>
      </c>
      <c r="H112" s="262" t="s">
        <v>2202</v>
      </c>
      <c r="I112" s="262">
        <v>1.2989745922049475E-3</v>
      </c>
      <c r="J112" s="262">
        <v>3.0957426314775573</v>
      </c>
      <c r="K112" s="262">
        <v>2.8554484803558191</v>
      </c>
      <c r="L112" s="262">
        <v>4.1341547560374572</v>
      </c>
      <c r="M112" s="262">
        <v>2.9616076784643073</v>
      </c>
      <c r="N112" s="262">
        <v>1.8950617283950617</v>
      </c>
      <c r="O112" s="262">
        <v>3.1531100478468899</v>
      </c>
      <c r="P112" s="262">
        <v>2.7954070981210855</v>
      </c>
      <c r="Q112" s="262">
        <v>2.1282495667244365</v>
      </c>
      <c r="R112" s="262">
        <v>2.2225274725274726</v>
      </c>
      <c r="S112" s="262">
        <v>2.2108843537414966</v>
      </c>
      <c r="T112" s="262">
        <v>2.2108843537414966</v>
      </c>
      <c r="U112">
        <v>5191</v>
      </c>
      <c r="V112">
        <v>4047</v>
      </c>
      <c r="W112">
        <v>10145</v>
      </c>
      <c r="X112">
        <v>2315</v>
      </c>
      <c r="Y112">
        <v>1794</v>
      </c>
      <c r="Z112">
        <v>941</v>
      </c>
      <c r="AA112">
        <v>809</v>
      </c>
      <c r="AB112">
        <v>0</v>
      </c>
      <c r="AC112">
        <v>16070</v>
      </c>
      <c r="AD112">
        <v>11556</v>
      </c>
      <c r="AE112">
        <v>41941</v>
      </c>
      <c r="AF112">
        <v>6165</v>
      </c>
      <c r="AG112">
        <v>5314</v>
      </c>
      <c r="AH112">
        <v>2037</v>
      </c>
      <c r="AI112" s="262">
        <v>1788</v>
      </c>
      <c r="AJ112" s="262">
        <v>0</v>
      </c>
      <c r="AK112" s="262">
        <v>0.40309194467046378</v>
      </c>
      <c r="AL112" s="262">
        <v>0.15069161920260374</v>
      </c>
      <c r="AM112" s="262">
        <v>0.31704637917005696</v>
      </c>
      <c r="AN112" s="262">
        <v>0.11643612693246543</v>
      </c>
      <c r="AO112" s="262">
        <v>1.2733930024410089E-2</v>
      </c>
      <c r="AP112" s="262">
        <v>4.3580951467485134E-2</v>
      </c>
      <c r="AQ112" s="262">
        <v>0.27271964319969305</v>
      </c>
      <c r="AR112" s="262">
        <v>0.32164780356800304</v>
      </c>
      <c r="AS112" s="262">
        <v>0.18136150009591406</v>
      </c>
      <c r="AT112" s="262">
        <v>8.3708996738921931E-2</v>
      </c>
      <c r="AU112" s="262">
        <v>5.3244293113370422E-2</v>
      </c>
      <c r="AV112" s="262">
        <v>1.9710339535775945E-2</v>
      </c>
      <c r="AW112" s="262">
        <v>1.1401784001534625E-2</v>
      </c>
      <c r="AX112" s="262">
        <v>5.1673700364473435E-3</v>
      </c>
      <c r="AY112" s="262">
        <v>7.4573182428544025E-3</v>
      </c>
      <c r="AZ112" s="262">
        <v>9908</v>
      </c>
      <c r="BA112" s="262">
        <v>3704</v>
      </c>
      <c r="BB112" s="262">
        <v>7793</v>
      </c>
      <c r="BC112" s="262">
        <v>2862</v>
      </c>
      <c r="BD112" s="262">
        <v>313</v>
      </c>
      <c r="BE112" s="262">
        <v>83411</v>
      </c>
      <c r="BF112" s="262">
        <v>1</v>
      </c>
      <c r="BG112" s="262">
        <v>2</v>
      </c>
      <c r="BH112" s="262">
        <v>3.33</v>
      </c>
      <c r="BI112" s="262">
        <v>7.8</v>
      </c>
      <c r="BJ112" s="262">
        <v>57</v>
      </c>
      <c r="BK112" s="262">
        <f t="shared" si="54"/>
        <v>83431</v>
      </c>
      <c r="BL112" s="262">
        <f t="shared" si="55"/>
        <v>20</v>
      </c>
      <c r="BM112" s="274">
        <f t="shared" si="56"/>
        <v>2.3977652827564711E-4</v>
      </c>
      <c r="BN112" s="262">
        <f t="shared" si="57"/>
        <v>5.2360619444941493E-4</v>
      </c>
      <c r="BO112" s="262">
        <f t="shared" si="44"/>
        <v>1.9574458460240544E-4</v>
      </c>
      <c r="BP112" s="262">
        <f t="shared" si="45"/>
        <v>4.1183519109247988E-4</v>
      </c>
      <c r="BQ112" s="262">
        <f t="shared" si="46"/>
        <v>1.5124757050002279E-4</v>
      </c>
      <c r="BR112" s="262">
        <f t="shared" si="47"/>
        <v>1.6541051560624432E-5</v>
      </c>
      <c r="BS112" s="262">
        <f t="shared" si="58"/>
        <v>56.025862806087396</v>
      </c>
      <c r="BT112" s="262">
        <f t="shared" si="59"/>
        <v>20.944670552457382</v>
      </c>
      <c r="BU112" s="262">
        <f t="shared" si="60"/>
        <v>44.066365446895347</v>
      </c>
      <c r="BV112" s="262">
        <f t="shared" si="61"/>
        <v>16.183490043502438</v>
      </c>
      <c r="BW112" s="262">
        <f t="shared" si="62"/>
        <v>1.7698925169868143</v>
      </c>
      <c r="BX112" s="262">
        <f t="shared" si="63"/>
        <v>56.025862806087396</v>
      </c>
      <c r="BY112" s="262">
        <f t="shared" si="64"/>
        <v>41.889341104914763</v>
      </c>
      <c r="BZ112" s="262">
        <f t="shared" si="65"/>
        <v>146.74099693816152</v>
      </c>
      <c r="CA112" s="262">
        <f t="shared" si="66"/>
        <v>126.23122233931902</v>
      </c>
      <c r="CB112" s="262">
        <f t="shared" si="67"/>
        <v>100.88387346824841</v>
      </c>
      <c r="CC112" s="262">
        <f t="shared" si="68"/>
        <v>471.77129665673107</v>
      </c>
      <c r="CD112" s="262">
        <f t="shared" si="69"/>
        <v>20.560241983349528</v>
      </c>
      <c r="CE112" s="262">
        <f t="shared" si="70"/>
        <v>128.66129969608025</v>
      </c>
      <c r="CF112" s="262">
        <f t="shared" si="71"/>
        <v>151.74420135606633</v>
      </c>
      <c r="CG112" s="262">
        <f t="shared" si="72"/>
        <v>85.56115006385923</v>
      </c>
      <c r="CH112" s="262">
        <f t="shared" si="73"/>
        <v>39.491501933355273</v>
      </c>
      <c r="CI112" s="262">
        <f t="shared" si="74"/>
        <v>25.119129201665821</v>
      </c>
      <c r="CJ112" s="262">
        <f t="shared" si="75"/>
        <v>9.2987724403374479</v>
      </c>
      <c r="CK112" s="262">
        <f t="shared" si="76"/>
        <v>5.3790344226039615</v>
      </c>
      <c r="CL112" s="262">
        <f t="shared" si="77"/>
        <v>2.4378168623999028</v>
      </c>
      <c r="CM112" s="262">
        <f t="shared" si="78"/>
        <v>3.5181486970133169</v>
      </c>
      <c r="CN112" s="262">
        <f>CD112*parameters!J$4+CE112*parameters!K$4+CF112*parameters!L$4+CG112*parameters!M$4+CH112*parameters!N$4+CI112*parameters!O$4+CJ112*parameters!P$4+CK112*parameters!Q$4+CL112*parameters!R$4+CM112*parameters!S$4</f>
        <v>35159.823771564748</v>
      </c>
      <c r="CO112" s="262">
        <f t="shared" si="79"/>
        <v>14172.641738350834</v>
      </c>
      <c r="CP112" s="262">
        <f t="shared" si="80"/>
        <v>5298.2907750152899</v>
      </c>
      <c r="CQ112" s="262">
        <f t="shared" si="81"/>
        <v>11147.294819031898</v>
      </c>
      <c r="CR112" s="262">
        <f t="shared" si="82"/>
        <v>4093.8737035890281</v>
      </c>
      <c r="CS112" s="262">
        <f t="shared" si="83"/>
        <v>447.72273557769591</v>
      </c>
      <c r="CT112" s="349" t="s">
        <v>4045</v>
      </c>
      <c r="CU112" t="s">
        <v>4046</v>
      </c>
      <c r="CV112" t="s">
        <v>4047</v>
      </c>
      <c r="CW112">
        <v>76627</v>
      </c>
      <c r="CX112" s="262">
        <v>7.5989516348401627E-3</v>
      </c>
      <c r="CY112">
        <v>5450</v>
      </c>
      <c r="CZ112">
        <v>0.92887624000000002</v>
      </c>
      <c r="DA112">
        <v>57712</v>
      </c>
      <c r="DB112">
        <v>16983</v>
      </c>
      <c r="DC112">
        <v>1433</v>
      </c>
      <c r="DD112">
        <v>357</v>
      </c>
      <c r="DE112">
        <v>79</v>
      </c>
      <c r="DF112">
        <v>63</v>
      </c>
      <c r="DG112">
        <v>53609</v>
      </c>
      <c r="DH112">
        <v>15776</v>
      </c>
      <c r="DI112">
        <v>1331</v>
      </c>
      <c r="DJ112">
        <v>332</v>
      </c>
      <c r="DK112">
        <v>73</v>
      </c>
      <c r="DL112">
        <v>59</v>
      </c>
      <c r="DM112" s="262">
        <v>4103</v>
      </c>
      <c r="DN112" s="262">
        <v>1207</v>
      </c>
      <c r="DO112" s="262">
        <v>102</v>
      </c>
      <c r="DP112" s="262">
        <v>25</v>
      </c>
      <c r="DQ112" s="262">
        <v>6</v>
      </c>
      <c r="DR112" s="262">
        <v>4</v>
      </c>
      <c r="DS112" s="262">
        <v>0.75315489318386475</v>
      </c>
      <c r="DT112" s="262">
        <v>0.22163206180589087</v>
      </c>
      <c r="DU112" s="262">
        <v>1.8700980072298277E-2</v>
      </c>
      <c r="DV112" s="262">
        <v>4.6589322301538623E-3</v>
      </c>
      <c r="DW112" s="262">
        <v>1.0309681965886698E-3</v>
      </c>
      <c r="DX112" s="262">
        <v>8.2216451120362274E-4</v>
      </c>
      <c r="DY112" s="262">
        <v>3108.24</v>
      </c>
      <c r="DZ112" s="262">
        <v>1541.08</v>
      </c>
      <c r="EA112" s="262">
        <v>13.99</v>
      </c>
      <c r="EB112" s="262">
        <v>288.08</v>
      </c>
      <c r="EC112" s="262">
        <v>69.89</v>
      </c>
      <c r="ED112" s="262">
        <v>82.07</v>
      </c>
      <c r="EE112" s="262">
        <f t="shared" si="48"/>
        <v>0.60905875552333277</v>
      </c>
      <c r="EF112" s="262">
        <f t="shared" si="49"/>
        <v>0.30197419342196796</v>
      </c>
      <c r="EG112" s="262">
        <f t="shared" si="50"/>
        <v>2.7413365730353596E-3</v>
      </c>
      <c r="EH112" s="262">
        <f t="shared" si="51"/>
        <v>5.644919513652797E-2</v>
      </c>
      <c r="EI112" s="262">
        <f t="shared" si="52"/>
        <v>1.3694925882018675E-2</v>
      </c>
      <c r="EJ112" s="262">
        <f t="shared" si="53"/>
        <v>1.6081593463117366E-2</v>
      </c>
      <c r="EK112" s="262">
        <v>1.4908285E-3</v>
      </c>
      <c r="EP112" s="262">
        <v>1.9344222142284834E-3</v>
      </c>
      <c r="EQ112" s="262">
        <v>8.8469483074452519E-3</v>
      </c>
      <c r="EU112" s="262">
        <v>1508.85</v>
      </c>
    </row>
    <row r="113" spans="1:151">
      <c r="A113" s="352">
        <v>5954</v>
      </c>
      <c r="B113" s="262">
        <v>5</v>
      </c>
      <c r="C113" s="262">
        <v>9</v>
      </c>
      <c r="D113" s="262">
        <v>54</v>
      </c>
      <c r="E113" s="262" t="s">
        <v>192</v>
      </c>
      <c r="F113" s="262" t="s">
        <v>2421</v>
      </c>
      <c r="G113" s="262" t="s">
        <v>2422</v>
      </c>
      <c r="H113" s="262" t="s">
        <v>2202</v>
      </c>
      <c r="I113" s="262">
        <v>3.4283839582873788E-3</v>
      </c>
      <c r="J113" s="262">
        <v>2.5607890499194848</v>
      </c>
      <c r="K113" s="262">
        <v>2.2820410868124585</v>
      </c>
      <c r="L113" s="262">
        <v>3.0157911470660967</v>
      </c>
      <c r="M113" s="262">
        <v>2.3741813167873147</v>
      </c>
      <c r="N113" s="262">
        <v>1.8241942235244872</v>
      </c>
      <c r="O113" s="262">
        <v>2.7098181818181817</v>
      </c>
      <c r="P113" s="262">
        <v>2.2253812354613594</v>
      </c>
      <c r="Q113" s="262">
        <v>2.0238836967808931</v>
      </c>
      <c r="R113" s="262">
        <v>1.5523219814241487</v>
      </c>
      <c r="S113" s="262">
        <v>1.7170068027210885</v>
      </c>
      <c r="T113" s="262">
        <v>1.7170068027210885</v>
      </c>
      <c r="U113">
        <v>9936</v>
      </c>
      <c r="V113">
        <v>7545</v>
      </c>
      <c r="W113">
        <v>28307</v>
      </c>
      <c r="X113">
        <v>8191</v>
      </c>
      <c r="Y113">
        <v>6619</v>
      </c>
      <c r="Z113">
        <v>3541</v>
      </c>
      <c r="AA113">
        <v>4043</v>
      </c>
      <c r="AB113">
        <v>0</v>
      </c>
      <c r="AC113">
        <v>25444</v>
      </c>
      <c r="AD113">
        <v>17218</v>
      </c>
      <c r="AE113">
        <v>85368</v>
      </c>
      <c r="AF113">
        <v>18133</v>
      </c>
      <c r="AG113">
        <v>16062</v>
      </c>
      <c r="AH113">
        <v>6405</v>
      </c>
      <c r="AI113" s="262">
        <v>6941</v>
      </c>
      <c r="AJ113" s="262">
        <v>0</v>
      </c>
      <c r="AK113" s="262">
        <v>0.48526374202299843</v>
      </c>
      <c r="AL113" s="262">
        <v>0.20754077134136942</v>
      </c>
      <c r="AM113" s="262">
        <v>0.23391497364121219</v>
      </c>
      <c r="AN113" s="262">
        <v>6.3985572031938831E-2</v>
      </c>
      <c r="AO113" s="262">
        <v>9.2949409624811172E-3</v>
      </c>
      <c r="AP113" s="262">
        <v>3.707649565606385E-2</v>
      </c>
      <c r="AQ113" s="262">
        <v>0.19575965907753159</v>
      </c>
      <c r="AR113" s="262">
        <v>0.28961928754738303</v>
      </c>
      <c r="AS113" s="262">
        <v>0.18389329691804204</v>
      </c>
      <c r="AT113" s="262">
        <v>0.10513738139523933</v>
      </c>
      <c r="AU113" s="262">
        <v>8.7278977232594826E-2</v>
      </c>
      <c r="AV113" s="262">
        <v>4.7500765192004329E-2</v>
      </c>
      <c r="AW113" s="262">
        <v>2.1519553598756857E-2</v>
      </c>
      <c r="AX113" s="262">
        <v>1.242554093188614E-2</v>
      </c>
      <c r="AY113" s="262">
        <v>1.9789042450497965E-2</v>
      </c>
      <c r="AZ113" s="262">
        <v>31481</v>
      </c>
      <c r="BA113" s="262">
        <v>13464</v>
      </c>
      <c r="BB113" s="262">
        <v>15175</v>
      </c>
      <c r="BC113" s="262">
        <v>4151</v>
      </c>
      <c r="BD113" s="262">
        <v>603</v>
      </c>
      <c r="BE113" s="262">
        <v>169902</v>
      </c>
      <c r="BF113" s="262">
        <v>1</v>
      </c>
      <c r="BG113" s="262">
        <v>2</v>
      </c>
      <c r="BH113" s="262">
        <v>3.47</v>
      </c>
      <c r="BI113" s="262">
        <v>8.9</v>
      </c>
      <c r="BJ113" s="262">
        <v>36</v>
      </c>
      <c r="BK113" s="262">
        <f t="shared" si="54"/>
        <v>169718</v>
      </c>
      <c r="BL113" s="262">
        <f t="shared" si="55"/>
        <v>-184</v>
      </c>
      <c r="BM113" s="274">
        <f t="shared" si="56"/>
        <v>-1.0829772457063484E-3</v>
      </c>
      <c r="BN113" s="262">
        <f t="shared" si="57"/>
        <v>1.6636704286901527E-3</v>
      </c>
      <c r="BO113" s="262">
        <f t="shared" si="44"/>
        <v>7.1152945115733981E-4</v>
      </c>
      <c r="BP113" s="262">
        <f t="shared" si="45"/>
        <v>8.0195034323474689E-4</v>
      </c>
      <c r="BQ113" s="262">
        <f t="shared" si="46"/>
        <v>2.1936710871614065E-4</v>
      </c>
      <c r="BR113" s="262">
        <f t="shared" si="47"/>
        <v>3.1866626488998512E-5</v>
      </c>
      <c r="BS113" s="262">
        <f t="shared" si="58"/>
        <v>178.01273586984635</v>
      </c>
      <c r="BT113" s="262">
        <f t="shared" si="59"/>
        <v>76.133651273835355</v>
      </c>
      <c r="BU113" s="262">
        <f t="shared" si="60"/>
        <v>85.808686726117912</v>
      </c>
      <c r="BV113" s="262">
        <f t="shared" si="61"/>
        <v>23.472280632627051</v>
      </c>
      <c r="BW113" s="262">
        <f t="shared" si="62"/>
        <v>3.409729034322841</v>
      </c>
      <c r="BX113" s="262">
        <f t="shared" si="63"/>
        <v>178.01273586984635</v>
      </c>
      <c r="BY113" s="262">
        <f t="shared" si="64"/>
        <v>152.26730254767071</v>
      </c>
      <c r="BZ113" s="262">
        <f t="shared" si="65"/>
        <v>297.75614293962917</v>
      </c>
      <c r="CA113" s="262">
        <f t="shared" si="66"/>
        <v>208.90329763038076</v>
      </c>
      <c r="CB113" s="262">
        <f t="shared" si="67"/>
        <v>122.75024523562227</v>
      </c>
      <c r="CC113" s="262">
        <f t="shared" si="68"/>
        <v>959.68972422314926</v>
      </c>
      <c r="CD113" s="262">
        <f t="shared" si="69"/>
        <v>35.581931891328708</v>
      </c>
      <c r="CE113" s="262">
        <f t="shared" si="70"/>
        <v>187.86853323413402</v>
      </c>
      <c r="CF113" s="262">
        <f t="shared" si="71"/>
        <v>277.94465419605297</v>
      </c>
      <c r="CG113" s="262">
        <f t="shared" si="72"/>
        <v>176.48050740576147</v>
      </c>
      <c r="CH113" s="262">
        <f t="shared" si="73"/>
        <v>100.8992645567413</v>
      </c>
      <c r="CI113" s="262">
        <f t="shared" si="74"/>
        <v>83.760737590827446</v>
      </c>
      <c r="CJ113" s="262">
        <f t="shared" si="75"/>
        <v>45.585996247503203</v>
      </c>
      <c r="CK113" s="262">
        <f t="shared" si="76"/>
        <v>20.652094458596245</v>
      </c>
      <c r="CL113" s="262">
        <f t="shared" si="77"/>
        <v>11.924663950245263</v>
      </c>
      <c r="CM113" s="262">
        <f t="shared" si="78"/>
        <v>18.991340691958587</v>
      </c>
      <c r="CN113" s="262">
        <f>CD113*parameters!J$4+CE113*parameters!K$4+CF113*parameters!L$4+CG113*parameters!M$4+CH113*parameters!N$4+CI113*parameters!O$4+CJ113*parameters!P$4+CK113*parameters!Q$4+CL113*parameters!R$4+CM113*parameters!S$4</f>
        <v>82468.287040464522</v>
      </c>
      <c r="CO113" s="262">
        <f t="shared" si="79"/>
        <v>40018.869567482558</v>
      </c>
      <c r="CP113" s="262">
        <f t="shared" si="80"/>
        <v>17115.531903579467</v>
      </c>
      <c r="CQ113" s="262">
        <f t="shared" si="81"/>
        <v>19290.567189306181</v>
      </c>
      <c r="CR113" s="262">
        <f t="shared" si="82"/>
        <v>5276.7805207782503</v>
      </c>
      <c r="CS113" s="262">
        <f t="shared" si="83"/>
        <v>766.53785931806431</v>
      </c>
      <c r="CT113" s="349" t="s">
        <v>4048</v>
      </c>
      <c r="CU113" t="s">
        <v>4049</v>
      </c>
      <c r="CV113" t="s">
        <v>4050</v>
      </c>
      <c r="CW113">
        <v>196117</v>
      </c>
      <c r="CX113" s="262">
        <v>1.9448544217703267E-2</v>
      </c>
      <c r="CY113">
        <v>15785</v>
      </c>
      <c r="CZ113">
        <v>0.91951232999999999</v>
      </c>
      <c r="DA113">
        <v>141260</v>
      </c>
      <c r="DB113">
        <v>50670</v>
      </c>
      <c r="DC113">
        <v>2644</v>
      </c>
      <c r="DD113">
        <v>968</v>
      </c>
      <c r="DE113">
        <v>284</v>
      </c>
      <c r="DF113">
        <v>292</v>
      </c>
      <c r="DG113">
        <v>129893</v>
      </c>
      <c r="DH113">
        <v>46592</v>
      </c>
      <c r="DI113">
        <v>2432</v>
      </c>
      <c r="DJ113">
        <v>891</v>
      </c>
      <c r="DK113">
        <v>261</v>
      </c>
      <c r="DL113">
        <v>269</v>
      </c>
      <c r="DM113" s="262">
        <v>11367</v>
      </c>
      <c r="DN113" s="262">
        <v>4078</v>
      </c>
      <c r="DO113" s="262">
        <v>212</v>
      </c>
      <c r="DP113" s="262">
        <v>77</v>
      </c>
      <c r="DQ113" s="262">
        <v>23</v>
      </c>
      <c r="DR113" s="262">
        <v>23</v>
      </c>
      <c r="DS113" s="262">
        <v>0.72028432007424137</v>
      </c>
      <c r="DT113" s="262">
        <v>0.25836617937251743</v>
      </c>
      <c r="DU113" s="262">
        <v>1.3481748140140835E-2</v>
      </c>
      <c r="DV113" s="262">
        <v>4.9358291224116217E-3</v>
      </c>
      <c r="DW113" s="262">
        <v>1.4481151557488641E-3</v>
      </c>
      <c r="DX113" s="262">
        <v>1.4889071319671421E-3</v>
      </c>
      <c r="DY113" s="262">
        <v>7955.16</v>
      </c>
      <c r="DZ113" s="262">
        <v>3944.2</v>
      </c>
      <c r="EA113" s="262">
        <v>35.82</v>
      </c>
      <c r="EB113" s="262">
        <v>737.32</v>
      </c>
      <c r="EC113" s="262">
        <v>178.86</v>
      </c>
      <c r="ED113" s="262">
        <v>210.06</v>
      </c>
      <c r="EE113" s="262">
        <f t="shared" si="48"/>
        <v>0.60905782066574687</v>
      </c>
      <c r="EF113" s="262">
        <f t="shared" si="49"/>
        <v>0.30197329233728032</v>
      </c>
      <c r="EG113" s="262">
        <f t="shared" si="50"/>
        <v>2.7424276992853765E-3</v>
      </c>
      <c r="EH113" s="262">
        <f t="shared" si="51"/>
        <v>5.6450217510806637E-2</v>
      </c>
      <c r="EI113" s="262">
        <f t="shared" si="52"/>
        <v>1.3693763771473546E-2</v>
      </c>
      <c r="EJ113" s="262">
        <f t="shared" si="53"/>
        <v>1.6082478015407208E-2</v>
      </c>
      <c r="EK113" s="262">
        <v>3.8155878999999999E-3</v>
      </c>
      <c r="EP113" s="262">
        <v>4.0649421792148923E-3</v>
      </c>
      <c r="EQ113" s="262">
        <v>1.8590736328268992E-2</v>
      </c>
      <c r="EU113" s="262">
        <v>3170.65</v>
      </c>
    </row>
    <row r="114" spans="1:151">
      <c r="A114" s="352">
        <v>5958</v>
      </c>
      <c r="B114" s="262">
        <v>5</v>
      </c>
      <c r="C114" s="262">
        <v>9</v>
      </c>
      <c r="D114" s="262">
        <v>58</v>
      </c>
      <c r="E114" s="262" t="s">
        <v>192</v>
      </c>
      <c r="F114" s="262" t="s">
        <v>2423</v>
      </c>
      <c r="G114" s="262" t="s">
        <v>2424</v>
      </c>
      <c r="H114" s="262" t="s">
        <v>2202</v>
      </c>
      <c r="I114" s="262">
        <v>3.839743528088978E-3</v>
      </c>
      <c r="J114" s="262">
        <v>1.6856248650982084</v>
      </c>
      <c r="K114" s="262">
        <v>1.627693895986579</v>
      </c>
      <c r="L114" s="262">
        <v>1.8468679640995589</v>
      </c>
      <c r="M114" s="262">
        <v>1.9513807285546416</v>
      </c>
      <c r="N114" s="262">
        <v>1.5196483971044468</v>
      </c>
      <c r="O114" s="262">
        <v>1.8178929357125397</v>
      </c>
      <c r="P114" s="262">
        <v>1.7705635948210205</v>
      </c>
      <c r="Q114" s="262">
        <v>1.4923947647683056</v>
      </c>
      <c r="R114" s="262">
        <v>1.3863497867154175</v>
      </c>
      <c r="S114" s="262">
        <v>1.4542728635682158</v>
      </c>
      <c r="T114" s="262">
        <v>1.4542728635682158</v>
      </c>
      <c r="U114">
        <v>9266</v>
      </c>
      <c r="V114">
        <v>7749</v>
      </c>
      <c r="W114">
        <v>32423</v>
      </c>
      <c r="X114">
        <v>8742</v>
      </c>
      <c r="Y114">
        <v>9343</v>
      </c>
      <c r="Z114">
        <v>4468</v>
      </c>
      <c r="AA114">
        <v>3669</v>
      </c>
      <c r="AB114">
        <v>0</v>
      </c>
      <c r="AC114">
        <v>15619</v>
      </c>
      <c r="AD114">
        <v>12613</v>
      </c>
      <c r="AE114">
        <v>59881</v>
      </c>
      <c r="AF114">
        <v>16224</v>
      </c>
      <c r="AG114">
        <v>16736</v>
      </c>
      <c r="AH114">
        <v>6494</v>
      </c>
      <c r="AI114" s="262">
        <v>5335</v>
      </c>
      <c r="AJ114" s="262">
        <v>0</v>
      </c>
      <c r="AK114" s="262">
        <v>0.58450549148063535</v>
      </c>
      <c r="AL114" s="262">
        <v>0.27052767761292629</v>
      </c>
      <c r="AM114" s="262">
        <v>0.12597373998733793</v>
      </c>
      <c r="AN114" s="262">
        <v>1.5937680640810373E-2</v>
      </c>
      <c r="AO114" s="262">
        <v>3.0554102782900713E-3</v>
      </c>
      <c r="AP114" s="262">
        <v>2.376747551288734E-2</v>
      </c>
      <c r="AQ114" s="262">
        <v>0.11308806024724398</v>
      </c>
      <c r="AR114" s="262">
        <v>0.21045302130903942</v>
      </c>
      <c r="AS114" s="262">
        <v>0.18678668398982395</v>
      </c>
      <c r="AT114" s="262">
        <v>0.14115779892171126</v>
      </c>
      <c r="AU114" s="262">
        <v>0.13790581700210836</v>
      </c>
      <c r="AV114" s="262">
        <v>7.7331818853715276E-2</v>
      </c>
      <c r="AW114" s="262">
        <v>4.2345783704303044E-2</v>
      </c>
      <c r="AX114" s="262">
        <v>2.5416806055843844E-2</v>
      </c>
      <c r="AY114" s="262">
        <v>4.1746734403323556E-2</v>
      </c>
      <c r="AZ114" s="262">
        <v>42469</v>
      </c>
      <c r="BA114" s="262">
        <v>19656</v>
      </c>
      <c r="BB114" s="262">
        <v>9153</v>
      </c>
      <c r="BC114" s="262">
        <v>1158</v>
      </c>
      <c r="BD114" s="262">
        <v>222</v>
      </c>
      <c r="BE114" s="262">
        <v>128540</v>
      </c>
      <c r="BF114" s="262">
        <v>1</v>
      </c>
      <c r="BG114" s="262">
        <v>2</v>
      </c>
      <c r="BH114" s="262">
        <v>3.76</v>
      </c>
      <c r="BI114" s="262">
        <v>8.6999999999999993</v>
      </c>
      <c r="BJ114" s="262">
        <v>10</v>
      </c>
      <c r="BK114" s="262">
        <f t="shared" si="54"/>
        <v>128491</v>
      </c>
      <c r="BL114" s="262">
        <f t="shared" si="55"/>
        <v>-49</v>
      </c>
      <c r="BM114" s="274">
        <f t="shared" si="56"/>
        <v>-3.8120429438307142E-4</v>
      </c>
      <c r="BN114" s="262">
        <f t="shared" si="57"/>
        <v>2.2443511780452369E-3</v>
      </c>
      <c r="BO114" s="262">
        <f t="shared" si="44"/>
        <v>1.0387568992831753E-3</v>
      </c>
      <c r="BP114" s="262">
        <f t="shared" si="45"/>
        <v>4.8370685282554454E-4</v>
      </c>
      <c r="BQ114" s="262">
        <f t="shared" si="46"/>
        <v>6.1196606093300617E-5</v>
      </c>
      <c r="BR114" s="262">
        <f t="shared" si="47"/>
        <v>1.1731991841720844E-5</v>
      </c>
      <c r="BS114" s="262">
        <f t="shared" si="58"/>
        <v>240.14557605084033</v>
      </c>
      <c r="BT114" s="262">
        <f t="shared" si="59"/>
        <v>111.14698822329976</v>
      </c>
      <c r="BU114" s="262">
        <f t="shared" si="60"/>
        <v>51.756633252333266</v>
      </c>
      <c r="BV114" s="262">
        <f t="shared" si="61"/>
        <v>6.5480368519831664</v>
      </c>
      <c r="BW114" s="262">
        <f t="shared" si="62"/>
        <v>1.2553231270641303</v>
      </c>
      <c r="BX114" s="262">
        <f t="shared" si="63"/>
        <v>240.14557605084033</v>
      </c>
      <c r="BY114" s="262">
        <f t="shared" si="64"/>
        <v>222.29397644659952</v>
      </c>
      <c r="BZ114" s="262">
        <f t="shared" si="65"/>
        <v>194.60494102877308</v>
      </c>
      <c r="CA114" s="262">
        <f t="shared" si="66"/>
        <v>56.967920612253543</v>
      </c>
      <c r="CB114" s="262">
        <f t="shared" si="67"/>
        <v>12.553231270641303</v>
      </c>
      <c r="CC114" s="262">
        <f t="shared" si="68"/>
        <v>726.56564540910779</v>
      </c>
      <c r="CD114" s="262">
        <f t="shared" si="69"/>
        <v>17.268631185766154</v>
      </c>
      <c r="CE114" s="262">
        <f t="shared" si="70"/>
        <v>82.165899481602892</v>
      </c>
      <c r="CF114" s="262">
        <f t="shared" si="71"/>
        <v>152.90793525569893</v>
      </c>
      <c r="CG114" s="262">
        <f t="shared" si="72"/>
        <v>135.7127876068935</v>
      </c>
      <c r="CH114" s="262">
        <f t="shared" si="73"/>
        <v>102.56040727808221</v>
      </c>
      <c r="CI114" s="262">
        <f t="shared" si="74"/>
        <v>100.19762893580717</v>
      </c>
      <c r="CJ114" s="262">
        <f t="shared" si="75"/>
        <v>56.18664287610985</v>
      </c>
      <c r="CK114" s="262">
        <f t="shared" si="76"/>
        <v>30.766991667471419</v>
      </c>
      <c r="CL114" s="262">
        <f t="shared" si="77"/>
        <v>18.4669780962023</v>
      </c>
      <c r="CM114" s="262">
        <f t="shared" si="78"/>
        <v>30.331743025473383</v>
      </c>
      <c r="CN114" s="262">
        <f>CD114*parameters!J$4+CE114*parameters!K$4+CF114*parameters!L$4+CG114*parameters!M$4+CH114*parameters!N$4+CI114*parameters!O$4+CJ114*parameters!P$4+CK114*parameters!Q$4+CL114*parameters!R$4+CM114*parameters!S$4</f>
        <v>74826.561650259289</v>
      </c>
      <c r="CO114" s="262">
        <f t="shared" si="79"/>
        <v>43736.53619319087</v>
      </c>
      <c r="CP114" s="262">
        <f t="shared" si="80"/>
        <v>20242.6559470051</v>
      </c>
      <c r="CQ114" s="262">
        <f t="shared" si="81"/>
        <v>9426.1818214762752</v>
      </c>
      <c r="CR114" s="262">
        <f t="shared" si="82"/>
        <v>1192.5618430317413</v>
      </c>
      <c r="CS114" s="262">
        <f t="shared" si="83"/>
        <v>228.6258455553079</v>
      </c>
      <c r="CT114" s="349" t="s">
        <v>4051</v>
      </c>
      <c r="CU114" t="s">
        <v>4052</v>
      </c>
      <c r="CV114" t="s">
        <v>4053</v>
      </c>
      <c r="CW114">
        <v>164424</v>
      </c>
      <c r="CX114" s="262">
        <v>1.6305610602097939E-2</v>
      </c>
      <c r="CY114">
        <v>13374</v>
      </c>
      <c r="CZ114">
        <v>0.91866150999999996</v>
      </c>
      <c r="DA114">
        <v>105012</v>
      </c>
      <c r="DB114">
        <v>56898</v>
      </c>
      <c r="DC114">
        <v>1617</v>
      </c>
      <c r="DD114">
        <v>578</v>
      </c>
      <c r="DE114">
        <v>140</v>
      </c>
      <c r="DF114">
        <v>178</v>
      </c>
      <c r="DG114">
        <v>96470</v>
      </c>
      <c r="DH114">
        <v>52268</v>
      </c>
      <c r="DI114">
        <v>1487</v>
      </c>
      <c r="DJ114">
        <v>530</v>
      </c>
      <c r="DK114">
        <v>130</v>
      </c>
      <c r="DL114">
        <v>163</v>
      </c>
      <c r="DM114" s="262">
        <v>8542</v>
      </c>
      <c r="DN114" s="262">
        <v>4630</v>
      </c>
      <c r="DO114" s="262">
        <v>130</v>
      </c>
      <c r="DP114" s="262">
        <v>48</v>
      </c>
      <c r="DQ114" s="262">
        <v>10</v>
      </c>
      <c r="DR114" s="262">
        <v>15</v>
      </c>
      <c r="DS114" s="262">
        <v>0.63866588819150494</v>
      </c>
      <c r="DT114" s="262">
        <v>0.34604437308422126</v>
      </c>
      <c r="DU114" s="262">
        <v>9.8343307546343607E-3</v>
      </c>
      <c r="DV114" s="262">
        <v>3.5153019023986768E-3</v>
      </c>
      <c r="DW114" s="262">
        <v>8.514572081934511E-4</v>
      </c>
      <c r="DX114" s="262">
        <v>1.0825670218459593E-3</v>
      </c>
      <c r="DY114" s="262">
        <v>6669.58</v>
      </c>
      <c r="DZ114" s="262">
        <v>3306.8</v>
      </c>
      <c r="EA114" s="262">
        <v>30.03</v>
      </c>
      <c r="EB114" s="262">
        <v>618.16</v>
      </c>
      <c r="EC114" s="262">
        <v>149.97</v>
      </c>
      <c r="ED114" s="262">
        <v>176.11</v>
      </c>
      <c r="EE114" s="262">
        <f t="shared" si="48"/>
        <v>0.60905790980444074</v>
      </c>
      <c r="EF114" s="262">
        <f t="shared" si="49"/>
        <v>0.30197294224543747</v>
      </c>
      <c r="EG114" s="262">
        <f t="shared" si="50"/>
        <v>2.742302968316949E-3</v>
      </c>
      <c r="EH114" s="262">
        <f t="shared" si="51"/>
        <v>5.6449617146014153E-2</v>
      </c>
      <c r="EI114" s="262">
        <f t="shared" si="52"/>
        <v>1.3695077461155272E-2</v>
      </c>
      <c r="EJ114" s="262">
        <f t="shared" si="53"/>
        <v>1.6082150374635295E-2</v>
      </c>
      <c r="EK114" s="262">
        <v>3.1989790999999998E-3</v>
      </c>
      <c r="EP114" s="262">
        <v>3.3226406927804771E-3</v>
      </c>
      <c r="EQ114" s="262">
        <v>1.5195871013591948E-2</v>
      </c>
      <c r="EU114" s="262">
        <v>2591.66</v>
      </c>
    </row>
    <row r="115" spans="1:151">
      <c r="A115" s="352">
        <v>5962</v>
      </c>
      <c r="B115" s="262">
        <v>5</v>
      </c>
      <c r="C115" s="262">
        <v>9</v>
      </c>
      <c r="D115" s="262">
        <v>62</v>
      </c>
      <c r="E115" s="262" t="s">
        <v>192</v>
      </c>
      <c r="F115" s="262" t="s">
        <v>2425</v>
      </c>
      <c r="G115" s="262" t="s">
        <v>2426</v>
      </c>
      <c r="H115" s="262" t="s">
        <v>2202</v>
      </c>
      <c r="I115" s="262">
        <v>5.0069710227200062E-3</v>
      </c>
      <c r="J115" s="262">
        <v>2.1358210075831519</v>
      </c>
      <c r="K115" s="262">
        <v>2.0948051948051947</v>
      </c>
      <c r="L115" s="262">
        <v>2.4128826141088586</v>
      </c>
      <c r="M115" s="262">
        <v>2.1603102092850315</v>
      </c>
      <c r="N115" s="262">
        <v>1.8030405405405405</v>
      </c>
      <c r="O115" s="262">
        <v>2.2349151814472838</v>
      </c>
      <c r="P115" s="262">
        <v>2.0683659689399057</v>
      </c>
      <c r="Q115" s="262">
        <v>1.6615151515151516</v>
      </c>
      <c r="R115" s="262">
        <v>1.6262844780962682</v>
      </c>
      <c r="S115" s="262">
        <v>1.5698924731182795</v>
      </c>
      <c r="T115" s="262">
        <v>1.5698924731182795</v>
      </c>
      <c r="U115">
        <v>13319</v>
      </c>
      <c r="V115">
        <v>10010</v>
      </c>
      <c r="W115">
        <v>42569</v>
      </c>
      <c r="X115">
        <v>12373</v>
      </c>
      <c r="Y115">
        <v>10581</v>
      </c>
      <c r="Z115">
        <v>5149</v>
      </c>
      <c r="AA115">
        <v>4092</v>
      </c>
      <c r="AB115">
        <v>0</v>
      </c>
      <c r="AC115">
        <v>28447</v>
      </c>
      <c r="AD115">
        <v>20969</v>
      </c>
      <c r="AE115">
        <v>102714</v>
      </c>
      <c r="AF115">
        <v>25672</v>
      </c>
      <c r="AG115">
        <v>22661</v>
      </c>
      <c r="AH115">
        <v>8490</v>
      </c>
      <c r="AI115" s="262">
        <v>6424</v>
      </c>
      <c r="AJ115" s="262">
        <v>0</v>
      </c>
      <c r="AK115" s="262">
        <v>0.52472425985540139</v>
      </c>
      <c r="AL115" s="262">
        <v>0.24500501345717451</v>
      </c>
      <c r="AM115" s="262">
        <v>0.18852709905535911</v>
      </c>
      <c r="AN115" s="262">
        <v>3.5526940735658874E-2</v>
      </c>
      <c r="AO115" s="262">
        <v>6.2166868964061428E-3</v>
      </c>
      <c r="AP115" s="262">
        <v>3.4484892038396921E-2</v>
      </c>
      <c r="AQ115" s="262">
        <v>0.16860761180462686</v>
      </c>
      <c r="AR115" s="262">
        <v>0.26678913578366753</v>
      </c>
      <c r="AS115" s="262">
        <v>0.1965248594857249</v>
      </c>
      <c r="AT115" s="262">
        <v>0.12259602800291261</v>
      </c>
      <c r="AU115" s="262">
        <v>9.7634220282599077E-2</v>
      </c>
      <c r="AV115" s="262">
        <v>5.1484620766129995E-2</v>
      </c>
      <c r="AW115" s="262">
        <v>2.3862441164852633E-2</v>
      </c>
      <c r="AX115" s="262">
        <v>1.4634424926589918E-2</v>
      </c>
      <c r="AY115" s="262">
        <v>2.3381765744499596E-2</v>
      </c>
      <c r="AZ115" s="262">
        <v>49715</v>
      </c>
      <c r="BA115" s="262">
        <v>23213</v>
      </c>
      <c r="BB115" s="262">
        <v>17862</v>
      </c>
      <c r="BC115" s="262">
        <v>3366</v>
      </c>
      <c r="BD115" s="262">
        <v>589</v>
      </c>
      <c r="BE115" s="262">
        <v>210142</v>
      </c>
      <c r="BF115" s="262">
        <v>1</v>
      </c>
      <c r="BG115" s="262">
        <v>2</v>
      </c>
      <c r="BH115" s="262">
        <v>3.83</v>
      </c>
      <c r="BI115" s="262">
        <v>8.5</v>
      </c>
      <c r="BJ115" s="262">
        <v>29</v>
      </c>
      <c r="BK115" s="262">
        <f t="shared" si="54"/>
        <v>210244</v>
      </c>
      <c r="BL115" s="262">
        <f t="shared" si="55"/>
        <v>102</v>
      </c>
      <c r="BM115" s="274">
        <f t="shared" si="56"/>
        <v>4.8538607227493791E-4</v>
      </c>
      <c r="BN115" s="262">
        <f t="shared" si="57"/>
        <v>2.6272791640141973E-3</v>
      </c>
      <c r="BO115" s="262">
        <f t="shared" si="44"/>
        <v>1.2267330028011981E-3</v>
      </c>
      <c r="BP115" s="262">
        <f t="shared" si="45"/>
        <v>9.4394972196764737E-4</v>
      </c>
      <c r="BQ115" s="262">
        <f t="shared" si="46"/>
        <v>1.7788236278933495E-4</v>
      </c>
      <c r="BR115" s="262">
        <f t="shared" si="47"/>
        <v>3.1126771147628724E-5</v>
      </c>
      <c r="BS115" s="262">
        <f t="shared" si="58"/>
        <v>281.1188705495191</v>
      </c>
      <c r="BT115" s="262">
        <f t="shared" si="59"/>
        <v>131.2604312997282</v>
      </c>
      <c r="BU115" s="262">
        <f t="shared" si="60"/>
        <v>101.00262025053827</v>
      </c>
      <c r="BV115" s="262">
        <f t="shared" si="61"/>
        <v>19.033412818458839</v>
      </c>
      <c r="BW115" s="262">
        <f t="shared" si="62"/>
        <v>3.3305645127962733</v>
      </c>
      <c r="BX115" s="262">
        <f t="shared" si="63"/>
        <v>281.1188705495191</v>
      </c>
      <c r="BY115" s="262">
        <f t="shared" si="64"/>
        <v>262.52086259945639</v>
      </c>
      <c r="BZ115" s="262">
        <f t="shared" si="65"/>
        <v>386.84003555956161</v>
      </c>
      <c r="CA115" s="262">
        <f t="shared" si="66"/>
        <v>161.78400895690012</v>
      </c>
      <c r="CB115" s="262">
        <f t="shared" si="67"/>
        <v>96.58637087109193</v>
      </c>
      <c r="CC115" s="262">
        <f t="shared" si="68"/>
        <v>1188.8501485365291</v>
      </c>
      <c r="CD115" s="262">
        <f t="shared" si="69"/>
        <v>40.997369022114349</v>
      </c>
      <c r="CE115" s="262">
        <f t="shared" si="70"/>
        <v>200.44918433832007</v>
      </c>
      <c r="CF115" s="262">
        <f t="shared" si="71"/>
        <v>317.17230370434538</v>
      </c>
      <c r="CG115" s="262">
        <f t="shared" si="72"/>
        <v>233.63860839072456</v>
      </c>
      <c r="CH115" s="262">
        <f t="shared" si="73"/>
        <v>145.74830610125113</v>
      </c>
      <c r="CI115" s="262">
        <f t="shared" si="74"/>
        <v>116.07245728521612</v>
      </c>
      <c r="CJ115" s="262">
        <f t="shared" si="75"/>
        <v>61.207499045160517</v>
      </c>
      <c r="CK115" s="262">
        <f t="shared" si="76"/>
        <v>28.36886672327924</v>
      </c>
      <c r="CL115" s="262">
        <f t="shared" si="77"/>
        <v>17.398138247723107</v>
      </c>
      <c r="CM115" s="262">
        <f t="shared" si="78"/>
        <v>27.797415678394675</v>
      </c>
      <c r="CN115" s="262">
        <f>CD115*parameters!J$4+CE115*parameters!K$4+CF115*parameters!L$4+CG115*parameters!M$4+CH115*parameters!N$4+CI115*parameters!O$4+CJ115*parameters!P$4+CK115*parameters!Q$4+CL115*parameters!R$4+CM115*parameters!S$4</f>
        <v>106553.32762228954</v>
      </c>
      <c r="CO115" s="262">
        <f t="shared" si="79"/>
        <v>55911.11597173597</v>
      </c>
      <c r="CP115" s="262">
        <f t="shared" si="80"/>
        <v>26106.099468005774</v>
      </c>
      <c r="CQ115" s="262">
        <f t="shared" si="81"/>
        <v>20088.18975132551</v>
      </c>
      <c r="CR115" s="262">
        <f t="shared" si="82"/>
        <v>3785.5137556243239</v>
      </c>
      <c r="CS115" s="262">
        <f t="shared" si="83"/>
        <v>662.40867559795811</v>
      </c>
      <c r="CT115" s="349" t="s">
        <v>4054</v>
      </c>
      <c r="CU115" t="s">
        <v>4055</v>
      </c>
      <c r="CV115" t="s">
        <v>4056</v>
      </c>
      <c r="CW115">
        <v>250554</v>
      </c>
      <c r="CX115" s="262">
        <v>2.484695639808086E-2</v>
      </c>
      <c r="CY115">
        <v>18037</v>
      </c>
      <c r="CZ115">
        <v>0.92801153000000003</v>
      </c>
      <c r="DA115">
        <v>173354</v>
      </c>
      <c r="DB115">
        <v>72492</v>
      </c>
      <c r="DC115">
        <v>2787</v>
      </c>
      <c r="DD115">
        <v>1394</v>
      </c>
      <c r="DE115">
        <v>292</v>
      </c>
      <c r="DF115">
        <v>239</v>
      </c>
      <c r="DG115">
        <v>160877</v>
      </c>
      <c r="DH115">
        <v>67275</v>
      </c>
      <c r="DI115">
        <v>2585</v>
      </c>
      <c r="DJ115">
        <v>1293</v>
      </c>
      <c r="DK115">
        <v>270</v>
      </c>
      <c r="DL115">
        <v>222</v>
      </c>
      <c r="DM115" s="262">
        <v>12477</v>
      </c>
      <c r="DN115" s="262">
        <v>5217</v>
      </c>
      <c r="DO115" s="262">
        <v>202</v>
      </c>
      <c r="DP115" s="262">
        <v>101</v>
      </c>
      <c r="DQ115" s="262">
        <v>22</v>
      </c>
      <c r="DR115" s="262">
        <v>17</v>
      </c>
      <c r="DS115" s="262">
        <v>0.69188278774236289</v>
      </c>
      <c r="DT115" s="262">
        <v>0.28932685169664024</v>
      </c>
      <c r="DU115" s="262">
        <v>1.1123350654948634E-2</v>
      </c>
      <c r="DV115" s="262">
        <v>5.5636709052739129E-3</v>
      </c>
      <c r="DW115" s="262">
        <v>1.1654174349641196E-3</v>
      </c>
      <c r="DX115" s="262">
        <v>9.5388618820693347E-4</v>
      </c>
      <c r="DY115" s="262">
        <v>10163.299999999999</v>
      </c>
      <c r="DZ115" s="262">
        <v>5039</v>
      </c>
      <c r="EA115" s="262">
        <v>45.76</v>
      </c>
      <c r="EB115" s="262">
        <v>941.96</v>
      </c>
      <c r="EC115" s="262">
        <v>228.52</v>
      </c>
      <c r="ED115" s="262">
        <v>268.36</v>
      </c>
      <c r="EE115" s="262">
        <f t="shared" si="48"/>
        <v>0.60905860285613256</v>
      </c>
      <c r="EF115" s="262">
        <f t="shared" si="49"/>
        <v>0.30197340428719532</v>
      </c>
      <c r="EG115" s="262">
        <f t="shared" si="50"/>
        <v>2.742270883147858E-3</v>
      </c>
      <c r="EH115" s="262">
        <f t="shared" si="51"/>
        <v>5.6449070828014786E-2</v>
      </c>
      <c r="EI115" s="262">
        <f t="shared" si="52"/>
        <v>1.3694574786209541E-2</v>
      </c>
      <c r="EJ115" s="262">
        <f t="shared" si="53"/>
        <v>1.6082076359299809E-2</v>
      </c>
      <c r="EK115" s="262">
        <v>4.8746924999999997E-3</v>
      </c>
      <c r="EP115" s="262">
        <v>5.2838675458372099E-3</v>
      </c>
      <c r="EQ115" s="262">
        <v>2.4165408511943407E-2</v>
      </c>
      <c r="EU115" s="262">
        <v>4121.42</v>
      </c>
    </row>
    <row r="116" spans="1:151">
      <c r="A116" s="352">
        <v>5966</v>
      </c>
      <c r="B116" s="262">
        <v>5</v>
      </c>
      <c r="C116" s="262">
        <v>9</v>
      </c>
      <c r="D116" s="262">
        <v>66</v>
      </c>
      <c r="E116" s="262" t="s">
        <v>192</v>
      </c>
      <c r="F116" s="262" t="s">
        <v>2427</v>
      </c>
      <c r="G116" s="262" t="s">
        <v>2428</v>
      </c>
      <c r="H116" s="262" t="s">
        <v>2202</v>
      </c>
      <c r="I116" s="262">
        <v>1.9286443345207308E-3</v>
      </c>
      <c r="J116" s="262">
        <v>1.5760525675346799</v>
      </c>
      <c r="K116" s="262">
        <v>1.552072800808898</v>
      </c>
      <c r="L116" s="262">
        <v>1.7548682703321878</v>
      </c>
      <c r="M116" s="262">
        <v>1.7016861219195849</v>
      </c>
      <c r="N116" s="262">
        <v>1.412769116555308</v>
      </c>
      <c r="O116" s="262">
        <v>1.8132635253054101</v>
      </c>
      <c r="P116" s="262">
        <v>1.7172756296559064</v>
      </c>
      <c r="Q116" s="262">
        <v>1.5723529411764705</v>
      </c>
      <c r="R116" s="262">
        <v>1.4289297658862876</v>
      </c>
      <c r="S116" s="262">
        <v>1.3870967741935485</v>
      </c>
      <c r="T116" s="262">
        <v>1.3870967741935485</v>
      </c>
      <c r="U116">
        <v>4109</v>
      </c>
      <c r="V116">
        <v>2967</v>
      </c>
      <c r="W116">
        <v>15714</v>
      </c>
      <c r="X116">
        <v>5202</v>
      </c>
      <c r="Y116">
        <v>5111</v>
      </c>
      <c r="Z116">
        <v>2896</v>
      </c>
      <c r="AA116">
        <v>2728</v>
      </c>
      <c r="AB116">
        <v>0</v>
      </c>
      <c r="AC116">
        <v>6476</v>
      </c>
      <c r="AD116">
        <v>4605</v>
      </c>
      <c r="AE116">
        <v>27576</v>
      </c>
      <c r="AF116">
        <v>8463</v>
      </c>
      <c r="AG116">
        <v>8997</v>
      </c>
      <c r="AH116">
        <v>4382</v>
      </c>
      <c r="AI116" s="262">
        <v>3784</v>
      </c>
      <c r="AJ116" s="262">
        <v>0</v>
      </c>
      <c r="AK116" s="262">
        <v>0.58501164543088091</v>
      </c>
      <c r="AL116" s="262">
        <v>0.29850664474585559</v>
      </c>
      <c r="AM116" s="262">
        <v>0.10667214686943417</v>
      </c>
      <c r="AN116" s="262">
        <v>8.1107000959035492E-3</v>
      </c>
      <c r="AO116" s="262">
        <v>1.6988628579257432E-3</v>
      </c>
      <c r="AP116" s="262">
        <v>1.6719237746580157E-2</v>
      </c>
      <c r="AQ116" s="262">
        <v>9.8517658979848655E-2</v>
      </c>
      <c r="AR116" s="262">
        <v>0.1869351332799451</v>
      </c>
      <c r="AS116" s="262">
        <v>0.18144377073561377</v>
      </c>
      <c r="AT116" s="262">
        <v>0.14792357853792473</v>
      </c>
      <c r="AU116" s="262">
        <v>0.15151911353718928</v>
      </c>
      <c r="AV116" s="262">
        <v>8.9708598231650519E-2</v>
      </c>
      <c r="AW116" s="262">
        <v>4.7673525422066779E-2</v>
      </c>
      <c r="AX116" s="262">
        <v>3.2474218379721184E-2</v>
      </c>
      <c r="AY116" s="262">
        <v>4.7085165149459852E-2</v>
      </c>
      <c r="AZ116" s="262">
        <v>21350</v>
      </c>
      <c r="BA116" s="262">
        <v>10894</v>
      </c>
      <c r="BB116" s="262">
        <v>3893</v>
      </c>
      <c r="BC116" s="262">
        <v>296</v>
      </c>
      <c r="BD116" s="262">
        <v>62</v>
      </c>
      <c r="BE116" s="262">
        <v>61196</v>
      </c>
      <c r="BF116" s="262">
        <v>1</v>
      </c>
      <c r="BG116" s="262">
        <v>2</v>
      </c>
      <c r="BH116" s="262">
        <v>3.63</v>
      </c>
      <c r="BI116" s="262">
        <v>8.9</v>
      </c>
      <c r="BJ116" s="262">
        <v>21</v>
      </c>
      <c r="BK116" s="262">
        <f t="shared" si="54"/>
        <v>61206</v>
      </c>
      <c r="BL116" s="262">
        <f t="shared" si="55"/>
        <v>10</v>
      </c>
      <c r="BM116" s="274">
        <f t="shared" si="56"/>
        <v>1.6340937316164456E-4</v>
      </c>
      <c r="BN116" s="262">
        <f t="shared" si="57"/>
        <v>1.1282793955889191E-3</v>
      </c>
      <c r="BO116" s="262">
        <f t="shared" si="44"/>
        <v>5.7571314920588684E-4</v>
      </c>
      <c r="BP116" s="262">
        <f t="shared" si="45"/>
        <v>2.0573263171089751E-4</v>
      </c>
      <c r="BQ116" s="262">
        <f t="shared" si="46"/>
        <v>1.5642655788961126E-5</v>
      </c>
      <c r="BR116" s="262">
        <f t="shared" si="47"/>
        <v>3.2765022260661818E-6</v>
      </c>
      <c r="BS116" s="262">
        <f t="shared" si="58"/>
        <v>120.72589532801435</v>
      </c>
      <c r="BT116" s="262">
        <f t="shared" si="59"/>
        <v>61.601306965029892</v>
      </c>
      <c r="BU116" s="262">
        <f t="shared" si="60"/>
        <v>22.013391593066036</v>
      </c>
      <c r="BV116" s="262">
        <f t="shared" si="61"/>
        <v>1.6737641694188405</v>
      </c>
      <c r="BW116" s="262">
        <f t="shared" si="62"/>
        <v>0.35058573818908145</v>
      </c>
      <c r="BX116" s="262">
        <f t="shared" si="63"/>
        <v>120.72589532801435</v>
      </c>
      <c r="BY116" s="262">
        <f t="shared" si="64"/>
        <v>123.20261393005978</v>
      </c>
      <c r="BZ116" s="262">
        <f t="shared" si="65"/>
        <v>79.908611482829713</v>
      </c>
      <c r="CA116" s="262">
        <f t="shared" si="66"/>
        <v>14.896501107827682</v>
      </c>
      <c r="CB116" s="262">
        <f t="shared" si="67"/>
        <v>7.3623005019707106</v>
      </c>
      <c r="CC116" s="262">
        <f t="shared" si="68"/>
        <v>346.09592235070227</v>
      </c>
      <c r="CD116" s="262">
        <f t="shared" si="69"/>
        <v>5.7864600089033367</v>
      </c>
      <c r="CE116" s="262">
        <f t="shared" si="70"/>
        <v>34.096560052462664</v>
      </c>
      <c r="CF116" s="262">
        <f t="shared" si="71"/>
        <v>64.697487372274054</v>
      </c>
      <c r="CG116" s="262">
        <f t="shared" si="72"/>
        <v>62.796949187531609</v>
      </c>
      <c r="CH116" s="262">
        <f t="shared" si="73"/>
        <v>51.195747351499605</v>
      </c>
      <c r="CI116" s="262">
        <f t="shared" si="74"/>
        <v>52.440147353414304</v>
      </c>
      <c r="CJ116" s="262">
        <f t="shared" si="75"/>
        <v>31.047780047771663</v>
      </c>
      <c r="CK116" s="262">
        <f t="shared" si="76"/>
        <v>16.499612752659853</v>
      </c>
      <c r="CL116" s="262">
        <f t="shared" si="77"/>
        <v>11.239194562747731</v>
      </c>
      <c r="CM116" s="262">
        <f t="shared" si="78"/>
        <v>16.29598366143745</v>
      </c>
      <c r="CN116" s="262">
        <f>CD116*parameters!J$4+CE116*parameters!K$4+CF116*parameters!L$4+CG116*parameters!M$4+CH116*parameters!N$4+CI116*parameters!O$4+CJ116*parameters!P$4+CK116*parameters!Q$4+CL116*parameters!R$4+CM116*parameters!S$4</f>
        <v>37380.955884788928</v>
      </c>
      <c r="CO116" s="262">
        <f t="shared" si="79"/>
        <v>21868.29450993954</v>
      </c>
      <c r="CP116" s="262">
        <f t="shared" si="80"/>
        <v>11158.463718561188</v>
      </c>
      <c r="CQ116" s="262">
        <f t="shared" si="81"/>
        <v>3987.5068162620441</v>
      </c>
      <c r="CR116" s="262">
        <f t="shared" si="82"/>
        <v>303.18572247972389</v>
      </c>
      <c r="CS116" s="262">
        <f t="shared" si="83"/>
        <v>63.50511754642865</v>
      </c>
      <c r="CT116" s="349" t="s">
        <v>4057</v>
      </c>
      <c r="CU116" t="s">
        <v>4058</v>
      </c>
      <c r="CV116" t="s">
        <v>4059</v>
      </c>
      <c r="CW116">
        <v>88395</v>
      </c>
      <c r="CX116" s="262">
        <v>8.7659614726101256E-3</v>
      </c>
      <c r="CY116">
        <v>7789</v>
      </c>
      <c r="CZ116">
        <v>0.91188416000000005</v>
      </c>
      <c r="DA116">
        <v>57534</v>
      </c>
      <c r="DB116">
        <v>29681</v>
      </c>
      <c r="DC116">
        <v>648</v>
      </c>
      <c r="DD116">
        <v>319</v>
      </c>
      <c r="DE116">
        <v>116</v>
      </c>
      <c r="DF116">
        <v>99</v>
      </c>
      <c r="DG116">
        <v>52464</v>
      </c>
      <c r="DH116">
        <v>27065</v>
      </c>
      <c r="DI116">
        <v>591</v>
      </c>
      <c r="DJ116">
        <v>292</v>
      </c>
      <c r="DK116">
        <v>105</v>
      </c>
      <c r="DL116">
        <v>90</v>
      </c>
      <c r="DM116" s="262">
        <v>5070</v>
      </c>
      <c r="DN116" s="262">
        <v>2616</v>
      </c>
      <c r="DO116" s="262">
        <v>57</v>
      </c>
      <c r="DP116" s="262">
        <v>27</v>
      </c>
      <c r="DQ116" s="262">
        <v>11</v>
      </c>
      <c r="DR116" s="262">
        <v>9</v>
      </c>
      <c r="DS116" s="262">
        <v>0.65087391820804341</v>
      </c>
      <c r="DT116" s="262">
        <v>0.33577691045873637</v>
      </c>
      <c r="DU116" s="262">
        <v>7.3307313762090614E-3</v>
      </c>
      <c r="DV116" s="262">
        <v>3.6088014027942758E-3</v>
      </c>
      <c r="DW116" s="262">
        <v>1.3122914191979185E-3</v>
      </c>
      <c r="DX116" s="262">
        <v>1.1199728491430511E-3</v>
      </c>
      <c r="DY116" s="262">
        <v>3585.6</v>
      </c>
      <c r="DZ116" s="262">
        <v>1777.75</v>
      </c>
      <c r="EA116" s="262">
        <v>16.14</v>
      </c>
      <c r="EB116" s="262">
        <v>332.33</v>
      </c>
      <c r="EC116" s="262">
        <v>80.62</v>
      </c>
      <c r="ED116" s="262">
        <v>94.67</v>
      </c>
      <c r="EE116" s="262">
        <f t="shared" si="48"/>
        <v>0.60905945361985758</v>
      </c>
      <c r="EF116" s="262">
        <f t="shared" si="49"/>
        <v>0.30197329419698288</v>
      </c>
      <c r="EG116" s="262">
        <f t="shared" si="50"/>
        <v>2.7415828819233883E-3</v>
      </c>
      <c r="EH116" s="262">
        <f t="shared" si="51"/>
        <v>5.6450448522280025E-2</v>
      </c>
      <c r="EI116" s="262">
        <f t="shared" si="52"/>
        <v>1.3694325399049788E-2</v>
      </c>
      <c r="EJ116" s="262">
        <f t="shared" si="53"/>
        <v>1.6080895379906267E-2</v>
      </c>
      <c r="EK116" s="262">
        <v>1.7197839E-3</v>
      </c>
      <c r="EP116" s="262">
        <v>1.7016706782821598E-3</v>
      </c>
      <c r="EQ116" s="262">
        <v>7.7824750027810641E-3</v>
      </c>
      <c r="EU116" s="262">
        <v>1327.3</v>
      </c>
    </row>
    <row r="117" spans="1:151">
      <c r="A117" s="352">
        <v>5970</v>
      </c>
      <c r="B117" s="262">
        <v>5</v>
      </c>
      <c r="C117" s="262">
        <v>9</v>
      </c>
      <c r="D117" s="262">
        <v>70</v>
      </c>
      <c r="E117" s="262" t="s">
        <v>192</v>
      </c>
      <c r="F117" s="262" t="s">
        <v>2429</v>
      </c>
      <c r="G117" s="262" t="s">
        <v>2430</v>
      </c>
      <c r="H117" s="262" t="s">
        <v>2202</v>
      </c>
      <c r="I117" s="262">
        <v>3.994214754004969E-3</v>
      </c>
      <c r="J117" s="262">
        <v>1.4939612547620977</v>
      </c>
      <c r="K117" s="262">
        <v>1.6268150359614602</v>
      </c>
      <c r="L117" s="262">
        <v>1.9197271011757875</v>
      </c>
      <c r="M117" s="262">
        <v>1.8401889092017063</v>
      </c>
      <c r="N117" s="262">
        <v>1.5105407882676443</v>
      </c>
      <c r="O117" s="262">
        <v>2.270718232044199</v>
      </c>
      <c r="P117" s="262">
        <v>1.7857492654260529</v>
      </c>
      <c r="Q117" s="262">
        <v>1.4472232438396468</v>
      </c>
      <c r="R117" s="262">
        <v>1.5139593908629441</v>
      </c>
      <c r="S117" s="262">
        <v>1.5489051094890511</v>
      </c>
      <c r="T117" s="262">
        <v>1.5489051094890511</v>
      </c>
      <c r="U117">
        <v>12337</v>
      </c>
      <c r="V117">
        <v>7369</v>
      </c>
      <c r="W117">
        <v>34445</v>
      </c>
      <c r="X117">
        <v>8746</v>
      </c>
      <c r="Y117">
        <v>7704</v>
      </c>
      <c r="Z117">
        <v>4295</v>
      </c>
      <c r="AA117">
        <v>3768</v>
      </c>
      <c r="AB117">
        <v>0</v>
      </c>
      <c r="AC117">
        <v>18431</v>
      </c>
      <c r="AD117">
        <v>11988</v>
      </c>
      <c r="AE117">
        <v>66125</v>
      </c>
      <c r="AF117">
        <v>15375</v>
      </c>
      <c r="AG117">
        <v>15513</v>
      </c>
      <c r="AH117">
        <v>6321</v>
      </c>
      <c r="AI117" s="262">
        <v>5836</v>
      </c>
      <c r="AJ117" s="262">
        <v>0</v>
      </c>
      <c r="AK117" s="262">
        <v>0.59676373691800855</v>
      </c>
      <c r="AL117" s="262">
        <v>0.27935592278482685</v>
      </c>
      <c r="AM117" s="262">
        <v>0.10357100329447877</v>
      </c>
      <c r="AN117" s="262">
        <v>1.5956391156507588E-2</v>
      </c>
      <c r="AO117" s="262">
        <v>4.352945846178272E-3</v>
      </c>
      <c r="AP117" s="262">
        <v>3.9891999347248804E-2</v>
      </c>
      <c r="AQ117" s="262">
        <v>0.13345794947112319</v>
      </c>
      <c r="AR117" s="262">
        <v>0.21502959633272509</v>
      </c>
      <c r="AS117" s="262">
        <v>0.17654694616286143</v>
      </c>
      <c r="AT117" s="262">
        <v>0.13282745115492456</v>
      </c>
      <c r="AU117" s="262">
        <v>0.13056507484385896</v>
      </c>
      <c r="AV117" s="262">
        <v>7.6342219650778115E-2</v>
      </c>
      <c r="AW117" s="262">
        <v>3.7933745753408403E-2</v>
      </c>
      <c r="AX117" s="262">
        <v>2.4441081786758051E-2</v>
      </c>
      <c r="AY117" s="262">
        <v>3.2963935496313441E-2</v>
      </c>
      <c r="AZ117" s="262">
        <v>45104</v>
      </c>
      <c r="BA117" s="262">
        <v>21114</v>
      </c>
      <c r="BB117" s="262">
        <v>7828</v>
      </c>
      <c r="BC117" s="262">
        <v>1206</v>
      </c>
      <c r="BD117" s="262">
        <v>329</v>
      </c>
      <c r="BE117" s="262">
        <v>134826</v>
      </c>
      <c r="BF117" s="262">
        <v>1</v>
      </c>
      <c r="BG117" s="262">
        <v>2</v>
      </c>
      <c r="BH117" s="262">
        <v>3.86</v>
      </c>
      <c r="BI117" s="262">
        <v>8.4</v>
      </c>
      <c r="BJ117" s="262">
        <v>22</v>
      </c>
      <c r="BK117" s="262">
        <f t="shared" si="54"/>
        <v>134916</v>
      </c>
      <c r="BL117" s="262">
        <f t="shared" si="55"/>
        <v>90</v>
      </c>
      <c r="BM117" s="274">
        <f t="shared" si="56"/>
        <v>6.6752703484491125E-4</v>
      </c>
      <c r="BN117" s="262">
        <f t="shared" si="57"/>
        <v>2.3836025226530492E-3</v>
      </c>
      <c r="BO117" s="262">
        <f t="shared" si="44"/>
        <v>1.1158075484058285E-3</v>
      </c>
      <c r="BP117" s="262">
        <f t="shared" si="45"/>
        <v>4.1368482944590437E-4</v>
      </c>
      <c r="BQ117" s="262">
        <f t="shared" si="46"/>
        <v>6.3733252977997025E-5</v>
      </c>
      <c r="BR117" s="262">
        <f t="shared" si="47"/>
        <v>1.73866005221899E-5</v>
      </c>
      <c r="BS117" s="262">
        <f t="shared" si="58"/>
        <v>255.04546992387625</v>
      </c>
      <c r="BT117" s="262">
        <f t="shared" si="59"/>
        <v>119.39140767942365</v>
      </c>
      <c r="BU117" s="262">
        <f t="shared" si="60"/>
        <v>44.264276750711765</v>
      </c>
      <c r="BV117" s="262">
        <f t="shared" si="61"/>
        <v>6.819458068645682</v>
      </c>
      <c r="BW117" s="262">
        <f t="shared" si="62"/>
        <v>1.8603662558743193</v>
      </c>
      <c r="BX117" s="262">
        <f t="shared" si="63"/>
        <v>255.04546992387625</v>
      </c>
      <c r="BY117" s="262">
        <f t="shared" si="64"/>
        <v>238.7828153588473</v>
      </c>
      <c r="BZ117" s="262">
        <f t="shared" si="65"/>
        <v>170.86010825774741</v>
      </c>
      <c r="CA117" s="262">
        <f t="shared" si="66"/>
        <v>57.283447776623731</v>
      </c>
      <c r="CB117" s="262">
        <f t="shared" si="67"/>
        <v>40.92805762923502</v>
      </c>
      <c r="CC117" s="262">
        <f t="shared" si="68"/>
        <v>762.8998989463297</v>
      </c>
      <c r="CD117" s="262">
        <f t="shared" si="69"/>
        <v>30.433602270783162</v>
      </c>
      <c r="CE117" s="262">
        <f t="shared" si="70"/>
        <v>101.81505616510425</v>
      </c>
      <c r="CF117" s="262">
        <f t="shared" si="71"/>
        <v>164.04605731270604</v>
      </c>
      <c r="CG117" s="262">
        <f t="shared" si="72"/>
        <v>134.68764738693008</v>
      </c>
      <c r="CH117" s="262">
        <f t="shared" si="73"/>
        <v>101.33404906339049</v>
      </c>
      <c r="CI117" s="262">
        <f t="shared" si="74"/>
        <v>99.608082404299978</v>
      </c>
      <c r="CJ117" s="262">
        <f t="shared" si="75"/>
        <v>58.241471656917128</v>
      </c>
      <c r="CK117" s="262">
        <f t="shared" si="76"/>
        <v>28.939650801931034</v>
      </c>
      <c r="CL117" s="262">
        <f t="shared" si="77"/>
        <v>18.646098825256697</v>
      </c>
      <c r="CM117" s="262">
        <f t="shared" si="78"/>
        <v>25.148183059010854</v>
      </c>
      <c r="CN117" s="262">
        <f>CD117*parameters!J$4+CE117*parameters!K$4+CF117*parameters!L$4+CG117*parameters!M$4+CH117*parameters!N$4+CI117*parameters!O$4+CJ117*parameters!P$4+CK117*parameters!Q$4+CL117*parameters!R$4+CM117*parameters!S$4</f>
        <v>75196.915403256149</v>
      </c>
      <c r="CO117" s="262">
        <f t="shared" si="79"/>
        <v>44874.792240754497</v>
      </c>
      <c r="CP117" s="262">
        <f t="shared" si="80"/>
        <v>21006.703693049181</v>
      </c>
      <c r="CQ117" s="262">
        <f t="shared" si="81"/>
        <v>7788.2199729652839</v>
      </c>
      <c r="CR117" s="262">
        <f t="shared" si="82"/>
        <v>1199.8713959371657</v>
      </c>
      <c r="CS117" s="262">
        <f t="shared" si="83"/>
        <v>327.32810055002278</v>
      </c>
      <c r="CT117" s="349" t="s">
        <v>4060</v>
      </c>
      <c r="CU117" t="s">
        <v>4061</v>
      </c>
      <c r="CV117" t="s">
        <v>4062</v>
      </c>
      <c r="CW117">
        <v>174015</v>
      </c>
      <c r="CX117" s="262">
        <v>1.7256731553325994E-2</v>
      </c>
      <c r="CY117">
        <v>19140</v>
      </c>
      <c r="CZ117">
        <v>0.89000948000000002</v>
      </c>
      <c r="DA117">
        <v>118391</v>
      </c>
      <c r="DB117">
        <v>53119</v>
      </c>
      <c r="DC117">
        <v>1160</v>
      </c>
      <c r="DD117">
        <v>947</v>
      </c>
      <c r="DE117">
        <v>201</v>
      </c>
      <c r="DF117">
        <v>202</v>
      </c>
      <c r="DG117">
        <v>105370</v>
      </c>
      <c r="DH117">
        <v>47276</v>
      </c>
      <c r="DI117">
        <v>1032</v>
      </c>
      <c r="DJ117">
        <v>843</v>
      </c>
      <c r="DK117">
        <v>180</v>
      </c>
      <c r="DL117">
        <v>180</v>
      </c>
      <c r="DM117" s="262">
        <v>13021</v>
      </c>
      <c r="DN117" s="262">
        <v>5843</v>
      </c>
      <c r="DO117" s="262">
        <v>128</v>
      </c>
      <c r="DP117" s="262">
        <v>104</v>
      </c>
      <c r="DQ117" s="262">
        <v>21</v>
      </c>
      <c r="DR117" s="262">
        <v>22</v>
      </c>
      <c r="DS117" s="262">
        <v>0.68034939516708326</v>
      </c>
      <c r="DT117" s="262">
        <v>0.30525529408384333</v>
      </c>
      <c r="DU117" s="262">
        <v>6.6660920035629114E-3</v>
      </c>
      <c r="DV117" s="262">
        <v>5.4420595925638591E-3</v>
      </c>
      <c r="DW117" s="262">
        <v>1.1550728385484009E-3</v>
      </c>
      <c r="DX117" s="262">
        <v>1.1608194695859552E-3</v>
      </c>
      <c r="DY117" s="262">
        <v>7058.62</v>
      </c>
      <c r="DZ117" s="262">
        <v>3499.69</v>
      </c>
      <c r="EA117" s="262">
        <v>31.78</v>
      </c>
      <c r="EB117" s="262">
        <v>654.22</v>
      </c>
      <c r="EC117" s="262">
        <v>158.71</v>
      </c>
      <c r="ED117" s="262">
        <v>186.38</v>
      </c>
      <c r="EE117" s="262">
        <f t="shared" si="48"/>
        <v>0.6090582773914095</v>
      </c>
      <c r="EF117" s="262">
        <f t="shared" si="49"/>
        <v>0.30197335496229322</v>
      </c>
      <c r="EG117" s="262">
        <f t="shared" si="50"/>
        <v>2.7421609401694657E-3</v>
      </c>
      <c r="EH117" s="262">
        <f t="shared" si="51"/>
        <v>5.6449859354237505E-2</v>
      </c>
      <c r="EI117" s="262">
        <f t="shared" si="52"/>
        <v>1.3694410409512144E-2</v>
      </c>
      <c r="EJ117" s="262">
        <f t="shared" si="53"/>
        <v>1.6081936942378382E-2</v>
      </c>
      <c r="EK117" s="262">
        <v>3.3855728000000002E-3</v>
      </c>
      <c r="EP117" s="262">
        <v>3.4513652955254445E-3</v>
      </c>
      <c r="EQ117" s="262">
        <v>1.5784584221083392E-2</v>
      </c>
      <c r="EU117" s="262">
        <v>2692.06</v>
      </c>
    </row>
    <row r="118" spans="1:151">
      <c r="A118" s="352">
        <v>5974</v>
      </c>
      <c r="B118" s="262">
        <v>5</v>
      </c>
      <c r="C118" s="262">
        <v>9</v>
      </c>
      <c r="D118" s="262">
        <v>74</v>
      </c>
      <c r="E118" s="262" t="s">
        <v>192</v>
      </c>
      <c r="F118" s="262" t="s">
        <v>2431</v>
      </c>
      <c r="G118" s="262" t="s">
        <v>2432</v>
      </c>
      <c r="H118" s="262" t="s">
        <v>2202</v>
      </c>
      <c r="I118" s="262">
        <v>4.2183380756299158E-3</v>
      </c>
      <c r="J118" s="262">
        <v>1.5604958508349553</v>
      </c>
      <c r="K118" s="262">
        <v>1.6370820668693009</v>
      </c>
      <c r="L118" s="262">
        <v>1.8855775309310936</v>
      </c>
      <c r="M118" s="262">
        <v>1.7418581166372129</v>
      </c>
      <c r="N118" s="262">
        <v>1.5606183889340928</v>
      </c>
      <c r="O118" s="262">
        <v>1.7712691771269178</v>
      </c>
      <c r="P118" s="262">
        <v>1.6489407080904308</v>
      </c>
      <c r="Q118" s="262">
        <v>1.3984201431745249</v>
      </c>
      <c r="R118" s="262">
        <v>1.4565217391304348</v>
      </c>
      <c r="S118" s="262">
        <v>1.3840375586854461</v>
      </c>
      <c r="T118" s="262">
        <v>1.3840375586854461</v>
      </c>
      <c r="U118">
        <v>9761</v>
      </c>
      <c r="V118">
        <v>6580</v>
      </c>
      <c r="W118">
        <v>33219</v>
      </c>
      <c r="X118">
        <v>10380</v>
      </c>
      <c r="Y118">
        <v>12052</v>
      </c>
      <c r="Z118">
        <v>6765</v>
      </c>
      <c r="AA118">
        <v>5858</v>
      </c>
      <c r="AB118">
        <v>0</v>
      </c>
      <c r="AC118">
        <v>15232</v>
      </c>
      <c r="AD118">
        <v>10772</v>
      </c>
      <c r="AE118">
        <v>62637</v>
      </c>
      <c r="AF118">
        <v>17635</v>
      </c>
      <c r="AG118">
        <v>20487</v>
      </c>
      <c r="AH118">
        <v>9618</v>
      </c>
      <c r="AI118" s="262">
        <v>8107</v>
      </c>
      <c r="AJ118" s="262">
        <v>0</v>
      </c>
      <c r="AK118" s="262">
        <v>0.65052241236751773</v>
      </c>
      <c r="AL118" s="262">
        <v>0.21502843827516224</v>
      </c>
      <c r="AM118" s="262">
        <v>0.11634637067475131</v>
      </c>
      <c r="AN118" s="262">
        <v>1.5722482523615043E-2</v>
      </c>
      <c r="AO118" s="262">
        <v>2.3802961589536719E-3</v>
      </c>
      <c r="AP118" s="262">
        <v>2.1972362264698415E-2</v>
      </c>
      <c r="AQ118" s="262">
        <v>0.11493961046026623</v>
      </c>
      <c r="AR118" s="262">
        <v>0.20600631097892713</v>
      </c>
      <c r="AS118" s="262">
        <v>0.18723296217039642</v>
      </c>
      <c r="AT118" s="262">
        <v>0.14214935983460883</v>
      </c>
      <c r="AU118" s="262">
        <v>0.14006020818976461</v>
      </c>
      <c r="AV118" s="262">
        <v>8.3319429835696929E-2</v>
      </c>
      <c r="AW118" s="262">
        <v>4.1456602952377498E-2</v>
      </c>
      <c r="AX118" s="262">
        <v>2.3829385949004387E-2</v>
      </c>
      <c r="AY118" s="262">
        <v>3.903376736425955E-2</v>
      </c>
      <c r="AZ118" s="262">
        <v>51926</v>
      </c>
      <c r="BA118" s="262">
        <v>17164</v>
      </c>
      <c r="BB118" s="262">
        <v>9287</v>
      </c>
      <c r="BC118" s="262">
        <v>1255</v>
      </c>
      <c r="BD118" s="262">
        <v>190</v>
      </c>
      <c r="BE118" s="262">
        <v>137861</v>
      </c>
      <c r="BF118" s="262">
        <v>1</v>
      </c>
      <c r="BG118" s="262">
        <v>2</v>
      </c>
      <c r="BH118" s="262">
        <v>3.6</v>
      </c>
      <c r="BI118" s="262">
        <v>7.7</v>
      </c>
      <c r="BJ118" s="262">
        <v>45</v>
      </c>
      <c r="BK118" s="262">
        <f t="shared" si="54"/>
        <v>137901</v>
      </c>
      <c r="BL118" s="262">
        <f t="shared" si="55"/>
        <v>40</v>
      </c>
      <c r="BM118" s="274">
        <f t="shared" si="56"/>
        <v>2.9014732230289931E-4</v>
      </c>
      <c r="BN118" s="262">
        <f t="shared" si="57"/>
        <v>2.7441234611405249E-3</v>
      </c>
      <c r="BO118" s="262">
        <f t="shared" si="44"/>
        <v>9.0706264851935392E-4</v>
      </c>
      <c r="BP118" s="262">
        <f t="shared" si="45"/>
        <v>4.9078832537865537E-4</v>
      </c>
      <c r="BQ118" s="262">
        <f t="shared" si="46"/>
        <v>6.6322746672791257E-5</v>
      </c>
      <c r="BR118" s="262">
        <f t="shared" si="47"/>
        <v>1.0040893918589911E-5</v>
      </c>
      <c r="BS118" s="262">
        <f t="shared" si="58"/>
        <v>293.62121034203614</v>
      </c>
      <c r="BT118" s="262">
        <f t="shared" si="59"/>
        <v>97.055703391570873</v>
      </c>
      <c r="BU118" s="262">
        <f t="shared" si="60"/>
        <v>52.514350815516124</v>
      </c>
      <c r="BV118" s="262">
        <f t="shared" si="61"/>
        <v>7.0965338939886644</v>
      </c>
      <c r="BW118" s="262">
        <f t="shared" si="62"/>
        <v>1.0743756492891205</v>
      </c>
      <c r="BX118" s="262">
        <f t="shared" si="63"/>
        <v>293.62121034203614</v>
      </c>
      <c r="BY118" s="262">
        <f t="shared" si="64"/>
        <v>194.11140678314175</v>
      </c>
      <c r="BZ118" s="262">
        <f t="shared" si="65"/>
        <v>189.05166293585805</v>
      </c>
      <c r="CA118" s="262">
        <f t="shared" si="66"/>
        <v>54.643310983712716</v>
      </c>
      <c r="CB118" s="262">
        <f t="shared" si="67"/>
        <v>48.346904218010422</v>
      </c>
      <c r="CC118" s="262">
        <f t="shared" si="68"/>
        <v>779.77449526275905</v>
      </c>
      <c r="CD118" s="262">
        <f t="shared" si="69"/>
        <v>17.133487694685698</v>
      </c>
      <c r="CE118" s="262">
        <f t="shared" si="70"/>
        <v>89.626976732352233</v>
      </c>
      <c r="CF118" s="262">
        <f t="shared" si="71"/>
        <v>160.63846716453588</v>
      </c>
      <c r="CG118" s="262">
        <f t="shared" si="72"/>
        <v>145.99948857297213</v>
      </c>
      <c r="CH118" s="262">
        <f t="shared" si="73"/>
        <v>110.84444531695641</v>
      </c>
      <c r="CI118" s="262">
        <f t="shared" si="74"/>
        <v>109.21537814757065</v>
      </c>
      <c r="CJ118" s="262">
        <f t="shared" si="75"/>
        <v>64.97036634571144</v>
      </c>
      <c r="CK118" s="262">
        <f t="shared" si="76"/>
        <v>32.326801642498772</v>
      </c>
      <c r="CL118" s="262">
        <f t="shared" si="77"/>
        <v>18.581547400806379</v>
      </c>
      <c r="CM118" s="262">
        <f t="shared" si="78"/>
        <v>30.437536244669449</v>
      </c>
      <c r="CN118" s="262">
        <f>CD118*parameters!J$4+CE118*parameters!K$4+CF118*parameters!L$4+CG118*parameters!M$4+CH118*parameters!N$4+CI118*parameters!O$4+CJ118*parameters!P$4+CK118*parameters!Q$4+CL118*parameters!R$4+CM118*parameters!S$4</f>
        <v>80248.188152936404</v>
      </c>
      <c r="CO118" s="262">
        <f t="shared" si="79"/>
        <v>52203.244945370643</v>
      </c>
      <c r="CP118" s="262">
        <f t="shared" si="80"/>
        <v>17255.642572937293</v>
      </c>
      <c r="CQ118" s="262">
        <f t="shared" si="81"/>
        <v>9336.5854448187256</v>
      </c>
      <c r="CR118" s="262">
        <f t="shared" si="82"/>
        <v>1261.7007357863145</v>
      </c>
      <c r="CS118" s="262">
        <f t="shared" si="83"/>
        <v>191.01445402342608</v>
      </c>
      <c r="CT118" s="349" t="s">
        <v>4063</v>
      </c>
      <c r="CU118" t="s">
        <v>4064</v>
      </c>
      <c r="CV118" t="s">
        <v>4065</v>
      </c>
      <c r="CW118">
        <v>187235</v>
      </c>
      <c r="CX118" s="262">
        <v>1.8567733427503331E-2</v>
      </c>
      <c r="CY118">
        <v>12339</v>
      </c>
      <c r="CZ118">
        <v>0.93409885999999998</v>
      </c>
      <c r="DA118">
        <v>122796</v>
      </c>
      <c r="DB118">
        <v>60771</v>
      </c>
      <c r="DC118">
        <v>2391</v>
      </c>
      <c r="DD118">
        <v>707</v>
      </c>
      <c r="DE118">
        <v>251</v>
      </c>
      <c r="DF118">
        <v>321</v>
      </c>
      <c r="DG118">
        <v>114702</v>
      </c>
      <c r="DH118">
        <v>56767</v>
      </c>
      <c r="DI118">
        <v>2231</v>
      </c>
      <c r="DJ118">
        <v>661</v>
      </c>
      <c r="DK118">
        <v>233</v>
      </c>
      <c r="DL118">
        <v>299</v>
      </c>
      <c r="DM118" s="262">
        <v>8094</v>
      </c>
      <c r="DN118" s="262">
        <v>4004</v>
      </c>
      <c r="DO118" s="262">
        <v>160</v>
      </c>
      <c r="DP118" s="262">
        <v>46</v>
      </c>
      <c r="DQ118" s="262">
        <v>18</v>
      </c>
      <c r="DR118" s="262">
        <v>22</v>
      </c>
      <c r="DS118" s="262">
        <v>0.65583891900552782</v>
      </c>
      <c r="DT118" s="262">
        <v>0.32457072662696612</v>
      </c>
      <c r="DU118" s="262">
        <v>1.2770048334980105E-2</v>
      </c>
      <c r="DV118" s="262">
        <v>3.7760034181643391E-3</v>
      </c>
      <c r="DW118" s="262">
        <v>1.3405613266750341E-3</v>
      </c>
      <c r="DX118" s="262">
        <v>1.7144230512457607E-3</v>
      </c>
      <c r="DY118" s="262">
        <v>7594.87</v>
      </c>
      <c r="DZ118" s="262">
        <v>3765.56</v>
      </c>
      <c r="EA118" s="262">
        <v>34.19</v>
      </c>
      <c r="EB118" s="262">
        <v>703.91</v>
      </c>
      <c r="EC118" s="262">
        <v>170.77</v>
      </c>
      <c r="ED118" s="262">
        <v>200.55</v>
      </c>
      <c r="EE118" s="262">
        <f t="shared" si="48"/>
        <v>0.60905864946250354</v>
      </c>
      <c r="EF118" s="262">
        <f t="shared" si="49"/>
        <v>0.30197315926013546</v>
      </c>
      <c r="EG118" s="262">
        <f t="shared" si="50"/>
        <v>2.7418132535676049E-3</v>
      </c>
      <c r="EH118" s="262">
        <f t="shared" si="51"/>
        <v>5.6448954879168553E-2</v>
      </c>
      <c r="EI118" s="262">
        <f t="shared" si="52"/>
        <v>1.3694631451059957E-2</v>
      </c>
      <c r="EJ118" s="262">
        <f t="shared" si="53"/>
        <v>1.6082791693564878E-2</v>
      </c>
      <c r="EK118" s="262">
        <v>3.6427790000000001E-3</v>
      </c>
      <c r="EP118" s="262">
        <v>3.7012219312263532E-3</v>
      </c>
      <c r="EQ118" s="262">
        <v>1.6927286535014237E-2</v>
      </c>
      <c r="EU118" s="262">
        <v>2886.95</v>
      </c>
    </row>
    <row r="119" spans="1:151">
      <c r="A119" s="352">
        <v>5978</v>
      </c>
      <c r="B119" s="262">
        <v>5</v>
      </c>
      <c r="C119" s="262">
        <v>9</v>
      </c>
      <c r="D119" s="262">
        <v>78</v>
      </c>
      <c r="E119" s="262" t="s">
        <v>192</v>
      </c>
      <c r="F119" s="262" t="s">
        <v>2433</v>
      </c>
      <c r="G119" s="262" t="s">
        <v>2434</v>
      </c>
      <c r="H119" s="262" t="s">
        <v>2202</v>
      </c>
      <c r="I119" s="262">
        <v>4.902017257865693E-3</v>
      </c>
      <c r="J119" s="262">
        <v>1.8510421491431217</v>
      </c>
      <c r="K119" s="262">
        <v>1.6888595242935556</v>
      </c>
      <c r="L119" s="262">
        <v>2.3961594760215346</v>
      </c>
      <c r="M119" s="262">
        <v>1.9871908562419942</v>
      </c>
      <c r="N119" s="262">
        <v>1.6057635175282234</v>
      </c>
      <c r="O119" s="262">
        <v>2.2702649656526006</v>
      </c>
      <c r="P119" s="262">
        <v>1.9737171464330412</v>
      </c>
      <c r="Q119" s="262">
        <v>1.559537914691943</v>
      </c>
      <c r="R119" s="262">
        <v>1.538244766505636</v>
      </c>
      <c r="S119" s="262">
        <v>1.5893416927899686</v>
      </c>
      <c r="T119" s="262">
        <v>1.5893416927899686</v>
      </c>
      <c r="U119">
        <v>10795</v>
      </c>
      <c r="V119">
        <v>9838</v>
      </c>
      <c r="W119">
        <v>40307</v>
      </c>
      <c r="X119">
        <v>13515</v>
      </c>
      <c r="Y119">
        <v>11487</v>
      </c>
      <c r="Z119">
        <v>5860</v>
      </c>
      <c r="AA119">
        <v>5264</v>
      </c>
      <c r="AB119">
        <v>0</v>
      </c>
      <c r="AC119">
        <v>19982</v>
      </c>
      <c r="AD119">
        <v>16615</v>
      </c>
      <c r="AE119">
        <v>96582</v>
      </c>
      <c r="AF119">
        <v>25573</v>
      </c>
      <c r="AG119">
        <v>24183</v>
      </c>
      <c r="AH119">
        <v>9086</v>
      </c>
      <c r="AI119" s="262">
        <v>8366</v>
      </c>
      <c r="AJ119" s="262">
        <v>0</v>
      </c>
      <c r="AK119" s="262">
        <v>0.60158043963388996</v>
      </c>
      <c r="AL119" s="262">
        <v>0.18967431731691803</v>
      </c>
      <c r="AM119" s="262">
        <v>0.17050636595909832</v>
      </c>
      <c r="AN119" s="262">
        <v>3.2643732683620995E-2</v>
      </c>
      <c r="AO119" s="262">
        <v>5.5951444064726869E-3</v>
      </c>
      <c r="AP119" s="262">
        <v>2.4950656705004598E-2</v>
      </c>
      <c r="AQ119" s="262">
        <v>0.17074846803277841</v>
      </c>
      <c r="AR119" s="262">
        <v>0.2736770313420343</v>
      </c>
      <c r="AS119" s="262">
        <v>0.19395790061072016</v>
      </c>
      <c r="AT119" s="262">
        <v>0.12922776451622903</v>
      </c>
      <c r="AU119" s="262">
        <v>0.10460261855307892</v>
      </c>
      <c r="AV119" s="262">
        <v>5.0650504799991732E-2</v>
      </c>
      <c r="AW119" s="262">
        <v>2.1395872730466774E-2</v>
      </c>
      <c r="AX119" s="262">
        <v>1.2560581165845139E-2</v>
      </c>
      <c r="AY119" s="262">
        <v>1.8228601543850947E-2</v>
      </c>
      <c r="AZ119" s="262">
        <v>55802</v>
      </c>
      <c r="BA119" s="262">
        <v>17594</v>
      </c>
      <c r="BB119" s="262">
        <v>15816</v>
      </c>
      <c r="BC119" s="262">
        <v>3028</v>
      </c>
      <c r="BD119" s="262">
        <v>519</v>
      </c>
      <c r="BE119" s="262">
        <v>193545</v>
      </c>
      <c r="BF119" s="262">
        <v>1</v>
      </c>
      <c r="BG119" s="262">
        <v>2</v>
      </c>
      <c r="BH119" s="262">
        <v>3.68</v>
      </c>
      <c r="BI119" s="262">
        <v>9.5</v>
      </c>
      <c r="BJ119" s="262">
        <v>30</v>
      </c>
      <c r="BK119" s="262">
        <f t="shared" si="54"/>
        <v>193529</v>
      </c>
      <c r="BL119" s="262">
        <f t="shared" si="55"/>
        <v>-16</v>
      </c>
      <c r="BM119" s="274">
        <f t="shared" si="56"/>
        <v>-8.2668113358650444E-5</v>
      </c>
      <c r="BN119" s="262">
        <f t="shared" si="57"/>
        <v>2.9489576970797592E-3</v>
      </c>
      <c r="BO119" s="262">
        <f t="shared" si="44"/>
        <v>9.2978677686142582E-4</v>
      </c>
      <c r="BP119" s="262">
        <f t="shared" si="45"/>
        <v>8.3582514850746338E-4</v>
      </c>
      <c r="BQ119" s="262">
        <f t="shared" si="46"/>
        <v>1.6002014097626449E-4</v>
      </c>
      <c r="BR119" s="262">
        <f t="shared" si="47"/>
        <v>2.7427494440779813E-5</v>
      </c>
      <c r="BS119" s="262">
        <f t="shared" si="58"/>
        <v>315.53847358753421</v>
      </c>
      <c r="BT119" s="262">
        <f t="shared" si="59"/>
        <v>99.487185124172569</v>
      </c>
      <c r="BU119" s="262">
        <f t="shared" si="60"/>
        <v>89.433290890298579</v>
      </c>
      <c r="BV119" s="262">
        <f t="shared" si="61"/>
        <v>17.122155084460299</v>
      </c>
      <c r="BW119" s="262">
        <f t="shared" si="62"/>
        <v>2.93474190516344</v>
      </c>
      <c r="BX119" s="262">
        <f t="shared" si="63"/>
        <v>315.53847358753421</v>
      </c>
      <c r="BY119" s="262">
        <f t="shared" si="64"/>
        <v>198.97437024834514</v>
      </c>
      <c r="BZ119" s="262">
        <f t="shared" si="65"/>
        <v>329.11451047629879</v>
      </c>
      <c r="CA119" s="262">
        <f t="shared" si="66"/>
        <v>162.66047330237285</v>
      </c>
      <c r="CB119" s="262">
        <f t="shared" si="67"/>
        <v>88.042257154903197</v>
      </c>
      <c r="CC119" s="262">
        <f t="shared" si="68"/>
        <v>1094.3300847694541</v>
      </c>
      <c r="CD119" s="262">
        <f t="shared" si="69"/>
        <v>27.30425426704123</v>
      </c>
      <c r="CE119" s="262">
        <f t="shared" si="70"/>
        <v>186.85518549656481</v>
      </c>
      <c r="CF119" s="262">
        <f t="shared" si="71"/>
        <v>299.49300890798094</v>
      </c>
      <c r="CG119" s="262">
        <f t="shared" si="72"/>
        <v>212.25396581703473</v>
      </c>
      <c r="CH119" s="262">
        <f t="shared" si="73"/>
        <v>141.41783049761196</v>
      </c>
      <c r="CI119" s="262">
        <f t="shared" si="74"/>
        <v>114.46979242829772</v>
      </c>
      <c r="CJ119" s="262">
        <f t="shared" si="75"/>
        <v>55.428371211390591</v>
      </c>
      <c r="CK119" s="262">
        <f t="shared" si="76"/>
        <v>23.414147218848154</v>
      </c>
      <c r="CL119" s="262">
        <f t="shared" si="77"/>
        <v>13.745421851972919</v>
      </c>
      <c r="CM119" s="262">
        <f t="shared" si="78"/>
        <v>19.948107072711007</v>
      </c>
      <c r="CN119" s="262">
        <f>CD119*parameters!J$4+CE119*parameters!K$4+CF119*parameters!L$4+CG119*parameters!M$4+CH119*parameters!N$4+CI119*parameters!O$4+CJ119*parameters!P$4+CK119*parameters!Q$4+CL119*parameters!R$4+CM119*parameters!S$4</f>
        <v>97583.92899758619</v>
      </c>
      <c r="CO119" s="262">
        <f t="shared" si="79"/>
        <v>58704.582907570206</v>
      </c>
      <c r="CP119" s="262">
        <f t="shared" si="80"/>
        <v>18509.165113719762</v>
      </c>
      <c r="CQ119" s="262">
        <f t="shared" si="81"/>
        <v>16638.681109389097</v>
      </c>
      <c r="CR119" s="262">
        <f t="shared" si="82"/>
        <v>3185.5036924146548</v>
      </c>
      <c r="CS119" s="262">
        <f t="shared" si="83"/>
        <v>545.99617449247216</v>
      </c>
      <c r="CT119" s="349" t="s">
        <v>4066</v>
      </c>
      <c r="CU119" t="s">
        <v>4067</v>
      </c>
      <c r="CV119" t="s">
        <v>4068</v>
      </c>
      <c r="CW119">
        <v>236533</v>
      </c>
      <c r="CX119" s="262">
        <v>2.3456520900513502E-2</v>
      </c>
      <c r="CY119">
        <v>16776</v>
      </c>
      <c r="CZ119">
        <v>0.92907543999999997</v>
      </c>
      <c r="DA119">
        <v>166737</v>
      </c>
      <c r="DB119">
        <v>64840</v>
      </c>
      <c r="DC119">
        <v>3169</v>
      </c>
      <c r="DD119">
        <v>1240</v>
      </c>
      <c r="DE119">
        <v>257</v>
      </c>
      <c r="DF119">
        <v>291</v>
      </c>
      <c r="DG119">
        <v>154910</v>
      </c>
      <c r="DH119">
        <v>60238</v>
      </c>
      <c r="DI119">
        <v>2945</v>
      </c>
      <c r="DJ119">
        <v>1153</v>
      </c>
      <c r="DK119">
        <v>239</v>
      </c>
      <c r="DL119">
        <v>270</v>
      </c>
      <c r="DM119" s="262">
        <v>11827</v>
      </c>
      <c r="DN119" s="262">
        <v>4602</v>
      </c>
      <c r="DO119" s="262">
        <v>224</v>
      </c>
      <c r="DP119" s="262">
        <v>87</v>
      </c>
      <c r="DQ119" s="262">
        <v>18</v>
      </c>
      <c r="DR119" s="262">
        <v>21</v>
      </c>
      <c r="DS119" s="262">
        <v>0.70492066646091667</v>
      </c>
      <c r="DT119" s="262">
        <v>0.27412665463170044</v>
      </c>
      <c r="DU119" s="262">
        <v>1.3397707719430271E-2</v>
      </c>
      <c r="DV119" s="262">
        <v>5.2423974667382568E-3</v>
      </c>
      <c r="DW119" s="262">
        <v>1.0865291523804289E-3</v>
      </c>
      <c r="DX119" s="262">
        <v>1.2302723087264779E-3</v>
      </c>
      <c r="DY119" s="262">
        <v>9594.56</v>
      </c>
      <c r="DZ119" s="262">
        <v>4757.01</v>
      </c>
      <c r="EA119" s="262">
        <v>43.2</v>
      </c>
      <c r="EB119" s="262">
        <v>889.26</v>
      </c>
      <c r="EC119" s="262">
        <v>215.73</v>
      </c>
      <c r="ED119" s="262">
        <v>253.33</v>
      </c>
      <c r="EE119" s="262">
        <f t="shared" si="48"/>
        <v>0.60905892113864646</v>
      </c>
      <c r="EF119" s="262">
        <f t="shared" si="49"/>
        <v>0.30197313669889525</v>
      </c>
      <c r="EG119" s="262">
        <f t="shared" si="50"/>
        <v>2.7423191259619544E-3</v>
      </c>
      <c r="EH119" s="262">
        <f t="shared" si="51"/>
        <v>5.644987745261406E-2</v>
      </c>
      <c r="EI119" s="262">
        <f t="shared" si="52"/>
        <v>1.3694456135272507E-2</v>
      </c>
      <c r="EJ119" s="262">
        <f t="shared" si="53"/>
        <v>1.6081289448609766E-2</v>
      </c>
      <c r="EK119" s="262">
        <v>4.6019023999999999E-3</v>
      </c>
      <c r="EP119" s="262">
        <v>4.9377884903798212E-3</v>
      </c>
      <c r="EQ119" s="262">
        <v>2.2582639511773438E-2</v>
      </c>
      <c r="EU119" s="262">
        <v>3851.48</v>
      </c>
    </row>
    <row r="120" spans="1:151">
      <c r="A120" s="352">
        <v>6411</v>
      </c>
      <c r="B120" s="262">
        <v>6</v>
      </c>
      <c r="C120" s="262">
        <v>4</v>
      </c>
      <c r="D120" s="262">
        <v>11</v>
      </c>
      <c r="E120" s="262" t="s">
        <v>191</v>
      </c>
      <c r="F120" s="262" t="s">
        <v>2435</v>
      </c>
      <c r="G120" s="262" t="s">
        <v>2436</v>
      </c>
      <c r="H120" s="262" t="s">
        <v>2202</v>
      </c>
      <c r="I120" s="262">
        <v>1.2455464671960296E-3</v>
      </c>
      <c r="J120" s="262">
        <v>2.8794126835363949</v>
      </c>
      <c r="K120" s="262">
        <v>2.2992534891269067</v>
      </c>
      <c r="L120" s="262">
        <v>3.59955035971223</v>
      </c>
      <c r="M120" s="262">
        <v>3.1989583333333331</v>
      </c>
      <c r="N120" s="262">
        <v>3.1706036745406823</v>
      </c>
      <c r="O120" s="262">
        <v>3.9453416149068321</v>
      </c>
      <c r="P120" s="262">
        <v>3.1525795828759606</v>
      </c>
      <c r="Q120" s="262">
        <v>2.0560398505603983</v>
      </c>
      <c r="R120" s="262">
        <v>2.253399258343634</v>
      </c>
      <c r="S120" s="262">
        <v>3.7452229299363058</v>
      </c>
      <c r="T120" s="262">
        <v>3.7452229299363058</v>
      </c>
      <c r="U120">
        <v>3201</v>
      </c>
      <c r="V120">
        <v>3081</v>
      </c>
      <c r="W120">
        <v>11120</v>
      </c>
      <c r="X120">
        <v>2682</v>
      </c>
      <c r="Y120">
        <v>1716</v>
      </c>
      <c r="Z120">
        <v>1612</v>
      </c>
      <c r="AA120">
        <v>864</v>
      </c>
      <c r="AB120">
        <v>0</v>
      </c>
      <c r="AC120">
        <v>9217</v>
      </c>
      <c r="AD120">
        <v>7084</v>
      </c>
      <c r="AE120">
        <v>40027</v>
      </c>
      <c r="AF120">
        <v>8558</v>
      </c>
      <c r="AG120">
        <v>6048</v>
      </c>
      <c r="AH120">
        <v>3474</v>
      </c>
      <c r="AI120" s="262">
        <v>3234</v>
      </c>
      <c r="AJ120" s="262">
        <v>0</v>
      </c>
      <c r="AK120" s="262">
        <v>0.50825236539522256</v>
      </c>
      <c r="AL120" s="262">
        <v>0.15291272434129577</v>
      </c>
      <c r="AM120" s="262">
        <v>0.21142178285035429</v>
      </c>
      <c r="AN120" s="262">
        <v>0.10339853196996054</v>
      </c>
      <c r="AO120" s="262">
        <v>2.4014595443166871E-2</v>
      </c>
      <c r="AP120" s="262">
        <v>9.4605045602432131E-2</v>
      </c>
      <c r="AQ120" s="262">
        <v>0.20811776628086831</v>
      </c>
      <c r="AR120" s="262">
        <v>0.27576137393994349</v>
      </c>
      <c r="AS120" s="262">
        <v>0.17231585684569845</v>
      </c>
      <c r="AT120" s="262">
        <v>8.9351432076377413E-2</v>
      </c>
      <c r="AU120" s="262">
        <v>6.9203690863512718E-2</v>
      </c>
      <c r="AV120" s="262">
        <v>4.1375540028801533E-2</v>
      </c>
      <c r="AW120" s="262">
        <v>1.8094298362579336E-2</v>
      </c>
      <c r="AX120" s="262">
        <v>1.1867299589311431E-2</v>
      </c>
      <c r="AY120" s="262">
        <v>1.9307696410475226E-2</v>
      </c>
      <c r="AZ120" s="262">
        <v>11979</v>
      </c>
      <c r="BA120" s="262">
        <v>3604</v>
      </c>
      <c r="BB120" s="262">
        <v>4983</v>
      </c>
      <c r="BC120" s="262">
        <v>2437</v>
      </c>
      <c r="BD120" s="262">
        <v>566</v>
      </c>
      <c r="BE120" s="262">
        <v>74999</v>
      </c>
      <c r="BF120" s="262">
        <v>1</v>
      </c>
      <c r="BG120" s="262">
        <v>2</v>
      </c>
      <c r="BH120" s="262">
        <v>3.11</v>
      </c>
      <c r="BI120" s="262">
        <v>7.8</v>
      </c>
      <c r="BJ120" s="262">
        <v>38</v>
      </c>
      <c r="BK120" s="262">
        <f t="shared" si="54"/>
        <v>75201</v>
      </c>
      <c r="BL120" s="262">
        <f t="shared" si="55"/>
        <v>202</v>
      </c>
      <c r="BM120" s="274">
        <f t="shared" si="56"/>
        <v>2.6933692449232658E-3</v>
      </c>
      <c r="BN120" s="262">
        <f t="shared" si="57"/>
        <v>6.3305193816204505E-4</v>
      </c>
      <c r="BO120" s="262">
        <f t="shared" si="44"/>
        <v>1.9045990359262127E-4</v>
      </c>
      <c r="BP120" s="262">
        <f t="shared" si="45"/>
        <v>2.6333565471754489E-4</v>
      </c>
      <c r="BQ120" s="262">
        <f t="shared" si="46"/>
        <v>1.2878767620844007E-4</v>
      </c>
      <c r="BR120" s="262">
        <f t="shared" si="47"/>
        <v>2.9911294515378369E-5</v>
      </c>
      <c r="BS120" s="262">
        <f t="shared" si="58"/>
        <v>67.73655738333882</v>
      </c>
      <c r="BT120" s="262">
        <f t="shared" si="59"/>
        <v>20.379209684410476</v>
      </c>
      <c r="BU120" s="262">
        <f t="shared" si="60"/>
        <v>28.176915054777304</v>
      </c>
      <c r="BV120" s="262">
        <f t="shared" si="61"/>
        <v>13.780281354303087</v>
      </c>
      <c r="BW120" s="262">
        <f t="shared" si="62"/>
        <v>3.2005085131454853</v>
      </c>
      <c r="BX120" s="262">
        <f t="shared" si="63"/>
        <v>67.73655738333882</v>
      </c>
      <c r="BY120" s="262">
        <f t="shared" si="64"/>
        <v>40.758419368820952</v>
      </c>
      <c r="BZ120" s="262">
        <f t="shared" si="65"/>
        <v>87.630205820357418</v>
      </c>
      <c r="CA120" s="262">
        <f t="shared" si="66"/>
        <v>107.48619456356407</v>
      </c>
      <c r="CB120" s="262">
        <f t="shared" si="67"/>
        <v>121.61932349952845</v>
      </c>
      <c r="CC120" s="262">
        <f t="shared" si="68"/>
        <v>425.23070063560971</v>
      </c>
      <c r="CD120" s="262">
        <f t="shared" si="69"/>
        <v>40.22896982518602</v>
      </c>
      <c r="CE120" s="262">
        <f t="shared" si="70"/>
        <v>88.498063570331695</v>
      </c>
      <c r="CF120" s="262">
        <f t="shared" si="71"/>
        <v>117.26220224872053</v>
      </c>
      <c r="CG120" s="262">
        <f t="shared" si="72"/>
        <v>73.273992537121771</v>
      </c>
      <c r="CH120" s="262">
        <f t="shared" si="73"/>
        <v>37.99497206463306</v>
      </c>
      <c r="CI120" s="262">
        <f t="shared" si="74"/>
        <v>29.427533952461655</v>
      </c>
      <c r="CJ120" s="262">
        <f t="shared" si="75"/>
        <v>17.594149875623991</v>
      </c>
      <c r="CK120" s="262">
        <f t="shared" si="76"/>
        <v>7.6942511702293768</v>
      </c>
      <c r="CL120" s="262">
        <f t="shared" si="77"/>
        <v>5.046340119015583</v>
      </c>
      <c r="CM120" s="262">
        <f t="shared" si="78"/>
        <v>8.2102252722860261</v>
      </c>
      <c r="CN120" s="262">
        <f>CD120*parameters!J$4+CE120*parameters!K$4+CF120*parameters!L$4+CG120*parameters!M$4+CH120*parameters!N$4+CI120*parameters!O$4+CJ120*parameters!P$4+CK120*parameters!Q$4+CL120*parameters!R$4+CM120*parameters!S$4</f>
        <v>33997.193381807978</v>
      </c>
      <c r="CO120" s="262">
        <f t="shared" si="79"/>
        <v>17279.153953102712</v>
      </c>
      <c r="CP120" s="262">
        <f t="shared" si="80"/>
        <v>5198.6034599701279</v>
      </c>
      <c r="CQ120" s="262">
        <f t="shared" si="81"/>
        <v>7187.7472366901084</v>
      </c>
      <c r="CR120" s="262">
        <f t="shared" si="82"/>
        <v>3515.2598867778033</v>
      </c>
      <c r="CS120" s="262">
        <f t="shared" si="83"/>
        <v>816.42884526722878</v>
      </c>
      <c r="CT120" s="349" t="s">
        <v>4069</v>
      </c>
      <c r="CU120" t="s">
        <v>4070</v>
      </c>
      <c r="CV120" t="s">
        <v>4071</v>
      </c>
      <c r="CW120">
        <v>72744</v>
      </c>
      <c r="CX120" s="262">
        <v>1.9643593958941368E-2</v>
      </c>
      <c r="CY120">
        <v>12531</v>
      </c>
      <c r="CZ120">
        <v>0.82773836999999995</v>
      </c>
      <c r="DA120">
        <v>47127</v>
      </c>
      <c r="DB120">
        <v>23851</v>
      </c>
      <c r="DC120">
        <v>715</v>
      </c>
      <c r="DD120">
        <v>632</v>
      </c>
      <c r="DE120">
        <v>195</v>
      </c>
      <c r="DF120">
        <v>224</v>
      </c>
      <c r="DG120">
        <v>39007</v>
      </c>
      <c r="DH120">
        <v>19741</v>
      </c>
      <c r="DI120">
        <v>592</v>
      </c>
      <c r="DJ120">
        <v>523</v>
      </c>
      <c r="DK120">
        <v>161</v>
      </c>
      <c r="DL120">
        <v>185</v>
      </c>
      <c r="DM120" s="262">
        <v>8120</v>
      </c>
      <c r="DN120" s="262">
        <v>4110</v>
      </c>
      <c r="DO120" s="262">
        <v>123</v>
      </c>
      <c r="DP120" s="262">
        <v>109</v>
      </c>
      <c r="DQ120" s="262">
        <v>34</v>
      </c>
      <c r="DR120" s="262">
        <v>39</v>
      </c>
      <c r="DS120" s="262">
        <v>0.64784724513361924</v>
      </c>
      <c r="DT120" s="262">
        <v>0.32787583855713187</v>
      </c>
      <c r="DU120" s="262">
        <v>9.828989332453535E-3</v>
      </c>
      <c r="DV120" s="262">
        <v>8.6880017595952937E-3</v>
      </c>
      <c r="DW120" s="262">
        <v>2.6806334543055099E-3</v>
      </c>
      <c r="DX120" s="262">
        <v>3.0792917628945341E-3</v>
      </c>
      <c r="DY120" s="262">
        <v>4181.84</v>
      </c>
      <c r="DZ120" s="262">
        <v>2426.29</v>
      </c>
      <c r="EA120" s="262">
        <v>12.58</v>
      </c>
      <c r="EB120" s="262">
        <v>297.58999999999997</v>
      </c>
      <c r="EC120" s="262">
        <v>75.709999999999994</v>
      </c>
      <c r="ED120" s="262">
        <v>166.25</v>
      </c>
      <c r="EE120" s="262">
        <f t="shared" si="48"/>
        <v>0.58403465795934784</v>
      </c>
      <c r="EF120" s="262">
        <f t="shared" si="49"/>
        <v>0.3388550136447559</v>
      </c>
      <c r="EG120" s="262">
        <f t="shared" si="50"/>
        <v>1.7569194414727956E-3</v>
      </c>
      <c r="EH120" s="262">
        <f t="shared" si="51"/>
        <v>4.1561339951342542E-2</v>
      </c>
      <c r="EI120" s="262">
        <f t="shared" si="52"/>
        <v>1.0573638387432858E-2</v>
      </c>
      <c r="EJ120" s="262">
        <f t="shared" si="53"/>
        <v>2.3218430615648034E-2</v>
      </c>
      <c r="EK120" s="262">
        <v>2.0940486E-3</v>
      </c>
      <c r="EP120" s="262">
        <v>1.7890413335883806E-3</v>
      </c>
      <c r="EQ120" s="262">
        <v>2.402937397937244E-2</v>
      </c>
      <c r="EU120" s="262">
        <v>1395.45</v>
      </c>
    </row>
    <row r="121" spans="1:151">
      <c r="A121" s="352">
        <v>6412</v>
      </c>
      <c r="B121" s="262">
        <v>6</v>
      </c>
      <c r="C121" s="262">
        <v>4</v>
      </c>
      <c r="D121" s="262">
        <v>12</v>
      </c>
      <c r="E121" s="262" t="s">
        <v>191</v>
      </c>
      <c r="F121" s="262" t="s">
        <v>2437</v>
      </c>
      <c r="G121" s="262" t="s">
        <v>2438</v>
      </c>
      <c r="H121" s="262" t="s">
        <v>2202</v>
      </c>
      <c r="I121" s="262">
        <v>4.093091135698031E-3</v>
      </c>
      <c r="J121" s="262">
        <v>4.3212222364873538</v>
      </c>
      <c r="K121" s="262">
        <v>2.9667534960241295</v>
      </c>
      <c r="L121" s="262">
        <v>5.8955289672544078</v>
      </c>
      <c r="M121" s="262">
        <v>4.5045846068352322</v>
      </c>
      <c r="N121" s="262">
        <v>3.9015942825728422</v>
      </c>
      <c r="O121" s="262">
        <v>5.813789359391965</v>
      </c>
      <c r="P121" s="262">
        <v>4.1963963963963966</v>
      </c>
      <c r="Q121" s="262">
        <v>3.7194363862411937</v>
      </c>
      <c r="R121" s="262">
        <v>3.7273459524768424</v>
      </c>
      <c r="S121" s="262">
        <v>6.1563025210084037</v>
      </c>
      <c r="T121" s="262">
        <v>6.1563025210084037</v>
      </c>
      <c r="U121">
        <v>15578</v>
      </c>
      <c r="V121">
        <v>14588</v>
      </c>
      <c r="W121">
        <v>31760</v>
      </c>
      <c r="X121">
        <v>5418</v>
      </c>
      <c r="Y121">
        <v>4617</v>
      </c>
      <c r="Z121">
        <v>4896</v>
      </c>
      <c r="AA121">
        <v>3273</v>
      </c>
      <c r="AB121">
        <v>0</v>
      </c>
      <c r="AC121">
        <v>67316</v>
      </c>
      <c r="AD121">
        <v>43279</v>
      </c>
      <c r="AE121">
        <v>187242</v>
      </c>
      <c r="AF121">
        <v>23309</v>
      </c>
      <c r="AG121">
        <v>22354</v>
      </c>
      <c r="AH121">
        <v>18230</v>
      </c>
      <c r="AI121" s="262">
        <v>20147</v>
      </c>
      <c r="AJ121" s="262">
        <v>0</v>
      </c>
      <c r="AK121" s="262">
        <v>0.38857615038991894</v>
      </c>
      <c r="AL121" s="262">
        <v>0.1056008882921035</v>
      </c>
      <c r="AM121" s="262">
        <v>0.26306615710375458</v>
      </c>
      <c r="AN121" s="262">
        <v>0.18998863812425759</v>
      </c>
      <c r="AO121" s="262">
        <v>5.2768166089965395E-2</v>
      </c>
      <c r="AP121" s="262">
        <v>0.11312477250522041</v>
      </c>
      <c r="AQ121" s="262">
        <v>0.28819380776314818</v>
      </c>
      <c r="AR121" s="262">
        <v>0.29249602482806186</v>
      </c>
      <c r="AS121" s="262">
        <v>0.14500004105168954</v>
      </c>
      <c r="AT121" s="262">
        <v>6.7642237262344931E-2</v>
      </c>
      <c r="AU121" s="262">
        <v>4.0241602876902406E-2</v>
      </c>
      <c r="AV121" s="262">
        <v>2.3944082125273335E-2</v>
      </c>
      <c r="AW121" s="262">
        <v>1.0479127952642771E-2</v>
      </c>
      <c r="AX121" s="262">
        <v>7.3400420916656861E-3</v>
      </c>
      <c r="AY121" s="262">
        <v>1.1538261543050907E-2</v>
      </c>
      <c r="AZ121" s="262">
        <v>30096</v>
      </c>
      <c r="BA121" s="262">
        <v>8179</v>
      </c>
      <c r="BB121" s="262">
        <v>20375</v>
      </c>
      <c r="BC121" s="262">
        <v>14715</v>
      </c>
      <c r="BD121" s="262">
        <v>4087</v>
      </c>
      <c r="BE121" s="262">
        <v>365437</v>
      </c>
      <c r="BF121" s="262">
        <v>1</v>
      </c>
      <c r="BG121" s="262">
        <v>2</v>
      </c>
      <c r="BH121" s="262">
        <v>3.75</v>
      </c>
      <c r="BI121" s="262">
        <v>8.6</v>
      </c>
      <c r="BJ121" s="262">
        <v>28</v>
      </c>
      <c r="BK121" s="262">
        <f t="shared" si="54"/>
        <v>363845</v>
      </c>
      <c r="BL121" s="262">
        <f t="shared" si="55"/>
        <v>-1592</v>
      </c>
      <c r="BM121" s="274">
        <f t="shared" si="56"/>
        <v>-4.3564280573669331E-3</v>
      </c>
      <c r="BN121" s="262">
        <f t="shared" si="57"/>
        <v>1.5904775967046419E-3</v>
      </c>
      <c r="BO121" s="262">
        <f t="shared" si="44"/>
        <v>4.3223405979024679E-4</v>
      </c>
      <c r="BP121" s="262">
        <f t="shared" si="45"/>
        <v>1.0767537557435235E-3</v>
      </c>
      <c r="BQ121" s="262">
        <f t="shared" si="46"/>
        <v>7.7764081058973977E-4</v>
      </c>
      <c r="BR121" s="262">
        <f t="shared" si="47"/>
        <v>2.1598491286987879E-4</v>
      </c>
      <c r="BS121" s="262">
        <f t="shared" si="58"/>
        <v>170.18110284739669</v>
      </c>
      <c r="BT121" s="262">
        <f t="shared" si="59"/>
        <v>46.249044397556403</v>
      </c>
      <c r="BU121" s="262">
        <f t="shared" si="60"/>
        <v>115.21265186455702</v>
      </c>
      <c r="BV121" s="262">
        <f t="shared" si="61"/>
        <v>83.207566733102155</v>
      </c>
      <c r="BW121" s="262">
        <f t="shared" si="62"/>
        <v>23.11038567707703</v>
      </c>
      <c r="BX121" s="262">
        <f t="shared" si="63"/>
        <v>170.18110284739669</v>
      </c>
      <c r="BY121" s="262">
        <f t="shared" si="64"/>
        <v>92.498088795112807</v>
      </c>
      <c r="BZ121" s="262">
        <f t="shared" si="65"/>
        <v>432.0474444920888</v>
      </c>
      <c r="CA121" s="262">
        <f t="shared" si="66"/>
        <v>715.58507390467855</v>
      </c>
      <c r="CB121" s="262">
        <f t="shared" si="67"/>
        <v>647.09079895815682</v>
      </c>
      <c r="CC121" s="262">
        <f t="shared" si="68"/>
        <v>2057.4025089974339</v>
      </c>
      <c r="CD121" s="262">
        <f t="shared" si="69"/>
        <v>232.74319078200438</v>
      </c>
      <c r="CE121" s="262">
        <f t="shared" si="70"/>
        <v>592.9306631694252</v>
      </c>
      <c r="CF121" s="262">
        <f t="shared" si="71"/>
        <v>601.78205535303016</v>
      </c>
      <c r="CG121" s="262">
        <f t="shared" si="72"/>
        <v>298.32344826447695</v>
      </c>
      <c r="CH121" s="262">
        <f t="shared" si="73"/>
        <v>139.16730865774818</v>
      </c>
      <c r="CI121" s="262">
        <f t="shared" si="74"/>
        <v>82.793174725017366</v>
      </c>
      <c r="CJ121" s="262">
        <f t="shared" si="75"/>
        <v>49.262614640177972</v>
      </c>
      <c r="CK121" s="262">
        <f t="shared" si="76"/>
        <v>21.559784141872381</v>
      </c>
      <c r="CL121" s="262">
        <f t="shared" si="77"/>
        <v>15.101421015539755</v>
      </c>
      <c r="CM121" s="262">
        <f t="shared" si="78"/>
        <v>23.73884824814154</v>
      </c>
      <c r="CN121" s="262">
        <f>CD121*parameters!J$4+CE121*parameters!K$4+CF121*parameters!L$4+CG121*parameters!M$4+CH121*parameters!N$4+CI121*parameters!O$4+CJ121*parameters!P$4+CK121*parameters!Q$4+CL121*parameters!R$4+CM121*parameters!S$4</f>
        <v>144053.19831390562</v>
      </c>
      <c r="CO121" s="262">
        <f t="shared" si="79"/>
        <v>55975.637252173008</v>
      </c>
      <c r="CP121" s="262">
        <f t="shared" si="80"/>
        <v>15212.14570326698</v>
      </c>
      <c r="CQ121" s="262">
        <f t="shared" si="81"/>
        <v>37895.521298944215</v>
      </c>
      <c r="CR121" s="262">
        <f t="shared" si="82"/>
        <v>27368.47096510253</v>
      </c>
      <c r="CS121" s="262">
        <f t="shared" si="83"/>
        <v>7601.4230944188948</v>
      </c>
      <c r="CT121" s="349" t="s">
        <v>4072</v>
      </c>
      <c r="CU121" t="s">
        <v>4073</v>
      </c>
      <c r="CV121" t="s">
        <v>4074</v>
      </c>
      <c r="CW121">
        <v>336413</v>
      </c>
      <c r="CX121" s="262">
        <v>9.0844061015469893E-2</v>
      </c>
      <c r="CY121">
        <v>95691</v>
      </c>
      <c r="CZ121">
        <v>0.71555499</v>
      </c>
      <c r="DA121">
        <v>194629</v>
      </c>
      <c r="DB121">
        <v>134764</v>
      </c>
      <c r="DC121">
        <v>2424</v>
      </c>
      <c r="DD121">
        <v>2902</v>
      </c>
      <c r="DE121">
        <v>873</v>
      </c>
      <c r="DF121">
        <v>821</v>
      </c>
      <c r="DG121">
        <v>139276</v>
      </c>
      <c r="DH121">
        <v>96437</v>
      </c>
      <c r="DI121">
        <v>1735</v>
      </c>
      <c r="DJ121">
        <v>2077</v>
      </c>
      <c r="DK121">
        <v>625</v>
      </c>
      <c r="DL121">
        <v>588</v>
      </c>
      <c r="DM121" s="262">
        <v>55353</v>
      </c>
      <c r="DN121" s="262">
        <v>38327</v>
      </c>
      <c r="DO121" s="262">
        <v>689</v>
      </c>
      <c r="DP121" s="262">
        <v>825</v>
      </c>
      <c r="DQ121" s="262">
        <v>248</v>
      </c>
      <c r="DR121" s="262">
        <v>233</v>
      </c>
      <c r="DS121" s="262">
        <v>0.57854185183093398</v>
      </c>
      <c r="DT121" s="262">
        <v>0.40059094030254477</v>
      </c>
      <c r="DU121" s="262">
        <v>7.2054290410893751E-3</v>
      </c>
      <c r="DV121" s="262">
        <v>8.6263015995220165E-3</v>
      </c>
      <c r="DW121" s="262">
        <v>2.5950245680160995E-3</v>
      </c>
      <c r="DX121" s="262">
        <v>2.44045265789372E-3</v>
      </c>
      <c r="DY121" s="262">
        <v>19339.400000000001</v>
      </c>
      <c r="DZ121" s="262">
        <v>11220.64</v>
      </c>
      <c r="EA121" s="262">
        <v>58.19</v>
      </c>
      <c r="EB121" s="262">
        <v>1376.27</v>
      </c>
      <c r="EC121" s="262">
        <v>350.14</v>
      </c>
      <c r="ED121" s="262">
        <v>768.81</v>
      </c>
      <c r="EE121" s="262">
        <f t="shared" si="48"/>
        <v>0.58403458413424159</v>
      </c>
      <c r="EF121" s="262">
        <f t="shared" si="49"/>
        <v>0.33885445340186543</v>
      </c>
      <c r="EG121" s="262">
        <f t="shared" si="50"/>
        <v>1.7572919765231349E-3</v>
      </c>
      <c r="EH121" s="262">
        <f t="shared" si="51"/>
        <v>4.1562265484266968E-2</v>
      </c>
      <c r="EI121" s="262">
        <f t="shared" si="52"/>
        <v>1.0573951068221524E-2</v>
      </c>
      <c r="EJ121" s="262">
        <f t="shared" si="53"/>
        <v>2.3217453934881446E-2</v>
      </c>
      <c r="EK121" s="262">
        <v>9.6841728999999994E-3</v>
      </c>
      <c r="EP121" s="262">
        <v>8.3272039020273244E-3</v>
      </c>
      <c r="EQ121" s="262">
        <v>0.11184621227445722</v>
      </c>
      <c r="EU121" s="262">
        <v>6495.22</v>
      </c>
    </row>
    <row r="122" spans="1:151">
      <c r="A122" s="352">
        <v>6413</v>
      </c>
      <c r="B122" s="262">
        <v>6</v>
      </c>
      <c r="C122" s="262">
        <v>4</v>
      </c>
      <c r="D122" s="262">
        <v>13</v>
      </c>
      <c r="E122" s="262" t="s">
        <v>191</v>
      </c>
      <c r="F122" s="262" t="s">
        <v>2439</v>
      </c>
      <c r="G122" s="262" t="s">
        <v>2440</v>
      </c>
      <c r="H122" s="262" t="s">
        <v>2202</v>
      </c>
      <c r="I122" s="262">
        <v>7.3013152831178014E-4</v>
      </c>
      <c r="J122" s="262">
        <v>4.2767702936096716</v>
      </c>
      <c r="K122" s="262">
        <v>2.6848388380421806</v>
      </c>
      <c r="L122" s="262">
        <v>5.1026134359467692</v>
      </c>
      <c r="M122" s="262">
        <v>3.5689488910318228</v>
      </c>
      <c r="N122" s="262">
        <v>3.8686131386861313</v>
      </c>
      <c r="O122" s="262">
        <v>5.242819843342037</v>
      </c>
      <c r="P122" s="262">
        <v>4.4239631336405534</v>
      </c>
      <c r="Q122" s="262">
        <v>2.382183908045977</v>
      </c>
      <c r="R122" s="262">
        <v>2.5728155339805827</v>
      </c>
      <c r="S122" s="262">
        <v>2.5735294117647061</v>
      </c>
      <c r="T122" s="262">
        <v>2.5735294117647061</v>
      </c>
      <c r="U122">
        <v>2316</v>
      </c>
      <c r="V122">
        <v>2513</v>
      </c>
      <c r="W122">
        <v>6237</v>
      </c>
      <c r="X122">
        <v>1311</v>
      </c>
      <c r="Y122">
        <v>817</v>
      </c>
      <c r="Z122">
        <v>554</v>
      </c>
      <c r="AA122">
        <v>374</v>
      </c>
      <c r="AB122">
        <v>0</v>
      </c>
      <c r="AC122">
        <v>9905</v>
      </c>
      <c r="AD122">
        <v>6747</v>
      </c>
      <c r="AE122">
        <v>31825</v>
      </c>
      <c r="AF122">
        <v>4761</v>
      </c>
      <c r="AG122">
        <v>3928</v>
      </c>
      <c r="AH122">
        <v>1359</v>
      </c>
      <c r="AI122" s="262">
        <v>963</v>
      </c>
      <c r="AJ122" s="262">
        <v>0</v>
      </c>
      <c r="AK122" s="262">
        <v>0.40062246670526924</v>
      </c>
      <c r="AL122" s="262">
        <v>0.15923566878980891</v>
      </c>
      <c r="AM122" s="262">
        <v>0.24348581354950782</v>
      </c>
      <c r="AN122" s="262">
        <v>0.14135784597568038</v>
      </c>
      <c r="AO122" s="262">
        <v>5.5298204979733645E-2</v>
      </c>
      <c r="AP122" s="262">
        <v>8.3969335604770018E-2</v>
      </c>
      <c r="AQ122" s="262">
        <v>0.26650766609880749</v>
      </c>
      <c r="AR122" s="262">
        <v>0.328160136286201</v>
      </c>
      <c r="AS122" s="262">
        <v>0.15073253833049405</v>
      </c>
      <c r="AT122" s="262">
        <v>7.0988074957410566E-2</v>
      </c>
      <c r="AU122" s="262">
        <v>4.3066439522998295E-2</v>
      </c>
      <c r="AV122" s="262">
        <v>2.5264054514480407E-2</v>
      </c>
      <c r="AW122" s="262">
        <v>1.151618398637138E-2</v>
      </c>
      <c r="AX122" s="262">
        <v>7.8023850085178871E-3</v>
      </c>
      <c r="AY122" s="262">
        <v>1.1993185689948893E-2</v>
      </c>
      <c r="AZ122" s="262">
        <v>5535</v>
      </c>
      <c r="BA122" s="262">
        <v>2200</v>
      </c>
      <c r="BB122" s="262">
        <v>3364</v>
      </c>
      <c r="BC122" s="262">
        <v>1953</v>
      </c>
      <c r="BD122" s="262">
        <v>764</v>
      </c>
      <c r="BE122" s="262">
        <v>58700</v>
      </c>
      <c r="BF122" s="262">
        <v>1</v>
      </c>
      <c r="BG122" s="262">
        <v>2</v>
      </c>
      <c r="BH122" s="262">
        <v>3.19</v>
      </c>
      <c r="BI122" s="262">
        <v>10</v>
      </c>
      <c r="BJ122" s="262">
        <v>24</v>
      </c>
      <c r="BK122" s="262">
        <f t="shared" si="54"/>
        <v>58532</v>
      </c>
      <c r="BL122" s="262">
        <f t="shared" si="55"/>
        <v>-168</v>
      </c>
      <c r="BM122" s="274">
        <f t="shared" si="56"/>
        <v>-2.8620102214650766E-3</v>
      </c>
      <c r="BN122" s="262">
        <f t="shared" si="57"/>
        <v>2.925070938915535E-4</v>
      </c>
      <c r="BO122" s="262">
        <f t="shared" si="44"/>
        <v>1.1626298221525162E-4</v>
      </c>
      <c r="BP122" s="262">
        <f t="shared" si="45"/>
        <v>1.7777666916913928E-4</v>
      </c>
      <c r="BQ122" s="262">
        <f t="shared" si="46"/>
        <v>1.0320982012108473E-4</v>
      </c>
      <c r="BR122" s="262">
        <f t="shared" si="47"/>
        <v>4.0374962914751017E-5</v>
      </c>
      <c r="BS122" s="262">
        <f t="shared" si="58"/>
        <v>31.298259046396225</v>
      </c>
      <c r="BT122" s="262">
        <f t="shared" si="59"/>
        <v>12.440139097031922</v>
      </c>
      <c r="BU122" s="262">
        <f t="shared" si="60"/>
        <v>19.022103601097903</v>
      </c>
      <c r="BV122" s="262">
        <f t="shared" si="61"/>
        <v>11.043450752956065</v>
      </c>
      <c r="BW122" s="262">
        <f t="shared" si="62"/>
        <v>4.3201210318783589</v>
      </c>
      <c r="BX122" s="262">
        <f t="shared" si="63"/>
        <v>31.298259046396225</v>
      </c>
      <c r="BY122" s="262">
        <f t="shared" si="64"/>
        <v>24.880278194063845</v>
      </c>
      <c r="BZ122" s="262">
        <f t="shared" si="65"/>
        <v>60.68051048750231</v>
      </c>
      <c r="CA122" s="262">
        <f t="shared" si="66"/>
        <v>110.43450752956065</v>
      </c>
      <c r="CB122" s="262">
        <f t="shared" si="67"/>
        <v>103.68290476508062</v>
      </c>
      <c r="CC122" s="262">
        <f t="shared" si="68"/>
        <v>330.97646002260365</v>
      </c>
      <c r="CD122" s="262">
        <f t="shared" si="69"/>
        <v>27.791873448916753</v>
      </c>
      <c r="CE122" s="262">
        <f t="shared" si="70"/>
        <v>88.207763894269362</v>
      </c>
      <c r="CF122" s="262">
        <f t="shared" si="71"/>
        <v>108.61328022854197</v>
      </c>
      <c r="CG122" s="262">
        <f t="shared" si="72"/>
        <v>49.888921946848335</v>
      </c>
      <c r="CH122" s="262">
        <f t="shared" si="73"/>
        <v>23.49538175322299</v>
      </c>
      <c r="CI122" s="262">
        <f t="shared" si="74"/>
        <v>14.253977699099522</v>
      </c>
      <c r="CJ122" s="262">
        <f t="shared" si="75"/>
        <v>8.3618073290208041</v>
      </c>
      <c r="CK122" s="262">
        <f t="shared" si="76"/>
        <v>3.8115858087781951</v>
      </c>
      <c r="CL122" s="262">
        <f t="shared" si="77"/>
        <v>2.5824057698526826</v>
      </c>
      <c r="CM122" s="262">
        <f t="shared" si="78"/>
        <v>3.9694621440530318</v>
      </c>
      <c r="CN122" s="262">
        <f>CD122*parameters!J$4+CE122*parameters!K$4+CF122*parameters!L$4+CG122*parameters!M$4+CH122*parameters!N$4+CI122*parameters!O$4+CJ122*parameters!P$4+CK122*parameters!Q$4+CL122*parameters!R$4+CM122*parameters!S$4</f>
        <v>24073.970329802538</v>
      </c>
      <c r="CO122" s="262">
        <f t="shared" si="79"/>
        <v>9644.5733769149574</v>
      </c>
      <c r="CP122" s="262">
        <f t="shared" si="80"/>
        <v>3833.4347658921238</v>
      </c>
      <c r="CQ122" s="262">
        <f t="shared" si="81"/>
        <v>5861.6702511186841</v>
      </c>
      <c r="CR122" s="262">
        <f t="shared" si="82"/>
        <v>3403.0445899033266</v>
      </c>
      <c r="CS122" s="262">
        <f t="shared" si="83"/>
        <v>1331.2473459734467</v>
      </c>
      <c r="CT122" s="349" t="s">
        <v>4075</v>
      </c>
      <c r="CU122" t="s">
        <v>4076</v>
      </c>
      <c r="CV122" t="s">
        <v>4077</v>
      </c>
      <c r="CW122">
        <v>55974</v>
      </c>
      <c r="CX122" s="262">
        <v>1.5115068297836029E-2</v>
      </c>
      <c r="CY122">
        <v>9061</v>
      </c>
      <c r="CZ122">
        <v>0.83812127000000003</v>
      </c>
      <c r="DA122">
        <v>36034</v>
      </c>
      <c r="DB122">
        <v>18688</v>
      </c>
      <c r="DC122">
        <v>537</v>
      </c>
      <c r="DD122">
        <v>528</v>
      </c>
      <c r="DE122">
        <v>81</v>
      </c>
      <c r="DF122">
        <v>106</v>
      </c>
      <c r="DG122">
        <v>30200</v>
      </c>
      <c r="DH122">
        <v>15662</v>
      </c>
      <c r="DI122">
        <v>450</v>
      </c>
      <c r="DJ122">
        <v>443</v>
      </c>
      <c r="DK122">
        <v>68</v>
      </c>
      <c r="DL122">
        <v>89</v>
      </c>
      <c r="DM122" s="262">
        <v>5834</v>
      </c>
      <c r="DN122" s="262">
        <v>3026</v>
      </c>
      <c r="DO122" s="262">
        <v>87</v>
      </c>
      <c r="DP122" s="262">
        <v>85</v>
      </c>
      <c r="DQ122" s="262">
        <v>13</v>
      </c>
      <c r="DR122" s="262">
        <v>17</v>
      </c>
      <c r="DS122" s="262">
        <v>0.64376317576017439</v>
      </c>
      <c r="DT122" s="262">
        <v>0.33386929645907026</v>
      </c>
      <c r="DU122" s="262">
        <v>9.5937399506913924E-3</v>
      </c>
      <c r="DV122" s="262">
        <v>9.4329510129703073E-3</v>
      </c>
      <c r="DW122" s="262">
        <v>1.4471004394897632E-3</v>
      </c>
      <c r="DX122" s="262">
        <v>1.8937363776038874E-3</v>
      </c>
      <c r="DY122" s="262">
        <v>3217.78</v>
      </c>
      <c r="DZ122" s="262">
        <v>1866.94</v>
      </c>
      <c r="EA122" s="262">
        <v>9.68</v>
      </c>
      <c r="EB122" s="262">
        <v>228.98</v>
      </c>
      <c r="EC122" s="262">
        <v>58.25</v>
      </c>
      <c r="ED122" s="262">
        <v>127.92</v>
      </c>
      <c r="EE122" s="262">
        <f t="shared" si="48"/>
        <v>0.58403680881378695</v>
      </c>
      <c r="EF122" s="262">
        <f t="shared" si="49"/>
        <v>0.33885526041146735</v>
      </c>
      <c r="EG122" s="262">
        <f t="shared" si="50"/>
        <v>1.7569492971295296E-3</v>
      </c>
      <c r="EH122" s="262">
        <f t="shared" si="51"/>
        <v>4.1560563022388398E-2</v>
      </c>
      <c r="EI122" s="262">
        <f t="shared" si="52"/>
        <v>1.0572551297292882E-2</v>
      </c>
      <c r="EJ122" s="262">
        <f t="shared" si="53"/>
        <v>2.3217867157934859E-2</v>
      </c>
      <c r="EK122" s="262">
        <v>1.6112960999999999E-3</v>
      </c>
      <c r="EP122" s="262">
        <v>1.414324950043322E-3</v>
      </c>
      <c r="EQ122" s="262">
        <v>1.8996399085303366E-2</v>
      </c>
      <c r="EU122" s="262">
        <v>1103.17</v>
      </c>
    </row>
    <row r="123" spans="1:151">
      <c r="A123" s="352">
        <v>6414</v>
      </c>
      <c r="B123" s="262">
        <v>6</v>
      </c>
      <c r="C123" s="262">
        <v>4</v>
      </c>
      <c r="D123" s="262">
        <v>14</v>
      </c>
      <c r="E123" s="262" t="s">
        <v>191</v>
      </c>
      <c r="F123" s="262" t="s">
        <v>2441</v>
      </c>
      <c r="G123" s="262" t="s">
        <v>2442</v>
      </c>
      <c r="H123" s="262" t="s">
        <v>2202</v>
      </c>
      <c r="I123" s="262">
        <v>2.1076893271322183E-3</v>
      </c>
      <c r="J123" s="262">
        <v>4.2072096490039304</v>
      </c>
      <c r="K123" s="262">
        <v>2.7541543364443433</v>
      </c>
      <c r="L123" s="262">
        <v>3.7519384264538198</v>
      </c>
      <c r="M123" s="262">
        <v>2.5556187766714085</v>
      </c>
      <c r="N123" s="262">
        <v>2.3560027758501043</v>
      </c>
      <c r="O123" s="262">
        <v>3.3729767769176635</v>
      </c>
      <c r="P123" s="262">
        <v>3.7737447065940715</v>
      </c>
      <c r="Q123" s="262">
        <v>2.5055248618784529</v>
      </c>
      <c r="R123" s="262">
        <v>2.0783410138248848</v>
      </c>
      <c r="S123" s="262">
        <v>2.0837837837837836</v>
      </c>
      <c r="T123" s="262">
        <v>2.0837837837837836</v>
      </c>
      <c r="U123">
        <v>7379</v>
      </c>
      <c r="V123">
        <v>4393</v>
      </c>
      <c r="W123">
        <v>17540</v>
      </c>
      <c r="X123">
        <v>4956</v>
      </c>
      <c r="Y123">
        <v>3074</v>
      </c>
      <c r="Z123">
        <v>2171</v>
      </c>
      <c r="AA123">
        <v>2035</v>
      </c>
      <c r="AB123">
        <v>0</v>
      </c>
      <c r="AC123">
        <v>31045</v>
      </c>
      <c r="AD123">
        <v>12099</v>
      </c>
      <c r="AE123">
        <v>65809</v>
      </c>
      <c r="AF123">
        <v>12378</v>
      </c>
      <c r="AG123">
        <v>11031</v>
      </c>
      <c r="AH123">
        <v>4976</v>
      </c>
      <c r="AI123" s="262">
        <v>4241</v>
      </c>
      <c r="AJ123" s="262">
        <v>0</v>
      </c>
      <c r="AK123" s="262">
        <v>0.48825314043577467</v>
      </c>
      <c r="AL123" s="262">
        <v>0.14354486874106762</v>
      </c>
      <c r="AM123" s="262">
        <v>0.20264272998520674</v>
      </c>
      <c r="AN123" s="262">
        <v>0.13038136549407014</v>
      </c>
      <c r="AO123" s="262">
        <v>3.5177895343880848E-2</v>
      </c>
      <c r="AP123" s="262">
        <v>6.3457124445184601E-2</v>
      </c>
      <c r="AQ123" s="262">
        <v>0.21667668290987555</v>
      </c>
      <c r="AR123" s="262">
        <v>0.29552020505542725</v>
      </c>
      <c r="AS123" s="262">
        <v>0.17090124466906573</v>
      </c>
      <c r="AT123" s="262">
        <v>9.1731892925153324E-2</v>
      </c>
      <c r="AU123" s="262">
        <v>7.0429877850103906E-2</v>
      </c>
      <c r="AV123" s="262">
        <v>4.2408532391082408E-2</v>
      </c>
      <c r="AW123" s="262">
        <v>1.9274630907471633E-2</v>
      </c>
      <c r="AX123" s="262">
        <v>1.1505405151003918E-2</v>
      </c>
      <c r="AY123" s="262">
        <v>1.809440369563171E-2</v>
      </c>
      <c r="AZ123" s="262">
        <v>19473</v>
      </c>
      <c r="BA123" s="262">
        <v>5725</v>
      </c>
      <c r="BB123" s="262">
        <v>8082</v>
      </c>
      <c r="BC123" s="262">
        <v>5200</v>
      </c>
      <c r="BD123" s="262">
        <v>1403</v>
      </c>
      <c r="BE123" s="262">
        <v>138801</v>
      </c>
      <c r="BF123" s="262">
        <v>1</v>
      </c>
      <c r="BG123" s="262">
        <v>2</v>
      </c>
      <c r="BH123" s="262">
        <v>3.38</v>
      </c>
      <c r="BI123" s="262">
        <v>8</v>
      </c>
      <c r="BJ123" s="262">
        <v>28</v>
      </c>
      <c r="BK123" s="262">
        <f t="shared" si="54"/>
        <v>139124</v>
      </c>
      <c r="BL123" s="262">
        <f t="shared" si="55"/>
        <v>323</v>
      </c>
      <c r="BM123" s="274">
        <f t="shared" si="56"/>
        <v>2.32707257152326E-3</v>
      </c>
      <c r="BN123" s="262">
        <f t="shared" si="57"/>
        <v>1.0290859330352703E-3</v>
      </c>
      <c r="BO123" s="262">
        <f t="shared" si="44"/>
        <v>3.0254798781014338E-4</v>
      </c>
      <c r="BP123" s="262">
        <f t="shared" si="45"/>
        <v>4.2710791921075615E-4</v>
      </c>
      <c r="BQ123" s="262">
        <f t="shared" si="46"/>
        <v>2.7480341250877655E-4</v>
      </c>
      <c r="BR123" s="262">
        <f t="shared" si="47"/>
        <v>7.4144074567271818E-5</v>
      </c>
      <c r="BS123" s="262">
        <f t="shared" si="58"/>
        <v>110.11219483477392</v>
      </c>
      <c r="BT123" s="262">
        <f t="shared" si="59"/>
        <v>32.372634695685342</v>
      </c>
      <c r="BU123" s="262">
        <f t="shared" si="60"/>
        <v>45.70054735555091</v>
      </c>
      <c r="BV123" s="262">
        <f t="shared" si="61"/>
        <v>29.403965138439091</v>
      </c>
      <c r="BW123" s="262">
        <f t="shared" si="62"/>
        <v>7.9334159786980845</v>
      </c>
      <c r="BX123" s="262">
        <f t="shared" si="63"/>
        <v>110.11219483477392</v>
      </c>
      <c r="BY123" s="262">
        <f t="shared" si="64"/>
        <v>64.745269391370684</v>
      </c>
      <c r="BZ123" s="262">
        <f t="shared" si="65"/>
        <v>154.46785006176208</v>
      </c>
      <c r="CA123" s="262">
        <f t="shared" si="66"/>
        <v>235.23172110751273</v>
      </c>
      <c r="CB123" s="262">
        <f t="shared" si="67"/>
        <v>222.13564740354636</v>
      </c>
      <c r="CC123" s="262">
        <f t="shared" si="68"/>
        <v>786.69268279896585</v>
      </c>
      <c r="CD123" s="262">
        <f t="shared" si="69"/>
        <v>49.92125547249011</v>
      </c>
      <c r="CE123" s="262">
        <f t="shared" si="70"/>
        <v>170.45796097835083</v>
      </c>
      <c r="CF123" s="262">
        <f t="shared" si="71"/>
        <v>232.48358293635457</v>
      </c>
      <c r="CG123" s="262">
        <f t="shared" si="72"/>
        <v>134.44675866238978</v>
      </c>
      <c r="CH123" s="262">
        <f t="shared" si="73"/>
        <v>72.164808943516348</v>
      </c>
      <c r="CI123" s="262">
        <f t="shared" si="74"/>
        <v>55.406669555101701</v>
      </c>
      <c r="CJ123" s="262">
        <f t="shared" si="75"/>
        <v>33.362482120307462</v>
      </c>
      <c r="CK123" s="262">
        <f t="shared" si="76"/>
        <v>15.163211098558724</v>
      </c>
      <c r="CL123" s="262">
        <f t="shared" si="77"/>
        <v>9.0512180449323125</v>
      </c>
      <c r="CM123" s="262">
        <f t="shared" si="78"/>
        <v>14.234734986964032</v>
      </c>
      <c r="CN123" s="262">
        <f>CD123*parameters!J$4+CE123*parameters!K$4+CF123*parameters!L$4+CG123*parameters!M$4+CH123*parameters!N$4+CI123*parameters!O$4+CJ123*parameters!P$4+CK123*parameters!Q$4+CL123*parameters!R$4+CM123*parameters!S$4</f>
        <v>64011.564006635221</v>
      </c>
      <c r="CO123" s="262">
        <f t="shared" si="79"/>
        <v>31253.847150445246</v>
      </c>
      <c r="CP123" s="262">
        <f t="shared" si="80"/>
        <v>9188.5315532429013</v>
      </c>
      <c r="CQ123" s="262">
        <f t="shared" si="81"/>
        <v>12971.47808092736</v>
      </c>
      <c r="CR123" s="262">
        <f t="shared" si="82"/>
        <v>8345.9151225961723</v>
      </c>
      <c r="CS123" s="262">
        <f t="shared" si="83"/>
        <v>2251.7920994235442</v>
      </c>
      <c r="CT123" s="349" t="s">
        <v>4078</v>
      </c>
      <c r="CU123" t="s">
        <v>4079</v>
      </c>
      <c r="CV123" t="s">
        <v>4080</v>
      </c>
      <c r="CW123">
        <v>145221</v>
      </c>
      <c r="CX123" s="262">
        <v>3.9215087956552076E-2</v>
      </c>
      <c r="CY123">
        <v>24959</v>
      </c>
      <c r="CZ123">
        <v>0.82813091999999999</v>
      </c>
      <c r="DA123">
        <v>95159</v>
      </c>
      <c r="DB123">
        <v>47193</v>
      </c>
      <c r="DC123">
        <v>1199</v>
      </c>
      <c r="DD123">
        <v>948</v>
      </c>
      <c r="DE123">
        <v>362</v>
      </c>
      <c r="DF123">
        <v>360</v>
      </c>
      <c r="DG123">
        <v>78801</v>
      </c>
      <c r="DH123">
        <v>39081</v>
      </c>
      <c r="DI123">
        <v>993</v>
      </c>
      <c r="DJ123">
        <v>785</v>
      </c>
      <c r="DK123">
        <v>300</v>
      </c>
      <c r="DL123">
        <v>298</v>
      </c>
      <c r="DM123" s="262">
        <v>16358</v>
      </c>
      <c r="DN123" s="262">
        <v>8112</v>
      </c>
      <c r="DO123" s="262">
        <v>206</v>
      </c>
      <c r="DP123" s="262">
        <v>163</v>
      </c>
      <c r="DQ123" s="262">
        <v>62</v>
      </c>
      <c r="DR123" s="262">
        <v>62</v>
      </c>
      <c r="DS123" s="262">
        <v>0.65527024328437344</v>
      </c>
      <c r="DT123" s="262">
        <v>0.32497366083417689</v>
      </c>
      <c r="DU123" s="262">
        <v>8.2563816527912622E-3</v>
      </c>
      <c r="DV123" s="262">
        <v>6.5279814902803315E-3</v>
      </c>
      <c r="DW123" s="262">
        <v>2.4927524256133753E-3</v>
      </c>
      <c r="DX123" s="262">
        <v>2.4789803127646826E-3</v>
      </c>
      <c r="DY123" s="262">
        <v>8348.33</v>
      </c>
      <c r="DZ123" s="262">
        <v>4843.67</v>
      </c>
      <c r="EA123" s="262">
        <v>25.12</v>
      </c>
      <c r="EB123" s="262">
        <v>594.1</v>
      </c>
      <c r="EC123" s="262">
        <v>151.15</v>
      </c>
      <c r="ED123" s="262">
        <v>331.87</v>
      </c>
      <c r="EE123" s="262">
        <f t="shared" si="48"/>
        <v>0.58403454818164513</v>
      </c>
      <c r="EF123" s="262">
        <f t="shared" si="49"/>
        <v>0.33885467153202964</v>
      </c>
      <c r="EG123" s="262">
        <f t="shared" si="50"/>
        <v>1.7573512127962031E-3</v>
      </c>
      <c r="EH123" s="262">
        <f t="shared" si="51"/>
        <v>4.156219568161721E-2</v>
      </c>
      <c r="EI123" s="262">
        <f t="shared" si="52"/>
        <v>1.0574189323811548E-2</v>
      </c>
      <c r="EJ123" s="262">
        <f t="shared" si="53"/>
        <v>2.3217044068100157E-2</v>
      </c>
      <c r="EK123" s="262">
        <v>4.1804171999999997E-3</v>
      </c>
      <c r="EP123" s="262">
        <v>3.3552052121383325E-3</v>
      </c>
      <c r="EQ123" s="262">
        <v>4.5065186201316318E-2</v>
      </c>
      <c r="EU123" s="262">
        <v>2617.06</v>
      </c>
    </row>
    <row r="124" spans="1:151">
      <c r="A124" s="352">
        <v>6431</v>
      </c>
      <c r="B124" s="262">
        <v>6</v>
      </c>
      <c r="C124" s="262">
        <v>4</v>
      </c>
      <c r="D124" s="262">
        <v>31</v>
      </c>
      <c r="E124" s="262" t="s">
        <v>191</v>
      </c>
      <c r="F124" s="262" t="s">
        <v>2443</v>
      </c>
      <c r="G124" s="262" t="s">
        <v>2444</v>
      </c>
      <c r="H124" s="262" t="s">
        <v>2202</v>
      </c>
      <c r="I124" s="262">
        <v>3.6340637431881784E-3</v>
      </c>
      <c r="J124" s="262">
        <v>1.4837252557459812</v>
      </c>
      <c r="K124" s="262">
        <v>1.4707191780821918</v>
      </c>
      <c r="L124" s="262">
        <v>1.9072587044148919</v>
      </c>
      <c r="M124" s="262">
        <v>1.757172131147541</v>
      </c>
      <c r="N124" s="262">
        <v>1.6130244207889792</v>
      </c>
      <c r="O124" s="262">
        <v>2.2023999999999999</v>
      </c>
      <c r="P124" s="262">
        <v>2.0012939958592133</v>
      </c>
      <c r="Q124" s="262">
        <v>1.5754985754985755</v>
      </c>
      <c r="R124" s="262">
        <v>1.5857933579335792</v>
      </c>
      <c r="S124" s="262">
        <v>1.674347158218126</v>
      </c>
      <c r="T124" s="262">
        <v>1.674347158218126</v>
      </c>
      <c r="U124">
        <v>7527</v>
      </c>
      <c r="V124">
        <v>5840</v>
      </c>
      <c r="W124">
        <v>31507</v>
      </c>
      <c r="X124">
        <v>11002</v>
      </c>
      <c r="Y124">
        <v>7614</v>
      </c>
      <c r="Z124">
        <v>4625</v>
      </c>
      <c r="AA124">
        <v>3581</v>
      </c>
      <c r="AB124">
        <v>0</v>
      </c>
      <c r="AC124">
        <v>11168</v>
      </c>
      <c r="AD124">
        <v>8589</v>
      </c>
      <c r="AE124">
        <v>60092</v>
      </c>
      <c r="AF124">
        <v>18872</v>
      </c>
      <c r="AG124">
        <v>15992</v>
      </c>
      <c r="AH124">
        <v>7309</v>
      </c>
      <c r="AI124" s="262">
        <v>5995</v>
      </c>
      <c r="AJ124" s="262">
        <v>0</v>
      </c>
      <c r="AK124" s="262">
        <v>0.60573539249047492</v>
      </c>
      <c r="AL124" s="262">
        <v>0.25434080795742081</v>
      </c>
      <c r="AM124" s="262">
        <v>0.11944856469767036</v>
      </c>
      <c r="AN124" s="262">
        <v>1.5312799930198063E-2</v>
      </c>
      <c r="AO124" s="262">
        <v>5.1624349242358142E-3</v>
      </c>
      <c r="AP124" s="262">
        <v>2.2784131522516082E-2</v>
      </c>
      <c r="AQ124" s="262">
        <v>8.8724088634739101E-2</v>
      </c>
      <c r="AR124" s="262">
        <v>0.18947787380596531</v>
      </c>
      <c r="AS124" s="262">
        <v>0.20828188966144648</v>
      </c>
      <c r="AT124" s="262">
        <v>0.15188608746507246</v>
      </c>
      <c r="AU124" s="262">
        <v>0.13597374748196764</v>
      </c>
      <c r="AV124" s="262">
        <v>8.7221391903307563E-2</v>
      </c>
      <c r="AW124" s="262">
        <v>4.4544804730651762E-2</v>
      </c>
      <c r="AX124" s="262">
        <v>2.7064786535837285E-2</v>
      </c>
      <c r="AY124" s="262">
        <v>4.4041198258496325E-2</v>
      </c>
      <c r="AZ124" s="262">
        <v>41654</v>
      </c>
      <c r="BA124" s="262">
        <v>17490</v>
      </c>
      <c r="BB124" s="262">
        <v>8214</v>
      </c>
      <c r="BC124" s="262">
        <v>1053</v>
      </c>
      <c r="BD124" s="262">
        <v>355</v>
      </c>
      <c r="BE124" s="262">
        <v>123175</v>
      </c>
      <c r="BF124" s="262">
        <v>1</v>
      </c>
      <c r="BG124" s="262">
        <v>2</v>
      </c>
      <c r="BH124" s="262">
        <v>3.89</v>
      </c>
      <c r="BI124" s="262">
        <v>7.2</v>
      </c>
      <c r="BJ124" s="262">
        <v>20</v>
      </c>
      <c r="BK124" s="262">
        <f t="shared" si="54"/>
        <v>123268</v>
      </c>
      <c r="BL124" s="262">
        <f t="shared" si="55"/>
        <v>93</v>
      </c>
      <c r="BM124" s="274">
        <f t="shared" si="56"/>
        <v>7.550233407753197E-4</v>
      </c>
      <c r="BN124" s="262">
        <f t="shared" si="57"/>
        <v>2.2012810278154958E-3</v>
      </c>
      <c r="BO124" s="262">
        <f t="shared" si="44"/>
        <v>9.2429070861125033E-4</v>
      </c>
      <c r="BP124" s="262">
        <f t="shared" si="45"/>
        <v>4.3408369814367122E-4</v>
      </c>
      <c r="BQ124" s="262">
        <f t="shared" si="46"/>
        <v>5.5647691033027246E-5</v>
      </c>
      <c r="BR124" s="262">
        <f t="shared" si="47"/>
        <v>1.8760617584733784E-5</v>
      </c>
      <c r="BS124" s="262">
        <f t="shared" si="58"/>
        <v>235.53706997625804</v>
      </c>
      <c r="BT124" s="262">
        <f t="shared" si="59"/>
        <v>98.899105821403779</v>
      </c>
      <c r="BU124" s="262">
        <f t="shared" si="60"/>
        <v>46.446955701372822</v>
      </c>
      <c r="BV124" s="262">
        <f t="shared" si="61"/>
        <v>5.954302940533915</v>
      </c>
      <c r="BW124" s="262">
        <f t="shared" si="62"/>
        <v>2.0073860815665148</v>
      </c>
      <c r="BX124" s="262">
        <f t="shared" si="63"/>
        <v>235.53706997625804</v>
      </c>
      <c r="BY124" s="262">
        <f t="shared" si="64"/>
        <v>197.79821164280756</v>
      </c>
      <c r="BZ124" s="262">
        <f t="shared" si="65"/>
        <v>180.67865767834027</v>
      </c>
      <c r="CA124" s="262">
        <f t="shared" si="66"/>
        <v>42.870981171844186</v>
      </c>
      <c r="CB124" s="262">
        <f t="shared" si="67"/>
        <v>40.147721631330299</v>
      </c>
      <c r="CC124" s="262">
        <f t="shared" si="68"/>
        <v>697.03264210058035</v>
      </c>
      <c r="CD124" s="262">
        <f t="shared" si="69"/>
        <v>15.881283393106502</v>
      </c>
      <c r="CE124" s="262">
        <f t="shared" si="70"/>
        <v>61.843585919038269</v>
      </c>
      <c r="CF124" s="262">
        <f t="shared" si="71"/>
        <v>132.07226299857234</v>
      </c>
      <c r="CG124" s="262">
        <f t="shared" si="72"/>
        <v>145.17927585241958</v>
      </c>
      <c r="CH124" s="262">
        <f t="shared" si="73"/>
        <v>105.8695608440993</v>
      </c>
      <c r="CI124" s="262">
        <f t="shared" si="74"/>
        <v>94.77814046367304</v>
      </c>
      <c r="CJ124" s="262">
        <f t="shared" si="75"/>
        <v>60.796157246052637</v>
      </c>
      <c r="CK124" s="262">
        <f t="shared" si="76"/>
        <v>31.049182933260628</v>
      </c>
      <c r="CL124" s="262">
        <f t="shared" si="77"/>
        <v>18.865039666962875</v>
      </c>
      <c r="CM124" s="262">
        <f t="shared" si="78"/>
        <v>30.698152783395173</v>
      </c>
      <c r="CN124" s="262">
        <f>CD124*parameters!J$4+CE124*parameters!K$4+CF124*parameters!L$4+CG124*parameters!M$4+CH124*parameters!N$4+CI124*parameters!O$4+CJ124*parameters!P$4+CK124*parameters!Q$4+CL124*parameters!R$4+CM124*parameters!S$4</f>
        <v>73780.026458616456</v>
      </c>
      <c r="CO124" s="262">
        <f t="shared" si="79"/>
        <v>44691.173284867662</v>
      </c>
      <c r="CP124" s="262">
        <f t="shared" si="80"/>
        <v>18765.271540604394</v>
      </c>
      <c r="CQ124" s="262">
        <f t="shared" si="81"/>
        <v>8812.9182638378788</v>
      </c>
      <c r="CR124" s="262">
        <f t="shared" si="82"/>
        <v>1129.7787840055132</v>
      </c>
      <c r="CS124" s="262">
        <f t="shared" si="83"/>
        <v>380.88458530100399</v>
      </c>
      <c r="CT124" s="349" t="s">
        <v>4081</v>
      </c>
      <c r="CU124" t="s">
        <v>4082</v>
      </c>
      <c r="CV124" t="s">
        <v>4083</v>
      </c>
      <c r="CW124">
        <v>170925</v>
      </c>
      <c r="CX124" s="262">
        <v>4.615612693049672E-2</v>
      </c>
      <c r="CY124">
        <v>13737</v>
      </c>
      <c r="CZ124">
        <v>0.91963141999999998</v>
      </c>
      <c r="DA124">
        <v>115563</v>
      </c>
      <c r="DB124">
        <v>52292</v>
      </c>
      <c r="DC124">
        <v>1438</v>
      </c>
      <c r="DD124">
        <v>1071</v>
      </c>
      <c r="DE124">
        <v>238</v>
      </c>
      <c r="DF124">
        <v>323</v>
      </c>
      <c r="DG124">
        <v>106277</v>
      </c>
      <c r="DH124">
        <v>48090</v>
      </c>
      <c r="DI124">
        <v>1319</v>
      </c>
      <c r="DJ124">
        <v>984</v>
      </c>
      <c r="DK124">
        <v>221</v>
      </c>
      <c r="DL124">
        <v>298</v>
      </c>
      <c r="DM124" s="262">
        <v>9286</v>
      </c>
      <c r="DN124" s="262">
        <v>4202</v>
      </c>
      <c r="DO124" s="262">
        <v>119</v>
      </c>
      <c r="DP124" s="262">
        <v>87</v>
      </c>
      <c r="DQ124" s="262">
        <v>17</v>
      </c>
      <c r="DR124" s="262">
        <v>25</v>
      </c>
      <c r="DS124" s="262">
        <v>0.67610355419043444</v>
      </c>
      <c r="DT124" s="262">
        <v>0.30593535176246894</v>
      </c>
      <c r="DU124" s="262">
        <v>8.413046657890888E-3</v>
      </c>
      <c r="DV124" s="262">
        <v>6.2659060991663009E-3</v>
      </c>
      <c r="DW124" s="262">
        <v>1.3924235775925114E-3</v>
      </c>
      <c r="DX124" s="262">
        <v>1.8897177124469796E-3</v>
      </c>
      <c r="DY124" s="262">
        <v>9825.98</v>
      </c>
      <c r="DZ124" s="262">
        <v>5701</v>
      </c>
      <c r="EA124" s="262">
        <v>29.56</v>
      </c>
      <c r="EB124" s="262">
        <v>699.25</v>
      </c>
      <c r="EC124" s="262">
        <v>177.9</v>
      </c>
      <c r="ED124" s="262">
        <v>390.62</v>
      </c>
      <c r="EE124" s="262">
        <f t="shared" si="48"/>
        <v>0.58403464986082643</v>
      </c>
      <c r="EF124" s="262">
        <f t="shared" si="49"/>
        <v>0.33885490697686865</v>
      </c>
      <c r="EG124" s="262">
        <f t="shared" si="50"/>
        <v>1.7569814155825709E-3</v>
      </c>
      <c r="EH124" s="262">
        <f t="shared" si="51"/>
        <v>4.1561882775578915E-2</v>
      </c>
      <c r="EI124" s="262">
        <f t="shared" si="52"/>
        <v>1.057398490636466E-2</v>
      </c>
      <c r="EJ124" s="262">
        <f t="shared" si="53"/>
        <v>2.3217594064778885E-2</v>
      </c>
      <c r="EK124" s="262">
        <v>4.9203438E-3</v>
      </c>
      <c r="EP124" s="262">
        <v>3.2507294570775259E-3</v>
      </c>
      <c r="EQ124" s="262">
        <v>4.3661927962951305E-2</v>
      </c>
      <c r="EU124" s="262">
        <v>2535.5700000000002</v>
      </c>
    </row>
    <row r="125" spans="1:151">
      <c r="A125" s="352">
        <v>6432</v>
      </c>
      <c r="B125" s="262">
        <v>6</v>
      </c>
      <c r="C125" s="262">
        <v>4</v>
      </c>
      <c r="D125" s="262">
        <v>32</v>
      </c>
      <c r="E125" s="262" t="s">
        <v>191</v>
      </c>
      <c r="F125" s="262" t="s">
        <v>2445</v>
      </c>
      <c r="G125" s="262" t="s">
        <v>2446</v>
      </c>
      <c r="H125" s="262" t="s">
        <v>2202</v>
      </c>
      <c r="I125" s="262">
        <v>3.9565878252153059E-3</v>
      </c>
      <c r="J125" s="262">
        <v>1.4972184448015824</v>
      </c>
      <c r="K125" s="262">
        <v>1.5083624333762176</v>
      </c>
      <c r="L125" s="262">
        <v>1.824753395496657</v>
      </c>
      <c r="M125" s="262">
        <v>1.6084303937881308</v>
      </c>
      <c r="N125" s="262">
        <v>1.7101601470202152</v>
      </c>
      <c r="O125" s="262">
        <v>2.488243761996161</v>
      </c>
      <c r="P125" s="262">
        <v>1.8291519800953764</v>
      </c>
      <c r="Q125" s="262">
        <v>1.4476003917727718</v>
      </c>
      <c r="R125" s="262">
        <v>1.4368811881188119</v>
      </c>
      <c r="S125" s="262">
        <v>1.422514619883041</v>
      </c>
      <c r="T125" s="262">
        <v>1.422514619883041</v>
      </c>
      <c r="U125">
        <v>8089</v>
      </c>
      <c r="V125">
        <v>5441</v>
      </c>
      <c r="W125">
        <v>33353</v>
      </c>
      <c r="X125">
        <v>12824</v>
      </c>
      <c r="Y125">
        <v>8991</v>
      </c>
      <c r="Z125">
        <v>5487</v>
      </c>
      <c r="AA125">
        <v>3762</v>
      </c>
      <c r="AB125">
        <v>0</v>
      </c>
      <c r="AC125">
        <v>12111</v>
      </c>
      <c r="AD125">
        <v>8207</v>
      </c>
      <c r="AE125">
        <v>60861</v>
      </c>
      <c r="AF125">
        <v>21014</v>
      </c>
      <c r="AG125">
        <v>19193</v>
      </c>
      <c r="AH125">
        <v>7917</v>
      </c>
      <c r="AI125" s="262">
        <v>5352</v>
      </c>
      <c r="AJ125" s="262">
        <v>0</v>
      </c>
      <c r="AK125" s="262">
        <v>0.63245134835512695</v>
      </c>
      <c r="AL125" s="262">
        <v>0.23077642281852301</v>
      </c>
      <c r="AM125" s="262">
        <v>0.11590912126514312</v>
      </c>
      <c r="AN125" s="262">
        <v>1.7296878547863603E-2</v>
      </c>
      <c r="AO125" s="262">
        <v>3.5662290133433062E-3</v>
      </c>
      <c r="AP125" s="262">
        <v>2.5522736344376556E-2</v>
      </c>
      <c r="AQ125" s="262">
        <v>9.9995394393441614E-2</v>
      </c>
      <c r="AR125" s="262">
        <v>0.19015781878473395</v>
      </c>
      <c r="AS125" s="262">
        <v>0.19063373146243359</v>
      </c>
      <c r="AT125" s="262">
        <v>0.1490374282292978</v>
      </c>
      <c r="AU125" s="262">
        <v>0.14373330467622586</v>
      </c>
      <c r="AV125" s="262">
        <v>8.9118486904725347E-2</v>
      </c>
      <c r="AW125" s="262">
        <v>4.2310172249685286E-2</v>
      </c>
      <c r="AX125" s="262">
        <v>2.875433694617581E-2</v>
      </c>
      <c r="AY125" s="262">
        <v>4.0736590008904172E-2</v>
      </c>
      <c r="AZ125" s="262">
        <v>47351</v>
      </c>
      <c r="BA125" s="262">
        <v>17278</v>
      </c>
      <c r="BB125" s="262">
        <v>8678</v>
      </c>
      <c r="BC125" s="262">
        <v>1295</v>
      </c>
      <c r="BD125" s="262">
        <v>267</v>
      </c>
      <c r="BE125" s="262">
        <v>130289</v>
      </c>
      <c r="BF125" s="262">
        <v>1</v>
      </c>
      <c r="BG125" s="262">
        <v>2</v>
      </c>
      <c r="BH125" s="262">
        <v>3.44</v>
      </c>
      <c r="BI125" s="262">
        <v>8.9</v>
      </c>
      <c r="BJ125" s="262">
        <v>26</v>
      </c>
      <c r="BK125" s="262">
        <f t="shared" si="54"/>
        <v>130227</v>
      </c>
      <c r="BL125" s="262">
        <f t="shared" si="55"/>
        <v>-62</v>
      </c>
      <c r="BM125" s="274">
        <f t="shared" si="56"/>
        <v>-4.7586519199625446E-4</v>
      </c>
      <c r="BN125" s="262">
        <f t="shared" si="57"/>
        <v>2.5023493049428996E-3</v>
      </c>
      <c r="BO125" s="262">
        <f t="shared" si="44"/>
        <v>9.1308718487050783E-4</v>
      </c>
      <c r="BP125" s="262">
        <f t="shared" si="45"/>
        <v>4.5860461802906975E-4</v>
      </c>
      <c r="BQ125" s="262">
        <f t="shared" si="46"/>
        <v>6.8436619076704932E-5</v>
      </c>
      <c r="BR125" s="262">
        <f t="shared" si="47"/>
        <v>1.4110098296123718E-5</v>
      </c>
      <c r="BS125" s="262">
        <f t="shared" si="58"/>
        <v>267.75137562889023</v>
      </c>
      <c r="BT125" s="262">
        <f t="shared" si="59"/>
        <v>97.700328781144336</v>
      </c>
      <c r="BU125" s="262">
        <f t="shared" si="60"/>
        <v>49.070694129110464</v>
      </c>
      <c r="BV125" s="262">
        <f t="shared" si="61"/>
        <v>7.3227182412074274</v>
      </c>
      <c r="BW125" s="262">
        <f t="shared" si="62"/>
        <v>1.5097805176852379</v>
      </c>
      <c r="BX125" s="262">
        <f t="shared" si="63"/>
        <v>267.75137562889023</v>
      </c>
      <c r="BY125" s="262">
        <f t="shared" si="64"/>
        <v>195.40065756228867</v>
      </c>
      <c r="BZ125" s="262">
        <f t="shared" si="65"/>
        <v>168.80318780413998</v>
      </c>
      <c r="CA125" s="262">
        <f t="shared" si="66"/>
        <v>65.172192346746101</v>
      </c>
      <c r="CB125" s="262">
        <f t="shared" si="67"/>
        <v>39.254293459816182</v>
      </c>
      <c r="CC125" s="262">
        <f t="shared" si="68"/>
        <v>736.38170680188114</v>
      </c>
      <c r="CD125" s="262">
        <f t="shared" si="69"/>
        <v>18.794476151526414</v>
      </c>
      <c r="CE125" s="262">
        <f t="shared" si="70"/>
        <v>73.634779195769795</v>
      </c>
      <c r="CF125" s="262">
        <f t="shared" si="71"/>
        <v>140.0287391584252</v>
      </c>
      <c r="CG125" s="262">
        <f t="shared" si="72"/>
        <v>140.37919254831831</v>
      </c>
      <c r="CH125" s="262">
        <f t="shared" si="73"/>
        <v>109.74843577685317</v>
      </c>
      <c r="CI125" s="262">
        <f t="shared" si="74"/>
        <v>105.842576221754</v>
      </c>
      <c r="CJ125" s="262">
        <f t="shared" si="75"/>
        <v>65.625223494502748</v>
      </c>
      <c r="CK125" s="262">
        <f t="shared" si="76"/>
        <v>31.15643685630484</v>
      </c>
      <c r="CL125" s="262">
        <f t="shared" si="77"/>
        <v>21.174167718381334</v>
      </c>
      <c r="CM125" s="262">
        <f t="shared" si="78"/>
        <v>29.997679680045312</v>
      </c>
      <c r="CN125" s="262">
        <f>CD125*parameters!J$4+CE125*parameters!K$4+CF125*parameters!L$4+CG125*parameters!M$4+CH125*parameters!N$4+CI125*parameters!O$4+CJ125*parameters!P$4+CK125*parameters!Q$4+CL125*parameters!R$4+CM125*parameters!S$4</f>
        <v>77369.707936185601</v>
      </c>
      <c r="CO125" s="262">
        <f t="shared" si="79"/>
        <v>48932.576106082954</v>
      </c>
      <c r="CP125" s="262">
        <f t="shared" si="80"/>
        <v>17855.104432026805</v>
      </c>
      <c r="CQ125" s="262">
        <f t="shared" si="81"/>
        <v>8967.8548594240438</v>
      </c>
      <c r="CR125" s="262">
        <f t="shared" si="82"/>
        <v>1338.2544414558811</v>
      </c>
      <c r="CS125" s="262">
        <f t="shared" si="83"/>
        <v>275.91809719592294</v>
      </c>
      <c r="CT125" s="349" t="s">
        <v>4084</v>
      </c>
      <c r="CU125" t="s">
        <v>4085</v>
      </c>
      <c r="CV125" t="s">
        <v>4086</v>
      </c>
      <c r="CW125">
        <v>186019</v>
      </c>
      <c r="CX125" s="262">
        <v>5.0232070062799873E-2</v>
      </c>
      <c r="CY125">
        <v>15123</v>
      </c>
      <c r="CZ125">
        <v>0.91870185000000004</v>
      </c>
      <c r="DA125">
        <v>126757</v>
      </c>
      <c r="DB125">
        <v>55176</v>
      </c>
      <c r="DC125">
        <v>1852</v>
      </c>
      <c r="DD125">
        <v>1589</v>
      </c>
      <c r="DE125">
        <v>323</v>
      </c>
      <c r="DF125">
        <v>319</v>
      </c>
      <c r="DG125">
        <v>116454</v>
      </c>
      <c r="DH125">
        <v>50691</v>
      </c>
      <c r="DI125">
        <v>1700</v>
      </c>
      <c r="DJ125">
        <v>1460</v>
      </c>
      <c r="DK125">
        <v>297</v>
      </c>
      <c r="DL125">
        <v>293</v>
      </c>
      <c r="DM125" s="262">
        <v>10303</v>
      </c>
      <c r="DN125" s="262">
        <v>4485</v>
      </c>
      <c r="DO125" s="262">
        <v>152</v>
      </c>
      <c r="DP125" s="262">
        <v>129</v>
      </c>
      <c r="DQ125" s="262">
        <v>26</v>
      </c>
      <c r="DR125" s="262">
        <v>26</v>
      </c>
      <c r="DS125" s="262">
        <v>0.68141963992925458</v>
      </c>
      <c r="DT125" s="262">
        <v>0.29661486192270681</v>
      </c>
      <c r="DU125" s="262">
        <v>9.9559722393949002E-3</v>
      </c>
      <c r="DV125" s="262">
        <v>8.5421381686816931E-3</v>
      </c>
      <c r="DW125" s="262">
        <v>1.7363817674538623E-3</v>
      </c>
      <c r="DX125" s="262">
        <v>1.714878587671152E-3</v>
      </c>
      <c r="DY125" s="262">
        <v>10693.69</v>
      </c>
      <c r="DZ125" s="262">
        <v>6204.44</v>
      </c>
      <c r="EA125" s="262">
        <v>32.18</v>
      </c>
      <c r="EB125" s="262">
        <v>761</v>
      </c>
      <c r="EC125" s="262">
        <v>193.6</v>
      </c>
      <c r="ED125" s="262">
        <v>425.12</v>
      </c>
      <c r="EE125" s="262">
        <f t="shared" si="48"/>
        <v>0.58403454281615053</v>
      </c>
      <c r="EF125" s="262">
        <f t="shared" si="49"/>
        <v>0.33885471514792714</v>
      </c>
      <c r="EG125" s="262">
        <f t="shared" si="50"/>
        <v>1.7575066780338427E-3</v>
      </c>
      <c r="EH125" s="262">
        <f t="shared" si="51"/>
        <v>4.1561919887624435E-2</v>
      </c>
      <c r="EI125" s="262">
        <f t="shared" si="52"/>
        <v>1.0573439803211683E-2</v>
      </c>
      <c r="EJ125" s="262">
        <f t="shared" si="53"/>
        <v>2.3217875667052433E-2</v>
      </c>
      <c r="EK125" s="262">
        <v>5.3548481000000002E-3</v>
      </c>
      <c r="EP125" s="262">
        <v>3.5232640639545217E-3</v>
      </c>
      <c r="EQ125" s="262">
        <v>4.7322456016729249E-2</v>
      </c>
      <c r="EU125" s="262">
        <v>2748.15</v>
      </c>
    </row>
    <row r="126" spans="1:151">
      <c r="A126" s="352">
        <v>6433</v>
      </c>
      <c r="B126" s="262">
        <v>6</v>
      </c>
      <c r="C126" s="262">
        <v>4</v>
      </c>
      <c r="D126" s="262">
        <v>33</v>
      </c>
      <c r="E126" s="262" t="s">
        <v>191</v>
      </c>
      <c r="F126" s="262" t="s">
        <v>2447</v>
      </c>
      <c r="G126" s="262" t="s">
        <v>2448</v>
      </c>
      <c r="H126" s="262" t="s">
        <v>2202</v>
      </c>
      <c r="I126" s="262">
        <v>2.9520228120654339E-3</v>
      </c>
      <c r="J126" s="262">
        <v>1.5040681173131505</v>
      </c>
      <c r="K126" s="262">
        <v>1.6362540884833878</v>
      </c>
      <c r="L126" s="262">
        <v>2.3434343434343434</v>
      </c>
      <c r="M126" s="262">
        <v>1.7923246731193752</v>
      </c>
      <c r="N126" s="262">
        <v>1.8464083175803403</v>
      </c>
      <c r="O126" s="262">
        <v>3.189327485380117</v>
      </c>
      <c r="P126" s="262">
        <v>2.1860162601626016</v>
      </c>
      <c r="Q126" s="262">
        <v>1.8587687532333161</v>
      </c>
      <c r="R126" s="262">
        <v>1.7267637178051511</v>
      </c>
      <c r="S126" s="262">
        <v>2.2255489021956087</v>
      </c>
      <c r="T126" s="262">
        <v>2.2255489021956087</v>
      </c>
      <c r="U126">
        <v>5285</v>
      </c>
      <c r="V126">
        <v>5809</v>
      </c>
      <c r="W126">
        <v>26730</v>
      </c>
      <c r="X126">
        <v>8005</v>
      </c>
      <c r="Y126">
        <v>5811</v>
      </c>
      <c r="Z126">
        <v>3719</v>
      </c>
      <c r="AA126">
        <v>2756</v>
      </c>
      <c r="AB126">
        <v>0</v>
      </c>
      <c r="AC126">
        <v>7949</v>
      </c>
      <c r="AD126">
        <v>9505</v>
      </c>
      <c r="AE126">
        <v>62640</v>
      </c>
      <c r="AF126">
        <v>14462</v>
      </c>
      <c r="AG126">
        <v>15448</v>
      </c>
      <c r="AH126">
        <v>6677</v>
      </c>
      <c r="AI126" s="262">
        <v>6133</v>
      </c>
      <c r="AJ126" s="262">
        <v>0</v>
      </c>
      <c r="AK126" s="262">
        <v>0.59946294307196568</v>
      </c>
      <c r="AL126" s="262">
        <v>0.21928034371643393</v>
      </c>
      <c r="AM126" s="262">
        <v>0.1336376655925528</v>
      </c>
      <c r="AN126" s="262">
        <v>3.8310060866451841E-2</v>
      </c>
      <c r="AO126" s="262">
        <v>9.3089867525957756E-3</v>
      </c>
      <c r="AP126" s="262">
        <v>4.0833305035824649E-2</v>
      </c>
      <c r="AQ126" s="262">
        <v>0.14305239566708547</v>
      </c>
      <c r="AR126" s="262">
        <v>0.252920302896533</v>
      </c>
      <c r="AS126" s="262">
        <v>0.18868212842541343</v>
      </c>
      <c r="AT126" s="262">
        <v>0.1266596488845122</v>
      </c>
      <c r="AU126" s="262">
        <v>0.11215151618051547</v>
      </c>
      <c r="AV126" s="262">
        <v>6.5715304424598456E-2</v>
      </c>
      <c r="AW126" s="262">
        <v>2.7233522360691365E-2</v>
      </c>
      <c r="AX126" s="262">
        <v>1.7377500084892528E-2</v>
      </c>
      <c r="AY126" s="262">
        <v>2.5374376039933443E-2</v>
      </c>
      <c r="AZ126" s="262">
        <v>33486</v>
      </c>
      <c r="BA126" s="262">
        <v>12249</v>
      </c>
      <c r="BB126" s="262">
        <v>7465</v>
      </c>
      <c r="BC126" s="262">
        <v>2140</v>
      </c>
      <c r="BD126" s="262">
        <v>520</v>
      </c>
      <c r="BE126" s="262">
        <v>117824</v>
      </c>
      <c r="BF126" s="262">
        <v>1</v>
      </c>
      <c r="BG126" s="262">
        <v>2</v>
      </c>
      <c r="BH126" s="262">
        <v>3.17</v>
      </c>
      <c r="BI126" s="262">
        <v>9.4</v>
      </c>
      <c r="BJ126" s="262">
        <v>31</v>
      </c>
      <c r="BK126" s="262">
        <f t="shared" si="54"/>
        <v>117884</v>
      </c>
      <c r="BL126" s="262">
        <f t="shared" si="55"/>
        <v>60</v>
      </c>
      <c r="BM126" s="274">
        <f t="shared" si="56"/>
        <v>5.0923411189570885E-4</v>
      </c>
      <c r="BN126" s="262">
        <f t="shared" si="57"/>
        <v>1.7696282829363253E-3</v>
      </c>
      <c r="BO126" s="262">
        <f t="shared" si="44"/>
        <v>6.473205768884623E-4</v>
      </c>
      <c r="BP126" s="262">
        <f t="shared" si="45"/>
        <v>3.9450143738038783E-4</v>
      </c>
      <c r="BQ126" s="262">
        <f t="shared" si="46"/>
        <v>1.1309217360938111E-4</v>
      </c>
      <c r="BR126" s="262">
        <f t="shared" si="47"/>
        <v>2.7480341250877655E-5</v>
      </c>
      <c r="BS126" s="262">
        <f t="shared" si="58"/>
        <v>189.35022627418681</v>
      </c>
      <c r="BT126" s="262">
        <f t="shared" si="59"/>
        <v>69.263301727065468</v>
      </c>
      <c r="BU126" s="262">
        <f t="shared" si="60"/>
        <v>42.211653799701494</v>
      </c>
      <c r="BV126" s="262">
        <f t="shared" si="61"/>
        <v>12.100862576203779</v>
      </c>
      <c r="BW126" s="262">
        <f t="shared" si="62"/>
        <v>2.940396513843909</v>
      </c>
      <c r="BX126" s="262">
        <f t="shared" si="63"/>
        <v>189.35022627418681</v>
      </c>
      <c r="BY126" s="262">
        <f t="shared" si="64"/>
        <v>138.52660345413094</v>
      </c>
      <c r="BZ126" s="262">
        <f t="shared" si="65"/>
        <v>133.81094254505373</v>
      </c>
      <c r="CA126" s="262">
        <f t="shared" si="66"/>
        <v>113.74810821631553</v>
      </c>
      <c r="CB126" s="262">
        <f t="shared" si="67"/>
        <v>91.15229192916118</v>
      </c>
      <c r="CC126" s="262">
        <f t="shared" si="68"/>
        <v>666.5881724188481</v>
      </c>
      <c r="CD126" s="262">
        <f t="shared" si="69"/>
        <v>27.218998177651699</v>
      </c>
      <c r="CE126" s="262">
        <f t="shared" si="70"/>
        <v>95.357034987860445</v>
      </c>
      <c r="CF126" s="262">
        <f t="shared" si="71"/>
        <v>168.59368247542142</v>
      </c>
      <c r="CG126" s="262">
        <f t="shared" si="72"/>
        <v>125.77327515519472</v>
      </c>
      <c r="CH126" s="262">
        <f t="shared" si="73"/>
        <v>84.42982386913998</v>
      </c>
      <c r="CI126" s="262">
        <f t="shared" si="74"/>
        <v>74.758874204772681</v>
      </c>
      <c r="CJ126" s="262">
        <f t="shared" si="75"/>
        <v>43.805044676341325</v>
      </c>
      <c r="CK126" s="262">
        <f t="shared" si="76"/>
        <v>18.153543898941091</v>
      </c>
      <c r="CL126" s="262">
        <f t="shared" si="77"/>
        <v>11.583636022796888</v>
      </c>
      <c r="CM126" s="262">
        <f t="shared" si="78"/>
        <v>16.914258950727842</v>
      </c>
      <c r="CN126" s="262">
        <f>CD126*parameters!J$4+CE126*parameters!K$4+CF126*parameters!L$4+CG126*parameters!M$4+CH126*parameters!N$4+CI126*parameters!O$4+CJ126*parameters!P$4+CK126*parameters!Q$4+CL126*parameters!R$4+CM126*parameters!S$4</f>
        <v>61997.832598642512</v>
      </c>
      <c r="CO126" s="262">
        <f t="shared" si="79"/>
        <v>37165.403193665297</v>
      </c>
      <c r="CP126" s="262">
        <f t="shared" si="80"/>
        <v>13594.906041904262</v>
      </c>
      <c r="CQ126" s="262">
        <f t="shared" si="81"/>
        <v>8285.2456202804569</v>
      </c>
      <c r="CR126" s="262">
        <f t="shared" si="82"/>
        <v>2375.1407404420866</v>
      </c>
      <c r="CS126" s="262">
        <f t="shared" si="83"/>
        <v>577.1370023504137</v>
      </c>
      <c r="CT126" s="349" t="s">
        <v>4087</v>
      </c>
      <c r="CU126" t="s">
        <v>4088</v>
      </c>
      <c r="CV126" t="s">
        <v>4089</v>
      </c>
      <c r="CW126">
        <v>173912</v>
      </c>
      <c r="CX126" s="262">
        <v>4.6962728370551675E-2</v>
      </c>
      <c r="CY126">
        <v>37781</v>
      </c>
      <c r="CZ126">
        <v>0.78275795000000004</v>
      </c>
      <c r="DA126">
        <v>121913</v>
      </c>
      <c r="DB126">
        <v>49079</v>
      </c>
      <c r="DC126">
        <v>1543</v>
      </c>
      <c r="DD126">
        <v>890</v>
      </c>
      <c r="DE126">
        <v>197</v>
      </c>
      <c r="DF126">
        <v>293</v>
      </c>
      <c r="DG126">
        <v>95431</v>
      </c>
      <c r="DH126">
        <v>38415</v>
      </c>
      <c r="DI126">
        <v>1206</v>
      </c>
      <c r="DJ126">
        <v>697</v>
      </c>
      <c r="DK126">
        <v>155</v>
      </c>
      <c r="DL126">
        <v>231</v>
      </c>
      <c r="DM126" s="262">
        <v>26482</v>
      </c>
      <c r="DN126" s="262">
        <v>10664</v>
      </c>
      <c r="DO126" s="262">
        <v>337</v>
      </c>
      <c r="DP126" s="262">
        <v>193</v>
      </c>
      <c r="DQ126" s="262">
        <v>42</v>
      </c>
      <c r="DR126" s="262">
        <v>62</v>
      </c>
      <c r="DS126" s="262">
        <v>0.70100395602373611</v>
      </c>
      <c r="DT126" s="262">
        <v>0.2822059432356594</v>
      </c>
      <c r="DU126" s="262">
        <v>8.8723032338194029E-3</v>
      </c>
      <c r="DV126" s="262">
        <v>5.1175307051842308E-3</v>
      </c>
      <c r="DW126" s="262">
        <v>1.1327567965407793E-3</v>
      </c>
      <c r="DX126" s="262">
        <v>1.6847601085606513E-3</v>
      </c>
      <c r="DY126" s="262">
        <v>9997.69</v>
      </c>
      <c r="DZ126" s="262">
        <v>5800.62</v>
      </c>
      <c r="EA126" s="262">
        <v>30.08</v>
      </c>
      <c r="EB126" s="262">
        <v>711.47</v>
      </c>
      <c r="EC126" s="262">
        <v>181.01</v>
      </c>
      <c r="ED126" s="262">
        <v>397.45</v>
      </c>
      <c r="EE126" s="262">
        <f t="shared" si="48"/>
        <v>0.58403453142598105</v>
      </c>
      <c r="EF126" s="262">
        <f t="shared" si="49"/>
        <v>0.33885451376069614</v>
      </c>
      <c r="EG126" s="262">
        <f t="shared" si="50"/>
        <v>1.7571817795204202E-3</v>
      </c>
      <c r="EH126" s="262">
        <f t="shared" si="51"/>
        <v>4.1561905607559624E-2</v>
      </c>
      <c r="EI126" s="262">
        <f t="shared" si="52"/>
        <v>1.0574051659274976E-2</v>
      </c>
      <c r="EJ126" s="262">
        <f t="shared" si="53"/>
        <v>2.3217815766967787E-2</v>
      </c>
      <c r="EK126" s="262">
        <v>5.0063305000000004E-3</v>
      </c>
      <c r="EP126" s="262">
        <v>3.1299091059684243E-3</v>
      </c>
      <c r="EQ126" s="262">
        <v>4.2039138513309857E-2</v>
      </c>
      <c r="EU126" s="262">
        <v>2441.33</v>
      </c>
    </row>
    <row r="127" spans="1:151">
      <c r="A127" s="352">
        <v>6434</v>
      </c>
      <c r="B127" s="262">
        <v>6</v>
      </c>
      <c r="C127" s="262">
        <v>4</v>
      </c>
      <c r="D127" s="262">
        <v>34</v>
      </c>
      <c r="E127" s="262" t="s">
        <v>191</v>
      </c>
      <c r="F127" s="262" t="s">
        <v>2449</v>
      </c>
      <c r="G127" s="262" t="s">
        <v>2450</v>
      </c>
      <c r="H127" s="262" t="s">
        <v>2202</v>
      </c>
      <c r="I127" s="262">
        <v>2.8579554900912759E-3</v>
      </c>
      <c r="J127" s="262">
        <v>1.6622358554873893</v>
      </c>
      <c r="K127" s="262">
        <v>1.7151720248166948</v>
      </c>
      <c r="L127" s="262">
        <v>2.2609493516026427</v>
      </c>
      <c r="M127" s="262">
        <v>1.8866502391650963</v>
      </c>
      <c r="N127" s="262">
        <v>1.7888542748355833</v>
      </c>
      <c r="O127" s="262">
        <v>2.4015027768703039</v>
      </c>
      <c r="P127" s="262">
        <v>1.9177814029363784</v>
      </c>
      <c r="Q127" s="262">
        <v>1.5047006432459178</v>
      </c>
      <c r="R127" s="262">
        <v>1.4996953077391835</v>
      </c>
      <c r="S127" s="262">
        <v>1.5105633802816902</v>
      </c>
      <c r="T127" s="262">
        <v>1.5105633802816902</v>
      </c>
      <c r="U127">
        <v>5868</v>
      </c>
      <c r="V127">
        <v>3546</v>
      </c>
      <c r="W127">
        <v>24522</v>
      </c>
      <c r="X127">
        <v>9788</v>
      </c>
      <c r="Y127">
        <v>6126</v>
      </c>
      <c r="Z127">
        <v>3662</v>
      </c>
      <c r="AA127">
        <v>3124</v>
      </c>
      <c r="AB127">
        <v>0</v>
      </c>
      <c r="AC127">
        <v>9754</v>
      </c>
      <c r="AD127">
        <v>6082</v>
      </c>
      <c r="AE127">
        <v>55443</v>
      </c>
      <c r="AF127">
        <v>18184</v>
      </c>
      <c r="AG127">
        <v>13229</v>
      </c>
      <c r="AH127">
        <v>5502</v>
      </c>
      <c r="AI127" s="262">
        <v>4719</v>
      </c>
      <c r="AJ127" s="262">
        <v>0</v>
      </c>
      <c r="AK127" s="262">
        <v>0.67041420118343198</v>
      </c>
      <c r="AL127" s="262">
        <v>0.16262943786982248</v>
      </c>
      <c r="AM127" s="262">
        <v>0.12176405325443787</v>
      </c>
      <c r="AN127" s="262">
        <v>3.5003698224852074E-2</v>
      </c>
      <c r="AO127" s="262">
        <v>1.0188609467455621E-2</v>
      </c>
      <c r="AP127" s="262">
        <v>3.6643069361405566E-2</v>
      </c>
      <c r="AQ127" s="262">
        <v>0.13026812896599788</v>
      </c>
      <c r="AR127" s="262">
        <v>0.21152294318306863</v>
      </c>
      <c r="AS127" s="262">
        <v>0.17359608260279499</v>
      </c>
      <c r="AT127" s="262">
        <v>0.12139162968125299</v>
      </c>
      <c r="AU127" s="262">
        <v>0.11400066023548398</v>
      </c>
      <c r="AV127" s="262">
        <v>7.9393316949712064E-2</v>
      </c>
      <c r="AW127" s="262">
        <v>4.6143124381029237E-2</v>
      </c>
      <c r="AX127" s="262">
        <v>2.7949968822213254E-2</v>
      </c>
      <c r="AY127" s="262">
        <v>5.9091075817041414E-2</v>
      </c>
      <c r="AZ127" s="262">
        <v>36256</v>
      </c>
      <c r="BA127" s="262">
        <v>8795</v>
      </c>
      <c r="BB127" s="262">
        <v>6585</v>
      </c>
      <c r="BC127" s="262">
        <v>1893</v>
      </c>
      <c r="BD127" s="262">
        <v>551</v>
      </c>
      <c r="BE127" s="262">
        <v>109069</v>
      </c>
      <c r="BF127" s="262">
        <v>1</v>
      </c>
      <c r="BG127" s="262">
        <v>2</v>
      </c>
      <c r="BH127" s="262">
        <v>3.64</v>
      </c>
      <c r="BI127" s="262">
        <v>9.4</v>
      </c>
      <c r="BJ127" s="262">
        <v>24</v>
      </c>
      <c r="BK127" s="262">
        <f t="shared" si="54"/>
        <v>108834</v>
      </c>
      <c r="BL127" s="262">
        <f t="shared" si="55"/>
        <v>-235</v>
      </c>
      <c r="BM127" s="274">
        <f t="shared" si="56"/>
        <v>-2.15459938204256E-3</v>
      </c>
      <c r="BN127" s="262">
        <f t="shared" si="57"/>
        <v>1.9160139469073466E-3</v>
      </c>
      <c r="BO127" s="262">
        <f t="shared" si="44"/>
        <v>4.6478769481051726E-4</v>
      </c>
      <c r="BP127" s="262">
        <f t="shared" si="45"/>
        <v>3.4799624449428722E-4</v>
      </c>
      <c r="BQ127" s="262">
        <f t="shared" si="46"/>
        <v>1.0003901151521423E-4</v>
      </c>
      <c r="BR127" s="262">
        <f t="shared" si="47"/>
        <v>2.9118592363910746E-5</v>
      </c>
      <c r="BS127" s="262">
        <f t="shared" si="58"/>
        <v>205.01349231908608</v>
      </c>
      <c r="BT127" s="262">
        <f t="shared" si="59"/>
        <v>49.732283344725346</v>
      </c>
      <c r="BU127" s="262">
        <f t="shared" si="60"/>
        <v>37.235598160888735</v>
      </c>
      <c r="BV127" s="262">
        <f t="shared" si="61"/>
        <v>10.704174232127922</v>
      </c>
      <c r="BW127" s="262">
        <f t="shared" si="62"/>
        <v>3.11568938293845</v>
      </c>
      <c r="BX127" s="262">
        <f t="shared" si="63"/>
        <v>205.01349231908608</v>
      </c>
      <c r="BY127" s="262">
        <f t="shared" si="64"/>
        <v>99.464566689450692</v>
      </c>
      <c r="BZ127" s="262">
        <f t="shared" si="65"/>
        <v>135.53757730563501</v>
      </c>
      <c r="CA127" s="262">
        <f t="shared" si="66"/>
        <v>100.61923778200247</v>
      </c>
      <c r="CB127" s="262">
        <f t="shared" si="67"/>
        <v>74.776545190522796</v>
      </c>
      <c r="CC127" s="262">
        <f t="shared" si="68"/>
        <v>615.41141928669708</v>
      </c>
      <c r="CD127" s="262">
        <f t="shared" si="69"/>
        <v>22.550563322723484</v>
      </c>
      <c r="CE127" s="262">
        <f t="shared" si="70"/>
        <v>80.168494134787252</v>
      </c>
      <c r="CF127" s="262">
        <f t="shared" si="71"/>
        <v>130.17363467599165</v>
      </c>
      <c r="CG127" s="262">
        <f t="shared" si="72"/>
        <v>106.83301157719677</v>
      </c>
      <c r="CH127" s="262">
        <f t="shared" si="73"/>
        <v>74.70579511166504</v>
      </c>
      <c r="CI127" s="262">
        <f t="shared" si="74"/>
        <v>70.157308115139728</v>
      </c>
      <c r="CJ127" s="262">
        <f t="shared" si="75"/>
        <v>48.859553865900885</v>
      </c>
      <c r="CK127" s="262">
        <f t="shared" si="76"/>
        <v>28.397005665651797</v>
      </c>
      <c r="CL127" s="262">
        <f t="shared" si="77"/>
        <v>17.200729981897194</v>
      </c>
      <c r="CM127" s="262">
        <f t="shared" si="78"/>
        <v>36.365322835743278</v>
      </c>
      <c r="CN127" s="262">
        <f>CD127*parameters!J$4+CE127*parameters!K$4+CF127*parameters!L$4+CG127*parameters!M$4+CH127*parameters!N$4+CI127*parameters!O$4+CJ127*parameters!P$4+CK127*parameters!Q$4+CL127*parameters!R$4+CM127*parameters!S$4</f>
        <v>63732.005904136255</v>
      </c>
      <c r="CO127" s="262">
        <f t="shared" si="79"/>
        <v>42726.84182803928</v>
      </c>
      <c r="CP127" s="262">
        <f t="shared" si="80"/>
        <v>10364.700294505887</v>
      </c>
      <c r="CQ127" s="262">
        <f t="shared" si="81"/>
        <v>7760.2673609233962</v>
      </c>
      <c r="CR127" s="262">
        <f t="shared" si="82"/>
        <v>2230.8559019328763</v>
      </c>
      <c r="CS127" s="262">
        <f t="shared" si="83"/>
        <v>649.34051873482019</v>
      </c>
      <c r="CT127" s="349" t="s">
        <v>4090</v>
      </c>
      <c r="CU127" t="s">
        <v>4091</v>
      </c>
      <c r="CV127" t="s">
        <v>4092</v>
      </c>
      <c r="CW127">
        <v>166679</v>
      </c>
      <c r="CX127" s="262">
        <v>4.5009548519223418E-2</v>
      </c>
      <c r="CY127">
        <v>36982</v>
      </c>
      <c r="CZ127">
        <v>0.77812442000000004</v>
      </c>
      <c r="DA127">
        <v>106571</v>
      </c>
      <c r="DB127">
        <v>56796</v>
      </c>
      <c r="DC127">
        <v>1024</v>
      </c>
      <c r="DD127">
        <v>1445</v>
      </c>
      <c r="DE127">
        <v>370</v>
      </c>
      <c r="DF127">
        <v>472</v>
      </c>
      <c r="DG127">
        <v>82925</v>
      </c>
      <c r="DH127">
        <v>44195</v>
      </c>
      <c r="DI127">
        <v>797</v>
      </c>
      <c r="DJ127">
        <v>1126</v>
      </c>
      <c r="DK127">
        <v>289</v>
      </c>
      <c r="DL127">
        <v>368</v>
      </c>
      <c r="DM127" s="262">
        <v>23646</v>
      </c>
      <c r="DN127" s="262">
        <v>12601</v>
      </c>
      <c r="DO127" s="262">
        <v>227</v>
      </c>
      <c r="DP127" s="262">
        <v>319</v>
      </c>
      <c r="DQ127" s="262">
        <v>81</v>
      </c>
      <c r="DR127" s="262">
        <v>104</v>
      </c>
      <c r="DS127" s="262">
        <v>0.63937868597723768</v>
      </c>
      <c r="DT127" s="262">
        <v>0.34075078444195128</v>
      </c>
      <c r="DU127" s="262">
        <v>6.1435453776420542E-3</v>
      </c>
      <c r="DV127" s="262">
        <v>8.6693584674734075E-3</v>
      </c>
      <c r="DW127" s="262">
        <v>2.2198357321558206E-3</v>
      </c>
      <c r="DX127" s="262">
        <v>2.8317904475068847E-3</v>
      </c>
      <c r="DY127" s="262">
        <v>9581.89</v>
      </c>
      <c r="DZ127" s="262">
        <v>5559.37</v>
      </c>
      <c r="EA127" s="262">
        <v>28.83</v>
      </c>
      <c r="EB127" s="262">
        <v>681.88</v>
      </c>
      <c r="EC127" s="262">
        <v>173.48</v>
      </c>
      <c r="ED127" s="262">
        <v>380.91</v>
      </c>
      <c r="EE127" s="262">
        <f t="shared" si="48"/>
        <v>0.58403509370756224</v>
      </c>
      <c r="EF127" s="262">
        <f t="shared" si="49"/>
        <v>0.33885456615605175</v>
      </c>
      <c r="EG127" s="262">
        <f t="shared" si="50"/>
        <v>1.7572453609453896E-3</v>
      </c>
      <c r="EH127" s="262">
        <f t="shared" si="51"/>
        <v>4.1561930860958808E-2</v>
      </c>
      <c r="EI127" s="262">
        <f t="shared" si="52"/>
        <v>1.0573948151814297E-2</v>
      </c>
      <c r="EJ127" s="262">
        <f t="shared" si="53"/>
        <v>2.3217215762667654E-2</v>
      </c>
      <c r="EK127" s="262">
        <v>4.7981120000000002E-3</v>
      </c>
      <c r="EP127" s="262">
        <v>2.8192246410381986E-3</v>
      </c>
      <c r="EQ127" s="262">
        <v>3.7866203513303158E-2</v>
      </c>
      <c r="EU127" s="262">
        <v>2199</v>
      </c>
    </row>
    <row r="128" spans="1:151">
      <c r="A128" s="352">
        <v>6435</v>
      </c>
      <c r="B128" s="262">
        <v>6</v>
      </c>
      <c r="C128" s="262">
        <v>4</v>
      </c>
      <c r="D128" s="262">
        <v>35</v>
      </c>
      <c r="E128" s="262" t="s">
        <v>191</v>
      </c>
      <c r="F128" s="262" t="s">
        <v>2451</v>
      </c>
      <c r="G128" s="262" t="s">
        <v>2452</v>
      </c>
      <c r="H128" s="262" t="s">
        <v>2202</v>
      </c>
      <c r="I128" s="262">
        <v>5.2777052308512493E-3</v>
      </c>
      <c r="J128" s="262">
        <v>1.5427842757892885</v>
      </c>
      <c r="K128" s="262">
        <v>1.6324091189155885</v>
      </c>
      <c r="L128" s="262">
        <v>2.1336910011077563</v>
      </c>
      <c r="M128" s="262">
        <v>1.7130618923861778</v>
      </c>
      <c r="N128" s="262">
        <v>1.7305785123966941</v>
      </c>
      <c r="O128" s="262">
        <v>2.5256673511293632</v>
      </c>
      <c r="P128" s="262">
        <v>1.8273615635179152</v>
      </c>
      <c r="Q128" s="262">
        <v>1.4176959919334509</v>
      </c>
      <c r="R128" s="262">
        <v>1.3910999686618615</v>
      </c>
      <c r="S128" s="262">
        <v>1.8337104072398189</v>
      </c>
      <c r="T128" s="262">
        <v>1.8337104072398189</v>
      </c>
      <c r="U128">
        <v>11371</v>
      </c>
      <c r="V128">
        <v>8115</v>
      </c>
      <c r="W128">
        <v>46039</v>
      </c>
      <c r="X128">
        <v>14624</v>
      </c>
      <c r="Y128">
        <v>11677</v>
      </c>
      <c r="Z128">
        <v>7158</v>
      </c>
      <c r="AA128">
        <v>4862</v>
      </c>
      <c r="AB128">
        <v>0</v>
      </c>
      <c r="AC128">
        <v>17543</v>
      </c>
      <c r="AD128">
        <v>13247</v>
      </c>
      <c r="AE128">
        <v>98233</v>
      </c>
      <c r="AF128">
        <v>25126</v>
      </c>
      <c r="AG128">
        <v>25419</v>
      </c>
      <c r="AH128">
        <v>10063</v>
      </c>
      <c r="AI128" s="262">
        <v>8916</v>
      </c>
      <c r="AJ128" s="262">
        <v>0</v>
      </c>
      <c r="AK128" s="262">
        <v>0.60652060720150602</v>
      </c>
      <c r="AL128" s="262">
        <v>0.23788400688909361</v>
      </c>
      <c r="AM128" s="262">
        <v>0.12242159650738975</v>
      </c>
      <c r="AN128" s="262">
        <v>2.6805383105699524E-2</v>
      </c>
      <c r="AO128" s="262">
        <v>6.3684062963111311E-3</v>
      </c>
      <c r="AP128" s="262">
        <v>2.5578817476418547E-2</v>
      </c>
      <c r="AQ128" s="262">
        <v>0.11810072574404451</v>
      </c>
      <c r="AR128" s="262">
        <v>0.21907744755610398</v>
      </c>
      <c r="AS128" s="262">
        <v>0.19802145859912576</v>
      </c>
      <c r="AT128" s="262">
        <v>0.14437496078472381</v>
      </c>
      <c r="AU128" s="262">
        <v>0.12458954677598143</v>
      </c>
      <c r="AV128" s="262">
        <v>7.6433187626796059E-2</v>
      </c>
      <c r="AW128" s="262">
        <v>3.5847991132118881E-2</v>
      </c>
      <c r="AX128" s="262">
        <v>2.3210214795139399E-2</v>
      </c>
      <c r="AY128" s="262">
        <v>3.4765649509547615E-2</v>
      </c>
      <c r="AZ128" s="262">
        <v>60572</v>
      </c>
      <c r="BA128" s="262">
        <v>23757</v>
      </c>
      <c r="BB128" s="262">
        <v>12226</v>
      </c>
      <c r="BC128" s="262">
        <v>2677</v>
      </c>
      <c r="BD128" s="262">
        <v>636</v>
      </c>
      <c r="BE128" s="262">
        <v>191262</v>
      </c>
      <c r="BF128" s="262">
        <v>1</v>
      </c>
      <c r="BG128" s="262">
        <v>2</v>
      </c>
      <c r="BH128" s="262">
        <v>3.6</v>
      </c>
      <c r="BI128" s="262">
        <v>9.5</v>
      </c>
      <c r="BJ128" s="262">
        <v>22</v>
      </c>
      <c r="BK128" s="262">
        <f t="shared" si="54"/>
        <v>191523</v>
      </c>
      <c r="BL128" s="262">
        <f t="shared" si="55"/>
        <v>261</v>
      </c>
      <c r="BM128" s="274">
        <f t="shared" si="56"/>
        <v>1.3646202591209963E-3</v>
      </c>
      <c r="BN128" s="262">
        <f t="shared" si="57"/>
        <v>3.2010369812464638E-3</v>
      </c>
      <c r="BO128" s="262">
        <f t="shared" si="44"/>
        <v>1.2554816674944238E-3</v>
      </c>
      <c r="BP128" s="262">
        <f t="shared" si="45"/>
        <v>6.4610510025621187E-4</v>
      </c>
      <c r="BQ128" s="262">
        <f t="shared" si="46"/>
        <v>1.4147091063192207E-4</v>
      </c>
      <c r="BR128" s="262">
        <f t="shared" si="47"/>
        <v>3.3610571222227287E-5</v>
      </c>
      <c r="BS128" s="262">
        <f t="shared" si="58"/>
        <v>342.51095699337162</v>
      </c>
      <c r="BT128" s="262">
        <f t="shared" si="59"/>
        <v>134.33653842190336</v>
      </c>
      <c r="BU128" s="262">
        <f t="shared" si="60"/>
        <v>69.133245727414675</v>
      </c>
      <c r="BV128" s="262">
        <f t="shared" si="61"/>
        <v>15.137387437615661</v>
      </c>
      <c r="BW128" s="262">
        <f t="shared" si="62"/>
        <v>3.5963311207783195</v>
      </c>
      <c r="BX128" s="262">
        <f t="shared" si="63"/>
        <v>342.51095699337162</v>
      </c>
      <c r="BY128" s="262">
        <f t="shared" si="64"/>
        <v>268.67307684380671</v>
      </c>
      <c r="BZ128" s="262">
        <f t="shared" si="65"/>
        <v>248.87968461869283</v>
      </c>
      <c r="CA128" s="262">
        <f t="shared" si="66"/>
        <v>143.80518065734879</v>
      </c>
      <c r="CB128" s="262">
        <f t="shared" si="67"/>
        <v>79.119284657123032</v>
      </c>
      <c r="CC128" s="262">
        <f t="shared" si="68"/>
        <v>1082.9881837703429</v>
      </c>
      <c r="CD128" s="262">
        <f t="shared" si="69"/>
        <v>27.701557081779626</v>
      </c>
      <c r="CE128" s="262">
        <f t="shared" si="70"/>
        <v>127.90169047550214</v>
      </c>
      <c r="CF128" s="262">
        <f t="shared" si="71"/>
        <v>237.25828703382757</v>
      </c>
      <c r="CG128" s="262">
        <f t="shared" si="72"/>
        <v>214.45489979582135</v>
      </c>
      <c r="CH128" s="262">
        <f t="shared" si="73"/>
        <v>156.35637656216252</v>
      </c>
      <c r="CI128" s="262">
        <f t="shared" si="74"/>
        <v>134.92900697969031</v>
      </c>
      <c r="CJ128" s="262">
        <f t="shared" si="75"/>
        <v>82.776239047721702</v>
      </c>
      <c r="CK128" s="262">
        <f t="shared" si="76"/>
        <v>38.822950807988782</v>
      </c>
      <c r="CL128" s="262">
        <f t="shared" si="77"/>
        <v>25.136388365907557</v>
      </c>
      <c r="CM128" s="262">
        <f t="shared" si="78"/>
        <v>37.650787619941283</v>
      </c>
      <c r="CN128" s="262">
        <f>CD128*parameters!J$4+CE128*parameters!K$4+CF128*parameters!L$4+CG128*parameters!M$4+CH128*parameters!N$4+CI128*parameters!O$4+CJ128*parameters!P$4+CK128*parameters!Q$4+CL128*parameters!R$4+CM128*parameters!S$4</f>
        <v>108309.49242345685</v>
      </c>
      <c r="CO128" s="262">
        <f t="shared" si="79"/>
        <v>65691.939110361956</v>
      </c>
      <c r="CP128" s="262">
        <f t="shared" si="80"/>
        <v>25765.096041815839</v>
      </c>
      <c r="CQ128" s="262">
        <f t="shared" si="81"/>
        <v>13259.42097938462</v>
      </c>
      <c r="CR128" s="262">
        <f t="shared" si="82"/>
        <v>2903.2774383946207</v>
      </c>
      <c r="CS128" s="262">
        <f t="shared" si="83"/>
        <v>689.75885349980535</v>
      </c>
      <c r="CT128" s="349" t="s">
        <v>4093</v>
      </c>
      <c r="CU128" t="s">
        <v>4094</v>
      </c>
      <c r="CV128" t="s">
        <v>4095</v>
      </c>
      <c r="CW128">
        <v>254160</v>
      </c>
      <c r="CX128" s="262">
        <v>6.8632682291385375E-2</v>
      </c>
      <c r="CY128">
        <v>19013</v>
      </c>
      <c r="CZ128">
        <v>0.92519278999999999</v>
      </c>
      <c r="DA128">
        <v>169024</v>
      </c>
      <c r="DB128">
        <v>80250</v>
      </c>
      <c r="DC128">
        <v>2063</v>
      </c>
      <c r="DD128">
        <v>2208</v>
      </c>
      <c r="DE128">
        <v>259</v>
      </c>
      <c r="DF128">
        <v>346</v>
      </c>
      <c r="DG128">
        <v>156381</v>
      </c>
      <c r="DH128">
        <v>74244</v>
      </c>
      <c r="DI128">
        <v>1907</v>
      </c>
      <c r="DJ128">
        <v>2043</v>
      </c>
      <c r="DK128">
        <v>242</v>
      </c>
      <c r="DL128">
        <v>322</v>
      </c>
      <c r="DM128" s="262">
        <v>12643</v>
      </c>
      <c r="DN128" s="262">
        <v>6006</v>
      </c>
      <c r="DO128" s="262">
        <v>156</v>
      </c>
      <c r="DP128" s="262">
        <v>165</v>
      </c>
      <c r="DQ128" s="262">
        <v>17</v>
      </c>
      <c r="DR128" s="262">
        <v>24</v>
      </c>
      <c r="DS128" s="262">
        <v>0.66502990242367011</v>
      </c>
      <c r="DT128" s="262">
        <v>0.31574598677998111</v>
      </c>
      <c r="DU128" s="262">
        <v>8.1169342146679251E-3</v>
      </c>
      <c r="DV128" s="262">
        <v>8.687440982058545E-3</v>
      </c>
      <c r="DW128" s="262">
        <v>1.019043122442556E-3</v>
      </c>
      <c r="DX128" s="262">
        <v>1.361347182876928E-3</v>
      </c>
      <c r="DY128" s="262">
        <v>14610.92</v>
      </c>
      <c r="DZ128" s="262">
        <v>8477.19</v>
      </c>
      <c r="EA128" s="262">
        <v>43.96</v>
      </c>
      <c r="EB128" s="262">
        <v>1039.77</v>
      </c>
      <c r="EC128" s="262">
        <v>264.52999999999997</v>
      </c>
      <c r="ED128" s="262">
        <v>580.84</v>
      </c>
      <c r="EE128" s="262">
        <f t="shared" si="48"/>
        <v>0.58403475047777109</v>
      </c>
      <c r="EF128" s="262">
        <f t="shared" si="49"/>
        <v>0.33885433267738491</v>
      </c>
      <c r="EG128" s="262">
        <f t="shared" si="50"/>
        <v>1.757190350162948E-3</v>
      </c>
      <c r="EH128" s="262">
        <f t="shared" si="51"/>
        <v>4.1562188589375076E-2</v>
      </c>
      <c r="EI128" s="262">
        <f t="shared" si="52"/>
        <v>1.0573920912843598E-2</v>
      </c>
      <c r="EJ128" s="262">
        <f t="shared" si="53"/>
        <v>2.321761699246239E-2</v>
      </c>
      <c r="EK128" s="262">
        <v>7.3163938999999999E-3</v>
      </c>
      <c r="EP128" s="262">
        <v>4.9976563395208702E-3</v>
      </c>
      <c r="EQ128" s="262">
        <v>6.712564486246729E-2</v>
      </c>
      <c r="EU128" s="262">
        <v>3898.17</v>
      </c>
    </row>
    <row r="129" spans="1:151">
      <c r="A129" s="352">
        <v>6436</v>
      </c>
      <c r="B129" s="262">
        <v>6</v>
      </c>
      <c r="C129" s="262">
        <v>4</v>
      </c>
      <c r="D129" s="262">
        <v>36</v>
      </c>
      <c r="E129" s="262" t="s">
        <v>191</v>
      </c>
      <c r="F129" s="262" t="s">
        <v>2453</v>
      </c>
      <c r="G129" s="262" t="s">
        <v>2454</v>
      </c>
      <c r="H129" s="262" t="s">
        <v>2202</v>
      </c>
      <c r="I129" s="262">
        <v>2.699362212987653E-3</v>
      </c>
      <c r="J129" s="262">
        <v>1.5108433734939759</v>
      </c>
      <c r="K129" s="262">
        <v>1.5355392156862746</v>
      </c>
      <c r="L129" s="262">
        <v>2.2933291402963953</v>
      </c>
      <c r="M129" s="262">
        <v>1.8179219905850705</v>
      </c>
      <c r="N129" s="262">
        <v>1.9922480620155039</v>
      </c>
      <c r="O129" s="262">
        <v>3.1161202185792352</v>
      </c>
      <c r="P129" s="262">
        <v>2.4080289568937152</v>
      </c>
      <c r="Q129" s="262">
        <v>1.9707724425887265</v>
      </c>
      <c r="R129" s="262">
        <v>1.6932707355242567</v>
      </c>
      <c r="S129" s="262">
        <v>1.7040169133192389</v>
      </c>
      <c r="T129" s="262">
        <v>1.7040169133192389</v>
      </c>
      <c r="U129">
        <v>4565</v>
      </c>
      <c r="V129">
        <v>3264</v>
      </c>
      <c r="W129">
        <v>25439</v>
      </c>
      <c r="X129">
        <v>8270</v>
      </c>
      <c r="Y129">
        <v>5235</v>
      </c>
      <c r="Z129">
        <v>3833</v>
      </c>
      <c r="AA129">
        <v>2602</v>
      </c>
      <c r="AB129">
        <v>0</v>
      </c>
      <c r="AC129">
        <v>6897</v>
      </c>
      <c r="AD129">
        <v>5012</v>
      </c>
      <c r="AE129">
        <v>58340</v>
      </c>
      <c r="AF129">
        <v>15439</v>
      </c>
      <c r="AG129">
        <v>14161</v>
      </c>
      <c r="AH129">
        <v>7022</v>
      </c>
      <c r="AI129" s="262">
        <v>4433</v>
      </c>
      <c r="AJ129" s="262">
        <v>0</v>
      </c>
      <c r="AK129" s="262">
        <v>0.65430020164842695</v>
      </c>
      <c r="AL129" s="262">
        <v>0.16748565946866617</v>
      </c>
      <c r="AM129" s="262">
        <v>0.12748879187141487</v>
      </c>
      <c r="AN129" s="262">
        <v>3.8841794083674309E-2</v>
      </c>
      <c r="AO129" s="262">
        <v>1.1883552927817695E-2</v>
      </c>
      <c r="AP129" s="262">
        <v>3.4427036414461772E-2</v>
      </c>
      <c r="AQ129" s="262">
        <v>0.12331324238231006</v>
      </c>
      <c r="AR129" s="262">
        <v>0.23437688642885668</v>
      </c>
      <c r="AS129" s="262">
        <v>0.19609573075029951</v>
      </c>
      <c r="AT129" s="262">
        <v>0.12571858428448043</v>
      </c>
      <c r="AU129" s="262">
        <v>0.11494562441375596</v>
      </c>
      <c r="AV129" s="262">
        <v>7.7017376041308733E-2</v>
      </c>
      <c r="AW129" s="262">
        <v>3.581080453578759E-2</v>
      </c>
      <c r="AX129" s="262">
        <v>2.2149576975584388E-2</v>
      </c>
      <c r="AY129" s="262">
        <v>3.6145137773154895E-2</v>
      </c>
      <c r="AZ129" s="262">
        <v>33421</v>
      </c>
      <c r="BA129" s="262">
        <v>8555</v>
      </c>
      <c r="BB129" s="262">
        <v>6512</v>
      </c>
      <c r="BC129" s="262">
        <v>1984</v>
      </c>
      <c r="BD129" s="262">
        <v>607</v>
      </c>
      <c r="BE129" s="262">
        <v>107738</v>
      </c>
      <c r="BF129" s="262">
        <v>1</v>
      </c>
      <c r="BG129" s="262">
        <v>2</v>
      </c>
      <c r="BH129" s="262">
        <v>3.41</v>
      </c>
      <c r="BI129" s="262">
        <v>9.4</v>
      </c>
      <c r="BJ129" s="262">
        <v>27</v>
      </c>
      <c r="BK129" s="262">
        <f t="shared" si="54"/>
        <v>107776</v>
      </c>
      <c r="BL129" s="262">
        <f t="shared" si="55"/>
        <v>38</v>
      </c>
      <c r="BM129" s="274">
        <f t="shared" si="56"/>
        <v>3.5270749410607215E-4</v>
      </c>
      <c r="BN129" s="262">
        <f t="shared" si="57"/>
        <v>1.7661932402799655E-3</v>
      </c>
      <c r="BO129" s="262">
        <f t="shared" si="44"/>
        <v>4.5210446038703524E-4</v>
      </c>
      <c r="BP129" s="262">
        <f t="shared" si="45"/>
        <v>3.4413842735714475E-4</v>
      </c>
      <c r="BQ129" s="262">
        <f t="shared" si="46"/>
        <v>1.0484807123411782E-4</v>
      </c>
      <c r="BR129" s="262">
        <f t="shared" si="47"/>
        <v>3.2078013729389879E-5</v>
      </c>
      <c r="BS129" s="262">
        <f t="shared" si="58"/>
        <v>188.98267670995631</v>
      </c>
      <c r="BT129" s="262">
        <f t="shared" si="59"/>
        <v>48.375177261412773</v>
      </c>
      <c r="BU129" s="262">
        <f t="shared" si="60"/>
        <v>36.822811727214486</v>
      </c>
      <c r="BV129" s="262">
        <f t="shared" si="61"/>
        <v>11.218743622050606</v>
      </c>
      <c r="BW129" s="262">
        <f t="shared" si="62"/>
        <v>3.4323474690447169</v>
      </c>
      <c r="BX129" s="262">
        <f t="shared" si="63"/>
        <v>188.98267670995631</v>
      </c>
      <c r="BY129" s="262">
        <f t="shared" si="64"/>
        <v>96.750354522825546</v>
      </c>
      <c r="BZ129" s="262">
        <f t="shared" si="65"/>
        <v>125.56578798980141</v>
      </c>
      <c r="CA129" s="262">
        <f t="shared" si="66"/>
        <v>105.45619004727571</v>
      </c>
      <c r="CB129" s="262">
        <f t="shared" si="67"/>
        <v>92.673381664207355</v>
      </c>
      <c r="CC129" s="262">
        <f t="shared" si="68"/>
        <v>609.42839093406633</v>
      </c>
      <c r="CD129" s="262">
        <f t="shared" si="69"/>
        <v>20.980813406693947</v>
      </c>
      <c r="CE129" s="262">
        <f t="shared" si="70"/>
        <v>75.150590885913729</v>
      </c>
      <c r="CF129" s="262">
        <f t="shared" si="71"/>
        <v>142.83592876847453</v>
      </c>
      <c r="CG129" s="262">
        <f t="shared" si="72"/>
        <v>119.50630566019494</v>
      </c>
      <c r="CH129" s="262">
        <f t="shared" si="73"/>
        <v>76.61647453099971</v>
      </c>
      <c r="CI129" s="262">
        <f t="shared" si="74"/>
        <v>70.051126931386818</v>
      </c>
      <c r="CJ129" s="262">
        <f t="shared" si="75"/>
        <v>46.936575554818695</v>
      </c>
      <c r="CK129" s="262">
        <f t="shared" si="76"/>
        <v>21.824120986299395</v>
      </c>
      <c r="CL129" s="262">
        <f t="shared" si="77"/>
        <v>13.498581056100637</v>
      </c>
      <c r="CM129" s="262">
        <f t="shared" si="78"/>
        <v>22.027873153183929</v>
      </c>
      <c r="CN129" s="262">
        <f>CD129*parameters!J$4+CE129*parameters!K$4+CF129*parameters!L$4+CG129*parameters!M$4+CH129*parameters!N$4+CI129*parameters!O$4+CJ129*parameters!P$4+CK129*parameters!Q$4+CL129*parameters!R$4+CM129*parameters!S$4</f>
        <v>59931.605769593843</v>
      </c>
      <c r="CO129" s="262">
        <f t="shared" si="79"/>
        <v>39213.26174015928</v>
      </c>
      <c r="CP129" s="262">
        <f t="shared" si="80"/>
        <v>10037.684515336543</v>
      </c>
      <c r="CQ129" s="262">
        <f t="shared" si="81"/>
        <v>7640.608014479436</v>
      </c>
      <c r="CR129" s="262">
        <f t="shared" si="82"/>
        <v>2327.851090406511</v>
      </c>
      <c r="CS129" s="262">
        <f t="shared" si="83"/>
        <v>712.20040921207271</v>
      </c>
      <c r="CT129" s="349" t="s">
        <v>4096</v>
      </c>
      <c r="CU129" t="s">
        <v>4097</v>
      </c>
      <c r="CV129" t="s">
        <v>4098</v>
      </c>
      <c r="CW129">
        <v>188700</v>
      </c>
      <c r="CX129" s="262">
        <v>5.0956040086498351E-2</v>
      </c>
      <c r="CY129">
        <v>56474</v>
      </c>
      <c r="CZ129">
        <v>0.70072071999999996</v>
      </c>
      <c r="DA129">
        <v>122713</v>
      </c>
      <c r="DB129">
        <v>62906</v>
      </c>
      <c r="DC129">
        <v>959</v>
      </c>
      <c r="DD129">
        <v>1468</v>
      </c>
      <c r="DE129">
        <v>340</v>
      </c>
      <c r="DF129">
        <v>316</v>
      </c>
      <c r="DG129">
        <v>85990</v>
      </c>
      <c r="DH129">
        <v>44081</v>
      </c>
      <c r="DI129">
        <v>673</v>
      </c>
      <c r="DJ129">
        <v>1029</v>
      </c>
      <c r="DK129">
        <v>239</v>
      </c>
      <c r="DL129">
        <v>220</v>
      </c>
      <c r="DM129" s="262">
        <v>36723</v>
      </c>
      <c r="DN129" s="262">
        <v>18825</v>
      </c>
      <c r="DO129" s="262">
        <v>286</v>
      </c>
      <c r="DP129" s="262">
        <v>439</v>
      </c>
      <c r="DQ129" s="262">
        <v>101</v>
      </c>
      <c r="DR129" s="262">
        <v>96</v>
      </c>
      <c r="DS129" s="262">
        <v>0.65030736618971918</v>
      </c>
      <c r="DT129" s="262">
        <v>0.33336512983571809</v>
      </c>
      <c r="DU129" s="262">
        <v>5.0821409644939055E-3</v>
      </c>
      <c r="DV129" s="262">
        <v>7.7795442501324853E-3</v>
      </c>
      <c r="DW129" s="262">
        <v>1.8018018018018018E-3</v>
      </c>
      <c r="DX129" s="262">
        <v>1.674615792262851E-3</v>
      </c>
      <c r="DY129" s="262">
        <v>10847.81</v>
      </c>
      <c r="DZ129" s="262">
        <v>6293.86</v>
      </c>
      <c r="EA129" s="262">
        <v>32.64</v>
      </c>
      <c r="EB129" s="262">
        <v>771.98</v>
      </c>
      <c r="EC129" s="262">
        <v>196.4</v>
      </c>
      <c r="ED129" s="262">
        <v>431.24</v>
      </c>
      <c r="EE129" s="262">
        <f t="shared" si="48"/>
        <v>0.58403418124220341</v>
      </c>
      <c r="EF129" s="262">
        <f t="shared" si="49"/>
        <v>0.33885451274985962</v>
      </c>
      <c r="EG129" s="262">
        <f t="shared" si="50"/>
        <v>1.7573017665082188E-3</v>
      </c>
      <c r="EH129" s="262">
        <f t="shared" si="51"/>
        <v>4.1562555689614422E-2</v>
      </c>
      <c r="EI129" s="262">
        <f t="shared" si="52"/>
        <v>1.0573960384259012E-2</v>
      </c>
      <c r="EJ129" s="262">
        <f t="shared" si="53"/>
        <v>2.3217488167555277E-2</v>
      </c>
      <c r="EK129" s="262">
        <v>5.4320282000000003E-3</v>
      </c>
      <c r="EP129" s="262">
        <v>2.7934049168459639E-3</v>
      </c>
      <c r="EQ129" s="262">
        <v>3.7519407831721537E-2</v>
      </c>
      <c r="EU129" s="262">
        <v>2178.86</v>
      </c>
    </row>
    <row r="130" spans="1:151">
      <c r="A130" s="352">
        <v>6437</v>
      </c>
      <c r="B130" s="262">
        <v>6</v>
      </c>
      <c r="C130" s="262">
        <v>4</v>
      </c>
      <c r="D130" s="262">
        <v>37</v>
      </c>
      <c r="E130" s="262" t="s">
        <v>191</v>
      </c>
      <c r="F130" s="262" t="s">
        <v>2455</v>
      </c>
      <c r="G130" s="262" t="s">
        <v>2456</v>
      </c>
      <c r="H130" s="262" t="s">
        <v>2202</v>
      </c>
      <c r="I130" s="262">
        <v>1.4867393084825788E-3</v>
      </c>
      <c r="J130" s="262">
        <v>1.4141247595493267</v>
      </c>
      <c r="K130" s="262">
        <v>1.4605324614666044</v>
      </c>
      <c r="L130" s="262">
        <v>1.6476368361214877</v>
      </c>
      <c r="M130" s="262">
        <v>1.6249643773154745</v>
      </c>
      <c r="N130" s="262">
        <v>1.6492027334851935</v>
      </c>
      <c r="O130" s="262">
        <v>2.0609137055837565</v>
      </c>
      <c r="P130" s="262">
        <v>1.7968384074941453</v>
      </c>
      <c r="Q130" s="262">
        <v>1.4442013129102844</v>
      </c>
      <c r="R130" s="262">
        <v>1.3279742765273312</v>
      </c>
      <c r="S130" s="262">
        <v>1.3061224489795917</v>
      </c>
      <c r="T130" s="262">
        <v>1.3061224489795917</v>
      </c>
      <c r="U130">
        <v>3639</v>
      </c>
      <c r="V130">
        <v>2141</v>
      </c>
      <c r="W130">
        <v>12314</v>
      </c>
      <c r="X130">
        <v>4826</v>
      </c>
      <c r="Y130">
        <v>3481</v>
      </c>
      <c r="Z130">
        <v>1536</v>
      </c>
      <c r="AA130">
        <v>1078</v>
      </c>
      <c r="AB130">
        <v>0</v>
      </c>
      <c r="AC130">
        <v>5146</v>
      </c>
      <c r="AD130">
        <v>3127</v>
      </c>
      <c r="AE130">
        <v>20289</v>
      </c>
      <c r="AF130">
        <v>7874</v>
      </c>
      <c r="AG130">
        <v>6723</v>
      </c>
      <c r="AH130">
        <v>2146</v>
      </c>
      <c r="AI130" s="262">
        <v>1408</v>
      </c>
      <c r="AJ130" s="262">
        <v>0</v>
      </c>
      <c r="AK130" s="262">
        <v>0.62936764653609645</v>
      </c>
      <c r="AL130" s="262">
        <v>0.26207656488820957</v>
      </c>
      <c r="AM130" s="262">
        <v>9.7643337006362629E-2</v>
      </c>
      <c r="AN130" s="262">
        <v>9.2062702164717597E-3</v>
      </c>
      <c r="AO130" s="262">
        <v>1.706181352859631E-3</v>
      </c>
      <c r="AP130" s="262">
        <v>1.9446456399113278E-2</v>
      </c>
      <c r="AQ130" s="262">
        <v>8.8496740633436488E-2</v>
      </c>
      <c r="AR130" s="262">
        <v>0.18748491033998377</v>
      </c>
      <c r="AS130" s="262">
        <v>0.19341103136454424</v>
      </c>
      <c r="AT130" s="262">
        <v>0.15407914663857247</v>
      </c>
      <c r="AU130" s="262">
        <v>0.14380720352933429</v>
      </c>
      <c r="AV130" s="262">
        <v>8.6938390289940964E-2</v>
      </c>
      <c r="AW130" s="262">
        <v>4.4709290840850728E-2</v>
      </c>
      <c r="AX130" s="262">
        <v>3.1123109677136149E-2</v>
      </c>
      <c r="AY130" s="262">
        <v>5.050372028708764E-2</v>
      </c>
      <c r="AZ130" s="262">
        <v>17706</v>
      </c>
      <c r="BA130" s="262">
        <v>7373</v>
      </c>
      <c r="BB130" s="262">
        <v>2747</v>
      </c>
      <c r="BC130" s="262">
        <v>259</v>
      </c>
      <c r="BD130" s="262">
        <v>48</v>
      </c>
      <c r="BE130" s="262">
        <v>45564</v>
      </c>
      <c r="BF130" s="262">
        <v>1</v>
      </c>
      <c r="BG130" s="262">
        <v>2</v>
      </c>
      <c r="BH130" s="262">
        <v>3.82</v>
      </c>
      <c r="BI130" s="262">
        <v>7.7</v>
      </c>
      <c r="BJ130" s="262">
        <v>13</v>
      </c>
      <c r="BK130" s="262">
        <f t="shared" si="54"/>
        <v>45564</v>
      </c>
      <c r="BL130" s="262">
        <f t="shared" si="55"/>
        <v>0</v>
      </c>
      <c r="BM130" s="274">
        <f t="shared" si="56"/>
        <v>0</v>
      </c>
      <c r="BN130" s="262">
        <f t="shared" si="57"/>
        <v>9.3570561959238413E-4</v>
      </c>
      <c r="BO130" s="262">
        <f t="shared" si="44"/>
        <v>3.896395308513864E-4</v>
      </c>
      <c r="BP130" s="262">
        <f t="shared" si="45"/>
        <v>1.4517018733877098E-4</v>
      </c>
      <c r="BQ130" s="262">
        <f t="shared" si="46"/>
        <v>1.3687323815340986E-5</v>
      </c>
      <c r="BR130" s="262">
        <f t="shared" si="47"/>
        <v>2.536646884696399E-6</v>
      </c>
      <c r="BS130" s="262">
        <f t="shared" si="58"/>
        <v>100.1205012963851</v>
      </c>
      <c r="BT130" s="262">
        <f t="shared" si="59"/>
        <v>41.691429801098344</v>
      </c>
      <c r="BU130" s="262">
        <f t="shared" si="60"/>
        <v>15.533210045248495</v>
      </c>
      <c r="BV130" s="262">
        <f t="shared" si="61"/>
        <v>1.4645436482414855</v>
      </c>
      <c r="BW130" s="262">
        <f t="shared" si="62"/>
        <v>0.27142121666251467</v>
      </c>
      <c r="BX130" s="262">
        <f t="shared" si="63"/>
        <v>100.1205012963851</v>
      </c>
      <c r="BY130" s="262">
        <f t="shared" si="64"/>
        <v>83.382859602196689</v>
      </c>
      <c r="BZ130" s="262">
        <f t="shared" si="65"/>
        <v>59.336862372849247</v>
      </c>
      <c r="CA130" s="262">
        <f t="shared" si="66"/>
        <v>11.276986091459438</v>
      </c>
      <c r="CB130" s="262">
        <f t="shared" si="67"/>
        <v>3.5284758166126906</v>
      </c>
      <c r="CC130" s="262">
        <f t="shared" si="68"/>
        <v>257.64568517950318</v>
      </c>
      <c r="CD130" s="262">
        <f t="shared" si="69"/>
        <v>5.0102955832628746</v>
      </c>
      <c r="CE130" s="262">
        <f t="shared" si="70"/>
        <v>22.800803376654525</v>
      </c>
      <c r="CF130" s="262">
        <f t="shared" si="71"/>
        <v>48.304678185362839</v>
      </c>
      <c r="CG130" s="262">
        <f t="shared" si="72"/>
        <v>49.831517697192382</v>
      </c>
      <c r="CH130" s="262">
        <f t="shared" si="73"/>
        <v>39.697827307568147</v>
      </c>
      <c r="CI130" s="262">
        <f t="shared" si="74"/>
        <v>37.051305487063601</v>
      </c>
      <c r="CJ130" s="262">
        <f t="shared" si="75"/>
        <v>22.399301134654905</v>
      </c>
      <c r="CK130" s="262">
        <f t="shared" si="76"/>
        <v>11.519155872580672</v>
      </c>
      <c r="CL130" s="262">
        <f t="shared" si="77"/>
        <v>8.0187349176825684</v>
      </c>
      <c r="CM130" s="262">
        <f t="shared" si="78"/>
        <v>13.012065617480669</v>
      </c>
      <c r="CN130" s="262">
        <f>CD130*parameters!J$4+CE130*parameters!K$4+CF130*parameters!L$4+CG130*parameters!M$4+CH130*parameters!N$4+CI130*parameters!O$4+CJ130*parameters!P$4+CK130*parameters!Q$4+CL130*parameters!R$4+CM130*parameters!S$4</f>
        <v>27822.917828731192</v>
      </c>
      <c r="CO130" s="262">
        <f t="shared" si="79"/>
        <v>17510.844313635749</v>
      </c>
      <c r="CP130" s="262">
        <f t="shared" si="80"/>
        <v>7291.7347297207934</v>
      </c>
      <c r="CQ130" s="262">
        <f t="shared" si="81"/>
        <v>2716.722542051135</v>
      </c>
      <c r="CR130" s="262">
        <f t="shared" si="82"/>
        <v>256.14529974198911</v>
      </c>
      <c r="CS130" s="262">
        <f t="shared" si="83"/>
        <v>47.470943581526932</v>
      </c>
      <c r="CT130" s="349" t="s">
        <v>4099</v>
      </c>
      <c r="CU130" t="s">
        <v>4100</v>
      </c>
      <c r="CV130" t="s">
        <v>4101</v>
      </c>
      <c r="CW130">
        <v>61715</v>
      </c>
      <c r="CX130" s="262">
        <v>1.6665352485099341E-2</v>
      </c>
      <c r="CY130">
        <v>3583</v>
      </c>
      <c r="CZ130">
        <v>0.94194279999999997</v>
      </c>
      <c r="DA130">
        <v>40945</v>
      </c>
      <c r="DB130">
        <v>19456</v>
      </c>
      <c r="DC130">
        <v>660</v>
      </c>
      <c r="DD130">
        <v>481</v>
      </c>
      <c r="DE130">
        <v>78</v>
      </c>
      <c r="DF130">
        <v>97</v>
      </c>
      <c r="DG130">
        <v>38568</v>
      </c>
      <c r="DH130">
        <v>18328</v>
      </c>
      <c r="DI130">
        <v>622</v>
      </c>
      <c r="DJ130">
        <v>452</v>
      </c>
      <c r="DK130">
        <v>75</v>
      </c>
      <c r="DL130">
        <v>93</v>
      </c>
      <c r="DM130" s="262">
        <v>2377</v>
      </c>
      <c r="DN130" s="262">
        <v>1128</v>
      </c>
      <c r="DO130" s="262">
        <v>38</v>
      </c>
      <c r="DP130" s="262">
        <v>29</v>
      </c>
      <c r="DQ130" s="262">
        <v>3</v>
      </c>
      <c r="DR130" s="262">
        <v>4</v>
      </c>
      <c r="DS130" s="262">
        <v>0.66345296929433684</v>
      </c>
      <c r="DT130" s="262">
        <v>0.31525561046747141</v>
      </c>
      <c r="DU130" s="262">
        <v>1.0694320667584866E-2</v>
      </c>
      <c r="DV130" s="262">
        <v>7.7938912744065459E-3</v>
      </c>
      <c r="DW130" s="262">
        <v>1.263874260714575E-3</v>
      </c>
      <c r="DX130" s="262">
        <v>1.5717410678117152E-3</v>
      </c>
      <c r="DY130" s="262">
        <v>3547.82</v>
      </c>
      <c r="DZ130" s="262">
        <v>2058.4299999999998</v>
      </c>
      <c r="EA130" s="262">
        <v>10.68</v>
      </c>
      <c r="EB130" s="262">
        <v>252.48</v>
      </c>
      <c r="EC130" s="262">
        <v>64.23</v>
      </c>
      <c r="ED130" s="262">
        <v>141.04</v>
      </c>
      <c r="EE130" s="262">
        <f t="shared" si="48"/>
        <v>0.58403405611489012</v>
      </c>
      <c r="EF130" s="262">
        <f t="shared" si="49"/>
        <v>0.33885406309468152</v>
      </c>
      <c r="EG130" s="262">
        <f t="shared" si="50"/>
        <v>1.7581173000059264E-3</v>
      </c>
      <c r="EH130" s="262">
        <f t="shared" si="51"/>
        <v>4.1562683137218753E-2</v>
      </c>
      <c r="EI130" s="262">
        <f t="shared" si="52"/>
        <v>1.0573396458743507E-2</v>
      </c>
      <c r="EJ130" s="262">
        <f t="shared" si="53"/>
        <v>2.3217683894460286E-2</v>
      </c>
      <c r="EK130" s="262">
        <v>1.7765649999999999E-3</v>
      </c>
      <c r="EP130" s="262">
        <v>1.2045007307505571E-3</v>
      </c>
      <c r="EQ130" s="262">
        <v>1.617816088104523E-2</v>
      </c>
      <c r="EU130" s="262">
        <v>939.51</v>
      </c>
    </row>
    <row r="131" spans="1:151">
      <c r="A131" s="352">
        <v>6438</v>
      </c>
      <c r="B131" s="262">
        <v>6</v>
      </c>
      <c r="C131" s="262">
        <v>4</v>
      </c>
      <c r="D131" s="262">
        <v>38</v>
      </c>
      <c r="E131" s="262" t="s">
        <v>191</v>
      </c>
      <c r="F131" s="262" t="s">
        <v>2457</v>
      </c>
      <c r="G131" s="262" t="s">
        <v>2458</v>
      </c>
      <c r="H131" s="262" t="s">
        <v>2202</v>
      </c>
      <c r="I131" s="262">
        <v>3.7217894479505955E-3</v>
      </c>
      <c r="J131" s="262">
        <v>1.6217599471685653</v>
      </c>
      <c r="K131" s="262">
        <v>1.6110349554489376</v>
      </c>
      <c r="L131" s="262">
        <v>2.5668261835583661</v>
      </c>
      <c r="M131" s="262">
        <v>1.9426188698033358</v>
      </c>
      <c r="N131" s="262">
        <v>1.8887938408896492</v>
      </c>
      <c r="O131" s="262">
        <v>3.1717059639389737</v>
      </c>
      <c r="P131" s="262">
        <v>2.5713015120071154</v>
      </c>
      <c r="Q131" s="262">
        <v>1.8108465608465609</v>
      </c>
      <c r="R131" s="262">
        <v>1.5576923076923077</v>
      </c>
      <c r="S131" s="262">
        <v>1.6715686274509804</v>
      </c>
      <c r="T131" s="262">
        <v>1.6715686274509804</v>
      </c>
      <c r="U131">
        <v>6057</v>
      </c>
      <c r="V131">
        <v>5836</v>
      </c>
      <c r="W131">
        <v>35106</v>
      </c>
      <c r="X131">
        <v>11541</v>
      </c>
      <c r="Y131">
        <v>6978</v>
      </c>
      <c r="Z131">
        <v>4296</v>
      </c>
      <c r="AA131">
        <v>3366</v>
      </c>
      <c r="AB131">
        <v>0</v>
      </c>
      <c r="AC131">
        <v>9823</v>
      </c>
      <c r="AD131">
        <v>9402</v>
      </c>
      <c r="AE131">
        <v>90111</v>
      </c>
      <c r="AF131">
        <v>22231</v>
      </c>
      <c r="AG131">
        <v>20107</v>
      </c>
      <c r="AH131">
        <v>7266</v>
      </c>
      <c r="AI131" s="262">
        <v>5627</v>
      </c>
      <c r="AJ131" s="262">
        <v>0</v>
      </c>
      <c r="AK131" s="262">
        <v>0.58653054269729932</v>
      </c>
      <c r="AL131" s="262">
        <v>0.20177207281401754</v>
      </c>
      <c r="AM131" s="262">
        <v>0.15779683639564934</v>
      </c>
      <c r="AN131" s="262">
        <v>4.1518757277141966E-2</v>
      </c>
      <c r="AO131" s="262">
        <v>1.2381790815891858E-2</v>
      </c>
      <c r="AP131" s="262">
        <v>3.9709182748510596E-2</v>
      </c>
      <c r="AQ131" s="262">
        <v>0.13528128379687804</v>
      </c>
      <c r="AR131" s="262">
        <v>0.24688209148365559</v>
      </c>
      <c r="AS131" s="262">
        <v>0.2028656626844958</v>
      </c>
      <c r="AT131" s="262">
        <v>0.12800460106399605</v>
      </c>
      <c r="AU131" s="262">
        <v>0.10563692853972481</v>
      </c>
      <c r="AV131" s="262">
        <v>6.3858517282121496E-2</v>
      </c>
      <c r="AW131" s="262">
        <v>3.0994667516863274E-2</v>
      </c>
      <c r="AX131" s="262">
        <v>1.8366747310315512E-2</v>
      </c>
      <c r="AY131" s="262">
        <v>2.8400317573438857E-2</v>
      </c>
      <c r="AZ131" s="262">
        <v>41307</v>
      </c>
      <c r="BA131" s="262">
        <v>14210</v>
      </c>
      <c r="BB131" s="262">
        <v>11113</v>
      </c>
      <c r="BC131" s="262">
        <v>2924</v>
      </c>
      <c r="BD131" s="262">
        <v>872</v>
      </c>
      <c r="BE131" s="262">
        <v>159969</v>
      </c>
      <c r="BF131" s="262">
        <v>1</v>
      </c>
      <c r="BG131" s="262">
        <v>2</v>
      </c>
      <c r="BH131" s="262">
        <v>3.84</v>
      </c>
      <c r="BI131" s="262">
        <v>7.7</v>
      </c>
      <c r="BJ131" s="262">
        <v>29</v>
      </c>
      <c r="BK131" s="262">
        <f t="shared" si="54"/>
        <v>160204</v>
      </c>
      <c r="BL131" s="262">
        <f t="shared" si="55"/>
        <v>235</v>
      </c>
      <c r="BM131" s="274">
        <f t="shared" si="56"/>
        <v>1.4690346254586826E-3</v>
      </c>
      <c r="BN131" s="262">
        <f t="shared" si="57"/>
        <v>2.1829431847115448E-3</v>
      </c>
      <c r="BO131" s="262">
        <f t="shared" ref="BO131:BO194" si="84">BA131/SUM($AZ$3:$BD$414)</f>
        <v>7.509531714903297E-4</v>
      </c>
      <c r="BP131" s="262">
        <f t="shared" ref="BP131:BP194" si="85">BB131/SUM($AZ$3:$BD$414)</f>
        <v>5.8728660061731414E-4</v>
      </c>
      <c r="BQ131" s="262">
        <f t="shared" ref="BQ131:BQ194" si="86">BC131/SUM($AZ$3:$BD$414)</f>
        <v>1.5452407272608897E-4</v>
      </c>
      <c r="BR131" s="262">
        <f t="shared" ref="BR131:BR194" si="87">BD131/SUM($AZ$3:$BD$414)</f>
        <v>4.608241840531791E-5</v>
      </c>
      <c r="BS131" s="262">
        <f t="shared" si="58"/>
        <v>233.5749207641353</v>
      </c>
      <c r="BT131" s="262">
        <f t="shared" si="59"/>
        <v>80.351989349465285</v>
      </c>
      <c r="BU131" s="262">
        <f t="shared" si="60"/>
        <v>62.83966626605261</v>
      </c>
      <c r="BV131" s="262">
        <f t="shared" si="61"/>
        <v>16.53407578169152</v>
      </c>
      <c r="BW131" s="262">
        <f t="shared" si="62"/>
        <v>4.930818769369016</v>
      </c>
      <c r="BX131" s="262">
        <f t="shared" si="63"/>
        <v>233.5749207641353</v>
      </c>
      <c r="BY131" s="262">
        <f t="shared" si="64"/>
        <v>160.70397869893057</v>
      </c>
      <c r="BZ131" s="262">
        <f t="shared" si="65"/>
        <v>241.30431846164203</v>
      </c>
      <c r="CA131" s="262">
        <f t="shared" si="66"/>
        <v>127.31238351902471</v>
      </c>
      <c r="CB131" s="262">
        <f t="shared" si="67"/>
        <v>142.99374431170148</v>
      </c>
      <c r="CC131" s="262">
        <f t="shared" si="68"/>
        <v>905.88934575543408</v>
      </c>
      <c r="CD131" s="262">
        <f t="shared" si="69"/>
        <v>35.972125580531234</v>
      </c>
      <c r="CE131" s="262">
        <f t="shared" si="70"/>
        <v>122.54987367170905</v>
      </c>
      <c r="CF131" s="262">
        <f t="shared" si="71"/>
        <v>223.64785633286198</v>
      </c>
      <c r="CG131" s="262">
        <f t="shared" si="72"/>
        <v>183.77384244550046</v>
      </c>
      <c r="CH131" s="262">
        <f t="shared" si="73"/>
        <v>115.95800431154872</v>
      </c>
      <c r="CI131" s="262">
        <f t="shared" si="74"/>
        <v>95.695368082464853</v>
      </c>
      <c r="CJ131" s="262">
        <f t="shared" si="75"/>
        <v>57.84875044161312</v>
      </c>
      <c r="CK131" s="262">
        <f t="shared" si="76"/>
        <v>28.077739078758476</v>
      </c>
      <c r="CL131" s="262">
        <f t="shared" si="77"/>
        <v>16.638240704597099</v>
      </c>
      <c r="CM131" s="262">
        <f t="shared" si="78"/>
        <v>25.727545105849082</v>
      </c>
      <c r="CN131" s="262">
        <f>CD131*parameters!J$4+CE131*parameters!K$4+CF131*parameters!L$4+CG131*parameters!M$4+CH131*parameters!N$4+CI131*parameters!O$4+CJ131*parameters!P$4+CK131*parameters!Q$4+CL131*parameters!R$4+CM131*parameters!S$4</f>
        <v>85169.981901405088</v>
      </c>
      <c r="CO131" s="262">
        <f t="shared" si="79"/>
        <v>49954.795706150289</v>
      </c>
      <c r="CP131" s="262">
        <f t="shared" si="80"/>
        <v>17184.923789778863</v>
      </c>
      <c r="CQ131" s="262">
        <f t="shared" si="81"/>
        <v>13439.553699916434</v>
      </c>
      <c r="CR131" s="262">
        <f t="shared" si="82"/>
        <v>3536.1518058630122</v>
      </c>
      <c r="CS131" s="262">
        <f t="shared" si="83"/>
        <v>1054.5568996964932</v>
      </c>
      <c r="CT131" s="349" t="s">
        <v>4102</v>
      </c>
      <c r="CU131" t="s">
        <v>4103</v>
      </c>
      <c r="CV131" t="s">
        <v>4104</v>
      </c>
      <c r="CW131">
        <v>212412</v>
      </c>
      <c r="CX131" s="262">
        <v>5.7359164742200784E-2</v>
      </c>
      <c r="CY131">
        <v>24876</v>
      </c>
      <c r="CZ131">
        <v>0.88288796999999997</v>
      </c>
      <c r="DA131">
        <v>143752</v>
      </c>
      <c r="DB131">
        <v>64580</v>
      </c>
      <c r="DC131">
        <v>1825</v>
      </c>
      <c r="DD131">
        <v>1644</v>
      </c>
      <c r="DE131">
        <v>326</v>
      </c>
      <c r="DF131">
        <v>284</v>
      </c>
      <c r="DG131">
        <v>126921</v>
      </c>
      <c r="DH131">
        <v>57017</v>
      </c>
      <c r="DI131">
        <v>1612</v>
      </c>
      <c r="DJ131">
        <v>1450</v>
      </c>
      <c r="DK131">
        <v>288</v>
      </c>
      <c r="DL131">
        <v>250</v>
      </c>
      <c r="DM131" s="262">
        <v>16831</v>
      </c>
      <c r="DN131" s="262">
        <v>7563</v>
      </c>
      <c r="DO131" s="262">
        <v>213</v>
      </c>
      <c r="DP131" s="262">
        <v>194</v>
      </c>
      <c r="DQ131" s="262">
        <v>38</v>
      </c>
      <c r="DR131" s="262">
        <v>34</v>
      </c>
      <c r="DS131" s="262">
        <v>0.67676025836581732</v>
      </c>
      <c r="DT131" s="262">
        <v>0.30403178728132119</v>
      </c>
      <c r="DU131" s="262">
        <v>8.5917933073461003E-3</v>
      </c>
      <c r="DV131" s="262">
        <v>7.7396757245353368E-3</v>
      </c>
      <c r="DW131" s="262">
        <v>1.5347532154492214E-3</v>
      </c>
      <c r="DX131" s="262">
        <v>1.3370242735815303E-3</v>
      </c>
      <c r="DY131" s="262">
        <v>12210.95</v>
      </c>
      <c r="DZ131" s="262">
        <v>7084.74</v>
      </c>
      <c r="EA131" s="262">
        <v>36.74</v>
      </c>
      <c r="EB131" s="262">
        <v>868.97</v>
      </c>
      <c r="EC131" s="262">
        <v>221.07</v>
      </c>
      <c r="ED131" s="262">
        <v>485.44</v>
      </c>
      <c r="EE131" s="262">
        <f t="shared" ref="EE131:EE194" si="88">DY131/SUM($DY131:$ED131)</f>
        <v>0.58403494179953896</v>
      </c>
      <c r="EF131" s="262">
        <f t="shared" ref="EF131:EF194" si="89">DZ131/SUM($DY131:$ED131)</f>
        <v>0.33885452921884579</v>
      </c>
      <c r="EG131" s="262">
        <f t="shared" ref="EG131:EG194" si="90">EA131/SUM($DY131:$ED131)</f>
        <v>1.7572296800588865E-3</v>
      </c>
      <c r="EH131" s="262">
        <f t="shared" ref="EH131:EH194" si="91">EB131/SUM($DY131:$ED131)</f>
        <v>4.1561782119781454E-2</v>
      </c>
      <c r="EI131" s="262">
        <f t="shared" ref="EI131:EI194" si="92">EC131/SUM($DY131:$ED131)</f>
        <v>1.0573510216946599E-2</v>
      </c>
      <c r="EJ131" s="262">
        <f t="shared" ref="EJ131:EJ194" si="93">ED131/SUM($DY131:$ED131)</f>
        <v>2.321800696482814E-2</v>
      </c>
      <c r="EK131" s="262">
        <v>6.114609E-3</v>
      </c>
      <c r="EP131" s="262">
        <v>4.1432117245933818E-3</v>
      </c>
      <c r="EQ131" s="262">
        <v>5.5649236346196868E-2</v>
      </c>
      <c r="EU131" s="262">
        <v>3231.71</v>
      </c>
    </row>
    <row r="132" spans="1:151">
      <c r="A132" s="352">
        <v>6439</v>
      </c>
      <c r="B132" s="262">
        <v>6</v>
      </c>
      <c r="C132" s="262">
        <v>4</v>
      </c>
      <c r="D132" s="262">
        <v>39</v>
      </c>
      <c r="E132" s="262" t="s">
        <v>191</v>
      </c>
      <c r="F132" s="262" t="s">
        <v>2459</v>
      </c>
      <c r="G132" s="262" t="s">
        <v>2460</v>
      </c>
      <c r="H132" s="262" t="s">
        <v>2202</v>
      </c>
      <c r="I132" s="262">
        <v>2.5848431755056303E-3</v>
      </c>
      <c r="J132" s="262">
        <v>1.5413511939429236</v>
      </c>
      <c r="K132" s="262">
        <v>1.5759637188208617</v>
      </c>
      <c r="L132" s="262">
        <v>1.8991157934342959</v>
      </c>
      <c r="M132" s="262">
        <v>1.729794933655006</v>
      </c>
      <c r="N132" s="262">
        <v>1.6489407695633376</v>
      </c>
      <c r="O132" s="262">
        <v>2.2547579298831386</v>
      </c>
      <c r="P132" s="262">
        <v>1.8443378827001107</v>
      </c>
      <c r="Q132" s="262">
        <v>1.5701509223029626</v>
      </c>
      <c r="R132" s="262">
        <v>1.5439490445859874</v>
      </c>
      <c r="S132" s="262">
        <v>1.4883268482490273</v>
      </c>
      <c r="T132" s="262">
        <v>1.4883268482490273</v>
      </c>
      <c r="U132">
        <v>6868</v>
      </c>
      <c r="V132">
        <v>3087</v>
      </c>
      <c r="W132">
        <v>21262</v>
      </c>
      <c r="X132">
        <v>8116</v>
      </c>
      <c r="Y132">
        <v>5706</v>
      </c>
      <c r="Z132">
        <v>3359</v>
      </c>
      <c r="AA132">
        <v>2827</v>
      </c>
      <c r="AB132">
        <v>0</v>
      </c>
      <c r="AC132">
        <v>10586</v>
      </c>
      <c r="AD132">
        <v>4865</v>
      </c>
      <c r="AE132">
        <v>40379</v>
      </c>
      <c r="AF132">
        <v>13852</v>
      </c>
      <c r="AG132">
        <v>11753</v>
      </c>
      <c r="AH132">
        <v>5233</v>
      </c>
      <c r="AI132" s="262">
        <v>4208</v>
      </c>
      <c r="AJ132" s="262">
        <v>0</v>
      </c>
      <c r="AK132" s="262">
        <v>0.6376144913313706</v>
      </c>
      <c r="AL132" s="262">
        <v>0.21420101406607786</v>
      </c>
      <c r="AM132" s="262">
        <v>0.12183104350670593</v>
      </c>
      <c r="AN132" s="262">
        <v>2.2264474975466145E-2</v>
      </c>
      <c r="AO132" s="262">
        <v>4.0889761203794566E-3</v>
      </c>
      <c r="AP132" s="262">
        <v>2.7712648542312399E-2</v>
      </c>
      <c r="AQ132" s="262">
        <v>0.10737364610616129</v>
      </c>
      <c r="AR132" s="262">
        <v>0.19295918017224617</v>
      </c>
      <c r="AS132" s="262">
        <v>0.18491873777635445</v>
      </c>
      <c r="AT132" s="262">
        <v>0.13961547699381241</v>
      </c>
      <c r="AU132" s="262">
        <v>0.13625290222227304</v>
      </c>
      <c r="AV132" s="262">
        <v>9.3099859320851394E-2</v>
      </c>
      <c r="AW132" s="262">
        <v>4.3747784017476241E-2</v>
      </c>
      <c r="AX132" s="262">
        <v>2.8193016366818022E-2</v>
      </c>
      <c r="AY132" s="262">
        <v>4.6126748481694554E-2</v>
      </c>
      <c r="AZ132" s="262">
        <v>31187</v>
      </c>
      <c r="BA132" s="262">
        <v>10477</v>
      </c>
      <c r="BB132" s="262">
        <v>5959</v>
      </c>
      <c r="BC132" s="262">
        <v>1089</v>
      </c>
      <c r="BD132" s="262">
        <v>200</v>
      </c>
      <c r="BE132" s="262">
        <v>87505</v>
      </c>
      <c r="BF132" s="262">
        <v>1</v>
      </c>
      <c r="BG132" s="262">
        <v>2</v>
      </c>
      <c r="BH132" s="262">
        <v>3.71</v>
      </c>
      <c r="BI132" s="262">
        <v>9.6999999999999993</v>
      </c>
      <c r="BJ132" s="262">
        <v>13</v>
      </c>
      <c r="BK132" s="262">
        <f t="shared" ref="BK132:BK195" si="94">ROUND(AZ132+BA132*2+BB132*BH132+BC132*BI132+BD132*BJ132,0)</f>
        <v>87412</v>
      </c>
      <c r="BL132" s="262">
        <f t="shared" ref="BL132:BL195" si="95">BK132-BE132</f>
        <v>-93</v>
      </c>
      <c r="BM132" s="274">
        <f t="shared" ref="BM132:BM195" si="96">BL132/BE132</f>
        <v>-1.062796411633621E-3</v>
      </c>
      <c r="BN132" s="262">
        <f t="shared" ref="BN132:BN195" si="97">AZ132/SUM($AZ$3:$BD$414)</f>
        <v>1.6481334665213873E-3</v>
      </c>
      <c r="BO132" s="262">
        <f t="shared" si="84"/>
        <v>5.5367602939508686E-4</v>
      </c>
      <c r="BP132" s="262">
        <f t="shared" si="85"/>
        <v>3.1491414137303834E-4</v>
      </c>
      <c r="BQ132" s="262">
        <f t="shared" si="86"/>
        <v>5.7550176196549548E-5</v>
      </c>
      <c r="BR132" s="262">
        <f t="shared" si="87"/>
        <v>1.0569362019568328E-5</v>
      </c>
      <c r="BS132" s="262">
        <f t="shared" ref="BS132:BS195" si="98">BN132*107000</f>
        <v>176.35028091778844</v>
      </c>
      <c r="BT132" s="262">
        <f t="shared" ref="BT132:BT195" si="99">BO132*107000</f>
        <v>59.243335145274294</v>
      </c>
      <c r="BU132" s="262">
        <f t="shared" ref="BU132:BU195" si="100">BP132*107000</f>
        <v>33.695813126915105</v>
      </c>
      <c r="BV132" s="262">
        <f t="shared" ref="BV132:BV195" si="101">BQ132*107000</f>
        <v>6.1578688530308012</v>
      </c>
      <c r="BW132" s="262">
        <f t="shared" ref="BW132:BW195" si="102">BR132*107000</f>
        <v>1.1309217360938111</v>
      </c>
      <c r="BX132" s="262">
        <f t="shared" ref="BX132:BX195" si="103">BS132*BF132</f>
        <v>176.35028091778844</v>
      </c>
      <c r="BY132" s="262">
        <f t="shared" ref="BY132:BY195" si="104">BT132*BG132</f>
        <v>118.48667029054859</v>
      </c>
      <c r="BZ132" s="262">
        <f t="shared" ref="BZ132:BZ195" si="105">BU132*BH132</f>
        <v>125.01146670085504</v>
      </c>
      <c r="CA132" s="262">
        <f t="shared" ref="CA132:CA195" si="106">BV132*BI132</f>
        <v>59.731327874398765</v>
      </c>
      <c r="CB132" s="262">
        <f t="shared" ref="CB132:CB195" si="107">BW132*BJ132</f>
        <v>14.701982569219544</v>
      </c>
      <c r="CC132" s="262">
        <f t="shared" ref="CC132:CC195" si="108">SUM(BX132:CB132)</f>
        <v>494.28172835281038</v>
      </c>
      <c r="CD132" s="262">
        <f t="shared" ref="CD132:CD195" si="109">$CC132*AP132</f>
        <v>13.697855818728163</v>
      </c>
      <c r="CE132" s="262">
        <f t="shared" ref="CE132:CE195" si="110">$CC132*AQ132</f>
        <v>53.07283137689641</v>
      </c>
      <c r="CF132" s="262">
        <f t="shared" ref="CF132:CF195" si="111">$CC132*AR132</f>
        <v>95.376197077079169</v>
      </c>
      <c r="CG132" s="262">
        <f t="shared" ref="CG132:CG195" si="112">$CC132*AS132</f>
        <v>91.401953312916604</v>
      </c>
      <c r="CH132" s="262">
        <f t="shared" ref="CH132:CH195" si="113">$CC132*AT132</f>
        <v>69.009379273303637</v>
      </c>
      <c r="CI132" s="262">
        <f t="shared" ref="CI132:CI195" si="114">$CC132*AU132</f>
        <v>67.347320003511598</v>
      </c>
      <c r="CJ132" s="262">
        <f t="shared" ref="CJ132:CJ195" si="115">$CC132*AV132</f>
        <v>46.01755937451393</v>
      </c>
      <c r="CK132" s="262">
        <f t="shared" ref="CK132:CK195" si="116">$CC132*AW132</f>
        <v>21.623730295763611</v>
      </c>
      <c r="CL132" s="262">
        <f t="shared" ref="CL132:CL195" si="117">$CC132*AX132</f>
        <v>13.935292857269882</v>
      </c>
      <c r="CM132" s="262">
        <f t="shared" ref="CM132:CM195" si="118">$CC132*AY132</f>
        <v>22.799608962827357</v>
      </c>
      <c r="CN132" s="262">
        <f>CD132*parameters!J$4+CE132*parameters!K$4+CF132*parameters!L$4+CG132*parameters!M$4+CH132*parameters!N$4+CI132*parameters!O$4+CJ132*parameters!P$4+CK132*parameters!Q$4+CL132*parameters!R$4+CM132*parameters!S$4</f>
        <v>52035.146719526769</v>
      </c>
      <c r="CO132" s="262">
        <f t="shared" ref="CO132:CO195" si="119">$CN132*AK132</f>
        <v>33178.3636069243</v>
      </c>
      <c r="CP132" s="262">
        <f t="shared" ref="CP132:CP195" si="120">$CN132*AL132</f>
        <v>11145.981194399779</v>
      </c>
      <c r="CQ132" s="262">
        <f t="shared" ref="CQ132:CQ195" si="121">$CN132*AM132</f>
        <v>6339.4962238644921</v>
      </c>
      <c r="CR132" s="262">
        <f t="shared" ref="CR132:CR195" si="122">$CN132*AN132</f>
        <v>1158.5352219816129</v>
      </c>
      <c r="CS132" s="262">
        <f t="shared" ref="CS132:CS195" si="123">$CN132*AO132</f>
        <v>212.77047235658637</v>
      </c>
      <c r="CT132" s="349" t="s">
        <v>4105</v>
      </c>
      <c r="CU132" t="s">
        <v>4106</v>
      </c>
      <c r="CV132" t="s">
        <v>4107</v>
      </c>
      <c r="CW132">
        <v>120286</v>
      </c>
      <c r="CX132" s="262">
        <v>3.2481707672732063E-2</v>
      </c>
      <c r="CY132">
        <v>7270</v>
      </c>
      <c r="CZ132">
        <v>0.93956070999999997</v>
      </c>
      <c r="DA132">
        <v>81345</v>
      </c>
      <c r="DB132">
        <v>36716</v>
      </c>
      <c r="DC132">
        <v>1041</v>
      </c>
      <c r="DD132">
        <v>678</v>
      </c>
      <c r="DE132">
        <v>237</v>
      </c>
      <c r="DF132">
        <v>265</v>
      </c>
      <c r="DG132">
        <v>76429</v>
      </c>
      <c r="DH132">
        <v>34496</v>
      </c>
      <c r="DI132">
        <v>977</v>
      </c>
      <c r="DJ132">
        <v>638</v>
      </c>
      <c r="DK132">
        <v>224</v>
      </c>
      <c r="DL132">
        <v>250</v>
      </c>
      <c r="DM132" s="262">
        <v>4916</v>
      </c>
      <c r="DN132" s="262">
        <v>2220</v>
      </c>
      <c r="DO132" s="262">
        <v>64</v>
      </c>
      <c r="DP132" s="262">
        <v>40</v>
      </c>
      <c r="DQ132" s="262">
        <v>13</v>
      </c>
      <c r="DR132" s="262">
        <v>15</v>
      </c>
      <c r="DS132" s="262">
        <v>0.67626323927971665</v>
      </c>
      <c r="DT132" s="262">
        <v>0.30523917995444189</v>
      </c>
      <c r="DU132" s="262">
        <v>8.654373742580183E-3</v>
      </c>
      <c r="DV132" s="262">
        <v>5.636566183928304E-3</v>
      </c>
      <c r="DW132" s="262">
        <v>1.97030410854131E-3</v>
      </c>
      <c r="DX132" s="262">
        <v>2.2030826530103254E-3</v>
      </c>
      <c r="DY132" s="262">
        <v>6914.89</v>
      </c>
      <c r="DZ132" s="262">
        <v>4011.99</v>
      </c>
      <c r="EA132" s="262">
        <v>20.81</v>
      </c>
      <c r="EB132" s="262">
        <v>492.1</v>
      </c>
      <c r="EC132" s="262">
        <v>125.18</v>
      </c>
      <c r="ED132" s="262">
        <v>274.89</v>
      </c>
      <c r="EE132" s="262">
        <f t="shared" si="88"/>
        <v>0.58403477743824672</v>
      </c>
      <c r="EF132" s="262">
        <f t="shared" si="89"/>
        <v>0.3388545134824229</v>
      </c>
      <c r="EG132" s="262">
        <f t="shared" si="90"/>
        <v>1.7576221340455038E-3</v>
      </c>
      <c r="EH132" s="262">
        <f t="shared" si="91"/>
        <v>4.1562991454290842E-2</v>
      </c>
      <c r="EI132" s="262">
        <f t="shared" si="92"/>
        <v>1.0572760150880163E-2</v>
      </c>
      <c r="EJ132" s="262">
        <f t="shared" si="93"/>
        <v>2.3217335340113818E-2</v>
      </c>
      <c r="EK132" s="262">
        <v>3.4626162E-3</v>
      </c>
      <c r="EP132" s="262">
        <v>2.2469269011442549E-3</v>
      </c>
      <c r="EQ132" s="262">
        <v>3.0179429506870272E-2</v>
      </c>
      <c r="EU132" s="262">
        <v>1752.6</v>
      </c>
    </row>
    <row r="133" spans="1:151">
      <c r="A133" s="352">
        <v>6440</v>
      </c>
      <c r="B133" s="262">
        <v>6</v>
      </c>
      <c r="C133" s="262">
        <v>4</v>
      </c>
      <c r="D133" s="262">
        <v>40</v>
      </c>
      <c r="E133" s="262" t="s">
        <v>191</v>
      </c>
      <c r="F133" s="262" t="s">
        <v>2461</v>
      </c>
      <c r="G133" s="262" t="s">
        <v>2462</v>
      </c>
      <c r="H133" s="262" t="s">
        <v>2202</v>
      </c>
      <c r="I133" s="262">
        <v>4.1273358686414324E-3</v>
      </c>
      <c r="J133" s="262">
        <v>1.5480153649167734</v>
      </c>
      <c r="K133" s="262">
        <v>1.5935289957567185</v>
      </c>
      <c r="L133" s="262">
        <v>1.7735226536263478</v>
      </c>
      <c r="M133" s="262">
        <v>1.7064549180327868</v>
      </c>
      <c r="N133" s="262">
        <v>1.7465956187092955</v>
      </c>
      <c r="O133" s="262">
        <v>2.3883516011175585</v>
      </c>
      <c r="P133" s="262">
        <v>1.9314308363059849</v>
      </c>
      <c r="Q133" s="262">
        <v>1.6335145506875599</v>
      </c>
      <c r="R133" s="262">
        <v>1.4431486880466473</v>
      </c>
      <c r="S133" s="262">
        <v>1.495049504950495</v>
      </c>
      <c r="T133" s="262">
        <v>1.495049504950495</v>
      </c>
      <c r="U133">
        <v>10934</v>
      </c>
      <c r="V133">
        <v>5656</v>
      </c>
      <c r="W133">
        <v>33946</v>
      </c>
      <c r="X133">
        <v>11186</v>
      </c>
      <c r="Y133">
        <v>9699</v>
      </c>
      <c r="Z133">
        <v>5871</v>
      </c>
      <c r="AA133">
        <v>4444</v>
      </c>
      <c r="AB133">
        <v>0</v>
      </c>
      <c r="AC133">
        <v>16926</v>
      </c>
      <c r="AD133">
        <v>9013</v>
      </c>
      <c r="AE133">
        <v>60204</v>
      </c>
      <c r="AF133">
        <v>19224</v>
      </c>
      <c r="AG133">
        <v>20859</v>
      </c>
      <c r="AH133">
        <v>9068</v>
      </c>
      <c r="AI133" s="262">
        <v>6644</v>
      </c>
      <c r="AJ133" s="262">
        <v>0</v>
      </c>
      <c r="AK133" s="262">
        <v>0.64129321382842508</v>
      </c>
      <c r="AL133" s="262">
        <v>0.22128040973111396</v>
      </c>
      <c r="AM133" s="262">
        <v>0.11364916773367477</v>
      </c>
      <c r="AN133" s="262">
        <v>1.9667093469910371E-2</v>
      </c>
      <c r="AO133" s="262">
        <v>4.1101152368758003E-3</v>
      </c>
      <c r="AP133" s="262">
        <v>2.5259703154532534E-2</v>
      </c>
      <c r="AQ133" s="262">
        <v>0.10637206780853027</v>
      </c>
      <c r="AR133" s="262">
        <v>0.18581412726553456</v>
      </c>
      <c r="AS133" s="262">
        <v>0.18248084277153448</v>
      </c>
      <c r="AT133" s="262">
        <v>0.14741908543464566</v>
      </c>
      <c r="AU133" s="262">
        <v>0.14295761234267629</v>
      </c>
      <c r="AV133" s="262">
        <v>8.9559127338793565E-2</v>
      </c>
      <c r="AW133" s="262">
        <v>4.2739300523069262E-2</v>
      </c>
      <c r="AX133" s="262">
        <v>2.9581984146752428E-2</v>
      </c>
      <c r="AY133" s="262">
        <v>4.7816149213930931E-2</v>
      </c>
      <c r="AZ133" s="262">
        <v>50085</v>
      </c>
      <c r="BA133" s="262">
        <v>17282</v>
      </c>
      <c r="BB133" s="262">
        <v>8876</v>
      </c>
      <c r="BC133" s="262">
        <v>1536</v>
      </c>
      <c r="BD133" s="262">
        <v>321</v>
      </c>
      <c r="BE133" s="262">
        <v>136502</v>
      </c>
      <c r="BF133" s="262">
        <v>1</v>
      </c>
      <c r="BG133" s="262">
        <v>2</v>
      </c>
      <c r="BH133" s="262">
        <v>3.23</v>
      </c>
      <c r="BI133" s="262">
        <v>9.6999999999999993</v>
      </c>
      <c r="BJ133" s="262">
        <v>26</v>
      </c>
      <c r="BK133" s="262">
        <f t="shared" si="94"/>
        <v>136564</v>
      </c>
      <c r="BL133" s="262">
        <f t="shared" si="95"/>
        <v>62</v>
      </c>
      <c r="BM133" s="274">
        <f t="shared" si="96"/>
        <v>4.5420579918242955E-4</v>
      </c>
      <c r="BN133" s="262">
        <f t="shared" si="97"/>
        <v>2.6468324837503987E-3</v>
      </c>
      <c r="BO133" s="262">
        <f t="shared" si="84"/>
        <v>9.1329857211089923E-4</v>
      </c>
      <c r="BP133" s="262">
        <f t="shared" si="85"/>
        <v>4.6906828642844238E-4</v>
      </c>
      <c r="BQ133" s="262">
        <f t="shared" si="86"/>
        <v>8.1172700310284767E-5</v>
      </c>
      <c r="BR133" s="262">
        <f t="shared" si="87"/>
        <v>1.6963826041407168E-5</v>
      </c>
      <c r="BS133" s="262">
        <f t="shared" si="98"/>
        <v>283.21107576129265</v>
      </c>
      <c r="BT133" s="262">
        <f t="shared" si="99"/>
        <v>97.722947215866213</v>
      </c>
      <c r="BU133" s="262">
        <f t="shared" si="100"/>
        <v>50.190306647843336</v>
      </c>
      <c r="BV133" s="262">
        <f t="shared" si="101"/>
        <v>8.6854789332004696</v>
      </c>
      <c r="BW133" s="262">
        <f t="shared" si="102"/>
        <v>1.8151293864305669</v>
      </c>
      <c r="BX133" s="262">
        <f t="shared" si="103"/>
        <v>283.21107576129265</v>
      </c>
      <c r="BY133" s="262">
        <f t="shared" si="104"/>
        <v>195.44589443173243</v>
      </c>
      <c r="BZ133" s="262">
        <f t="shared" si="105"/>
        <v>162.11469047253397</v>
      </c>
      <c r="CA133" s="262">
        <f t="shared" si="106"/>
        <v>84.249145652044547</v>
      </c>
      <c r="CB133" s="262">
        <f t="shared" si="107"/>
        <v>47.193364047194741</v>
      </c>
      <c r="CC133" s="262">
        <f t="shared" si="108"/>
        <v>772.21417036479829</v>
      </c>
      <c r="CD133" s="262">
        <f t="shared" si="109"/>
        <v>19.50590071513842</v>
      </c>
      <c r="CE133" s="262">
        <f t="shared" si="110"/>
        <v>82.142018092752267</v>
      </c>
      <c r="CF133" s="262">
        <f t="shared" si="111"/>
        <v>143.48830212841381</v>
      </c>
      <c r="CG133" s="262">
        <f t="shared" si="112"/>
        <v>140.91429260828968</v>
      </c>
      <c r="CH133" s="262">
        <f t="shared" si="113"/>
        <v>113.83910675485221</v>
      </c>
      <c r="CI133" s="262">
        <f t="shared" si="114"/>
        <v>110.39389401253221</v>
      </c>
      <c r="CJ133" s="262">
        <f t="shared" si="115"/>
        <v>69.1588272165218</v>
      </c>
      <c r="CK133" s="262">
        <f t="shared" si="116"/>
        <v>33.003893495393719</v>
      </c>
      <c r="CL133" s="262">
        <f t="shared" si="117"/>
        <v>22.843627345629042</v>
      </c>
      <c r="CM133" s="262">
        <f t="shared" si="118"/>
        <v>36.924307995275079</v>
      </c>
      <c r="CN133" s="262">
        <f>CD133*parameters!J$4+CE133*parameters!K$4+CF133*parameters!L$4+CG133*parameters!M$4+CH133*parameters!N$4+CI133*parameters!O$4+CJ133*parameters!P$4+CK133*parameters!Q$4+CL133*parameters!R$4+CM133*parameters!S$4</f>
        <v>81968.56945124238</v>
      </c>
      <c r="CO133" s="262">
        <f t="shared" si="119"/>
        <v>52565.887336305692</v>
      </c>
      <c r="CP133" s="262">
        <f t="shared" si="120"/>
        <v>18138.038633244185</v>
      </c>
      <c r="CQ133" s="262">
        <f t="shared" si="121"/>
        <v>9315.6596984536154</v>
      </c>
      <c r="CR133" s="262">
        <f t="shared" si="122"/>
        <v>1612.0835169924237</v>
      </c>
      <c r="CS133" s="262">
        <f t="shared" si="123"/>
        <v>336.90026624646356</v>
      </c>
      <c r="CT133" s="349" t="s">
        <v>4108</v>
      </c>
      <c r="CU133" t="s">
        <v>4109</v>
      </c>
      <c r="CV133" t="s">
        <v>4110</v>
      </c>
      <c r="CW133">
        <v>188362</v>
      </c>
      <c r="CX133" s="262">
        <v>5.0864767476274525E-2</v>
      </c>
      <c r="CY133">
        <v>13630</v>
      </c>
      <c r="CZ133">
        <v>0.92763932999999998</v>
      </c>
      <c r="DA133">
        <v>125408</v>
      </c>
      <c r="DB133">
        <v>59569</v>
      </c>
      <c r="DC133">
        <v>1453</v>
      </c>
      <c r="DD133">
        <v>1255</v>
      </c>
      <c r="DE133">
        <v>309</v>
      </c>
      <c r="DF133">
        <v>373</v>
      </c>
      <c r="DG133">
        <v>116338</v>
      </c>
      <c r="DH133">
        <v>55259</v>
      </c>
      <c r="DI133">
        <v>1346</v>
      </c>
      <c r="DJ133">
        <v>1163</v>
      </c>
      <c r="DK133">
        <v>291</v>
      </c>
      <c r="DL133">
        <v>348</v>
      </c>
      <c r="DM133" s="262">
        <v>9070</v>
      </c>
      <c r="DN133" s="262">
        <v>4310</v>
      </c>
      <c r="DO133" s="262">
        <v>107</v>
      </c>
      <c r="DP133" s="262">
        <v>92</v>
      </c>
      <c r="DQ133" s="262">
        <v>18</v>
      </c>
      <c r="DR133" s="262">
        <v>25</v>
      </c>
      <c r="DS133" s="262">
        <v>0.66578184559518372</v>
      </c>
      <c r="DT133" s="262">
        <v>0.31624743844299807</v>
      </c>
      <c r="DU133" s="262">
        <v>7.713870101188138E-3</v>
      </c>
      <c r="DV133" s="262">
        <v>6.6627026682664235E-3</v>
      </c>
      <c r="DW133" s="262">
        <v>1.6404582665293425E-3</v>
      </c>
      <c r="DX133" s="262">
        <v>1.9802295579787856E-3</v>
      </c>
      <c r="DY133" s="262">
        <v>10828.38</v>
      </c>
      <c r="DZ133" s="262">
        <v>6282.59</v>
      </c>
      <c r="EA133" s="262">
        <v>32.58</v>
      </c>
      <c r="EB133" s="262">
        <v>770.59</v>
      </c>
      <c r="EC133" s="262">
        <v>196.04</v>
      </c>
      <c r="ED133" s="262">
        <v>430.47</v>
      </c>
      <c r="EE133" s="262">
        <f t="shared" si="88"/>
        <v>0.58403454032086233</v>
      </c>
      <c r="EF133" s="262">
        <f t="shared" si="89"/>
        <v>0.33885489451556439</v>
      </c>
      <c r="EG133" s="262">
        <f t="shared" si="90"/>
        <v>1.7572199464420065E-3</v>
      </c>
      <c r="EH133" s="262">
        <f t="shared" si="91"/>
        <v>4.1562189027892757E-2</v>
      </c>
      <c r="EI133" s="262">
        <f t="shared" si="92"/>
        <v>1.0573523581967188E-2</v>
      </c>
      <c r="EJ133" s="262">
        <f t="shared" si="93"/>
        <v>2.3217632607271044E-2</v>
      </c>
      <c r="EK133" s="262">
        <v>5.4222958999999996E-3</v>
      </c>
      <c r="EP133" s="262">
        <v>3.6475877190221065E-3</v>
      </c>
      <c r="EQ133" s="262">
        <v>4.8992299829733535E-2</v>
      </c>
      <c r="EU133" s="262">
        <v>2845.12</v>
      </c>
    </row>
    <row r="134" spans="1:151">
      <c r="A134" s="352">
        <v>6531</v>
      </c>
      <c r="B134" s="262">
        <v>6</v>
      </c>
      <c r="C134" s="262">
        <v>5</v>
      </c>
      <c r="D134" s="262">
        <v>31</v>
      </c>
      <c r="E134" s="262" t="s">
        <v>191</v>
      </c>
      <c r="F134" s="262" t="s">
        <v>2463</v>
      </c>
      <c r="G134" s="262" t="s">
        <v>2464</v>
      </c>
      <c r="H134" s="262" t="s">
        <v>2202</v>
      </c>
      <c r="I134" s="262">
        <v>3.2947872223600349E-3</v>
      </c>
      <c r="J134" s="262">
        <v>1.5759290072102052</v>
      </c>
      <c r="K134" s="262">
        <v>1.7433453237410073</v>
      </c>
      <c r="L134" s="262">
        <v>2.1704602570546419</v>
      </c>
      <c r="M134" s="262">
        <v>1.9676335877862596</v>
      </c>
      <c r="N134" s="262">
        <v>2.0570893776321948</v>
      </c>
      <c r="O134" s="262">
        <v>2.8</v>
      </c>
      <c r="P134" s="262">
        <v>1.964399421128799</v>
      </c>
      <c r="Q134" s="262">
        <v>1.5827205882352942</v>
      </c>
      <c r="R134" s="262">
        <v>1.4466921815199563</v>
      </c>
      <c r="S134" s="262">
        <v>1.8386554621848739</v>
      </c>
      <c r="T134" s="262">
        <v>1.8386554621848739</v>
      </c>
      <c r="U134">
        <v>9015</v>
      </c>
      <c r="V134">
        <v>5560</v>
      </c>
      <c r="W134">
        <v>27854</v>
      </c>
      <c r="X134">
        <v>8687</v>
      </c>
      <c r="Y134">
        <v>6630</v>
      </c>
      <c r="Z134">
        <v>4005</v>
      </c>
      <c r="AA134">
        <v>3273</v>
      </c>
      <c r="AB134">
        <v>0</v>
      </c>
      <c r="AC134">
        <v>14207</v>
      </c>
      <c r="AD134">
        <v>9693</v>
      </c>
      <c r="AE134">
        <v>60456</v>
      </c>
      <c r="AF134">
        <v>17284</v>
      </c>
      <c r="AG134">
        <v>15677</v>
      </c>
      <c r="AH134">
        <v>6090</v>
      </c>
      <c r="AI134" s="262">
        <v>6017</v>
      </c>
      <c r="AJ134" s="262">
        <v>0</v>
      </c>
      <c r="AK134" s="262">
        <v>0.59596445642062046</v>
      </c>
      <c r="AL134" s="262">
        <v>0.24537259808167325</v>
      </c>
      <c r="AM134" s="262">
        <v>0.1217239277579957</v>
      </c>
      <c r="AN134" s="262">
        <v>2.9544798383216244E-2</v>
      </c>
      <c r="AO134" s="262">
        <v>7.3942193564944022E-3</v>
      </c>
      <c r="AP134" s="262">
        <v>6.5533610171805853E-2</v>
      </c>
      <c r="AQ134" s="262">
        <v>0.13410334053541739</v>
      </c>
      <c r="AR134" s="262">
        <v>0.19410285861157742</v>
      </c>
      <c r="AS134" s="262">
        <v>0.17468935992481988</v>
      </c>
      <c r="AT134" s="262">
        <v>0.12929213419972529</v>
      </c>
      <c r="AU134" s="262">
        <v>0.11812756524043984</v>
      </c>
      <c r="AV134" s="262">
        <v>7.5083734267194641E-2</v>
      </c>
      <c r="AW134" s="262">
        <v>3.8818965309515584E-2</v>
      </c>
      <c r="AX134" s="262">
        <v>2.5863246078344754E-2</v>
      </c>
      <c r="AY134" s="262">
        <v>4.438518566115935E-2</v>
      </c>
      <c r="AZ134" s="262">
        <v>37156</v>
      </c>
      <c r="BA134" s="262">
        <v>15298</v>
      </c>
      <c r="BB134" s="262">
        <v>7589</v>
      </c>
      <c r="BC134" s="262">
        <v>1842</v>
      </c>
      <c r="BD134" s="262">
        <v>461</v>
      </c>
      <c r="BE134" s="262">
        <v>124507</v>
      </c>
      <c r="BF134" s="262">
        <v>1</v>
      </c>
      <c r="BG134" s="262">
        <v>2</v>
      </c>
      <c r="BH134" s="262">
        <v>3.41</v>
      </c>
      <c r="BI134" s="262">
        <v>9.8000000000000007</v>
      </c>
      <c r="BJ134" s="262">
        <v>28</v>
      </c>
      <c r="BK134" s="262">
        <f t="shared" si="94"/>
        <v>124590</v>
      </c>
      <c r="BL134" s="262">
        <f t="shared" si="95"/>
        <v>83</v>
      </c>
      <c r="BM134" s="274">
        <f t="shared" si="96"/>
        <v>6.6662918550764209E-4</v>
      </c>
      <c r="BN134" s="262">
        <f t="shared" si="97"/>
        <v>1.9635760759954038E-3</v>
      </c>
      <c r="BO134" s="262">
        <f t="shared" si="84"/>
        <v>8.084505008767814E-4</v>
      </c>
      <c r="BP134" s="262">
        <f t="shared" si="85"/>
        <v>4.010544418325202E-4</v>
      </c>
      <c r="BQ134" s="262">
        <f t="shared" si="86"/>
        <v>9.7343824200224298E-5</v>
      </c>
      <c r="BR134" s="262">
        <f t="shared" si="87"/>
        <v>2.4362379455104997E-5</v>
      </c>
      <c r="BS134" s="262">
        <f t="shared" si="98"/>
        <v>210.10264013150822</v>
      </c>
      <c r="BT134" s="262">
        <f t="shared" si="99"/>
        <v>86.504203593815603</v>
      </c>
      <c r="BU134" s="262">
        <f t="shared" si="100"/>
        <v>42.912825276079658</v>
      </c>
      <c r="BV134" s="262">
        <f t="shared" si="101"/>
        <v>10.415789189424</v>
      </c>
      <c r="BW134" s="262">
        <f t="shared" si="102"/>
        <v>2.6067746016962348</v>
      </c>
      <c r="BX134" s="262">
        <f t="shared" si="103"/>
        <v>210.10264013150822</v>
      </c>
      <c r="BY134" s="262">
        <f t="shared" si="104"/>
        <v>173.00840718763121</v>
      </c>
      <c r="BZ134" s="262">
        <f t="shared" si="105"/>
        <v>146.33273419143165</v>
      </c>
      <c r="CA134" s="262">
        <f t="shared" si="106"/>
        <v>102.07473405635521</v>
      </c>
      <c r="CB134" s="262">
        <f t="shared" si="107"/>
        <v>72.989688847494577</v>
      </c>
      <c r="CC134" s="262">
        <f t="shared" si="108"/>
        <v>704.50820441442079</v>
      </c>
      <c r="CD134" s="262">
        <f t="shared" si="109"/>
        <v>46.168966030933561</v>
      </c>
      <c r="CE134" s="262">
        <f t="shared" si="110"/>
        <v>94.476903646582514</v>
      </c>
      <c r="CF134" s="262">
        <f t="shared" si="111"/>
        <v>136.74705639214861</v>
      </c>
      <c r="CG134" s="262">
        <f t="shared" si="112"/>
        <v>123.07008729093933</v>
      </c>
      <c r="CH134" s="262">
        <f t="shared" si="113"/>
        <v>91.087369309956799</v>
      </c>
      <c r="CI134" s="262">
        <f t="shared" si="114"/>
        <v>83.221838879389622</v>
      </c>
      <c r="CJ134" s="262">
        <f t="shared" si="115"/>
        <v>52.897106809310813</v>
      </c>
      <c r="CK134" s="262">
        <f t="shared" si="116"/>
        <v>27.348279547432515</v>
      </c>
      <c r="CL134" s="262">
        <f t="shared" si="117"/>
        <v>18.220869054982973</v>
      </c>
      <c r="CM134" s="262">
        <f t="shared" si="118"/>
        <v>31.269727452744071</v>
      </c>
      <c r="CN134" s="262">
        <f>CD134*parameters!J$4+CE134*parameters!K$4+CF134*parameters!L$4+CG134*parameters!M$4+CH134*parameters!N$4+CI134*parameters!O$4+CJ134*parameters!P$4+CK134*parameters!Q$4+CL134*parameters!R$4+CM134*parameters!S$4</f>
        <v>69454.274711854174</v>
      </c>
      <c r="CO134" s="262">
        <f t="shared" si="119"/>
        <v>41392.279074738617</v>
      </c>
      <c r="CP134" s="262">
        <f t="shared" si="120"/>
        <v>17042.175833925918</v>
      </c>
      <c r="CQ134" s="262">
        <f t="shared" si="121"/>
        <v>8454.2471175097253</v>
      </c>
      <c r="CR134" s="262">
        <f t="shared" si="122"/>
        <v>2052.0125432142459</v>
      </c>
      <c r="CS134" s="262">
        <f t="shared" si="123"/>
        <v>513.56014246567179</v>
      </c>
      <c r="CT134" s="349" t="s">
        <v>4111</v>
      </c>
      <c r="CU134" t="s">
        <v>4112</v>
      </c>
      <c r="CV134" t="s">
        <v>4113</v>
      </c>
      <c r="CW134">
        <v>151188</v>
      </c>
      <c r="CX134" s="262">
        <v>4.0826400575503512E-2</v>
      </c>
      <c r="CY134">
        <v>12250</v>
      </c>
      <c r="CZ134">
        <v>0.91897505000000002</v>
      </c>
      <c r="DA134">
        <v>98195</v>
      </c>
      <c r="DB134">
        <v>49853</v>
      </c>
      <c r="DC134">
        <v>1660</v>
      </c>
      <c r="DD134">
        <v>1015</v>
      </c>
      <c r="DE134">
        <v>218</v>
      </c>
      <c r="DF134">
        <v>251</v>
      </c>
      <c r="DG134">
        <v>90237</v>
      </c>
      <c r="DH134">
        <v>45813</v>
      </c>
      <c r="DI134">
        <v>1524</v>
      </c>
      <c r="DJ134">
        <v>933</v>
      </c>
      <c r="DK134">
        <v>198</v>
      </c>
      <c r="DL134">
        <v>229</v>
      </c>
      <c r="DM134" s="262">
        <v>7958</v>
      </c>
      <c r="DN134" s="262">
        <v>4040</v>
      </c>
      <c r="DO134" s="262">
        <v>136</v>
      </c>
      <c r="DP134" s="262">
        <v>82</v>
      </c>
      <c r="DQ134" s="262">
        <v>20</v>
      </c>
      <c r="DR134" s="262">
        <v>22</v>
      </c>
      <c r="DS134" s="262">
        <v>0.64948937746381985</v>
      </c>
      <c r="DT134" s="262">
        <v>0.32974177844802499</v>
      </c>
      <c r="DU134" s="262">
        <v>1.0979707384183929E-2</v>
      </c>
      <c r="DV134" s="262">
        <v>6.713495780088367E-3</v>
      </c>
      <c r="DW134" s="262">
        <v>1.441913379368733E-3</v>
      </c>
      <c r="DX134" s="262">
        <v>1.6601846707410641E-3</v>
      </c>
      <c r="DY134" s="262">
        <v>8691.35</v>
      </c>
      <c r="DZ134" s="262">
        <v>5042.6899999999996</v>
      </c>
      <c r="EA134" s="262">
        <v>26.15</v>
      </c>
      <c r="EB134" s="262">
        <v>618.51</v>
      </c>
      <c r="EC134" s="262">
        <v>157.35</v>
      </c>
      <c r="ED134" s="262">
        <v>345.51</v>
      </c>
      <c r="EE134" s="262">
        <f t="shared" si="88"/>
        <v>0.58403487268807841</v>
      </c>
      <c r="EF134" s="262">
        <f t="shared" si="89"/>
        <v>0.33885493187542159</v>
      </c>
      <c r="EG134" s="262">
        <f t="shared" si="90"/>
        <v>1.7572082496727492E-3</v>
      </c>
      <c r="EH134" s="262">
        <f t="shared" si="91"/>
        <v>4.1562174933273119E-2</v>
      </c>
      <c r="EI134" s="262">
        <f t="shared" si="92"/>
        <v>1.057348826332723E-2</v>
      </c>
      <c r="EJ134" s="262">
        <f t="shared" si="93"/>
        <v>2.3217323990226829E-2</v>
      </c>
      <c r="EK134" s="262">
        <v>4.3521810999999997E-3</v>
      </c>
      <c r="EP134" s="262">
        <v>3.132252953456662E-3</v>
      </c>
      <c r="EQ134" s="262">
        <v>4.2070619724385347E-2</v>
      </c>
      <c r="EU134" s="262">
        <v>2443.16</v>
      </c>
    </row>
    <row r="135" spans="1:151">
      <c r="A135" s="352">
        <v>6532</v>
      </c>
      <c r="B135" s="262">
        <v>6</v>
      </c>
      <c r="C135" s="262">
        <v>5</v>
      </c>
      <c r="D135" s="262">
        <v>32</v>
      </c>
      <c r="E135" s="262" t="s">
        <v>191</v>
      </c>
      <c r="F135" s="262" t="s">
        <v>2465</v>
      </c>
      <c r="G135" s="262" t="s">
        <v>2466</v>
      </c>
      <c r="H135" s="262" t="s">
        <v>2202</v>
      </c>
      <c r="I135" s="262">
        <v>3.8972408574754298E-3</v>
      </c>
      <c r="J135" s="262">
        <v>1.3794606650446066</v>
      </c>
      <c r="K135" s="262">
        <v>1.4372768995410505</v>
      </c>
      <c r="L135" s="262">
        <v>1.6311232561484252</v>
      </c>
      <c r="M135" s="262">
        <v>1.5772699004975124</v>
      </c>
      <c r="N135" s="262">
        <v>1.5903853794199443</v>
      </c>
      <c r="O135" s="262">
        <v>2.137605310186367</v>
      </c>
      <c r="P135" s="262">
        <v>1.6992574257425743</v>
      </c>
      <c r="Q135" s="262">
        <v>1.3902862098872506</v>
      </c>
      <c r="R135" s="262">
        <v>1.3537675606641124</v>
      </c>
      <c r="S135" s="262">
        <v>1.492929292929293</v>
      </c>
      <c r="T135" s="262">
        <v>1.492929292929293</v>
      </c>
      <c r="U135">
        <v>9864</v>
      </c>
      <c r="V135">
        <v>7844</v>
      </c>
      <c r="W135">
        <v>34765</v>
      </c>
      <c r="X135">
        <v>8949</v>
      </c>
      <c r="Y135">
        <v>7957</v>
      </c>
      <c r="Z135">
        <v>3872</v>
      </c>
      <c r="AA135">
        <v>2723</v>
      </c>
      <c r="AB135">
        <v>0</v>
      </c>
      <c r="AC135">
        <v>13607</v>
      </c>
      <c r="AD135">
        <v>11274</v>
      </c>
      <c r="AE135">
        <v>56706</v>
      </c>
      <c r="AF135">
        <v>14148</v>
      </c>
      <c r="AG135">
        <v>15238</v>
      </c>
      <c r="AH135">
        <v>5326</v>
      </c>
      <c r="AI135" s="262">
        <v>4065</v>
      </c>
      <c r="AJ135" s="262">
        <v>0</v>
      </c>
      <c r="AK135" s="262">
        <v>0.67550782415317445</v>
      </c>
      <c r="AL135" s="262">
        <v>0.22661568085048681</v>
      </c>
      <c r="AM135" s="262">
        <v>8.2906191522252051E-2</v>
      </c>
      <c r="AN135" s="262">
        <v>1.3166815827299108E-2</v>
      </c>
      <c r="AO135" s="262">
        <v>1.8034876467876225E-3</v>
      </c>
      <c r="AP135" s="262">
        <v>1.7097011227122816E-2</v>
      </c>
      <c r="AQ135" s="262">
        <v>0.1002836685520942</v>
      </c>
      <c r="AR135" s="262">
        <v>0.17771151250021361</v>
      </c>
      <c r="AS135" s="262">
        <v>0.18716997898118559</v>
      </c>
      <c r="AT135" s="262">
        <v>0.15295886805994635</v>
      </c>
      <c r="AU135" s="262">
        <v>0.14837061467215776</v>
      </c>
      <c r="AV135" s="262">
        <v>9.0671405868179566E-2</v>
      </c>
      <c r="AW135" s="262">
        <v>4.7531570942770725E-2</v>
      </c>
      <c r="AX135" s="262">
        <v>3.0682342487055488E-2</v>
      </c>
      <c r="AY135" s="262">
        <v>4.7523026709273913E-2</v>
      </c>
      <c r="AZ135" s="262">
        <v>49816</v>
      </c>
      <c r="BA135" s="262">
        <v>16712</v>
      </c>
      <c r="BB135" s="262">
        <v>6114</v>
      </c>
      <c r="BC135" s="262">
        <v>971</v>
      </c>
      <c r="BD135" s="262">
        <v>133</v>
      </c>
      <c r="BE135" s="262">
        <v>117038</v>
      </c>
      <c r="BF135" s="262">
        <v>1</v>
      </c>
      <c r="BG135" s="262">
        <v>2</v>
      </c>
      <c r="BH135" s="262">
        <v>3.25</v>
      </c>
      <c r="BI135" s="262">
        <v>7.2</v>
      </c>
      <c r="BJ135" s="262">
        <v>52</v>
      </c>
      <c r="BK135" s="262">
        <f t="shared" si="94"/>
        <v>117018</v>
      </c>
      <c r="BL135" s="262">
        <f t="shared" si="95"/>
        <v>-20</v>
      </c>
      <c r="BM135" s="274">
        <f t="shared" si="96"/>
        <v>-1.7088466993626003E-4</v>
      </c>
      <c r="BN135" s="262">
        <f t="shared" si="97"/>
        <v>2.6326166918340791E-3</v>
      </c>
      <c r="BO135" s="262">
        <f t="shared" si="84"/>
        <v>8.8317589035512951E-4</v>
      </c>
      <c r="BP135" s="262">
        <f t="shared" si="85"/>
        <v>3.2310539693820379E-4</v>
      </c>
      <c r="BQ135" s="262">
        <f t="shared" si="86"/>
        <v>5.1314252605004233E-5</v>
      </c>
      <c r="BR135" s="262">
        <f t="shared" si="87"/>
        <v>7.0286257430129382E-6</v>
      </c>
      <c r="BS135" s="262">
        <f t="shared" si="98"/>
        <v>281.68998602624646</v>
      </c>
      <c r="BT135" s="262">
        <f t="shared" si="99"/>
        <v>94.499820267998857</v>
      </c>
      <c r="BU135" s="262">
        <f t="shared" si="100"/>
        <v>34.572277472387803</v>
      </c>
      <c r="BV135" s="262">
        <f t="shared" si="101"/>
        <v>5.4906250287354528</v>
      </c>
      <c r="BW135" s="262">
        <f t="shared" si="102"/>
        <v>0.75206295450238436</v>
      </c>
      <c r="BX135" s="262">
        <f t="shared" si="103"/>
        <v>281.68998602624646</v>
      </c>
      <c r="BY135" s="262">
        <f t="shared" si="104"/>
        <v>188.99964053599771</v>
      </c>
      <c r="BZ135" s="262">
        <f t="shared" si="105"/>
        <v>112.35990178526036</v>
      </c>
      <c r="CA135" s="262">
        <f t="shared" si="106"/>
        <v>39.532500206895264</v>
      </c>
      <c r="CB135" s="262">
        <f t="shared" si="107"/>
        <v>39.107273634123985</v>
      </c>
      <c r="CC135" s="262">
        <f t="shared" si="108"/>
        <v>661.68930218852381</v>
      </c>
      <c r="CD135" s="262">
        <f t="shared" si="109"/>
        <v>11.312909428384254</v>
      </c>
      <c r="CE135" s="262">
        <f t="shared" si="110"/>
        <v>66.356630665140415</v>
      </c>
      <c r="CF135" s="262">
        <f t="shared" si="111"/>
        <v>117.58980669713347</v>
      </c>
      <c r="CG135" s="262">
        <f t="shared" si="112"/>
        <v>123.84837278270136</v>
      </c>
      <c r="CH135" s="262">
        <f t="shared" si="113"/>
        <v>101.21124667013238</v>
      </c>
      <c r="CI135" s="262">
        <f t="shared" si="114"/>
        <v>98.175248487702419</v>
      </c>
      <c r="CJ135" s="262">
        <f t="shared" si="115"/>
        <v>59.996299277368159</v>
      </c>
      <c r="CK135" s="262">
        <f t="shared" si="116"/>
        <v>31.451132009046276</v>
      </c>
      <c r="CL135" s="262">
        <f t="shared" si="117"/>
        <v>20.302177789769043</v>
      </c>
      <c r="CM135" s="262">
        <f t="shared" si="118"/>
        <v>31.445478381146035</v>
      </c>
      <c r="CN135" s="262">
        <f>CD135*parameters!J$4+CE135*parameters!K$4+CF135*parameters!L$4+CG135*parameters!M$4+CH135*parameters!N$4+CI135*parameters!O$4+CJ135*parameters!P$4+CK135*parameters!Q$4+CL135*parameters!R$4+CM135*parameters!S$4</f>
        <v>71425.588636078901</v>
      </c>
      <c r="CO135" s="262">
        <f t="shared" si="119"/>
        <v>48248.543968417362</v>
      </c>
      <c r="CP135" s="262">
        <f t="shared" si="120"/>
        <v>16186.158398911813</v>
      </c>
      <c r="CQ135" s="262">
        <f t="shared" si="121"/>
        <v>5921.6235310523471</v>
      </c>
      <c r="CR135" s="262">
        <f t="shared" si="122"/>
        <v>940.44757092767895</v>
      </c>
      <c r="CS135" s="262">
        <f t="shared" si="123"/>
        <v>128.8151667697027</v>
      </c>
      <c r="CT135" s="349" t="s">
        <v>4114</v>
      </c>
      <c r="CU135" t="s">
        <v>4115</v>
      </c>
      <c r="CV135" t="s">
        <v>4116</v>
      </c>
      <c r="CW135">
        <v>160993</v>
      </c>
      <c r="CX135" s="262">
        <v>4.3474116383919605E-2</v>
      </c>
      <c r="CY135">
        <v>12229</v>
      </c>
      <c r="CZ135">
        <v>0.92404017999999999</v>
      </c>
      <c r="DA135">
        <v>106071</v>
      </c>
      <c r="DB135">
        <v>52549</v>
      </c>
      <c r="DC135">
        <v>1386</v>
      </c>
      <c r="DD135">
        <v>611</v>
      </c>
      <c r="DE135">
        <v>169</v>
      </c>
      <c r="DF135">
        <v>215</v>
      </c>
      <c r="DG135">
        <v>98019</v>
      </c>
      <c r="DH135">
        <v>48558</v>
      </c>
      <c r="DI135">
        <v>1282</v>
      </c>
      <c r="DJ135">
        <v>562</v>
      </c>
      <c r="DK135">
        <v>160</v>
      </c>
      <c r="DL135">
        <v>201</v>
      </c>
      <c r="DM135" s="262">
        <v>8052</v>
      </c>
      <c r="DN135" s="262">
        <v>3991</v>
      </c>
      <c r="DO135" s="262">
        <v>104</v>
      </c>
      <c r="DP135" s="262">
        <v>49</v>
      </c>
      <c r="DQ135" s="262">
        <v>9</v>
      </c>
      <c r="DR135" s="262">
        <v>14</v>
      </c>
      <c r="DS135" s="262">
        <v>0.65885473281447016</v>
      </c>
      <c r="DT135" s="262">
        <v>0.32640549589112572</v>
      </c>
      <c r="DU135" s="262">
        <v>8.6090699595634586E-3</v>
      </c>
      <c r="DV135" s="262">
        <v>3.7951960644251612E-3</v>
      </c>
      <c r="DW135" s="262">
        <v>1.0497350816495127E-3</v>
      </c>
      <c r="DX135" s="262">
        <v>1.3354617902641729E-3</v>
      </c>
      <c r="DY135" s="262">
        <v>9255.01</v>
      </c>
      <c r="DZ135" s="262">
        <v>5369.72</v>
      </c>
      <c r="EA135" s="262">
        <v>27.85</v>
      </c>
      <c r="EB135" s="262">
        <v>658.62</v>
      </c>
      <c r="EC135" s="262">
        <v>167.56</v>
      </c>
      <c r="ED135" s="262">
        <v>367.92</v>
      </c>
      <c r="EE135" s="262">
        <f t="shared" si="88"/>
        <v>0.58403463690817259</v>
      </c>
      <c r="EF135" s="262">
        <f t="shared" si="89"/>
        <v>0.33885457395492308</v>
      </c>
      <c r="EG135" s="262">
        <f t="shared" si="90"/>
        <v>1.7574659171511004E-3</v>
      </c>
      <c r="EH135" s="262">
        <f t="shared" si="91"/>
        <v>4.1562018037847676E-2</v>
      </c>
      <c r="EI135" s="262">
        <f t="shared" si="92"/>
        <v>1.0573823665272474E-2</v>
      </c>
      <c r="EJ135" s="262">
        <f t="shared" si="93"/>
        <v>2.3217481516633137E-2</v>
      </c>
      <c r="EK135" s="262">
        <v>4.6344326999999998E-3</v>
      </c>
      <c r="EP135" s="262">
        <v>3.1597183578002128E-3</v>
      </c>
      <c r="EQ135" s="262">
        <v>4.2439519235019964E-2</v>
      </c>
      <c r="EU135" s="262">
        <v>2464.58</v>
      </c>
    </row>
    <row r="136" spans="1:151">
      <c r="A136" s="352">
        <v>6533</v>
      </c>
      <c r="B136" s="262">
        <v>6</v>
      </c>
      <c r="C136" s="262">
        <v>5</v>
      </c>
      <c r="D136" s="262">
        <v>33</v>
      </c>
      <c r="E136" s="262" t="s">
        <v>191</v>
      </c>
      <c r="F136" s="262" t="s">
        <v>2467</v>
      </c>
      <c r="G136" s="262" t="s">
        <v>2468</v>
      </c>
      <c r="H136" s="262" t="s">
        <v>2202</v>
      </c>
      <c r="I136" s="262">
        <v>2.7123096814616245E-3</v>
      </c>
      <c r="J136" s="262">
        <v>1.3333724202626642</v>
      </c>
      <c r="K136" s="262">
        <v>1.4241590861011213</v>
      </c>
      <c r="L136" s="262">
        <v>1.5503442340791738</v>
      </c>
      <c r="M136" s="262">
        <v>1.5994392149008612</v>
      </c>
      <c r="N136" s="262">
        <v>1.5930599369085174</v>
      </c>
      <c r="O136" s="262">
        <v>2.377688172043011</v>
      </c>
      <c r="P136" s="262">
        <v>1.6212801796743403</v>
      </c>
      <c r="Q136" s="262">
        <v>1.5172413793103448</v>
      </c>
      <c r="R136" s="262">
        <v>1.3541963015647227</v>
      </c>
      <c r="S136" s="262">
        <v>1.2816593886462881</v>
      </c>
      <c r="T136" s="262">
        <v>1.2816593886462881</v>
      </c>
      <c r="U136">
        <v>8528</v>
      </c>
      <c r="V136">
        <v>4727</v>
      </c>
      <c r="W136">
        <v>20916</v>
      </c>
      <c r="X136">
        <v>6895</v>
      </c>
      <c r="Y136">
        <v>6538</v>
      </c>
      <c r="Z136">
        <v>3262</v>
      </c>
      <c r="AA136">
        <v>2519</v>
      </c>
      <c r="AB136">
        <v>0</v>
      </c>
      <c r="AC136">
        <v>11371</v>
      </c>
      <c r="AD136">
        <v>6732</v>
      </c>
      <c r="AE136">
        <v>32427</v>
      </c>
      <c r="AF136">
        <v>11016</v>
      </c>
      <c r="AG136">
        <v>12851</v>
      </c>
      <c r="AH136">
        <v>4720</v>
      </c>
      <c r="AI136" s="262">
        <v>3229</v>
      </c>
      <c r="AJ136" s="262">
        <v>0</v>
      </c>
      <c r="AK136" s="262">
        <v>0.68439716312056742</v>
      </c>
      <c r="AL136" s="262">
        <v>0.21837736731353752</v>
      </c>
      <c r="AM136" s="262">
        <v>8.534019172317045E-2</v>
      </c>
      <c r="AN136" s="262">
        <v>1.0248616631595354E-2</v>
      </c>
      <c r="AO136" s="262">
        <v>1.6366612111292963E-3</v>
      </c>
      <c r="AP136" s="262">
        <v>1.4328013650506875E-2</v>
      </c>
      <c r="AQ136" s="262">
        <v>9.5415537488708221E-2</v>
      </c>
      <c r="AR136" s="262">
        <v>0.16765783398574727</v>
      </c>
      <c r="AS136" s="262">
        <v>0.1813208872829469</v>
      </c>
      <c r="AT136" s="262">
        <v>0.15011793636454884</v>
      </c>
      <c r="AU136" s="262">
        <v>0.15563836193917494</v>
      </c>
      <c r="AV136" s="262">
        <v>9.853959650707618E-2</v>
      </c>
      <c r="AW136" s="262">
        <v>4.8554652213188797E-2</v>
      </c>
      <c r="AX136" s="262">
        <v>3.4816320385426078E-2</v>
      </c>
      <c r="AY136" s="262">
        <v>5.3610860182675898E-2</v>
      </c>
      <c r="AZ136" s="262">
        <v>35126</v>
      </c>
      <c r="BA136" s="262">
        <v>11208</v>
      </c>
      <c r="BB136" s="262">
        <v>4380</v>
      </c>
      <c r="BC136" s="262">
        <v>526</v>
      </c>
      <c r="BD136" s="262">
        <v>84</v>
      </c>
      <c r="BE136" s="262">
        <v>79704</v>
      </c>
      <c r="BF136" s="262">
        <v>1</v>
      </c>
      <c r="BG136" s="262">
        <v>2</v>
      </c>
      <c r="BH136" s="262">
        <v>3.81</v>
      </c>
      <c r="BI136" s="262">
        <v>7.5</v>
      </c>
      <c r="BJ136" s="262">
        <v>18</v>
      </c>
      <c r="BK136" s="262">
        <f t="shared" si="94"/>
        <v>79687</v>
      </c>
      <c r="BL136" s="262">
        <f t="shared" si="95"/>
        <v>-17</v>
      </c>
      <c r="BM136" s="274">
        <f t="shared" si="96"/>
        <v>-2.1328916992873634E-4</v>
      </c>
      <c r="BN136" s="262">
        <f t="shared" si="97"/>
        <v>1.8562970514967856E-3</v>
      </c>
      <c r="BO136" s="262">
        <f t="shared" si="84"/>
        <v>5.9230704757660914E-4</v>
      </c>
      <c r="BP136" s="262">
        <f t="shared" si="85"/>
        <v>2.3146902822854639E-4</v>
      </c>
      <c r="BQ136" s="262">
        <f t="shared" si="86"/>
        <v>2.7797422111464704E-5</v>
      </c>
      <c r="BR136" s="262">
        <f t="shared" si="87"/>
        <v>4.4391320482186978E-6</v>
      </c>
      <c r="BS136" s="262">
        <f t="shared" si="98"/>
        <v>198.62378451015607</v>
      </c>
      <c r="BT136" s="262">
        <f t="shared" si="99"/>
        <v>63.376854090697179</v>
      </c>
      <c r="BU136" s="262">
        <f t="shared" si="100"/>
        <v>24.767186020454464</v>
      </c>
      <c r="BV136" s="262">
        <f t="shared" si="101"/>
        <v>2.9743241659267232</v>
      </c>
      <c r="BW136" s="262">
        <f t="shared" si="102"/>
        <v>0.47498712915940067</v>
      </c>
      <c r="BX136" s="262">
        <f t="shared" si="103"/>
        <v>198.62378451015607</v>
      </c>
      <c r="BY136" s="262">
        <f t="shared" si="104"/>
        <v>126.75370818139436</v>
      </c>
      <c r="BZ136" s="262">
        <f t="shared" si="105"/>
        <v>94.362978737931513</v>
      </c>
      <c r="CA136" s="262">
        <f t="shared" si="106"/>
        <v>22.307431244450424</v>
      </c>
      <c r="CB136" s="262">
        <f t="shared" si="107"/>
        <v>8.5497683248692127</v>
      </c>
      <c r="CC136" s="262">
        <f t="shared" si="108"/>
        <v>450.5976709988015</v>
      </c>
      <c r="CD136" s="262">
        <f t="shared" si="109"/>
        <v>6.4561695809574333</v>
      </c>
      <c r="CE136" s="262">
        <f t="shared" si="110"/>
        <v>42.994018969510755</v>
      </c>
      <c r="CF136" s="262">
        <f t="shared" si="111"/>
        <v>75.546229518681429</v>
      </c>
      <c r="CG136" s="262">
        <f t="shared" si="112"/>
        <v>81.702769513132083</v>
      </c>
      <c r="CH136" s="262">
        <f t="shared" si="113"/>
        <v>67.642792501011996</v>
      </c>
      <c r="CI136" s="262">
        <f t="shared" si="114"/>
        <v>70.13028340786073</v>
      </c>
      <c r="CJ136" s="262">
        <f t="shared" si="115"/>
        <v>44.401712687250161</v>
      </c>
      <c r="CK136" s="262">
        <f t="shared" si="116"/>
        <v>21.878613203419675</v>
      </c>
      <c r="CL136" s="262">
        <f t="shared" si="117"/>
        <v>15.688152878421086</v>
      </c>
      <c r="CM136" s="262">
        <f t="shared" si="118"/>
        <v>24.156928738556143</v>
      </c>
      <c r="CN136" s="262">
        <f>CD136*parameters!J$4+CE136*parameters!K$4+CF136*parameters!L$4+CG136*parameters!M$4+CH136*parameters!N$4+CI136*parameters!O$4+CJ136*parameters!P$4+CK136*parameters!Q$4+CL136*parameters!R$4+CM136*parameters!S$4</f>
        <v>49915.858155007118</v>
      </c>
      <c r="CO136" s="262">
        <f t="shared" si="119"/>
        <v>34162.271716015515</v>
      </c>
      <c r="CP136" s="262">
        <f t="shared" si="120"/>
        <v>10900.493691086427</v>
      </c>
      <c r="CQ136" s="262">
        <f t="shared" si="121"/>
        <v>4259.8289049748882</v>
      </c>
      <c r="CR136" s="262">
        <f t="shared" si="122"/>
        <v>511.56849406776053</v>
      </c>
      <c r="CS136" s="262">
        <f t="shared" si="123"/>
        <v>81.695348862532114</v>
      </c>
      <c r="CT136" s="349" t="s">
        <v>4117</v>
      </c>
      <c r="CU136" t="s">
        <v>4118</v>
      </c>
      <c r="CV136" t="s">
        <v>4119</v>
      </c>
      <c r="CW136">
        <v>110013</v>
      </c>
      <c r="CX136" s="262">
        <v>2.9707614404006058E-2</v>
      </c>
      <c r="CY136">
        <v>8188</v>
      </c>
      <c r="CZ136">
        <v>0.92557243</v>
      </c>
      <c r="DA136">
        <v>70979</v>
      </c>
      <c r="DB136">
        <v>36990</v>
      </c>
      <c r="DC136">
        <v>1131</v>
      </c>
      <c r="DD136">
        <v>624</v>
      </c>
      <c r="DE136">
        <v>128</v>
      </c>
      <c r="DF136">
        <v>159</v>
      </c>
      <c r="DG136">
        <v>65698</v>
      </c>
      <c r="DH136">
        <v>34238</v>
      </c>
      <c r="DI136">
        <v>1046</v>
      </c>
      <c r="DJ136">
        <v>578</v>
      </c>
      <c r="DK136">
        <v>122</v>
      </c>
      <c r="DL136">
        <v>149</v>
      </c>
      <c r="DM136" s="262">
        <v>5281</v>
      </c>
      <c r="DN136" s="262">
        <v>2752</v>
      </c>
      <c r="DO136" s="262">
        <v>85</v>
      </c>
      <c r="DP136" s="262">
        <v>46</v>
      </c>
      <c r="DQ136" s="262">
        <v>6</v>
      </c>
      <c r="DR136" s="262">
        <v>10</v>
      </c>
      <c r="DS136" s="262">
        <v>0.64518738694517919</v>
      </c>
      <c r="DT136" s="262">
        <v>0.33623299064655993</v>
      </c>
      <c r="DU136" s="262">
        <v>1.0280603201439829E-2</v>
      </c>
      <c r="DV136" s="262">
        <v>5.6720569387254238E-3</v>
      </c>
      <c r="DW136" s="262">
        <v>1.1634988592257279E-3</v>
      </c>
      <c r="DX136" s="262">
        <v>1.4452837391944588E-3</v>
      </c>
      <c r="DY136" s="262">
        <v>6324.33</v>
      </c>
      <c r="DZ136" s="262">
        <v>3669.35</v>
      </c>
      <c r="EA136" s="262">
        <v>19.03</v>
      </c>
      <c r="EB136" s="262">
        <v>450.07</v>
      </c>
      <c r="EC136" s="262">
        <v>114.5</v>
      </c>
      <c r="ED136" s="262">
        <v>251.42</v>
      </c>
      <c r="EE136" s="262">
        <f t="shared" si="88"/>
        <v>0.5840340945819904</v>
      </c>
      <c r="EF136" s="262">
        <f t="shared" si="89"/>
        <v>0.33885415608521796</v>
      </c>
      <c r="EG136" s="262">
        <f t="shared" si="90"/>
        <v>1.7573669969617775E-3</v>
      </c>
      <c r="EH136" s="262">
        <f t="shared" si="91"/>
        <v>4.1562699123625181E-2</v>
      </c>
      <c r="EI136" s="262">
        <f t="shared" si="92"/>
        <v>1.0573753082087415E-2</v>
      </c>
      <c r="EJ136" s="262">
        <f t="shared" si="93"/>
        <v>2.3217930130117186E-2</v>
      </c>
      <c r="EK136" s="262">
        <v>3.1668999999999998E-3</v>
      </c>
      <c r="EP136" s="262">
        <v>2.1281137811288036E-3</v>
      </c>
      <c r="EQ136" s="262">
        <v>2.8583600030543471E-2</v>
      </c>
      <c r="EU136" s="262">
        <v>1659.93</v>
      </c>
    </row>
    <row r="137" spans="1:151">
      <c r="A137" s="352">
        <v>6534</v>
      </c>
      <c r="B137" s="262">
        <v>6</v>
      </c>
      <c r="C137" s="262">
        <v>5</v>
      </c>
      <c r="D137" s="262">
        <v>34</v>
      </c>
      <c r="E137" s="262" t="s">
        <v>191</v>
      </c>
      <c r="F137" s="262" t="s">
        <v>2469</v>
      </c>
      <c r="G137" s="262" t="s">
        <v>2470</v>
      </c>
      <c r="H137" s="262" t="s">
        <v>2202</v>
      </c>
      <c r="I137" s="262">
        <v>3.2712175450563975E-3</v>
      </c>
      <c r="J137" s="262">
        <v>1.667219836001562</v>
      </c>
      <c r="K137" s="262">
        <v>1.5356788899900893</v>
      </c>
      <c r="L137" s="262">
        <v>1.9945042449969679</v>
      </c>
      <c r="M137" s="262">
        <v>1.745632424877708</v>
      </c>
      <c r="N137" s="262">
        <v>1.6570144782825762</v>
      </c>
      <c r="O137" s="262">
        <v>2.2502285888448643</v>
      </c>
      <c r="P137" s="262">
        <v>1.9380289380289379</v>
      </c>
      <c r="Q137" s="262">
        <v>1.5745762711864406</v>
      </c>
      <c r="R137" s="262">
        <v>1.5739856801909309</v>
      </c>
      <c r="S137" s="262">
        <v>1.5694716242661448</v>
      </c>
      <c r="T137" s="262">
        <v>1.5694716242661448</v>
      </c>
      <c r="U137">
        <v>10244</v>
      </c>
      <c r="V137">
        <v>6054</v>
      </c>
      <c r="W137">
        <v>26384</v>
      </c>
      <c r="X137">
        <v>7727</v>
      </c>
      <c r="Y137">
        <v>6944</v>
      </c>
      <c r="Z137">
        <v>4036</v>
      </c>
      <c r="AA137">
        <v>2811</v>
      </c>
      <c r="AB137">
        <v>0</v>
      </c>
      <c r="AC137">
        <v>17079</v>
      </c>
      <c r="AD137">
        <v>9297</v>
      </c>
      <c r="AE137">
        <v>52623</v>
      </c>
      <c r="AF137">
        <v>13311</v>
      </c>
      <c r="AG137">
        <v>14482</v>
      </c>
      <c r="AH137">
        <v>6354</v>
      </c>
      <c r="AI137" s="262">
        <v>4411</v>
      </c>
      <c r="AJ137" s="262">
        <v>0</v>
      </c>
      <c r="AK137" s="262">
        <v>0.62578352180936991</v>
      </c>
      <c r="AL137" s="262">
        <v>0.2417124394184168</v>
      </c>
      <c r="AM137" s="262">
        <v>0.10688206785137318</v>
      </c>
      <c r="AN137" s="262">
        <v>2.0064620355411955E-2</v>
      </c>
      <c r="AO137" s="262">
        <v>5.5573505654281097E-3</v>
      </c>
      <c r="AP137" s="262">
        <v>6.9022712114297752E-2</v>
      </c>
      <c r="AQ137" s="262">
        <v>0.12015129708287992</v>
      </c>
      <c r="AR137" s="262">
        <v>0.17205216414504862</v>
      </c>
      <c r="AS137" s="262">
        <v>0.16121388703619194</v>
      </c>
      <c r="AT137" s="262">
        <v>0.13457015480745604</v>
      </c>
      <c r="AU137" s="262">
        <v>0.13180573594973147</v>
      </c>
      <c r="AV137" s="262">
        <v>8.4986134026046975E-2</v>
      </c>
      <c r="AW137" s="262">
        <v>4.51960543405764E-2</v>
      </c>
      <c r="AX137" s="262">
        <v>3.0364727770562011E-2</v>
      </c>
      <c r="AY137" s="262">
        <v>5.0637132727208906E-2</v>
      </c>
      <c r="AZ137" s="262">
        <v>38736</v>
      </c>
      <c r="BA137" s="262">
        <v>14962</v>
      </c>
      <c r="BB137" s="262">
        <v>6616</v>
      </c>
      <c r="BC137" s="262">
        <v>1242</v>
      </c>
      <c r="BD137" s="262">
        <v>344</v>
      </c>
      <c r="BE137" s="262">
        <v>113951</v>
      </c>
      <c r="BF137" s="262">
        <v>1</v>
      </c>
      <c r="BG137" s="262">
        <v>2</v>
      </c>
      <c r="BH137" s="262">
        <v>3.78</v>
      </c>
      <c r="BI137" s="262">
        <v>7.9</v>
      </c>
      <c r="BJ137" s="262">
        <v>30</v>
      </c>
      <c r="BK137" s="262">
        <f t="shared" si="94"/>
        <v>113800</v>
      </c>
      <c r="BL137" s="262">
        <f t="shared" si="95"/>
        <v>-151</v>
      </c>
      <c r="BM137" s="274">
        <f t="shared" si="96"/>
        <v>-1.3251309773499136E-3</v>
      </c>
      <c r="BN137" s="262">
        <f t="shared" si="97"/>
        <v>2.0470740359499937E-3</v>
      </c>
      <c r="BO137" s="262">
        <f t="shared" si="84"/>
        <v>7.9069397268390659E-4</v>
      </c>
      <c r="BP137" s="262">
        <f t="shared" si="85"/>
        <v>3.496344956073203E-4</v>
      </c>
      <c r="BQ137" s="262">
        <f t="shared" si="86"/>
        <v>6.563573814151932E-5</v>
      </c>
      <c r="BR137" s="262">
        <f t="shared" si="87"/>
        <v>1.8179302673657523E-5</v>
      </c>
      <c r="BS137" s="262">
        <f t="shared" si="98"/>
        <v>219.03692184664934</v>
      </c>
      <c r="BT137" s="262">
        <f t="shared" si="99"/>
        <v>84.60425507717801</v>
      </c>
      <c r="BU137" s="262">
        <f t="shared" si="100"/>
        <v>37.410891029983269</v>
      </c>
      <c r="BV137" s="262">
        <f t="shared" si="101"/>
        <v>7.0230239811425674</v>
      </c>
      <c r="BW137" s="262">
        <f t="shared" si="102"/>
        <v>1.9451853860813551</v>
      </c>
      <c r="BX137" s="262">
        <f t="shared" si="103"/>
        <v>219.03692184664934</v>
      </c>
      <c r="BY137" s="262">
        <f t="shared" si="104"/>
        <v>169.20851015435602</v>
      </c>
      <c r="BZ137" s="262">
        <f t="shared" si="105"/>
        <v>141.41316809333674</v>
      </c>
      <c r="CA137" s="262">
        <f t="shared" si="106"/>
        <v>55.481889451026284</v>
      </c>
      <c r="CB137" s="262">
        <f t="shared" si="107"/>
        <v>58.35556158244065</v>
      </c>
      <c r="CC137" s="262">
        <f t="shared" si="108"/>
        <v>643.49605112780898</v>
      </c>
      <c r="CD137" s="262">
        <f t="shared" si="109"/>
        <v>44.415842683682186</v>
      </c>
      <c r="CE137" s="262">
        <f t="shared" si="110"/>
        <v>77.316885210717459</v>
      </c>
      <c r="CF137" s="262">
        <f t="shared" si="111"/>
        <v>110.71488821533239</v>
      </c>
      <c r="CG137" s="262">
        <f t="shared" si="112"/>
        <v>103.74049969475419</v>
      </c>
      <c r="CH137" s="262">
        <f t="shared" si="113"/>
        <v>86.595363218255898</v>
      </c>
      <c r="CI137" s="262">
        <f t="shared" si="114"/>
        <v>84.816470599646891</v>
      </c>
      <c r="CJ137" s="262">
        <f t="shared" si="115"/>
        <v>54.68824164637995</v>
      </c>
      <c r="CK137" s="262">
        <f t="shared" si="116"/>
        <v>29.083482494718783</v>
      </c>
      <c r="CL137" s="262">
        <f t="shared" si="117"/>
        <v>19.539582413927572</v>
      </c>
      <c r="CM137" s="262">
        <f t="shared" si="118"/>
        <v>32.584794950393672</v>
      </c>
      <c r="CN137" s="262">
        <f>CD137*parameters!J$4+CE137*parameters!K$4+CF137*parameters!L$4+CG137*parameters!M$4+CH137*parameters!N$4+CI137*parameters!O$4+CJ137*parameters!P$4+CK137*parameters!Q$4+CL137*parameters!R$4+CM137*parameters!S$4</f>
        <v>66060.363320458113</v>
      </c>
      <c r="CO137" s="262">
        <f t="shared" si="119"/>
        <v>41339.4868106828</v>
      </c>
      <c r="CP137" s="262">
        <f t="shared" si="120"/>
        <v>15967.611567054835</v>
      </c>
      <c r="CQ137" s="262">
        <f t="shared" si="121"/>
        <v>7060.6682347035676</v>
      </c>
      <c r="CR137" s="262">
        <f t="shared" si="122"/>
        <v>1325.4761105655732</v>
      </c>
      <c r="CS137" s="262">
        <f t="shared" si="123"/>
        <v>367.12059745133428</v>
      </c>
      <c r="CT137" s="349" t="s">
        <v>4120</v>
      </c>
      <c r="CU137" t="s">
        <v>4121</v>
      </c>
      <c r="CV137" t="s">
        <v>4122</v>
      </c>
      <c r="CW137">
        <v>140523</v>
      </c>
      <c r="CX137" s="262">
        <v>3.7946452681902533E-2</v>
      </c>
      <c r="CY137">
        <v>9512</v>
      </c>
      <c r="CZ137">
        <v>0.93231001000000002</v>
      </c>
      <c r="DA137">
        <v>94462</v>
      </c>
      <c r="DB137">
        <v>43759</v>
      </c>
      <c r="DC137">
        <v>1305</v>
      </c>
      <c r="DD137">
        <v>633</v>
      </c>
      <c r="DE137">
        <v>117</v>
      </c>
      <c r="DF137">
        <v>249</v>
      </c>
      <c r="DG137">
        <v>88071</v>
      </c>
      <c r="DH137">
        <v>40799</v>
      </c>
      <c r="DI137">
        <v>1216</v>
      </c>
      <c r="DJ137">
        <v>590</v>
      </c>
      <c r="DK137">
        <v>112</v>
      </c>
      <c r="DL137">
        <v>235</v>
      </c>
      <c r="DM137" s="262">
        <v>6391</v>
      </c>
      <c r="DN137" s="262">
        <v>2960</v>
      </c>
      <c r="DO137" s="262">
        <v>89</v>
      </c>
      <c r="DP137" s="262">
        <v>43</v>
      </c>
      <c r="DQ137" s="262">
        <v>5</v>
      </c>
      <c r="DR137" s="262">
        <v>14</v>
      </c>
      <c r="DS137" s="262">
        <v>0.67221735943582195</v>
      </c>
      <c r="DT137" s="262">
        <v>0.31140098062238925</v>
      </c>
      <c r="DU137" s="262">
        <v>9.2867359791635531E-3</v>
      </c>
      <c r="DV137" s="262">
        <v>4.5046006703528957E-3</v>
      </c>
      <c r="DW137" s="262">
        <v>8.3260391537328413E-4</v>
      </c>
      <c r="DX137" s="262">
        <v>1.7719519224610918E-3</v>
      </c>
      <c r="DY137" s="262">
        <v>8078.26</v>
      </c>
      <c r="DZ137" s="262">
        <v>4686.97</v>
      </c>
      <c r="EA137" s="262">
        <v>24.31</v>
      </c>
      <c r="EB137" s="262">
        <v>574.88</v>
      </c>
      <c r="EC137" s="262">
        <v>146.25</v>
      </c>
      <c r="ED137" s="262">
        <v>321.14999999999998</v>
      </c>
      <c r="EE137" s="262">
        <f t="shared" si="88"/>
        <v>0.5840344943760114</v>
      </c>
      <c r="EF137" s="262">
        <f t="shared" si="89"/>
        <v>0.33885417826432102</v>
      </c>
      <c r="EG137" s="262">
        <f t="shared" si="90"/>
        <v>1.757541668413846E-3</v>
      </c>
      <c r="EH137" s="262">
        <f t="shared" si="91"/>
        <v>4.1562137159101266E-2</v>
      </c>
      <c r="EI137" s="262">
        <f t="shared" si="92"/>
        <v>1.057344586612608E-2</v>
      </c>
      <c r="EJ137" s="262">
        <f t="shared" si="93"/>
        <v>2.3218202666026599E-2</v>
      </c>
      <c r="EK137" s="262">
        <v>4.0451751000000003E-3</v>
      </c>
      <c r="EP137" s="262">
        <v>3.0074306074341331E-3</v>
      </c>
      <c r="EQ137" s="262">
        <v>4.0394077781365001E-2</v>
      </c>
      <c r="EU137" s="262">
        <v>2345.8000000000002</v>
      </c>
    </row>
    <row r="138" spans="1:151">
      <c r="A138" s="352">
        <v>6535</v>
      </c>
      <c r="B138" s="262">
        <v>6</v>
      </c>
      <c r="C138" s="262">
        <v>5</v>
      </c>
      <c r="D138" s="262">
        <v>35</v>
      </c>
      <c r="E138" s="262" t="s">
        <v>191</v>
      </c>
      <c r="F138" s="262" t="s">
        <v>2471</v>
      </c>
      <c r="G138" s="262" t="s">
        <v>2472</v>
      </c>
      <c r="H138" s="262" t="s">
        <v>2202</v>
      </c>
      <c r="I138" s="262">
        <v>1.8455163022368258E-3</v>
      </c>
      <c r="J138" s="262">
        <v>1.339714867617108</v>
      </c>
      <c r="K138" s="262">
        <v>1.3852950457557589</v>
      </c>
      <c r="L138" s="262">
        <v>1.4913578438552806</v>
      </c>
      <c r="M138" s="262">
        <v>1.4461626575028637</v>
      </c>
      <c r="N138" s="262">
        <v>1.4693171996542782</v>
      </c>
      <c r="O138" s="262">
        <v>1.8342022940563087</v>
      </c>
      <c r="P138" s="262">
        <v>1.6054230949041608</v>
      </c>
      <c r="Q138" s="262">
        <v>1.3456345634563456</v>
      </c>
      <c r="R138" s="262">
        <v>1.2457142857142858</v>
      </c>
      <c r="S138" s="262">
        <v>1.3732718894009217</v>
      </c>
      <c r="T138" s="262">
        <v>1.3732718894009217</v>
      </c>
      <c r="U138">
        <v>7365</v>
      </c>
      <c r="V138">
        <v>3169</v>
      </c>
      <c r="W138">
        <v>13654</v>
      </c>
      <c r="X138">
        <v>4649</v>
      </c>
      <c r="Y138">
        <v>4057</v>
      </c>
      <c r="Z138">
        <v>1811</v>
      </c>
      <c r="AA138">
        <v>1194</v>
      </c>
      <c r="AB138">
        <v>0</v>
      </c>
      <c r="AC138">
        <v>9867</v>
      </c>
      <c r="AD138">
        <v>4390</v>
      </c>
      <c r="AE138">
        <v>20363</v>
      </c>
      <c r="AF138">
        <v>6750</v>
      </c>
      <c r="AG138">
        <v>6952</v>
      </c>
      <c r="AH138">
        <v>2367</v>
      </c>
      <c r="AI138" s="262">
        <v>1639</v>
      </c>
      <c r="AJ138" s="262">
        <v>0</v>
      </c>
      <c r="AK138" s="262">
        <v>0.69652368134700193</v>
      </c>
      <c r="AL138" s="262">
        <v>0.22117862665368535</v>
      </c>
      <c r="AM138" s="262">
        <v>7.6771089857396488E-2</v>
      </c>
      <c r="AN138" s="262">
        <v>4.7534505469331656E-3</v>
      </c>
      <c r="AO138" s="262">
        <v>7.7315159498310524E-4</v>
      </c>
      <c r="AP138" s="262">
        <v>1.6965108753211604E-2</v>
      </c>
      <c r="AQ138" s="262">
        <v>8.155019907035127E-2</v>
      </c>
      <c r="AR138" s="262">
        <v>0.14768470394414263</v>
      </c>
      <c r="AS138" s="262">
        <v>0.17265185243297312</v>
      </c>
      <c r="AT138" s="262">
        <v>0.15704002981152057</v>
      </c>
      <c r="AU138" s="262">
        <v>0.15804028477847296</v>
      </c>
      <c r="AV138" s="262">
        <v>9.9378272893090397E-2</v>
      </c>
      <c r="AW138" s="262">
        <v>5.4857120442465726E-2</v>
      </c>
      <c r="AX138" s="262">
        <v>4.0735873850197106E-2</v>
      </c>
      <c r="AY138" s="262">
        <v>7.1096554023574635E-2</v>
      </c>
      <c r="AZ138" s="262">
        <v>24324</v>
      </c>
      <c r="BA138" s="262">
        <v>7724</v>
      </c>
      <c r="BB138" s="262">
        <v>2681</v>
      </c>
      <c r="BC138" s="262">
        <v>166</v>
      </c>
      <c r="BD138" s="262">
        <v>27</v>
      </c>
      <c r="BE138" s="262">
        <v>50987</v>
      </c>
      <c r="BF138" s="262">
        <v>1</v>
      </c>
      <c r="BG138" s="262">
        <v>2</v>
      </c>
      <c r="BH138" s="262">
        <v>3.52</v>
      </c>
      <c r="BI138" s="262">
        <v>7.3</v>
      </c>
      <c r="BJ138" s="262">
        <v>21</v>
      </c>
      <c r="BK138" s="262">
        <f t="shared" si="94"/>
        <v>50988</v>
      </c>
      <c r="BL138" s="262">
        <f t="shared" si="95"/>
        <v>1</v>
      </c>
      <c r="BM138" s="274">
        <f t="shared" si="96"/>
        <v>1.9612842489261969E-5</v>
      </c>
      <c r="BN138" s="262">
        <f t="shared" si="97"/>
        <v>1.2854458088199E-3</v>
      </c>
      <c r="BO138" s="262">
        <f t="shared" si="84"/>
        <v>4.0818876119572882E-4</v>
      </c>
      <c r="BP138" s="262">
        <f t="shared" si="85"/>
        <v>1.4168229787231345E-4</v>
      </c>
      <c r="BQ138" s="262">
        <f t="shared" si="86"/>
        <v>8.7725704762417124E-6</v>
      </c>
      <c r="BR138" s="262">
        <f t="shared" si="87"/>
        <v>1.4268638726417243E-6</v>
      </c>
      <c r="BS138" s="262">
        <f t="shared" si="98"/>
        <v>137.54270154372929</v>
      </c>
      <c r="BT138" s="262">
        <f t="shared" si="99"/>
        <v>43.676197447942982</v>
      </c>
      <c r="BU138" s="262">
        <f t="shared" si="100"/>
        <v>15.160005872337539</v>
      </c>
      <c r="BV138" s="262">
        <f t="shared" si="101"/>
        <v>0.93866504095786318</v>
      </c>
      <c r="BW138" s="262">
        <f t="shared" si="102"/>
        <v>0.15267443437266451</v>
      </c>
      <c r="BX138" s="262">
        <f t="shared" si="103"/>
        <v>137.54270154372929</v>
      </c>
      <c r="BY138" s="262">
        <f t="shared" si="104"/>
        <v>87.352394895885965</v>
      </c>
      <c r="BZ138" s="262">
        <f t="shared" si="105"/>
        <v>53.363220670628138</v>
      </c>
      <c r="CA138" s="262">
        <f t="shared" si="106"/>
        <v>6.8522547989924014</v>
      </c>
      <c r="CB138" s="262">
        <f t="shared" si="107"/>
        <v>3.2061631218259548</v>
      </c>
      <c r="CC138" s="262">
        <f t="shared" si="108"/>
        <v>288.3167350310618</v>
      </c>
      <c r="CD138" s="262">
        <f t="shared" si="109"/>
        <v>4.8913247651728575</v>
      </c>
      <c r="CE138" s="262">
        <f t="shared" si="110"/>
        <v>23.512287137096809</v>
      </c>
      <c r="CF138" s="262">
        <f t="shared" si="111"/>
        <v>42.579971655204176</v>
      </c>
      <c r="CG138" s="262">
        <f t="shared" si="112"/>
        <v>49.778418390539493</v>
      </c>
      <c r="CH138" s="262">
        <f t="shared" si="113"/>
        <v>45.277268664438225</v>
      </c>
      <c r="CI138" s="262">
        <f t="shared" si="114"/>
        <v>45.565658910708535</v>
      </c>
      <c r="CJ138" s="262">
        <f t="shared" si="115"/>
        <v>28.652419173561697</v>
      </c>
      <c r="CK138" s="262">
        <f t="shared" si="116"/>
        <v>15.816225859177434</v>
      </c>
      <c r="CL138" s="262">
        <f t="shared" si="117"/>
        <v>11.744834147126038</v>
      </c>
      <c r="CM138" s="262">
        <f t="shared" si="118"/>
        <v>20.498326328036537</v>
      </c>
      <c r="CN138" s="262">
        <f>CD138*parameters!J$4+CE138*parameters!K$4+CF138*parameters!L$4+CG138*parameters!M$4+CH138*parameters!N$4+CI138*parameters!O$4+CJ138*parameters!P$4+CK138*parameters!Q$4+CL138*parameters!R$4+CM138*parameters!S$4</f>
        <v>33388.013205748583</v>
      </c>
      <c r="CO138" s="262">
        <f t="shared" si="119"/>
        <v>23255.541870930319</v>
      </c>
      <c r="CP138" s="262">
        <f t="shared" si="120"/>
        <v>7384.7149075425814</v>
      </c>
      <c r="CQ138" s="262">
        <f t="shared" si="121"/>
        <v>2563.2341619784652</v>
      </c>
      <c r="CR138" s="262">
        <f t="shared" si="122"/>
        <v>158.70826963387736</v>
      </c>
      <c r="CS138" s="262">
        <f t="shared" si="123"/>
        <v>25.813995663341498</v>
      </c>
      <c r="CT138" s="349" t="s">
        <v>4123</v>
      </c>
      <c r="CU138" t="s">
        <v>4124</v>
      </c>
      <c r="CV138" t="s">
        <v>4125</v>
      </c>
      <c r="CW138">
        <v>70906</v>
      </c>
      <c r="CX138" s="262">
        <v>1.9147265386185757E-2</v>
      </c>
      <c r="CY138">
        <v>3992</v>
      </c>
      <c r="CZ138">
        <v>0.94370010999999998</v>
      </c>
      <c r="DA138">
        <v>45850</v>
      </c>
      <c r="DB138">
        <v>23929</v>
      </c>
      <c r="DC138">
        <v>634</v>
      </c>
      <c r="DD138">
        <v>368</v>
      </c>
      <c r="DE138">
        <v>52</v>
      </c>
      <c r="DF138">
        <v>73</v>
      </c>
      <c r="DG138">
        <v>43271</v>
      </c>
      <c r="DH138">
        <v>22580</v>
      </c>
      <c r="DI138">
        <v>598</v>
      </c>
      <c r="DJ138">
        <v>351</v>
      </c>
      <c r="DK138">
        <v>50</v>
      </c>
      <c r="DL138">
        <v>71</v>
      </c>
      <c r="DM138" s="262">
        <v>2579</v>
      </c>
      <c r="DN138" s="262">
        <v>1349</v>
      </c>
      <c r="DO138" s="262">
        <v>36</v>
      </c>
      <c r="DP138" s="262">
        <v>17</v>
      </c>
      <c r="DQ138" s="262">
        <v>2</v>
      </c>
      <c r="DR138" s="262">
        <v>2</v>
      </c>
      <c r="DS138" s="262">
        <v>0.64663075057117869</v>
      </c>
      <c r="DT138" s="262">
        <v>0.3374749668575297</v>
      </c>
      <c r="DU138" s="262">
        <v>8.9414153950300394E-3</v>
      </c>
      <c r="DV138" s="262">
        <v>5.1899698191972474E-3</v>
      </c>
      <c r="DW138" s="262">
        <v>7.3336530053874139E-4</v>
      </c>
      <c r="DX138" s="262">
        <v>1.0295320565255409E-3</v>
      </c>
      <c r="DY138" s="262">
        <v>4076.18</v>
      </c>
      <c r="DZ138" s="262">
        <v>2364.98</v>
      </c>
      <c r="EA138" s="262">
        <v>12.26</v>
      </c>
      <c r="EB138" s="262">
        <v>290.08999999999997</v>
      </c>
      <c r="EC138" s="262">
        <v>73.8</v>
      </c>
      <c r="ED138" s="262">
        <v>162.05000000000001</v>
      </c>
      <c r="EE138" s="262">
        <f t="shared" si="88"/>
        <v>0.58403349304234187</v>
      </c>
      <c r="EF138" s="262">
        <f t="shared" si="89"/>
        <v>0.33885341922468531</v>
      </c>
      <c r="EG138" s="262">
        <f t="shared" si="90"/>
        <v>1.7566080557529628E-3</v>
      </c>
      <c r="EH138" s="262">
        <f t="shared" si="91"/>
        <v>4.1563982943994861E-2</v>
      </c>
      <c r="EI138" s="262">
        <f t="shared" si="92"/>
        <v>1.0574035441645077E-2</v>
      </c>
      <c r="EJ138" s="262">
        <f t="shared" si="93"/>
        <v>2.3218461291579742E-2</v>
      </c>
      <c r="EK138" s="262">
        <v>2.0411423999999998E-3</v>
      </c>
      <c r="EP138" s="262">
        <v>1.3528114207509571E-3</v>
      </c>
      <c r="EQ138" s="262">
        <v>1.8170184747822102E-2</v>
      </c>
      <c r="EU138" s="262">
        <v>1055.19</v>
      </c>
    </row>
    <row r="139" spans="1:151">
      <c r="A139" s="352">
        <v>6611</v>
      </c>
      <c r="B139" s="262">
        <v>6</v>
      </c>
      <c r="C139" s="262">
        <v>6</v>
      </c>
      <c r="D139" s="262">
        <v>11</v>
      </c>
      <c r="E139" s="262" t="s">
        <v>191</v>
      </c>
      <c r="F139" s="262" t="s">
        <v>2473</v>
      </c>
      <c r="G139" s="262" t="s">
        <v>2474</v>
      </c>
      <c r="H139" s="262" t="s">
        <v>2202</v>
      </c>
      <c r="I139" s="262">
        <v>1.6752967269116779E-3</v>
      </c>
      <c r="J139" s="262">
        <v>4.134398130112972</v>
      </c>
      <c r="K139" s="262">
        <v>2.5535252017664076</v>
      </c>
      <c r="L139" s="262">
        <v>3.7128661762808104</v>
      </c>
      <c r="M139" s="262">
        <v>2.1980330800178809</v>
      </c>
      <c r="N139" s="262">
        <v>2.4602564102564104</v>
      </c>
      <c r="O139" s="262">
        <v>4.2047654504839906</v>
      </c>
      <c r="P139" s="262">
        <v>2.7664936990363231</v>
      </c>
      <c r="Q139" s="262">
        <v>1.7321937321937322</v>
      </c>
      <c r="R139" s="262">
        <v>1.6986301369863013</v>
      </c>
      <c r="S139" s="262">
        <v>2.3129251700680271</v>
      </c>
      <c r="T139" s="262">
        <v>2.3129251700680271</v>
      </c>
      <c r="U139">
        <v>2567</v>
      </c>
      <c r="V139">
        <v>6567</v>
      </c>
      <c r="W139">
        <v>15498</v>
      </c>
      <c r="X139">
        <v>3017</v>
      </c>
      <c r="Y139">
        <v>2692</v>
      </c>
      <c r="Z139">
        <v>1213</v>
      </c>
      <c r="AA139">
        <v>809</v>
      </c>
      <c r="AB139">
        <v>0</v>
      </c>
      <c r="AC139">
        <v>10613</v>
      </c>
      <c r="AD139">
        <v>16769</v>
      </c>
      <c r="AE139">
        <v>57542</v>
      </c>
      <c r="AF139">
        <v>6836</v>
      </c>
      <c r="AG139">
        <v>9379</v>
      </c>
      <c r="AH139">
        <v>2084</v>
      </c>
      <c r="AI139" s="262">
        <v>1870</v>
      </c>
      <c r="AJ139" s="262">
        <v>0</v>
      </c>
      <c r="AK139" s="262">
        <v>0.47907006088136023</v>
      </c>
      <c r="AL139" s="262">
        <v>0.15620958329390239</v>
      </c>
      <c r="AM139" s="262">
        <v>0.23112835557237943</v>
      </c>
      <c r="AN139" s="262">
        <v>0.11151067789659633</v>
      </c>
      <c r="AO139" s="262">
        <v>2.2081322355761646E-2</v>
      </c>
      <c r="AP139" s="262">
        <v>7.3568745594469062E-2</v>
      </c>
      <c r="AQ139" s="262">
        <v>0.24628487007908229</v>
      </c>
      <c r="AR139" s="262">
        <v>0.29049950271815222</v>
      </c>
      <c r="AS139" s="262">
        <v>0.17033110280698704</v>
      </c>
      <c r="AT139" s="262">
        <v>8.6295298513948029E-2</v>
      </c>
      <c r="AU139" s="262">
        <v>5.7588134758552768E-2</v>
      </c>
      <c r="AV139" s="262">
        <v>3.3322711779303418E-2</v>
      </c>
      <c r="AW139" s="262">
        <v>1.6463408746366946E-2</v>
      </c>
      <c r="AX139" s="262">
        <v>9.8587333314021416E-3</v>
      </c>
      <c r="AY139" s="262">
        <v>1.5787491671736046E-2</v>
      </c>
      <c r="AZ139" s="262">
        <v>15187</v>
      </c>
      <c r="BA139" s="262">
        <v>4952</v>
      </c>
      <c r="BB139" s="262">
        <v>7327</v>
      </c>
      <c r="BC139" s="262">
        <v>3535</v>
      </c>
      <c r="BD139" s="262">
        <v>700</v>
      </c>
      <c r="BE139" s="262">
        <v>103563</v>
      </c>
      <c r="BF139" s="262">
        <v>1</v>
      </c>
      <c r="BG139" s="262">
        <v>2</v>
      </c>
      <c r="BH139" s="262">
        <v>3.24</v>
      </c>
      <c r="BI139" s="262">
        <v>7.8</v>
      </c>
      <c r="BJ139" s="262">
        <v>39</v>
      </c>
      <c r="BK139" s="262">
        <f t="shared" si="94"/>
        <v>103703</v>
      </c>
      <c r="BL139" s="262">
        <f t="shared" si="95"/>
        <v>140</v>
      </c>
      <c r="BM139" s="274">
        <f t="shared" si="96"/>
        <v>1.351834149261802E-3</v>
      </c>
      <c r="BN139" s="262">
        <f t="shared" si="97"/>
        <v>8.02584504955921E-4</v>
      </c>
      <c r="BO139" s="262">
        <f t="shared" si="84"/>
        <v>2.6169740360451182E-4</v>
      </c>
      <c r="BP139" s="262">
        <f t="shared" si="85"/>
        <v>3.8720857758688571E-4</v>
      </c>
      <c r="BQ139" s="262">
        <f t="shared" si="86"/>
        <v>1.8681347369587021E-4</v>
      </c>
      <c r="BR139" s="262">
        <f t="shared" si="87"/>
        <v>3.6992767068489152E-5</v>
      </c>
      <c r="BS139" s="262">
        <f t="shared" si="98"/>
        <v>85.876542030283545</v>
      </c>
      <c r="BT139" s="262">
        <f t="shared" si="99"/>
        <v>28.001622185682763</v>
      </c>
      <c r="BU139" s="262">
        <f t="shared" si="100"/>
        <v>41.431317801796773</v>
      </c>
      <c r="BV139" s="262">
        <f t="shared" si="101"/>
        <v>19.989041685458112</v>
      </c>
      <c r="BW139" s="262">
        <f t="shared" si="102"/>
        <v>3.9582260763283394</v>
      </c>
      <c r="BX139" s="262">
        <f t="shared" si="103"/>
        <v>85.876542030283545</v>
      </c>
      <c r="BY139" s="262">
        <f t="shared" si="104"/>
        <v>56.003244371365525</v>
      </c>
      <c r="BZ139" s="262">
        <f t="shared" si="105"/>
        <v>134.23746967782157</v>
      </c>
      <c r="CA139" s="262">
        <f t="shared" si="106"/>
        <v>155.91452514657328</v>
      </c>
      <c r="CB139" s="262">
        <f t="shared" si="107"/>
        <v>154.37081697680523</v>
      </c>
      <c r="CC139" s="262">
        <f t="shared" si="108"/>
        <v>586.40259820284916</v>
      </c>
      <c r="CD139" s="262">
        <f t="shared" si="109"/>
        <v>43.140903563121071</v>
      </c>
      <c r="CE139" s="262">
        <f t="shared" si="110"/>
        <v>144.422087712425</v>
      </c>
      <c r="CF139" s="262">
        <f t="shared" si="111"/>
        <v>170.34966317056012</v>
      </c>
      <c r="CG139" s="262">
        <f t="shared" si="112"/>
        <v>99.882601240773823</v>
      </c>
      <c r="CH139" s="262">
        <f t="shared" si="113"/>
        <v>50.603787261269595</v>
      </c>
      <c r="CI139" s="262">
        <f t="shared" si="114"/>
        <v>33.769831848071149</v>
      </c>
      <c r="CJ139" s="262">
        <f t="shared" si="115"/>
        <v>19.540524766548213</v>
      </c>
      <c r="CK139" s="262">
        <f t="shared" si="116"/>
        <v>9.6541856641450892</v>
      </c>
      <c r="CL139" s="262">
        <f t="shared" si="117"/>
        <v>5.7811868405232465</v>
      </c>
      <c r="CM139" s="262">
        <f t="shared" si="118"/>
        <v>9.2578261354118592</v>
      </c>
      <c r="CN139" s="262">
        <f>CD139*parameters!J$4+CE139*parameters!K$4+CF139*parameters!L$4+CG139*parameters!M$4+CH139*parameters!N$4+CI139*parameters!O$4+CJ139*parameters!P$4+CK139*parameters!Q$4+CL139*parameters!R$4+CM139*parameters!S$4</f>
        <v>45464.957659848369</v>
      </c>
      <c r="CO139" s="262">
        <f t="shared" si="119"/>
        <v>21780.900034072023</v>
      </c>
      <c r="CP139" s="262">
        <f t="shared" si="120"/>
        <v>7102.0620905198293</v>
      </c>
      <c r="CQ139" s="262">
        <f t="shared" si="121"/>
        <v>10508.240900088609</v>
      </c>
      <c r="CR139" s="262">
        <f t="shared" si="122"/>
        <v>5069.8282491897417</v>
      </c>
      <c r="CS139" s="262">
        <f t="shared" si="123"/>
        <v>1003.9263859781665</v>
      </c>
      <c r="CT139" s="349" t="s">
        <v>4126</v>
      </c>
      <c r="CU139" t="s">
        <v>4127</v>
      </c>
      <c r="CV139" t="s">
        <v>4128</v>
      </c>
      <c r="CW139">
        <v>89343</v>
      </c>
      <c r="CX139" s="262">
        <v>2.4125943240318082E-2</v>
      </c>
      <c r="CY139">
        <v>12541</v>
      </c>
      <c r="CZ139">
        <v>0.85963086</v>
      </c>
      <c r="DA139">
        <v>58800</v>
      </c>
      <c r="DB139">
        <v>28694</v>
      </c>
      <c r="DC139">
        <v>1008</v>
      </c>
      <c r="DD139">
        <v>533</v>
      </c>
      <c r="DE139">
        <v>140</v>
      </c>
      <c r="DF139">
        <v>168</v>
      </c>
      <c r="DG139">
        <v>50544</v>
      </c>
      <c r="DH139">
        <v>24665</v>
      </c>
      <c r="DI139">
        <v>866</v>
      </c>
      <c r="DJ139">
        <v>458</v>
      </c>
      <c r="DK139">
        <v>120</v>
      </c>
      <c r="DL139">
        <v>144</v>
      </c>
      <c r="DM139" s="262">
        <v>8256</v>
      </c>
      <c r="DN139" s="262">
        <v>4029</v>
      </c>
      <c r="DO139" s="262">
        <v>142</v>
      </c>
      <c r="DP139" s="262">
        <v>75</v>
      </c>
      <c r="DQ139" s="262">
        <v>20</v>
      </c>
      <c r="DR139" s="262">
        <v>24</v>
      </c>
      <c r="DS139" s="262">
        <v>0.65813773882676874</v>
      </c>
      <c r="DT139" s="262">
        <v>0.32116673941998813</v>
      </c>
      <c r="DU139" s="262">
        <v>1.1282361237030322E-2</v>
      </c>
      <c r="DV139" s="262">
        <v>5.9657723604535327E-3</v>
      </c>
      <c r="DW139" s="262">
        <v>1.5669946162542112E-3</v>
      </c>
      <c r="DX139" s="262">
        <v>1.8803935395050536E-3</v>
      </c>
      <c r="DY139" s="262">
        <v>5136.07</v>
      </c>
      <c r="DZ139" s="262">
        <v>2979.93</v>
      </c>
      <c r="EA139" s="262">
        <v>15.46</v>
      </c>
      <c r="EB139" s="262">
        <v>365.51</v>
      </c>
      <c r="EC139" s="262">
        <v>92.99</v>
      </c>
      <c r="ED139" s="262">
        <v>204.19</v>
      </c>
      <c r="EE139" s="262">
        <f t="shared" si="88"/>
        <v>0.58403256710426821</v>
      </c>
      <c r="EF139" s="262">
        <f t="shared" si="89"/>
        <v>0.33885366976910786</v>
      </c>
      <c r="EG139" s="262">
        <f t="shared" si="90"/>
        <v>1.7579868435266628E-3</v>
      </c>
      <c r="EH139" s="262">
        <f t="shared" si="91"/>
        <v>4.1562857126612576E-2</v>
      </c>
      <c r="EI139" s="262">
        <f t="shared" si="92"/>
        <v>1.0574074811096013E-2</v>
      </c>
      <c r="EJ139" s="262">
        <f t="shared" si="93"/>
        <v>2.3218844345388696E-2</v>
      </c>
      <c r="EK139" s="262">
        <v>2.5718809999999998E-3</v>
      </c>
      <c r="EP139" s="262">
        <v>2.3783195004981736E-3</v>
      </c>
      <c r="EQ139" s="262">
        <v>3.194421931285224E-2</v>
      </c>
      <c r="EU139" s="262">
        <v>1855.09</v>
      </c>
    </row>
    <row r="140" spans="1:151">
      <c r="A140" s="352">
        <v>6631</v>
      </c>
      <c r="B140" s="262">
        <v>6</v>
      </c>
      <c r="C140" s="262">
        <v>6</v>
      </c>
      <c r="D140" s="262">
        <v>31</v>
      </c>
      <c r="E140" s="262" t="s">
        <v>191</v>
      </c>
      <c r="F140" s="262" t="s">
        <v>2475</v>
      </c>
      <c r="G140" s="262" t="s">
        <v>2476</v>
      </c>
      <c r="H140" s="262" t="s">
        <v>2202</v>
      </c>
      <c r="I140" s="262">
        <v>2.9073144107226601E-3</v>
      </c>
      <c r="J140" s="262">
        <v>1.698157942732081</v>
      </c>
      <c r="K140" s="262">
        <v>1.753715034965035</v>
      </c>
      <c r="L140" s="262">
        <v>2.0298436555238837</v>
      </c>
      <c r="M140" s="262">
        <v>1.7322586006315439</v>
      </c>
      <c r="N140" s="262">
        <v>1.7221561632976614</v>
      </c>
      <c r="O140" s="262">
        <v>2.0024195499637067</v>
      </c>
      <c r="P140" s="262">
        <v>1.7702191987906273</v>
      </c>
      <c r="Q140" s="262">
        <v>1.5060760486083888</v>
      </c>
      <c r="R140" s="262">
        <v>1.5111111111111111</v>
      </c>
      <c r="S140" s="262">
        <v>1.4299363057324841</v>
      </c>
      <c r="T140" s="262">
        <v>1.4299363057324841</v>
      </c>
      <c r="U140">
        <v>5483</v>
      </c>
      <c r="V140">
        <v>4576</v>
      </c>
      <c r="W140">
        <v>23154</v>
      </c>
      <c r="X140">
        <v>8540</v>
      </c>
      <c r="Y140">
        <v>8102</v>
      </c>
      <c r="Z140">
        <v>4531</v>
      </c>
      <c r="AA140">
        <v>3454</v>
      </c>
      <c r="AB140">
        <v>0</v>
      </c>
      <c r="AC140">
        <v>9311</v>
      </c>
      <c r="AD140">
        <v>8025</v>
      </c>
      <c r="AE140">
        <v>46999</v>
      </c>
      <c r="AF140">
        <v>14768</v>
      </c>
      <c r="AG140">
        <v>15302</v>
      </c>
      <c r="AH140">
        <v>6834</v>
      </c>
      <c r="AI140" s="262">
        <v>4939</v>
      </c>
      <c r="AJ140" s="262">
        <v>0</v>
      </c>
      <c r="AK140" s="262">
        <v>0.52444832224524662</v>
      </c>
      <c r="AL140" s="262">
        <v>0.31775548042316504</v>
      </c>
      <c r="AM140" s="262">
        <v>0.13960082887992148</v>
      </c>
      <c r="AN140" s="262">
        <v>1.5250663467481005E-2</v>
      </c>
      <c r="AO140" s="262">
        <v>2.9447049841858437E-3</v>
      </c>
      <c r="AP140" s="262">
        <v>2.4848977353946169E-2</v>
      </c>
      <c r="AQ140" s="262">
        <v>9.5734160979860386E-2</v>
      </c>
      <c r="AR140" s="262">
        <v>0.18564281308438665</v>
      </c>
      <c r="AS140" s="262">
        <v>0.20635029421267514</v>
      </c>
      <c r="AT140" s="262">
        <v>0.15895317074125928</v>
      </c>
      <c r="AU140" s="262">
        <v>0.13940100061681859</v>
      </c>
      <c r="AV140" s="262">
        <v>7.7366674172924602E-2</v>
      </c>
      <c r="AW140" s="262">
        <v>4.1532451511205534E-2</v>
      </c>
      <c r="AX140" s="262">
        <v>2.7267297845051254E-2</v>
      </c>
      <c r="AY140" s="262">
        <v>4.2903159481872385E-2</v>
      </c>
      <c r="AZ140" s="262">
        <v>28852</v>
      </c>
      <c r="BA140" s="262">
        <v>17481</v>
      </c>
      <c r="BB140" s="262">
        <v>7680</v>
      </c>
      <c r="BC140" s="262">
        <v>839</v>
      </c>
      <c r="BD140" s="262">
        <v>162</v>
      </c>
      <c r="BE140" s="262">
        <v>102137</v>
      </c>
      <c r="BF140" s="262">
        <v>1</v>
      </c>
      <c r="BG140" s="262">
        <v>2</v>
      </c>
      <c r="BH140" s="262">
        <v>3.15</v>
      </c>
      <c r="BI140" s="262">
        <v>7.5</v>
      </c>
      <c r="BJ140" s="262">
        <v>48</v>
      </c>
      <c r="BK140" s="262">
        <f t="shared" si="94"/>
        <v>102075</v>
      </c>
      <c r="BL140" s="262">
        <f t="shared" si="95"/>
        <v>-62</v>
      </c>
      <c r="BM140" s="274">
        <f t="shared" si="96"/>
        <v>-6.0702781558103327E-4</v>
      </c>
      <c r="BN140" s="262">
        <f t="shared" si="97"/>
        <v>1.524736164942927E-3</v>
      </c>
      <c r="BO140" s="262">
        <f t="shared" si="84"/>
        <v>9.2381508732036972E-4</v>
      </c>
      <c r="BP140" s="262">
        <f t="shared" si="85"/>
        <v>4.0586350155142378E-4</v>
      </c>
      <c r="BQ140" s="262">
        <f t="shared" si="86"/>
        <v>4.4338473672089136E-5</v>
      </c>
      <c r="BR140" s="262">
        <f t="shared" si="87"/>
        <v>8.5611832358503463E-6</v>
      </c>
      <c r="BS140" s="262">
        <f t="shared" si="98"/>
        <v>163.14676964889318</v>
      </c>
      <c r="BT140" s="262">
        <f t="shared" si="99"/>
        <v>98.848214343279565</v>
      </c>
      <c r="BU140" s="262">
        <f t="shared" si="100"/>
        <v>43.427394666002343</v>
      </c>
      <c r="BV140" s="262">
        <f t="shared" si="101"/>
        <v>4.7442166829135379</v>
      </c>
      <c r="BW140" s="262">
        <f t="shared" si="102"/>
        <v>0.9160466062359871</v>
      </c>
      <c r="BX140" s="262">
        <f t="shared" si="103"/>
        <v>163.14676964889318</v>
      </c>
      <c r="BY140" s="262">
        <f t="shared" si="104"/>
        <v>197.69642868655913</v>
      </c>
      <c r="BZ140" s="262">
        <f t="shared" si="105"/>
        <v>136.79629319790737</v>
      </c>
      <c r="CA140" s="262">
        <f t="shared" si="106"/>
        <v>35.581625121851538</v>
      </c>
      <c r="CB140" s="262">
        <f t="shared" si="107"/>
        <v>43.970237099327377</v>
      </c>
      <c r="CC140" s="262">
        <f t="shared" si="108"/>
        <v>577.19135375453857</v>
      </c>
      <c r="CD140" s="262">
        <f t="shared" si="109"/>
        <v>14.342614878340061</v>
      </c>
      <c r="CE140" s="262">
        <f t="shared" si="110"/>
        <v>55.256929976520539</v>
      </c>
      <c r="CF140" s="262">
        <f t="shared" si="111"/>
        <v>107.15142659897789</v>
      </c>
      <c r="CG140" s="262">
        <f t="shared" si="112"/>
        <v>119.10360566426129</v>
      </c>
      <c r="CH140" s="262">
        <f t="shared" si="113"/>
        <v>91.746395803723757</v>
      </c>
      <c r="CI140" s="262">
        <f t="shared" si="114"/>
        <v>80.461052260758791</v>
      </c>
      <c r="CJ140" s="262">
        <f t="shared" si="115"/>
        <v>44.655375401356643</v>
      </c>
      <c r="CK140" s="262">
        <f t="shared" si="116"/>
        <v>23.972171912497455</v>
      </c>
      <c r="CL140" s="262">
        <f t="shared" si="117"/>
        <v>15.738448556413346</v>
      </c>
      <c r="CM140" s="262">
        <f t="shared" si="118"/>
        <v>24.763332701688789</v>
      </c>
      <c r="CN140" s="262">
        <f>CD140*parameters!J$4+CE140*parameters!K$4+CF140*parameters!L$4+CG140*parameters!M$4+CH140*parameters!N$4+CI140*parameters!O$4+CJ140*parameters!P$4+CK140*parameters!Q$4+CL140*parameters!R$4+CM140*parameters!S$4</f>
        <v>60445.842779659317</v>
      </c>
      <c r="CO140" s="262">
        <f t="shared" si="119"/>
        <v>31700.720832492283</v>
      </c>
      <c r="CP140" s="262">
        <f t="shared" si="120"/>
        <v>19206.997812033747</v>
      </c>
      <c r="CQ140" s="262">
        <f t="shared" si="121"/>
        <v>8438.289754385858</v>
      </c>
      <c r="CR140" s="262">
        <f t="shared" si="122"/>
        <v>921.83920624085079</v>
      </c>
      <c r="CS140" s="262">
        <f t="shared" si="123"/>
        <v>177.99517450657669</v>
      </c>
      <c r="CT140" s="349" t="s">
        <v>4129</v>
      </c>
      <c r="CU140" t="s">
        <v>4130</v>
      </c>
      <c r="CV140" t="s">
        <v>4131</v>
      </c>
      <c r="CW140">
        <v>139762</v>
      </c>
      <c r="CX140" s="262">
        <v>3.7740954290244738E-2</v>
      </c>
      <c r="CY140">
        <v>11161</v>
      </c>
      <c r="CZ140">
        <v>0.92014280999999998</v>
      </c>
      <c r="DA140">
        <v>89600</v>
      </c>
      <c r="DB140">
        <v>48118</v>
      </c>
      <c r="DC140">
        <v>1155</v>
      </c>
      <c r="DD140">
        <v>607</v>
      </c>
      <c r="DE140">
        <v>106</v>
      </c>
      <c r="DF140">
        <v>174</v>
      </c>
      <c r="DG140">
        <v>82445</v>
      </c>
      <c r="DH140">
        <v>44274</v>
      </c>
      <c r="DI140">
        <v>1062</v>
      </c>
      <c r="DJ140">
        <v>559</v>
      </c>
      <c r="DK140">
        <v>102</v>
      </c>
      <c r="DL140">
        <v>162</v>
      </c>
      <c r="DM140" s="262">
        <v>7155</v>
      </c>
      <c r="DN140" s="262">
        <v>3844</v>
      </c>
      <c r="DO140" s="262">
        <v>93</v>
      </c>
      <c r="DP140" s="262">
        <v>48</v>
      </c>
      <c r="DQ140" s="262">
        <v>4</v>
      </c>
      <c r="DR140" s="262">
        <v>12</v>
      </c>
      <c r="DS140" s="262">
        <v>0.64108985274967445</v>
      </c>
      <c r="DT140" s="262">
        <v>0.34428528498447358</v>
      </c>
      <c r="DU140" s="262">
        <v>8.2640488831012722E-3</v>
      </c>
      <c r="DV140" s="262">
        <v>4.3430975515519237E-3</v>
      </c>
      <c r="DW140" s="262">
        <v>7.5843219186903451E-4</v>
      </c>
      <c r="DX140" s="262">
        <v>1.2449735979736982E-3</v>
      </c>
      <c r="DY140" s="262">
        <v>8034.51</v>
      </c>
      <c r="DZ140" s="262">
        <v>4661.59</v>
      </c>
      <c r="EA140" s="262">
        <v>24.17</v>
      </c>
      <c r="EB140" s="262">
        <v>571.77</v>
      </c>
      <c r="EC140" s="262">
        <v>145.47</v>
      </c>
      <c r="ED140" s="262">
        <v>319.39999999999998</v>
      </c>
      <c r="EE140" s="262">
        <f t="shared" si="88"/>
        <v>0.58403449611867786</v>
      </c>
      <c r="EF140" s="262">
        <f t="shared" si="89"/>
        <v>0.33885443751540134</v>
      </c>
      <c r="EG140" s="262">
        <f t="shared" si="90"/>
        <v>1.7569352419983849E-3</v>
      </c>
      <c r="EH140" s="262">
        <f t="shared" si="91"/>
        <v>4.1562385739239406E-2</v>
      </c>
      <c r="EI140" s="262">
        <f t="shared" si="92"/>
        <v>1.0574322286036617E-2</v>
      </c>
      <c r="EJ140" s="262">
        <f t="shared" si="93"/>
        <v>2.3217423098646425E-2</v>
      </c>
      <c r="EK140" s="262">
        <v>4.0232679000000004E-3</v>
      </c>
      <c r="EP140" s="262">
        <v>2.6951627987219597E-3</v>
      </c>
      <c r="EQ140" s="262">
        <v>3.6199876218557303E-2</v>
      </c>
      <c r="EU140" s="262">
        <v>2102.23</v>
      </c>
    </row>
    <row r="141" spans="1:151">
      <c r="A141" s="352">
        <v>6632</v>
      </c>
      <c r="B141" s="262">
        <v>6</v>
      </c>
      <c r="C141" s="262">
        <v>6</v>
      </c>
      <c r="D141" s="262">
        <v>32</v>
      </c>
      <c r="E141" s="262" t="s">
        <v>191</v>
      </c>
      <c r="F141" s="262" t="s">
        <v>2477</v>
      </c>
      <c r="G141" s="262" t="s">
        <v>2478</v>
      </c>
      <c r="H141" s="262" t="s">
        <v>2202</v>
      </c>
      <c r="I141" s="262">
        <v>1.9751495274068311E-3</v>
      </c>
      <c r="J141" s="262">
        <v>1.4404024767801857</v>
      </c>
      <c r="K141" s="262">
        <v>1.4008992131884601</v>
      </c>
      <c r="L141" s="262">
        <v>1.6285007763528667</v>
      </c>
      <c r="M141" s="262">
        <v>1.5974382433668801</v>
      </c>
      <c r="N141" s="262">
        <v>1.5091649694501019</v>
      </c>
      <c r="O141" s="262">
        <v>1.912739965095986</v>
      </c>
      <c r="P141" s="262">
        <v>1.4893730074388949</v>
      </c>
      <c r="Q141" s="262">
        <v>1.4454443194600675</v>
      </c>
      <c r="R141" s="262">
        <v>1.3249097472924187</v>
      </c>
      <c r="S141" s="262">
        <v>1.3428571428571427</v>
      </c>
      <c r="T141" s="262">
        <v>1.3428571428571427</v>
      </c>
      <c r="U141">
        <v>5168</v>
      </c>
      <c r="V141">
        <v>5338</v>
      </c>
      <c r="W141">
        <v>17389</v>
      </c>
      <c r="X141">
        <v>4261</v>
      </c>
      <c r="Y141">
        <v>3601</v>
      </c>
      <c r="Z141">
        <v>1443</v>
      </c>
      <c r="AA141">
        <v>963</v>
      </c>
      <c r="AB141">
        <v>0</v>
      </c>
      <c r="AC141">
        <v>7444</v>
      </c>
      <c r="AD141">
        <v>7478</v>
      </c>
      <c r="AE141">
        <v>28318</v>
      </c>
      <c r="AF141">
        <v>6720</v>
      </c>
      <c r="AG141">
        <v>6091</v>
      </c>
      <c r="AH141">
        <v>2019</v>
      </c>
      <c r="AI141" s="262">
        <v>1293</v>
      </c>
      <c r="AJ141" s="262">
        <v>0</v>
      </c>
      <c r="AK141" s="262">
        <v>0.66199331103678927</v>
      </c>
      <c r="AL141" s="262">
        <v>0.24254180602006689</v>
      </c>
      <c r="AM141" s="262">
        <v>8.5939799331103683E-2</v>
      </c>
      <c r="AN141" s="262">
        <v>8.7759197324414721E-3</v>
      </c>
      <c r="AO141" s="262">
        <v>7.491638795986622E-4</v>
      </c>
      <c r="AP141" s="262">
        <v>1.5161649944258639E-2</v>
      </c>
      <c r="AQ141" s="262">
        <v>9.6321070234113709E-2</v>
      </c>
      <c r="AR141" s="262">
        <v>0.17559385987479634</v>
      </c>
      <c r="AS141" s="262">
        <v>0.200411628505274</v>
      </c>
      <c r="AT141" s="262">
        <v>0.15655604150587429</v>
      </c>
      <c r="AU141" s="262">
        <v>0.14832347140039448</v>
      </c>
      <c r="AV141" s="262">
        <v>8.6390532544378701E-2</v>
      </c>
      <c r="AW141" s="262">
        <v>4.3821284623960212E-2</v>
      </c>
      <c r="AX141" s="262">
        <v>2.9808764256924792E-2</v>
      </c>
      <c r="AY141" s="262">
        <v>4.7611697110024873E-2</v>
      </c>
      <c r="AZ141" s="262">
        <v>24742</v>
      </c>
      <c r="BA141" s="262">
        <v>9065</v>
      </c>
      <c r="BB141" s="262">
        <v>3212</v>
      </c>
      <c r="BC141" s="262">
        <v>328</v>
      </c>
      <c r="BD141" s="262">
        <v>28</v>
      </c>
      <c r="BE141" s="262">
        <v>58308</v>
      </c>
      <c r="BF141" s="262">
        <v>1</v>
      </c>
      <c r="BG141" s="262">
        <v>2</v>
      </c>
      <c r="BH141" s="262">
        <v>3.61</v>
      </c>
      <c r="BI141" s="262">
        <v>9.3000000000000007</v>
      </c>
      <c r="BJ141" s="262">
        <v>28</v>
      </c>
      <c r="BK141" s="262">
        <f t="shared" si="94"/>
        <v>58302</v>
      </c>
      <c r="BL141" s="262">
        <f t="shared" si="95"/>
        <v>-6</v>
      </c>
      <c r="BM141" s="274">
        <f t="shared" si="96"/>
        <v>-1.0290183165260341E-4</v>
      </c>
      <c r="BN141" s="262">
        <f t="shared" si="97"/>
        <v>1.3075357754407978E-3</v>
      </c>
      <c r="BO141" s="262">
        <f t="shared" si="84"/>
        <v>4.7905633353693446E-4</v>
      </c>
      <c r="BP141" s="262">
        <f t="shared" si="85"/>
        <v>1.6974395403426736E-4</v>
      </c>
      <c r="BQ141" s="262">
        <f t="shared" si="86"/>
        <v>1.7333753712092059E-5</v>
      </c>
      <c r="BR141" s="262">
        <f t="shared" si="87"/>
        <v>1.4797106827395661E-6</v>
      </c>
      <c r="BS141" s="262">
        <f t="shared" si="98"/>
        <v>139.90632797216537</v>
      </c>
      <c r="BT141" s="262">
        <f t="shared" si="99"/>
        <v>51.259027688451987</v>
      </c>
      <c r="BU141" s="262">
        <f t="shared" si="100"/>
        <v>18.162603081666607</v>
      </c>
      <c r="BV141" s="262">
        <f t="shared" si="101"/>
        <v>1.8547116471938503</v>
      </c>
      <c r="BW141" s="262">
        <f t="shared" si="102"/>
        <v>0.15832904305313356</v>
      </c>
      <c r="BX141" s="262">
        <f t="shared" si="103"/>
        <v>139.90632797216537</v>
      </c>
      <c r="BY141" s="262">
        <f t="shared" si="104"/>
        <v>102.51805537690397</v>
      </c>
      <c r="BZ141" s="262">
        <f t="shared" si="105"/>
        <v>65.566997124816453</v>
      </c>
      <c r="CA141" s="262">
        <f t="shared" si="106"/>
        <v>17.24881831890281</v>
      </c>
      <c r="CB141" s="262">
        <f t="shared" si="107"/>
        <v>4.4332132054877391</v>
      </c>
      <c r="CC141" s="262">
        <f t="shared" si="108"/>
        <v>329.67341199827632</v>
      </c>
      <c r="CD141" s="262">
        <f t="shared" si="109"/>
        <v>4.9983928686472217</v>
      </c>
      <c r="CE141" s="262">
        <f t="shared" si="110"/>
        <v>31.754495871405879</v>
      </c>
      <c r="CF141" s="262">
        <f t="shared" si="111"/>
        <v>57.888626910871331</v>
      </c>
      <c r="CG141" s="262">
        <f t="shared" si="112"/>
        <v>66.070385373464688</v>
      </c>
      <c r="CH141" s="262">
        <f t="shared" si="113"/>
        <v>51.612364372185347</v>
      </c>
      <c r="CI141" s="262">
        <f t="shared" si="114"/>
        <v>48.898304895996802</v>
      </c>
      <c r="CJ141" s="262">
        <f t="shared" si="115"/>
        <v>28.480661628253458</v>
      </c>
      <c r="CK141" s="262">
        <f t="shared" si="116"/>
        <v>14.446712420128566</v>
      </c>
      <c r="CL141" s="262">
        <f t="shared" si="117"/>
        <v>9.8271570200326597</v>
      </c>
      <c r="CM141" s="262">
        <f t="shared" si="118"/>
        <v>15.696310637290372</v>
      </c>
      <c r="CN141" s="262">
        <f>CD141*parameters!J$4+CE141*parameters!K$4+CF141*parameters!L$4+CG141*parameters!M$4+CH141*parameters!N$4+CI141*parameters!O$4+CJ141*parameters!P$4+CK141*parameters!Q$4+CL141*parameters!R$4+CM141*parameters!S$4</f>
        <v>35492.462556439423</v>
      </c>
      <c r="CO141" s="262">
        <f t="shared" si="119"/>
        <v>23495.772804586599</v>
      </c>
      <c r="CP141" s="262">
        <f t="shared" si="120"/>
        <v>8608.4059685384182</v>
      </c>
      <c r="CQ141" s="262">
        <f t="shared" si="121"/>
        <v>3050.2151098671152</v>
      </c>
      <c r="CR141" s="262">
        <f t="shared" si="122"/>
        <v>311.47900250199683</v>
      </c>
      <c r="CS141" s="262">
        <f t="shared" si="123"/>
        <v>26.589670945292411</v>
      </c>
      <c r="CT141" s="349" t="s">
        <v>4132</v>
      </c>
      <c r="CU141" t="s">
        <v>4133</v>
      </c>
      <c r="CV141" t="s">
        <v>4134</v>
      </c>
      <c r="CW141">
        <v>77695</v>
      </c>
      <c r="CX141" s="262">
        <v>2.0980548672604606E-2</v>
      </c>
      <c r="CY141">
        <v>4601</v>
      </c>
      <c r="CZ141">
        <v>0.94078125999999995</v>
      </c>
      <c r="DA141">
        <v>50617</v>
      </c>
      <c r="DB141">
        <v>25913</v>
      </c>
      <c r="DC141">
        <v>824</v>
      </c>
      <c r="DD141">
        <v>182</v>
      </c>
      <c r="DE141">
        <v>47</v>
      </c>
      <c r="DF141">
        <v>113</v>
      </c>
      <c r="DG141">
        <v>47623</v>
      </c>
      <c r="DH141">
        <v>24379</v>
      </c>
      <c r="DI141">
        <v>775</v>
      </c>
      <c r="DJ141">
        <v>174</v>
      </c>
      <c r="DK141">
        <v>46</v>
      </c>
      <c r="DL141">
        <v>108</v>
      </c>
      <c r="DM141" s="262">
        <v>2994</v>
      </c>
      <c r="DN141" s="262">
        <v>1534</v>
      </c>
      <c r="DO141" s="262">
        <v>49</v>
      </c>
      <c r="DP141" s="262">
        <v>8</v>
      </c>
      <c r="DQ141" s="262">
        <v>1</v>
      </c>
      <c r="DR141" s="262">
        <v>5</v>
      </c>
      <c r="DS141" s="262">
        <v>0.65148336443786603</v>
      </c>
      <c r="DT141" s="262">
        <v>0.3335221056696055</v>
      </c>
      <c r="DU141" s="262">
        <v>1.0605573074200399E-2</v>
      </c>
      <c r="DV141" s="262">
        <v>2.3424930819229035E-3</v>
      </c>
      <c r="DW141" s="262">
        <v>6.0492953214492571E-4</v>
      </c>
      <c r="DX141" s="262">
        <v>1.4544050453697149E-3</v>
      </c>
      <c r="DY141" s="262">
        <v>4466.46</v>
      </c>
      <c r="DZ141" s="262">
        <v>2591.42</v>
      </c>
      <c r="EA141" s="262">
        <v>13.44</v>
      </c>
      <c r="EB141" s="262">
        <v>317.86</v>
      </c>
      <c r="EC141" s="262">
        <v>80.86</v>
      </c>
      <c r="ED141" s="262">
        <v>177.55</v>
      </c>
      <c r="EE141" s="262">
        <f t="shared" si="88"/>
        <v>0.58403497049397268</v>
      </c>
      <c r="EF141" s="262">
        <f t="shared" si="89"/>
        <v>0.33885446264770996</v>
      </c>
      <c r="EG141" s="262">
        <f t="shared" si="90"/>
        <v>1.7574163886923855E-3</v>
      </c>
      <c r="EH141" s="262">
        <f t="shared" si="91"/>
        <v>4.1563420633166794E-2</v>
      </c>
      <c r="EI141" s="262">
        <f t="shared" si="92"/>
        <v>1.0573265564707314E-2</v>
      </c>
      <c r="EJ141" s="262">
        <f t="shared" si="93"/>
        <v>2.3216464271750975E-2</v>
      </c>
      <c r="EK141" s="262">
        <v>2.2365718E-3</v>
      </c>
      <c r="EP141" s="262">
        <v>1.5047251529008287E-3</v>
      </c>
      <c r="EQ141" s="262">
        <v>2.0210602603965025E-2</v>
      </c>
      <c r="EU141" s="262">
        <v>1173.69</v>
      </c>
    </row>
    <row r="142" spans="1:151">
      <c r="A142" s="352">
        <v>6633</v>
      </c>
      <c r="B142" s="262">
        <v>6</v>
      </c>
      <c r="C142" s="262">
        <v>6</v>
      </c>
      <c r="D142" s="262">
        <v>33</v>
      </c>
      <c r="E142" s="262" t="s">
        <v>191</v>
      </c>
      <c r="F142" s="262" t="s">
        <v>2479</v>
      </c>
      <c r="G142" s="262" t="s">
        <v>2480</v>
      </c>
      <c r="H142" s="262" t="s">
        <v>2202</v>
      </c>
      <c r="I142" s="262">
        <v>3.6721134464586243E-3</v>
      </c>
      <c r="J142" s="262">
        <v>1.560883406287306</v>
      </c>
      <c r="K142" s="262">
        <v>1.476804915514593</v>
      </c>
      <c r="L142" s="262">
        <v>1.7261491181186532</v>
      </c>
      <c r="M142" s="262">
        <v>1.4760180995475114</v>
      </c>
      <c r="N142" s="262">
        <v>1.4801779935275081</v>
      </c>
      <c r="O142" s="262">
        <v>1.9686135371179039</v>
      </c>
      <c r="P142" s="262">
        <v>1.7255513940907199</v>
      </c>
      <c r="Q142" s="262">
        <v>1.4458700882117081</v>
      </c>
      <c r="R142" s="262">
        <v>1.3133922501699524</v>
      </c>
      <c r="S142" s="262">
        <v>1.5982658959537572</v>
      </c>
      <c r="T142" s="262">
        <v>1.5982658959537572</v>
      </c>
      <c r="U142">
        <v>10052</v>
      </c>
      <c r="V142">
        <v>6510</v>
      </c>
      <c r="W142">
        <v>29936</v>
      </c>
      <c r="X142">
        <v>10207</v>
      </c>
      <c r="Y142">
        <v>8470</v>
      </c>
      <c r="Z142">
        <v>3965</v>
      </c>
      <c r="AA142">
        <v>1903</v>
      </c>
      <c r="AB142">
        <v>0</v>
      </c>
      <c r="AC142">
        <v>15690</v>
      </c>
      <c r="AD142">
        <v>9614</v>
      </c>
      <c r="AE142">
        <v>51674</v>
      </c>
      <c r="AF142">
        <v>15076</v>
      </c>
      <c r="AG142">
        <v>15506</v>
      </c>
      <c r="AH142">
        <v>5538</v>
      </c>
      <c r="AI142" s="262">
        <v>3042</v>
      </c>
      <c r="AJ142" s="262">
        <v>0</v>
      </c>
      <c r="AK142" s="262">
        <v>0.6390064185591342</v>
      </c>
      <c r="AL142" s="262">
        <v>0.25386408772990243</v>
      </c>
      <c r="AM142" s="262">
        <v>9.2608583023918487E-2</v>
      </c>
      <c r="AN142" s="262">
        <v>1.2362202458049103E-2</v>
      </c>
      <c r="AO142" s="262">
        <v>2.158708228995769E-3</v>
      </c>
      <c r="AP142" s="262">
        <v>1.2863943124125612E-2</v>
      </c>
      <c r="AQ142" s="262">
        <v>8.2480576501746575E-2</v>
      </c>
      <c r="AR142" s="262">
        <v>0.19712101081380717</v>
      </c>
      <c r="AS142" s="262">
        <v>0.20541834211753526</v>
      </c>
      <c r="AT142" s="262">
        <v>0.17146351549920369</v>
      </c>
      <c r="AU142" s="262">
        <v>0.14685308532261046</v>
      </c>
      <c r="AV142" s="262">
        <v>8.0799992960906633E-2</v>
      </c>
      <c r="AW142" s="262">
        <v>4.1196293917343446E-2</v>
      </c>
      <c r="AX142" s="262">
        <v>2.4100095907647095E-2</v>
      </c>
      <c r="AY142" s="262">
        <v>3.7703143835074039E-2</v>
      </c>
      <c r="AZ142" s="262">
        <v>44402</v>
      </c>
      <c r="BA142" s="262">
        <v>17640</v>
      </c>
      <c r="BB142" s="262">
        <v>6435</v>
      </c>
      <c r="BC142" s="262">
        <v>859</v>
      </c>
      <c r="BD142" s="262">
        <v>150</v>
      </c>
      <c r="BE142" s="262">
        <v>113651</v>
      </c>
      <c r="BF142" s="262">
        <v>1</v>
      </c>
      <c r="BG142" s="262">
        <v>2</v>
      </c>
      <c r="BH142" s="262">
        <v>3.42</v>
      </c>
      <c r="BI142" s="262">
        <v>8</v>
      </c>
      <c r="BJ142" s="262">
        <v>34</v>
      </c>
      <c r="BK142" s="262">
        <f t="shared" si="94"/>
        <v>113662</v>
      </c>
      <c r="BL142" s="262">
        <f t="shared" si="95"/>
        <v>11</v>
      </c>
      <c r="BM142" s="274">
        <f t="shared" si="96"/>
        <v>9.6787533765650989E-5</v>
      </c>
      <c r="BN142" s="262">
        <f t="shared" si="97"/>
        <v>2.3465040619643648E-3</v>
      </c>
      <c r="BO142" s="262">
        <f t="shared" si="84"/>
        <v>9.3221773012592656E-4</v>
      </c>
      <c r="BP142" s="262">
        <f t="shared" si="85"/>
        <v>3.4006922297961098E-4</v>
      </c>
      <c r="BQ142" s="262">
        <f t="shared" si="86"/>
        <v>4.5395409874045967E-5</v>
      </c>
      <c r="BR142" s="262">
        <f t="shared" si="87"/>
        <v>7.9270215146762461E-6</v>
      </c>
      <c r="BS142" s="262">
        <f t="shared" si="98"/>
        <v>251.07593463018702</v>
      </c>
      <c r="BT142" s="262">
        <f t="shared" si="99"/>
        <v>99.747297123474141</v>
      </c>
      <c r="BU142" s="262">
        <f t="shared" si="100"/>
        <v>36.387406858818373</v>
      </c>
      <c r="BV142" s="262">
        <f t="shared" si="101"/>
        <v>4.8573088565229181</v>
      </c>
      <c r="BW142" s="262">
        <f t="shared" si="102"/>
        <v>0.84819130207035831</v>
      </c>
      <c r="BX142" s="262">
        <f t="shared" si="103"/>
        <v>251.07593463018702</v>
      </c>
      <c r="BY142" s="262">
        <f t="shared" si="104"/>
        <v>199.49459424694828</v>
      </c>
      <c r="BZ142" s="262">
        <f t="shared" si="105"/>
        <v>124.44493145715883</v>
      </c>
      <c r="CA142" s="262">
        <f t="shared" si="106"/>
        <v>38.858470852183345</v>
      </c>
      <c r="CB142" s="262">
        <f t="shared" si="107"/>
        <v>28.838504270392182</v>
      </c>
      <c r="CC142" s="262">
        <f t="shared" si="108"/>
        <v>642.71243545686968</v>
      </c>
      <c r="CD142" s="262">
        <f t="shared" si="109"/>
        <v>8.2678162148854248</v>
      </c>
      <c r="CE142" s="262">
        <f t="shared" si="110"/>
        <v>53.011292201324196</v>
      </c>
      <c r="CF142" s="262">
        <f t="shared" si="111"/>
        <v>126.69212493986196</v>
      </c>
      <c r="CG142" s="262">
        <f t="shared" si="112"/>
        <v>132.02492294987357</v>
      </c>
      <c r="CH142" s="262">
        <f t="shared" si="113"/>
        <v>110.20173363848993</v>
      </c>
      <c r="CI142" s="262">
        <f t="shared" si="114"/>
        <v>94.384304122050452</v>
      </c>
      <c r="CJ142" s="262">
        <f t="shared" si="115"/>
        <v>51.93116026080223</v>
      </c>
      <c r="CK142" s="262">
        <f t="shared" si="116"/>
        <v>26.477370395412834</v>
      </c>
      <c r="CL142" s="262">
        <f t="shared" si="117"/>
        <v>15.489431335548003</v>
      </c>
      <c r="CM142" s="262">
        <f t="shared" si="118"/>
        <v>24.232279398621099</v>
      </c>
      <c r="CN142" s="262">
        <f>CD142*parameters!J$4+CE142*parameters!K$4+CF142*parameters!L$4+CG142*parameters!M$4+CH142*parameters!N$4+CI142*parameters!O$4+CJ142*parameters!P$4+CK142*parameters!Q$4+CL142*parameters!R$4+CM142*parameters!S$4</f>
        <v>67774.462047544803</v>
      </c>
      <c r="CO142" s="262">
        <f t="shared" si="119"/>
        <v>43308.316262773573</v>
      </c>
      <c r="CP142" s="262">
        <f t="shared" si="120"/>
        <v>17205.501979084856</v>
      </c>
      <c r="CQ142" s="262">
        <f t="shared" si="121"/>
        <v>6276.4968954314654</v>
      </c>
      <c r="CR142" s="262">
        <f t="shared" si="122"/>
        <v>837.841621317114</v>
      </c>
      <c r="CS142" s="262">
        <f t="shared" si="123"/>
        <v>146.3052889377964</v>
      </c>
      <c r="CT142" s="349" t="s">
        <v>4135</v>
      </c>
      <c r="CU142" t="s">
        <v>4136</v>
      </c>
      <c r="CV142" t="s">
        <v>4137</v>
      </c>
      <c r="CW142">
        <v>147167</v>
      </c>
      <c r="CX142" s="262">
        <v>3.9740580558609975E-2</v>
      </c>
      <c r="CY142">
        <v>8303</v>
      </c>
      <c r="CZ142">
        <v>0.94358109999999995</v>
      </c>
      <c r="DA142">
        <v>101152</v>
      </c>
      <c r="DB142">
        <v>43367</v>
      </c>
      <c r="DC142">
        <v>1667</v>
      </c>
      <c r="DD142">
        <v>570</v>
      </c>
      <c r="DE142">
        <v>180</v>
      </c>
      <c r="DF142">
        <v>237</v>
      </c>
      <c r="DG142">
        <v>95446</v>
      </c>
      <c r="DH142">
        <v>40920</v>
      </c>
      <c r="DI142">
        <v>1573</v>
      </c>
      <c r="DJ142">
        <v>539</v>
      </c>
      <c r="DK142">
        <v>172</v>
      </c>
      <c r="DL142">
        <v>227</v>
      </c>
      <c r="DM142" s="262">
        <v>5706</v>
      </c>
      <c r="DN142" s="262">
        <v>2447</v>
      </c>
      <c r="DO142" s="262">
        <v>94</v>
      </c>
      <c r="DP142" s="262">
        <v>31</v>
      </c>
      <c r="DQ142" s="262">
        <v>8</v>
      </c>
      <c r="DR142" s="262">
        <v>10</v>
      </c>
      <c r="DS142" s="262">
        <v>0.6873280015220804</v>
      </c>
      <c r="DT142" s="262">
        <v>0.29467883424952607</v>
      </c>
      <c r="DU142" s="262">
        <v>1.13272676619079E-2</v>
      </c>
      <c r="DV142" s="262">
        <v>3.8731509101904639E-3</v>
      </c>
      <c r="DW142" s="262">
        <v>1.2231002874285675E-3</v>
      </c>
      <c r="DX142" s="262">
        <v>1.610415378447614E-3</v>
      </c>
      <c r="DY142" s="262">
        <v>8460.2000000000007</v>
      </c>
      <c r="DZ142" s="262">
        <v>4908.57</v>
      </c>
      <c r="EA142" s="262">
        <v>25.45</v>
      </c>
      <c r="EB142" s="262">
        <v>602.04999999999995</v>
      </c>
      <c r="EC142" s="262">
        <v>153.16</v>
      </c>
      <c r="ED142" s="262">
        <v>336.32</v>
      </c>
      <c r="EE142" s="262">
        <f t="shared" si="88"/>
        <v>0.58403603541411397</v>
      </c>
      <c r="EF142" s="262">
        <f t="shared" si="89"/>
        <v>0.3388550817182403</v>
      </c>
      <c r="EG142" s="262">
        <f t="shared" si="90"/>
        <v>1.7568990214521167E-3</v>
      </c>
      <c r="EH142" s="262">
        <f t="shared" si="91"/>
        <v>4.1561534611601052E-2</v>
      </c>
      <c r="EI142" s="262">
        <f t="shared" si="92"/>
        <v>1.0573149474483543E-2</v>
      </c>
      <c r="EJ142" s="262">
        <f t="shared" si="93"/>
        <v>2.3217299760109073E-2</v>
      </c>
      <c r="EK142" s="262">
        <v>4.2364268E-3</v>
      </c>
      <c r="EP142" s="262">
        <v>2.9289740529475396E-3</v>
      </c>
      <c r="EQ142" s="262">
        <v>3.9340294476588024E-2</v>
      </c>
      <c r="EU142" s="262">
        <v>2284.6</v>
      </c>
    </row>
    <row r="143" spans="1:151">
      <c r="A143" s="352">
        <v>6634</v>
      </c>
      <c r="B143" s="262">
        <v>6</v>
      </c>
      <c r="C143" s="262">
        <v>6</v>
      </c>
      <c r="D143" s="262">
        <v>34</v>
      </c>
      <c r="E143" s="262" t="s">
        <v>191</v>
      </c>
      <c r="F143" s="262" t="s">
        <v>2481</v>
      </c>
      <c r="G143" s="262" t="s">
        <v>2482</v>
      </c>
      <c r="H143" s="262" t="s">
        <v>2202</v>
      </c>
      <c r="I143" s="262">
        <v>2.9331036540504066E-3</v>
      </c>
      <c r="J143" s="262">
        <v>1.4671779421163151</v>
      </c>
      <c r="K143" s="262">
        <v>1.4348422496570645</v>
      </c>
      <c r="L143" s="262">
        <v>1.6089816186078927</v>
      </c>
      <c r="M143" s="262">
        <v>1.5150615188799321</v>
      </c>
      <c r="N143" s="262">
        <v>1.5363128491620113</v>
      </c>
      <c r="O143" s="262">
        <v>1.8653444676409185</v>
      </c>
      <c r="P143" s="262">
        <v>1.6641566265060241</v>
      </c>
      <c r="Q143" s="262">
        <v>1.3416445623342175</v>
      </c>
      <c r="R143" s="262">
        <v>1.2487644151565074</v>
      </c>
      <c r="S143" s="262">
        <v>1.4781249999999999</v>
      </c>
      <c r="T143" s="262">
        <v>1.4781249999999999</v>
      </c>
      <c r="U143">
        <v>10953</v>
      </c>
      <c r="V143">
        <v>5832</v>
      </c>
      <c r="W143">
        <v>22958</v>
      </c>
      <c r="X143">
        <v>6146</v>
      </c>
      <c r="Y143">
        <v>6194</v>
      </c>
      <c r="Z143">
        <v>3099</v>
      </c>
      <c r="AA143">
        <v>1760</v>
      </c>
      <c r="AB143">
        <v>0</v>
      </c>
      <c r="AC143">
        <v>16070</v>
      </c>
      <c r="AD143">
        <v>8368</v>
      </c>
      <c r="AE143">
        <v>36939</v>
      </c>
      <c r="AF143">
        <v>9342</v>
      </c>
      <c r="AG143">
        <v>10886</v>
      </c>
      <c r="AH143">
        <v>4045</v>
      </c>
      <c r="AI143" s="262">
        <v>2602</v>
      </c>
      <c r="AJ143" s="262">
        <v>0</v>
      </c>
      <c r="AK143" s="262">
        <v>0.64476955785377099</v>
      </c>
      <c r="AL143" s="262">
        <v>0.26445893841663365</v>
      </c>
      <c r="AM143" s="262">
        <v>8.3510504125977436E-2</v>
      </c>
      <c r="AN143" s="262">
        <v>6.378148535187921E-3</v>
      </c>
      <c r="AO143" s="262">
        <v>8.8285106842996648E-4</v>
      </c>
      <c r="AP143" s="262">
        <v>1.2017695621378726E-2</v>
      </c>
      <c r="AQ143" s="262">
        <v>7.8190494989723996E-2</v>
      </c>
      <c r="AR143" s="262">
        <v>0.16560036227256367</v>
      </c>
      <c r="AS143" s="262">
        <v>0.19441960916363804</v>
      </c>
      <c r="AT143" s="262">
        <v>0.16896763930657316</v>
      </c>
      <c r="AU143" s="262">
        <v>0.15843619010020552</v>
      </c>
      <c r="AV143" s="262">
        <v>9.1729270926465642E-2</v>
      </c>
      <c r="AW143" s="262">
        <v>4.7397327078713004E-2</v>
      </c>
      <c r="AX143" s="262">
        <v>3.1803351021213844E-2</v>
      </c>
      <c r="AY143" s="262">
        <v>5.1438059519524404E-2</v>
      </c>
      <c r="AZ143" s="262">
        <v>35786</v>
      </c>
      <c r="BA143" s="262">
        <v>14678</v>
      </c>
      <c r="BB143" s="262">
        <v>4635</v>
      </c>
      <c r="BC143" s="262">
        <v>354</v>
      </c>
      <c r="BD143" s="262">
        <v>49</v>
      </c>
      <c r="BE143" s="262">
        <v>86123</v>
      </c>
      <c r="BF143" s="262">
        <v>1</v>
      </c>
      <c r="BG143" s="262">
        <v>2</v>
      </c>
      <c r="BH143" s="262">
        <v>3.82</v>
      </c>
      <c r="BI143" s="262">
        <v>7.8</v>
      </c>
      <c r="BJ143" s="262">
        <v>10</v>
      </c>
      <c r="BK143" s="262">
        <f t="shared" si="94"/>
        <v>86099</v>
      </c>
      <c r="BL143" s="262">
        <f t="shared" si="95"/>
        <v>-24</v>
      </c>
      <c r="BM143" s="274">
        <f t="shared" si="96"/>
        <v>-2.7867120281457913E-4</v>
      </c>
      <c r="BN143" s="262">
        <f t="shared" si="97"/>
        <v>1.891175946161361E-3</v>
      </c>
      <c r="BO143" s="262">
        <f t="shared" si="84"/>
        <v>7.7568547861611963E-4</v>
      </c>
      <c r="BP143" s="262">
        <f t="shared" si="85"/>
        <v>2.4494496480349602E-4</v>
      </c>
      <c r="BQ143" s="262">
        <f t="shared" si="86"/>
        <v>1.8707770774635942E-5</v>
      </c>
      <c r="BR143" s="262">
        <f t="shared" si="87"/>
        <v>2.5894936947942405E-6</v>
      </c>
      <c r="BS143" s="262">
        <f t="shared" si="98"/>
        <v>202.35582623926564</v>
      </c>
      <c r="BT143" s="262">
        <f t="shared" si="99"/>
        <v>82.998346211924797</v>
      </c>
      <c r="BU143" s="262">
        <f t="shared" si="100"/>
        <v>26.209111233974074</v>
      </c>
      <c r="BV143" s="262">
        <f t="shared" si="101"/>
        <v>2.0017314728860458</v>
      </c>
      <c r="BW143" s="262">
        <f t="shared" si="102"/>
        <v>0.27707582534298375</v>
      </c>
      <c r="BX143" s="262">
        <f t="shared" si="103"/>
        <v>202.35582623926564</v>
      </c>
      <c r="BY143" s="262">
        <f t="shared" si="104"/>
        <v>165.99669242384959</v>
      </c>
      <c r="BZ143" s="262">
        <f t="shared" si="105"/>
        <v>100.11880491378096</v>
      </c>
      <c r="CA143" s="262">
        <f t="shared" si="106"/>
        <v>15.613505488511157</v>
      </c>
      <c r="CB143" s="262">
        <f t="shared" si="107"/>
        <v>2.7707582534298374</v>
      </c>
      <c r="CC143" s="262">
        <f t="shared" si="108"/>
        <v>486.85558731883725</v>
      </c>
      <c r="CD143" s="262">
        <f t="shared" si="109"/>
        <v>5.8508822599653589</v>
      </c>
      <c r="CE143" s="262">
        <f t="shared" si="110"/>
        <v>38.067479360972676</v>
      </c>
      <c r="CF143" s="262">
        <f t="shared" si="111"/>
        <v>80.623461634421204</v>
      </c>
      <c r="CG143" s="262">
        <f t="shared" si="112"/>
        <v>94.654273005661793</v>
      </c>
      <c r="CH143" s="262">
        <f t="shared" si="113"/>
        <v>82.262839272479127</v>
      </c>
      <c r="CI143" s="262">
        <f t="shared" si="114"/>
        <v>77.13554438379451</v>
      </c>
      <c r="CJ143" s="262">
        <f t="shared" si="115"/>
        <v>44.658908071233171</v>
      </c>
      <c r="CK143" s="262">
        <f t="shared" si="116"/>
        <v>23.075653512249847</v>
      </c>
      <c r="CL143" s="262">
        <f t="shared" si="117"/>
        <v>15.483639140140209</v>
      </c>
      <c r="CM143" s="262">
        <f t="shared" si="118"/>
        <v>25.042906677919362</v>
      </c>
      <c r="CN143" s="262">
        <f>CD143*parameters!J$4+CE143*parameters!K$4+CF143*parameters!L$4+CG143*parameters!M$4+CH143*parameters!N$4+CI143*parameters!O$4+CJ143*parameters!P$4+CK143*parameters!Q$4+CL143*parameters!R$4+CM143*parameters!S$4</f>
        <v>54008.844043711331</v>
      </c>
      <c r="CO143" s="262">
        <f t="shared" si="119"/>
        <v>34823.258494257025</v>
      </c>
      <c r="CP143" s="262">
        <f t="shared" si="120"/>
        <v>14283.121560909425</v>
      </c>
      <c r="CQ143" s="262">
        <f t="shared" si="121"/>
        <v>4510.3057933516266</v>
      </c>
      <c r="CR143" s="262">
        <f t="shared" si="122"/>
        <v>344.47642952459029</v>
      </c>
      <c r="CS143" s="262">
        <f t="shared" si="123"/>
        <v>47.681765668657981</v>
      </c>
      <c r="CT143" s="349" t="s">
        <v>4138</v>
      </c>
      <c r="CU143" t="s">
        <v>4139</v>
      </c>
      <c r="CV143" t="s">
        <v>4140</v>
      </c>
      <c r="CW143">
        <v>116937</v>
      </c>
      <c r="CX143" s="262">
        <v>3.1577352727052768E-2</v>
      </c>
      <c r="CY143">
        <v>5666</v>
      </c>
      <c r="CZ143">
        <v>0.95154656000000004</v>
      </c>
      <c r="DA143">
        <v>77155</v>
      </c>
      <c r="DB143">
        <v>37510</v>
      </c>
      <c r="DC143">
        <v>1579</v>
      </c>
      <c r="DD143">
        <v>383</v>
      </c>
      <c r="DE143">
        <v>123</v>
      </c>
      <c r="DF143">
        <v>191</v>
      </c>
      <c r="DG143">
        <v>73417</v>
      </c>
      <c r="DH143">
        <v>35694</v>
      </c>
      <c r="DI143">
        <v>1505</v>
      </c>
      <c r="DJ143">
        <v>364</v>
      </c>
      <c r="DK143">
        <v>119</v>
      </c>
      <c r="DL143">
        <v>185</v>
      </c>
      <c r="DM143" s="262">
        <v>3738</v>
      </c>
      <c r="DN143" s="262">
        <v>1816</v>
      </c>
      <c r="DO143" s="262">
        <v>74</v>
      </c>
      <c r="DP143" s="262">
        <v>19</v>
      </c>
      <c r="DQ143" s="262">
        <v>4</v>
      </c>
      <c r="DR143" s="262">
        <v>6</v>
      </c>
      <c r="DS143" s="262">
        <v>0.65979972121740771</v>
      </c>
      <c r="DT143" s="262">
        <v>0.32077101345168768</v>
      </c>
      <c r="DU143" s="262">
        <v>1.3502997340448276E-2</v>
      </c>
      <c r="DV143" s="262">
        <v>3.2752678792854271E-3</v>
      </c>
      <c r="DW143" s="262">
        <v>1.051848431206547E-3</v>
      </c>
      <c r="DX143" s="262">
        <v>1.6333581330117927E-3</v>
      </c>
      <c r="DY143" s="262">
        <v>6722.36</v>
      </c>
      <c r="DZ143" s="262">
        <v>3900.29</v>
      </c>
      <c r="EA143" s="262">
        <v>20.23</v>
      </c>
      <c r="EB143" s="262">
        <v>478.39</v>
      </c>
      <c r="EC143" s="262">
        <v>121.71</v>
      </c>
      <c r="ED143" s="262">
        <v>267.25</v>
      </c>
      <c r="EE143" s="262">
        <f t="shared" si="88"/>
        <v>0.58403350758412309</v>
      </c>
      <c r="EF143" s="262">
        <f t="shared" si="89"/>
        <v>0.33885421924670495</v>
      </c>
      <c r="EG143" s="262">
        <f t="shared" si="90"/>
        <v>1.7575669643438926E-3</v>
      </c>
      <c r="EH143" s="262">
        <f t="shared" si="91"/>
        <v>4.1562158184501964E-2</v>
      </c>
      <c r="EI143" s="262">
        <f t="shared" si="92"/>
        <v>1.0574071934270646E-2</v>
      </c>
      <c r="EJ143" s="262">
        <f t="shared" si="93"/>
        <v>2.3218476086055626E-2</v>
      </c>
      <c r="EK143" s="262">
        <v>3.3662129999999998E-3</v>
      </c>
      <c r="EP143" s="262">
        <v>2.2671862211888624E-3</v>
      </c>
      <c r="EQ143" s="262">
        <v>3.0451541038772796E-2</v>
      </c>
      <c r="EU143" s="262">
        <v>1768.41</v>
      </c>
    </row>
    <row r="144" spans="1:151">
      <c r="A144" s="352">
        <v>6635</v>
      </c>
      <c r="B144" s="262">
        <v>6</v>
      </c>
      <c r="C144" s="262">
        <v>6</v>
      </c>
      <c r="D144" s="262">
        <v>35</v>
      </c>
      <c r="E144" s="262" t="s">
        <v>191</v>
      </c>
      <c r="F144" s="262" t="s">
        <v>2483</v>
      </c>
      <c r="G144" s="262" t="s">
        <v>2484</v>
      </c>
      <c r="H144" s="262" t="s">
        <v>2202</v>
      </c>
      <c r="I144" s="262">
        <v>2.5700989154883325E-3</v>
      </c>
      <c r="J144" s="262">
        <v>1.5070048309178743</v>
      </c>
      <c r="K144" s="262">
        <v>1.4864599686028257</v>
      </c>
      <c r="L144" s="262">
        <v>1.6661778364374054</v>
      </c>
      <c r="M144" s="262">
        <v>1.5853012580004413</v>
      </c>
      <c r="N144" s="262">
        <v>1.5545325779036827</v>
      </c>
      <c r="O144" s="262">
        <v>1.9883195177091184</v>
      </c>
      <c r="P144" s="262">
        <v>1.5578625954198473</v>
      </c>
      <c r="Q144" s="262">
        <v>1.3148911124190701</v>
      </c>
      <c r="R144" s="262">
        <v>1.24</v>
      </c>
      <c r="S144" s="262">
        <v>1.2559055118110236</v>
      </c>
      <c r="T144" s="262">
        <v>1.2559055118110236</v>
      </c>
      <c r="U144">
        <v>8280</v>
      </c>
      <c r="V144">
        <v>5096</v>
      </c>
      <c r="W144">
        <v>20457</v>
      </c>
      <c r="X144">
        <v>5943</v>
      </c>
      <c r="Y144">
        <v>5929</v>
      </c>
      <c r="Z144">
        <v>2674</v>
      </c>
      <c r="AA144">
        <v>1397</v>
      </c>
      <c r="AB144">
        <v>0</v>
      </c>
      <c r="AC144">
        <v>12478</v>
      </c>
      <c r="AD144">
        <v>7575</v>
      </c>
      <c r="AE144">
        <v>34085</v>
      </c>
      <c r="AF144">
        <v>9378</v>
      </c>
      <c r="AG144">
        <v>10379</v>
      </c>
      <c r="AH144">
        <v>3443</v>
      </c>
      <c r="AI144" s="262">
        <v>1755</v>
      </c>
      <c r="AJ144" s="262">
        <v>0</v>
      </c>
      <c r="AK144" s="262">
        <v>0.65973721547097652</v>
      </c>
      <c r="AL144" s="262">
        <v>0.22591655871527563</v>
      </c>
      <c r="AM144" s="262">
        <v>0.10309871897682643</v>
      </c>
      <c r="AN144" s="262">
        <v>1.0281084860074435E-2</v>
      </c>
      <c r="AO144" s="262">
        <v>9.6642197684699692E-4</v>
      </c>
      <c r="AP144" s="262">
        <v>2.4801370127612448E-2</v>
      </c>
      <c r="AQ144" s="262">
        <v>0.10286258804743938</v>
      </c>
      <c r="AR144" s="262">
        <v>0.17465263916968207</v>
      </c>
      <c r="AS144" s="262">
        <v>0.18626781874138842</v>
      </c>
      <c r="AT144" s="262">
        <v>0.14332255946019032</v>
      </c>
      <c r="AU144" s="262">
        <v>0.14240828257594293</v>
      </c>
      <c r="AV144" s="262">
        <v>8.6585884079992792E-2</v>
      </c>
      <c r="AW144" s="262">
        <v>4.8482429143541471E-2</v>
      </c>
      <c r="AX144" s="262">
        <v>3.3313159148563552E-2</v>
      </c>
      <c r="AY144" s="262">
        <v>5.7303269505646626E-2</v>
      </c>
      <c r="AZ144" s="262">
        <v>32085</v>
      </c>
      <c r="BA144" s="262">
        <v>10987</v>
      </c>
      <c r="BB144" s="262">
        <v>5014</v>
      </c>
      <c r="BC144" s="262">
        <v>500</v>
      </c>
      <c r="BD144" s="262">
        <v>47</v>
      </c>
      <c r="BE144" s="262">
        <v>77660</v>
      </c>
      <c r="BF144" s="262">
        <v>1</v>
      </c>
      <c r="BG144" s="262">
        <v>2</v>
      </c>
      <c r="BH144" s="262">
        <v>3.49</v>
      </c>
      <c r="BI144" s="262">
        <v>8</v>
      </c>
      <c r="BJ144" s="262">
        <v>45</v>
      </c>
      <c r="BK144" s="262">
        <f t="shared" si="94"/>
        <v>77673</v>
      </c>
      <c r="BL144" s="262">
        <f t="shared" si="95"/>
        <v>13</v>
      </c>
      <c r="BM144" s="274">
        <f t="shared" si="96"/>
        <v>1.673963430337368E-4</v>
      </c>
      <c r="BN144" s="262">
        <f t="shared" si="97"/>
        <v>1.6955899019892491E-3</v>
      </c>
      <c r="BO144" s="262">
        <f t="shared" si="84"/>
        <v>5.8062790254498613E-4</v>
      </c>
      <c r="BP144" s="262">
        <f t="shared" si="85"/>
        <v>2.6497390583057797E-4</v>
      </c>
      <c r="BQ144" s="262">
        <f t="shared" si="86"/>
        <v>2.642340504892082E-5</v>
      </c>
      <c r="BR144" s="262">
        <f t="shared" si="87"/>
        <v>2.483800074598557E-6</v>
      </c>
      <c r="BS144" s="262">
        <f t="shared" si="98"/>
        <v>181.42811951284966</v>
      </c>
      <c r="BT144" s="262">
        <f t="shared" si="99"/>
        <v>62.127185572313515</v>
      </c>
      <c r="BU144" s="262">
        <f t="shared" si="100"/>
        <v>28.352207923871841</v>
      </c>
      <c r="BV144" s="262">
        <f t="shared" si="101"/>
        <v>2.8273043402345279</v>
      </c>
      <c r="BW144" s="262">
        <f t="shared" si="102"/>
        <v>0.2657666079820456</v>
      </c>
      <c r="BX144" s="262">
        <f t="shared" si="103"/>
        <v>181.42811951284966</v>
      </c>
      <c r="BY144" s="262">
        <f t="shared" si="104"/>
        <v>124.25437114462703</v>
      </c>
      <c r="BZ144" s="262">
        <f t="shared" si="105"/>
        <v>98.949205654312735</v>
      </c>
      <c r="CA144" s="262">
        <f t="shared" si="106"/>
        <v>22.618434721876223</v>
      </c>
      <c r="CB144" s="262">
        <f t="shared" si="107"/>
        <v>11.959497359192053</v>
      </c>
      <c r="CC144" s="262">
        <f t="shared" si="108"/>
        <v>439.20962839285767</v>
      </c>
      <c r="CD144" s="262">
        <f t="shared" si="109"/>
        <v>10.893000557382384</v>
      </c>
      <c r="CE144" s="262">
        <f t="shared" si="110"/>
        <v>45.17823907184345</v>
      </c>
      <c r="CF144" s="262">
        <f t="shared" si="111"/>
        <v>76.709120747547914</v>
      </c>
      <c r="CG144" s="262">
        <f t="shared" si="112"/>
        <v>81.810619450953382</v>
      </c>
      <c r="CH144" s="262">
        <f t="shared" si="113"/>
        <v>62.948648080823439</v>
      </c>
      <c r="CI144" s="262">
        <f t="shared" si="114"/>
        <v>62.547088870244963</v>
      </c>
      <c r="CJ144" s="262">
        <f t="shared" si="115"/>
        <v>38.029353970840688</v>
      </c>
      <c r="CK144" s="262">
        <f t="shared" si="116"/>
        <v>21.293949687717902</v>
      </c>
      <c r="CL144" s="262">
        <f t="shared" si="117"/>
        <v>14.631460250232724</v>
      </c>
      <c r="CM144" s="262">
        <f t="shared" si="118"/>
        <v>25.168147705270826</v>
      </c>
      <c r="CN144" s="262">
        <f>CD144*parameters!J$4+CE144*parameters!K$4+CF144*parameters!L$4+CG144*parameters!M$4+CH144*parameters!N$4+CI144*parameters!O$4+CJ144*parameters!P$4+CK144*parameters!Q$4+CL144*parameters!R$4+CM144*parameters!S$4</f>
        <v>47711.540393058371</v>
      </c>
      <c r="CO144" s="262">
        <f t="shared" si="119"/>
        <v>31477.078804747351</v>
      </c>
      <c r="CP144" s="262">
        <f t="shared" si="120"/>
        <v>10778.827016604617</v>
      </c>
      <c r="CQ144" s="262">
        <f t="shared" si="121"/>
        <v>4918.9986949354279</v>
      </c>
      <c r="CR144" s="262">
        <f t="shared" si="122"/>
        <v>490.52639558590226</v>
      </c>
      <c r="CS144" s="262">
        <f t="shared" si="123"/>
        <v>46.109481185074813</v>
      </c>
      <c r="CT144" s="349" t="s">
        <v>4141</v>
      </c>
      <c r="CU144" t="s">
        <v>4142</v>
      </c>
      <c r="CV144" t="s">
        <v>4143</v>
      </c>
      <c r="CW144">
        <v>103081</v>
      </c>
      <c r="CX144" s="262">
        <v>2.7835715782492509E-2</v>
      </c>
      <c r="CY144">
        <v>7105</v>
      </c>
      <c r="CZ144">
        <v>0.93107362000000005</v>
      </c>
      <c r="DA144">
        <v>66754</v>
      </c>
      <c r="DB144">
        <v>34533</v>
      </c>
      <c r="DC144">
        <v>1273</v>
      </c>
      <c r="DD144">
        <v>315</v>
      </c>
      <c r="DE144">
        <v>82</v>
      </c>
      <c r="DF144">
        <v>133</v>
      </c>
      <c r="DG144">
        <v>62157</v>
      </c>
      <c r="DH144">
        <v>32153</v>
      </c>
      <c r="DI144">
        <v>1185</v>
      </c>
      <c r="DJ144">
        <v>294</v>
      </c>
      <c r="DK144">
        <v>78</v>
      </c>
      <c r="DL144">
        <v>127</v>
      </c>
      <c r="DM144" s="262">
        <v>4597</v>
      </c>
      <c r="DN144" s="262">
        <v>2380</v>
      </c>
      <c r="DO144" s="262">
        <v>88</v>
      </c>
      <c r="DP144" s="262">
        <v>21</v>
      </c>
      <c r="DQ144" s="262">
        <v>4</v>
      </c>
      <c r="DR144" s="262">
        <v>6</v>
      </c>
      <c r="DS144" s="262">
        <v>0.64758781928774456</v>
      </c>
      <c r="DT144" s="262">
        <v>0.3350083914591438</v>
      </c>
      <c r="DU144" s="262">
        <v>1.2349511549170069E-2</v>
      </c>
      <c r="DV144" s="262">
        <v>3.0558492835731123E-3</v>
      </c>
      <c r="DW144" s="262">
        <v>7.9549092461268323E-4</v>
      </c>
      <c r="DX144" s="262">
        <v>1.2902474752864252E-3</v>
      </c>
      <c r="DY144" s="262">
        <v>5925.83</v>
      </c>
      <c r="DZ144" s="262">
        <v>3438.14</v>
      </c>
      <c r="EA144" s="262">
        <v>17.829999999999998</v>
      </c>
      <c r="EB144" s="262">
        <v>421.71</v>
      </c>
      <c r="EC144" s="262">
        <v>107.28</v>
      </c>
      <c r="ED144" s="262">
        <v>235.58</v>
      </c>
      <c r="EE144" s="262">
        <f t="shared" si="88"/>
        <v>0.58403448721069706</v>
      </c>
      <c r="EF144" s="262">
        <f t="shared" si="89"/>
        <v>0.33885419120335647</v>
      </c>
      <c r="EG144" s="262">
        <f t="shared" si="90"/>
        <v>1.7572787114997779E-3</v>
      </c>
      <c r="EH144" s="262">
        <f t="shared" si="91"/>
        <v>4.1562647528130756E-2</v>
      </c>
      <c r="EI144" s="262">
        <f t="shared" si="92"/>
        <v>1.0573239493533157E-2</v>
      </c>
      <c r="EJ144" s="262">
        <f t="shared" si="93"/>
        <v>2.3218155852782821E-2</v>
      </c>
      <c r="EK144" s="262">
        <v>2.9673483E-3</v>
      </c>
      <c r="EP144" s="262">
        <v>1.9821718731643889E-3</v>
      </c>
      <c r="EQ144" s="262">
        <v>2.6623392281342896E-2</v>
      </c>
      <c r="EU144" s="262">
        <v>1546.09</v>
      </c>
    </row>
    <row r="145" spans="1:151">
      <c r="A145" s="352">
        <v>6636</v>
      </c>
      <c r="B145" s="262">
        <v>6</v>
      </c>
      <c r="C145" s="262">
        <v>6</v>
      </c>
      <c r="D145" s="262">
        <v>36</v>
      </c>
      <c r="E145" s="262" t="s">
        <v>191</v>
      </c>
      <c r="F145" s="262" t="s">
        <v>2485</v>
      </c>
      <c r="G145" s="262" t="s">
        <v>2486</v>
      </c>
      <c r="H145" s="262" t="s">
        <v>2202</v>
      </c>
      <c r="I145" s="262">
        <v>1.7371274947261526E-3</v>
      </c>
      <c r="J145" s="262">
        <v>1.4719101123595506</v>
      </c>
      <c r="K145" s="262">
        <v>1.4957076281579593</v>
      </c>
      <c r="L145" s="262">
        <v>1.6818181818181819</v>
      </c>
      <c r="M145" s="262">
        <v>1.5233470302577512</v>
      </c>
      <c r="N145" s="262">
        <v>1.53125</v>
      </c>
      <c r="O145" s="262">
        <v>1.7855361596009975</v>
      </c>
      <c r="P145" s="262">
        <v>1.495850622406639</v>
      </c>
      <c r="Q145" s="262">
        <v>1.2693452380952381</v>
      </c>
      <c r="R145" s="262">
        <v>1.1570680628272252</v>
      </c>
      <c r="S145" s="262">
        <v>1.2222222222222223</v>
      </c>
      <c r="T145" s="262">
        <v>1.2222222222222223</v>
      </c>
      <c r="U145">
        <v>7654</v>
      </c>
      <c r="V145">
        <v>4077</v>
      </c>
      <c r="W145">
        <v>13948</v>
      </c>
      <c r="X145">
        <v>3381</v>
      </c>
      <c r="Y145">
        <v>2649</v>
      </c>
      <c r="Z145">
        <v>1054</v>
      </c>
      <c r="AA145">
        <v>594</v>
      </c>
      <c r="AB145">
        <v>0</v>
      </c>
      <c r="AC145">
        <v>11266</v>
      </c>
      <c r="AD145">
        <v>6098</v>
      </c>
      <c r="AE145">
        <v>23458</v>
      </c>
      <c r="AF145">
        <v>5156</v>
      </c>
      <c r="AG145">
        <v>4311</v>
      </c>
      <c r="AH145">
        <v>1295</v>
      </c>
      <c r="AI145" s="262">
        <v>726</v>
      </c>
      <c r="AJ145" s="262">
        <v>0</v>
      </c>
      <c r="AK145" s="262">
        <v>0.67229472787563505</v>
      </c>
      <c r="AL145" s="262">
        <v>0.22150223601350735</v>
      </c>
      <c r="AM145" s="262">
        <v>9.7137294271546354E-2</v>
      </c>
      <c r="AN145" s="262">
        <v>8.2139271698457601E-3</v>
      </c>
      <c r="AO145" s="262">
        <v>8.518146694654863E-4</v>
      </c>
      <c r="AP145" s="262">
        <v>1.8234202181143168E-2</v>
      </c>
      <c r="AQ145" s="262">
        <v>0.10433908268234202</v>
      </c>
      <c r="AR145" s="262">
        <v>0.18878103488282155</v>
      </c>
      <c r="AS145" s="262">
        <v>0.2017364065279604</v>
      </c>
      <c r="AT145" s="262">
        <v>0.15322144017325393</v>
      </c>
      <c r="AU145" s="262">
        <v>0.14219970608709104</v>
      </c>
      <c r="AV145" s="262">
        <v>8.5892180369711496E-2</v>
      </c>
      <c r="AW145" s="262">
        <v>3.9272178822801457E-2</v>
      </c>
      <c r="AX145" s="262">
        <v>2.5756052285559595E-2</v>
      </c>
      <c r="AY145" s="262">
        <v>4.0567715987315338E-2</v>
      </c>
      <c r="AZ145" s="262">
        <v>22099</v>
      </c>
      <c r="BA145" s="262">
        <v>7281</v>
      </c>
      <c r="BB145" s="262">
        <v>3193</v>
      </c>
      <c r="BC145" s="262">
        <v>270</v>
      </c>
      <c r="BD145" s="262">
        <v>28</v>
      </c>
      <c r="BE145" s="262">
        <v>51719</v>
      </c>
      <c r="BF145" s="262">
        <v>1</v>
      </c>
      <c r="BG145" s="262">
        <v>2</v>
      </c>
      <c r="BH145" s="262">
        <v>3.71</v>
      </c>
      <c r="BI145" s="262">
        <v>7.2</v>
      </c>
      <c r="BJ145" s="262">
        <v>45</v>
      </c>
      <c r="BK145" s="262">
        <f t="shared" si="94"/>
        <v>51711</v>
      </c>
      <c r="BL145" s="262">
        <f t="shared" si="95"/>
        <v>-8</v>
      </c>
      <c r="BM145" s="274">
        <f t="shared" si="96"/>
        <v>-1.5468203174848701E-4</v>
      </c>
      <c r="BN145" s="262">
        <f t="shared" si="97"/>
        <v>1.1678616563522025E-3</v>
      </c>
      <c r="BO145" s="262">
        <f t="shared" si="84"/>
        <v>3.8477762432238501E-4</v>
      </c>
      <c r="BP145" s="262">
        <f t="shared" si="85"/>
        <v>1.6873986464240837E-4</v>
      </c>
      <c r="BQ145" s="262">
        <f t="shared" si="86"/>
        <v>1.4268638726417243E-5</v>
      </c>
      <c r="BR145" s="262">
        <f t="shared" si="87"/>
        <v>1.4797106827395661E-6</v>
      </c>
      <c r="BS145" s="262">
        <f t="shared" si="98"/>
        <v>124.96119722968567</v>
      </c>
      <c r="BT145" s="262">
        <f t="shared" si="99"/>
        <v>41.171205802495194</v>
      </c>
      <c r="BU145" s="262">
        <f t="shared" si="100"/>
        <v>18.055165516737695</v>
      </c>
      <c r="BV145" s="262">
        <f t="shared" si="101"/>
        <v>1.526744343726645</v>
      </c>
      <c r="BW145" s="262">
        <f t="shared" si="102"/>
        <v>0.15832904305313356</v>
      </c>
      <c r="BX145" s="262">
        <f t="shared" si="103"/>
        <v>124.96119722968567</v>
      </c>
      <c r="BY145" s="262">
        <f t="shared" si="104"/>
        <v>82.342411604990389</v>
      </c>
      <c r="BZ145" s="262">
        <f t="shared" si="105"/>
        <v>66.984664067096844</v>
      </c>
      <c r="CA145" s="262">
        <f t="shared" si="106"/>
        <v>10.992559274831844</v>
      </c>
      <c r="CB145" s="262">
        <f t="shared" si="107"/>
        <v>7.1248069373910097</v>
      </c>
      <c r="CC145" s="262">
        <f t="shared" si="108"/>
        <v>292.40563911399568</v>
      </c>
      <c r="CD145" s="262">
        <f t="shared" si="109"/>
        <v>5.3317835425109816</v>
      </c>
      <c r="CE145" s="262">
        <f t="shared" si="110"/>
        <v>30.509336156298254</v>
      </c>
      <c r="CF145" s="262">
        <f t="shared" si="111"/>
        <v>55.200639157512946</v>
      </c>
      <c r="CG145" s="262">
        <f t="shared" si="112"/>
        <v>58.988862883369109</v>
      </c>
      <c r="CH145" s="262">
        <f t="shared" si="113"/>
        <v>44.802813139827165</v>
      </c>
      <c r="CI145" s="262">
        <f t="shared" si="114"/>
        <v>41.579995940218197</v>
      </c>
      <c r="CJ145" s="262">
        <f t="shared" si="115"/>
        <v>25.115357895900082</v>
      </c>
      <c r="CK145" s="262">
        <f t="shared" si="116"/>
        <v>11.483406548080387</v>
      </c>
      <c r="CL145" s="262">
        <f t="shared" si="117"/>
        <v>7.5312149296125428</v>
      </c>
      <c r="CM145" s="262">
        <f t="shared" si="118"/>
        <v>11.862228920666002</v>
      </c>
      <c r="CN145" s="262">
        <f>CD145*parameters!J$4+CE145*parameters!K$4+CF145*parameters!L$4+CG145*parameters!M$4+CH145*parameters!N$4+CI145*parameters!O$4+CJ145*parameters!P$4+CK145*parameters!Q$4+CL145*parameters!R$4+CM145*parameters!S$4</f>
        <v>30583.319600257702</v>
      </c>
      <c r="CO145" s="262">
        <f t="shared" si="119"/>
        <v>20561.004528188827</v>
      </c>
      <c r="CP145" s="262">
        <f t="shared" si="120"/>
        <v>6774.2736761728065</v>
      </c>
      <c r="CQ145" s="262">
        <f t="shared" si="121"/>
        <v>2970.780915810984</v>
      </c>
      <c r="CR145" s="262">
        <f t="shared" si="122"/>
        <v>251.2091598086331</v>
      </c>
      <c r="CS145" s="262">
        <f t="shared" si="123"/>
        <v>26.051320276450845</v>
      </c>
      <c r="CT145" s="349" t="s">
        <v>4144</v>
      </c>
      <c r="CU145" t="s">
        <v>4145</v>
      </c>
      <c r="CV145" t="s">
        <v>4146</v>
      </c>
      <c r="CW145">
        <v>62062</v>
      </c>
      <c r="CX145" s="262">
        <v>1.675905543109836E-2</v>
      </c>
      <c r="CY145">
        <v>3252</v>
      </c>
      <c r="CZ145">
        <v>0.94760078999999997</v>
      </c>
      <c r="DA145">
        <v>40701</v>
      </c>
      <c r="DB145">
        <v>20347</v>
      </c>
      <c r="DC145">
        <v>741</v>
      </c>
      <c r="DD145">
        <v>157</v>
      </c>
      <c r="DE145">
        <v>57</v>
      </c>
      <c r="DF145">
        <v>59</v>
      </c>
      <c r="DG145">
        <v>38570</v>
      </c>
      <c r="DH145">
        <v>19282</v>
      </c>
      <c r="DI145">
        <v>701</v>
      </c>
      <c r="DJ145">
        <v>152</v>
      </c>
      <c r="DK145">
        <v>56</v>
      </c>
      <c r="DL145">
        <v>58</v>
      </c>
      <c r="DM145" s="262">
        <v>2131</v>
      </c>
      <c r="DN145" s="262">
        <v>1065</v>
      </c>
      <c r="DO145" s="262">
        <v>40</v>
      </c>
      <c r="DP145" s="262">
        <v>5</v>
      </c>
      <c r="DQ145" s="262">
        <v>1</v>
      </c>
      <c r="DR145" s="262">
        <v>1</v>
      </c>
      <c r="DS145" s="262">
        <v>0.65581193000547844</v>
      </c>
      <c r="DT145" s="262">
        <v>0.32784956978505364</v>
      </c>
      <c r="DU145" s="262">
        <v>1.193967322999581E-2</v>
      </c>
      <c r="DV145" s="262">
        <v>2.5297283361799491E-3</v>
      </c>
      <c r="DW145" s="262">
        <v>9.1843640230737005E-4</v>
      </c>
      <c r="DX145" s="262">
        <v>9.5066224098482163E-4</v>
      </c>
      <c r="DY145" s="262">
        <v>3567.76</v>
      </c>
      <c r="DZ145" s="262">
        <v>2070</v>
      </c>
      <c r="EA145" s="262">
        <v>10.74</v>
      </c>
      <c r="EB145" s="262">
        <v>253.9</v>
      </c>
      <c r="EC145" s="262">
        <v>64.599999999999994</v>
      </c>
      <c r="ED145" s="262">
        <v>141.83000000000001</v>
      </c>
      <c r="EE145" s="262">
        <f t="shared" si="88"/>
        <v>0.58403327642118052</v>
      </c>
      <c r="EF145" s="262">
        <f t="shared" si="89"/>
        <v>0.33885375759351627</v>
      </c>
      <c r="EG145" s="262">
        <f t="shared" si="90"/>
        <v>1.7581108002678091E-3</v>
      </c>
      <c r="EH145" s="262">
        <f t="shared" si="91"/>
        <v>4.1562786982122603E-2</v>
      </c>
      <c r="EI145" s="262">
        <f t="shared" si="92"/>
        <v>1.057485639639669E-2</v>
      </c>
      <c r="EJ145" s="262">
        <f t="shared" si="93"/>
        <v>2.3217211806516144E-2</v>
      </c>
      <c r="EK145" s="262">
        <v>1.7865505E-3</v>
      </c>
      <c r="EP145" s="262">
        <v>1.273207877067992E-3</v>
      </c>
      <c r="EQ145" s="262">
        <v>1.7100995744008189E-2</v>
      </c>
      <c r="EU145" s="262">
        <v>993.1</v>
      </c>
    </row>
    <row r="146" spans="1:151">
      <c r="A146" s="352">
        <v>7111</v>
      </c>
      <c r="B146" s="262">
        <v>7</v>
      </c>
      <c r="C146" s="262">
        <v>1</v>
      </c>
      <c r="D146" s="262">
        <v>11</v>
      </c>
      <c r="E146" s="262" t="s">
        <v>190</v>
      </c>
      <c r="F146" s="262" t="s">
        <v>2487</v>
      </c>
      <c r="G146" s="262" t="s">
        <v>2488</v>
      </c>
      <c r="H146" s="262" t="s">
        <v>2202</v>
      </c>
      <c r="I146" s="262">
        <v>1.1264826040455925E-3</v>
      </c>
      <c r="J146" s="262">
        <v>2.4513333333333334</v>
      </c>
      <c r="K146" s="262">
        <v>2.3361134278565472</v>
      </c>
      <c r="L146" s="262">
        <v>3.1370701379444337</v>
      </c>
      <c r="M146" s="262">
        <v>2.6492089470812874</v>
      </c>
      <c r="N146" s="262">
        <v>2.0695364238410594</v>
      </c>
      <c r="O146" s="262">
        <v>3.3382687927107062</v>
      </c>
      <c r="P146" s="262">
        <v>3.0406852248394003</v>
      </c>
      <c r="Q146" s="262">
        <v>1.9946428571428572</v>
      </c>
      <c r="R146" s="262">
        <v>2.312186978297162</v>
      </c>
      <c r="S146" s="262">
        <v>1.8657407407407407</v>
      </c>
      <c r="T146" s="262">
        <v>1.8657407407407407</v>
      </c>
      <c r="U146">
        <v>3000</v>
      </c>
      <c r="V146">
        <v>2398</v>
      </c>
      <c r="W146">
        <v>10294</v>
      </c>
      <c r="X146">
        <v>2437</v>
      </c>
      <c r="Y146">
        <v>1812</v>
      </c>
      <c r="Z146">
        <v>1159</v>
      </c>
      <c r="AA146">
        <v>1188</v>
      </c>
      <c r="AB146">
        <v>0</v>
      </c>
      <c r="AC146">
        <v>7354</v>
      </c>
      <c r="AD146">
        <v>5602</v>
      </c>
      <c r="AE146">
        <v>32293</v>
      </c>
      <c r="AF146">
        <v>6106</v>
      </c>
      <c r="AG146">
        <v>5771</v>
      </c>
      <c r="AH146">
        <v>2502</v>
      </c>
      <c r="AI146" s="262">
        <v>2217</v>
      </c>
      <c r="AJ146" s="262">
        <v>0</v>
      </c>
      <c r="AK146" s="262">
        <v>0.49624695064740099</v>
      </c>
      <c r="AL146" s="262">
        <v>0.16095890410958905</v>
      </c>
      <c r="AM146" s="262">
        <v>0.25187652467629951</v>
      </c>
      <c r="AN146" s="262">
        <v>7.5952336273221996E-2</v>
      </c>
      <c r="AO146" s="262">
        <v>1.496528429348846E-2</v>
      </c>
      <c r="AP146" s="262">
        <v>6.5832653129216573E-2</v>
      </c>
      <c r="AQ146" s="262">
        <v>0.170528560243874</v>
      </c>
      <c r="AR146" s="262">
        <v>0.26834468857756827</v>
      </c>
      <c r="AS146" s="262">
        <v>0.21110759440955507</v>
      </c>
      <c r="AT146" s="262">
        <v>0.10906031883526844</v>
      </c>
      <c r="AU146" s="262">
        <v>7.3462044610284688E-2</v>
      </c>
      <c r="AV146" s="262">
        <v>4.7941896686711866E-2</v>
      </c>
      <c r="AW146" s="262">
        <v>2.1388949042994453E-2</v>
      </c>
      <c r="AX146" s="262">
        <v>1.267678366177475E-2</v>
      </c>
      <c r="AY146" s="262">
        <v>1.9656510802751912E-2</v>
      </c>
      <c r="AZ146" s="262">
        <v>10578</v>
      </c>
      <c r="BA146" s="262">
        <v>3431</v>
      </c>
      <c r="BB146" s="262">
        <v>5369</v>
      </c>
      <c r="BC146" s="262">
        <v>1619</v>
      </c>
      <c r="BD146" s="262">
        <v>319</v>
      </c>
      <c r="BE146" s="262">
        <v>60034</v>
      </c>
      <c r="BF146" s="262">
        <v>1</v>
      </c>
      <c r="BG146" s="262">
        <v>2</v>
      </c>
      <c r="BH146" s="262">
        <v>3.17</v>
      </c>
      <c r="BI146" s="262">
        <v>8.3000000000000007</v>
      </c>
      <c r="BJ146" s="262">
        <v>38</v>
      </c>
      <c r="BK146" s="262">
        <f t="shared" si="94"/>
        <v>60019</v>
      </c>
      <c r="BL146" s="262">
        <f t="shared" si="95"/>
        <v>-15</v>
      </c>
      <c r="BM146" s="274">
        <f t="shared" si="96"/>
        <v>-2.4985841356564613E-4</v>
      </c>
      <c r="BN146" s="262">
        <f t="shared" si="97"/>
        <v>5.5901355721496885E-4</v>
      </c>
      <c r="BO146" s="262">
        <f t="shared" si="84"/>
        <v>1.8131740544569466E-4</v>
      </c>
      <c r="BP146" s="262">
        <f t="shared" si="85"/>
        <v>2.8373452341531175E-4</v>
      </c>
      <c r="BQ146" s="262">
        <f t="shared" si="86"/>
        <v>8.5558985548405618E-5</v>
      </c>
      <c r="BR146" s="262">
        <f t="shared" si="87"/>
        <v>1.6858132421211485E-5</v>
      </c>
      <c r="BS146" s="262">
        <f t="shared" si="98"/>
        <v>59.814450622001665</v>
      </c>
      <c r="BT146" s="262">
        <f t="shared" si="99"/>
        <v>19.400962382689329</v>
      </c>
      <c r="BU146" s="262">
        <f t="shared" si="100"/>
        <v>30.359594005438357</v>
      </c>
      <c r="BV146" s="262">
        <f t="shared" si="101"/>
        <v>9.1548114536794003</v>
      </c>
      <c r="BW146" s="262">
        <f t="shared" si="102"/>
        <v>1.8038201690696289</v>
      </c>
      <c r="BX146" s="262">
        <f t="shared" si="103"/>
        <v>59.814450622001665</v>
      </c>
      <c r="BY146" s="262">
        <f t="shared" si="104"/>
        <v>38.801924765378658</v>
      </c>
      <c r="BZ146" s="262">
        <f t="shared" si="105"/>
        <v>96.239912997239585</v>
      </c>
      <c r="CA146" s="262">
        <f t="shared" si="106"/>
        <v>75.984935065539034</v>
      </c>
      <c r="CB146" s="262">
        <f t="shared" si="107"/>
        <v>68.545166424645899</v>
      </c>
      <c r="CC146" s="262">
        <f t="shared" si="108"/>
        <v>339.38638987480488</v>
      </c>
      <c r="CD146" s="262">
        <f t="shared" si="109"/>
        <v>22.342706481405088</v>
      </c>
      <c r="CE146" s="262">
        <f t="shared" si="110"/>
        <v>57.875072431716575</v>
      </c>
      <c r="CF146" s="262">
        <f t="shared" si="111"/>
        <v>91.072535098419678</v>
      </c>
      <c r="CG146" s="262">
        <f t="shared" si="112"/>
        <v>71.647044341813441</v>
      </c>
      <c r="CH146" s="262">
        <f t="shared" si="113"/>
        <v>37.013587888096943</v>
      </c>
      <c r="CI146" s="262">
        <f t="shared" si="114"/>
        <v>24.932018113106388</v>
      </c>
      <c r="CJ146" s="262">
        <f t="shared" si="115"/>
        <v>16.270827240254011</v>
      </c>
      <c r="CK146" s="262">
        <f t="shared" si="116"/>
        <v>7.25911819891805</v>
      </c>
      <c r="CL146" s="262">
        <f t="shared" si="117"/>
        <v>4.3023278421936419</v>
      </c>
      <c r="CM146" s="262">
        <f t="shared" si="118"/>
        <v>6.6711522388810742</v>
      </c>
      <c r="CN146" s="262">
        <f>CD146*parameters!J$4+CE146*parameters!K$4+CF146*parameters!L$4+CG146*parameters!M$4+CH146*parameters!N$4+CI146*parameters!O$4+CJ146*parameters!P$4+CK146*parameters!Q$4+CL146*parameters!R$4+CM146*parameters!S$4</f>
        <v>28803.802227544104</v>
      </c>
      <c r="CO146" s="262">
        <f t="shared" si="119"/>
        <v>14293.799022469577</v>
      </c>
      <c r="CP146" s="262">
        <f t="shared" si="120"/>
        <v>4636.2284407348388</v>
      </c>
      <c r="CQ146" s="262">
        <f t="shared" si="121"/>
        <v>7255.0016025372634</v>
      </c>
      <c r="CR146" s="262">
        <f t="shared" si="122"/>
        <v>2187.7160727338105</v>
      </c>
      <c r="CS146" s="262">
        <f t="shared" si="123"/>
        <v>431.05708906861366</v>
      </c>
      <c r="CT146" s="349" t="s">
        <v>4147</v>
      </c>
      <c r="CU146" t="s">
        <v>4148</v>
      </c>
      <c r="CV146" t="s">
        <v>4149</v>
      </c>
      <c r="CW146">
        <v>62171</v>
      </c>
      <c r="CX146" s="262">
        <v>2.4663074968274124E-2</v>
      </c>
      <c r="CY146">
        <v>11177</v>
      </c>
      <c r="CZ146">
        <v>0.82022165000000002</v>
      </c>
      <c r="DA146">
        <v>39489</v>
      </c>
      <c r="DB146">
        <v>21710</v>
      </c>
      <c r="DC146">
        <v>479</v>
      </c>
      <c r="DD146">
        <v>298</v>
      </c>
      <c r="DE146">
        <v>119</v>
      </c>
      <c r="DF146">
        <v>76</v>
      </c>
      <c r="DG146">
        <v>32389</v>
      </c>
      <c r="DH146">
        <v>17807</v>
      </c>
      <c r="DI146">
        <v>393</v>
      </c>
      <c r="DJ146">
        <v>244</v>
      </c>
      <c r="DK146">
        <v>98</v>
      </c>
      <c r="DL146">
        <v>62</v>
      </c>
      <c r="DM146" s="262">
        <v>7100</v>
      </c>
      <c r="DN146" s="262">
        <v>3903</v>
      </c>
      <c r="DO146" s="262">
        <v>86</v>
      </c>
      <c r="DP146" s="262">
        <v>54</v>
      </c>
      <c r="DQ146" s="262">
        <v>21</v>
      </c>
      <c r="DR146" s="262">
        <v>14</v>
      </c>
      <c r="DS146" s="262">
        <v>0.63516752183493908</v>
      </c>
      <c r="DT146" s="262">
        <v>0.34919817921538981</v>
      </c>
      <c r="DU146" s="262">
        <v>7.7045567869263804E-3</v>
      </c>
      <c r="DV146" s="262">
        <v>4.7932315709896898E-3</v>
      </c>
      <c r="DW146" s="262">
        <v>1.9140756944556144E-3</v>
      </c>
      <c r="DX146" s="262">
        <v>1.222434897299384E-3</v>
      </c>
      <c r="DY146" s="262">
        <v>2060.6</v>
      </c>
      <c r="DZ146" s="262">
        <v>952.6</v>
      </c>
      <c r="EA146" s="262">
        <v>6.04</v>
      </c>
      <c r="EB146" s="262">
        <v>167.73</v>
      </c>
      <c r="EC146" s="262">
        <v>48.23</v>
      </c>
      <c r="ED146" s="262">
        <v>51.43</v>
      </c>
      <c r="EE146" s="262">
        <f t="shared" si="88"/>
        <v>0.62696439818294125</v>
      </c>
      <c r="EF146" s="262">
        <f t="shared" si="89"/>
        <v>0.28984096171458307</v>
      </c>
      <c r="EG146" s="262">
        <f t="shared" si="90"/>
        <v>1.8377486969935772E-3</v>
      </c>
      <c r="EH146" s="262">
        <f t="shared" si="91"/>
        <v>5.1034037905088196E-2</v>
      </c>
      <c r="EI146" s="262">
        <f t="shared" si="92"/>
        <v>1.4674605903311296E-2</v>
      </c>
      <c r="EJ146" s="262">
        <f t="shared" si="93"/>
        <v>1.5648247597082728E-2</v>
      </c>
      <c r="EK146" s="262">
        <v>9.627654E-4</v>
      </c>
      <c r="EP146" s="262">
        <v>1.3442838054214116E-3</v>
      </c>
      <c r="EQ146" s="262">
        <v>2.7025109980229625E-2</v>
      </c>
      <c r="EU146" s="262">
        <v>1048.54</v>
      </c>
    </row>
    <row r="147" spans="1:151">
      <c r="A147" s="352">
        <v>7131</v>
      </c>
      <c r="B147" s="262">
        <v>7</v>
      </c>
      <c r="C147" s="262">
        <v>1</v>
      </c>
      <c r="D147" s="262">
        <v>31</v>
      </c>
      <c r="E147" s="262" t="s">
        <v>190</v>
      </c>
      <c r="F147" s="262" t="s">
        <v>2489</v>
      </c>
      <c r="G147" s="262" t="s">
        <v>2490</v>
      </c>
      <c r="H147" s="262" t="s">
        <v>2202</v>
      </c>
      <c r="I147" s="262">
        <v>2.1550400689798843E-3</v>
      </c>
      <c r="J147" s="262">
        <v>1.367909867909868</v>
      </c>
      <c r="K147" s="262">
        <v>1.4144912093766648</v>
      </c>
      <c r="L147" s="262">
        <v>1.6548349056603773</v>
      </c>
      <c r="M147" s="262">
        <v>1.729036729036729</v>
      </c>
      <c r="N147" s="262">
        <v>1.3468057366362451</v>
      </c>
      <c r="O147" s="262">
        <v>1.6923644411656216</v>
      </c>
      <c r="P147" s="262">
        <v>1.7852261633582818</v>
      </c>
      <c r="Q147" s="262">
        <v>1.5090118085767557</v>
      </c>
      <c r="R147" s="262">
        <v>1.4285714285714286</v>
      </c>
      <c r="S147" s="262">
        <v>1.6172344689378757</v>
      </c>
      <c r="T147" s="262">
        <v>1.6172344689378757</v>
      </c>
      <c r="U147">
        <v>5148</v>
      </c>
      <c r="V147">
        <v>3754</v>
      </c>
      <c r="W147">
        <v>16960</v>
      </c>
      <c r="X147">
        <v>5863</v>
      </c>
      <c r="Y147">
        <v>5784</v>
      </c>
      <c r="Z147">
        <v>2771</v>
      </c>
      <c r="AA147">
        <v>2745</v>
      </c>
      <c r="AB147">
        <v>0</v>
      </c>
      <c r="AC147">
        <v>7042</v>
      </c>
      <c r="AD147">
        <v>5310</v>
      </c>
      <c r="AE147">
        <v>28066</v>
      </c>
      <c r="AF147">
        <v>9551</v>
      </c>
      <c r="AG147">
        <v>10074</v>
      </c>
      <c r="AH147">
        <v>4088</v>
      </c>
      <c r="AI147" s="262">
        <v>4439</v>
      </c>
      <c r="AJ147" s="262">
        <v>0</v>
      </c>
      <c r="AK147" s="262">
        <v>0.730474018489909</v>
      </c>
      <c r="AL147" s="262">
        <v>0.15012629049265552</v>
      </c>
      <c r="AM147" s="262">
        <v>0.10228303783810294</v>
      </c>
      <c r="AN147" s="262">
        <v>1.4296574217121558E-2</v>
      </c>
      <c r="AO147" s="262">
        <v>2.8200789622109417E-3</v>
      </c>
      <c r="AP147" s="262">
        <v>2.9936246881640951E-2</v>
      </c>
      <c r="AQ147" s="262">
        <v>0.10151221164803351</v>
      </c>
      <c r="AR147" s="262">
        <v>0.18767131725646</v>
      </c>
      <c r="AS147" s="262">
        <v>0.1913055529890049</v>
      </c>
      <c r="AT147" s="262">
        <v>0.14233576642335766</v>
      </c>
      <c r="AU147" s="262">
        <v>0.1490190643382919</v>
      </c>
      <c r="AV147" s="262">
        <v>8.9762542733068468E-2</v>
      </c>
      <c r="AW147" s="262">
        <v>4.2979457328528752E-2</v>
      </c>
      <c r="AX147" s="262">
        <v>2.6009424374018295E-2</v>
      </c>
      <c r="AY147" s="262">
        <v>3.946841602759555E-2</v>
      </c>
      <c r="AZ147" s="262">
        <v>29788</v>
      </c>
      <c r="BA147" s="262">
        <v>6122</v>
      </c>
      <c r="BB147" s="262">
        <v>4171</v>
      </c>
      <c r="BC147" s="262">
        <v>583</v>
      </c>
      <c r="BD147" s="262">
        <v>115</v>
      </c>
      <c r="BE147" s="262">
        <v>64938</v>
      </c>
      <c r="BF147" s="262">
        <v>1</v>
      </c>
      <c r="BG147" s="262">
        <v>2</v>
      </c>
      <c r="BH147" s="262">
        <v>3.15</v>
      </c>
      <c r="BI147" s="262">
        <v>8.5</v>
      </c>
      <c r="BJ147" s="262">
        <v>42</v>
      </c>
      <c r="BK147" s="262">
        <f t="shared" si="94"/>
        <v>64956</v>
      </c>
      <c r="BL147" s="262">
        <f t="shared" si="95"/>
        <v>18</v>
      </c>
      <c r="BM147" s="274">
        <f t="shared" si="96"/>
        <v>2.771874711263051E-4</v>
      </c>
      <c r="BN147" s="262">
        <f t="shared" si="97"/>
        <v>1.5742007791945069E-3</v>
      </c>
      <c r="BO147" s="262">
        <f t="shared" si="84"/>
        <v>3.2352817141898655E-4</v>
      </c>
      <c r="BP147" s="262">
        <f t="shared" si="85"/>
        <v>2.204240449180975E-4</v>
      </c>
      <c r="BQ147" s="262">
        <f t="shared" si="86"/>
        <v>3.0809690287041675E-5</v>
      </c>
      <c r="BR147" s="262">
        <f t="shared" si="87"/>
        <v>6.0773831612517888E-6</v>
      </c>
      <c r="BS147" s="262">
        <f t="shared" si="98"/>
        <v>168.43948337381224</v>
      </c>
      <c r="BT147" s="262">
        <f t="shared" si="99"/>
        <v>34.617514341831559</v>
      </c>
      <c r="BU147" s="262">
        <f t="shared" si="100"/>
        <v>23.585372806236432</v>
      </c>
      <c r="BV147" s="262">
        <f t="shared" si="101"/>
        <v>3.2966368607134591</v>
      </c>
      <c r="BW147" s="262">
        <f t="shared" si="102"/>
        <v>0.65027999825394145</v>
      </c>
      <c r="BX147" s="262">
        <f t="shared" si="103"/>
        <v>168.43948337381224</v>
      </c>
      <c r="BY147" s="262">
        <f t="shared" si="104"/>
        <v>69.235028683663117</v>
      </c>
      <c r="BZ147" s="262">
        <f t="shared" si="105"/>
        <v>74.293924339644761</v>
      </c>
      <c r="CA147" s="262">
        <f t="shared" si="106"/>
        <v>28.021413316064404</v>
      </c>
      <c r="CB147" s="262">
        <f t="shared" si="107"/>
        <v>27.311759926665541</v>
      </c>
      <c r="CC147" s="262">
        <f t="shared" si="108"/>
        <v>367.30160963985008</v>
      </c>
      <c r="CD147" s="262">
        <f t="shared" si="109"/>
        <v>10.995631666202664</v>
      </c>
      <c r="CE147" s="262">
        <f t="shared" si="110"/>
        <v>37.285598736423843</v>
      </c>
      <c r="CF147" s="262">
        <f t="shared" si="111"/>
        <v>68.931976911528736</v>
      </c>
      <c r="CG147" s="262">
        <f t="shared" si="112"/>
        <v>70.26683754590313</v>
      </c>
      <c r="CH147" s="262">
        <f t="shared" si="113"/>
        <v>52.280156116620994</v>
      </c>
      <c r="CI147" s="262">
        <f t="shared" si="114"/>
        <v>54.734942198478997</v>
      </c>
      <c r="CJ147" s="262">
        <f t="shared" si="115"/>
        <v>32.969926431221879</v>
      </c>
      <c r="CK147" s="262">
        <f t="shared" si="116"/>
        <v>15.786423858215862</v>
      </c>
      <c r="CL147" s="262">
        <f t="shared" si="117"/>
        <v>9.5533034383828692</v>
      </c>
      <c r="CM147" s="262">
        <f t="shared" si="118"/>
        <v>14.496812736871103</v>
      </c>
      <c r="CN147" s="262">
        <f>CD147*parameters!J$4+CE147*parameters!K$4+CF147*parameters!L$4+CG147*parameters!M$4+CH147*parameters!N$4+CI147*parameters!O$4+CJ147*parameters!P$4+CK147*parameters!Q$4+CL147*parameters!R$4+CM147*parameters!S$4</f>
        <v>38369.154887809877</v>
      </c>
      <c r="CO147" s="262">
        <f t="shared" si="119"/>
        <v>28027.670756960215</v>
      </c>
      <c r="CP147" s="262">
        <f t="shared" si="120"/>
        <v>5760.218892645039</v>
      </c>
      <c r="CQ147" s="262">
        <f t="shared" si="121"/>
        <v>3924.5137212058899</v>
      </c>
      <c r="CR147" s="262">
        <f t="shared" si="122"/>
        <v>548.54747050180629</v>
      </c>
      <c r="CS147" s="262">
        <f t="shared" si="123"/>
        <v>108.20404649692576</v>
      </c>
      <c r="CT147" s="349" t="s">
        <v>4150</v>
      </c>
      <c r="CU147" t="s">
        <v>4151</v>
      </c>
      <c r="CV147" t="s">
        <v>4152</v>
      </c>
      <c r="CW147">
        <v>84068</v>
      </c>
      <c r="CX147" s="262">
        <v>3.3349558257593878E-2</v>
      </c>
      <c r="CY147">
        <v>5884</v>
      </c>
      <c r="CZ147">
        <v>0.93000903999999995</v>
      </c>
      <c r="DA147">
        <v>55782</v>
      </c>
      <c r="DB147">
        <v>26638</v>
      </c>
      <c r="DC147">
        <v>1088</v>
      </c>
      <c r="DD147">
        <v>397</v>
      </c>
      <c r="DE147">
        <v>72</v>
      </c>
      <c r="DF147">
        <v>73</v>
      </c>
      <c r="DG147">
        <v>51879</v>
      </c>
      <c r="DH147">
        <v>24775</v>
      </c>
      <c r="DI147">
        <v>1021</v>
      </c>
      <c r="DJ147">
        <v>374</v>
      </c>
      <c r="DK147">
        <v>68</v>
      </c>
      <c r="DL147">
        <v>69</v>
      </c>
      <c r="DM147" s="262">
        <v>3903</v>
      </c>
      <c r="DN147" s="262">
        <v>1863</v>
      </c>
      <c r="DO147" s="262">
        <v>67</v>
      </c>
      <c r="DP147" s="262">
        <v>23</v>
      </c>
      <c r="DQ147" s="262">
        <v>4</v>
      </c>
      <c r="DR147" s="262">
        <v>4</v>
      </c>
      <c r="DS147" s="262">
        <v>0.66353428177189899</v>
      </c>
      <c r="DT147" s="262">
        <v>0.31686253984869389</v>
      </c>
      <c r="DU147" s="262">
        <v>1.2941904172812485E-2</v>
      </c>
      <c r="DV147" s="262">
        <v>4.7223676071751442E-3</v>
      </c>
      <c r="DW147" s="262">
        <v>8.5644954084788504E-4</v>
      </c>
      <c r="DX147" s="262">
        <v>8.6834467335966128E-4</v>
      </c>
      <c r="DY147" s="262">
        <v>2786.36</v>
      </c>
      <c r="DZ147" s="262">
        <v>1288.1099999999999</v>
      </c>
      <c r="EA147" s="262">
        <v>8.17</v>
      </c>
      <c r="EB147" s="262">
        <v>226.81</v>
      </c>
      <c r="EC147" s="262">
        <v>65.23</v>
      </c>
      <c r="ED147" s="262">
        <v>69.55</v>
      </c>
      <c r="EE147" s="262">
        <f t="shared" si="88"/>
        <v>0.62696125088035493</v>
      </c>
      <c r="EF147" s="262">
        <f t="shared" si="89"/>
        <v>0.28983873471895011</v>
      </c>
      <c r="EG147" s="262">
        <f t="shared" si="90"/>
        <v>1.8383386998422672E-3</v>
      </c>
      <c r="EH147" s="262">
        <f t="shared" si="91"/>
        <v>5.1034712424874493E-2</v>
      </c>
      <c r="EI147" s="262">
        <f t="shared" si="92"/>
        <v>1.467745818735754E-2</v>
      </c>
      <c r="EJ147" s="262">
        <f t="shared" si="93"/>
        <v>1.5649505088620525E-2</v>
      </c>
      <c r="EK147" s="262">
        <v>1.3018563E-3</v>
      </c>
      <c r="EP147" s="262">
        <v>1.5694178370309626E-3</v>
      </c>
      <c r="EQ147" s="262">
        <v>3.1551142310607426E-2</v>
      </c>
      <c r="EU147" s="262">
        <v>1224.1500000000001</v>
      </c>
    </row>
    <row r="148" spans="1:151">
      <c r="A148" s="352">
        <v>7132</v>
      </c>
      <c r="B148" s="262">
        <v>7</v>
      </c>
      <c r="C148" s="262">
        <v>1</v>
      </c>
      <c r="D148" s="262">
        <v>32</v>
      </c>
      <c r="E148" s="262" t="s">
        <v>190</v>
      </c>
      <c r="F148" s="262" t="s">
        <v>2491</v>
      </c>
      <c r="G148" s="262" t="s">
        <v>2492</v>
      </c>
      <c r="H148" s="262" t="s">
        <v>2202</v>
      </c>
      <c r="I148" s="262">
        <v>2.3073974224919616E-3</v>
      </c>
      <c r="J148" s="262">
        <v>1.2979790067366441</v>
      </c>
      <c r="K148" s="262">
        <v>1.3264208909370199</v>
      </c>
      <c r="L148" s="262">
        <v>1.4307744835827689</v>
      </c>
      <c r="M148" s="262">
        <v>1.444206519152986</v>
      </c>
      <c r="N148" s="262">
        <v>1.3965986394557823</v>
      </c>
      <c r="O148" s="262">
        <v>1.6336597751178819</v>
      </c>
      <c r="P148" s="262">
        <v>1.5188586421777632</v>
      </c>
      <c r="Q148" s="262">
        <v>1.2895662368112544</v>
      </c>
      <c r="R148" s="262">
        <v>1.2628336755646816</v>
      </c>
      <c r="S148" s="262">
        <v>1.2064896755162242</v>
      </c>
      <c r="T148" s="262">
        <v>1.2064896755162242</v>
      </c>
      <c r="U148">
        <v>6383</v>
      </c>
      <c r="V148">
        <v>5208</v>
      </c>
      <c r="W148">
        <v>17573</v>
      </c>
      <c r="X148">
        <v>5673</v>
      </c>
      <c r="Y148">
        <v>5806</v>
      </c>
      <c r="Z148">
        <v>2680</v>
      </c>
      <c r="AA148">
        <v>1865</v>
      </c>
      <c r="AB148">
        <v>0</v>
      </c>
      <c r="AC148">
        <v>8285</v>
      </c>
      <c r="AD148">
        <v>6908</v>
      </c>
      <c r="AE148">
        <v>25143</v>
      </c>
      <c r="AF148">
        <v>8123</v>
      </c>
      <c r="AG148">
        <v>9135</v>
      </c>
      <c r="AH148">
        <v>3430</v>
      </c>
      <c r="AI148" s="262">
        <v>2250</v>
      </c>
      <c r="AJ148" s="262">
        <v>0</v>
      </c>
      <c r="AK148" s="262">
        <v>0.74020887728459528</v>
      </c>
      <c r="AL148" s="262">
        <v>0.18675278274014018</v>
      </c>
      <c r="AM148" s="262">
        <v>6.6877376208144379E-2</v>
      </c>
      <c r="AN148" s="262">
        <v>5.3822545920938119E-3</v>
      </c>
      <c r="AO148" s="262">
        <v>7.7870917502633873E-4</v>
      </c>
      <c r="AP148" s="262">
        <v>1.5219832988784529E-2</v>
      </c>
      <c r="AQ148" s="262">
        <v>8.3163771914117821E-2</v>
      </c>
      <c r="AR148" s="262">
        <v>0.16596943011085247</v>
      </c>
      <c r="AS148" s="262">
        <v>0.18628424462422477</v>
      </c>
      <c r="AT148" s="262">
        <v>0.15745609037487995</v>
      </c>
      <c r="AU148" s="262">
        <v>0.1646997542037667</v>
      </c>
      <c r="AV148" s="262">
        <v>0.10216007683167028</v>
      </c>
      <c r="AW148" s="262">
        <v>4.9842918301238749E-2</v>
      </c>
      <c r="AX148" s="262">
        <v>3.0325720703856234E-2</v>
      </c>
      <c r="AY148" s="262">
        <v>4.4878159946608501E-2</v>
      </c>
      <c r="AZ148" s="262">
        <v>32319</v>
      </c>
      <c r="BA148" s="262">
        <v>8154</v>
      </c>
      <c r="BB148" s="262">
        <v>2920</v>
      </c>
      <c r="BC148" s="262">
        <v>235</v>
      </c>
      <c r="BD148" s="262">
        <v>34</v>
      </c>
      <c r="BE148" s="262">
        <v>61433</v>
      </c>
      <c r="BF148" s="262">
        <v>1</v>
      </c>
      <c r="BG148" s="262">
        <v>2</v>
      </c>
      <c r="BH148" s="262">
        <v>3.13</v>
      </c>
      <c r="BI148" s="262">
        <v>7.8</v>
      </c>
      <c r="BJ148" s="262">
        <v>54</v>
      </c>
      <c r="BK148" s="262">
        <f t="shared" si="94"/>
        <v>61436</v>
      </c>
      <c r="BL148" s="262">
        <f t="shared" si="95"/>
        <v>3</v>
      </c>
      <c r="BM148" s="274">
        <f t="shared" si="96"/>
        <v>4.8833688734068012E-5</v>
      </c>
      <c r="BN148" s="262">
        <f t="shared" si="97"/>
        <v>1.7079560555521441E-3</v>
      </c>
      <c r="BO148" s="262">
        <f t="shared" si="84"/>
        <v>4.3091288953780072E-4</v>
      </c>
      <c r="BP148" s="262">
        <f t="shared" si="85"/>
        <v>1.5431268548569759E-4</v>
      </c>
      <c r="BQ148" s="262">
        <f t="shared" si="86"/>
        <v>1.2419000372992785E-5</v>
      </c>
      <c r="BR148" s="262">
        <f t="shared" si="87"/>
        <v>1.7967915433266157E-6</v>
      </c>
      <c r="BS148" s="262">
        <f t="shared" si="98"/>
        <v>182.75129794407943</v>
      </c>
      <c r="BT148" s="262">
        <f t="shared" si="99"/>
        <v>46.107679180544679</v>
      </c>
      <c r="BU148" s="262">
        <f t="shared" si="100"/>
        <v>16.511457346969642</v>
      </c>
      <c r="BV148" s="262">
        <f t="shared" si="101"/>
        <v>1.3288330399102279</v>
      </c>
      <c r="BW148" s="262">
        <f t="shared" si="102"/>
        <v>0.19225669513594787</v>
      </c>
      <c r="BX148" s="262">
        <f t="shared" si="103"/>
        <v>182.75129794407943</v>
      </c>
      <c r="BY148" s="262">
        <f t="shared" si="104"/>
        <v>92.215358361089358</v>
      </c>
      <c r="BZ148" s="262">
        <f t="shared" si="105"/>
        <v>51.680861496014977</v>
      </c>
      <c r="CA148" s="262">
        <f t="shared" si="106"/>
        <v>10.364897711299777</v>
      </c>
      <c r="CB148" s="262">
        <f t="shared" si="107"/>
        <v>10.381861537341186</v>
      </c>
      <c r="CC148" s="262">
        <f t="shared" si="108"/>
        <v>347.39427704982472</v>
      </c>
      <c r="CD148" s="262">
        <f t="shared" si="109"/>
        <v>5.2872828779578747</v>
      </c>
      <c r="CE148" s="262">
        <f t="shared" si="110"/>
        <v>28.890618420841477</v>
      </c>
      <c r="CF148" s="262">
        <f t="shared" si="111"/>
        <v>57.656830185731003</v>
      </c>
      <c r="CG148" s="262">
        <f t="shared" si="112"/>
        <v>64.714080487005262</v>
      </c>
      <c r="CH148" s="262">
        <f t="shared" si="113"/>
        <v>54.699344682873289</v>
      </c>
      <c r="CI148" s="262">
        <f t="shared" si="114"/>
        <v>57.215752041901361</v>
      </c>
      <c r="CJ148" s="262">
        <f t="shared" si="115"/>
        <v>35.489826034292641</v>
      </c>
      <c r="CK148" s="262">
        <f t="shared" si="116"/>
        <v>17.315144569312313</v>
      </c>
      <c r="CL148" s="262">
        <f t="shared" si="117"/>
        <v>10.534981819931039</v>
      </c>
      <c r="CM148" s="262">
        <f t="shared" si="118"/>
        <v>15.590415929978461</v>
      </c>
      <c r="CN148" s="262">
        <f>CD148*parameters!J$4+CE148*parameters!K$4+CF148*parameters!L$4+CG148*parameters!M$4+CH148*parameters!N$4+CI148*parameters!O$4+CJ148*parameters!P$4+CK148*parameters!Q$4+CL148*parameters!R$4+CM148*parameters!S$4</f>
        <v>38290.276408251011</v>
      </c>
      <c r="CO148" s="262">
        <f t="shared" si="119"/>
        <v>28342.802511068305</v>
      </c>
      <c r="CP148" s="262">
        <f t="shared" si="120"/>
        <v>7150.8156711300162</v>
      </c>
      <c r="CQ148" s="262">
        <f t="shared" si="121"/>
        <v>2560.753220468438</v>
      </c>
      <c r="CR148" s="262">
        <f t="shared" si="122"/>
        <v>206.08801603085035</v>
      </c>
      <c r="CS148" s="262">
        <f t="shared" si="123"/>
        <v>29.816989553399626</v>
      </c>
      <c r="CT148" s="349" t="s">
        <v>4153</v>
      </c>
      <c r="CU148" t="s">
        <v>4154</v>
      </c>
      <c r="CV148" t="s">
        <v>4155</v>
      </c>
      <c r="CW148">
        <v>82518</v>
      </c>
      <c r="CX148" s="262">
        <v>3.2734677264834797E-2</v>
      </c>
      <c r="CY148">
        <v>6381</v>
      </c>
      <c r="CZ148">
        <v>0.92267142000000002</v>
      </c>
      <c r="DA148">
        <v>55302</v>
      </c>
      <c r="DB148">
        <v>25855</v>
      </c>
      <c r="DC148">
        <v>814</v>
      </c>
      <c r="DD148">
        <v>367</v>
      </c>
      <c r="DE148">
        <v>67</v>
      </c>
      <c r="DF148">
        <v>75</v>
      </c>
      <c r="DG148">
        <v>51028</v>
      </c>
      <c r="DH148">
        <v>23856</v>
      </c>
      <c r="DI148">
        <v>756</v>
      </c>
      <c r="DJ148">
        <v>347</v>
      </c>
      <c r="DK148">
        <v>65</v>
      </c>
      <c r="DL148">
        <v>72</v>
      </c>
      <c r="DM148" s="262">
        <v>4274</v>
      </c>
      <c r="DN148" s="262">
        <v>1999</v>
      </c>
      <c r="DO148" s="262">
        <v>58</v>
      </c>
      <c r="DP148" s="262">
        <v>20</v>
      </c>
      <c r="DQ148" s="262">
        <v>2</v>
      </c>
      <c r="DR148" s="262">
        <v>3</v>
      </c>
      <c r="DS148" s="262">
        <v>0.67018105140696571</v>
      </c>
      <c r="DT148" s="262">
        <v>0.31332557744976852</v>
      </c>
      <c r="DU148" s="262">
        <v>9.8645144089774348E-3</v>
      </c>
      <c r="DV148" s="262">
        <v>4.4475144816888438E-3</v>
      </c>
      <c r="DW148" s="262">
        <v>8.1194406068978891E-4</v>
      </c>
      <c r="DX148" s="262">
        <v>9.0889260524976373E-4</v>
      </c>
      <c r="DY148" s="262">
        <v>2734.99</v>
      </c>
      <c r="DZ148" s="262">
        <v>1264.3599999999999</v>
      </c>
      <c r="EA148" s="262">
        <v>8.02</v>
      </c>
      <c r="EB148" s="262">
        <v>222.63</v>
      </c>
      <c r="EC148" s="262">
        <v>64.03</v>
      </c>
      <c r="ED148" s="262">
        <v>68.25</v>
      </c>
      <c r="EE148" s="262">
        <f t="shared" si="88"/>
        <v>0.62696342279725292</v>
      </c>
      <c r="EF148" s="262">
        <f t="shared" si="89"/>
        <v>0.28983925836947655</v>
      </c>
      <c r="EG148" s="262">
        <f t="shared" si="90"/>
        <v>1.8384881300604276E-3</v>
      </c>
      <c r="EH148" s="262">
        <f t="shared" si="91"/>
        <v>5.1035238453285912E-2</v>
      </c>
      <c r="EI148" s="262">
        <f t="shared" si="92"/>
        <v>1.4678104110694411E-2</v>
      </c>
      <c r="EJ148" s="262">
        <f t="shared" si="93"/>
        <v>1.564548813922995E-2</v>
      </c>
      <c r="EK148" s="262">
        <v>1.277853E-3</v>
      </c>
      <c r="EP148" s="262">
        <v>1.6278519496765471E-3</v>
      </c>
      <c r="EQ148" s="262">
        <v>3.2725885556397702E-2</v>
      </c>
      <c r="EU148" s="262">
        <v>1269.72</v>
      </c>
    </row>
    <row r="149" spans="1:151">
      <c r="A149" s="352">
        <v>7133</v>
      </c>
      <c r="B149" s="262">
        <v>7</v>
      </c>
      <c r="C149" s="262">
        <v>1</v>
      </c>
      <c r="D149" s="262">
        <v>33</v>
      </c>
      <c r="E149" s="262" t="s">
        <v>190</v>
      </c>
      <c r="F149" s="262" t="s">
        <v>2493</v>
      </c>
      <c r="G149" s="262" t="s">
        <v>2494</v>
      </c>
      <c r="H149" s="262" t="s">
        <v>2202</v>
      </c>
      <c r="I149" s="262">
        <v>2.5456836892231295E-3</v>
      </c>
      <c r="J149" s="262">
        <v>1.3525892080069626</v>
      </c>
      <c r="K149" s="262">
        <v>1.4218984358260125</v>
      </c>
      <c r="L149" s="262">
        <v>1.7186178102510574</v>
      </c>
      <c r="M149" s="262">
        <v>1.5424965490041411</v>
      </c>
      <c r="N149" s="262">
        <v>1.6</v>
      </c>
      <c r="O149" s="262">
        <v>2.0872031194611842</v>
      </c>
      <c r="P149" s="262">
        <v>1.6463284852784676</v>
      </c>
      <c r="Q149" s="262">
        <v>1.3257743362831858</v>
      </c>
      <c r="R149" s="262">
        <v>1.2793462109955422</v>
      </c>
      <c r="S149" s="262">
        <v>1.5021551724137931</v>
      </c>
      <c r="T149" s="262">
        <v>1.5021551724137931</v>
      </c>
      <c r="U149">
        <v>9192</v>
      </c>
      <c r="V149">
        <v>4667</v>
      </c>
      <c r="W149">
        <v>18203</v>
      </c>
      <c r="X149">
        <v>6851</v>
      </c>
      <c r="Y149">
        <v>5640</v>
      </c>
      <c r="Z149">
        <v>3154</v>
      </c>
      <c r="AA149">
        <v>2552</v>
      </c>
      <c r="AB149">
        <v>0</v>
      </c>
      <c r="AC149">
        <v>12433</v>
      </c>
      <c r="AD149">
        <v>6636</v>
      </c>
      <c r="AE149">
        <v>31284</v>
      </c>
      <c r="AF149">
        <v>10670</v>
      </c>
      <c r="AG149">
        <v>10529</v>
      </c>
      <c r="AH149">
        <v>4119</v>
      </c>
      <c r="AI149" s="262">
        <v>3834</v>
      </c>
      <c r="AJ149" s="262">
        <v>0</v>
      </c>
      <c r="AK149" s="262">
        <v>0.74831330053351597</v>
      </c>
      <c r="AL149" s="262">
        <v>0.1485541093188848</v>
      </c>
      <c r="AM149" s="262">
        <v>8.2767640281497162E-2</v>
      </c>
      <c r="AN149" s="262">
        <v>1.6586743061177887E-2</v>
      </c>
      <c r="AO149" s="262">
        <v>3.7782068049241244E-3</v>
      </c>
      <c r="AP149" s="262">
        <v>2.9842342342342343E-2</v>
      </c>
      <c r="AQ149" s="262">
        <v>0.1101246595432642</v>
      </c>
      <c r="AR149" s="262">
        <v>0.18108369997904883</v>
      </c>
      <c r="AS149" s="262">
        <v>0.17117117117117117</v>
      </c>
      <c r="AT149" s="262">
        <v>0.14506075843285146</v>
      </c>
      <c r="AU149" s="262">
        <v>0.14685470354075006</v>
      </c>
      <c r="AV149" s="262">
        <v>9.1268594175570913E-2</v>
      </c>
      <c r="AW149" s="262">
        <v>4.5333123821495916E-2</v>
      </c>
      <c r="AX149" s="262">
        <v>2.8742405195893567E-2</v>
      </c>
      <c r="AY149" s="262">
        <v>5.0518541797611567E-2</v>
      </c>
      <c r="AZ149" s="262">
        <v>36047</v>
      </c>
      <c r="BA149" s="262">
        <v>7156</v>
      </c>
      <c r="BB149" s="262">
        <v>3987</v>
      </c>
      <c r="BC149" s="262">
        <v>799</v>
      </c>
      <c r="BD149" s="262">
        <v>182</v>
      </c>
      <c r="BE149" s="262">
        <v>76371</v>
      </c>
      <c r="BF149" s="262">
        <v>1</v>
      </c>
      <c r="BG149" s="262">
        <v>2</v>
      </c>
      <c r="BH149" s="262">
        <v>3.84</v>
      </c>
      <c r="BI149" s="262">
        <v>7.4</v>
      </c>
      <c r="BJ149" s="262">
        <v>26</v>
      </c>
      <c r="BK149" s="262">
        <f t="shared" si="94"/>
        <v>76314</v>
      </c>
      <c r="BL149" s="262">
        <f t="shared" si="95"/>
        <v>-57</v>
      </c>
      <c r="BM149" s="274">
        <f t="shared" si="96"/>
        <v>-7.4635660132772914E-4</v>
      </c>
      <c r="BN149" s="262">
        <f t="shared" si="97"/>
        <v>1.9049689635968977E-3</v>
      </c>
      <c r="BO149" s="262">
        <f t="shared" si="84"/>
        <v>3.781717730601548E-4</v>
      </c>
      <c r="BP149" s="262">
        <f t="shared" si="85"/>
        <v>2.1070023186009463E-4</v>
      </c>
      <c r="BQ149" s="262">
        <f t="shared" si="86"/>
        <v>4.2224601268175474E-5</v>
      </c>
      <c r="BR149" s="262">
        <f t="shared" si="87"/>
        <v>9.6181194378071787E-6</v>
      </c>
      <c r="BS149" s="262">
        <f t="shared" si="98"/>
        <v>203.83167910486804</v>
      </c>
      <c r="BT149" s="262">
        <f t="shared" si="99"/>
        <v>40.464379717436564</v>
      </c>
      <c r="BU149" s="262">
        <f t="shared" si="100"/>
        <v>22.544924809030125</v>
      </c>
      <c r="BV149" s="262">
        <f t="shared" si="101"/>
        <v>4.5180323356947758</v>
      </c>
      <c r="BW149" s="262">
        <f t="shared" si="102"/>
        <v>1.0291387798453682</v>
      </c>
      <c r="BX149" s="262">
        <f t="shared" si="103"/>
        <v>203.83167910486804</v>
      </c>
      <c r="BY149" s="262">
        <f t="shared" si="104"/>
        <v>80.928759434873129</v>
      </c>
      <c r="BZ149" s="262">
        <f t="shared" si="105"/>
        <v>86.572511266675676</v>
      </c>
      <c r="CA149" s="262">
        <f t="shared" si="106"/>
        <v>33.433439284141343</v>
      </c>
      <c r="CB149" s="262">
        <f t="shared" si="107"/>
        <v>26.757608275979571</v>
      </c>
      <c r="CC149" s="262">
        <f t="shared" si="108"/>
        <v>431.5239973665378</v>
      </c>
      <c r="CD149" s="262">
        <f t="shared" si="109"/>
        <v>12.877686858348257</v>
      </c>
      <c r="CE149" s="262">
        <f t="shared" si="110"/>
        <v>47.521433294738408</v>
      </c>
      <c r="CF149" s="262">
        <f t="shared" si="111"/>
        <v>78.141962072881981</v>
      </c>
      <c r="CG149" s="262">
        <f t="shared" si="112"/>
        <v>73.864468017695657</v>
      </c>
      <c r="CH149" s="262">
        <f t="shared" si="113"/>
        <v>62.597198339965772</v>
      </c>
      <c r="CI149" s="262">
        <f t="shared" si="114"/>
        <v>63.371328703982314</v>
      </c>
      <c r="CJ149" s="262">
        <f t="shared" si="115"/>
        <v>39.384588592666667</v>
      </c>
      <c r="CK149" s="262">
        <f t="shared" si="116"/>
        <v>19.562330804564137</v>
      </c>
      <c r="CL149" s="262">
        <f t="shared" si="117"/>
        <v>12.403037584060739</v>
      </c>
      <c r="CM149" s="262">
        <f t="shared" si="118"/>
        <v>21.799963097633864</v>
      </c>
      <c r="CN149" s="262">
        <f>CD149*parameters!J$4+CE149*parameters!K$4+CF149*parameters!L$4+CG149*parameters!M$4+CH149*parameters!N$4+CI149*parameters!O$4+CJ149*parameters!P$4+CK149*parameters!Q$4+CL149*parameters!R$4+CM149*parameters!S$4</f>
        <v>45995.266360306079</v>
      </c>
      <c r="CO149" s="262">
        <f t="shared" si="119"/>
        <v>34418.869578998841</v>
      </c>
      <c r="CP149" s="262">
        <f t="shared" si="120"/>
        <v>6832.7858270401339</v>
      </c>
      <c r="CQ149" s="262">
        <f t="shared" si="121"/>
        <v>3806.9196607614608</v>
      </c>
      <c r="CR149" s="262">
        <f t="shared" si="122"/>
        <v>762.91166514883548</v>
      </c>
      <c r="CS149" s="262">
        <f t="shared" si="123"/>
        <v>173.77962835680609</v>
      </c>
      <c r="CT149" s="349" t="s">
        <v>4156</v>
      </c>
      <c r="CU149" t="s">
        <v>4157</v>
      </c>
      <c r="CV149" t="s">
        <v>4158</v>
      </c>
      <c r="CW149">
        <v>98410</v>
      </c>
      <c r="CX149" s="262">
        <v>3.9038992578981462E-2</v>
      </c>
      <c r="CY149">
        <v>7283</v>
      </c>
      <c r="CZ149">
        <v>0.92599328999999997</v>
      </c>
      <c r="DA149">
        <v>65756</v>
      </c>
      <c r="DB149">
        <v>31028</v>
      </c>
      <c r="DC149">
        <v>946</v>
      </c>
      <c r="DD149">
        <v>433</v>
      </c>
      <c r="DE149">
        <v>101</v>
      </c>
      <c r="DF149">
        <v>116</v>
      </c>
      <c r="DG149">
        <v>60891</v>
      </c>
      <c r="DH149">
        <v>28731</v>
      </c>
      <c r="DI149">
        <v>882</v>
      </c>
      <c r="DJ149">
        <v>409</v>
      </c>
      <c r="DK149">
        <v>96</v>
      </c>
      <c r="DL149">
        <v>109</v>
      </c>
      <c r="DM149" s="262">
        <v>4865</v>
      </c>
      <c r="DN149" s="262">
        <v>2297</v>
      </c>
      <c r="DO149" s="262">
        <v>64</v>
      </c>
      <c r="DP149" s="262">
        <v>24</v>
      </c>
      <c r="DQ149" s="262">
        <v>5</v>
      </c>
      <c r="DR149" s="262">
        <v>7</v>
      </c>
      <c r="DS149" s="262">
        <v>0.66818412762930601</v>
      </c>
      <c r="DT149" s="262">
        <v>0.31529316126409918</v>
      </c>
      <c r="DU149" s="262">
        <v>9.6128442231480545E-3</v>
      </c>
      <c r="DV149" s="262">
        <v>4.399959353724215E-3</v>
      </c>
      <c r="DW149" s="262">
        <v>1.0263184635707753E-3</v>
      </c>
      <c r="DX149" s="262">
        <v>1.1787419977644549E-3</v>
      </c>
      <c r="DY149" s="262">
        <v>3261.71</v>
      </c>
      <c r="DZ149" s="262">
        <v>1507.86</v>
      </c>
      <c r="EA149" s="262">
        <v>9.56</v>
      </c>
      <c r="EB149" s="262">
        <v>265.51</v>
      </c>
      <c r="EC149" s="262">
        <v>76.36</v>
      </c>
      <c r="ED149" s="262">
        <v>81.400000000000006</v>
      </c>
      <c r="EE149" s="262">
        <f t="shared" si="88"/>
        <v>0.62696255574350301</v>
      </c>
      <c r="EF149" s="262">
        <f t="shared" si="89"/>
        <v>0.28983930493618332</v>
      </c>
      <c r="EG149" s="262">
        <f t="shared" si="90"/>
        <v>1.8376134091957559E-3</v>
      </c>
      <c r="EH149" s="262">
        <f t="shared" si="91"/>
        <v>5.1036060279870829E-2</v>
      </c>
      <c r="EI149" s="262">
        <f t="shared" si="92"/>
        <v>1.4677840996463172E-2</v>
      </c>
      <c r="EJ149" s="262">
        <f t="shared" si="93"/>
        <v>1.5646624634783949E-2</v>
      </c>
      <c r="EK149" s="262">
        <v>1.5239498E-3</v>
      </c>
      <c r="EP149" s="262">
        <v>1.9398953474589957E-3</v>
      </c>
      <c r="EQ149" s="262">
        <v>3.8999119757141196E-2</v>
      </c>
      <c r="EU149" s="262">
        <v>1513.12</v>
      </c>
    </row>
    <row r="150" spans="1:151">
      <c r="A150" s="352">
        <v>7134</v>
      </c>
      <c r="B150" s="262">
        <v>7</v>
      </c>
      <c r="C150" s="262">
        <v>1</v>
      </c>
      <c r="D150" s="262">
        <v>34</v>
      </c>
      <c r="E150" s="262" t="s">
        <v>190</v>
      </c>
      <c r="F150" s="262" t="s">
        <v>2495</v>
      </c>
      <c r="G150" s="262" t="s">
        <v>2496</v>
      </c>
      <c r="H150" s="262" t="s">
        <v>2202</v>
      </c>
      <c r="I150" s="262">
        <v>1.5096748240650422E-3</v>
      </c>
      <c r="J150" s="262">
        <v>1.558654797230465</v>
      </c>
      <c r="K150" s="262">
        <v>1.4768518518518519</v>
      </c>
      <c r="L150" s="262">
        <v>1.5428380187416333</v>
      </c>
      <c r="M150" s="262">
        <v>1.5423665546845837</v>
      </c>
      <c r="N150" s="262">
        <v>1.5567410281280309</v>
      </c>
      <c r="O150" s="262">
        <v>1.7998289136013688</v>
      </c>
      <c r="P150" s="262">
        <v>1.5355805243445693</v>
      </c>
      <c r="Q150" s="262">
        <v>1.2478813559322033</v>
      </c>
      <c r="R150" s="262">
        <v>1.1719038817005545</v>
      </c>
      <c r="S150" s="262">
        <v>1.2826086956521738</v>
      </c>
      <c r="T150" s="262">
        <v>1.2826086956521738</v>
      </c>
      <c r="U150">
        <v>5055</v>
      </c>
      <c r="V150">
        <v>3456</v>
      </c>
      <c r="W150">
        <v>11952</v>
      </c>
      <c r="X150">
        <v>3710</v>
      </c>
      <c r="Y150">
        <v>2771</v>
      </c>
      <c r="Z150">
        <v>1485</v>
      </c>
      <c r="AA150">
        <v>759</v>
      </c>
      <c r="AB150">
        <v>0</v>
      </c>
      <c r="AC150">
        <v>7879</v>
      </c>
      <c r="AD150">
        <v>5104</v>
      </c>
      <c r="AE150">
        <v>18440</v>
      </c>
      <c r="AF150">
        <v>5737</v>
      </c>
      <c r="AG150">
        <v>4564</v>
      </c>
      <c r="AH150">
        <v>1812</v>
      </c>
      <c r="AI150" s="262">
        <v>974</v>
      </c>
      <c r="AJ150" s="262">
        <v>0</v>
      </c>
      <c r="AK150" s="262">
        <v>0.73238351944551405</v>
      </c>
      <c r="AL150" s="262">
        <v>0.16991633703223999</v>
      </c>
      <c r="AM150" s="262">
        <v>8.4538103406027937E-2</v>
      </c>
      <c r="AN150" s="262">
        <v>9.2414324220254137E-3</v>
      </c>
      <c r="AO150" s="262">
        <v>3.9206076941925997E-3</v>
      </c>
      <c r="AP150" s="262">
        <v>4.2573147576235905E-2</v>
      </c>
      <c r="AQ150" s="262">
        <v>9.3724978839246909E-2</v>
      </c>
      <c r="AR150" s="262">
        <v>0.15857982751126667</v>
      </c>
      <c r="AS150" s="262">
        <v>0.18628325669709239</v>
      </c>
      <c r="AT150" s="262">
        <v>0.15288358154324799</v>
      </c>
      <c r="AU150" s="262">
        <v>0.15242605174661999</v>
      </c>
      <c r="AV150" s="262">
        <v>9.5989751332555537E-2</v>
      </c>
      <c r="AW150" s="262">
        <v>4.3282318761009311E-2</v>
      </c>
      <c r="AX150" s="262">
        <v>2.7314528858691921E-2</v>
      </c>
      <c r="AY150" s="262">
        <v>4.6942557134033357E-2</v>
      </c>
      <c r="AZ150" s="262">
        <v>20922</v>
      </c>
      <c r="BA150" s="262">
        <v>4854</v>
      </c>
      <c r="BB150" s="262">
        <v>2415</v>
      </c>
      <c r="BC150" s="262">
        <v>264</v>
      </c>
      <c r="BD150" s="262">
        <v>112</v>
      </c>
      <c r="BE150" s="262">
        <v>43933</v>
      </c>
      <c r="BF150" s="262">
        <v>1</v>
      </c>
      <c r="BG150" s="262">
        <v>2</v>
      </c>
      <c r="BH150" s="262">
        <v>3.71</v>
      </c>
      <c r="BI150" s="262">
        <v>10</v>
      </c>
      <c r="BJ150" s="262">
        <v>15</v>
      </c>
      <c r="BK150" s="262">
        <f t="shared" si="94"/>
        <v>43910</v>
      </c>
      <c r="BL150" s="262">
        <f t="shared" si="95"/>
        <v>-23</v>
      </c>
      <c r="BM150" s="274">
        <f t="shared" si="96"/>
        <v>-5.2352445769694765E-4</v>
      </c>
      <c r="BN150" s="262">
        <f t="shared" si="97"/>
        <v>1.1056609608670429E-3</v>
      </c>
      <c r="BO150" s="262">
        <f t="shared" si="84"/>
        <v>2.5651841621492333E-4</v>
      </c>
      <c r="BP150" s="262">
        <f t="shared" si="85"/>
        <v>1.2762504638628755E-4</v>
      </c>
      <c r="BQ150" s="262">
        <f t="shared" si="86"/>
        <v>1.3951557865830193E-5</v>
      </c>
      <c r="BR150" s="262">
        <f t="shared" si="87"/>
        <v>5.9188427309582642E-6</v>
      </c>
      <c r="BS150" s="262">
        <f t="shared" si="98"/>
        <v>118.3057228127736</v>
      </c>
      <c r="BT150" s="262">
        <f t="shared" si="99"/>
        <v>27.447470534996796</v>
      </c>
      <c r="BU150" s="262">
        <f t="shared" si="100"/>
        <v>13.655879963332769</v>
      </c>
      <c r="BV150" s="262">
        <f t="shared" si="101"/>
        <v>1.4928166916438308</v>
      </c>
      <c r="BW150" s="262">
        <f t="shared" si="102"/>
        <v>0.63331617221253422</v>
      </c>
      <c r="BX150" s="262">
        <f t="shared" si="103"/>
        <v>118.3057228127736</v>
      </c>
      <c r="BY150" s="262">
        <f t="shared" si="104"/>
        <v>54.894941069993592</v>
      </c>
      <c r="BZ150" s="262">
        <f t="shared" si="105"/>
        <v>50.66331466396457</v>
      </c>
      <c r="CA150" s="262">
        <f t="shared" si="106"/>
        <v>14.928166916438308</v>
      </c>
      <c r="CB150" s="262">
        <f t="shared" si="107"/>
        <v>9.4997425831880129</v>
      </c>
      <c r="CC150" s="262">
        <f t="shared" si="108"/>
        <v>248.29188804635805</v>
      </c>
      <c r="CD150" s="262">
        <f t="shared" si="109"/>
        <v>10.570567191779846</v>
      </c>
      <c r="CE150" s="262">
        <f t="shared" si="110"/>
        <v>23.271151953101572</v>
      </c>
      <c r="CF150" s="262">
        <f t="shared" si="111"/>
        <v>39.374084778838196</v>
      </c>
      <c r="CG150" s="262">
        <f t="shared" si="112"/>
        <v>46.252621516745442</v>
      </c>
      <c r="CH150" s="262">
        <f t="shared" si="113"/>
        <v>37.959753112662384</v>
      </c>
      <c r="CI150" s="262">
        <f t="shared" si="114"/>
        <v>37.846152175620148</v>
      </c>
      <c r="CJ150" s="262">
        <f t="shared" si="115"/>
        <v>23.833476591460627</v>
      </c>
      <c r="CK150" s="262">
        <f t="shared" si="116"/>
        <v>10.746648644195307</v>
      </c>
      <c r="CL150" s="262">
        <f t="shared" si="117"/>
        <v>6.7819759414213507</v>
      </c>
      <c r="CM150" s="262">
        <f t="shared" si="118"/>
        <v>11.655456140533177</v>
      </c>
      <c r="CN150" s="262">
        <f>CD150*parameters!J$4+CE150*parameters!K$4+CF150*parameters!L$4+CG150*parameters!M$4+CH150*parameters!N$4+CI150*parameters!O$4+CJ150*parameters!P$4+CK150*parameters!Q$4+CL150*parameters!R$4+CM150*parameters!S$4</f>
        <v>26456.437027063021</v>
      </c>
      <c r="CO150" s="262">
        <f t="shared" si="119"/>
        <v>19376.258461869027</v>
      </c>
      <c r="CP150" s="262">
        <f t="shared" si="120"/>
        <v>4495.3808705626734</v>
      </c>
      <c r="CQ150" s="262">
        <f t="shared" si="121"/>
        <v>2236.5770091489198</v>
      </c>
      <c r="CR150" s="262">
        <f t="shared" si="122"/>
        <v>244.49537491317383</v>
      </c>
      <c r="CS150" s="262">
        <f t="shared" si="123"/>
        <v>103.72531056922527</v>
      </c>
      <c r="CT150" s="349" t="s">
        <v>4159</v>
      </c>
      <c r="CU150" t="s">
        <v>4160</v>
      </c>
      <c r="CV150" t="s">
        <v>4161</v>
      </c>
      <c r="CW150">
        <v>51648</v>
      </c>
      <c r="CX150" s="262">
        <v>2.0488628073561981E-2</v>
      </c>
      <c r="CY150">
        <v>3746</v>
      </c>
      <c r="CZ150">
        <v>0.92747056999999999</v>
      </c>
      <c r="DA150">
        <v>35189</v>
      </c>
      <c r="DB150">
        <v>15772</v>
      </c>
      <c r="DC150">
        <v>305</v>
      </c>
      <c r="DD150">
        <v>292</v>
      </c>
      <c r="DE150">
        <v>27</v>
      </c>
      <c r="DF150">
        <v>24</v>
      </c>
      <c r="DG150">
        <v>32637</v>
      </c>
      <c r="DH150">
        <v>14630</v>
      </c>
      <c r="DI150">
        <v>288</v>
      </c>
      <c r="DJ150">
        <v>275</v>
      </c>
      <c r="DK150">
        <v>26</v>
      </c>
      <c r="DL150">
        <v>23</v>
      </c>
      <c r="DM150" s="262">
        <v>2552</v>
      </c>
      <c r="DN150" s="262">
        <v>1142</v>
      </c>
      <c r="DO150" s="262">
        <v>17</v>
      </c>
      <c r="DP150" s="262">
        <v>17</v>
      </c>
      <c r="DQ150" s="262">
        <v>1</v>
      </c>
      <c r="DR150" s="262">
        <v>1</v>
      </c>
      <c r="DS150" s="262">
        <v>0.68132357496902107</v>
      </c>
      <c r="DT150" s="262">
        <v>0.30537484510532836</v>
      </c>
      <c r="DU150" s="262">
        <v>5.9053593556381663E-3</v>
      </c>
      <c r="DV150" s="262">
        <v>5.6536555142503095E-3</v>
      </c>
      <c r="DW150" s="262">
        <v>5.2276951672862448E-4</v>
      </c>
      <c r="DX150" s="262">
        <v>4.6468401486988845E-4</v>
      </c>
      <c r="DY150" s="262">
        <v>1711.83</v>
      </c>
      <c r="DZ150" s="262">
        <v>791.37</v>
      </c>
      <c r="EA150" s="262">
        <v>5.0199999999999996</v>
      </c>
      <c r="EB150" s="262">
        <v>139.35</v>
      </c>
      <c r="EC150" s="262">
        <v>40.08</v>
      </c>
      <c r="ED150" s="262">
        <v>42.73</v>
      </c>
      <c r="EE150" s="262">
        <f t="shared" si="88"/>
        <v>0.62695668734754872</v>
      </c>
      <c r="EF150" s="262">
        <f t="shared" si="89"/>
        <v>0.28983877702004851</v>
      </c>
      <c r="EG150" s="262">
        <f t="shared" si="90"/>
        <v>1.8385719203920334E-3</v>
      </c>
      <c r="EH150" s="262">
        <f t="shared" si="91"/>
        <v>5.1036852013272883E-2</v>
      </c>
      <c r="EI150" s="262">
        <f t="shared" si="92"/>
        <v>1.4679275412213685E-2</v>
      </c>
      <c r="EJ150" s="262">
        <f t="shared" si="93"/>
        <v>1.5649836286524221E-2</v>
      </c>
      <c r="EK150" s="262">
        <v>7.9981099999999999E-4</v>
      </c>
      <c r="EP150" s="262">
        <v>1.0320159967092382E-3</v>
      </c>
      <c r="EQ150" s="262">
        <v>2.0747364284196133E-2</v>
      </c>
      <c r="EU150" s="262">
        <v>804.97</v>
      </c>
    </row>
    <row r="151" spans="1:151">
      <c r="A151" s="352">
        <v>7135</v>
      </c>
      <c r="B151" s="262">
        <v>7</v>
      </c>
      <c r="C151" s="262">
        <v>1</v>
      </c>
      <c r="D151" s="262">
        <v>35</v>
      </c>
      <c r="E151" s="262" t="s">
        <v>190</v>
      </c>
      <c r="F151" s="262" t="s">
        <v>2497</v>
      </c>
      <c r="G151" s="262" t="s">
        <v>2498</v>
      </c>
      <c r="H151" s="262" t="s">
        <v>2202</v>
      </c>
      <c r="I151" s="262">
        <v>1.2792098852283547E-3</v>
      </c>
      <c r="J151" s="262">
        <v>1.2241549713382092</v>
      </c>
      <c r="K151" s="262">
        <v>1.2875591907016788</v>
      </c>
      <c r="L151" s="262">
        <v>1.3884057971014492</v>
      </c>
      <c r="M151" s="262">
        <v>1.3812080536912752</v>
      </c>
      <c r="N151" s="262">
        <v>1.2879330943847074</v>
      </c>
      <c r="O151" s="262">
        <v>1.4594383775351014</v>
      </c>
      <c r="P151" s="262">
        <v>1.4566704675028506</v>
      </c>
      <c r="Q151" s="262">
        <v>1.255514705882353</v>
      </c>
      <c r="R151" s="262">
        <v>1.1925133689839573</v>
      </c>
      <c r="S151" s="262">
        <v>1.5960784313725491</v>
      </c>
      <c r="T151" s="262">
        <v>1.5960784313725491</v>
      </c>
      <c r="U151">
        <v>5059</v>
      </c>
      <c r="V151">
        <v>2323</v>
      </c>
      <c r="W151">
        <v>8625</v>
      </c>
      <c r="X151">
        <v>3072</v>
      </c>
      <c r="Y151">
        <v>3036</v>
      </c>
      <c r="Z151">
        <v>1836</v>
      </c>
      <c r="AA151">
        <v>1403</v>
      </c>
      <c r="AB151">
        <v>0</v>
      </c>
      <c r="AC151">
        <v>6193</v>
      </c>
      <c r="AD151">
        <v>2991</v>
      </c>
      <c r="AE151">
        <v>11975</v>
      </c>
      <c r="AF151">
        <v>4165</v>
      </c>
      <c r="AG151">
        <v>4426</v>
      </c>
      <c r="AH151">
        <v>2258</v>
      </c>
      <c r="AI151" s="262">
        <v>2239</v>
      </c>
      <c r="AJ151" s="262">
        <v>0</v>
      </c>
      <c r="AK151" s="262">
        <v>0.77670825415186318</v>
      </c>
      <c r="AL151" s="262">
        <v>0.14455093778402048</v>
      </c>
      <c r="AM151" s="262">
        <v>7.378335949764521E-2</v>
      </c>
      <c r="AN151" s="262">
        <v>4.3377674956622328E-3</v>
      </c>
      <c r="AO151" s="262">
        <v>6.196810708088904E-4</v>
      </c>
      <c r="AP151" s="262">
        <v>1.8232299861175381E-2</v>
      </c>
      <c r="AQ151" s="262">
        <v>6.50316211630418E-2</v>
      </c>
      <c r="AR151" s="262">
        <v>0.14027456424494833</v>
      </c>
      <c r="AS151" s="262">
        <v>0.18053370353231529</v>
      </c>
      <c r="AT151" s="262">
        <v>0.16051210859170137</v>
      </c>
      <c r="AU151" s="262">
        <v>0.17353077279037482</v>
      </c>
      <c r="AV151" s="262">
        <v>0.11759987660033935</v>
      </c>
      <c r="AW151" s="262">
        <v>5.0871510103347214E-2</v>
      </c>
      <c r="AX151" s="262">
        <v>3.6094400740397964E-2</v>
      </c>
      <c r="AY151" s="262">
        <v>5.7319142372358474E-2</v>
      </c>
      <c r="AZ151" s="262">
        <v>18801</v>
      </c>
      <c r="BA151" s="262">
        <v>3499</v>
      </c>
      <c r="BB151" s="262">
        <v>1786</v>
      </c>
      <c r="BC151" s="262">
        <v>105</v>
      </c>
      <c r="BD151" s="262">
        <v>15</v>
      </c>
      <c r="BE151" s="262">
        <v>32447</v>
      </c>
      <c r="BF151" s="262">
        <v>1</v>
      </c>
      <c r="BG151" s="262">
        <v>2</v>
      </c>
      <c r="BH151" s="262">
        <v>3.14</v>
      </c>
      <c r="BI151" s="262">
        <v>7.8</v>
      </c>
      <c r="BJ151" s="262">
        <v>15</v>
      </c>
      <c r="BK151" s="262">
        <f t="shared" si="94"/>
        <v>32451</v>
      </c>
      <c r="BL151" s="262">
        <f t="shared" si="95"/>
        <v>4</v>
      </c>
      <c r="BM151" s="274">
        <f t="shared" si="96"/>
        <v>1.2327796098252536E-4</v>
      </c>
      <c r="BN151" s="262">
        <f t="shared" si="97"/>
        <v>9.9357287664952063E-4</v>
      </c>
      <c r="BO151" s="262">
        <f t="shared" si="84"/>
        <v>1.849109885323479E-4</v>
      </c>
      <c r="BP151" s="262">
        <f t="shared" si="85"/>
        <v>9.4384402834745172E-5</v>
      </c>
      <c r="BQ151" s="262">
        <f t="shared" si="86"/>
        <v>5.5489150602733726E-6</v>
      </c>
      <c r="BR151" s="262">
        <f t="shared" si="87"/>
        <v>7.9270215146762457E-7</v>
      </c>
      <c r="BS151" s="262">
        <f t="shared" si="98"/>
        <v>106.3122978014987</v>
      </c>
      <c r="BT151" s="262">
        <f t="shared" si="99"/>
        <v>19.785475772961224</v>
      </c>
      <c r="BU151" s="262">
        <f t="shared" si="100"/>
        <v>10.099131103317733</v>
      </c>
      <c r="BV151" s="262">
        <f t="shared" si="101"/>
        <v>0.59373391144925092</v>
      </c>
      <c r="BW151" s="262">
        <f t="shared" si="102"/>
        <v>8.4819130207035826E-2</v>
      </c>
      <c r="BX151" s="262">
        <f t="shared" si="103"/>
        <v>106.3122978014987</v>
      </c>
      <c r="BY151" s="262">
        <f t="shared" si="104"/>
        <v>39.570951545922448</v>
      </c>
      <c r="BZ151" s="262">
        <f t="shared" si="105"/>
        <v>31.711271664417684</v>
      </c>
      <c r="CA151" s="262">
        <f t="shared" si="106"/>
        <v>4.6311245093041569</v>
      </c>
      <c r="CB151" s="262">
        <f t="shared" si="107"/>
        <v>1.2722869531055374</v>
      </c>
      <c r="CC151" s="262">
        <f t="shared" si="108"/>
        <v>183.49793247424856</v>
      </c>
      <c r="CD151" s="262">
        <f t="shared" si="109"/>
        <v>3.3455893287762115</v>
      </c>
      <c r="CE151" s="262">
        <f t="shared" si="110"/>
        <v>11.933168028866758</v>
      </c>
      <c r="CF151" s="262">
        <f t="shared" si="111"/>
        <v>25.740092517674171</v>
      </c>
      <c r="CG151" s="262">
        <f t="shared" si="112"/>
        <v>33.127561340098801</v>
      </c>
      <c r="CH151" s="262">
        <f t="shared" si="113"/>
        <v>29.453640063659268</v>
      </c>
      <c r="CI151" s="262">
        <f t="shared" si="114"/>
        <v>31.842538027692367</v>
      </c>
      <c r="CJ151" s="262">
        <f t="shared" si="115"/>
        <v>21.579334215389032</v>
      </c>
      <c r="CK151" s="262">
        <f t="shared" si="116"/>
        <v>9.3348169258070612</v>
      </c>
      <c r="CL151" s="262">
        <f t="shared" si="117"/>
        <v>6.6232479097600123</v>
      </c>
      <c r="CM151" s="262">
        <f t="shared" si="118"/>
        <v>10.517944116524875</v>
      </c>
      <c r="CN151" s="262">
        <f>CD151*parameters!J$4+CE151*parameters!K$4+CF151*parameters!L$4+CG151*parameters!M$4+CH151*parameters!N$4+CI151*parameters!O$4+CJ151*parameters!P$4+CK151*parameters!Q$4+CL151*parameters!R$4+CM151*parameters!S$4</f>
        <v>21165.437829985527</v>
      </c>
      <c r="CO151" s="262">
        <f t="shared" si="119"/>
        <v>16439.370265287856</v>
      </c>
      <c r="CP151" s="262">
        <f t="shared" si="120"/>
        <v>3059.4838869337914</v>
      </c>
      <c r="CQ151" s="262">
        <f t="shared" si="121"/>
        <v>1561.6571083348817</v>
      </c>
      <c r="CR151" s="262">
        <f t="shared" si="122"/>
        <v>91.810748250371006</v>
      </c>
      <c r="CS151" s="262">
        <f t="shared" si="123"/>
        <v>13.115821178624429</v>
      </c>
      <c r="CT151" s="349" t="s">
        <v>4162</v>
      </c>
      <c r="CU151" t="s">
        <v>4163</v>
      </c>
      <c r="CV151" t="s">
        <v>4164</v>
      </c>
      <c r="CW151">
        <v>40774</v>
      </c>
      <c r="CX151" s="262">
        <v>1.6174940386296008E-2</v>
      </c>
      <c r="CY151">
        <v>2359</v>
      </c>
      <c r="CZ151">
        <v>0.94214450000000005</v>
      </c>
      <c r="DA151">
        <v>24225</v>
      </c>
      <c r="DB151">
        <v>15939</v>
      </c>
      <c r="DC151">
        <v>451</v>
      </c>
      <c r="DD151">
        <v>99</v>
      </c>
      <c r="DE151">
        <v>5</v>
      </c>
      <c r="DF151">
        <v>25</v>
      </c>
      <c r="DG151">
        <v>22827</v>
      </c>
      <c r="DH151">
        <v>15014</v>
      </c>
      <c r="DI151">
        <v>432</v>
      </c>
      <c r="DJ151">
        <v>95</v>
      </c>
      <c r="DK151">
        <v>5</v>
      </c>
      <c r="DL151">
        <v>25</v>
      </c>
      <c r="DM151" s="262">
        <v>1398</v>
      </c>
      <c r="DN151" s="262">
        <v>925</v>
      </c>
      <c r="DO151" s="262">
        <v>19</v>
      </c>
      <c r="DP151" s="262">
        <v>4</v>
      </c>
      <c r="DQ151" s="262">
        <v>0</v>
      </c>
      <c r="DR151" s="262">
        <v>0</v>
      </c>
      <c r="DS151" s="262">
        <v>0.59412861136999073</v>
      </c>
      <c r="DT151" s="262">
        <v>0.3909108745769363</v>
      </c>
      <c r="DU151" s="262">
        <v>1.106097022612449E-2</v>
      </c>
      <c r="DV151" s="262">
        <v>2.428017854515132E-3</v>
      </c>
      <c r="DW151" s="262">
        <v>1.2262716436945112E-4</v>
      </c>
      <c r="DX151" s="262">
        <v>6.1313582184725562E-4</v>
      </c>
      <c r="DY151" s="262">
        <v>1351.41</v>
      </c>
      <c r="DZ151" s="262">
        <v>624.75</v>
      </c>
      <c r="EA151" s="262">
        <v>3.96</v>
      </c>
      <c r="EB151" s="262">
        <v>110.02</v>
      </c>
      <c r="EC151" s="262">
        <v>31.63</v>
      </c>
      <c r="ED151" s="262">
        <v>33.72</v>
      </c>
      <c r="EE151" s="262">
        <f t="shared" si="88"/>
        <v>0.62696185090165113</v>
      </c>
      <c r="EF151" s="262">
        <f t="shared" si="89"/>
        <v>0.28984128898765477</v>
      </c>
      <c r="EG151" s="262">
        <f t="shared" si="90"/>
        <v>1.8371692747356748E-3</v>
      </c>
      <c r="EH151" s="262">
        <f t="shared" si="91"/>
        <v>5.1041758486469427E-2</v>
      </c>
      <c r="EI151" s="262">
        <f t="shared" si="92"/>
        <v>1.4674157616133684E-2</v>
      </c>
      <c r="EJ151" s="262">
        <f t="shared" si="93"/>
        <v>1.5643774733355289E-2</v>
      </c>
      <c r="EK151" s="262">
        <v>6.3141260000000002E-4</v>
      </c>
      <c r="EP151" s="262">
        <v>8.0024937539892934E-4</v>
      </c>
      <c r="EQ151" s="262">
        <v>1.6087992204136137E-2</v>
      </c>
      <c r="EU151" s="262">
        <v>624.19000000000005</v>
      </c>
    </row>
    <row r="152" spans="1:151">
      <c r="A152" s="352">
        <v>7137</v>
      </c>
      <c r="B152" s="262">
        <v>7</v>
      </c>
      <c r="C152" s="262">
        <v>1</v>
      </c>
      <c r="D152" s="262">
        <v>37</v>
      </c>
      <c r="E152" s="262" t="s">
        <v>190</v>
      </c>
      <c r="F152" s="262" t="s">
        <v>2499</v>
      </c>
      <c r="G152" s="262" t="s">
        <v>2500</v>
      </c>
      <c r="H152" s="262" t="s">
        <v>2202</v>
      </c>
      <c r="I152" s="262">
        <v>3.4311319924124665E-3</v>
      </c>
      <c r="J152" s="262">
        <v>1.3873331325905851</v>
      </c>
      <c r="K152" s="262">
        <v>1.4362651370299553</v>
      </c>
      <c r="L152" s="262">
        <v>1.6771368894601542</v>
      </c>
      <c r="M152" s="262">
        <v>1.6411853847449065</v>
      </c>
      <c r="N152" s="262">
        <v>1.5789905621665983</v>
      </c>
      <c r="O152" s="262">
        <v>1.9453538151599092</v>
      </c>
      <c r="P152" s="262">
        <v>1.7077133907595927</v>
      </c>
      <c r="Q152" s="262">
        <v>1.312383322962041</v>
      </c>
      <c r="R152" s="262">
        <v>1.2765017667844523</v>
      </c>
      <c r="S152" s="262">
        <v>1.2412587412587412</v>
      </c>
      <c r="T152" s="262">
        <v>1.2412587412587412</v>
      </c>
      <c r="U152">
        <v>9963</v>
      </c>
      <c r="V152">
        <v>6276</v>
      </c>
      <c r="W152">
        <v>24896</v>
      </c>
      <c r="X152">
        <v>8376</v>
      </c>
      <c r="Y152">
        <v>9079</v>
      </c>
      <c r="Z152">
        <v>5478</v>
      </c>
      <c r="AA152">
        <v>4719</v>
      </c>
      <c r="AB152">
        <v>0</v>
      </c>
      <c r="AC152">
        <v>13822</v>
      </c>
      <c r="AD152">
        <v>9014</v>
      </c>
      <c r="AE152">
        <v>41754</v>
      </c>
      <c r="AF152">
        <v>13595</v>
      </c>
      <c r="AG152">
        <v>16448</v>
      </c>
      <c r="AH152">
        <v>7108</v>
      </c>
      <c r="AI152" s="262">
        <v>5858</v>
      </c>
      <c r="AJ152" s="262">
        <v>0</v>
      </c>
      <c r="AK152" s="262">
        <v>0.70105966792964303</v>
      </c>
      <c r="AL152" s="262">
        <v>0.17185719126390045</v>
      </c>
      <c r="AM152" s="262">
        <v>0.11329821643101377</v>
      </c>
      <c r="AN152" s="262">
        <v>1.1782644857222068E-2</v>
      </c>
      <c r="AO152" s="262">
        <v>2.0022795182207437E-3</v>
      </c>
      <c r="AP152" s="262">
        <v>2.3938291539404313E-2</v>
      </c>
      <c r="AQ152" s="262">
        <v>9.6025523802112711E-2</v>
      </c>
      <c r="AR152" s="262">
        <v>0.1764002101044686</v>
      </c>
      <c r="AS152" s="262">
        <v>0.19977433223741806</v>
      </c>
      <c r="AT152" s="262">
        <v>0.14783183860864152</v>
      </c>
      <c r="AU152" s="262">
        <v>0.14650895862109214</v>
      </c>
      <c r="AV152" s="262">
        <v>9.6871777911795034E-2</v>
      </c>
      <c r="AW152" s="262">
        <v>4.3917670174892516E-2</v>
      </c>
      <c r="AX152" s="262">
        <v>2.5844795050872518E-2</v>
      </c>
      <c r="AY152" s="262">
        <v>4.288660194930257E-2</v>
      </c>
      <c r="AZ152" s="262">
        <v>45517</v>
      </c>
      <c r="BA152" s="262">
        <v>11158</v>
      </c>
      <c r="BB152" s="262">
        <v>7356</v>
      </c>
      <c r="BC152" s="262">
        <v>765</v>
      </c>
      <c r="BD152" s="262">
        <v>130</v>
      </c>
      <c r="BE152" s="262">
        <v>102806</v>
      </c>
      <c r="BF152" s="262">
        <v>1</v>
      </c>
      <c r="BG152" s="262">
        <v>2</v>
      </c>
      <c r="BH152" s="262">
        <v>3.26</v>
      </c>
      <c r="BI152" s="262">
        <v>9.8000000000000007</v>
      </c>
      <c r="BJ152" s="262">
        <v>27</v>
      </c>
      <c r="BK152" s="262">
        <f t="shared" si="94"/>
        <v>102821</v>
      </c>
      <c r="BL152" s="262">
        <f t="shared" si="95"/>
        <v>15</v>
      </c>
      <c r="BM152" s="274">
        <f t="shared" si="96"/>
        <v>1.4590588097970934E-4</v>
      </c>
      <c r="BN152" s="262">
        <f t="shared" si="97"/>
        <v>2.4054282552234581E-3</v>
      </c>
      <c r="BO152" s="262">
        <f t="shared" si="84"/>
        <v>5.8966470707171698E-4</v>
      </c>
      <c r="BP152" s="262">
        <f t="shared" si="85"/>
        <v>3.8874113507972313E-4</v>
      </c>
      <c r="BQ152" s="262">
        <f t="shared" si="86"/>
        <v>4.0427809724848855E-5</v>
      </c>
      <c r="BR152" s="262">
        <f t="shared" si="87"/>
        <v>6.8700853127194136E-6</v>
      </c>
      <c r="BS152" s="262">
        <f t="shared" si="98"/>
        <v>257.38082330891001</v>
      </c>
      <c r="BT152" s="262">
        <f t="shared" si="99"/>
        <v>63.094123656673716</v>
      </c>
      <c r="BU152" s="262">
        <f t="shared" si="100"/>
        <v>41.595301453530375</v>
      </c>
      <c r="BV152" s="262">
        <f t="shared" si="101"/>
        <v>4.3257756405588275</v>
      </c>
      <c r="BW152" s="262">
        <f t="shared" si="102"/>
        <v>0.73509912846097725</v>
      </c>
      <c r="BX152" s="262">
        <f t="shared" si="103"/>
        <v>257.38082330891001</v>
      </c>
      <c r="BY152" s="262">
        <f t="shared" si="104"/>
        <v>126.18824731334743</v>
      </c>
      <c r="BZ152" s="262">
        <f t="shared" si="105"/>
        <v>135.60068273850902</v>
      </c>
      <c r="CA152" s="262">
        <f t="shared" si="106"/>
        <v>42.392601277476516</v>
      </c>
      <c r="CB152" s="262">
        <f t="shared" si="107"/>
        <v>19.847676468446387</v>
      </c>
      <c r="CC152" s="262">
        <f t="shared" si="108"/>
        <v>581.4100311066893</v>
      </c>
      <c r="CD152" s="262">
        <f t="shared" si="109"/>
        <v>13.917962828566059</v>
      </c>
      <c r="CE152" s="262">
        <f t="shared" si="110"/>
        <v>55.830202780822482</v>
      </c>
      <c r="CF152" s="262">
        <f t="shared" si="111"/>
        <v>102.56085164406562</v>
      </c>
      <c r="CG152" s="262">
        <f t="shared" si="112"/>
        <v>116.15080072047532</v>
      </c>
      <c r="CH152" s="262">
        <f t="shared" si="113"/>
        <v>85.950913884009339</v>
      </c>
      <c r="CI152" s="262">
        <f t="shared" si="114"/>
        <v>85.181778189297845</v>
      </c>
      <c r="CJ152" s="262">
        <f t="shared" si="115"/>
        <v>56.322223409057045</v>
      </c>
      <c r="CK152" s="262">
        <f t="shared" si="116"/>
        <v>25.534173982517579</v>
      </c>
      <c r="CL152" s="262">
        <f t="shared" si="117"/>
        <v>15.026423094473801</v>
      </c>
      <c r="CM152" s="262">
        <f t="shared" si="118"/>
        <v>24.934700573404211</v>
      </c>
      <c r="CN152" s="262">
        <f>CD152*parameters!J$4+CE152*parameters!K$4+CF152*parameters!L$4+CG152*parameters!M$4+CH152*parameters!N$4+CI152*parameters!O$4+CJ152*parameters!P$4+CK152*parameters!Q$4+CL152*parameters!R$4+CM152*parameters!S$4</f>
        <v>61819.111800150655</v>
      </c>
      <c r="CO152" s="262">
        <f t="shared" si="119"/>
        <v>43338.885990319097</v>
      </c>
      <c r="CP152" s="262">
        <f t="shared" si="120"/>
        <v>10624.058920402937</v>
      </c>
      <c r="CQ152" s="262">
        <f t="shared" si="121"/>
        <v>7003.9951083065062</v>
      </c>
      <c r="CR152" s="262">
        <f t="shared" si="122"/>
        <v>728.3926397300811</v>
      </c>
      <c r="CS152" s="262">
        <f t="shared" si="123"/>
        <v>123.77914139203995</v>
      </c>
      <c r="CT152" s="349" t="s">
        <v>4165</v>
      </c>
      <c r="CU152" t="s">
        <v>4166</v>
      </c>
      <c r="CV152" t="s">
        <v>4167</v>
      </c>
      <c r="CW152">
        <v>136646</v>
      </c>
      <c r="CX152" s="262">
        <v>5.4207114926811309E-2</v>
      </c>
      <c r="CY152">
        <v>9975</v>
      </c>
      <c r="CZ152">
        <v>0.92700115999999999</v>
      </c>
      <c r="DA152">
        <v>91277</v>
      </c>
      <c r="DB152">
        <v>43366</v>
      </c>
      <c r="DC152">
        <v>1149</v>
      </c>
      <c r="DD152">
        <v>585</v>
      </c>
      <c r="DE152">
        <v>104</v>
      </c>
      <c r="DF152">
        <v>151</v>
      </c>
      <c r="DG152">
        <v>84616</v>
      </c>
      <c r="DH152">
        <v>40196</v>
      </c>
      <c r="DI152">
        <v>1069</v>
      </c>
      <c r="DJ152">
        <v>549</v>
      </c>
      <c r="DK152">
        <v>100</v>
      </c>
      <c r="DL152">
        <v>144</v>
      </c>
      <c r="DM152" s="262">
        <v>6661</v>
      </c>
      <c r="DN152" s="262">
        <v>3170</v>
      </c>
      <c r="DO152" s="262">
        <v>80</v>
      </c>
      <c r="DP152" s="262">
        <v>36</v>
      </c>
      <c r="DQ152" s="262">
        <v>4</v>
      </c>
      <c r="DR152" s="262">
        <v>7</v>
      </c>
      <c r="DS152" s="262">
        <v>0.66798149964140918</v>
      </c>
      <c r="DT152" s="262">
        <v>0.31736018617449469</v>
      </c>
      <c r="DU152" s="262">
        <v>8.4085886158394678E-3</v>
      </c>
      <c r="DV152" s="262">
        <v>4.2811351960540377E-3</v>
      </c>
      <c r="DW152" s="262">
        <v>7.6109070152071778E-4</v>
      </c>
      <c r="DX152" s="262">
        <v>1.1050451531695036E-3</v>
      </c>
      <c r="DY152" s="262">
        <v>4529</v>
      </c>
      <c r="DZ152" s="262">
        <v>2093.7199999999998</v>
      </c>
      <c r="EA152" s="262">
        <v>13.28</v>
      </c>
      <c r="EB152" s="262">
        <v>368.67</v>
      </c>
      <c r="EC152" s="262">
        <v>106.02</v>
      </c>
      <c r="ED152" s="262">
        <v>113.03</v>
      </c>
      <c r="EE152" s="262">
        <f t="shared" si="88"/>
        <v>0.62696228535989773</v>
      </c>
      <c r="EF152" s="262">
        <f t="shared" si="89"/>
        <v>0.28983958403703353</v>
      </c>
      <c r="EG152" s="262">
        <f t="shared" si="90"/>
        <v>1.8383879773856131E-3</v>
      </c>
      <c r="EH152" s="262">
        <f t="shared" si="91"/>
        <v>5.103603129689413E-2</v>
      </c>
      <c r="EI152" s="262">
        <f t="shared" si="92"/>
        <v>1.4676648596567974E-2</v>
      </c>
      <c r="EJ152" s="262">
        <f t="shared" si="93"/>
        <v>1.5647062732221072E-2</v>
      </c>
      <c r="EK152" s="262">
        <v>2.1160634000000002E-3</v>
      </c>
      <c r="EP152" s="262">
        <v>2.6219549665361538E-3</v>
      </c>
      <c r="EQ152" s="262">
        <v>5.2711057775211241E-2</v>
      </c>
      <c r="EU152" s="262">
        <v>2045.12</v>
      </c>
    </row>
    <row r="153" spans="1:151">
      <c r="A153" s="352">
        <v>7138</v>
      </c>
      <c r="B153" s="262">
        <v>7</v>
      </c>
      <c r="C153" s="262">
        <v>1</v>
      </c>
      <c r="D153" s="262">
        <v>38</v>
      </c>
      <c r="E153" s="262" t="s">
        <v>190</v>
      </c>
      <c r="F153" s="262" t="s">
        <v>2501</v>
      </c>
      <c r="G153" s="262" t="s">
        <v>2502</v>
      </c>
      <c r="H153" s="262" t="s">
        <v>2202</v>
      </c>
      <c r="I153" s="262">
        <v>2.9483235353585852E-3</v>
      </c>
      <c r="J153" s="262">
        <v>1.5331928345626975</v>
      </c>
      <c r="K153" s="262">
        <v>1.4870600414078674</v>
      </c>
      <c r="L153" s="262">
        <v>1.5984780471121371</v>
      </c>
      <c r="M153" s="262">
        <v>1.5930212765957448</v>
      </c>
      <c r="N153" s="262">
        <v>1.4683406113537119</v>
      </c>
      <c r="O153" s="262">
        <v>1.9409417398244213</v>
      </c>
      <c r="P153" s="262">
        <v>1.6178768382352942</v>
      </c>
      <c r="Q153" s="262">
        <v>1.3219466541881142</v>
      </c>
      <c r="R153" s="262">
        <v>1.2921947965310208</v>
      </c>
      <c r="S153" s="262">
        <v>1.3557312252964426</v>
      </c>
      <c r="T153" s="262">
        <v>1.3557312252964426</v>
      </c>
      <c r="U153">
        <v>6643</v>
      </c>
      <c r="V153">
        <v>5796</v>
      </c>
      <c r="W153">
        <v>23391</v>
      </c>
      <c r="X153">
        <v>7707</v>
      </c>
      <c r="Y153">
        <v>8111</v>
      </c>
      <c r="Z153">
        <v>3636</v>
      </c>
      <c r="AA153">
        <v>2783</v>
      </c>
      <c r="AB153">
        <v>0</v>
      </c>
      <c r="AC153">
        <v>10185</v>
      </c>
      <c r="AD153">
        <v>8619</v>
      </c>
      <c r="AE153">
        <v>37390</v>
      </c>
      <c r="AF153">
        <v>12049</v>
      </c>
      <c r="AG153">
        <v>14337</v>
      </c>
      <c r="AH153">
        <v>4762</v>
      </c>
      <c r="AI153" s="262">
        <v>3773</v>
      </c>
      <c r="AJ153" s="262">
        <v>0</v>
      </c>
      <c r="AK153" s="262">
        <v>0.70953575909661226</v>
      </c>
      <c r="AL153" s="262">
        <v>0.17607098046244846</v>
      </c>
      <c r="AM153" s="262">
        <v>9.8512278186054847E-2</v>
      </c>
      <c r="AN153" s="262">
        <v>1.3855529664814483E-2</v>
      </c>
      <c r="AO153" s="262">
        <v>2.0254525900699049E-3</v>
      </c>
      <c r="AP153" s="262">
        <v>2.1436361157813423E-2</v>
      </c>
      <c r="AQ153" s="262">
        <v>0.10553460262643705</v>
      </c>
      <c r="AR153" s="262">
        <v>0.18323715181533148</v>
      </c>
      <c r="AS153" s="262">
        <v>0.18812196119416549</v>
      </c>
      <c r="AT153" s="262">
        <v>0.14490843822420138</v>
      </c>
      <c r="AU153" s="262">
        <v>0.14633980097241786</v>
      </c>
      <c r="AV153" s="262">
        <v>9.4015540509837778E-2</v>
      </c>
      <c r="AW153" s="262">
        <v>4.45426455218794E-2</v>
      </c>
      <c r="AX153" s="262">
        <v>2.7059571954378154E-2</v>
      </c>
      <c r="AY153" s="262">
        <v>4.4803926023537964E-2</v>
      </c>
      <c r="AZ153" s="262">
        <v>39585</v>
      </c>
      <c r="BA153" s="262">
        <v>9823</v>
      </c>
      <c r="BB153" s="262">
        <v>5496</v>
      </c>
      <c r="BC153" s="262">
        <v>773</v>
      </c>
      <c r="BD153" s="262">
        <v>113</v>
      </c>
      <c r="BE153" s="262">
        <v>88031</v>
      </c>
      <c r="BF153" s="262">
        <v>1</v>
      </c>
      <c r="BG153" s="262">
        <v>2</v>
      </c>
      <c r="BH153" s="262">
        <v>3.13</v>
      </c>
      <c r="BI153" s="262">
        <v>9.9</v>
      </c>
      <c r="BJ153" s="262">
        <v>35</v>
      </c>
      <c r="BK153" s="262">
        <f t="shared" si="94"/>
        <v>88041</v>
      </c>
      <c r="BL153" s="262">
        <f t="shared" si="95"/>
        <v>10</v>
      </c>
      <c r="BM153" s="274">
        <f t="shared" si="96"/>
        <v>1.1359634674148879E-4</v>
      </c>
      <c r="BN153" s="262">
        <f t="shared" si="97"/>
        <v>2.0919409777230614E-3</v>
      </c>
      <c r="BO153" s="262">
        <f t="shared" si="84"/>
        <v>5.1911421559109846E-4</v>
      </c>
      <c r="BP153" s="262">
        <f t="shared" si="85"/>
        <v>2.9044606829773767E-4</v>
      </c>
      <c r="BQ153" s="262">
        <f t="shared" si="86"/>
        <v>4.0850584205631588E-5</v>
      </c>
      <c r="BR153" s="262">
        <f t="shared" si="87"/>
        <v>5.9716895410561058E-6</v>
      </c>
      <c r="BS153" s="262">
        <f t="shared" si="98"/>
        <v>223.83768461636757</v>
      </c>
      <c r="BT153" s="262">
        <f t="shared" si="99"/>
        <v>55.545221068247535</v>
      </c>
      <c r="BU153" s="262">
        <f t="shared" si="100"/>
        <v>31.077729307857929</v>
      </c>
      <c r="BV153" s="262">
        <f t="shared" si="101"/>
        <v>4.3710125100025801</v>
      </c>
      <c r="BW153" s="262">
        <f t="shared" si="102"/>
        <v>0.6389707808930033</v>
      </c>
      <c r="BX153" s="262">
        <f t="shared" si="103"/>
        <v>223.83768461636757</v>
      </c>
      <c r="BY153" s="262">
        <f t="shared" si="104"/>
        <v>111.09044213649507</v>
      </c>
      <c r="BZ153" s="262">
        <f t="shared" si="105"/>
        <v>97.273292733595312</v>
      </c>
      <c r="CA153" s="262">
        <f t="shared" si="106"/>
        <v>43.273023849025542</v>
      </c>
      <c r="CB153" s="262">
        <f t="shared" si="107"/>
        <v>22.363977331255114</v>
      </c>
      <c r="CC153" s="262">
        <f t="shared" si="108"/>
        <v>497.83842066673861</v>
      </c>
      <c r="CD153" s="262">
        <f t="shared" si="109"/>
        <v>10.671844183647655</v>
      </c>
      <c r="CE153" s="262">
        <f t="shared" si="110"/>
        <v>52.539179897237261</v>
      </c>
      <c r="CF153" s="262">
        <f t="shared" si="111"/>
        <v>91.222494267216035</v>
      </c>
      <c r="CG153" s="262">
        <f t="shared" si="112"/>
        <v>93.654340053632836</v>
      </c>
      <c r="CH153" s="262">
        <f t="shared" si="113"/>
        <v>72.140988026820068</v>
      </c>
      <c r="CI153" s="262">
        <f t="shared" si="114"/>
        <v>72.853575396793374</v>
      </c>
      <c r="CJ153" s="262">
        <f t="shared" si="115"/>
        <v>46.804548205547427</v>
      </c>
      <c r="CK153" s="262">
        <f t="shared" si="116"/>
        <v>22.175040298930817</v>
      </c>
      <c r="CL153" s="262">
        <f t="shared" si="117"/>
        <v>13.471294565685593</v>
      </c>
      <c r="CM153" s="262">
        <f t="shared" si="118"/>
        <v>22.305115771227531</v>
      </c>
      <c r="CN153" s="262">
        <f>CD153*parameters!J$4+CE153*parameters!K$4+CF153*parameters!L$4+CG153*parameters!M$4+CH153*parameters!N$4+CI153*parameters!O$4+CJ153*parameters!P$4+CK153*parameters!Q$4+CL153*parameters!R$4+CM153*parameters!S$4</f>
        <v>52895.92601864929</v>
      </c>
      <c r="CO153" s="262">
        <f t="shared" si="119"/>
        <v>37531.551020760569</v>
      </c>
      <c r="CP153" s="262">
        <f t="shared" si="120"/>
        <v>9313.4375565727187</v>
      </c>
      <c r="CQ153" s="262">
        <f t="shared" si="121"/>
        <v>5210.8981788581559</v>
      </c>
      <c r="CR153" s="262">
        <f t="shared" si="122"/>
        <v>732.90107209922746</v>
      </c>
      <c r="CS153" s="262">
        <f t="shared" si="123"/>
        <v>107.13819035861928</v>
      </c>
      <c r="CT153" s="349" t="s">
        <v>4168</v>
      </c>
      <c r="CU153" t="s">
        <v>4169</v>
      </c>
      <c r="CV153" t="s">
        <v>4170</v>
      </c>
      <c r="CW153">
        <v>117620</v>
      </c>
      <c r="CX153" s="262">
        <v>4.6659549915047248E-2</v>
      </c>
      <c r="CY153">
        <v>10343</v>
      </c>
      <c r="CZ153">
        <v>0.91206427000000001</v>
      </c>
      <c r="DA153">
        <v>77047</v>
      </c>
      <c r="DB153">
        <v>38238</v>
      </c>
      <c r="DC153">
        <v>1544</v>
      </c>
      <c r="DD153">
        <v>532</v>
      </c>
      <c r="DE153">
        <v>102</v>
      </c>
      <c r="DF153">
        <v>134</v>
      </c>
      <c r="DG153">
        <v>70276</v>
      </c>
      <c r="DH153">
        <v>34876</v>
      </c>
      <c r="DI153">
        <v>1407</v>
      </c>
      <c r="DJ153">
        <v>489</v>
      </c>
      <c r="DK153">
        <v>98</v>
      </c>
      <c r="DL153">
        <v>128</v>
      </c>
      <c r="DM153" s="262">
        <v>6771</v>
      </c>
      <c r="DN153" s="262">
        <v>3362</v>
      </c>
      <c r="DO153" s="262">
        <v>137</v>
      </c>
      <c r="DP153" s="262">
        <v>43</v>
      </c>
      <c r="DQ153" s="262">
        <v>4</v>
      </c>
      <c r="DR153" s="262">
        <v>6</v>
      </c>
      <c r="DS153" s="262">
        <v>0.65505016153715356</v>
      </c>
      <c r="DT153" s="262">
        <v>0.32509777248767219</v>
      </c>
      <c r="DU153" s="262">
        <v>1.3127019214419316E-2</v>
      </c>
      <c r="DV153" s="262">
        <v>4.5230402992688318E-3</v>
      </c>
      <c r="DW153" s="262">
        <v>8.6719945587485124E-4</v>
      </c>
      <c r="DX153" s="262">
        <v>1.1392620302669615E-3</v>
      </c>
      <c r="DY153" s="262">
        <v>3898.4</v>
      </c>
      <c r="DZ153" s="262">
        <v>1802.2</v>
      </c>
      <c r="EA153" s="262">
        <v>11.43</v>
      </c>
      <c r="EB153" s="262">
        <v>317.33999999999997</v>
      </c>
      <c r="EC153" s="262">
        <v>91.26</v>
      </c>
      <c r="ED153" s="262">
        <v>97.3</v>
      </c>
      <c r="EE153" s="262">
        <f t="shared" si="88"/>
        <v>0.62696106260443574</v>
      </c>
      <c r="EF153" s="262">
        <f t="shared" si="89"/>
        <v>0.28983922302116616</v>
      </c>
      <c r="EG153" s="262">
        <f t="shared" si="90"/>
        <v>1.8382323377715731E-3</v>
      </c>
      <c r="EH153" s="262">
        <f t="shared" si="91"/>
        <v>5.1036277346319422E-2</v>
      </c>
      <c r="EI153" s="262">
        <f t="shared" si="92"/>
        <v>1.4676910161420278E-2</v>
      </c>
      <c r="EJ153" s="262">
        <f t="shared" si="93"/>
        <v>1.5648294528886619E-2</v>
      </c>
      <c r="EK153" s="262">
        <v>1.8214332E-3</v>
      </c>
      <c r="EP153" s="262">
        <v>2.2525122398396298E-3</v>
      </c>
      <c r="EQ153" s="262">
        <v>4.5283883334736909E-2</v>
      </c>
      <c r="EU153" s="262">
        <v>1756.96</v>
      </c>
    </row>
    <row r="154" spans="1:151">
      <c r="A154" s="352">
        <v>7140</v>
      </c>
      <c r="B154" s="262">
        <v>7</v>
      </c>
      <c r="C154" s="262">
        <v>1</v>
      </c>
      <c r="D154" s="262">
        <v>40</v>
      </c>
      <c r="E154" s="262" t="s">
        <v>190</v>
      </c>
      <c r="F154" s="262" t="s">
        <v>2503</v>
      </c>
      <c r="G154" s="262" t="s">
        <v>2504</v>
      </c>
      <c r="H154" s="262" t="s">
        <v>2202</v>
      </c>
      <c r="I154" s="262">
        <v>1.7984826412497468E-3</v>
      </c>
      <c r="J154" s="262">
        <v>1.3091524149595941</v>
      </c>
      <c r="K154" s="262">
        <v>1.3850267379679144</v>
      </c>
      <c r="L154" s="262">
        <v>1.5662376393030921</v>
      </c>
      <c r="M154" s="262">
        <v>1.4347938812548613</v>
      </c>
      <c r="N154" s="262">
        <v>1.4464788732394367</v>
      </c>
      <c r="O154" s="262">
        <v>1.7236346516007532</v>
      </c>
      <c r="P154" s="262">
        <v>1.5291997116077867</v>
      </c>
      <c r="Q154" s="262">
        <v>1.2805893657911596</v>
      </c>
      <c r="R154" s="262">
        <v>1.2472118959107807</v>
      </c>
      <c r="S154" s="262">
        <v>1.6534090909090908</v>
      </c>
      <c r="T154" s="262">
        <v>1.6534090909090908</v>
      </c>
      <c r="U154">
        <v>5321</v>
      </c>
      <c r="V154">
        <v>2805</v>
      </c>
      <c r="W154">
        <v>12742</v>
      </c>
      <c r="X154">
        <v>5277</v>
      </c>
      <c r="Y154">
        <v>4898</v>
      </c>
      <c r="Z154">
        <v>2637</v>
      </c>
      <c r="AA154">
        <v>1936</v>
      </c>
      <c r="AB154">
        <v>0</v>
      </c>
      <c r="AC154">
        <v>6966</v>
      </c>
      <c r="AD154">
        <v>3885</v>
      </c>
      <c r="AE154">
        <v>19957</v>
      </c>
      <c r="AF154">
        <v>7588</v>
      </c>
      <c r="AG154">
        <v>7903</v>
      </c>
      <c r="AH154">
        <v>3341</v>
      </c>
      <c r="AI154" s="262">
        <v>3201</v>
      </c>
      <c r="AJ154" s="262">
        <v>0</v>
      </c>
      <c r="AK154" s="262">
        <v>0.72270216267042786</v>
      </c>
      <c r="AL154" s="262">
        <v>0.18080042313117067</v>
      </c>
      <c r="AM154" s="262">
        <v>8.7623413258110017E-2</v>
      </c>
      <c r="AN154" s="262">
        <v>7.5811001410437239E-3</v>
      </c>
      <c r="AO154" s="262">
        <v>1.2929007992477667E-3</v>
      </c>
      <c r="AP154" s="262">
        <v>1.9971327306757995E-2</v>
      </c>
      <c r="AQ154" s="262">
        <v>7.4967145872326862E-2</v>
      </c>
      <c r="AR154" s="262">
        <v>0.15112898729640398</v>
      </c>
      <c r="AS154" s="262">
        <v>0.17219545219226634</v>
      </c>
      <c r="AT154" s="262">
        <v>0.15529051013500059</v>
      </c>
      <c r="AU154" s="262">
        <v>0.16932818286806578</v>
      </c>
      <c r="AV154" s="262">
        <v>0.11415315996973438</v>
      </c>
      <c r="AW154" s="262">
        <v>5.5672812711560674E-2</v>
      </c>
      <c r="AX154" s="262">
        <v>3.3252359523714706E-2</v>
      </c>
      <c r="AY154" s="262">
        <v>5.4040062124168689E-2</v>
      </c>
      <c r="AZ154" s="262">
        <v>24595</v>
      </c>
      <c r="BA154" s="262">
        <v>6153</v>
      </c>
      <c r="BB154" s="262">
        <v>2982</v>
      </c>
      <c r="BC154" s="262">
        <v>258</v>
      </c>
      <c r="BD154" s="262">
        <v>44</v>
      </c>
      <c r="BE154" s="262">
        <v>50222</v>
      </c>
      <c r="BF154" s="262">
        <v>1</v>
      </c>
      <c r="BG154" s="262">
        <v>2</v>
      </c>
      <c r="BH154" s="262">
        <v>3.43</v>
      </c>
      <c r="BI154" s="262">
        <v>8.8000000000000007</v>
      </c>
      <c r="BJ154" s="262">
        <v>19</v>
      </c>
      <c r="BK154" s="262">
        <f t="shared" si="94"/>
        <v>50236</v>
      </c>
      <c r="BL154" s="262">
        <f t="shared" si="95"/>
        <v>14</v>
      </c>
      <c r="BM154" s="274">
        <f t="shared" si="96"/>
        <v>2.7876229540838677E-4</v>
      </c>
      <c r="BN154" s="262">
        <f t="shared" si="97"/>
        <v>1.2997672943564152E-3</v>
      </c>
      <c r="BO154" s="262">
        <f t="shared" si="84"/>
        <v>3.2516642253201962E-4</v>
      </c>
      <c r="BP154" s="262">
        <f t="shared" si="85"/>
        <v>1.5758918771176377E-4</v>
      </c>
      <c r="BQ154" s="262">
        <f t="shared" si="86"/>
        <v>1.3634477005243144E-5</v>
      </c>
      <c r="BR154" s="262">
        <f t="shared" si="87"/>
        <v>2.3252596443050324E-6</v>
      </c>
      <c r="BS154" s="262">
        <f t="shared" si="98"/>
        <v>139.07510049613643</v>
      </c>
      <c r="BT154" s="262">
        <f t="shared" si="99"/>
        <v>34.7928072109261</v>
      </c>
      <c r="BU154" s="262">
        <f t="shared" si="100"/>
        <v>16.862043085158724</v>
      </c>
      <c r="BV154" s="262">
        <f t="shared" si="101"/>
        <v>1.4588890395610163</v>
      </c>
      <c r="BW154" s="262">
        <f t="shared" si="102"/>
        <v>0.24880278194063846</v>
      </c>
      <c r="BX154" s="262">
        <f t="shared" si="103"/>
        <v>139.07510049613643</v>
      </c>
      <c r="BY154" s="262">
        <f t="shared" si="104"/>
        <v>69.585614421852199</v>
      </c>
      <c r="BZ154" s="262">
        <f t="shared" si="105"/>
        <v>57.836807782094425</v>
      </c>
      <c r="CA154" s="262">
        <f t="shared" si="106"/>
        <v>12.838223548136945</v>
      </c>
      <c r="CB154" s="262">
        <f t="shared" si="107"/>
        <v>4.7272528568721306</v>
      </c>
      <c r="CC154" s="262">
        <f t="shared" si="108"/>
        <v>284.06299910509216</v>
      </c>
      <c r="CD154" s="262">
        <f t="shared" si="109"/>
        <v>5.6731151308670986</v>
      </c>
      <c r="CE154" s="262">
        <f t="shared" si="110"/>
        <v>21.295392290842099</v>
      </c>
      <c r="CF154" s="262">
        <f t="shared" si="111"/>
        <v>42.930153383131888</v>
      </c>
      <c r="CG154" s="262">
        <f t="shared" si="112"/>
        <v>48.914356581992692</v>
      </c>
      <c r="CH154" s="262">
        <f t="shared" si="113"/>
        <v>44.112288041507973</v>
      </c>
      <c r="CI154" s="262">
        <f t="shared" si="114"/>
        <v>48.099871458518251</v>
      </c>
      <c r="CJ154" s="262">
        <f t="shared" si="115"/>
        <v>32.426688978326098</v>
      </c>
      <c r="CK154" s="262">
        <f t="shared" si="116"/>
        <v>15.814586147462023</v>
      </c>
      <c r="CL154" s="262">
        <f t="shared" si="117"/>
        <v>9.445764973627174</v>
      </c>
      <c r="CM154" s="262">
        <f t="shared" si="118"/>
        <v>15.350782118816856</v>
      </c>
      <c r="CN154" s="262">
        <f>CD154*parameters!J$4+CE154*parameters!K$4+CF154*parameters!L$4+CG154*parameters!M$4+CH154*parameters!N$4+CI154*parameters!O$4+CJ154*parameters!P$4+CK154*parameters!Q$4+CL154*parameters!R$4+CM154*parameters!S$4</f>
        <v>32304.233402470392</v>
      </c>
      <c r="CO154" s="262">
        <f t="shared" si="119"/>
        <v>23346.339343375628</v>
      </c>
      <c r="CP154" s="262">
        <f t="shared" si="120"/>
        <v>5840.6190680947439</v>
      </c>
      <c r="CQ154" s="262">
        <f t="shared" si="121"/>
        <v>2830.6071934111046</v>
      </c>
      <c r="CR154" s="262">
        <f t="shared" si="122"/>
        <v>244.90162840377766</v>
      </c>
      <c r="CS154" s="262">
        <f t="shared" si="123"/>
        <v>41.76616918514037</v>
      </c>
      <c r="CT154" s="349" t="s">
        <v>4171</v>
      </c>
      <c r="CU154" t="s">
        <v>4172</v>
      </c>
      <c r="CV154" t="s">
        <v>4173</v>
      </c>
      <c r="CW154">
        <v>69014</v>
      </c>
      <c r="CX154" s="262">
        <v>2.73776753769518E-2</v>
      </c>
      <c r="CY154">
        <v>5493</v>
      </c>
      <c r="CZ154">
        <v>0.92040745000000002</v>
      </c>
      <c r="DA154">
        <v>40800</v>
      </c>
      <c r="DB154">
        <v>27158</v>
      </c>
      <c r="DC154">
        <v>591</v>
      </c>
      <c r="DD154">
        <v>322</v>
      </c>
      <c r="DE154">
        <v>34</v>
      </c>
      <c r="DF154">
        <v>57</v>
      </c>
      <c r="DG154">
        <v>37556</v>
      </c>
      <c r="DH154">
        <v>24989</v>
      </c>
      <c r="DI154">
        <v>552</v>
      </c>
      <c r="DJ154">
        <v>303</v>
      </c>
      <c r="DK154">
        <v>31</v>
      </c>
      <c r="DL154">
        <v>54</v>
      </c>
      <c r="DM154" s="262">
        <v>3244</v>
      </c>
      <c r="DN154" s="262">
        <v>2169</v>
      </c>
      <c r="DO154" s="262">
        <v>39</v>
      </c>
      <c r="DP154" s="262">
        <v>19</v>
      </c>
      <c r="DQ154" s="262">
        <v>3</v>
      </c>
      <c r="DR154" s="262">
        <v>3</v>
      </c>
      <c r="DS154" s="262">
        <v>0.59118439736864981</v>
      </c>
      <c r="DT154" s="262">
        <v>0.39351435940533802</v>
      </c>
      <c r="DU154" s="262">
        <v>8.5634798736488257E-3</v>
      </c>
      <c r="DV154" s="262">
        <v>4.6657199988408152E-3</v>
      </c>
      <c r="DW154" s="262">
        <v>4.9265366447387492E-4</v>
      </c>
      <c r="DX154" s="262">
        <v>8.2591937867679017E-4</v>
      </c>
      <c r="DY154" s="262">
        <v>2287.4</v>
      </c>
      <c r="DZ154" s="262">
        <v>1057.44</v>
      </c>
      <c r="EA154" s="262">
        <v>6.71</v>
      </c>
      <c r="EB154" s="262">
        <v>186.2</v>
      </c>
      <c r="EC154" s="262">
        <v>53.54</v>
      </c>
      <c r="ED154" s="262">
        <v>57.09</v>
      </c>
      <c r="EE154" s="262">
        <f t="shared" si="88"/>
        <v>0.62696320010525219</v>
      </c>
      <c r="EF154" s="262">
        <f t="shared" si="89"/>
        <v>0.28983822957038469</v>
      </c>
      <c r="EG154" s="262">
        <f t="shared" si="90"/>
        <v>1.8391724546236959E-3</v>
      </c>
      <c r="EH154" s="262">
        <f t="shared" si="91"/>
        <v>5.1036350380168731E-2</v>
      </c>
      <c r="EI154" s="262">
        <f t="shared" si="92"/>
        <v>1.4675006441215005E-2</v>
      </c>
      <c r="EJ154" s="262">
        <f t="shared" si="93"/>
        <v>1.564804104835571E-2</v>
      </c>
      <c r="EK154" s="262">
        <v>1.068732E-3</v>
      </c>
      <c r="EP154" s="262">
        <v>1.2756888645688391E-3</v>
      </c>
      <c r="EQ154" s="262">
        <v>2.564609625325329E-2</v>
      </c>
      <c r="EU154" s="262">
        <v>995.04</v>
      </c>
    </row>
    <row r="155" spans="1:151">
      <c r="A155" s="352">
        <v>7141</v>
      </c>
      <c r="B155" s="262">
        <v>7</v>
      </c>
      <c r="C155" s="262">
        <v>1</v>
      </c>
      <c r="D155" s="262">
        <v>41</v>
      </c>
      <c r="E155" s="262" t="s">
        <v>190</v>
      </c>
      <c r="F155" s="262" t="s">
        <v>2505</v>
      </c>
      <c r="G155" s="262" t="s">
        <v>2506</v>
      </c>
      <c r="H155" s="262" t="s">
        <v>2202</v>
      </c>
      <c r="I155" s="262">
        <v>2.0155244903215823E-3</v>
      </c>
      <c r="J155" s="262">
        <v>1.5213779623747863</v>
      </c>
      <c r="K155" s="262">
        <v>1.5881557598702001</v>
      </c>
      <c r="L155" s="262">
        <v>1.7394209354120267</v>
      </c>
      <c r="M155" s="262">
        <v>1.572169167803547</v>
      </c>
      <c r="N155" s="262">
        <v>1.4896238651102465</v>
      </c>
      <c r="O155" s="262">
        <v>1.9294952023362537</v>
      </c>
      <c r="P155" s="262">
        <v>1.6030418250950571</v>
      </c>
      <c r="Q155" s="262">
        <v>1.3871906841339157</v>
      </c>
      <c r="R155" s="262">
        <v>1.2243303571428572</v>
      </c>
      <c r="S155" s="262">
        <v>1.2526690391459074</v>
      </c>
      <c r="T155" s="262">
        <v>1.2526690391459074</v>
      </c>
      <c r="U155">
        <v>8186</v>
      </c>
      <c r="V155">
        <v>3698</v>
      </c>
      <c r="W155">
        <v>13470</v>
      </c>
      <c r="X155">
        <v>5207</v>
      </c>
      <c r="Y155">
        <v>5027</v>
      </c>
      <c r="Z155">
        <v>2270</v>
      </c>
      <c r="AA155">
        <v>1546</v>
      </c>
      <c r="AB155">
        <v>0</v>
      </c>
      <c r="AC155">
        <v>12454</v>
      </c>
      <c r="AD155">
        <v>5873</v>
      </c>
      <c r="AE155">
        <v>23430</v>
      </c>
      <c r="AF155">
        <v>8059</v>
      </c>
      <c r="AG155">
        <v>8841</v>
      </c>
      <c r="AH155">
        <v>3003</v>
      </c>
      <c r="AI155" s="262">
        <v>1936</v>
      </c>
      <c r="AJ155" s="262">
        <v>0</v>
      </c>
      <c r="AK155" s="262">
        <v>0.6685282781404861</v>
      </c>
      <c r="AL155" s="262">
        <v>0.20155221689084665</v>
      </c>
      <c r="AM155" s="262">
        <v>0.11515771257767639</v>
      </c>
      <c r="AN155" s="262">
        <v>1.287396103725845E-2</v>
      </c>
      <c r="AO155" s="262">
        <v>1.8878313537323999E-3</v>
      </c>
      <c r="AP155" s="262">
        <v>1.8964071470038056E-2</v>
      </c>
      <c r="AQ155" s="262">
        <v>0.10102883312907179</v>
      </c>
      <c r="AR155" s="262">
        <v>0.19286589692317616</v>
      </c>
      <c r="AS155" s="262">
        <v>0.18739921305553764</v>
      </c>
      <c r="AT155" s="262">
        <v>0.14600399922595628</v>
      </c>
      <c r="AU155" s="262">
        <v>0.14493968909243371</v>
      </c>
      <c r="AV155" s="262">
        <v>9.2659485260917246E-2</v>
      </c>
      <c r="AW155" s="262">
        <v>4.4572018319035026E-2</v>
      </c>
      <c r="AX155" s="262">
        <v>2.7462426627104432E-2</v>
      </c>
      <c r="AY155" s="262">
        <v>4.4104366896729662E-2</v>
      </c>
      <c r="AZ155" s="262">
        <v>25497</v>
      </c>
      <c r="BA155" s="262">
        <v>7687</v>
      </c>
      <c r="BB155" s="262">
        <v>4392</v>
      </c>
      <c r="BC155" s="262">
        <v>491</v>
      </c>
      <c r="BD155" s="262">
        <v>72</v>
      </c>
      <c r="BE155" s="262">
        <v>62012</v>
      </c>
      <c r="BF155" s="262">
        <v>1</v>
      </c>
      <c r="BG155" s="262">
        <v>2</v>
      </c>
      <c r="BH155" s="262">
        <v>3.7</v>
      </c>
      <c r="BI155" s="262">
        <v>8.1999999999999993</v>
      </c>
      <c r="BJ155" s="262">
        <v>12</v>
      </c>
      <c r="BK155" s="262">
        <f t="shared" si="94"/>
        <v>62012</v>
      </c>
      <c r="BL155" s="262">
        <f t="shared" si="95"/>
        <v>0</v>
      </c>
      <c r="BM155" s="274">
        <f t="shared" si="96"/>
        <v>0</v>
      </c>
      <c r="BN155" s="262">
        <f t="shared" si="97"/>
        <v>1.3474351170646684E-3</v>
      </c>
      <c r="BO155" s="262">
        <f t="shared" si="84"/>
        <v>4.0623342922210869E-4</v>
      </c>
      <c r="BP155" s="262">
        <f t="shared" si="85"/>
        <v>2.321031899497205E-4</v>
      </c>
      <c r="BQ155" s="262">
        <f t="shared" si="86"/>
        <v>2.5947783758040246E-5</v>
      </c>
      <c r="BR155" s="262">
        <f t="shared" si="87"/>
        <v>3.804970327044598E-6</v>
      </c>
      <c r="BS155" s="262">
        <f t="shared" si="98"/>
        <v>144.17555752591952</v>
      </c>
      <c r="BT155" s="262">
        <f t="shared" si="99"/>
        <v>43.466976926765632</v>
      </c>
      <c r="BU155" s="262">
        <f t="shared" si="100"/>
        <v>24.835041324620093</v>
      </c>
      <c r="BV155" s="262">
        <f t="shared" si="101"/>
        <v>2.7764128621103064</v>
      </c>
      <c r="BW155" s="262">
        <f t="shared" si="102"/>
        <v>0.40713182499377198</v>
      </c>
      <c r="BX155" s="262">
        <f t="shared" si="103"/>
        <v>144.17555752591952</v>
      </c>
      <c r="BY155" s="262">
        <f t="shared" si="104"/>
        <v>86.933953853531264</v>
      </c>
      <c r="BZ155" s="262">
        <f t="shared" si="105"/>
        <v>91.889652901094351</v>
      </c>
      <c r="CA155" s="262">
        <f t="shared" si="106"/>
        <v>22.766585469304509</v>
      </c>
      <c r="CB155" s="262">
        <f t="shared" si="107"/>
        <v>4.8855818999252634</v>
      </c>
      <c r="CC155" s="262">
        <f t="shared" si="108"/>
        <v>350.65133164977493</v>
      </c>
      <c r="CD155" s="262">
        <f t="shared" si="109"/>
        <v>6.6497769144703494</v>
      </c>
      <c r="CE155" s="262">
        <f t="shared" si="110"/>
        <v>35.42589487173192</v>
      </c>
      <c r="CF155" s="262">
        <f t="shared" si="111"/>
        <v>67.628683585939953</v>
      </c>
      <c r="CG155" s="262">
        <f t="shared" si="112"/>
        <v>65.711783608044158</v>
      </c>
      <c r="CH155" s="262">
        <f t="shared" si="113"/>
        <v>51.19649675477428</v>
      </c>
      <c r="CI155" s="262">
        <f t="shared" si="114"/>
        <v>50.823294989166236</v>
      </c>
      <c r="CJ155" s="262">
        <f t="shared" si="115"/>
        <v>32.491171896723323</v>
      </c>
      <c r="CK155" s="262">
        <f t="shared" si="116"/>
        <v>15.629237577887794</v>
      </c>
      <c r="CL155" s="262">
        <f t="shared" si="117"/>
        <v>9.6297364671284065</v>
      </c>
      <c r="CM155" s="262">
        <f t="shared" si="118"/>
        <v>15.465254983908508</v>
      </c>
      <c r="CN155" s="262">
        <f>CD155*parameters!J$4+CE155*parameters!K$4+CF155*parameters!L$4+CG155*parameters!M$4+CH155*parameters!N$4+CI155*parameters!O$4+CJ155*parameters!P$4+CK155*parameters!Q$4+CL155*parameters!R$4+CM155*parameters!S$4</f>
        <v>37255.94062054075</v>
      </c>
      <c r="CO155" s="262">
        <f t="shared" si="119"/>
        <v>24906.6498335543</v>
      </c>
      <c r="CP155" s="262">
        <f t="shared" si="120"/>
        <v>7509.0174244237332</v>
      </c>
      <c r="CQ155" s="262">
        <f t="shared" si="121"/>
        <v>4290.3089017912098</v>
      </c>
      <c r="CR155" s="262">
        <f t="shared" si="122"/>
        <v>479.63152795525599</v>
      </c>
      <c r="CS155" s="262">
        <f t="shared" si="123"/>
        <v>70.332932816249354</v>
      </c>
      <c r="CT155" s="349" t="s">
        <v>4174</v>
      </c>
      <c r="CU155" t="s">
        <v>4175</v>
      </c>
      <c r="CV155" t="s">
        <v>4176</v>
      </c>
      <c r="CW155">
        <v>79090</v>
      </c>
      <c r="CX155" s="262">
        <v>3.1374798527300518E-2</v>
      </c>
      <c r="CY155">
        <v>4749</v>
      </c>
      <c r="CZ155">
        <v>0.93995448000000004</v>
      </c>
      <c r="DA155">
        <v>53284</v>
      </c>
      <c r="DB155">
        <v>24483</v>
      </c>
      <c r="DC155">
        <v>876</v>
      </c>
      <c r="DD155">
        <v>289</v>
      </c>
      <c r="DE155">
        <v>44</v>
      </c>
      <c r="DF155">
        <v>68</v>
      </c>
      <c r="DG155">
        <v>50087</v>
      </c>
      <c r="DH155">
        <v>23011</v>
      </c>
      <c r="DI155">
        <v>836</v>
      </c>
      <c r="DJ155">
        <v>278</v>
      </c>
      <c r="DK155">
        <v>42</v>
      </c>
      <c r="DL155">
        <v>66</v>
      </c>
      <c r="DM155" s="262">
        <v>3197</v>
      </c>
      <c r="DN155" s="262">
        <v>1472</v>
      </c>
      <c r="DO155" s="262">
        <v>40</v>
      </c>
      <c r="DP155" s="262">
        <v>11</v>
      </c>
      <c r="DQ155" s="262">
        <v>2</v>
      </c>
      <c r="DR155" s="262">
        <v>2</v>
      </c>
      <c r="DS155" s="262">
        <v>0.67371349095966615</v>
      </c>
      <c r="DT155" s="262">
        <v>0.3095587305601214</v>
      </c>
      <c r="DU155" s="262">
        <v>1.1075989379188267E-2</v>
      </c>
      <c r="DV155" s="262">
        <v>3.6540649892527499E-3</v>
      </c>
      <c r="DW155" s="262">
        <v>5.5632823365785818E-4</v>
      </c>
      <c r="DX155" s="262">
        <v>8.5977999747123535E-4</v>
      </c>
      <c r="DY155" s="262">
        <v>2621.36</v>
      </c>
      <c r="DZ155" s="262">
        <v>1211.83</v>
      </c>
      <c r="EA155" s="262">
        <v>7.68</v>
      </c>
      <c r="EB155" s="262">
        <v>213.38</v>
      </c>
      <c r="EC155" s="262">
        <v>61.37</v>
      </c>
      <c r="ED155" s="262">
        <v>65.42</v>
      </c>
      <c r="EE155" s="262">
        <f t="shared" si="88"/>
        <v>0.62696362627480251</v>
      </c>
      <c r="EF155" s="262">
        <f t="shared" si="89"/>
        <v>0.2898393701088724</v>
      </c>
      <c r="EG155" s="262">
        <f t="shared" si="90"/>
        <v>1.8368635554790195E-3</v>
      </c>
      <c r="EH155" s="262">
        <f t="shared" si="91"/>
        <v>5.1035149149493905E-2</v>
      </c>
      <c r="EI155" s="262">
        <f t="shared" si="92"/>
        <v>1.467816619788378E-2</v>
      </c>
      <c r="EJ155" s="262">
        <f t="shared" si="93"/>
        <v>1.564682471346842E-2</v>
      </c>
      <c r="EK155" s="262">
        <v>1.2247664000000001E-3</v>
      </c>
      <c r="EP155" s="262">
        <v>1.5360055430497024E-3</v>
      </c>
      <c r="EQ155" s="262">
        <v>3.0879430789652034E-2</v>
      </c>
      <c r="EU155" s="262">
        <v>1198.08</v>
      </c>
    </row>
    <row r="156" spans="1:151">
      <c r="A156" s="352">
        <v>7143</v>
      </c>
      <c r="B156" s="262">
        <v>7</v>
      </c>
      <c r="C156" s="262">
        <v>1</v>
      </c>
      <c r="D156" s="262">
        <v>43</v>
      </c>
      <c r="E156" s="262" t="s">
        <v>190</v>
      </c>
      <c r="F156" s="262" t="s">
        <v>2507</v>
      </c>
      <c r="G156" s="262" t="s">
        <v>2508</v>
      </c>
      <c r="H156" s="262" t="s">
        <v>2202</v>
      </c>
      <c r="I156" s="262">
        <v>3.4684946871516406E-3</v>
      </c>
      <c r="J156" s="262">
        <v>1.3133985743626917</v>
      </c>
      <c r="K156" s="262">
        <v>1.341746670795912</v>
      </c>
      <c r="L156" s="262">
        <v>1.4432509280467578</v>
      </c>
      <c r="M156" s="262">
        <v>1.436435309024356</v>
      </c>
      <c r="N156" s="262">
        <v>1.4139985107967237</v>
      </c>
      <c r="O156" s="262">
        <v>1.770440251572327</v>
      </c>
      <c r="P156" s="262">
        <v>1.5681990881458967</v>
      </c>
      <c r="Q156" s="262">
        <v>1.262336835402738</v>
      </c>
      <c r="R156" s="262">
        <v>1.1885162601626016</v>
      </c>
      <c r="S156" s="262">
        <v>1.1583850931677018</v>
      </c>
      <c r="T156" s="262">
        <v>1.1583850931677018</v>
      </c>
      <c r="U156">
        <v>8277</v>
      </c>
      <c r="V156">
        <v>6458</v>
      </c>
      <c r="W156">
        <v>25322</v>
      </c>
      <c r="X156">
        <v>9789</v>
      </c>
      <c r="Y156">
        <v>10034</v>
      </c>
      <c r="Z156">
        <v>5109</v>
      </c>
      <c r="AA156">
        <v>3542</v>
      </c>
      <c r="AB156">
        <v>0</v>
      </c>
      <c r="AC156">
        <v>10871</v>
      </c>
      <c r="AD156">
        <v>8665</v>
      </c>
      <c r="AE156">
        <v>36546</v>
      </c>
      <c r="AF156">
        <v>14001</v>
      </c>
      <c r="AG156">
        <v>16700</v>
      </c>
      <c r="AH156">
        <v>6304</v>
      </c>
      <c r="AI156" s="262">
        <v>4103</v>
      </c>
      <c r="AJ156" s="262">
        <v>0</v>
      </c>
      <c r="AK156" s="262">
        <v>0.7422333277467128</v>
      </c>
      <c r="AL156" s="262">
        <v>0.18208827876220804</v>
      </c>
      <c r="AM156" s="262">
        <v>6.810598327061082E-2</v>
      </c>
      <c r="AN156" s="262">
        <v>6.4601648560937332E-3</v>
      </c>
      <c r="AO156" s="262">
        <v>1.1122453643746285E-3</v>
      </c>
      <c r="AP156" s="262">
        <v>1.8021378406317606E-2</v>
      </c>
      <c r="AQ156" s="262">
        <v>7.2021570236483964E-2</v>
      </c>
      <c r="AR156" s="262">
        <v>0.14001470697942089</v>
      </c>
      <c r="AS156" s="262">
        <v>0.172807008195411</v>
      </c>
      <c r="AT156" s="262">
        <v>0.15527586243645625</v>
      </c>
      <c r="AU156" s="262">
        <v>0.17558854560762205</v>
      </c>
      <c r="AV156" s="262">
        <v>0.11767714983001716</v>
      </c>
      <c r="AW156" s="262">
        <v>5.575863502179404E-2</v>
      </c>
      <c r="AX156" s="262">
        <v>3.5286093378662092E-2</v>
      </c>
      <c r="AY156" s="262">
        <v>5.7549049907814946E-2</v>
      </c>
      <c r="AZ156" s="262">
        <v>48715</v>
      </c>
      <c r="BA156" s="262">
        <v>11951</v>
      </c>
      <c r="BB156" s="262">
        <v>4470</v>
      </c>
      <c r="BC156" s="262">
        <v>424</v>
      </c>
      <c r="BD156" s="262">
        <v>73</v>
      </c>
      <c r="BE156" s="262">
        <v>93836</v>
      </c>
      <c r="BF156" s="262">
        <v>1</v>
      </c>
      <c r="BG156" s="262">
        <v>2</v>
      </c>
      <c r="BH156" s="262">
        <v>3.22</v>
      </c>
      <c r="BI156" s="262">
        <v>8.5</v>
      </c>
      <c r="BJ156" s="262">
        <v>44</v>
      </c>
      <c r="BK156" s="262">
        <f t="shared" si="94"/>
        <v>93826</v>
      </c>
      <c r="BL156" s="262">
        <f t="shared" si="95"/>
        <v>-10</v>
      </c>
      <c r="BM156" s="274">
        <f t="shared" si="96"/>
        <v>-1.0656890745556077E-4</v>
      </c>
      <c r="BN156" s="262">
        <f t="shared" si="97"/>
        <v>2.5744323539163556E-3</v>
      </c>
      <c r="BO156" s="262">
        <f t="shared" si="84"/>
        <v>6.3157222747930542E-4</v>
      </c>
      <c r="BP156" s="262">
        <f t="shared" si="85"/>
        <v>2.3622524113735215E-4</v>
      </c>
      <c r="BQ156" s="262">
        <f t="shared" si="86"/>
        <v>2.2407047481484857E-5</v>
      </c>
      <c r="BR156" s="262">
        <f t="shared" si="87"/>
        <v>3.85781713714244E-6</v>
      </c>
      <c r="BS156" s="262">
        <f t="shared" si="98"/>
        <v>275.46426186905006</v>
      </c>
      <c r="BT156" s="262">
        <f t="shared" si="99"/>
        <v>67.578228340285676</v>
      </c>
      <c r="BU156" s="262">
        <f t="shared" si="100"/>
        <v>25.276100801696678</v>
      </c>
      <c r="BV156" s="262">
        <f t="shared" si="101"/>
        <v>2.3975540805188795</v>
      </c>
      <c r="BW156" s="262">
        <f t="shared" si="102"/>
        <v>0.41278643367424106</v>
      </c>
      <c r="BX156" s="262">
        <f t="shared" si="103"/>
        <v>275.46426186905006</v>
      </c>
      <c r="BY156" s="262">
        <f t="shared" si="104"/>
        <v>135.15645668057135</v>
      </c>
      <c r="BZ156" s="262">
        <f t="shared" si="105"/>
        <v>81.38904458146331</v>
      </c>
      <c r="CA156" s="262">
        <f t="shared" si="106"/>
        <v>20.379209684410476</v>
      </c>
      <c r="CB156" s="262">
        <f t="shared" si="107"/>
        <v>18.162603081666607</v>
      </c>
      <c r="CC156" s="262">
        <f t="shared" si="108"/>
        <v>530.5515758971618</v>
      </c>
      <c r="CD156" s="262">
        <f t="shared" si="109"/>
        <v>9.5612707133108881</v>
      </c>
      <c r="CE156" s="262">
        <f t="shared" si="110"/>
        <v>38.211157587554688</v>
      </c>
      <c r="CF156" s="262">
        <f t="shared" si="111"/>
        <v>74.2850234367111</v>
      </c>
      <c r="CG156" s="262">
        <f t="shared" si="112"/>
        <v>91.683030524149061</v>
      </c>
      <c r="CH156" s="262">
        <f t="shared" si="113"/>
        <v>82.381853514452771</v>
      </c>
      <c r="CI156" s="262">
        <f t="shared" si="114"/>
        <v>93.158779581614539</v>
      </c>
      <c r="CJ156" s="262">
        <f t="shared" si="115"/>
        <v>62.43379728940203</v>
      </c>
      <c r="CK156" s="262">
        <f t="shared" si="116"/>
        <v>29.582831680687505</v>
      </c>
      <c r="CL156" s="262">
        <f t="shared" si="117"/>
        <v>18.72109244930358</v>
      </c>
      <c r="CM156" s="262">
        <f t="shared" si="118"/>
        <v>30.532739119975634</v>
      </c>
      <c r="CN156" s="262">
        <f>CD156*parameters!J$4+CE156*parameters!K$4+CF156*parameters!L$4+CG156*parameters!M$4+CH156*parameters!N$4+CI156*parameters!O$4+CJ156*parameters!P$4+CK156*parameters!Q$4+CL156*parameters!R$4+CM156*parameters!S$4</f>
        <v>61248.816029944828</v>
      </c>
      <c r="CO156" s="262">
        <f t="shared" si="119"/>
        <v>45460.912542452155</v>
      </c>
      <c r="CP156" s="262">
        <f t="shared" si="120"/>
        <v>11152.69148711579</v>
      </c>
      <c r="CQ156" s="262">
        <f t="shared" si="121"/>
        <v>4171.4108398801427</v>
      </c>
      <c r="CR156" s="262">
        <f t="shared" si="122"/>
        <v>395.6774487940001</v>
      </c>
      <c r="CS156" s="262">
        <f t="shared" si="123"/>
        <v>68.123711702740579</v>
      </c>
      <c r="CT156" s="349" t="s">
        <v>4177</v>
      </c>
      <c r="CU156" t="s">
        <v>4178</v>
      </c>
      <c r="CV156" t="s">
        <v>4179</v>
      </c>
      <c r="CW156">
        <v>134207</v>
      </c>
      <c r="CX156" s="262">
        <v>5.3239569932398791E-2</v>
      </c>
      <c r="CY156">
        <v>11602</v>
      </c>
      <c r="CZ156">
        <v>0.91355145000000004</v>
      </c>
      <c r="DA156">
        <v>85410</v>
      </c>
      <c r="DB156">
        <v>46771</v>
      </c>
      <c r="DC156">
        <v>1218</v>
      </c>
      <c r="DD156">
        <v>479</v>
      </c>
      <c r="DE156">
        <v>115</v>
      </c>
      <c r="DF156">
        <v>157</v>
      </c>
      <c r="DG156">
        <v>78018</v>
      </c>
      <c r="DH156">
        <v>42730</v>
      </c>
      <c r="DI156">
        <v>1127</v>
      </c>
      <c r="DJ156">
        <v>452</v>
      </c>
      <c r="DK156">
        <v>109</v>
      </c>
      <c r="DL156">
        <v>151</v>
      </c>
      <c r="DM156" s="262">
        <v>7392</v>
      </c>
      <c r="DN156" s="262">
        <v>4041</v>
      </c>
      <c r="DO156" s="262">
        <v>91</v>
      </c>
      <c r="DP156" s="262">
        <v>27</v>
      </c>
      <c r="DQ156" s="262">
        <v>6</v>
      </c>
      <c r="DR156" s="262">
        <v>6</v>
      </c>
      <c r="DS156" s="262">
        <v>0.63640495652238704</v>
      </c>
      <c r="DT156" s="262">
        <v>0.34849896056092455</v>
      </c>
      <c r="DU156" s="262">
        <v>9.0755325728166195E-3</v>
      </c>
      <c r="DV156" s="262">
        <v>3.5691133845477509E-3</v>
      </c>
      <c r="DW156" s="262">
        <v>8.568852593381865E-4</v>
      </c>
      <c r="DX156" s="262">
        <v>1.1698346584008287E-3</v>
      </c>
      <c r="DY156" s="262">
        <v>4448.17</v>
      </c>
      <c r="DZ156" s="262">
        <v>2056.35</v>
      </c>
      <c r="EA156" s="262">
        <v>13.04</v>
      </c>
      <c r="EB156" s="262">
        <v>362.09</v>
      </c>
      <c r="EC156" s="262">
        <v>104.13</v>
      </c>
      <c r="ED156" s="262">
        <v>111.01</v>
      </c>
      <c r="EE156" s="262">
        <f t="shared" si="88"/>
        <v>0.62696288403180356</v>
      </c>
      <c r="EF156" s="262">
        <f t="shared" si="89"/>
        <v>0.28983944556498498</v>
      </c>
      <c r="EG156" s="262">
        <f t="shared" si="90"/>
        <v>1.8379684247172923E-3</v>
      </c>
      <c r="EH156" s="262">
        <f t="shared" si="91"/>
        <v>5.1036041940635303E-2</v>
      </c>
      <c r="EI156" s="262">
        <f t="shared" si="92"/>
        <v>1.4676967182961015E-2</v>
      </c>
      <c r="EJ156" s="262">
        <f t="shared" si="93"/>
        <v>1.5646692854897747E-2</v>
      </c>
      <c r="EK156" s="262">
        <v>2.0782929000000001E-3</v>
      </c>
      <c r="EP156" s="262">
        <v>2.4941778766055809E-3</v>
      </c>
      <c r="EQ156" s="262">
        <v>5.0142262484811302E-2</v>
      </c>
      <c r="EU156" s="262">
        <v>1945.46</v>
      </c>
    </row>
    <row r="157" spans="1:151">
      <c r="A157" s="352">
        <v>7211</v>
      </c>
      <c r="B157" s="262">
        <v>7</v>
      </c>
      <c r="C157" s="262">
        <v>2</v>
      </c>
      <c r="D157" s="262">
        <v>11</v>
      </c>
      <c r="E157" s="262" t="s">
        <v>190</v>
      </c>
      <c r="F157" s="262" t="s">
        <v>2509</v>
      </c>
      <c r="G157" s="262" t="s">
        <v>2510</v>
      </c>
      <c r="H157" s="262" t="s">
        <v>2202</v>
      </c>
      <c r="I157" s="262">
        <v>1.0941403562657133E-3</v>
      </c>
      <c r="J157" s="262">
        <v>2.4930345245305876</v>
      </c>
      <c r="K157" s="262">
        <v>2.2725321888412018</v>
      </c>
      <c r="L157" s="262">
        <v>2.9023482910950942</v>
      </c>
      <c r="M157" s="262">
        <v>3.8387470997679816</v>
      </c>
      <c r="N157" s="262">
        <v>2.9519519519519521</v>
      </c>
      <c r="O157" s="262">
        <v>4.2932242990654208</v>
      </c>
      <c r="P157" s="262">
        <v>3.009557945041816</v>
      </c>
      <c r="Q157" s="262">
        <v>2.7325800376647833</v>
      </c>
      <c r="R157" s="262">
        <v>2.1435726210350583</v>
      </c>
      <c r="S157" s="262">
        <v>3.2153846153846155</v>
      </c>
      <c r="T157" s="262">
        <v>3.2153846153846155</v>
      </c>
      <c r="U157">
        <v>3302</v>
      </c>
      <c r="V157">
        <v>3262</v>
      </c>
      <c r="W157">
        <v>8602</v>
      </c>
      <c r="X157">
        <v>2390</v>
      </c>
      <c r="Y157">
        <v>1693</v>
      </c>
      <c r="Z157">
        <v>1130</v>
      </c>
      <c r="AA157">
        <v>1788</v>
      </c>
      <c r="AB157">
        <v>0</v>
      </c>
      <c r="AC157">
        <v>8232</v>
      </c>
      <c r="AD157">
        <v>7413</v>
      </c>
      <c r="AE157">
        <v>24966</v>
      </c>
      <c r="AF157">
        <v>8584</v>
      </c>
      <c r="AG157">
        <v>6194</v>
      </c>
      <c r="AH157">
        <v>2735</v>
      </c>
      <c r="AI157" s="262">
        <v>5748</v>
      </c>
      <c r="AJ157" s="262">
        <v>0</v>
      </c>
      <c r="AK157" s="262">
        <v>0.51564914992272026</v>
      </c>
      <c r="AL157" s="262">
        <v>0.15484930448222567</v>
      </c>
      <c r="AM157" s="262">
        <v>0.2481163060278207</v>
      </c>
      <c r="AN157" s="262">
        <v>6.4142194744976816E-2</v>
      </c>
      <c r="AO157" s="262">
        <v>1.7243044822256567E-2</v>
      </c>
      <c r="AP157" s="262">
        <v>0.13588196521827309</v>
      </c>
      <c r="AQ157" s="262">
        <v>0.17583531917051159</v>
      </c>
      <c r="AR157" s="262">
        <v>0.23170917203265223</v>
      </c>
      <c r="AS157" s="262">
        <v>0.18595886359411179</v>
      </c>
      <c r="AT157" s="262">
        <v>9.8429921073535126E-2</v>
      </c>
      <c r="AU157" s="262">
        <v>7.4616775676452196E-2</v>
      </c>
      <c r="AV157" s="262">
        <v>4.1863137791749057E-2</v>
      </c>
      <c r="AW157" s="262">
        <v>2.0585103686051816E-2</v>
      </c>
      <c r="AX157" s="262">
        <v>1.2607953489158174E-2</v>
      </c>
      <c r="AY157" s="262">
        <v>2.2511788267504943E-2</v>
      </c>
      <c r="AZ157" s="262">
        <v>10676</v>
      </c>
      <c r="BA157" s="262">
        <v>3206</v>
      </c>
      <c r="BB157" s="262">
        <v>5137</v>
      </c>
      <c r="BC157" s="262">
        <v>1328</v>
      </c>
      <c r="BD157" s="262">
        <v>357</v>
      </c>
      <c r="BE157" s="262">
        <v>59173</v>
      </c>
      <c r="BF157" s="262">
        <v>1</v>
      </c>
      <c r="BG157" s="262">
        <v>2</v>
      </c>
      <c r="BH157" s="262">
        <v>3.39</v>
      </c>
      <c r="BI157" s="262">
        <v>8.8000000000000007</v>
      </c>
      <c r="BJ157" s="262">
        <v>36</v>
      </c>
      <c r="BK157" s="262">
        <f t="shared" si="94"/>
        <v>59041</v>
      </c>
      <c r="BL157" s="262">
        <f t="shared" si="95"/>
        <v>-132</v>
      </c>
      <c r="BM157" s="274">
        <f t="shared" si="96"/>
        <v>-2.2307471312929886E-3</v>
      </c>
      <c r="BN157" s="262">
        <f t="shared" si="97"/>
        <v>5.6419254460455734E-4</v>
      </c>
      <c r="BO157" s="262">
        <f t="shared" si="84"/>
        <v>1.6942687317368031E-4</v>
      </c>
      <c r="BP157" s="262">
        <f t="shared" si="85"/>
        <v>2.7147406347261248E-4</v>
      </c>
      <c r="BQ157" s="262">
        <f t="shared" si="86"/>
        <v>7.0180563809933699E-5</v>
      </c>
      <c r="BR157" s="262">
        <f t="shared" si="87"/>
        <v>1.8866311204929467E-5</v>
      </c>
      <c r="BS157" s="262">
        <f t="shared" si="98"/>
        <v>60.368602272687639</v>
      </c>
      <c r="BT157" s="262">
        <f t="shared" si="99"/>
        <v>18.128675429583794</v>
      </c>
      <c r="BU157" s="262">
        <f t="shared" si="100"/>
        <v>29.047724791569536</v>
      </c>
      <c r="BV157" s="262">
        <f t="shared" si="101"/>
        <v>7.5093203276629055</v>
      </c>
      <c r="BW157" s="262">
        <f t="shared" si="102"/>
        <v>2.0186952989274531</v>
      </c>
      <c r="BX157" s="262">
        <f t="shared" si="103"/>
        <v>60.368602272687639</v>
      </c>
      <c r="BY157" s="262">
        <f t="shared" si="104"/>
        <v>36.257350859167587</v>
      </c>
      <c r="BZ157" s="262">
        <f t="shared" si="105"/>
        <v>98.471787043420733</v>
      </c>
      <c r="CA157" s="262">
        <f t="shared" si="106"/>
        <v>66.082018883433577</v>
      </c>
      <c r="CB157" s="262">
        <f t="shared" si="107"/>
        <v>72.673030761388318</v>
      </c>
      <c r="CC157" s="262">
        <f t="shared" si="108"/>
        <v>333.85278982009783</v>
      </c>
      <c r="CD157" s="262">
        <f t="shared" si="109"/>
        <v>45.364573174357972</v>
      </c>
      <c r="CE157" s="262">
        <f t="shared" si="110"/>
        <v>58.703111853982627</v>
      </c>
      <c r="CF157" s="262">
        <f t="shared" si="111"/>
        <v>77.35675351000593</v>
      </c>
      <c r="CG157" s="262">
        <f t="shared" si="112"/>
        <v>62.082885402669241</v>
      </c>
      <c r="CH157" s="262">
        <f t="shared" si="113"/>
        <v>32.861103752171744</v>
      </c>
      <c r="CI157" s="262">
        <f t="shared" si="114"/>
        <v>24.911018726963984</v>
      </c>
      <c r="CJ157" s="262">
        <f t="shared" si="115"/>
        <v>13.976125342398593</v>
      </c>
      <c r="CK157" s="262">
        <f t="shared" si="116"/>
        <v>6.8723942943243781</v>
      </c>
      <c r="CL157" s="262">
        <f t="shared" si="117"/>
        <v>4.2092004462774932</v>
      </c>
      <c r="CM157" s="262">
        <f t="shared" si="118"/>
        <v>7.5156233169458719</v>
      </c>
      <c r="CN157" s="262">
        <f>CD157*parameters!J$4+CE157*parameters!K$4+CF157*parameters!L$4+CG157*parameters!M$4+CH157*parameters!N$4+CI157*parameters!O$4+CJ157*parameters!P$4+CK157*parameters!Q$4+CL157*parameters!R$4+CM157*parameters!S$4</f>
        <v>26873.177575751153</v>
      </c>
      <c r="CO157" s="262">
        <f t="shared" si="119"/>
        <v>13857.13117265839</v>
      </c>
      <c r="CP157" s="262">
        <f t="shared" si="120"/>
        <v>4161.2928568324096</v>
      </c>
      <c r="CQ157" s="262">
        <f t="shared" si="121"/>
        <v>6667.6735513250414</v>
      </c>
      <c r="CR157" s="262">
        <f t="shared" si="122"/>
        <v>1723.7045894801745</v>
      </c>
      <c r="CS157" s="262">
        <f t="shared" si="123"/>
        <v>463.37540545513724</v>
      </c>
      <c r="CT157" s="349" t="s">
        <v>4180</v>
      </c>
      <c r="CU157" t="s">
        <v>4181</v>
      </c>
      <c r="CV157" t="s">
        <v>4182</v>
      </c>
      <c r="CW157">
        <v>51908</v>
      </c>
      <c r="CX157" s="262">
        <v>2.0591769401379634E-2</v>
      </c>
      <c r="CY157">
        <v>6345</v>
      </c>
      <c r="CZ157">
        <v>0.87776451</v>
      </c>
      <c r="DA157">
        <v>31911</v>
      </c>
      <c r="DB157">
        <v>19401</v>
      </c>
      <c r="DC157">
        <v>187</v>
      </c>
      <c r="DD157">
        <v>280</v>
      </c>
      <c r="DE157">
        <v>59</v>
      </c>
      <c r="DF157">
        <v>71</v>
      </c>
      <c r="DG157">
        <v>28011</v>
      </c>
      <c r="DH157">
        <v>17030</v>
      </c>
      <c r="DI157">
        <v>164</v>
      </c>
      <c r="DJ157">
        <v>246</v>
      </c>
      <c r="DK157">
        <v>52</v>
      </c>
      <c r="DL157">
        <v>62</v>
      </c>
      <c r="DM157" s="262">
        <v>3900</v>
      </c>
      <c r="DN157" s="262">
        <v>2371</v>
      </c>
      <c r="DO157" s="262">
        <v>23</v>
      </c>
      <c r="DP157" s="262">
        <v>34</v>
      </c>
      <c r="DQ157" s="262">
        <v>7</v>
      </c>
      <c r="DR157" s="262">
        <v>9</v>
      </c>
      <c r="DS157" s="262">
        <v>0.61476073052323343</v>
      </c>
      <c r="DT157" s="262">
        <v>0.37375741696848269</v>
      </c>
      <c r="DU157" s="262">
        <v>3.6025275487400784E-3</v>
      </c>
      <c r="DV157" s="262">
        <v>5.3941588965092085E-3</v>
      </c>
      <c r="DW157" s="262">
        <v>1.1366263389072976E-3</v>
      </c>
      <c r="DX157" s="262">
        <v>1.3678045773291207E-3</v>
      </c>
      <c r="DY157" s="262">
        <v>1720.45</v>
      </c>
      <c r="DZ157" s="262">
        <v>795.34</v>
      </c>
      <c r="EA157" s="262">
        <v>5.04</v>
      </c>
      <c r="EB157" s="262">
        <v>140.05000000000001</v>
      </c>
      <c r="EC157" s="262">
        <v>40.270000000000003</v>
      </c>
      <c r="ED157" s="262">
        <v>42.93</v>
      </c>
      <c r="EE157" s="262">
        <f t="shared" si="88"/>
        <v>0.62696787265677389</v>
      </c>
      <c r="EF157" s="262">
        <f t="shared" si="89"/>
        <v>0.28983848867379963</v>
      </c>
      <c r="EG157" s="262">
        <f t="shared" si="90"/>
        <v>1.8366811463222648E-3</v>
      </c>
      <c r="EH157" s="262">
        <f t="shared" si="91"/>
        <v>5.1037141774292298E-2</v>
      </c>
      <c r="EI157" s="262">
        <f t="shared" si="92"/>
        <v>1.4675228127459842E-2</v>
      </c>
      <c r="EJ157" s="262">
        <f t="shared" si="93"/>
        <v>1.5644587621352148E-2</v>
      </c>
      <c r="EK157" s="262">
        <v>8.0383440000000004E-4</v>
      </c>
      <c r="EP157" s="262">
        <v>1.3174292974976673E-3</v>
      </c>
      <c r="EQ157" s="262">
        <v>2.6485234377193089E-2</v>
      </c>
      <c r="EU157" s="262">
        <v>1027.5899999999999</v>
      </c>
    </row>
    <row r="158" spans="1:151">
      <c r="A158" s="352">
        <v>7231</v>
      </c>
      <c r="B158" s="262">
        <v>7</v>
      </c>
      <c r="C158" s="262">
        <v>2</v>
      </c>
      <c r="D158" s="262">
        <v>31</v>
      </c>
      <c r="E158" s="262" t="s">
        <v>190</v>
      </c>
      <c r="F158" s="262" t="s">
        <v>2511</v>
      </c>
      <c r="G158" s="262" t="s">
        <v>2512</v>
      </c>
      <c r="H158" s="262" t="s">
        <v>2202</v>
      </c>
      <c r="I158" s="262">
        <v>2.1509180177922528E-3</v>
      </c>
      <c r="J158" s="262">
        <v>1.2549395957999323</v>
      </c>
      <c r="K158" s="262">
        <v>1.3028311425682508</v>
      </c>
      <c r="L158" s="262">
        <v>1.4398932717963511</v>
      </c>
      <c r="M158" s="262">
        <v>1.4950396825396826</v>
      </c>
      <c r="N158" s="262">
        <v>1.3737588652482269</v>
      </c>
      <c r="O158" s="262">
        <v>1.6246562786434464</v>
      </c>
      <c r="P158" s="262">
        <v>1.5044490075290897</v>
      </c>
      <c r="Q158" s="262">
        <v>1.302919708029197</v>
      </c>
      <c r="R158" s="262">
        <v>1.2036306235201262</v>
      </c>
      <c r="S158" s="262">
        <v>1.301418439716312</v>
      </c>
      <c r="T158" s="262">
        <v>1.301418439716312</v>
      </c>
      <c r="U158">
        <v>8857</v>
      </c>
      <c r="V158">
        <v>3956</v>
      </c>
      <c r="W158">
        <v>13867</v>
      </c>
      <c r="X158">
        <v>5442</v>
      </c>
      <c r="Y158">
        <v>5104</v>
      </c>
      <c r="Z158">
        <v>2911</v>
      </c>
      <c r="AA158">
        <v>3102</v>
      </c>
      <c r="AB158">
        <v>0</v>
      </c>
      <c r="AC158">
        <v>11115</v>
      </c>
      <c r="AD158">
        <v>5154</v>
      </c>
      <c r="AE158">
        <v>19967</v>
      </c>
      <c r="AF158">
        <v>7965</v>
      </c>
      <c r="AG158">
        <v>7941</v>
      </c>
      <c r="AH158">
        <v>3667</v>
      </c>
      <c r="AI158" s="262">
        <v>4037</v>
      </c>
      <c r="AJ158" s="262">
        <v>0</v>
      </c>
      <c r="AK158" s="262">
        <v>0.75727869094125455</v>
      </c>
      <c r="AL158" s="262">
        <v>0.16159308125107491</v>
      </c>
      <c r="AM158" s="262">
        <v>7.3585415591754508E-2</v>
      </c>
      <c r="AN158" s="262">
        <v>6.2160634873836022E-3</v>
      </c>
      <c r="AO158" s="262">
        <v>1.3267487285324685E-3</v>
      </c>
      <c r="AP158" s="262">
        <v>1.9295049785119291E-2</v>
      </c>
      <c r="AQ158" s="262">
        <v>8.0062960932387739E-2</v>
      </c>
      <c r="AR158" s="262">
        <v>0.14422651787135454</v>
      </c>
      <c r="AS158" s="262">
        <v>0.17915568682241834</v>
      </c>
      <c r="AT158" s="262">
        <v>0.15315777372972783</v>
      </c>
      <c r="AU158" s="262">
        <v>0.17397378985904532</v>
      </c>
      <c r="AV158" s="262">
        <v>0.11322356436694198</v>
      </c>
      <c r="AW158" s="262">
        <v>5.2650195426489577E-2</v>
      </c>
      <c r="AX158" s="262">
        <v>3.0702297366605947E-2</v>
      </c>
      <c r="AY158" s="262">
        <v>5.3552163839909447E-2</v>
      </c>
      <c r="AZ158" s="262">
        <v>30822</v>
      </c>
      <c r="BA158" s="262">
        <v>6577</v>
      </c>
      <c r="BB158" s="262">
        <v>2995</v>
      </c>
      <c r="BC158" s="262">
        <v>253</v>
      </c>
      <c r="BD158" s="262">
        <v>54</v>
      </c>
      <c r="BE158" s="262">
        <v>56913</v>
      </c>
      <c r="BF158" s="262">
        <v>1</v>
      </c>
      <c r="BG158" s="262">
        <v>2</v>
      </c>
      <c r="BH158" s="262">
        <v>3.13</v>
      </c>
      <c r="BI158" s="262">
        <v>9.9</v>
      </c>
      <c r="BJ158" s="262">
        <v>20</v>
      </c>
      <c r="BK158" s="262">
        <f t="shared" si="94"/>
        <v>56935</v>
      </c>
      <c r="BL158" s="262">
        <f t="shared" si="95"/>
        <v>22</v>
      </c>
      <c r="BM158" s="274">
        <f t="shared" si="96"/>
        <v>3.8655491715425299E-4</v>
      </c>
      <c r="BN158" s="262">
        <f t="shared" si="97"/>
        <v>1.628844380835675E-3</v>
      </c>
      <c r="BO158" s="262">
        <f t="shared" si="84"/>
        <v>3.4757347001350446E-4</v>
      </c>
      <c r="BP158" s="262">
        <f t="shared" si="85"/>
        <v>1.5827619624303571E-4</v>
      </c>
      <c r="BQ158" s="262">
        <f t="shared" si="86"/>
        <v>1.3370242954753935E-5</v>
      </c>
      <c r="BR158" s="262">
        <f t="shared" si="87"/>
        <v>2.8537277452834486E-6</v>
      </c>
      <c r="BS158" s="262">
        <f t="shared" si="98"/>
        <v>174.28634874941721</v>
      </c>
      <c r="BT158" s="262">
        <f t="shared" si="99"/>
        <v>37.190361291444979</v>
      </c>
      <c r="BU158" s="262">
        <f t="shared" si="100"/>
        <v>16.93555299800482</v>
      </c>
      <c r="BV158" s="262">
        <f t="shared" si="101"/>
        <v>1.4306159961586711</v>
      </c>
      <c r="BW158" s="262">
        <f t="shared" si="102"/>
        <v>0.30534886874532902</v>
      </c>
      <c r="BX158" s="262">
        <f t="shared" si="103"/>
        <v>174.28634874941721</v>
      </c>
      <c r="BY158" s="262">
        <f t="shared" si="104"/>
        <v>74.380722582889959</v>
      </c>
      <c r="BZ158" s="262">
        <f t="shared" si="105"/>
        <v>53.008280883755084</v>
      </c>
      <c r="CA158" s="262">
        <f t="shared" si="106"/>
        <v>14.163098361970844</v>
      </c>
      <c r="CB158" s="262">
        <f t="shared" si="107"/>
        <v>6.1069773749065801</v>
      </c>
      <c r="CC158" s="262">
        <f t="shared" si="108"/>
        <v>321.94542795293972</v>
      </c>
      <c r="CD158" s="262">
        <f t="shared" si="109"/>
        <v>6.2119530604435074</v>
      </c>
      <c r="CE158" s="262">
        <f t="shared" si="110"/>
        <v>25.775904220557063</v>
      </c>
      <c r="CF158" s="262">
        <f t="shared" si="111"/>
        <v>46.433068018255547</v>
      </c>
      <c r="CG158" s="262">
        <f t="shared" si="112"/>
        <v>57.678354264246316</v>
      </c>
      <c r="CH158" s="262">
        <f t="shared" si="113"/>
        <v>49.308445007736736</v>
      </c>
      <c r="CI158" s="262">
        <f t="shared" si="114"/>
        <v>56.010066228765155</v>
      </c>
      <c r="CJ158" s="262">
        <f t="shared" si="115"/>
        <v>36.451808884472349</v>
      </c>
      <c r="CK158" s="262">
        <f t="shared" si="116"/>
        <v>16.950489698387095</v>
      </c>
      <c r="CL158" s="262">
        <f t="shared" si="117"/>
        <v>9.8844642648303651</v>
      </c>
      <c r="CM158" s="262">
        <f t="shared" si="118"/>
        <v>17.24087430524559</v>
      </c>
      <c r="CN158" s="262">
        <f>CD158*parameters!J$4+CE158*parameters!K$4+CF158*parameters!L$4+CG158*parameters!M$4+CH158*parameters!N$4+CI158*parameters!O$4+CJ158*parameters!P$4+CK158*parameters!Q$4+CL158*parameters!R$4+CM158*parameters!S$4</f>
        <v>36433.446328450416</v>
      </c>
      <c r="CO158" s="262">
        <f t="shared" si="119"/>
        <v>27590.272542087387</v>
      </c>
      <c r="CP158" s="262">
        <f t="shared" si="120"/>
        <v>5887.392852809965</v>
      </c>
      <c r="CQ158" s="262">
        <f t="shared" si="121"/>
        <v>2680.9702895189062</v>
      </c>
      <c r="CR158" s="262">
        <f t="shared" si="122"/>
        <v>226.47261544183078</v>
      </c>
      <c r="CS158" s="262">
        <f t="shared" si="123"/>
        <v>48.338028592327525</v>
      </c>
      <c r="CT158" s="349" t="s">
        <v>4183</v>
      </c>
      <c r="CU158" t="s">
        <v>4184</v>
      </c>
      <c r="CV158" t="s">
        <v>4185</v>
      </c>
      <c r="CW158">
        <v>73591</v>
      </c>
      <c r="CX158" s="262">
        <v>2.9193359443957168E-2</v>
      </c>
      <c r="CY158">
        <v>4953</v>
      </c>
      <c r="CZ158">
        <v>0.93269557000000003</v>
      </c>
      <c r="DA158">
        <v>44257</v>
      </c>
      <c r="DB158">
        <v>28508</v>
      </c>
      <c r="DC158">
        <v>362</v>
      </c>
      <c r="DD158">
        <v>309</v>
      </c>
      <c r="DE158">
        <v>52</v>
      </c>
      <c r="DF158">
        <v>81</v>
      </c>
      <c r="DG158">
        <v>41278</v>
      </c>
      <c r="DH158">
        <v>26588</v>
      </c>
      <c r="DI158">
        <v>344</v>
      </c>
      <c r="DJ158">
        <v>295</v>
      </c>
      <c r="DK158">
        <v>50</v>
      </c>
      <c r="DL158">
        <v>78</v>
      </c>
      <c r="DM158" s="262">
        <v>2979</v>
      </c>
      <c r="DN158" s="262">
        <v>1920</v>
      </c>
      <c r="DO158" s="262">
        <v>18</v>
      </c>
      <c r="DP158" s="262">
        <v>14</v>
      </c>
      <c r="DQ158" s="262">
        <v>2</v>
      </c>
      <c r="DR158" s="262">
        <v>3</v>
      </c>
      <c r="DS158" s="262">
        <v>0.60139147450095798</v>
      </c>
      <c r="DT158" s="262">
        <v>0.38738432688779878</v>
      </c>
      <c r="DU158" s="262">
        <v>4.9190797787772959E-3</v>
      </c>
      <c r="DV158" s="262">
        <v>4.1988830155861448E-3</v>
      </c>
      <c r="DW158" s="262">
        <v>7.0660814501773313E-4</v>
      </c>
      <c r="DX158" s="262">
        <v>1.1006780720468536E-3</v>
      </c>
      <c r="DY158" s="262">
        <v>2439.1</v>
      </c>
      <c r="DZ158" s="262">
        <v>1127.58</v>
      </c>
      <c r="EA158" s="262">
        <v>7.15</v>
      </c>
      <c r="EB158" s="262">
        <v>198.55</v>
      </c>
      <c r="EC158" s="262">
        <v>57.1</v>
      </c>
      <c r="ED158" s="262">
        <v>60.88</v>
      </c>
      <c r="EE158" s="262">
        <f t="shared" si="88"/>
        <v>0.62695997285598248</v>
      </c>
      <c r="EF158" s="262">
        <f t="shared" si="89"/>
        <v>0.28983950071458681</v>
      </c>
      <c r="EG158" s="262">
        <f t="shared" si="90"/>
        <v>1.8378761862655384E-3</v>
      </c>
      <c r="EH158" s="262">
        <f t="shared" si="91"/>
        <v>5.1036407941681489E-2</v>
      </c>
      <c r="EI158" s="262">
        <f t="shared" si="92"/>
        <v>1.4677304928078635E-2</v>
      </c>
      <c r="EJ158" s="262">
        <f t="shared" si="93"/>
        <v>1.5648937373405031E-2</v>
      </c>
      <c r="EK158" s="262">
        <v>1.1396123E-3</v>
      </c>
      <c r="EP158" s="262">
        <v>1.4003117342093903E-3</v>
      </c>
      <c r="EQ158" s="262">
        <v>2.8151479970966023E-2</v>
      </c>
      <c r="EU158" s="262">
        <v>1092.24</v>
      </c>
    </row>
    <row r="159" spans="1:151">
      <c r="A159" s="352">
        <v>7232</v>
      </c>
      <c r="B159" s="262">
        <v>7</v>
      </c>
      <c r="C159" s="262">
        <v>2</v>
      </c>
      <c r="D159" s="262">
        <v>32</v>
      </c>
      <c r="E159" s="262" t="s">
        <v>190</v>
      </c>
      <c r="F159" s="262" t="s">
        <v>2513</v>
      </c>
      <c r="G159" s="262" t="s">
        <v>2514</v>
      </c>
      <c r="H159" s="262" t="s">
        <v>2202</v>
      </c>
      <c r="I159" s="262">
        <v>1.873155183917997E-3</v>
      </c>
      <c r="J159" s="262">
        <v>1.1827646964600353</v>
      </c>
      <c r="K159" s="262">
        <v>1.2191223481546063</v>
      </c>
      <c r="L159" s="262">
        <v>1.4236184708554125</v>
      </c>
      <c r="M159" s="262">
        <v>1.4509962304792676</v>
      </c>
      <c r="N159" s="262">
        <v>1.4827309236947792</v>
      </c>
      <c r="O159" s="262">
        <v>1.4089020771513354</v>
      </c>
      <c r="P159" s="262">
        <v>1.385509838998211</v>
      </c>
      <c r="Q159" s="262">
        <v>1.2402896642527979</v>
      </c>
      <c r="R159" s="262">
        <v>1.2402896642527979</v>
      </c>
      <c r="S159" s="262">
        <v>1.235387045813586</v>
      </c>
      <c r="T159" s="262">
        <v>1.235387045813586</v>
      </c>
      <c r="U159">
        <v>6243</v>
      </c>
      <c r="V159">
        <v>3441</v>
      </c>
      <c r="W159">
        <v>13210</v>
      </c>
      <c r="X159">
        <v>4959</v>
      </c>
      <c r="Y159">
        <v>3921</v>
      </c>
      <c r="Z159">
        <v>3038</v>
      </c>
      <c r="AA159">
        <v>3482</v>
      </c>
      <c r="AB159">
        <v>0</v>
      </c>
      <c r="AC159">
        <v>7384</v>
      </c>
      <c r="AD159">
        <v>4195</v>
      </c>
      <c r="AE159">
        <v>18806</v>
      </c>
      <c r="AF159">
        <v>7235</v>
      </c>
      <c r="AG159">
        <v>5472</v>
      </c>
      <c r="AH159">
        <v>3768</v>
      </c>
      <c r="AI159" s="262">
        <v>4301</v>
      </c>
      <c r="AJ159" s="262">
        <v>0</v>
      </c>
      <c r="AK159" s="262">
        <v>0.76535477500352656</v>
      </c>
      <c r="AL159" s="262">
        <v>0.16479052052475668</v>
      </c>
      <c r="AM159" s="262">
        <v>6.4917477782479902E-2</v>
      </c>
      <c r="AN159" s="262">
        <v>3.8087177316969952E-3</v>
      </c>
      <c r="AO159" s="262">
        <v>1.1285089575398504E-3</v>
      </c>
      <c r="AP159" s="262">
        <v>1.6875865832668653E-2</v>
      </c>
      <c r="AQ159" s="262">
        <v>6.5278535745770541E-2</v>
      </c>
      <c r="AR159" s="262">
        <v>0.13133369715796986</v>
      </c>
      <c r="AS159" s="262">
        <v>0.17843499433273163</v>
      </c>
      <c r="AT159" s="262">
        <v>0.16069854330212838</v>
      </c>
      <c r="AU159" s="262">
        <v>0.17226396876705427</v>
      </c>
      <c r="AV159" s="262">
        <v>0.11491960874858319</v>
      </c>
      <c r="AW159" s="262">
        <v>5.8414844045170229E-2</v>
      </c>
      <c r="AX159" s="262">
        <v>3.7760799294739938E-2</v>
      </c>
      <c r="AY159" s="262">
        <v>6.4019142773183324E-2</v>
      </c>
      <c r="AZ159" s="262">
        <v>27128</v>
      </c>
      <c r="BA159" s="262">
        <v>5841</v>
      </c>
      <c r="BB159" s="262">
        <v>2301</v>
      </c>
      <c r="BC159" s="262">
        <v>135</v>
      </c>
      <c r="BD159" s="262">
        <v>40</v>
      </c>
      <c r="BE159" s="262">
        <v>48520</v>
      </c>
      <c r="BF159" s="262">
        <v>1</v>
      </c>
      <c r="BG159" s="262">
        <v>2</v>
      </c>
      <c r="BH159" s="262">
        <v>3.4699999999999998</v>
      </c>
      <c r="BI159" s="262">
        <v>8.9</v>
      </c>
      <c r="BJ159" s="262">
        <v>13</v>
      </c>
      <c r="BK159" s="262">
        <f t="shared" si="94"/>
        <v>48516</v>
      </c>
      <c r="BL159" s="262">
        <f t="shared" si="95"/>
        <v>-4</v>
      </c>
      <c r="BM159" s="274">
        <f t="shared" si="96"/>
        <v>-8.2440230832646336E-5</v>
      </c>
      <c r="BN159" s="262">
        <f t="shared" si="97"/>
        <v>1.433628264334248E-3</v>
      </c>
      <c r="BO159" s="262">
        <f t="shared" si="84"/>
        <v>3.0867821778149304E-4</v>
      </c>
      <c r="BP159" s="262">
        <f t="shared" si="85"/>
        <v>1.2160051003513362E-4</v>
      </c>
      <c r="BQ159" s="262">
        <f t="shared" si="86"/>
        <v>7.1343193632086213E-6</v>
      </c>
      <c r="BR159" s="262">
        <f t="shared" si="87"/>
        <v>2.1138724039136658E-6</v>
      </c>
      <c r="BS159" s="262">
        <f t="shared" si="98"/>
        <v>153.39822428376453</v>
      </c>
      <c r="BT159" s="262">
        <f t="shared" si="99"/>
        <v>33.028569302619758</v>
      </c>
      <c r="BU159" s="262">
        <f t="shared" si="100"/>
        <v>13.011254573759297</v>
      </c>
      <c r="BV159" s="262">
        <f t="shared" si="101"/>
        <v>0.76337217186332251</v>
      </c>
      <c r="BW159" s="262">
        <f t="shared" si="102"/>
        <v>0.22618434721876224</v>
      </c>
      <c r="BX159" s="262">
        <f t="shared" si="103"/>
        <v>153.39822428376453</v>
      </c>
      <c r="BY159" s="262">
        <f t="shared" si="104"/>
        <v>66.057138605239516</v>
      </c>
      <c r="BZ159" s="262">
        <f t="shared" si="105"/>
        <v>45.149053370944756</v>
      </c>
      <c r="CA159" s="262">
        <f t="shared" si="106"/>
        <v>6.7940123295835706</v>
      </c>
      <c r="CB159" s="262">
        <f t="shared" si="107"/>
        <v>2.940396513843909</v>
      </c>
      <c r="CC159" s="262">
        <f t="shared" si="108"/>
        <v>274.33882510337628</v>
      </c>
      <c r="CD159" s="262">
        <f t="shared" si="109"/>
        <v>4.6297052051365295</v>
      </c>
      <c r="CE159" s="262">
        <f t="shared" si="110"/>
        <v>17.90843680096344</v>
      </c>
      <c r="CF159" s="262">
        <f t="shared" si="111"/>
        <v>36.029932174800081</v>
      </c>
      <c r="CG159" s="262">
        <f t="shared" si="112"/>
        <v>48.951646702569199</v>
      </c>
      <c r="CH159" s="262">
        <f t="shared" si="113"/>
        <v>44.085849565329937</v>
      </c>
      <c r="CI159" s="262">
        <f t="shared" si="114"/>
        <v>47.258694799198373</v>
      </c>
      <c r="CJ159" s="262">
        <f t="shared" si="115"/>
        <v>31.526910445425994</v>
      </c>
      <c r="CK159" s="262">
        <f t="shared" si="116"/>
        <v>16.025459683948956</v>
      </c>
      <c r="CL159" s="262">
        <f t="shared" si="117"/>
        <v>10.359253313483354</v>
      </c>
      <c r="CM159" s="262">
        <f t="shared" si="118"/>
        <v>17.562936412520415</v>
      </c>
      <c r="CN159" s="262">
        <f>CD159*parameters!J$4+CE159*parameters!K$4+CF159*parameters!L$4+CG159*parameters!M$4+CH159*parameters!N$4+CI159*parameters!O$4+CJ159*parameters!P$4+CK159*parameters!Q$4+CL159*parameters!R$4+CM159*parameters!S$4</f>
        <v>32166.460456133067</v>
      </c>
      <c r="CO159" s="262">
        <f t="shared" si="119"/>
        <v>24618.754105063559</v>
      </c>
      <c r="CP159" s="262">
        <f t="shared" si="120"/>
        <v>5300.72776200517</v>
      </c>
      <c r="CQ159" s="262">
        <f t="shared" si="121"/>
        <v>2088.1654820020367</v>
      </c>
      <c r="CR159" s="262">
        <f t="shared" si="122"/>
        <v>122.51296830520423</v>
      </c>
      <c r="CS159" s="262">
        <f t="shared" si="123"/>
        <v>36.30013875709755</v>
      </c>
      <c r="CT159" s="349" t="s">
        <v>4186</v>
      </c>
      <c r="CU159" t="s">
        <v>4187</v>
      </c>
      <c r="CV159" t="s">
        <v>4188</v>
      </c>
      <c r="CW159">
        <v>64925</v>
      </c>
      <c r="CX159" s="262">
        <v>2.5755579648311874E-2</v>
      </c>
      <c r="CY159">
        <v>4581</v>
      </c>
      <c r="CZ159">
        <v>0.92944165999999995</v>
      </c>
      <c r="DA159">
        <v>34988</v>
      </c>
      <c r="DB159">
        <v>29102</v>
      </c>
      <c r="DC159">
        <v>277</v>
      </c>
      <c r="DD159">
        <v>384</v>
      </c>
      <c r="DE159">
        <v>24</v>
      </c>
      <c r="DF159">
        <v>51</v>
      </c>
      <c r="DG159">
        <v>32521</v>
      </c>
      <c r="DH159">
        <v>27047</v>
      </c>
      <c r="DI159">
        <v>262</v>
      </c>
      <c r="DJ159">
        <v>363</v>
      </c>
      <c r="DK159">
        <v>22</v>
      </c>
      <c r="DL159">
        <v>47</v>
      </c>
      <c r="DM159" s="262">
        <v>2467</v>
      </c>
      <c r="DN159" s="262">
        <v>2055</v>
      </c>
      <c r="DO159" s="262">
        <v>15</v>
      </c>
      <c r="DP159" s="262">
        <v>21</v>
      </c>
      <c r="DQ159" s="262">
        <v>2</v>
      </c>
      <c r="DR159" s="262">
        <v>4</v>
      </c>
      <c r="DS159" s="262">
        <v>0.53889872930304195</v>
      </c>
      <c r="DT159" s="262">
        <v>0.44824027724297266</v>
      </c>
      <c r="DU159" s="262">
        <v>4.2664613015017325E-3</v>
      </c>
      <c r="DV159" s="262">
        <v>5.9145167500962654E-3</v>
      </c>
      <c r="DW159" s="262">
        <v>3.6965729688101658E-4</v>
      </c>
      <c r="DX159" s="262">
        <v>7.8552175587216018E-4</v>
      </c>
      <c r="DY159" s="262">
        <v>2151.88</v>
      </c>
      <c r="DZ159" s="262">
        <v>994.79</v>
      </c>
      <c r="EA159" s="262">
        <v>6.31</v>
      </c>
      <c r="EB159" s="262">
        <v>175.17</v>
      </c>
      <c r="EC159" s="262">
        <v>50.38</v>
      </c>
      <c r="ED159" s="262">
        <v>53.7</v>
      </c>
      <c r="EE159" s="262">
        <f t="shared" si="88"/>
        <v>0.62696264527726875</v>
      </c>
      <c r="EF159" s="262">
        <f t="shared" si="89"/>
        <v>0.28983780224518751</v>
      </c>
      <c r="EG159" s="262">
        <f t="shared" si="90"/>
        <v>1.8384548821028892E-3</v>
      </c>
      <c r="EH159" s="262">
        <f t="shared" si="91"/>
        <v>5.1036789492545656E-2</v>
      </c>
      <c r="EI159" s="262">
        <f t="shared" si="92"/>
        <v>1.4678503480244623E-2</v>
      </c>
      <c r="EJ159" s="262">
        <f t="shared" si="93"/>
        <v>1.564580462265058E-2</v>
      </c>
      <c r="EK159" s="262">
        <v>1.0054122999999999E-3</v>
      </c>
      <c r="EP159" s="262">
        <v>1.1940531552444766E-3</v>
      </c>
      <c r="EQ159" s="262">
        <v>2.4004914522202572E-2</v>
      </c>
      <c r="EU159" s="262">
        <v>931.36</v>
      </c>
    </row>
    <row r="160" spans="1:151">
      <c r="A160" s="352">
        <v>7233</v>
      </c>
      <c r="B160" s="262">
        <v>7</v>
      </c>
      <c r="C160" s="262">
        <v>2</v>
      </c>
      <c r="D160" s="262">
        <v>33</v>
      </c>
      <c r="E160" s="262" t="s">
        <v>190</v>
      </c>
      <c r="F160" s="262" t="s">
        <v>2515</v>
      </c>
      <c r="G160" s="262" t="s">
        <v>2516</v>
      </c>
      <c r="H160" s="262" t="s">
        <v>2202</v>
      </c>
      <c r="I160" s="262">
        <v>1.2535263355208037E-3</v>
      </c>
      <c r="J160" s="262">
        <v>1.1650641025641026</v>
      </c>
      <c r="K160" s="262">
        <v>1.2343115124153499</v>
      </c>
      <c r="L160" s="262">
        <v>1.3879440258342304</v>
      </c>
      <c r="M160" s="262">
        <v>1.4142307692307692</v>
      </c>
      <c r="N160" s="262">
        <v>1.3512851897184823</v>
      </c>
      <c r="O160" s="262">
        <v>1.5714285714285714</v>
      </c>
      <c r="P160" s="262">
        <v>1.4927048260381595</v>
      </c>
      <c r="Q160" s="262">
        <v>1.2729124236252545</v>
      </c>
      <c r="R160" s="262">
        <v>1.1494768310911809</v>
      </c>
      <c r="S160" s="262">
        <v>1.09765625</v>
      </c>
      <c r="T160" s="262">
        <v>1.09765625</v>
      </c>
      <c r="U160">
        <v>3744</v>
      </c>
      <c r="V160">
        <v>2215</v>
      </c>
      <c r="W160">
        <v>9290</v>
      </c>
      <c r="X160">
        <v>3417</v>
      </c>
      <c r="Y160">
        <v>3147</v>
      </c>
      <c r="Z160">
        <v>1651</v>
      </c>
      <c r="AA160">
        <v>1408</v>
      </c>
      <c r="AB160">
        <v>0</v>
      </c>
      <c r="AC160">
        <v>4362</v>
      </c>
      <c r="AD160">
        <v>2734</v>
      </c>
      <c r="AE160">
        <v>12894</v>
      </c>
      <c r="AF160">
        <v>4781</v>
      </c>
      <c r="AG160">
        <v>4805</v>
      </c>
      <c r="AH160">
        <v>2019</v>
      </c>
      <c r="AI160" s="262">
        <v>1546</v>
      </c>
      <c r="AJ160" s="262">
        <v>0</v>
      </c>
      <c r="AK160" s="262">
        <v>0.77980607082630693</v>
      </c>
      <c r="AL160" s="262">
        <v>0.15497470489038787</v>
      </c>
      <c r="AM160" s="262">
        <v>5.9780775716694774E-2</v>
      </c>
      <c r="AN160" s="262">
        <v>4.0893760539629006E-3</v>
      </c>
      <c r="AO160" s="262">
        <v>1.3490725126475548E-3</v>
      </c>
      <c r="AP160" s="262">
        <v>1.4776007027230519E-2</v>
      </c>
      <c r="AQ160" s="262">
        <v>7.8177939515623046E-2</v>
      </c>
      <c r="AR160" s="262">
        <v>0.14336805119839377</v>
      </c>
      <c r="AS160" s="262">
        <v>0.17646505207679758</v>
      </c>
      <c r="AT160" s="262">
        <v>0.16068515497553018</v>
      </c>
      <c r="AU160" s="262">
        <v>0.1805119839377588</v>
      </c>
      <c r="AV160" s="262">
        <v>0.11061613753294014</v>
      </c>
      <c r="AW160" s="262">
        <v>5.590412849792948E-2</v>
      </c>
      <c r="AX160" s="262">
        <v>2.9897101267411217E-2</v>
      </c>
      <c r="AY160" s="262">
        <v>4.9598443970385243E-2</v>
      </c>
      <c r="AZ160" s="262">
        <v>18497</v>
      </c>
      <c r="BA160" s="262">
        <v>3676</v>
      </c>
      <c r="BB160" s="262">
        <v>1418</v>
      </c>
      <c r="BC160" s="262">
        <v>97</v>
      </c>
      <c r="BD160" s="262">
        <v>32</v>
      </c>
      <c r="BE160" s="262">
        <v>31880</v>
      </c>
      <c r="BF160" s="262">
        <v>1</v>
      </c>
      <c r="BG160" s="262">
        <v>2</v>
      </c>
      <c r="BH160" s="262">
        <v>3.15</v>
      </c>
      <c r="BI160" s="262">
        <v>9.3000000000000007</v>
      </c>
      <c r="BJ160" s="262">
        <v>21</v>
      </c>
      <c r="BK160" s="262">
        <f t="shared" si="94"/>
        <v>31890</v>
      </c>
      <c r="BL160" s="262">
        <f t="shared" si="95"/>
        <v>10</v>
      </c>
      <c r="BM160" s="274">
        <f t="shared" si="96"/>
        <v>3.1367628607277288E-4</v>
      </c>
      <c r="BN160" s="262">
        <f t="shared" si="97"/>
        <v>9.7750744637977675E-4</v>
      </c>
      <c r="BO160" s="262">
        <f t="shared" si="84"/>
        <v>1.9426487391966586E-4</v>
      </c>
      <c r="BP160" s="262">
        <f t="shared" si="85"/>
        <v>7.4936776718739445E-5</v>
      </c>
      <c r="BQ160" s="262">
        <f t="shared" si="86"/>
        <v>5.1261405794906395E-6</v>
      </c>
      <c r="BR160" s="262">
        <f t="shared" si="87"/>
        <v>1.6910979231309324E-6</v>
      </c>
      <c r="BS160" s="262">
        <f t="shared" si="98"/>
        <v>104.59329676263611</v>
      </c>
      <c r="BT160" s="262">
        <f t="shared" si="99"/>
        <v>20.786341509404249</v>
      </c>
      <c r="BU160" s="262">
        <f t="shared" si="100"/>
        <v>8.0182351089051203</v>
      </c>
      <c r="BV160" s="262">
        <f t="shared" si="101"/>
        <v>0.54849704200549843</v>
      </c>
      <c r="BW160" s="262">
        <f t="shared" si="102"/>
        <v>0.18094747777500977</v>
      </c>
      <c r="BX160" s="262">
        <f t="shared" si="103"/>
        <v>104.59329676263611</v>
      </c>
      <c r="BY160" s="262">
        <f t="shared" si="104"/>
        <v>41.572683018808497</v>
      </c>
      <c r="BZ160" s="262">
        <f t="shared" si="105"/>
        <v>25.257440593051129</v>
      </c>
      <c r="CA160" s="262">
        <f t="shared" si="106"/>
        <v>5.1010224906511361</v>
      </c>
      <c r="CB160" s="262">
        <f t="shared" si="107"/>
        <v>3.7998970332752053</v>
      </c>
      <c r="CC160" s="262">
        <f t="shared" si="108"/>
        <v>180.32433989842207</v>
      </c>
      <c r="CD160" s="262">
        <f t="shared" si="109"/>
        <v>2.6644737135197891</v>
      </c>
      <c r="CE160" s="262">
        <f t="shared" si="110"/>
        <v>14.097385337773492</v>
      </c>
      <c r="CF160" s="262">
        <f t="shared" si="111"/>
        <v>25.852749194873535</v>
      </c>
      <c r="CG160" s="262">
        <f t="shared" si="112"/>
        <v>31.820944030889198</v>
      </c>
      <c r="CH160" s="262">
        <f t="shared" si="113"/>
        <v>28.97544450243813</v>
      </c>
      <c r="CI160" s="262">
        <f t="shared" si="114"/>
        <v>32.550704347330921</v>
      </c>
      <c r="CJ160" s="262">
        <f t="shared" si="115"/>
        <v>19.9467819827405</v>
      </c>
      <c r="CK160" s="262">
        <f t="shared" si="116"/>
        <v>10.0808750689857</v>
      </c>
      <c r="CL160" s="262">
        <f t="shared" si="117"/>
        <v>5.3911750509222056</v>
      </c>
      <c r="CM160" s="262">
        <f t="shared" si="118"/>
        <v>8.9438066689485911</v>
      </c>
      <c r="CN160" s="262">
        <f>CD160*parameters!J$4+CE160*parameters!K$4+CF160*parameters!L$4+CG160*parameters!M$4+CH160*parameters!N$4+CI160*parameters!O$4+CJ160*parameters!P$4+CK160*parameters!Q$4+CL160*parameters!R$4+CM160*parameters!S$4</f>
        <v>20442.198724696966</v>
      </c>
      <c r="CO160" s="262">
        <f t="shared" si="119"/>
        <v>15940.950666556484</v>
      </c>
      <c r="CP160" s="262">
        <f t="shared" si="120"/>
        <v>3168.0237146705754</v>
      </c>
      <c r="CQ160" s="262">
        <f t="shared" si="121"/>
        <v>1222.0504971172134</v>
      </c>
      <c r="CR160" s="262">
        <f t="shared" si="122"/>
        <v>83.595837955126711</v>
      </c>
      <c r="CS160" s="262">
        <f t="shared" si="123"/>
        <v>27.578008397567576</v>
      </c>
      <c r="CT160" s="349" t="s">
        <v>4189</v>
      </c>
      <c r="CU160" t="s">
        <v>4190</v>
      </c>
      <c r="CV160" t="s">
        <v>4191</v>
      </c>
      <c r="CW160">
        <v>40506</v>
      </c>
      <c r="CX160" s="262">
        <v>1.6068625479160891E-2</v>
      </c>
      <c r="CY160">
        <v>2389</v>
      </c>
      <c r="CZ160">
        <v>0.94102107999999995</v>
      </c>
      <c r="DA160">
        <v>23636</v>
      </c>
      <c r="DB160">
        <v>16323</v>
      </c>
      <c r="DC160">
        <v>324</v>
      </c>
      <c r="DD160">
        <v>151</v>
      </c>
      <c r="DE160">
        <v>24</v>
      </c>
      <c r="DF160">
        <v>21</v>
      </c>
      <c r="DG160">
        <v>22244</v>
      </c>
      <c r="DH160">
        <v>15359</v>
      </c>
      <c r="DI160">
        <v>310</v>
      </c>
      <c r="DJ160">
        <v>145</v>
      </c>
      <c r="DK160">
        <v>23</v>
      </c>
      <c r="DL160">
        <v>21</v>
      </c>
      <c r="DM160" s="262">
        <v>1392</v>
      </c>
      <c r="DN160" s="262">
        <v>964</v>
      </c>
      <c r="DO160" s="262">
        <v>14</v>
      </c>
      <c r="DP160" s="262">
        <v>6</v>
      </c>
      <c r="DQ160" s="262">
        <v>1</v>
      </c>
      <c r="DR160" s="262">
        <v>0</v>
      </c>
      <c r="DS160" s="262">
        <v>0.58351849108774012</v>
      </c>
      <c r="DT160" s="262">
        <v>0.40297733669086061</v>
      </c>
      <c r="DU160" s="262">
        <v>7.9988149903717966E-3</v>
      </c>
      <c r="DV160" s="262">
        <v>3.7278427887226582E-3</v>
      </c>
      <c r="DW160" s="262">
        <v>5.9250481410161456E-4</v>
      </c>
      <c r="DX160" s="262">
        <v>5.184417123389127E-4</v>
      </c>
      <c r="DY160" s="262">
        <v>1342.53</v>
      </c>
      <c r="DZ160" s="262">
        <v>620.65</v>
      </c>
      <c r="EA160" s="262">
        <v>3.93</v>
      </c>
      <c r="EB160" s="262">
        <v>109.29</v>
      </c>
      <c r="EC160" s="262">
        <v>31.43</v>
      </c>
      <c r="ED160" s="262">
        <v>33.5</v>
      </c>
      <c r="EE160" s="262">
        <f t="shared" si="88"/>
        <v>0.62696081407349635</v>
      </c>
      <c r="EF160" s="262">
        <f t="shared" si="89"/>
        <v>0.2898432282740166</v>
      </c>
      <c r="EG160" s="262">
        <f t="shared" si="90"/>
        <v>1.8353079628081613E-3</v>
      </c>
      <c r="EH160" s="262">
        <f t="shared" si="91"/>
        <v>5.1038373347405588E-2</v>
      </c>
      <c r="EI160" s="262">
        <f t="shared" si="92"/>
        <v>1.4677793707648984E-2</v>
      </c>
      <c r="EJ160" s="262">
        <f t="shared" si="93"/>
        <v>1.5644482634624274E-2</v>
      </c>
      <c r="EK160" s="262">
        <v>6.2726399999999999E-4</v>
      </c>
      <c r="EP160" s="262">
        <v>7.7231021464818162E-4</v>
      </c>
      <c r="EQ160" s="262">
        <v>1.5526311040531274E-2</v>
      </c>
      <c r="EU160" s="262">
        <v>602.4</v>
      </c>
    </row>
    <row r="161" spans="1:151">
      <c r="A161" s="352">
        <v>7235</v>
      </c>
      <c r="B161" s="262">
        <v>7</v>
      </c>
      <c r="C161" s="262">
        <v>2</v>
      </c>
      <c r="D161" s="262">
        <v>35</v>
      </c>
      <c r="E161" s="262" t="s">
        <v>190</v>
      </c>
      <c r="F161" s="262" t="s">
        <v>2517</v>
      </c>
      <c r="G161" s="262" t="s">
        <v>2518</v>
      </c>
      <c r="H161" s="262" t="s">
        <v>2202</v>
      </c>
      <c r="I161" s="262">
        <v>2.5063128157002375E-3</v>
      </c>
      <c r="J161" s="262">
        <v>1.2801822323462415</v>
      </c>
      <c r="K161" s="262">
        <v>1.3263766658285139</v>
      </c>
      <c r="L161" s="262">
        <v>1.4546959748786754</v>
      </c>
      <c r="M161" s="262">
        <v>1.448165229596952</v>
      </c>
      <c r="N161" s="262">
        <v>1.3595571095571095</v>
      </c>
      <c r="O161" s="262">
        <v>1.615061295971979</v>
      </c>
      <c r="P161" s="262">
        <v>1.5608479455639885</v>
      </c>
      <c r="Q161" s="262">
        <v>1.3375770020533881</v>
      </c>
      <c r="R161" s="262">
        <v>1.3000414421881474</v>
      </c>
      <c r="S161" s="262">
        <v>1.4081996434937611</v>
      </c>
      <c r="T161" s="262">
        <v>1.4081996434937611</v>
      </c>
      <c r="U161">
        <v>6585</v>
      </c>
      <c r="V161">
        <v>3977</v>
      </c>
      <c r="W161">
        <v>17515</v>
      </c>
      <c r="X161">
        <v>6703</v>
      </c>
      <c r="Y161">
        <v>6676</v>
      </c>
      <c r="Z161">
        <v>4848</v>
      </c>
      <c r="AA161">
        <v>6171</v>
      </c>
      <c r="AB161">
        <v>0</v>
      </c>
      <c r="AC161">
        <v>8430</v>
      </c>
      <c r="AD161">
        <v>5275</v>
      </c>
      <c r="AE161">
        <v>25479</v>
      </c>
      <c r="AF161">
        <v>9555</v>
      </c>
      <c r="AG161">
        <v>10575</v>
      </c>
      <c r="AH161">
        <v>6394</v>
      </c>
      <c r="AI161" s="262">
        <v>8690</v>
      </c>
      <c r="AJ161" s="262">
        <v>0</v>
      </c>
      <c r="AK161" s="262">
        <v>0.74629949816556318</v>
      </c>
      <c r="AL161" s="262">
        <v>0.17144604225530299</v>
      </c>
      <c r="AM161" s="262">
        <v>7.5022139754565009E-2</v>
      </c>
      <c r="AN161" s="262">
        <v>6.5364989668114538E-3</v>
      </c>
      <c r="AO161" s="262">
        <v>6.9582085775734832E-4</v>
      </c>
      <c r="AP161" s="262">
        <v>1.7551420758530497E-2</v>
      </c>
      <c r="AQ161" s="262">
        <v>6.6267387944358574E-2</v>
      </c>
      <c r="AR161" s="262">
        <v>0.13152419450719297</v>
      </c>
      <c r="AS161" s="262">
        <v>0.16331292355249077</v>
      </c>
      <c r="AT161" s="262">
        <v>0.15313280228272499</v>
      </c>
      <c r="AU161" s="262">
        <v>0.17972000951135417</v>
      </c>
      <c r="AV161" s="262">
        <v>0.12763048389014386</v>
      </c>
      <c r="AW161" s="262">
        <v>6.2596599690880994E-2</v>
      </c>
      <c r="AX161" s="262">
        <v>3.8134585661633573E-2</v>
      </c>
      <c r="AY161" s="262">
        <v>6.0129592200689572E-2</v>
      </c>
      <c r="AZ161" s="262">
        <v>35394</v>
      </c>
      <c r="BA161" s="262">
        <v>8131</v>
      </c>
      <c r="BB161" s="262">
        <v>3558</v>
      </c>
      <c r="BC161" s="262">
        <v>310</v>
      </c>
      <c r="BD161" s="262">
        <v>33</v>
      </c>
      <c r="BE161" s="262">
        <v>67340</v>
      </c>
      <c r="BF161" s="262">
        <v>1</v>
      </c>
      <c r="BG161" s="262">
        <v>2</v>
      </c>
      <c r="BH161" s="262">
        <v>3.23</v>
      </c>
      <c r="BI161" s="262">
        <v>9.1999999999999993</v>
      </c>
      <c r="BJ161" s="262">
        <v>41</v>
      </c>
      <c r="BK161" s="262">
        <f t="shared" si="94"/>
        <v>67353</v>
      </c>
      <c r="BL161" s="262">
        <f t="shared" si="95"/>
        <v>13</v>
      </c>
      <c r="BM161" s="274">
        <f t="shared" si="96"/>
        <v>1.9305019305019305E-4</v>
      </c>
      <c r="BN161" s="262">
        <f t="shared" si="97"/>
        <v>1.870459996603007E-3</v>
      </c>
      <c r="BO161" s="262">
        <f t="shared" si="84"/>
        <v>4.296974129055504E-4</v>
      </c>
      <c r="BP161" s="262">
        <f t="shared" si="85"/>
        <v>1.8802895032812056E-4</v>
      </c>
      <c r="BQ161" s="262">
        <f t="shared" si="86"/>
        <v>1.6382511130330908E-5</v>
      </c>
      <c r="BR161" s="262">
        <f t="shared" si="87"/>
        <v>1.7439447332287742E-6</v>
      </c>
      <c r="BS161" s="262">
        <f t="shared" si="98"/>
        <v>200.13921963652174</v>
      </c>
      <c r="BT161" s="262">
        <f t="shared" si="99"/>
        <v>45.977623180893893</v>
      </c>
      <c r="BU161" s="262">
        <f t="shared" si="100"/>
        <v>20.119097685108898</v>
      </c>
      <c r="BV161" s="262">
        <f t="shared" si="101"/>
        <v>1.7529286909454072</v>
      </c>
      <c r="BW161" s="262">
        <f t="shared" si="102"/>
        <v>0.18660208645547885</v>
      </c>
      <c r="BX161" s="262">
        <f t="shared" si="103"/>
        <v>200.13921963652174</v>
      </c>
      <c r="BY161" s="262">
        <f t="shared" si="104"/>
        <v>91.955246361787786</v>
      </c>
      <c r="BZ161" s="262">
        <f t="shared" si="105"/>
        <v>64.984685522901742</v>
      </c>
      <c r="CA161" s="262">
        <f t="shared" si="106"/>
        <v>16.126943956697744</v>
      </c>
      <c r="CB161" s="262">
        <f t="shared" si="107"/>
        <v>7.6506855446746327</v>
      </c>
      <c r="CC161" s="262">
        <f t="shared" si="108"/>
        <v>380.85678102258368</v>
      </c>
      <c r="CD161" s="262">
        <f t="shared" si="109"/>
        <v>6.684577612466879</v>
      </c>
      <c r="CE161" s="262">
        <f t="shared" si="110"/>
        <v>25.238384059263176</v>
      </c>
      <c r="CF161" s="262">
        <f t="shared" si="111"/>
        <v>50.091881346597695</v>
      </c>
      <c r="CG161" s="262">
        <f t="shared" si="112"/>
        <v>62.198834363588929</v>
      </c>
      <c r="CH161" s="262">
        <f t="shared" si="113"/>
        <v>58.321666146366397</v>
      </c>
      <c r="CI161" s="262">
        <f t="shared" si="114"/>
        <v>68.447584307842476</v>
      </c>
      <c r="CJ161" s="262">
        <f t="shared" si="115"/>
        <v>48.608935254754918</v>
      </c>
      <c r="CK161" s="262">
        <f t="shared" si="116"/>
        <v>23.84033946122819</v>
      </c>
      <c r="CL161" s="262">
        <f t="shared" si="117"/>
        <v>14.523815540719736</v>
      </c>
      <c r="CM161" s="262">
        <f t="shared" si="118"/>
        <v>22.900762929755285</v>
      </c>
      <c r="CN161" s="262">
        <f>CD161*parameters!J$4+CE161*parameters!K$4+CF161*parameters!L$4+CG161*parameters!M$4+CH161*parameters!N$4+CI161*parameters!O$4+CJ161*parameters!P$4+CK161*parameters!Q$4+CL161*parameters!R$4+CM161*parameters!S$4</f>
        <v>44913.626037268674</v>
      </c>
      <c r="CO161" s="262">
        <f t="shared" si="119"/>
        <v>33519.016572409382</v>
      </c>
      <c r="CP161" s="262">
        <f t="shared" si="120"/>
        <v>7700.2634274244419</v>
      </c>
      <c r="CQ161" s="262">
        <f t="shared" si="121"/>
        <v>3369.5163294522404</v>
      </c>
      <c r="CR161" s="262">
        <f t="shared" si="122"/>
        <v>293.57787018836268</v>
      </c>
      <c r="CS161" s="262">
        <f t="shared" si="123"/>
        <v>31.251837794245063</v>
      </c>
      <c r="CT161" s="349" t="s">
        <v>4192</v>
      </c>
      <c r="CU161" t="s">
        <v>4193</v>
      </c>
      <c r="CV161" t="s">
        <v>4194</v>
      </c>
      <c r="CW161">
        <v>97733</v>
      </c>
      <c r="CX161" s="262">
        <v>3.8770428429240882E-2</v>
      </c>
      <c r="CY161">
        <v>5022</v>
      </c>
      <c r="CZ161">
        <v>0.94861510000000004</v>
      </c>
      <c r="DA161">
        <v>60075</v>
      </c>
      <c r="DB161">
        <v>36532</v>
      </c>
      <c r="DC161">
        <v>360</v>
      </c>
      <c r="DD161">
        <v>527</v>
      </c>
      <c r="DE161">
        <v>106</v>
      </c>
      <c r="DF161">
        <v>132</v>
      </c>
      <c r="DG161">
        <v>56990</v>
      </c>
      <c r="DH161">
        <v>34656</v>
      </c>
      <c r="DI161">
        <v>350</v>
      </c>
      <c r="DJ161">
        <v>511</v>
      </c>
      <c r="DK161">
        <v>105</v>
      </c>
      <c r="DL161">
        <v>129</v>
      </c>
      <c r="DM161" s="262">
        <v>3085</v>
      </c>
      <c r="DN161" s="262">
        <v>1876</v>
      </c>
      <c r="DO161" s="262">
        <v>10</v>
      </c>
      <c r="DP161" s="262">
        <v>16</v>
      </c>
      <c r="DQ161" s="262">
        <v>1</v>
      </c>
      <c r="DR161" s="262">
        <v>3</v>
      </c>
      <c r="DS161" s="262">
        <v>0.61468490683801791</v>
      </c>
      <c r="DT161" s="262">
        <v>0.37379390789190958</v>
      </c>
      <c r="DU161" s="262">
        <v>3.683505059703478E-3</v>
      </c>
      <c r="DV161" s="262">
        <v>5.3922421290659248E-3</v>
      </c>
      <c r="DW161" s="262">
        <v>1.0845876009126906E-3</v>
      </c>
      <c r="DX161" s="262">
        <v>1.3506185218912752E-3</v>
      </c>
      <c r="DY161" s="262">
        <v>3239.27</v>
      </c>
      <c r="DZ161" s="262">
        <v>1497.49</v>
      </c>
      <c r="EA161" s="262">
        <v>9.5</v>
      </c>
      <c r="EB161" s="262">
        <v>263.69</v>
      </c>
      <c r="EC161" s="262">
        <v>75.83</v>
      </c>
      <c r="ED161" s="262">
        <v>80.849999999999994</v>
      </c>
      <c r="EE161" s="262">
        <f t="shared" si="88"/>
        <v>0.62695993326404253</v>
      </c>
      <c r="EF161" s="262">
        <f t="shared" si="89"/>
        <v>0.28983883111428532</v>
      </c>
      <c r="EG161" s="262">
        <f t="shared" si="90"/>
        <v>1.8387227264193488E-3</v>
      </c>
      <c r="EH161" s="262">
        <f t="shared" si="91"/>
        <v>5.1037136392580847E-2</v>
      </c>
      <c r="EI161" s="262">
        <f t="shared" si="92"/>
        <v>1.4676878352039917E-2</v>
      </c>
      <c r="EJ161" s="262">
        <f t="shared" si="93"/>
        <v>1.5648498150632035E-2</v>
      </c>
      <c r="EK161" s="262">
        <v>1.5134693E-3</v>
      </c>
      <c r="EP161" s="262">
        <v>1.7731954284950292E-3</v>
      </c>
      <c r="EQ161" s="262">
        <v>3.5647830672553664E-2</v>
      </c>
      <c r="EU161" s="262">
        <v>1383.09</v>
      </c>
    </row>
    <row r="162" spans="1:151">
      <c r="A162" s="352">
        <v>7311</v>
      </c>
      <c r="B162" s="262">
        <v>7</v>
      </c>
      <c r="C162" s="262">
        <v>3</v>
      </c>
      <c r="D162" s="262">
        <v>11</v>
      </c>
      <c r="E162" s="262" t="s">
        <v>190</v>
      </c>
      <c r="F162" s="262" t="s">
        <v>2519</v>
      </c>
      <c r="G162" s="262" t="s">
        <v>2520</v>
      </c>
      <c r="H162" s="262" t="s">
        <v>2202</v>
      </c>
      <c r="I162" s="262">
        <v>4.7065369073137766E-4</v>
      </c>
      <c r="J162" s="262">
        <v>1.9367231638418079</v>
      </c>
      <c r="K162" s="262">
        <v>1.8446808510638297</v>
      </c>
      <c r="L162" s="262">
        <v>3.0427055048136262</v>
      </c>
      <c r="M162" s="262">
        <v>3.7589158345221114</v>
      </c>
      <c r="N162" s="262">
        <v>2.3700787401574801</v>
      </c>
      <c r="O162" s="262">
        <v>4.0633187772925767</v>
      </c>
      <c r="P162" s="262">
        <v>2.6366559485530545</v>
      </c>
      <c r="Q162" s="262">
        <v>1.3642611683848798</v>
      </c>
      <c r="R162" s="262">
        <v>1.2490842490842491</v>
      </c>
      <c r="S162" s="262">
        <v>1.2413793103448276</v>
      </c>
      <c r="T162" s="262">
        <v>1.2413793103448276</v>
      </c>
      <c r="U162">
        <v>885</v>
      </c>
      <c r="V162">
        <v>1410</v>
      </c>
      <c r="W162">
        <v>4051</v>
      </c>
      <c r="X162">
        <v>1082</v>
      </c>
      <c r="Y162">
        <v>769</v>
      </c>
      <c r="Z162">
        <v>564</v>
      </c>
      <c r="AA162">
        <v>798</v>
      </c>
      <c r="AB162">
        <v>0</v>
      </c>
      <c r="AC162">
        <v>1714</v>
      </c>
      <c r="AD162">
        <v>2601</v>
      </c>
      <c r="AE162">
        <v>12326</v>
      </c>
      <c r="AF162">
        <v>3538</v>
      </c>
      <c r="AG162">
        <v>2681</v>
      </c>
      <c r="AH162">
        <v>738</v>
      </c>
      <c r="AI162" s="262">
        <v>990</v>
      </c>
      <c r="AJ162" s="262">
        <v>0</v>
      </c>
      <c r="AK162" s="262">
        <v>0.65764653042892429</v>
      </c>
      <c r="AL162" s="262">
        <v>0.12912643161913318</v>
      </c>
      <c r="AM162" s="262">
        <v>0.13788457219851785</v>
      </c>
      <c r="AN162" s="262">
        <v>4.8169773186615764E-2</v>
      </c>
      <c r="AO162" s="262">
        <v>2.7172692566808893E-2</v>
      </c>
      <c r="AP162" s="262">
        <v>3.2172596517789552E-2</v>
      </c>
      <c r="AQ162" s="262">
        <v>0.17713853141559424</v>
      </c>
      <c r="AR162" s="262">
        <v>0.25590882328202541</v>
      </c>
      <c r="AS162" s="262">
        <v>0.22003532677264698</v>
      </c>
      <c r="AT162" s="262">
        <v>0.10980738497771049</v>
      </c>
      <c r="AU162" s="262">
        <v>9.0714105475649759E-2</v>
      </c>
      <c r="AV162" s="262">
        <v>5.4167718058709735E-2</v>
      </c>
      <c r="AW162" s="262">
        <v>2.3298847674320802E-2</v>
      </c>
      <c r="AX162" s="262">
        <v>1.5266212465304062E-2</v>
      </c>
      <c r="AY162" s="262">
        <v>2.1490453360248969E-2</v>
      </c>
      <c r="AZ162" s="262">
        <v>5857</v>
      </c>
      <c r="BA162" s="262">
        <v>1150</v>
      </c>
      <c r="BB162" s="262">
        <v>1228</v>
      </c>
      <c r="BC162" s="262">
        <v>429</v>
      </c>
      <c r="BD162" s="262">
        <v>242</v>
      </c>
      <c r="BE162" s="262">
        <v>23781</v>
      </c>
      <c r="BF162" s="262">
        <v>1</v>
      </c>
      <c r="BG162" s="262">
        <v>2</v>
      </c>
      <c r="BH162" s="262">
        <v>3.71</v>
      </c>
      <c r="BI162" s="262">
        <v>9.6</v>
      </c>
      <c r="BJ162" s="262">
        <v>29</v>
      </c>
      <c r="BK162" s="262">
        <f t="shared" si="94"/>
        <v>23849</v>
      </c>
      <c r="BL162" s="262">
        <f t="shared" si="95"/>
        <v>68</v>
      </c>
      <c r="BM162" s="274">
        <f t="shared" si="96"/>
        <v>2.8594255918590471E-3</v>
      </c>
      <c r="BN162" s="262">
        <f t="shared" si="97"/>
        <v>3.095237667430585E-4</v>
      </c>
      <c r="BO162" s="262">
        <f t="shared" si="84"/>
        <v>6.0773831612517885E-5</v>
      </c>
      <c r="BP162" s="262">
        <f t="shared" si="85"/>
        <v>6.4895882800149532E-5</v>
      </c>
      <c r="BQ162" s="262">
        <f t="shared" si="86"/>
        <v>2.2671281531974064E-5</v>
      </c>
      <c r="BR162" s="262">
        <f t="shared" si="87"/>
        <v>1.2788928043677678E-5</v>
      </c>
      <c r="BS162" s="262">
        <f t="shared" si="98"/>
        <v>33.119043041507261</v>
      </c>
      <c r="BT162" s="262">
        <f t="shared" si="99"/>
        <v>6.5027999825394138</v>
      </c>
      <c r="BU162" s="262">
        <f t="shared" si="100"/>
        <v>6.9438594596160002</v>
      </c>
      <c r="BV162" s="262">
        <f t="shared" si="101"/>
        <v>2.4258271239212248</v>
      </c>
      <c r="BW162" s="262">
        <f t="shared" si="102"/>
        <v>1.3684153006735116</v>
      </c>
      <c r="BX162" s="262">
        <f t="shared" si="103"/>
        <v>33.119043041507261</v>
      </c>
      <c r="BY162" s="262">
        <f t="shared" si="104"/>
        <v>13.005599965078828</v>
      </c>
      <c r="BZ162" s="262">
        <f t="shared" si="105"/>
        <v>25.76171859517536</v>
      </c>
      <c r="CA162" s="262">
        <f t="shared" si="106"/>
        <v>23.287940389643758</v>
      </c>
      <c r="CB162" s="262">
        <f t="shared" si="107"/>
        <v>39.684043719531836</v>
      </c>
      <c r="CC162" s="262">
        <f t="shared" si="108"/>
        <v>134.85834571093704</v>
      </c>
      <c r="CD162" s="262">
        <f t="shared" si="109"/>
        <v>4.3387431436145532</v>
      </c>
      <c r="CE162" s="262">
        <f t="shared" si="110"/>
        <v>23.88860930837189</v>
      </c>
      <c r="CF162" s="262">
        <f t="shared" si="111"/>
        <v>34.511440560646477</v>
      </c>
      <c r="CG162" s="262">
        <f t="shared" si="112"/>
        <v>29.673600166524629</v>
      </c>
      <c r="CH162" s="262">
        <f t="shared" si="113"/>
        <v>14.808442284938037</v>
      </c>
      <c r="CI162" s="262">
        <f t="shared" si="114"/>
        <v>12.233554197093582</v>
      </c>
      <c r="CJ162" s="262">
        <f t="shared" si="115"/>
        <v>7.3049688483340454</v>
      </c>
      <c r="CK162" s="262">
        <f t="shared" si="116"/>
        <v>3.1420440543300163</v>
      </c>
      <c r="CL162" s="262">
        <f t="shared" si="117"/>
        <v>2.0587761583425919</v>
      </c>
      <c r="CM162" s="262">
        <f t="shared" si="118"/>
        <v>2.8981669887412242</v>
      </c>
      <c r="CN162" s="262">
        <f>CD162*parameters!J$4+CE162*parameters!K$4+CF162*parameters!L$4+CG162*parameters!M$4+CH162*parameters!N$4+CI162*parameters!O$4+CJ162*parameters!P$4+CK162*parameters!Q$4+CL162*parameters!R$4+CM162*parameters!S$4</f>
        <v>11990.669654446139</v>
      </c>
      <c r="CO162" s="262">
        <f t="shared" si="119"/>
        <v>7885.622295765892</v>
      </c>
      <c r="CP162" s="262">
        <f t="shared" si="120"/>
        <v>1548.3123852024546</v>
      </c>
      <c r="CQ162" s="262">
        <f t="shared" si="121"/>
        <v>1653.3283556770557</v>
      </c>
      <c r="CR162" s="262">
        <f t="shared" si="122"/>
        <v>577.58783761030691</v>
      </c>
      <c r="CS162" s="262">
        <f t="shared" si="123"/>
        <v>325.81878019042955</v>
      </c>
      <c r="CT162" s="349" t="s">
        <v>4195</v>
      </c>
      <c r="CU162" t="s">
        <v>4196</v>
      </c>
      <c r="CV162" t="s">
        <v>4197</v>
      </c>
      <c r="CW162">
        <v>26661</v>
      </c>
      <c r="CX162" s="262">
        <v>1.0576349772870895E-2</v>
      </c>
      <c r="CY162">
        <v>2624</v>
      </c>
      <c r="CZ162">
        <v>0.90157909000000003</v>
      </c>
      <c r="DA162">
        <v>18254</v>
      </c>
      <c r="DB162">
        <v>7900</v>
      </c>
      <c r="DC162">
        <v>227</v>
      </c>
      <c r="DD162">
        <v>201</v>
      </c>
      <c r="DE162">
        <v>46</v>
      </c>
      <c r="DF162">
        <v>33</v>
      </c>
      <c r="DG162">
        <v>16458</v>
      </c>
      <c r="DH162">
        <v>7123</v>
      </c>
      <c r="DI162">
        <v>205</v>
      </c>
      <c r="DJ162">
        <v>181</v>
      </c>
      <c r="DK162">
        <v>41</v>
      </c>
      <c r="DL162">
        <v>30</v>
      </c>
      <c r="DM162" s="262">
        <v>1796</v>
      </c>
      <c r="DN162" s="262">
        <v>777</v>
      </c>
      <c r="DO162" s="262">
        <v>22</v>
      </c>
      <c r="DP162" s="262">
        <v>20</v>
      </c>
      <c r="DQ162" s="262">
        <v>5</v>
      </c>
      <c r="DR162" s="262">
        <v>3</v>
      </c>
      <c r="DS162" s="262">
        <v>0.68467049247965195</v>
      </c>
      <c r="DT162" s="262">
        <v>0.29631296650538241</v>
      </c>
      <c r="DU162" s="262">
        <v>8.5143092907242791E-3</v>
      </c>
      <c r="DV162" s="262">
        <v>7.5391020591875774E-3</v>
      </c>
      <c r="DW162" s="262">
        <v>1.7253666404110873E-3</v>
      </c>
      <c r="DX162" s="262">
        <v>1.2377630246427367E-3</v>
      </c>
      <c r="DY162" s="262">
        <v>883.66</v>
      </c>
      <c r="DZ162" s="262">
        <v>408.51</v>
      </c>
      <c r="EA162" s="262">
        <v>2.59</v>
      </c>
      <c r="EB162" s="262">
        <v>71.930000000000007</v>
      </c>
      <c r="EC162" s="262">
        <v>20.68</v>
      </c>
      <c r="ED162" s="262">
        <v>22.06</v>
      </c>
      <c r="EE162" s="262">
        <f t="shared" si="88"/>
        <v>0.62696267285356488</v>
      </c>
      <c r="EF162" s="262">
        <f t="shared" si="89"/>
        <v>0.28984057384900275</v>
      </c>
      <c r="EG162" s="262">
        <f t="shared" si="90"/>
        <v>1.8376223012139658E-3</v>
      </c>
      <c r="EH162" s="262">
        <f t="shared" si="91"/>
        <v>5.103481549278787E-2</v>
      </c>
      <c r="EI162" s="262">
        <f t="shared" si="92"/>
        <v>1.4672598142511512E-2</v>
      </c>
      <c r="EJ162" s="262">
        <f t="shared" si="93"/>
        <v>1.565171736091895E-2</v>
      </c>
      <c r="EK162" s="262">
        <v>4.1286779999999998E-4</v>
      </c>
      <c r="EP162" s="262">
        <v>5.7866851684335561E-4</v>
      </c>
      <c r="EQ162" s="262">
        <v>1.1633391882516652E-2</v>
      </c>
      <c r="EU162" s="262">
        <v>451.36</v>
      </c>
    </row>
    <row r="163" spans="1:151">
      <c r="A163" s="352">
        <v>7312</v>
      </c>
      <c r="B163" s="262">
        <v>7</v>
      </c>
      <c r="C163" s="262">
        <v>3</v>
      </c>
      <c r="D163" s="262">
        <v>12</v>
      </c>
      <c r="E163" s="262" t="s">
        <v>190</v>
      </c>
      <c r="F163" s="262" t="s">
        <v>2521</v>
      </c>
      <c r="G163" s="262" t="s">
        <v>2522</v>
      </c>
      <c r="H163" s="262" t="s">
        <v>2202</v>
      </c>
      <c r="I163" s="262">
        <v>1.0728959386063809E-3</v>
      </c>
      <c r="J163" s="262">
        <v>2.0448132780082986</v>
      </c>
      <c r="K163" s="262">
        <v>2.1963970328505829</v>
      </c>
      <c r="L163" s="262">
        <v>3.1887563151671503</v>
      </c>
      <c r="M163" s="262">
        <v>3.2733657482441925</v>
      </c>
      <c r="N163" s="262">
        <v>2.8568935427574171</v>
      </c>
      <c r="O163" s="262">
        <v>5.0533141210374639</v>
      </c>
      <c r="P163" s="262">
        <v>1.6276923076923078</v>
      </c>
      <c r="Q163" s="262">
        <v>1.4480712166172107</v>
      </c>
      <c r="R163" s="262">
        <v>1.7307152875175316</v>
      </c>
      <c r="S163" s="262">
        <v>1.6043165467625899</v>
      </c>
      <c r="T163" s="262">
        <v>1.6043165467625899</v>
      </c>
      <c r="U163">
        <v>2410</v>
      </c>
      <c r="V163">
        <v>2831</v>
      </c>
      <c r="W163">
        <v>9303</v>
      </c>
      <c r="X163">
        <v>2424</v>
      </c>
      <c r="Y163">
        <v>1669</v>
      </c>
      <c r="Z163">
        <v>1387</v>
      </c>
      <c r="AA163">
        <v>1529</v>
      </c>
      <c r="AB163">
        <v>0</v>
      </c>
      <c r="AC163">
        <v>4928</v>
      </c>
      <c r="AD163">
        <v>6218</v>
      </c>
      <c r="AE163">
        <v>29665</v>
      </c>
      <c r="AF163">
        <v>7696</v>
      </c>
      <c r="AG163">
        <v>5094</v>
      </c>
      <c r="AH163">
        <v>2210</v>
      </c>
      <c r="AI163" s="262">
        <v>2453</v>
      </c>
      <c r="AJ163" s="262">
        <v>0</v>
      </c>
      <c r="AK163" s="262">
        <v>0.54748300660033489</v>
      </c>
      <c r="AL163" s="262">
        <v>0.17022953403605556</v>
      </c>
      <c r="AM163" s="262">
        <v>0.19618756772731752</v>
      </c>
      <c r="AN163" s="262">
        <v>6.5806324500049251E-2</v>
      </c>
      <c r="AO163" s="262">
        <v>2.0293567136242734E-2</v>
      </c>
      <c r="AP163" s="262">
        <v>0.11228824857351086</v>
      </c>
      <c r="AQ163" s="262">
        <v>0.18568355937927725</v>
      </c>
      <c r="AR163" s="262">
        <v>0.24544501128748422</v>
      </c>
      <c r="AS163" s="262">
        <v>0.17780898377090851</v>
      </c>
      <c r="AT163" s="262">
        <v>9.4050518157740376E-2</v>
      </c>
      <c r="AU163" s="262">
        <v>7.7092628472901145E-2</v>
      </c>
      <c r="AV163" s="262">
        <v>4.7371882610164069E-2</v>
      </c>
      <c r="AW163" s="262">
        <v>2.2646070711200384E-2</v>
      </c>
      <c r="AX163" s="262">
        <v>1.4113799171658638E-2</v>
      </c>
      <c r="AY163" s="262">
        <v>2.3499297865154558E-2</v>
      </c>
      <c r="AZ163" s="262">
        <v>11115</v>
      </c>
      <c r="BA163" s="262">
        <v>3456</v>
      </c>
      <c r="BB163" s="262">
        <v>3983</v>
      </c>
      <c r="BC163" s="262">
        <v>1336</v>
      </c>
      <c r="BD163" s="262">
        <v>412</v>
      </c>
      <c r="BE163" s="262">
        <v>56918</v>
      </c>
      <c r="BF163" s="262">
        <v>1</v>
      </c>
      <c r="BG163" s="262">
        <v>2</v>
      </c>
      <c r="BH163" s="262">
        <v>3.48</v>
      </c>
      <c r="BI163" s="262">
        <v>7.6</v>
      </c>
      <c r="BJ163" s="262">
        <v>36</v>
      </c>
      <c r="BK163" s="262">
        <f t="shared" si="94"/>
        <v>56873</v>
      </c>
      <c r="BL163" s="262">
        <f t="shared" si="95"/>
        <v>-45</v>
      </c>
      <c r="BM163" s="274">
        <f t="shared" si="96"/>
        <v>-7.9061105449945539E-4</v>
      </c>
      <c r="BN163" s="262">
        <f t="shared" si="97"/>
        <v>5.8739229423750985E-4</v>
      </c>
      <c r="BO163" s="262">
        <f t="shared" si="84"/>
        <v>1.8263857569814071E-4</v>
      </c>
      <c r="BP163" s="262">
        <f t="shared" si="85"/>
        <v>2.1048884461970325E-4</v>
      </c>
      <c r="BQ163" s="262">
        <f t="shared" si="86"/>
        <v>7.0603338290716432E-5</v>
      </c>
      <c r="BR163" s="262">
        <f t="shared" si="87"/>
        <v>2.1772885760310755E-5</v>
      </c>
      <c r="BS163" s="262">
        <f t="shared" si="98"/>
        <v>62.850975483413556</v>
      </c>
      <c r="BT163" s="262">
        <f t="shared" si="99"/>
        <v>19.542327599701057</v>
      </c>
      <c r="BU163" s="262">
        <f t="shared" si="100"/>
        <v>22.522306374308247</v>
      </c>
      <c r="BV163" s="262">
        <f t="shared" si="101"/>
        <v>7.5545571971066581</v>
      </c>
      <c r="BW163" s="262">
        <f t="shared" si="102"/>
        <v>2.3296987763532506</v>
      </c>
      <c r="BX163" s="262">
        <f t="shared" si="103"/>
        <v>62.850975483413556</v>
      </c>
      <c r="BY163" s="262">
        <f t="shared" si="104"/>
        <v>39.084655199402114</v>
      </c>
      <c r="BZ163" s="262">
        <f t="shared" si="105"/>
        <v>78.377626182592692</v>
      </c>
      <c r="CA163" s="262">
        <f t="shared" si="106"/>
        <v>57.414634698010602</v>
      </c>
      <c r="CB163" s="262">
        <f t="shared" si="107"/>
        <v>83.869155948717022</v>
      </c>
      <c r="CC163" s="262">
        <f t="shared" si="108"/>
        <v>321.59704751213599</v>
      </c>
      <c r="CD163" s="262">
        <f t="shared" si="109"/>
        <v>36.111569211549906</v>
      </c>
      <c r="CE163" s="262">
        <f t="shared" si="110"/>
        <v>59.71528446791995</v>
      </c>
      <c r="CF163" s="262">
        <f t="shared" si="111"/>
        <v>78.934390956637813</v>
      </c>
      <c r="CG163" s="262">
        <f t="shared" si="112"/>
        <v>57.182844201857478</v>
      </c>
      <c r="CH163" s="262">
        <f t="shared" si="113"/>
        <v>30.246368956515841</v>
      </c>
      <c r="CI163" s="262">
        <f t="shared" si="114"/>
        <v>24.792761701835037</v>
      </c>
      <c r="CJ163" s="262">
        <f t="shared" si="115"/>
        <v>15.234657582520263</v>
      </c>
      <c r="CK163" s="262">
        <f t="shared" si="116"/>
        <v>7.2829094784731012</v>
      </c>
      <c r="CL163" s="262">
        <f t="shared" si="117"/>
        <v>4.5389561427846488</v>
      </c>
      <c r="CM163" s="262">
        <f t="shared" si="118"/>
        <v>7.5573048120419459</v>
      </c>
      <c r="CN163" s="262">
        <f>CD163*parameters!J$4+CE163*parameters!K$4+CF163*parameters!L$4+CG163*parameters!M$4+CH163*parameters!N$4+CI163*parameters!O$4+CJ163*parameters!P$4+CK163*parameters!Q$4+CL163*parameters!R$4+CM163*parameters!S$4</f>
        <v>26469.317189940681</v>
      </c>
      <c r="CO163" s="262">
        <f t="shared" si="119"/>
        <v>14491.501357806652</v>
      </c>
      <c r="CP163" s="262">
        <f t="shared" si="120"/>
        <v>4505.8595314961576</v>
      </c>
      <c r="CQ163" s="262">
        <f t="shared" si="121"/>
        <v>5192.9509588973369</v>
      </c>
      <c r="CR163" s="262">
        <f t="shared" si="122"/>
        <v>1741.8484762959681</v>
      </c>
      <c r="CS163" s="262">
        <f t="shared" si="123"/>
        <v>537.15686544456503</v>
      </c>
      <c r="CT163" s="349" t="s">
        <v>4198</v>
      </c>
      <c r="CU163" t="s">
        <v>4199</v>
      </c>
      <c r="CV163" t="s">
        <v>4200</v>
      </c>
      <c r="CW163">
        <v>48939</v>
      </c>
      <c r="CX163" s="262">
        <v>1.941397477718498E-2</v>
      </c>
      <c r="CY163">
        <v>5447</v>
      </c>
      <c r="CZ163">
        <v>0.88869818</v>
      </c>
      <c r="DA163">
        <v>33967</v>
      </c>
      <c r="DB163">
        <v>13973</v>
      </c>
      <c r="DC163">
        <v>414</v>
      </c>
      <c r="DD163">
        <v>436</v>
      </c>
      <c r="DE163">
        <v>59</v>
      </c>
      <c r="DF163">
        <v>90</v>
      </c>
      <c r="DG163">
        <v>30187</v>
      </c>
      <c r="DH163">
        <v>12418</v>
      </c>
      <c r="DI163">
        <v>368</v>
      </c>
      <c r="DJ163">
        <v>387</v>
      </c>
      <c r="DK163">
        <v>52</v>
      </c>
      <c r="DL163">
        <v>80</v>
      </c>
      <c r="DM163" s="262">
        <v>3780</v>
      </c>
      <c r="DN163" s="262">
        <v>1555</v>
      </c>
      <c r="DO163" s="262">
        <v>46</v>
      </c>
      <c r="DP163" s="262">
        <v>49</v>
      </c>
      <c r="DQ163" s="262">
        <v>7</v>
      </c>
      <c r="DR163" s="262">
        <v>10</v>
      </c>
      <c r="DS163" s="262">
        <v>0.69406812562577902</v>
      </c>
      <c r="DT163" s="262">
        <v>0.28551870696172788</v>
      </c>
      <c r="DU163" s="262">
        <v>8.4595108195917364E-3</v>
      </c>
      <c r="DV163" s="262">
        <v>8.9090500418888829E-3</v>
      </c>
      <c r="DW163" s="262">
        <v>1.20558245979689E-3</v>
      </c>
      <c r="DX163" s="262">
        <v>1.8390240912155948E-3</v>
      </c>
      <c r="DY163" s="262">
        <v>1622.04</v>
      </c>
      <c r="DZ163" s="262">
        <v>749.86</v>
      </c>
      <c r="EA163" s="262">
        <v>4.75</v>
      </c>
      <c r="EB163" s="262">
        <v>132.03</v>
      </c>
      <c r="EC163" s="262">
        <v>37.979999999999997</v>
      </c>
      <c r="ED163" s="262">
        <v>40.479999999999997</v>
      </c>
      <c r="EE163" s="262">
        <f t="shared" si="88"/>
        <v>0.62696259189684356</v>
      </c>
      <c r="EF163" s="262">
        <f t="shared" si="89"/>
        <v>0.2898412919285388</v>
      </c>
      <c r="EG163" s="262">
        <f t="shared" si="90"/>
        <v>1.8360042363381956E-3</v>
      </c>
      <c r="EH163" s="262">
        <f t="shared" si="91"/>
        <v>5.1033187226048833E-2</v>
      </c>
      <c r="EI163" s="262">
        <f t="shared" si="92"/>
        <v>1.4680303346552561E-2</v>
      </c>
      <c r="EJ163" s="262">
        <f t="shared" si="93"/>
        <v>1.5646621365677928E-2</v>
      </c>
      <c r="EK163" s="262">
        <v>7.5785700000000002E-4</v>
      </c>
      <c r="EP163" s="262">
        <v>1.2010971649830632E-3</v>
      </c>
      <c r="EQ163" s="262">
        <v>2.4146525346583094E-2</v>
      </c>
      <c r="EU163" s="262">
        <v>936.86</v>
      </c>
    </row>
    <row r="164" spans="1:151">
      <c r="A164" s="352">
        <v>7313</v>
      </c>
      <c r="B164" s="262">
        <v>7</v>
      </c>
      <c r="C164" s="262">
        <v>3</v>
      </c>
      <c r="D164" s="262">
        <v>13</v>
      </c>
      <c r="E164" s="262" t="s">
        <v>190</v>
      </c>
      <c r="F164" s="262" t="s">
        <v>2523</v>
      </c>
      <c r="G164" s="262" t="s">
        <v>2524</v>
      </c>
      <c r="H164" s="262" t="s">
        <v>2202</v>
      </c>
      <c r="I164" s="262">
        <v>5.5499719964753288E-4</v>
      </c>
      <c r="J164" s="262">
        <v>2.1779778393351799</v>
      </c>
      <c r="K164" s="262">
        <v>1.7549618320610687</v>
      </c>
      <c r="L164" s="262">
        <v>2.11992983994738</v>
      </c>
      <c r="M164" s="262">
        <v>2.1947431302270011</v>
      </c>
      <c r="N164" s="262">
        <v>2.4218362282878414</v>
      </c>
      <c r="O164" s="262">
        <v>3.1006600660066006</v>
      </c>
      <c r="P164" s="262">
        <v>2.5314091680814941</v>
      </c>
      <c r="Q164" s="262">
        <v>1.4200626959247649</v>
      </c>
      <c r="R164" s="262">
        <v>1.9534883720930232</v>
      </c>
      <c r="S164" s="262">
        <v>1.606060606060606</v>
      </c>
      <c r="T164" s="262">
        <v>1.606060606060606</v>
      </c>
      <c r="U164">
        <v>1444</v>
      </c>
      <c r="V164">
        <v>1310</v>
      </c>
      <c r="W164">
        <v>4561</v>
      </c>
      <c r="X164">
        <v>1240</v>
      </c>
      <c r="Y164">
        <v>1195</v>
      </c>
      <c r="Z164">
        <v>620</v>
      </c>
      <c r="AA164">
        <v>726</v>
      </c>
      <c r="AB164">
        <v>0</v>
      </c>
      <c r="AC164">
        <v>3145</v>
      </c>
      <c r="AD164">
        <v>2299</v>
      </c>
      <c r="AE164">
        <v>9669</v>
      </c>
      <c r="AF164">
        <v>2813</v>
      </c>
      <c r="AG164">
        <v>3370</v>
      </c>
      <c r="AH164">
        <v>1041</v>
      </c>
      <c r="AI164" s="262">
        <v>1166</v>
      </c>
      <c r="AJ164" s="262">
        <v>0</v>
      </c>
      <c r="AK164" s="262">
        <v>0.67968006094077316</v>
      </c>
      <c r="AL164" s="262">
        <v>0.11483526947248143</v>
      </c>
      <c r="AM164" s="262">
        <v>0.14701961531136926</v>
      </c>
      <c r="AN164" s="262">
        <v>4.6657779470577032E-2</v>
      </c>
      <c r="AO164" s="262">
        <v>1.1807274804799086E-2</v>
      </c>
      <c r="AP164" s="262">
        <v>5.9204399308173311E-2</v>
      </c>
      <c r="AQ164" s="262">
        <v>0.13113663577098764</v>
      </c>
      <c r="AR164" s="262">
        <v>0.21499844782473723</v>
      </c>
      <c r="AS164" s="262">
        <v>0.18679320590713558</v>
      </c>
      <c r="AT164" s="262">
        <v>0.13162446228214111</v>
      </c>
      <c r="AU164" s="262">
        <v>0.11902966872145106</v>
      </c>
      <c r="AV164" s="262">
        <v>6.9360060313095925E-2</v>
      </c>
      <c r="AW164" s="262">
        <v>3.4325247239345429E-2</v>
      </c>
      <c r="AX164" s="262">
        <v>2.4302629828373765E-2</v>
      </c>
      <c r="AY164" s="262">
        <v>2.922524280455896E-2</v>
      </c>
      <c r="AZ164" s="262">
        <v>7138</v>
      </c>
      <c r="BA164" s="262">
        <v>1206</v>
      </c>
      <c r="BB164" s="262">
        <v>1544</v>
      </c>
      <c r="BC164" s="262">
        <v>490</v>
      </c>
      <c r="BD164" s="262">
        <v>124</v>
      </c>
      <c r="BE164" s="262">
        <v>22549</v>
      </c>
      <c r="BF164" s="262">
        <v>1</v>
      </c>
      <c r="BG164" s="262">
        <v>2</v>
      </c>
      <c r="BH164" s="262">
        <v>3.75</v>
      </c>
      <c r="BI164" s="262">
        <v>8</v>
      </c>
      <c r="BJ164" s="262">
        <v>27</v>
      </c>
      <c r="BK164" s="262">
        <f t="shared" si="94"/>
        <v>22608</v>
      </c>
      <c r="BL164" s="262">
        <f t="shared" si="95"/>
        <v>59</v>
      </c>
      <c r="BM164" s="274">
        <f t="shared" si="96"/>
        <v>2.6165240143687083E-3</v>
      </c>
      <c r="BN164" s="262">
        <f t="shared" si="97"/>
        <v>3.7722053047839363E-4</v>
      </c>
      <c r="BO164" s="262">
        <f t="shared" si="84"/>
        <v>6.3733252977997025E-5</v>
      </c>
      <c r="BP164" s="262">
        <f t="shared" si="85"/>
        <v>8.1595474791067499E-5</v>
      </c>
      <c r="BQ164" s="262">
        <f t="shared" si="86"/>
        <v>2.5894936947942405E-5</v>
      </c>
      <c r="BR164" s="262">
        <f t="shared" si="87"/>
        <v>6.5530044521323635E-6</v>
      </c>
      <c r="BS164" s="262">
        <f t="shared" si="98"/>
        <v>40.362596761188115</v>
      </c>
      <c r="BT164" s="262">
        <f t="shared" si="99"/>
        <v>6.819458068645682</v>
      </c>
      <c r="BU164" s="262">
        <f t="shared" si="100"/>
        <v>8.7307158026442231</v>
      </c>
      <c r="BV164" s="262">
        <f t="shared" si="101"/>
        <v>2.7707582534298374</v>
      </c>
      <c r="BW164" s="262">
        <f t="shared" si="102"/>
        <v>0.70117147637816291</v>
      </c>
      <c r="BX164" s="262">
        <f t="shared" si="103"/>
        <v>40.362596761188115</v>
      </c>
      <c r="BY164" s="262">
        <f t="shared" si="104"/>
        <v>13.638916137291364</v>
      </c>
      <c r="BZ164" s="262">
        <f t="shared" si="105"/>
        <v>32.740184259915836</v>
      </c>
      <c r="CA164" s="262">
        <f t="shared" si="106"/>
        <v>22.166066027438699</v>
      </c>
      <c r="CB164" s="262">
        <f t="shared" si="107"/>
        <v>18.9316298622104</v>
      </c>
      <c r="CC164" s="262">
        <f t="shared" si="108"/>
        <v>127.83939304804441</v>
      </c>
      <c r="CD164" s="262">
        <f t="shared" si="109"/>
        <v>7.5686544733309367</v>
      </c>
      <c r="CE164" s="262">
        <f t="shared" si="110"/>
        <v>16.764427923325528</v>
      </c>
      <c r="CF164" s="262">
        <f t="shared" si="111"/>
        <v>27.485271076186052</v>
      </c>
      <c r="CG164" s="262">
        <f t="shared" si="112"/>
        <v>23.879530068666597</v>
      </c>
      <c r="CH164" s="262">
        <f t="shared" si="113"/>
        <v>16.826791368424136</v>
      </c>
      <c r="CI164" s="262">
        <f t="shared" si="114"/>
        <v>15.2166806040601</v>
      </c>
      <c r="CJ164" s="262">
        <f t="shared" si="115"/>
        <v>8.8669480122019362</v>
      </c>
      <c r="CK164" s="262">
        <f t="shared" si="116"/>
        <v>4.388118773301982</v>
      </c>
      <c r="CL164" s="262">
        <f t="shared" si="117"/>
        <v>3.1068334467306018</v>
      </c>
      <c r="CM164" s="262">
        <f t="shared" si="118"/>
        <v>3.7361373018165449</v>
      </c>
      <c r="CN164" s="262">
        <f>CD164*parameters!J$4+CE164*parameters!K$4+CF164*parameters!L$4+CG164*parameters!M$4+CH164*parameters!N$4+CI164*parameters!O$4+CJ164*parameters!P$4+CK164*parameters!Q$4+CL164*parameters!R$4+CM164*parameters!S$4</f>
        <v>12204.838023022878</v>
      </c>
      <c r="CO164" s="262">
        <f t="shared" si="119"/>
        <v>8295.3850512604549</v>
      </c>
      <c r="CP164" s="262">
        <f t="shared" si="120"/>
        <v>1401.5458632418197</v>
      </c>
      <c r="CQ164" s="262">
        <f t="shared" si="121"/>
        <v>1794.350591082396</v>
      </c>
      <c r="CR164" s="262">
        <f t="shared" si="122"/>
        <v>569.45064095231476</v>
      </c>
      <c r="CS164" s="262">
        <f t="shared" si="123"/>
        <v>144.10587648589191</v>
      </c>
      <c r="CT164" s="349" t="s">
        <v>4201</v>
      </c>
      <c r="CU164" t="s">
        <v>4202</v>
      </c>
      <c r="CV164" t="s">
        <v>4203</v>
      </c>
      <c r="CW164">
        <v>27240</v>
      </c>
      <c r="CX164" s="262">
        <v>1.0806037575972514E-2</v>
      </c>
      <c r="CY164">
        <v>3507</v>
      </c>
      <c r="CZ164">
        <v>0.87125551000000001</v>
      </c>
      <c r="DA164">
        <v>18673</v>
      </c>
      <c r="DB164">
        <v>8095</v>
      </c>
      <c r="DC164">
        <v>215</v>
      </c>
      <c r="DD164">
        <v>176</v>
      </c>
      <c r="DE164">
        <v>37</v>
      </c>
      <c r="DF164">
        <v>44</v>
      </c>
      <c r="DG164">
        <v>16269</v>
      </c>
      <c r="DH164">
        <v>7053</v>
      </c>
      <c r="DI164">
        <v>187</v>
      </c>
      <c r="DJ164">
        <v>153</v>
      </c>
      <c r="DK164">
        <v>32</v>
      </c>
      <c r="DL164">
        <v>38</v>
      </c>
      <c r="DM164" s="262">
        <v>2404</v>
      </c>
      <c r="DN164" s="262">
        <v>1042</v>
      </c>
      <c r="DO164" s="262">
        <v>28</v>
      </c>
      <c r="DP164" s="262">
        <v>23</v>
      </c>
      <c r="DQ164" s="262">
        <v>5</v>
      </c>
      <c r="DR164" s="262">
        <v>6</v>
      </c>
      <c r="DS164" s="262">
        <v>0.68549926578560938</v>
      </c>
      <c r="DT164" s="262">
        <v>0.29717327459618209</v>
      </c>
      <c r="DU164" s="262">
        <v>7.8928046989721005E-3</v>
      </c>
      <c r="DV164" s="262">
        <v>6.4610866372980915E-3</v>
      </c>
      <c r="DW164" s="262">
        <v>1.3582966226138033E-3</v>
      </c>
      <c r="DX164" s="262">
        <v>1.6152716593245229E-3</v>
      </c>
      <c r="DY164" s="262">
        <v>902.84</v>
      </c>
      <c r="DZ164" s="262">
        <v>417.37</v>
      </c>
      <c r="EA164" s="262">
        <v>2.65</v>
      </c>
      <c r="EB164" s="262">
        <v>73.489999999999995</v>
      </c>
      <c r="EC164" s="262">
        <v>21.14</v>
      </c>
      <c r="ED164" s="262">
        <v>22.53</v>
      </c>
      <c r="EE164" s="262">
        <f t="shared" si="88"/>
        <v>0.62696351439563336</v>
      </c>
      <c r="EF164" s="262">
        <f t="shared" si="89"/>
        <v>0.28983625227427395</v>
      </c>
      <c r="EG164" s="262">
        <f t="shared" si="90"/>
        <v>1.8402522187191842E-3</v>
      </c>
      <c r="EH164" s="262">
        <f t="shared" si="91"/>
        <v>5.1034013416480319E-2</v>
      </c>
      <c r="EI164" s="262">
        <f t="shared" si="92"/>
        <v>1.4680351661782474E-2</v>
      </c>
      <c r="EJ164" s="262">
        <f t="shared" si="93"/>
        <v>1.5645616033110651E-2</v>
      </c>
      <c r="EK164" s="262">
        <v>4.2182869999999998E-4</v>
      </c>
      <c r="EP164" s="262">
        <v>5.4059346243336723E-4</v>
      </c>
      <c r="EQ164" s="262">
        <v>1.0867941514980169E-2</v>
      </c>
      <c r="EU164" s="262">
        <v>421.66</v>
      </c>
    </row>
    <row r="165" spans="1:151">
      <c r="A165" s="352">
        <v>7314</v>
      </c>
      <c r="B165" s="262">
        <v>7</v>
      </c>
      <c r="C165" s="262">
        <v>3</v>
      </c>
      <c r="D165" s="262">
        <v>14</v>
      </c>
      <c r="E165" s="262" t="s">
        <v>190</v>
      </c>
      <c r="F165" s="262" t="s">
        <v>2525</v>
      </c>
      <c r="G165" s="262" t="s">
        <v>2526</v>
      </c>
      <c r="H165" s="262" t="s">
        <v>2202</v>
      </c>
      <c r="I165" s="262">
        <v>1.449323766933307E-3</v>
      </c>
      <c r="J165" s="262">
        <v>2.1576775714706748</v>
      </c>
      <c r="K165" s="262">
        <v>2.0802978792293993</v>
      </c>
      <c r="L165" s="262">
        <v>3.8641574149291453</v>
      </c>
      <c r="M165" s="262">
        <v>3.1690626797009775</v>
      </c>
      <c r="N165" s="262">
        <v>2.214795008912656</v>
      </c>
      <c r="O165" s="262">
        <v>4.0530007794232272</v>
      </c>
      <c r="P165" s="262">
        <v>2.9005181347150257</v>
      </c>
      <c r="Q165" s="262">
        <v>2.5940460081190797</v>
      </c>
      <c r="R165" s="262">
        <v>1.6205787781350482</v>
      </c>
      <c r="S165" s="262">
        <v>2.15359477124183</v>
      </c>
      <c r="T165" s="262">
        <v>2.15359477124183</v>
      </c>
      <c r="U165">
        <v>3393</v>
      </c>
      <c r="V165">
        <v>6177</v>
      </c>
      <c r="W165">
        <v>11079</v>
      </c>
      <c r="X165">
        <v>2861</v>
      </c>
      <c r="Y165">
        <v>2248</v>
      </c>
      <c r="Z165">
        <v>1361</v>
      </c>
      <c r="AA165">
        <v>1683</v>
      </c>
      <c r="AB165">
        <v>0</v>
      </c>
      <c r="AC165">
        <v>7321</v>
      </c>
      <c r="AD165">
        <v>12850</v>
      </c>
      <c r="AE165">
        <v>42811</v>
      </c>
      <c r="AF165">
        <v>7996</v>
      </c>
      <c r="AG165">
        <v>7999</v>
      </c>
      <c r="AH165">
        <v>2925</v>
      </c>
      <c r="AI165" s="262">
        <v>3625</v>
      </c>
      <c r="AJ165" s="262">
        <v>0</v>
      </c>
      <c r="AK165" s="262">
        <v>0.58767547857793978</v>
      </c>
      <c r="AL165" s="262">
        <v>0.1322880583409298</v>
      </c>
      <c r="AM165" s="262">
        <v>0.16207839562443027</v>
      </c>
      <c r="AN165" s="262">
        <v>9.2178669097538746E-2</v>
      </c>
      <c r="AO165" s="262">
        <v>2.5779398359161348E-2</v>
      </c>
      <c r="AP165" s="262">
        <v>5.8562759656496412E-2</v>
      </c>
      <c r="AQ165" s="262">
        <v>0.21507733675706447</v>
      </c>
      <c r="AR165" s="262">
        <v>0.28795678346919246</v>
      </c>
      <c r="AS165" s="262">
        <v>0.1789828127081794</v>
      </c>
      <c r="AT165" s="262">
        <v>0.10206998461743438</v>
      </c>
      <c r="AU165" s="262">
        <v>7.5677377938736204E-2</v>
      </c>
      <c r="AV165" s="262">
        <v>4.1460253630648855E-2</v>
      </c>
      <c r="AW165" s="262">
        <v>1.7514322743183829E-2</v>
      </c>
      <c r="AX165" s="262">
        <v>9.3627741912040794E-3</v>
      </c>
      <c r="AY165" s="262">
        <v>1.3335594287859886E-2</v>
      </c>
      <c r="AZ165" s="262">
        <v>16117</v>
      </c>
      <c r="BA165" s="262">
        <v>3628</v>
      </c>
      <c r="BB165" s="262">
        <v>4445</v>
      </c>
      <c r="BC165" s="262">
        <v>2528</v>
      </c>
      <c r="BD165" s="262">
        <v>707</v>
      </c>
      <c r="BE165" s="262">
        <v>82568</v>
      </c>
      <c r="BF165" s="262">
        <v>1</v>
      </c>
      <c r="BG165" s="262">
        <v>2</v>
      </c>
      <c r="BH165" s="262">
        <v>3.13</v>
      </c>
      <c r="BI165" s="262">
        <v>7.6</v>
      </c>
      <c r="BJ165" s="262">
        <v>37</v>
      </c>
      <c r="BK165" s="262">
        <f t="shared" si="94"/>
        <v>82658</v>
      </c>
      <c r="BL165" s="262">
        <f t="shared" si="95"/>
        <v>90</v>
      </c>
      <c r="BM165" s="274">
        <f t="shared" si="96"/>
        <v>1.0900106578819882E-3</v>
      </c>
      <c r="BN165" s="262">
        <f t="shared" si="97"/>
        <v>8.5173203834691376E-4</v>
      </c>
      <c r="BO165" s="262">
        <f t="shared" si="84"/>
        <v>1.9172822703496947E-4</v>
      </c>
      <c r="BP165" s="262">
        <f t="shared" si="85"/>
        <v>2.349040708849061E-4</v>
      </c>
      <c r="BQ165" s="262">
        <f t="shared" si="86"/>
        <v>1.3359673592734368E-4</v>
      </c>
      <c r="BR165" s="262">
        <f t="shared" si="87"/>
        <v>3.7362694739174039E-5</v>
      </c>
      <c r="BS165" s="262">
        <f t="shared" si="98"/>
        <v>91.135328103119775</v>
      </c>
      <c r="BT165" s="262">
        <f t="shared" si="99"/>
        <v>20.514920292741735</v>
      </c>
      <c r="BU165" s="262">
        <f t="shared" si="100"/>
        <v>25.134735584684954</v>
      </c>
      <c r="BV165" s="262">
        <f t="shared" si="101"/>
        <v>14.294850744225775</v>
      </c>
      <c r="BW165" s="262">
        <f t="shared" si="102"/>
        <v>3.9978083370916222</v>
      </c>
      <c r="BX165" s="262">
        <f t="shared" si="103"/>
        <v>91.135328103119775</v>
      </c>
      <c r="BY165" s="262">
        <f t="shared" si="104"/>
        <v>41.02984058548347</v>
      </c>
      <c r="BZ165" s="262">
        <f t="shared" si="105"/>
        <v>78.671722380063898</v>
      </c>
      <c r="CA165" s="262">
        <f t="shared" si="106"/>
        <v>108.64086565611588</v>
      </c>
      <c r="CB165" s="262">
        <f t="shared" si="107"/>
        <v>147.91890847239003</v>
      </c>
      <c r="CC165" s="262">
        <f t="shared" si="108"/>
        <v>467.39666519717309</v>
      </c>
      <c r="CD165" s="262">
        <f t="shared" si="109"/>
        <v>27.372038568189968</v>
      </c>
      <c r="CE165" s="262">
        <f t="shared" si="110"/>
        <v>100.52642995974131</v>
      </c>
      <c r="CF165" s="262">
        <f t="shared" si="111"/>
        <v>134.590040314405</v>
      </c>
      <c r="CG165" s="262">
        <f t="shared" si="112"/>
        <v>83.655969787413255</v>
      </c>
      <c r="CH165" s="262">
        <f t="shared" si="113"/>
        <v>47.707170426915589</v>
      </c>
      <c r="CI165" s="262">
        <f t="shared" si="114"/>
        <v>35.37135407943142</v>
      </c>
      <c r="CJ165" s="262">
        <f t="shared" si="115"/>
        <v>19.378384285194262</v>
      </c>
      <c r="CK165" s="262">
        <f t="shared" si="116"/>
        <v>8.1861360433511265</v>
      </c>
      <c r="CL165" s="262">
        <f t="shared" si="117"/>
        <v>4.3761294339629462</v>
      </c>
      <c r="CM165" s="262">
        <f t="shared" si="118"/>
        <v>6.2330122985681813</v>
      </c>
      <c r="CN165" s="262">
        <f>CD165*parameters!J$4+CE165*parameters!K$4+CF165*parameters!L$4+CG165*parameters!M$4+CH165*parameters!N$4+CI165*parameters!O$4+CJ165*parameters!P$4+CK165*parameters!Q$4+CL165*parameters!R$4+CM165*parameters!S$4</f>
        <v>37898.8377358867</v>
      </c>
      <c r="CO165" s="262">
        <f t="shared" si="119"/>
        <v>22272.2176039849</v>
      </c>
      <c r="CP165" s="262">
        <f t="shared" si="120"/>
        <v>5013.5636574584114</v>
      </c>
      <c r="CQ165" s="262">
        <f t="shared" si="121"/>
        <v>6142.5828162631315</v>
      </c>
      <c r="CR165" s="262">
        <f t="shared" si="122"/>
        <v>3493.4644228376146</v>
      </c>
      <c r="CS165" s="262">
        <f t="shared" si="123"/>
        <v>977.00923534263984</v>
      </c>
      <c r="CT165" s="349" t="s">
        <v>4204</v>
      </c>
      <c r="CU165" t="s">
        <v>4205</v>
      </c>
      <c r="CV165" t="s">
        <v>4206</v>
      </c>
      <c r="CW165">
        <v>82216</v>
      </c>
      <c r="CX165" s="262">
        <v>3.261487464560045E-2</v>
      </c>
      <c r="CY165">
        <v>10587</v>
      </c>
      <c r="CZ165">
        <v>0.87122944000000002</v>
      </c>
      <c r="DA165">
        <v>56643</v>
      </c>
      <c r="DB165">
        <v>24016</v>
      </c>
      <c r="DC165">
        <v>613</v>
      </c>
      <c r="DD165">
        <v>501</v>
      </c>
      <c r="DE165">
        <v>162</v>
      </c>
      <c r="DF165">
        <v>281</v>
      </c>
      <c r="DG165">
        <v>49347</v>
      </c>
      <c r="DH165">
        <v>20923</v>
      </c>
      <c r="DI165">
        <v>534</v>
      </c>
      <c r="DJ165">
        <v>436</v>
      </c>
      <c r="DK165">
        <v>141</v>
      </c>
      <c r="DL165">
        <v>245</v>
      </c>
      <c r="DM165" s="262">
        <v>7296</v>
      </c>
      <c r="DN165" s="262">
        <v>3093</v>
      </c>
      <c r="DO165" s="262">
        <v>79</v>
      </c>
      <c r="DP165" s="262">
        <v>65</v>
      </c>
      <c r="DQ165" s="262">
        <v>21</v>
      </c>
      <c r="DR165" s="262">
        <v>36</v>
      </c>
      <c r="DS165" s="262">
        <v>0.68895348837209303</v>
      </c>
      <c r="DT165" s="262">
        <v>0.29210859200155687</v>
      </c>
      <c r="DU165" s="262">
        <v>7.4559696409458014E-3</v>
      </c>
      <c r="DV165" s="262">
        <v>6.0937043884402064E-3</v>
      </c>
      <c r="DW165" s="262">
        <v>1.97041938308845E-3</v>
      </c>
      <c r="DX165" s="262">
        <v>3.4178262138756447E-3</v>
      </c>
      <c r="DY165" s="262">
        <v>2724.97</v>
      </c>
      <c r="DZ165" s="262">
        <v>1259.73</v>
      </c>
      <c r="EA165" s="262">
        <v>7.99</v>
      </c>
      <c r="EB165" s="262">
        <v>221.81</v>
      </c>
      <c r="EC165" s="262">
        <v>63.8</v>
      </c>
      <c r="ED165" s="262">
        <v>68.010000000000005</v>
      </c>
      <c r="EE165" s="262">
        <f t="shared" si="88"/>
        <v>0.62696172155230523</v>
      </c>
      <c r="EF165" s="262">
        <f t="shared" si="89"/>
        <v>0.2898389668477398</v>
      </c>
      <c r="EG165" s="262">
        <f t="shared" si="90"/>
        <v>1.8383410295169924E-3</v>
      </c>
      <c r="EH165" s="262">
        <f t="shared" si="91"/>
        <v>5.1034095589131925E-2</v>
      </c>
      <c r="EI165" s="262">
        <f t="shared" si="92"/>
        <v>1.4679118608658837E-2</v>
      </c>
      <c r="EJ165" s="262">
        <f t="shared" si="93"/>
        <v>1.5647756372647141E-2</v>
      </c>
      <c r="EK165" s="262">
        <v>1.2731776000000001E-3</v>
      </c>
      <c r="EP165" s="262">
        <v>1.9646428860981007E-3</v>
      </c>
      <c r="EQ165" s="262">
        <v>3.9496637432177184E-2</v>
      </c>
      <c r="EU165" s="262">
        <v>1532.42</v>
      </c>
    </row>
    <row r="166" spans="1:151">
      <c r="A166" s="352">
        <v>7315</v>
      </c>
      <c r="B166" s="262">
        <v>7</v>
      </c>
      <c r="C166" s="262">
        <v>3</v>
      </c>
      <c r="D166" s="262">
        <v>15</v>
      </c>
      <c r="E166" s="262" t="s">
        <v>190</v>
      </c>
      <c r="F166" s="262" t="s">
        <v>2527</v>
      </c>
      <c r="G166" s="262" t="s">
        <v>2528</v>
      </c>
      <c r="H166" s="262" t="s">
        <v>2202</v>
      </c>
      <c r="I166" s="262">
        <v>1.664251743601229E-3</v>
      </c>
      <c r="J166" s="262">
        <v>2.5412014885699095</v>
      </c>
      <c r="K166" s="262">
        <v>2.6767902813299234</v>
      </c>
      <c r="L166" s="262">
        <v>4.0445020674188799</v>
      </c>
      <c r="M166" s="262">
        <v>3.5021373610715303</v>
      </c>
      <c r="N166" s="262">
        <v>2.5586107091172212</v>
      </c>
      <c r="O166" s="262">
        <v>3.946932006633499</v>
      </c>
      <c r="P166" s="262">
        <v>3.4060803474484258</v>
      </c>
      <c r="Q166" s="262">
        <v>3.2656826568265682</v>
      </c>
      <c r="R166" s="262">
        <v>2.8710280373831774</v>
      </c>
      <c r="S166" s="262">
        <v>3.4031311154598827</v>
      </c>
      <c r="T166" s="262">
        <v>3.4031311154598827</v>
      </c>
      <c r="U166">
        <v>3762</v>
      </c>
      <c r="V166">
        <v>3128</v>
      </c>
      <c r="W166">
        <v>14269</v>
      </c>
      <c r="X166">
        <v>4891</v>
      </c>
      <c r="Y166">
        <v>3048</v>
      </c>
      <c r="Z166">
        <v>1883</v>
      </c>
      <c r="AA166">
        <v>2811</v>
      </c>
      <c r="AB166">
        <v>0</v>
      </c>
      <c r="AC166">
        <v>9560</v>
      </c>
      <c r="AD166">
        <v>8373</v>
      </c>
      <c r="AE166">
        <v>57711</v>
      </c>
      <c r="AF166">
        <v>15825</v>
      </c>
      <c r="AG166">
        <v>11034</v>
      </c>
      <c r="AH166">
        <v>5727</v>
      </c>
      <c r="AI166" s="262">
        <v>9565</v>
      </c>
      <c r="AJ166" s="262">
        <v>0</v>
      </c>
      <c r="AK166" s="262">
        <v>0.55963419281087257</v>
      </c>
      <c r="AL166" s="262">
        <v>0.14327448240823065</v>
      </c>
      <c r="AM166" s="262">
        <v>0.1615013336720437</v>
      </c>
      <c r="AN166" s="262">
        <v>9.5611583894322366E-2</v>
      </c>
      <c r="AO166" s="262">
        <v>3.9978407214530672E-2</v>
      </c>
      <c r="AP166" s="262">
        <v>0.14730514963307842</v>
      </c>
      <c r="AQ166" s="262">
        <v>0.19700097300148223</v>
      </c>
      <c r="AR166" s="262">
        <v>0.25003410051923725</v>
      </c>
      <c r="AS166" s="262">
        <v>0.16683792705216924</v>
      </c>
      <c r="AT166" s="262">
        <v>8.8042993934654312E-2</v>
      </c>
      <c r="AU166" s="262">
        <v>6.5827642335567302E-2</v>
      </c>
      <c r="AV166" s="262">
        <v>3.9647537033163892E-2</v>
      </c>
      <c r="AW166" s="262">
        <v>1.7723176531567988E-2</v>
      </c>
      <c r="AX166" s="262">
        <v>1.1475961407305696E-2</v>
      </c>
      <c r="AY166" s="262">
        <v>1.610453855177368E-2</v>
      </c>
      <c r="AZ166" s="262">
        <v>17624</v>
      </c>
      <c r="BA166" s="262">
        <v>4512</v>
      </c>
      <c r="BB166" s="262">
        <v>5086</v>
      </c>
      <c r="BC166" s="262">
        <v>3011</v>
      </c>
      <c r="BD166" s="262">
        <v>1259</v>
      </c>
      <c r="BE166" s="262">
        <v>110005</v>
      </c>
      <c r="BF166" s="262">
        <v>1</v>
      </c>
      <c r="BG166" s="262">
        <v>2</v>
      </c>
      <c r="BH166" s="262">
        <v>3.37</v>
      </c>
      <c r="BI166" s="262">
        <v>9.9</v>
      </c>
      <c r="BJ166" s="262">
        <v>29</v>
      </c>
      <c r="BK166" s="262">
        <f t="shared" si="94"/>
        <v>110108</v>
      </c>
      <c r="BL166" s="262">
        <f t="shared" si="95"/>
        <v>103</v>
      </c>
      <c r="BM166" s="274">
        <f t="shared" si="96"/>
        <v>9.3632107631471295E-4</v>
      </c>
      <c r="BN166" s="262">
        <f t="shared" si="97"/>
        <v>9.3137218116436105E-4</v>
      </c>
      <c r="BO166" s="262">
        <f t="shared" si="84"/>
        <v>2.3844480716146148E-4</v>
      </c>
      <c r="BP166" s="262">
        <f t="shared" si="85"/>
        <v>2.6877887615762259E-4</v>
      </c>
      <c r="BQ166" s="262">
        <f t="shared" si="86"/>
        <v>1.5912174520460118E-4</v>
      </c>
      <c r="BR166" s="262">
        <f t="shared" si="87"/>
        <v>6.6534133913182623E-5</v>
      </c>
      <c r="BS166" s="262">
        <f t="shared" si="98"/>
        <v>99.65682338458663</v>
      </c>
      <c r="BT166" s="262">
        <f t="shared" si="99"/>
        <v>25.513594366276379</v>
      </c>
      <c r="BU166" s="262">
        <f t="shared" si="100"/>
        <v>28.759339748865617</v>
      </c>
      <c r="BV166" s="262">
        <f t="shared" si="101"/>
        <v>17.026026736892327</v>
      </c>
      <c r="BW166" s="262">
        <f t="shared" si="102"/>
        <v>7.1191523287105403</v>
      </c>
      <c r="BX166" s="262">
        <f t="shared" si="103"/>
        <v>99.65682338458663</v>
      </c>
      <c r="BY166" s="262">
        <f t="shared" si="104"/>
        <v>51.027188732552759</v>
      </c>
      <c r="BZ166" s="262">
        <f t="shared" si="105"/>
        <v>96.918974953677136</v>
      </c>
      <c r="CA166" s="262">
        <f t="shared" si="106"/>
        <v>168.55766469523405</v>
      </c>
      <c r="CB166" s="262">
        <f t="shared" si="107"/>
        <v>206.45541753260568</v>
      </c>
      <c r="CC166" s="262">
        <f t="shared" si="108"/>
        <v>622.61606929865627</v>
      </c>
      <c r="CD166" s="262">
        <f t="shared" si="109"/>
        <v>91.714553251997685</v>
      </c>
      <c r="CE166" s="262">
        <f t="shared" si="110"/>
        <v>122.65597145819358</v>
      </c>
      <c r="CF166" s="262">
        <f t="shared" si="111"/>
        <v>155.6752488559126</v>
      </c>
      <c r="CG166" s="262">
        <f t="shared" si="112"/>
        <v>103.87597435115757</v>
      </c>
      <c r="CH166" s="262">
        <f t="shared" si="113"/>
        <v>54.8169828128799</v>
      </c>
      <c r="CI166" s="262">
        <f t="shared" si="114"/>
        <v>40.985347922168728</v>
      </c>
      <c r="CJ166" s="262">
        <f t="shared" si="115"/>
        <v>24.68519366496141</v>
      </c>
      <c r="CK166" s="262">
        <f t="shared" si="116"/>
        <v>11.034734507571052</v>
      </c>
      <c r="CL166" s="262">
        <f t="shared" si="117"/>
        <v>7.1451179828397482</v>
      </c>
      <c r="CM166" s="262">
        <f t="shared" si="118"/>
        <v>10.026944490974003</v>
      </c>
      <c r="CN166" s="262">
        <f>CD166*parameters!J$4+CE166*parameters!K$4+CF166*parameters!L$4+CG166*parameters!M$4+CH166*parameters!N$4+CI166*parameters!O$4+CJ166*parameters!P$4+CK166*parameters!Q$4+CL166*parameters!R$4+CM166*parameters!S$4</f>
        <v>47607.405901169601</v>
      </c>
      <c r="CO166" s="262">
        <f t="shared" si="119"/>
        <v>26642.732173320619</v>
      </c>
      <c r="CP166" s="262">
        <f t="shared" si="120"/>
        <v>6820.9264392886198</v>
      </c>
      <c r="CQ166" s="262">
        <f t="shared" si="121"/>
        <v>7688.6595457052135</v>
      </c>
      <c r="CR166" s="262">
        <f t="shared" si="122"/>
        <v>4551.8194833107345</v>
      </c>
      <c r="CS166" s="262">
        <f t="shared" si="123"/>
        <v>1903.2682595444089</v>
      </c>
      <c r="CT166" s="349" t="s">
        <v>4207</v>
      </c>
      <c r="CU166" t="s">
        <v>4208</v>
      </c>
      <c r="CV166" t="s">
        <v>4209</v>
      </c>
      <c r="CW166">
        <v>99401</v>
      </c>
      <c r="CX166" s="262">
        <v>3.9432119716932591E-2</v>
      </c>
      <c r="CY166">
        <v>15758</v>
      </c>
      <c r="CZ166">
        <v>0.84147041</v>
      </c>
      <c r="DA166">
        <v>65812</v>
      </c>
      <c r="DB166">
        <v>31767</v>
      </c>
      <c r="DC166">
        <v>763</v>
      </c>
      <c r="DD166">
        <v>624</v>
      </c>
      <c r="DE166">
        <v>210</v>
      </c>
      <c r="DF166">
        <v>225</v>
      </c>
      <c r="DG166">
        <v>55380</v>
      </c>
      <c r="DH166">
        <v>26732</v>
      </c>
      <c r="DI166">
        <v>642</v>
      </c>
      <c r="DJ166">
        <v>525</v>
      </c>
      <c r="DK166">
        <v>177</v>
      </c>
      <c r="DL166">
        <v>189</v>
      </c>
      <c r="DM166" s="262">
        <v>10432</v>
      </c>
      <c r="DN166" s="262">
        <v>5035</v>
      </c>
      <c r="DO166" s="262">
        <v>121</v>
      </c>
      <c r="DP166" s="262">
        <v>99</v>
      </c>
      <c r="DQ166" s="262">
        <v>33</v>
      </c>
      <c r="DR166" s="262">
        <v>36</v>
      </c>
      <c r="DS166" s="262">
        <v>0.66208589450810351</v>
      </c>
      <c r="DT166" s="262">
        <v>0.31958431001700183</v>
      </c>
      <c r="DU166" s="262">
        <v>7.6759791148982405E-3</v>
      </c>
      <c r="DV166" s="262">
        <v>6.2776028410176958E-3</v>
      </c>
      <c r="DW166" s="262">
        <v>2.1126548022655707E-3</v>
      </c>
      <c r="DX166" s="262">
        <v>2.2635587167131118E-3</v>
      </c>
      <c r="DY166" s="262">
        <v>3294.55</v>
      </c>
      <c r="DZ166" s="262">
        <v>1523.04</v>
      </c>
      <c r="EA166" s="262">
        <v>9.66</v>
      </c>
      <c r="EB166" s="262">
        <v>268.18</v>
      </c>
      <c r="EC166" s="262">
        <v>77.13</v>
      </c>
      <c r="ED166" s="262">
        <v>82.22</v>
      </c>
      <c r="EE166" s="262">
        <f t="shared" si="88"/>
        <v>0.62696249890575817</v>
      </c>
      <c r="EF166" s="262">
        <f t="shared" si="89"/>
        <v>0.2898389656655464</v>
      </c>
      <c r="EG166" s="262">
        <f t="shared" si="90"/>
        <v>1.8383262477211222E-3</v>
      </c>
      <c r="EH166" s="262">
        <f t="shared" si="91"/>
        <v>5.1035438210543536E-2</v>
      </c>
      <c r="EI166" s="262">
        <f t="shared" si="92"/>
        <v>1.4678064543139767E-2</v>
      </c>
      <c r="EJ166" s="262">
        <f t="shared" si="93"/>
        <v>1.5646706427290959E-2</v>
      </c>
      <c r="EK166" s="262">
        <v>1.5392951E-3</v>
      </c>
      <c r="EP166" s="262">
        <v>2.4977435169334316E-3</v>
      </c>
      <c r="EQ166" s="262">
        <v>5.021394513219684E-2</v>
      </c>
      <c r="EU166" s="262">
        <v>1948.24</v>
      </c>
    </row>
    <row r="167" spans="1:151">
      <c r="A167" s="352">
        <v>7316</v>
      </c>
      <c r="B167" s="262">
        <v>7</v>
      </c>
      <c r="C167" s="262">
        <v>3</v>
      </c>
      <c r="D167" s="262">
        <v>16</v>
      </c>
      <c r="E167" s="262" t="s">
        <v>190</v>
      </c>
      <c r="F167" s="262" t="s">
        <v>2529</v>
      </c>
      <c r="G167" s="262" t="s">
        <v>2530</v>
      </c>
      <c r="H167" s="262" t="s">
        <v>2202</v>
      </c>
      <c r="I167" s="262">
        <v>7.3161123899451966E-4</v>
      </c>
      <c r="J167" s="262">
        <v>1.8411833398209421</v>
      </c>
      <c r="K167" s="262">
        <v>1.6785100286532952</v>
      </c>
      <c r="L167" s="262">
        <v>2.2024334332569211</v>
      </c>
      <c r="M167" s="262">
        <v>2.0781544256120528</v>
      </c>
      <c r="N167" s="262">
        <v>1.7893738140417457</v>
      </c>
      <c r="O167" s="262">
        <v>2.3116740088105727</v>
      </c>
      <c r="P167" s="262">
        <v>2</v>
      </c>
      <c r="Q167" s="262">
        <v>1.5485714285714285</v>
      </c>
      <c r="R167" s="262">
        <v>1.5612648221343874</v>
      </c>
      <c r="S167" s="262">
        <v>1.5726495726495726</v>
      </c>
      <c r="T167" s="262">
        <v>1.5726495726495726</v>
      </c>
      <c r="U167">
        <v>2569</v>
      </c>
      <c r="V167">
        <v>1745</v>
      </c>
      <c r="W167">
        <v>5671</v>
      </c>
      <c r="X167">
        <v>1589</v>
      </c>
      <c r="Y167">
        <v>1550</v>
      </c>
      <c r="Z167">
        <v>603</v>
      </c>
      <c r="AA167">
        <v>644</v>
      </c>
      <c r="AB167">
        <v>0</v>
      </c>
      <c r="AC167">
        <v>4730</v>
      </c>
      <c r="AD167">
        <v>2929</v>
      </c>
      <c r="AE167">
        <v>12490</v>
      </c>
      <c r="AF167">
        <v>3150</v>
      </c>
      <c r="AG167">
        <v>3383</v>
      </c>
      <c r="AH167">
        <v>937</v>
      </c>
      <c r="AI167" s="262">
        <v>1012</v>
      </c>
      <c r="AJ167" s="262">
        <v>0</v>
      </c>
      <c r="AK167" s="262">
        <v>0.66259751516902632</v>
      </c>
      <c r="AL167" s="262">
        <v>0.15486853510546084</v>
      </c>
      <c r="AM167" s="262">
        <v>0.1375325050563421</v>
      </c>
      <c r="AN167" s="262">
        <v>3.7200231147067324E-2</v>
      </c>
      <c r="AO167" s="262">
        <v>7.8012135221034382E-3</v>
      </c>
      <c r="AP167" s="262">
        <v>3.6470884436931264E-2</v>
      </c>
      <c r="AQ167" s="262">
        <v>0.13200014386936662</v>
      </c>
      <c r="AR167" s="262">
        <v>0.22648635039384238</v>
      </c>
      <c r="AS167" s="262">
        <v>0.1812394345933892</v>
      </c>
      <c r="AT167" s="262">
        <v>0.12887098514548789</v>
      </c>
      <c r="AU167" s="262">
        <v>0.12527425098011005</v>
      </c>
      <c r="AV167" s="262">
        <v>7.0100348883214036E-2</v>
      </c>
      <c r="AW167" s="262">
        <v>3.5787504945509474E-2</v>
      </c>
      <c r="AX167" s="262">
        <v>2.4457792324569291E-2</v>
      </c>
      <c r="AY167" s="262">
        <v>3.9312304427579756E-2</v>
      </c>
      <c r="AZ167" s="262">
        <v>9173</v>
      </c>
      <c r="BA167" s="262">
        <v>2144</v>
      </c>
      <c r="BB167" s="262">
        <v>1904</v>
      </c>
      <c r="BC167" s="262">
        <v>515</v>
      </c>
      <c r="BD167" s="262">
        <v>108</v>
      </c>
      <c r="BE167" s="262">
        <v>27823</v>
      </c>
      <c r="BF167" s="262">
        <v>1</v>
      </c>
      <c r="BG167" s="262">
        <v>2</v>
      </c>
      <c r="BH167" s="262">
        <v>3.19</v>
      </c>
      <c r="BI167" s="262">
        <v>9.8000000000000007</v>
      </c>
      <c r="BJ167" s="262">
        <v>30</v>
      </c>
      <c r="BK167" s="262">
        <f t="shared" si="94"/>
        <v>27822</v>
      </c>
      <c r="BL167" s="262">
        <f t="shared" si="95"/>
        <v>-1</v>
      </c>
      <c r="BM167" s="274">
        <f t="shared" si="96"/>
        <v>-3.5941487258742767E-5</v>
      </c>
      <c r="BN167" s="262">
        <f t="shared" si="97"/>
        <v>4.8476378902750136E-4</v>
      </c>
      <c r="BO167" s="262">
        <f t="shared" si="84"/>
        <v>1.1330356084977248E-4</v>
      </c>
      <c r="BP167" s="262">
        <f t="shared" si="85"/>
        <v>1.0062032642629048E-4</v>
      </c>
      <c r="BQ167" s="262">
        <f t="shared" si="86"/>
        <v>2.7216107200388447E-5</v>
      </c>
      <c r="BR167" s="262">
        <f t="shared" si="87"/>
        <v>5.7074554905668972E-6</v>
      </c>
      <c r="BS167" s="262">
        <f t="shared" si="98"/>
        <v>51.869725425942647</v>
      </c>
      <c r="BT167" s="262">
        <f t="shared" si="99"/>
        <v>12.123481010925655</v>
      </c>
      <c r="BU167" s="262">
        <f t="shared" si="100"/>
        <v>10.766374927613082</v>
      </c>
      <c r="BV167" s="262">
        <f t="shared" si="101"/>
        <v>2.9121234704415637</v>
      </c>
      <c r="BW167" s="262">
        <f t="shared" si="102"/>
        <v>0.61069773749065803</v>
      </c>
      <c r="BX167" s="262">
        <f t="shared" si="103"/>
        <v>51.869725425942647</v>
      </c>
      <c r="BY167" s="262">
        <f t="shared" si="104"/>
        <v>24.24696202185131</v>
      </c>
      <c r="BZ167" s="262">
        <f t="shared" si="105"/>
        <v>34.34473601908573</v>
      </c>
      <c r="CA167" s="262">
        <f t="shared" si="106"/>
        <v>28.538810010327328</v>
      </c>
      <c r="CB167" s="262">
        <f t="shared" si="107"/>
        <v>18.320932124719739</v>
      </c>
      <c r="CC167" s="262">
        <f t="shared" si="108"/>
        <v>157.32116560192677</v>
      </c>
      <c r="CD167" s="262">
        <f t="shared" si="109"/>
        <v>5.7376420501511971</v>
      </c>
      <c r="CE167" s="262">
        <f t="shared" si="110"/>
        <v>20.766416493150786</v>
      </c>
      <c r="CF167" s="262">
        <f t="shared" si="111"/>
        <v>35.631096636885687</v>
      </c>
      <c r="CG167" s="262">
        <f t="shared" si="112"/>
        <v>28.512799103266158</v>
      </c>
      <c r="CH167" s="262">
        <f t="shared" si="113"/>
        <v>20.274133595356744</v>
      </c>
      <c r="CI167" s="262">
        <f t="shared" si="114"/>
        <v>19.708291184099231</v>
      </c>
      <c r="CJ167" s="262">
        <f t="shared" si="115"/>
        <v>11.028268595408957</v>
      </c>
      <c r="CK167" s="262">
        <f t="shared" si="116"/>
        <v>5.6301319920122692</v>
      </c>
      <c r="CL167" s="262">
        <f t="shared" si="117"/>
        <v>3.8477283965510987</v>
      </c>
      <c r="CM167" s="262">
        <f t="shared" si="118"/>
        <v>6.1846575550446339</v>
      </c>
      <c r="CN167" s="262">
        <f>CD167*parameters!J$4+CE167*parameters!K$4+CF167*parameters!L$4+CG167*parameters!M$4+CH167*parameters!N$4+CI167*parameters!O$4+CJ167*parameters!P$4+CK167*parameters!Q$4+CL167*parameters!R$4+CM167*parameters!S$4</f>
        <v>15546.463665059086</v>
      </c>
      <c r="CO167" s="262">
        <f t="shared" si="119"/>
        <v>10301.048194133704</v>
      </c>
      <c r="CP167" s="262">
        <f t="shared" si="120"/>
        <v>2407.6580538779745</v>
      </c>
      <c r="CQ167" s="262">
        <f t="shared" si="121"/>
        <v>2138.1440926229775</v>
      </c>
      <c r="CR167" s="262">
        <f t="shared" si="122"/>
        <v>578.33204185968145</v>
      </c>
      <c r="CS167" s="262">
        <f t="shared" si="123"/>
        <v>121.28128256474872</v>
      </c>
      <c r="CT167" s="349" t="s">
        <v>4210</v>
      </c>
      <c r="CU167" t="s">
        <v>4211</v>
      </c>
      <c r="CV167" t="s">
        <v>4212</v>
      </c>
      <c r="CW167">
        <v>32476</v>
      </c>
      <c r="CX167" s="262">
        <v>1.2883145239254162E-2</v>
      </c>
      <c r="CY167">
        <v>3417</v>
      </c>
      <c r="CZ167">
        <v>0.89478384</v>
      </c>
      <c r="DA167">
        <v>22070</v>
      </c>
      <c r="DB167">
        <v>9961</v>
      </c>
      <c r="DC167">
        <v>231</v>
      </c>
      <c r="DD167">
        <v>110</v>
      </c>
      <c r="DE167">
        <v>47</v>
      </c>
      <c r="DF167">
        <v>57</v>
      </c>
      <c r="DG167">
        <v>19749</v>
      </c>
      <c r="DH167">
        <v>8913</v>
      </c>
      <c r="DI167">
        <v>207</v>
      </c>
      <c r="DJ167">
        <v>98</v>
      </c>
      <c r="DK167">
        <v>42</v>
      </c>
      <c r="DL167">
        <v>51</v>
      </c>
      <c r="DM167" s="262">
        <v>2321</v>
      </c>
      <c r="DN167" s="262">
        <v>1048</v>
      </c>
      <c r="DO167" s="262">
        <v>24</v>
      </c>
      <c r="DP167" s="262">
        <v>12</v>
      </c>
      <c r="DQ167" s="262">
        <v>5</v>
      </c>
      <c r="DR167" s="262">
        <v>6</v>
      </c>
      <c r="DS167" s="262">
        <v>0.67957876585786425</v>
      </c>
      <c r="DT167" s="262">
        <v>0.3067188077349427</v>
      </c>
      <c r="DU167" s="262">
        <v>7.1129449439586157E-3</v>
      </c>
      <c r="DV167" s="262">
        <v>3.3871166399802931E-3</v>
      </c>
      <c r="DW167" s="262">
        <v>1.4472225643552162E-3</v>
      </c>
      <c r="DX167" s="262">
        <v>1.7551422588988792E-3</v>
      </c>
      <c r="DY167" s="262">
        <v>1076.3900000000001</v>
      </c>
      <c r="DZ167" s="262">
        <v>497.61</v>
      </c>
      <c r="EA167" s="262">
        <v>3.15</v>
      </c>
      <c r="EB167" s="262">
        <v>87.63</v>
      </c>
      <c r="EC167" s="262">
        <v>25.2</v>
      </c>
      <c r="ED167" s="262">
        <v>26.87</v>
      </c>
      <c r="EE167" s="262">
        <f t="shared" si="88"/>
        <v>0.62695634446806647</v>
      </c>
      <c r="EF167" s="262">
        <f t="shared" si="89"/>
        <v>0.28983894923843084</v>
      </c>
      <c r="EG167" s="262">
        <f t="shared" si="90"/>
        <v>1.8347555115473104E-3</v>
      </c>
      <c r="EH167" s="262">
        <f t="shared" si="91"/>
        <v>5.1041150945044696E-2</v>
      </c>
      <c r="EI167" s="262">
        <f t="shared" si="92"/>
        <v>1.4678044092378483E-2</v>
      </c>
      <c r="EJ167" s="262">
        <f t="shared" si="93"/>
        <v>1.5650755744532136E-2</v>
      </c>
      <c r="EK167" s="262">
        <v>5.0291870000000001E-4</v>
      </c>
      <c r="EP167" s="262">
        <v>6.5034287434270819E-4</v>
      </c>
      <c r="EQ167" s="262">
        <v>1.3074313350416863E-2</v>
      </c>
      <c r="EU167" s="262">
        <v>507.27</v>
      </c>
    </row>
    <row r="168" spans="1:151">
      <c r="A168" s="352">
        <v>7317</v>
      </c>
      <c r="B168" s="262">
        <v>7</v>
      </c>
      <c r="C168" s="262">
        <v>3</v>
      </c>
      <c r="D168" s="262">
        <v>17</v>
      </c>
      <c r="E168" s="262" t="s">
        <v>190</v>
      </c>
      <c r="F168" s="262" t="s">
        <v>2531</v>
      </c>
      <c r="G168" s="262" t="s">
        <v>2532</v>
      </c>
      <c r="H168" s="262" t="s">
        <v>2202</v>
      </c>
      <c r="I168" s="262">
        <v>5.5827370187359914E-4</v>
      </c>
      <c r="J168" s="262">
        <v>2.2530329289428077</v>
      </c>
      <c r="K168" s="262">
        <v>1.9715086408220457</v>
      </c>
      <c r="L168" s="262">
        <v>2.5938349954669082</v>
      </c>
      <c r="M168" s="262">
        <v>1.9531478770131772</v>
      </c>
      <c r="N168" s="262">
        <v>1.680473372781065</v>
      </c>
      <c r="O168" s="262">
        <v>2.2377358490566039</v>
      </c>
      <c r="P168" s="262">
        <v>2.1884057971014492</v>
      </c>
      <c r="Q168" s="262">
        <v>1.3968253968253967</v>
      </c>
      <c r="R168" s="262">
        <v>1.4193548387096775</v>
      </c>
      <c r="S168" s="262">
        <v>3.1875</v>
      </c>
      <c r="T168" s="262">
        <v>3.1875</v>
      </c>
      <c r="U168">
        <v>1154</v>
      </c>
      <c r="V168">
        <v>2141</v>
      </c>
      <c r="W168">
        <v>5515</v>
      </c>
      <c r="X168">
        <v>852</v>
      </c>
      <c r="Y168">
        <v>541</v>
      </c>
      <c r="Z168">
        <v>313</v>
      </c>
      <c r="AA168">
        <v>264</v>
      </c>
      <c r="AB168">
        <v>0</v>
      </c>
      <c r="AC168">
        <v>2600</v>
      </c>
      <c r="AD168">
        <v>4221</v>
      </c>
      <c r="AE168">
        <v>14305</v>
      </c>
      <c r="AF168">
        <v>1618</v>
      </c>
      <c r="AG168">
        <v>1197</v>
      </c>
      <c r="AH168">
        <v>440</v>
      </c>
      <c r="AI168" s="262">
        <v>842</v>
      </c>
      <c r="AJ168" s="262">
        <v>0</v>
      </c>
      <c r="AK168" s="262">
        <v>0.51950018932222641</v>
      </c>
      <c r="AL168" s="262">
        <v>0.19964028776978418</v>
      </c>
      <c r="AM168" s="262">
        <v>0.22652404392275652</v>
      </c>
      <c r="AN168" s="262">
        <v>4.7898523286633854E-2</v>
      </c>
      <c r="AO168" s="262">
        <v>6.4369556985990157E-3</v>
      </c>
      <c r="AP168" s="262">
        <v>4.5569413874622974E-2</v>
      </c>
      <c r="AQ168" s="262">
        <v>0.18729110621993966</v>
      </c>
      <c r="AR168" s="262">
        <v>0.26379717942447217</v>
      </c>
      <c r="AS168" s="262">
        <v>0.19601369528001955</v>
      </c>
      <c r="AT168" s="262">
        <v>0.11229314420803782</v>
      </c>
      <c r="AU168" s="262">
        <v>8.7878046792206732E-2</v>
      </c>
      <c r="AV168" s="262">
        <v>4.703676530529062E-2</v>
      </c>
      <c r="AW168" s="262">
        <v>2.1398875030569822E-2</v>
      </c>
      <c r="AX168" s="262">
        <v>1.3613760495638706E-2</v>
      </c>
      <c r="AY168" s="262">
        <v>2.5108013369201924E-2</v>
      </c>
      <c r="AZ168" s="262">
        <v>5488</v>
      </c>
      <c r="BA168" s="262">
        <v>2109</v>
      </c>
      <c r="BB168" s="262">
        <v>2393</v>
      </c>
      <c r="BC168" s="262">
        <v>506</v>
      </c>
      <c r="BD168" s="262">
        <v>68</v>
      </c>
      <c r="BE168" s="262">
        <v>24541</v>
      </c>
      <c r="BF168" s="262">
        <v>1</v>
      </c>
      <c r="BG168" s="262">
        <v>2</v>
      </c>
      <c r="BH168" s="262">
        <v>3.63</v>
      </c>
      <c r="BI168" s="262">
        <v>8.5</v>
      </c>
      <c r="BJ168" s="262">
        <v>27</v>
      </c>
      <c r="BK168" s="262">
        <f t="shared" si="94"/>
        <v>24530</v>
      </c>
      <c r="BL168" s="262">
        <f t="shared" si="95"/>
        <v>-11</v>
      </c>
      <c r="BM168" s="274">
        <f t="shared" si="96"/>
        <v>-4.4822949350067237E-4</v>
      </c>
      <c r="BN168" s="262">
        <f t="shared" si="97"/>
        <v>2.9002329381695491E-4</v>
      </c>
      <c r="BO168" s="262">
        <f t="shared" si="84"/>
        <v>1.1145392249634802E-4</v>
      </c>
      <c r="BP168" s="262">
        <f t="shared" si="85"/>
        <v>1.2646241656413506E-4</v>
      </c>
      <c r="BQ168" s="262">
        <f t="shared" si="86"/>
        <v>2.674048590950787E-5</v>
      </c>
      <c r="BR168" s="262">
        <f t="shared" si="87"/>
        <v>3.5935830866532314E-6</v>
      </c>
      <c r="BS168" s="262">
        <f t="shared" si="98"/>
        <v>31.032492438414174</v>
      </c>
      <c r="BT168" s="262">
        <f t="shared" si="99"/>
        <v>11.925569707109238</v>
      </c>
      <c r="BU168" s="262">
        <f t="shared" si="100"/>
        <v>13.531478572362451</v>
      </c>
      <c r="BV168" s="262">
        <f t="shared" si="101"/>
        <v>2.8612319923173422</v>
      </c>
      <c r="BW168" s="262">
        <f t="shared" si="102"/>
        <v>0.38451339027189574</v>
      </c>
      <c r="BX168" s="262">
        <f t="shared" si="103"/>
        <v>31.032492438414174</v>
      </c>
      <c r="BY168" s="262">
        <f t="shared" si="104"/>
        <v>23.851139414218476</v>
      </c>
      <c r="BZ168" s="262">
        <f t="shared" si="105"/>
        <v>49.119267217675691</v>
      </c>
      <c r="CA168" s="262">
        <f t="shared" si="106"/>
        <v>24.320471934697409</v>
      </c>
      <c r="CB168" s="262">
        <f t="shared" si="107"/>
        <v>10.381861537341186</v>
      </c>
      <c r="CC168" s="262">
        <f t="shared" si="108"/>
        <v>138.70523254234695</v>
      </c>
      <c r="CD168" s="262">
        <f t="shared" si="109"/>
        <v>6.3207161482980307</v>
      </c>
      <c r="CE168" s="262">
        <f t="shared" si="110"/>
        <v>25.978256441350133</v>
      </c>
      <c r="CF168" s="262">
        <f t="shared" si="111"/>
        <v>36.590049116086632</v>
      </c>
      <c r="CG168" s="262">
        <f t="shared" si="112"/>
        <v>27.188125185299846</v>
      </c>
      <c r="CH168" s="262">
        <f t="shared" si="113"/>
        <v>15.575646680287186</v>
      </c>
      <c r="CI168" s="262">
        <f t="shared" si="114"/>
        <v>12.189144915680281</v>
      </c>
      <c r="CJ168" s="262">
        <f t="shared" si="115"/>
        <v>6.5242454697101326</v>
      </c>
      <c r="CK168" s="262">
        <f t="shared" si="116"/>
        <v>2.9681359372598091</v>
      </c>
      <c r="CL168" s="262">
        <f t="shared" si="117"/>
        <v>1.8882998153233832</v>
      </c>
      <c r="CM168" s="262">
        <f t="shared" si="118"/>
        <v>3.4826128330515091</v>
      </c>
      <c r="CN168" s="262">
        <f>CD168*parameters!J$4+CE168*parameters!K$4+CF168*parameters!L$4+CG168*parameters!M$4+CH168*parameters!N$4+CI168*parameters!O$4+CJ168*parameters!P$4+CK168*parameters!Q$4+CL168*parameters!R$4+CM168*parameters!S$4</f>
        <v>12100.411785136868</v>
      </c>
      <c r="CO168" s="262">
        <f t="shared" si="119"/>
        <v>6286.166213255503</v>
      </c>
      <c r="CP168" s="262">
        <f t="shared" si="120"/>
        <v>2415.7296909176121</v>
      </c>
      <c r="CQ168" s="262">
        <f t="shared" si="121"/>
        <v>2741.0342106997846</v>
      </c>
      <c r="CR168" s="262">
        <f t="shared" si="122"/>
        <v>579.59185566823703</v>
      </c>
      <c r="CS168" s="262">
        <f t="shared" si="123"/>
        <v>77.889814595731451</v>
      </c>
      <c r="CT168" s="349" t="s">
        <v>4213</v>
      </c>
      <c r="CU168" t="s">
        <v>4214</v>
      </c>
      <c r="CV168" t="s">
        <v>4215</v>
      </c>
      <c r="CW168">
        <v>22746</v>
      </c>
      <c r="CX168" s="262">
        <v>9.0232793943858594E-3</v>
      </c>
      <c r="CY168">
        <v>2773</v>
      </c>
      <c r="CZ168">
        <v>0.87808845999999996</v>
      </c>
      <c r="DA168">
        <v>15896</v>
      </c>
      <c r="DB168">
        <v>6490</v>
      </c>
      <c r="DC168">
        <v>151</v>
      </c>
      <c r="DD168">
        <v>166</v>
      </c>
      <c r="DE168">
        <v>18</v>
      </c>
      <c r="DF168">
        <v>25</v>
      </c>
      <c r="DG168">
        <v>13958</v>
      </c>
      <c r="DH168">
        <v>5699</v>
      </c>
      <c r="DI168">
        <v>133</v>
      </c>
      <c r="DJ168">
        <v>146</v>
      </c>
      <c r="DK168">
        <v>16</v>
      </c>
      <c r="DL168">
        <v>22</v>
      </c>
      <c r="DM168" s="262">
        <v>1938</v>
      </c>
      <c r="DN168" s="262">
        <v>791</v>
      </c>
      <c r="DO168" s="262">
        <v>18</v>
      </c>
      <c r="DP168" s="262">
        <v>20</v>
      </c>
      <c r="DQ168" s="262">
        <v>2</v>
      </c>
      <c r="DR168" s="262">
        <v>3</v>
      </c>
      <c r="DS168" s="262">
        <v>0.69884814912512094</v>
      </c>
      <c r="DT168" s="262">
        <v>0.28532489228875407</v>
      </c>
      <c r="DU168" s="262">
        <v>6.638529851402444E-3</v>
      </c>
      <c r="DV168" s="262">
        <v>7.297986459157654E-3</v>
      </c>
      <c r="DW168" s="262">
        <v>7.9134792930625161E-4</v>
      </c>
      <c r="DX168" s="262">
        <v>1.0990943462586829E-3</v>
      </c>
      <c r="DY168" s="262">
        <v>753.9</v>
      </c>
      <c r="DZ168" s="262">
        <v>348.52</v>
      </c>
      <c r="EA168" s="262">
        <v>2.21</v>
      </c>
      <c r="EB168" s="262">
        <v>61.36</v>
      </c>
      <c r="EC168" s="262">
        <v>17.649999999999999</v>
      </c>
      <c r="ED168" s="262">
        <v>18.809999999999999</v>
      </c>
      <c r="EE168" s="262">
        <f t="shared" si="88"/>
        <v>0.62696993637989107</v>
      </c>
      <c r="EF168" s="262">
        <f t="shared" si="89"/>
        <v>0.28984157345419764</v>
      </c>
      <c r="EG168" s="262">
        <f t="shared" si="90"/>
        <v>1.8379142583891221E-3</v>
      </c>
      <c r="EH168" s="262">
        <f t="shared" si="91"/>
        <v>5.1029148821156806E-2</v>
      </c>
      <c r="EI168" s="262">
        <f t="shared" si="92"/>
        <v>1.4678365004781901E-2</v>
      </c>
      <c r="EJ168" s="262">
        <f t="shared" si="93"/>
        <v>1.5643062081583434E-2</v>
      </c>
      <c r="EK168" s="262">
        <v>3.5223809999999998E-4</v>
      </c>
      <c r="EP168" s="262">
        <v>5.0974942687006955E-4</v>
      </c>
      <c r="EQ168" s="262">
        <v>1.0247861551232541E-2</v>
      </c>
      <c r="EU168" s="262">
        <v>397.6</v>
      </c>
    </row>
    <row r="169" spans="1:151">
      <c r="A169" s="352">
        <v>7318</v>
      </c>
      <c r="B169" s="262">
        <v>7</v>
      </c>
      <c r="C169" s="262">
        <v>3</v>
      </c>
      <c r="D169" s="262">
        <v>18</v>
      </c>
      <c r="E169" s="262" t="s">
        <v>190</v>
      </c>
      <c r="F169" s="262" t="s">
        <v>2533</v>
      </c>
      <c r="G169" s="262" t="s">
        <v>2534</v>
      </c>
      <c r="H169" s="262" t="s">
        <v>2202</v>
      </c>
      <c r="I169" s="262">
        <v>5.3850899489700629E-4</v>
      </c>
      <c r="J169" s="262">
        <v>2.1661362189688096</v>
      </c>
      <c r="K169" s="262">
        <v>1.8019401778496362</v>
      </c>
      <c r="L169" s="262">
        <v>2.7251351986832826</v>
      </c>
      <c r="M169" s="262">
        <v>2.6033755274261603</v>
      </c>
      <c r="N169" s="262">
        <v>2.2177777777777776</v>
      </c>
      <c r="O169" s="262">
        <v>3.2695507487520801</v>
      </c>
      <c r="P169" s="262">
        <v>2.6140776699029127</v>
      </c>
      <c r="Q169" s="262">
        <v>2.0369230769230771</v>
      </c>
      <c r="R169" s="262">
        <v>1.5864406779661018</v>
      </c>
      <c r="S169" s="262">
        <v>1.9183673469387754</v>
      </c>
      <c r="T169" s="262">
        <v>1.9183673469387754</v>
      </c>
      <c r="U169">
        <v>1571</v>
      </c>
      <c r="V169">
        <v>1237</v>
      </c>
      <c r="W169">
        <v>4253</v>
      </c>
      <c r="X169">
        <v>1398</v>
      </c>
      <c r="Y169">
        <v>1013</v>
      </c>
      <c r="Z169">
        <v>620</v>
      </c>
      <c r="AA169">
        <v>539</v>
      </c>
      <c r="AB169">
        <v>0</v>
      </c>
      <c r="AC169">
        <v>3403</v>
      </c>
      <c r="AD169">
        <v>2229</v>
      </c>
      <c r="AE169">
        <v>11590</v>
      </c>
      <c r="AF169">
        <v>3466</v>
      </c>
      <c r="AG169">
        <v>3042</v>
      </c>
      <c r="AH169">
        <v>1130</v>
      </c>
      <c r="AI169" s="262">
        <v>1034</v>
      </c>
      <c r="AJ169" s="262">
        <v>0</v>
      </c>
      <c r="AK169" s="262">
        <v>0.59764474975466142</v>
      </c>
      <c r="AL169" s="262">
        <v>0.14259077526987243</v>
      </c>
      <c r="AM169" s="262">
        <v>0.18675171736997057</v>
      </c>
      <c r="AN169" s="262">
        <v>5.6133464180569186E-2</v>
      </c>
      <c r="AO169" s="262">
        <v>1.68792934249264E-2</v>
      </c>
      <c r="AP169" s="262">
        <v>4.4993612264452254E-2</v>
      </c>
      <c r="AQ169" s="262">
        <v>0.13749600766528267</v>
      </c>
      <c r="AR169" s="262">
        <v>0.28249760459916962</v>
      </c>
      <c r="AS169" s="262">
        <v>0.20588470137336315</v>
      </c>
      <c r="AT169" s="262">
        <v>0.11809326093899712</v>
      </c>
      <c r="AU169" s="262">
        <v>8.7432130309805178E-2</v>
      </c>
      <c r="AV169" s="262">
        <v>6.0803257745129353E-2</v>
      </c>
      <c r="AW169" s="262">
        <v>2.42334717342702E-2</v>
      </c>
      <c r="AX169" s="262">
        <v>1.3334397955924625E-2</v>
      </c>
      <c r="AY169" s="262">
        <v>2.5231555413605878E-2</v>
      </c>
      <c r="AZ169" s="262">
        <v>6090</v>
      </c>
      <c r="BA169" s="262">
        <v>1453</v>
      </c>
      <c r="BB169" s="262">
        <v>1903</v>
      </c>
      <c r="BC169" s="262">
        <v>572</v>
      </c>
      <c r="BD169" s="262">
        <v>172</v>
      </c>
      <c r="BE169" s="262">
        <v>25051</v>
      </c>
      <c r="BF169" s="262">
        <v>1</v>
      </c>
      <c r="BG169" s="262">
        <v>2</v>
      </c>
      <c r="BH169" s="262">
        <v>3.17</v>
      </c>
      <c r="BI169" s="262">
        <v>8</v>
      </c>
      <c r="BJ169" s="262">
        <v>32</v>
      </c>
      <c r="BK169" s="262">
        <f t="shared" si="94"/>
        <v>25109</v>
      </c>
      <c r="BL169" s="262">
        <f t="shared" si="95"/>
        <v>58</v>
      </c>
      <c r="BM169" s="274">
        <f t="shared" si="96"/>
        <v>2.3152768352560776E-3</v>
      </c>
      <c r="BN169" s="262">
        <f t="shared" si="97"/>
        <v>3.2183707349585562E-4</v>
      </c>
      <c r="BO169" s="262">
        <f t="shared" si="84"/>
        <v>7.6786415072163902E-5</v>
      </c>
      <c r="BP169" s="262">
        <f t="shared" si="85"/>
        <v>1.0056747961619264E-4</v>
      </c>
      <c r="BQ169" s="262">
        <f t="shared" si="86"/>
        <v>3.0228375375965418E-5</v>
      </c>
      <c r="BR169" s="262">
        <f t="shared" si="87"/>
        <v>9.0896513368287617E-6</v>
      </c>
      <c r="BS169" s="262">
        <f t="shared" si="98"/>
        <v>34.436566864056552</v>
      </c>
      <c r="BT169" s="262">
        <f t="shared" si="99"/>
        <v>8.2161464127215371</v>
      </c>
      <c r="BU169" s="262">
        <f t="shared" si="100"/>
        <v>10.760720318932613</v>
      </c>
      <c r="BV169" s="262">
        <f t="shared" si="101"/>
        <v>3.2344361652282996</v>
      </c>
      <c r="BW169" s="262">
        <f t="shared" si="102"/>
        <v>0.97259269304067753</v>
      </c>
      <c r="BX169" s="262">
        <f t="shared" si="103"/>
        <v>34.436566864056552</v>
      </c>
      <c r="BY169" s="262">
        <f t="shared" si="104"/>
        <v>16.432292825443074</v>
      </c>
      <c r="BZ169" s="262">
        <f t="shared" si="105"/>
        <v>34.11148341101638</v>
      </c>
      <c r="CA169" s="262">
        <f t="shared" si="106"/>
        <v>25.875489321826397</v>
      </c>
      <c r="CB169" s="262">
        <f t="shared" si="107"/>
        <v>31.122966177301681</v>
      </c>
      <c r="CC169" s="262">
        <f t="shared" si="108"/>
        <v>141.97879859964408</v>
      </c>
      <c r="CD169" s="262">
        <f t="shared" si="109"/>
        <v>6.3881390139651426</v>
      </c>
      <c r="CE169" s="262">
        <f t="shared" si="110"/>
        <v>19.521517980564287</v>
      </c>
      <c r="CF169" s="262">
        <f t="shared" si="111"/>
        <v>40.108670508267387</v>
      </c>
      <c r="CG169" s="262">
        <f t="shared" si="112"/>
        <v>29.23126255103659</v>
      </c>
      <c r="CH169" s="262">
        <f t="shared" si="113"/>
        <v>16.766739310833088</v>
      </c>
      <c r="CI169" s="262">
        <f t="shared" si="114"/>
        <v>12.413508820393666</v>
      </c>
      <c r="CJ169" s="262">
        <f t="shared" si="115"/>
        <v>8.6327734855979692</v>
      </c>
      <c r="CK169" s="262">
        <f t="shared" si="116"/>
        <v>3.4406392027301163</v>
      </c>
      <c r="CL169" s="262">
        <f t="shared" si="117"/>
        <v>1.893201801831728</v>
      </c>
      <c r="CM169" s="262">
        <f t="shared" si="118"/>
        <v>3.582345924424108</v>
      </c>
      <c r="CN169" s="262">
        <f>CD169*parameters!J$4+CE169*parameters!K$4+CF169*parameters!L$4+CG169*parameters!M$4+CH169*parameters!N$4+CI169*parameters!O$4+CJ169*parameters!P$4+CK169*parameters!Q$4+CL169*parameters!R$4+CM169*parameters!S$4</f>
        <v>12807.878626868045</v>
      </c>
      <c r="CO169" s="262">
        <f t="shared" si="119"/>
        <v>7654.5614168426291</v>
      </c>
      <c r="CP169" s="262">
        <f t="shared" si="120"/>
        <v>1826.2853429675438</v>
      </c>
      <c r="CQ169" s="262">
        <f t="shared" si="121"/>
        <v>2391.893329433748</v>
      </c>
      <c r="CR169" s="262">
        <f t="shared" si="122"/>
        <v>718.95059613037506</v>
      </c>
      <c r="CS169" s="262">
        <f t="shared" si="123"/>
        <v>216.18794149374915</v>
      </c>
      <c r="CT169" s="349" t="s">
        <v>4216</v>
      </c>
      <c r="CU169" t="s">
        <v>4217</v>
      </c>
      <c r="CV169" t="s">
        <v>4218</v>
      </c>
      <c r="CW169">
        <v>29060</v>
      </c>
      <c r="CX169" s="262">
        <v>1.1528026870696081E-2</v>
      </c>
      <c r="CY169">
        <v>3644</v>
      </c>
      <c r="CZ169">
        <v>0.87460426999999996</v>
      </c>
      <c r="DA169">
        <v>19639</v>
      </c>
      <c r="DB169">
        <v>8907</v>
      </c>
      <c r="DC169">
        <v>285</v>
      </c>
      <c r="DD169">
        <v>136</v>
      </c>
      <c r="DE169">
        <v>45</v>
      </c>
      <c r="DF169">
        <v>48</v>
      </c>
      <c r="DG169">
        <v>17176</v>
      </c>
      <c r="DH169">
        <v>7790</v>
      </c>
      <c r="DI169">
        <v>249</v>
      </c>
      <c r="DJ169">
        <v>119</v>
      </c>
      <c r="DK169">
        <v>39</v>
      </c>
      <c r="DL169">
        <v>42</v>
      </c>
      <c r="DM169" s="262">
        <v>2463</v>
      </c>
      <c r="DN169" s="262">
        <v>1117</v>
      </c>
      <c r="DO169" s="262">
        <v>36</v>
      </c>
      <c r="DP169" s="262">
        <v>17</v>
      </c>
      <c r="DQ169" s="262">
        <v>6</v>
      </c>
      <c r="DR169" s="262">
        <v>6</v>
      </c>
      <c r="DS169" s="262">
        <v>0.67580867171369585</v>
      </c>
      <c r="DT169" s="262">
        <v>0.30650378527185135</v>
      </c>
      <c r="DU169" s="262">
        <v>9.8072952512044051E-3</v>
      </c>
      <c r="DV169" s="262">
        <v>4.6799724707501725E-3</v>
      </c>
      <c r="DW169" s="262">
        <v>1.5485203028217482E-3</v>
      </c>
      <c r="DX169" s="262">
        <v>1.6517549896765313E-3</v>
      </c>
      <c r="DY169" s="262">
        <v>963.17</v>
      </c>
      <c r="DZ169" s="262">
        <v>445.26</v>
      </c>
      <c r="EA169" s="262">
        <v>2.82</v>
      </c>
      <c r="EB169" s="262">
        <v>78.400000000000006</v>
      </c>
      <c r="EC169" s="262">
        <v>22.55</v>
      </c>
      <c r="ED169" s="262">
        <v>24.04</v>
      </c>
      <c r="EE169" s="262">
        <f t="shared" si="88"/>
        <v>0.62696583867104105</v>
      </c>
      <c r="EF169" s="262">
        <f t="shared" si="89"/>
        <v>0.28983752538665836</v>
      </c>
      <c r="EG169" s="262">
        <f t="shared" si="90"/>
        <v>1.8356506795813156E-3</v>
      </c>
      <c r="EH169" s="262">
        <f t="shared" si="91"/>
        <v>5.1033692652189773E-2</v>
      </c>
      <c r="EI169" s="262">
        <f t="shared" si="92"/>
        <v>1.4678696037077542E-2</v>
      </c>
      <c r="EJ169" s="262">
        <f t="shared" si="93"/>
        <v>1.5648596573452068E-2</v>
      </c>
      <c r="EK169" s="262">
        <v>4.5001539999999998E-4</v>
      </c>
      <c r="EP169" s="262">
        <v>6.1762874769836986E-4</v>
      </c>
      <c r="EQ169" s="262">
        <v>1.2416637592585909E-2</v>
      </c>
      <c r="EU169" s="262">
        <v>481.75</v>
      </c>
    </row>
    <row r="170" spans="1:151">
      <c r="A170" s="352">
        <v>7319</v>
      </c>
      <c r="B170" s="262">
        <v>7</v>
      </c>
      <c r="C170" s="262">
        <v>3</v>
      </c>
      <c r="D170" s="262">
        <v>19</v>
      </c>
      <c r="E170" s="262" t="s">
        <v>190</v>
      </c>
      <c r="F170" s="262" t="s">
        <v>2535</v>
      </c>
      <c r="G170" s="262" t="s">
        <v>2536</v>
      </c>
      <c r="H170" s="262" t="s">
        <v>2202</v>
      </c>
      <c r="I170" s="262">
        <v>1.0067317323638834E-3</v>
      </c>
      <c r="J170" s="262">
        <v>1.8098006644518272</v>
      </c>
      <c r="K170" s="262">
        <v>1.8965768390386015</v>
      </c>
      <c r="L170" s="262">
        <v>2.3779637377963736</v>
      </c>
      <c r="M170" s="262">
        <v>1.9713138267355135</v>
      </c>
      <c r="N170" s="262">
        <v>2.0133333333333332</v>
      </c>
      <c r="O170" s="262">
        <v>3.9830508474576272</v>
      </c>
      <c r="P170" s="262">
        <v>2.1930803571428572</v>
      </c>
      <c r="Q170" s="262">
        <v>1.4571428571428571</v>
      </c>
      <c r="R170" s="262">
        <v>1.7733990147783252</v>
      </c>
      <c r="S170" s="262">
        <v>1.76</v>
      </c>
      <c r="T170" s="262">
        <v>1.76</v>
      </c>
      <c r="U170">
        <v>3612</v>
      </c>
      <c r="V170">
        <v>2746</v>
      </c>
      <c r="W170">
        <v>7170</v>
      </c>
      <c r="X170">
        <v>2493</v>
      </c>
      <c r="Y170">
        <v>1958</v>
      </c>
      <c r="Z170">
        <v>896</v>
      </c>
      <c r="AA170">
        <v>963</v>
      </c>
      <c r="AB170">
        <v>0</v>
      </c>
      <c r="AC170">
        <v>6537</v>
      </c>
      <c r="AD170">
        <v>5208</v>
      </c>
      <c r="AE170">
        <v>17050</v>
      </c>
      <c r="AF170">
        <v>4946</v>
      </c>
      <c r="AG170">
        <v>6195</v>
      </c>
      <c r="AH170">
        <v>1434</v>
      </c>
      <c r="AI170" s="262">
        <v>1694</v>
      </c>
      <c r="AJ170" s="262">
        <v>0</v>
      </c>
      <c r="AK170" s="262">
        <v>0.65700787401574801</v>
      </c>
      <c r="AL170" s="262">
        <v>0.1383727034120735</v>
      </c>
      <c r="AM170" s="262">
        <v>0.1468766404199475</v>
      </c>
      <c r="AN170" s="262">
        <v>4.5721784776902884E-2</v>
      </c>
      <c r="AO170" s="262">
        <v>1.2020997375328083E-2</v>
      </c>
      <c r="AP170" s="262">
        <v>5.8112193483372522E-2</v>
      </c>
      <c r="AQ170" s="262">
        <v>0.1638034454628341</v>
      </c>
      <c r="AR170" s="262">
        <v>0.24734872114784778</v>
      </c>
      <c r="AS170" s="262">
        <v>0.18450981333077404</v>
      </c>
      <c r="AT170" s="262">
        <v>0.12445414847161572</v>
      </c>
      <c r="AU170" s="262">
        <v>9.8925092374874041E-2</v>
      </c>
      <c r="AV170" s="262">
        <v>5.5017035366380342E-2</v>
      </c>
      <c r="AW170" s="262">
        <v>2.5601036518067086E-2</v>
      </c>
      <c r="AX170" s="262">
        <v>1.7083353327894811E-2</v>
      </c>
      <c r="AY170" s="262">
        <v>2.5145160516339554E-2</v>
      </c>
      <c r="AZ170" s="262">
        <v>12516</v>
      </c>
      <c r="BA170" s="262">
        <v>2636</v>
      </c>
      <c r="BB170" s="262">
        <v>2798</v>
      </c>
      <c r="BC170" s="262">
        <v>871</v>
      </c>
      <c r="BD170" s="262">
        <v>229</v>
      </c>
      <c r="BE170" s="262">
        <v>41682</v>
      </c>
      <c r="BF170" s="262">
        <v>1</v>
      </c>
      <c r="BG170" s="262">
        <v>2</v>
      </c>
      <c r="BH170" s="262">
        <v>3.47</v>
      </c>
      <c r="BI170" s="262">
        <v>9.3000000000000007</v>
      </c>
      <c r="BJ170" s="262">
        <v>27</v>
      </c>
      <c r="BK170" s="262">
        <f t="shared" si="94"/>
        <v>41780</v>
      </c>
      <c r="BL170" s="262">
        <f t="shared" si="95"/>
        <v>98</v>
      </c>
      <c r="BM170" s="274">
        <f t="shared" si="96"/>
        <v>2.351134782400077E-3</v>
      </c>
      <c r="BN170" s="262">
        <f t="shared" si="97"/>
        <v>6.6143067518458594E-4</v>
      </c>
      <c r="BO170" s="262">
        <f t="shared" si="84"/>
        <v>1.3930419141791055E-4</v>
      </c>
      <c r="BP170" s="262">
        <f t="shared" si="85"/>
        <v>1.478653746537609E-4</v>
      </c>
      <c r="BQ170" s="262">
        <f t="shared" si="86"/>
        <v>4.6029571595220072E-5</v>
      </c>
      <c r="BR170" s="262">
        <f t="shared" si="87"/>
        <v>1.2101919512405736E-5</v>
      </c>
      <c r="BS170" s="262">
        <f t="shared" si="98"/>
        <v>70.773082244750697</v>
      </c>
      <c r="BT170" s="262">
        <f t="shared" si="99"/>
        <v>14.90554848171643</v>
      </c>
      <c r="BU170" s="262">
        <f t="shared" si="100"/>
        <v>15.821595087952417</v>
      </c>
      <c r="BV170" s="262">
        <f t="shared" si="101"/>
        <v>4.9251641606885475</v>
      </c>
      <c r="BW170" s="262">
        <f t="shared" si="102"/>
        <v>1.2949053878274137</v>
      </c>
      <c r="BX170" s="262">
        <f t="shared" si="103"/>
        <v>70.773082244750697</v>
      </c>
      <c r="BY170" s="262">
        <f t="shared" si="104"/>
        <v>29.81109696343286</v>
      </c>
      <c r="BZ170" s="262">
        <f t="shared" si="105"/>
        <v>54.900934955194892</v>
      </c>
      <c r="CA170" s="262">
        <f t="shared" si="106"/>
        <v>45.804026694403497</v>
      </c>
      <c r="CB170" s="262">
        <f t="shared" si="107"/>
        <v>34.962445471340168</v>
      </c>
      <c r="CC170" s="262">
        <f t="shared" si="108"/>
        <v>236.25158632912212</v>
      </c>
      <c r="CD170" s="262">
        <f t="shared" si="109"/>
        <v>13.729097895511631</v>
      </c>
      <c r="CE170" s="262">
        <f t="shared" si="110"/>
        <v>38.698823836770394</v>
      </c>
      <c r="CF170" s="262">
        <f t="shared" si="111"/>
        <v>58.436527747658715</v>
      </c>
      <c r="CG170" s="262">
        <f t="shared" si="112"/>
        <v>43.590736092685567</v>
      </c>
      <c r="CH170" s="262">
        <f t="shared" si="113"/>
        <v>29.402490001659302</v>
      </c>
      <c r="CI170" s="262">
        <f t="shared" si="114"/>
        <v>23.371210001318936</v>
      </c>
      <c r="CJ170" s="262">
        <f t="shared" si="115"/>
        <v>12.997861880432771</v>
      </c>
      <c r="CK170" s="262">
        <f t="shared" si="116"/>
        <v>6.0482854890631339</v>
      </c>
      <c r="CL170" s="262">
        <f t="shared" si="117"/>
        <v>4.0359693235360368</v>
      </c>
      <c r="CM170" s="262">
        <f t="shared" si="118"/>
        <v>5.9405840604856275</v>
      </c>
      <c r="CN170" s="262">
        <f>CD170*parameters!J$4+CE170*parameters!K$4+CF170*parameters!L$4+CG170*parameters!M$4+CH170*parameters!N$4+CI170*parameters!O$4+CJ170*parameters!P$4+CK170*parameters!Q$4+CL170*parameters!R$4+CM170*parameters!S$4</f>
        <v>21167.185292923874</v>
      </c>
      <c r="CO170" s="262">
        <f t="shared" si="119"/>
        <v>13907.007408201323</v>
      </c>
      <c r="CP170" s="262">
        <f t="shared" si="120"/>
        <v>2928.9606526061593</v>
      </c>
      <c r="CQ170" s="262">
        <f t="shared" si="121"/>
        <v>3108.9650629711809</v>
      </c>
      <c r="CR170" s="262">
        <f t="shared" si="122"/>
        <v>967.80149029588938</v>
      </c>
      <c r="CS170" s="262">
        <f t="shared" si="123"/>
        <v>254.45067884932109</v>
      </c>
      <c r="CT170" s="349" t="s">
        <v>4219</v>
      </c>
      <c r="CU170" t="s">
        <v>4220</v>
      </c>
      <c r="CV170" t="s">
        <v>4221</v>
      </c>
      <c r="CW170">
        <v>45369</v>
      </c>
      <c r="CX170" s="262">
        <v>1.7997765006765674E-2</v>
      </c>
      <c r="CY170">
        <v>4366</v>
      </c>
      <c r="CZ170">
        <v>0.90376688999999999</v>
      </c>
      <c r="DA170">
        <v>31451</v>
      </c>
      <c r="DB170">
        <v>13005</v>
      </c>
      <c r="DC170">
        <v>360</v>
      </c>
      <c r="DD170">
        <v>319</v>
      </c>
      <c r="DE170">
        <v>162</v>
      </c>
      <c r="DF170">
        <v>72</v>
      </c>
      <c r="DG170">
        <v>28425</v>
      </c>
      <c r="DH170">
        <v>11754</v>
      </c>
      <c r="DI170">
        <v>325</v>
      </c>
      <c r="DJ170">
        <v>288</v>
      </c>
      <c r="DK170">
        <v>146</v>
      </c>
      <c r="DL170">
        <v>65</v>
      </c>
      <c r="DM170" s="262">
        <v>3026</v>
      </c>
      <c r="DN170" s="262">
        <v>1251</v>
      </c>
      <c r="DO170" s="262">
        <v>35</v>
      </c>
      <c r="DP170" s="262">
        <v>31</v>
      </c>
      <c r="DQ170" s="262">
        <v>16</v>
      </c>
      <c r="DR170" s="262">
        <v>7</v>
      </c>
      <c r="DS170" s="262">
        <v>0.69322665256011817</v>
      </c>
      <c r="DT170" s="262">
        <v>0.28664947431065263</v>
      </c>
      <c r="DU170" s="262">
        <v>7.9349335449315616E-3</v>
      </c>
      <c r="DV170" s="262">
        <v>7.0312327800921334E-3</v>
      </c>
      <c r="DW170" s="262">
        <v>3.5707200952192026E-3</v>
      </c>
      <c r="DX170" s="262">
        <v>1.5869867089863122E-3</v>
      </c>
      <c r="DY170" s="262">
        <v>1503.71</v>
      </c>
      <c r="DZ170" s="262">
        <v>695.15</v>
      </c>
      <c r="EA170" s="262">
        <v>4.41</v>
      </c>
      <c r="EB170" s="262">
        <v>122.41</v>
      </c>
      <c r="EC170" s="262">
        <v>35.200000000000003</v>
      </c>
      <c r="ED170" s="262">
        <v>37.520000000000003</v>
      </c>
      <c r="EE170" s="262">
        <f t="shared" si="88"/>
        <v>0.62696380920613759</v>
      </c>
      <c r="EF170" s="262">
        <f t="shared" si="89"/>
        <v>0.28983905937291532</v>
      </c>
      <c r="EG170" s="262">
        <f t="shared" si="90"/>
        <v>1.8387258172114747E-3</v>
      </c>
      <c r="EH170" s="262">
        <f t="shared" si="91"/>
        <v>5.10381921280854E-2</v>
      </c>
      <c r="EI170" s="262">
        <f t="shared" si="92"/>
        <v>1.4676450967311544E-2</v>
      </c>
      <c r="EJ170" s="262">
        <f t="shared" si="93"/>
        <v>1.5643762508338897E-2</v>
      </c>
      <c r="EK170" s="262">
        <v>7.0256940000000003E-4</v>
      </c>
      <c r="EP170" s="262">
        <v>9.8749536170659622E-4</v>
      </c>
      <c r="EQ170" s="262">
        <v>1.985233374638579E-2</v>
      </c>
      <c r="EU170" s="262">
        <v>770.25</v>
      </c>
    </row>
    <row r="171" spans="1:151">
      <c r="A171" s="352">
        <v>7320</v>
      </c>
      <c r="B171" s="262">
        <v>7</v>
      </c>
      <c r="C171" s="262">
        <v>3</v>
      </c>
      <c r="D171" s="262">
        <v>20</v>
      </c>
      <c r="E171" s="262" t="s">
        <v>190</v>
      </c>
      <c r="F171" s="262" t="s">
        <v>2537</v>
      </c>
      <c r="G171" s="262" t="s">
        <v>2538</v>
      </c>
      <c r="H171" s="262" t="s">
        <v>2202</v>
      </c>
      <c r="I171" s="262">
        <v>4.9823972560245099E-4</v>
      </c>
      <c r="J171" s="262">
        <v>1.6037878787878788</v>
      </c>
      <c r="K171" s="262">
        <v>1.6527415143603132</v>
      </c>
      <c r="L171" s="262">
        <v>2.275808249721293</v>
      </c>
      <c r="M171" s="262">
        <v>1.7427597955706984</v>
      </c>
      <c r="N171" s="262">
        <v>1.2960526315789473</v>
      </c>
      <c r="O171" s="262">
        <v>1.9523809523809523</v>
      </c>
      <c r="P171" s="262">
        <v>1.4696969696969697</v>
      </c>
      <c r="Q171" s="262">
        <v>1.3333333333333333</v>
      </c>
      <c r="R171" s="262">
        <v>1.3358778625954197</v>
      </c>
      <c r="S171" s="262">
        <v>1.4235294117647059</v>
      </c>
      <c r="T171" s="262">
        <v>1.4235294117647059</v>
      </c>
      <c r="U171">
        <v>1320</v>
      </c>
      <c r="V171">
        <v>1532</v>
      </c>
      <c r="W171">
        <v>4485</v>
      </c>
      <c r="X171">
        <v>891</v>
      </c>
      <c r="Y171">
        <v>777</v>
      </c>
      <c r="Z171">
        <v>338</v>
      </c>
      <c r="AA171">
        <v>468</v>
      </c>
      <c r="AB171">
        <v>0</v>
      </c>
      <c r="AC171">
        <v>2117</v>
      </c>
      <c r="AD171">
        <v>2532</v>
      </c>
      <c r="AE171">
        <v>10207</v>
      </c>
      <c r="AF171">
        <v>1417</v>
      </c>
      <c r="AG171">
        <v>1294</v>
      </c>
      <c r="AH171">
        <v>451</v>
      </c>
      <c r="AI171" s="262">
        <v>666</v>
      </c>
      <c r="AJ171" s="262">
        <v>0</v>
      </c>
      <c r="AK171" s="262">
        <v>0.61147645311837084</v>
      </c>
      <c r="AL171" s="262">
        <v>0.21351294017819261</v>
      </c>
      <c r="AM171" s="262">
        <v>0.14053882053457786</v>
      </c>
      <c r="AN171" s="262">
        <v>3.1077641069155705E-2</v>
      </c>
      <c r="AO171" s="262">
        <v>3.3941450997030122E-3</v>
      </c>
      <c r="AP171" s="262">
        <v>3.5669000496168474E-2</v>
      </c>
      <c r="AQ171" s="262">
        <v>0.11538673576272121</v>
      </c>
      <c r="AR171" s="262">
        <v>0.22178730911296102</v>
      </c>
      <c r="AS171" s="262">
        <v>0.21539224874579635</v>
      </c>
      <c r="AT171" s="262">
        <v>0.13727327857103477</v>
      </c>
      <c r="AU171" s="262">
        <v>0.1116930371023761</v>
      </c>
      <c r="AV171" s="262">
        <v>6.9077677931528747E-2</v>
      </c>
      <c r="AW171" s="262">
        <v>3.533822151165996E-2</v>
      </c>
      <c r="AX171" s="262">
        <v>2.4091736038370361E-2</v>
      </c>
      <c r="AY171" s="262">
        <v>3.4290754727382987E-2</v>
      </c>
      <c r="AZ171" s="262">
        <v>5765</v>
      </c>
      <c r="BA171" s="262">
        <v>2013</v>
      </c>
      <c r="BB171" s="262">
        <v>1325</v>
      </c>
      <c r="BC171" s="262">
        <v>293</v>
      </c>
      <c r="BD171" s="262">
        <v>32</v>
      </c>
      <c r="BE171" s="262">
        <v>18145</v>
      </c>
      <c r="BF171" s="262">
        <v>1</v>
      </c>
      <c r="BG171" s="262">
        <v>2</v>
      </c>
      <c r="BH171" s="262">
        <v>3.4</v>
      </c>
      <c r="BI171" s="262">
        <v>8.4</v>
      </c>
      <c r="BJ171" s="262">
        <v>43</v>
      </c>
      <c r="BK171" s="262">
        <f t="shared" si="94"/>
        <v>18133</v>
      </c>
      <c r="BL171" s="262">
        <f t="shared" si="95"/>
        <v>-12</v>
      </c>
      <c r="BM171" s="274">
        <f t="shared" si="96"/>
        <v>-6.6133921190410585E-4</v>
      </c>
      <c r="BN171" s="262">
        <f t="shared" si="97"/>
        <v>3.0466186021405707E-4</v>
      </c>
      <c r="BO171" s="262">
        <f t="shared" si="84"/>
        <v>1.0638062872695522E-4</v>
      </c>
      <c r="BP171" s="262">
        <f t="shared" si="85"/>
        <v>7.0022023379640171E-5</v>
      </c>
      <c r="BQ171" s="262">
        <f t="shared" si="86"/>
        <v>1.5484115358667601E-5</v>
      </c>
      <c r="BR171" s="262">
        <f t="shared" si="87"/>
        <v>1.6910979231309324E-6</v>
      </c>
      <c r="BS171" s="262">
        <f t="shared" si="98"/>
        <v>32.598819042904104</v>
      </c>
      <c r="BT171" s="262">
        <f t="shared" si="99"/>
        <v>11.382727273784209</v>
      </c>
      <c r="BU171" s="262">
        <f t="shared" si="100"/>
        <v>7.4923565016214981</v>
      </c>
      <c r="BV171" s="262">
        <f t="shared" si="101"/>
        <v>1.6568003433774334</v>
      </c>
      <c r="BW171" s="262">
        <f t="shared" si="102"/>
        <v>0.18094747777500977</v>
      </c>
      <c r="BX171" s="262">
        <f t="shared" si="103"/>
        <v>32.598819042904104</v>
      </c>
      <c r="BY171" s="262">
        <f t="shared" si="104"/>
        <v>22.765454547568417</v>
      </c>
      <c r="BZ171" s="262">
        <f t="shared" si="105"/>
        <v>25.474012105513093</v>
      </c>
      <c r="CA171" s="262">
        <f t="shared" si="106"/>
        <v>13.917122884370441</v>
      </c>
      <c r="CB171" s="262">
        <f t="shared" si="107"/>
        <v>7.7807415443254202</v>
      </c>
      <c r="CC171" s="262">
        <f t="shared" si="108"/>
        <v>102.53615012468148</v>
      </c>
      <c r="CD171" s="262">
        <f t="shared" si="109"/>
        <v>3.6573619896724692</v>
      </c>
      <c r="CE171" s="262">
        <f t="shared" si="110"/>
        <v>11.831311660563335</v>
      </c>
      <c r="CF171" s="262">
        <f t="shared" si="111"/>
        <v>22.74121682295571</v>
      </c>
      <c r="CG171" s="262">
        <f t="shared" si="112"/>
        <v>22.085491953091712</v>
      </c>
      <c r="CH171" s="262">
        <f t="shared" si="113"/>
        <v>14.075473499666844</v>
      </c>
      <c r="CI171" s="262">
        <f t="shared" si="114"/>
        <v>11.452574020210855</v>
      </c>
      <c r="CJ171" s="262">
        <f t="shared" si="115"/>
        <v>7.0829591546516291</v>
      </c>
      <c r="CK171" s="262">
        <f t="shared" si="116"/>
        <v>3.6234451860588144</v>
      </c>
      <c r="CL171" s="262">
        <f t="shared" si="117"/>
        <v>2.4702738631945427</v>
      </c>
      <c r="CM171" s="262">
        <f t="shared" si="118"/>
        <v>3.5160419746155731</v>
      </c>
      <c r="CN171" s="262">
        <f>CD171*parameters!J$4+CE171*parameters!K$4+CF171*parameters!L$4+CG171*parameters!M$4+CH171*parameters!N$4+CI171*parameters!O$4+CJ171*parameters!P$4+CK171*parameters!Q$4+CL171*parameters!R$4+CM171*parameters!S$4</f>
        <v>10068.259680719524</v>
      </c>
      <c r="CO171" s="262">
        <f t="shared" si="119"/>
        <v>6156.5037186410755</v>
      </c>
      <c r="CP171" s="262">
        <f t="shared" si="120"/>
        <v>2149.7037269079765</v>
      </c>
      <c r="CQ171" s="262">
        <f t="shared" si="121"/>
        <v>1414.9813403641674</v>
      </c>
      <c r="CR171" s="262">
        <f t="shared" si="122"/>
        <v>312.89776054845356</v>
      </c>
      <c r="CS171" s="262">
        <f t="shared" si="123"/>
        <v>34.173134257851586</v>
      </c>
      <c r="CT171" s="349" t="s">
        <v>4222</v>
      </c>
      <c r="CU171" t="s">
        <v>4223</v>
      </c>
      <c r="CV171" t="s">
        <v>4224</v>
      </c>
      <c r="CW171">
        <v>20836</v>
      </c>
      <c r="CX171" s="262">
        <v>8.2655873323407968E-3</v>
      </c>
      <c r="CY171">
        <v>1719</v>
      </c>
      <c r="CZ171">
        <v>0.91749855999999996</v>
      </c>
      <c r="DA171">
        <v>14194</v>
      </c>
      <c r="DB171">
        <v>6278</v>
      </c>
      <c r="DC171">
        <v>124</v>
      </c>
      <c r="DD171">
        <v>198</v>
      </c>
      <c r="DE171">
        <v>17</v>
      </c>
      <c r="DF171">
        <v>25</v>
      </c>
      <c r="DG171">
        <v>13023</v>
      </c>
      <c r="DH171">
        <v>5760</v>
      </c>
      <c r="DI171">
        <v>114</v>
      </c>
      <c r="DJ171">
        <v>182</v>
      </c>
      <c r="DK171">
        <v>16</v>
      </c>
      <c r="DL171">
        <v>23</v>
      </c>
      <c r="DM171" s="262">
        <v>1171</v>
      </c>
      <c r="DN171" s="262">
        <v>518</v>
      </c>
      <c r="DO171" s="262">
        <v>10</v>
      </c>
      <c r="DP171" s="262">
        <v>16</v>
      </c>
      <c r="DQ171" s="262">
        <v>1</v>
      </c>
      <c r="DR171" s="262">
        <v>2</v>
      </c>
      <c r="DS171" s="262">
        <v>0.68122480322518719</v>
      </c>
      <c r="DT171" s="262">
        <v>0.30130543290458822</v>
      </c>
      <c r="DU171" s="262">
        <v>5.9512382415050869E-3</v>
      </c>
      <c r="DV171" s="262">
        <v>9.5027836436936079E-3</v>
      </c>
      <c r="DW171" s="262">
        <v>8.1589556536763299E-4</v>
      </c>
      <c r="DX171" s="262">
        <v>1.1998464196582837E-3</v>
      </c>
      <c r="DY171" s="262">
        <v>690.59</v>
      </c>
      <c r="DZ171" s="262">
        <v>319.26</v>
      </c>
      <c r="EA171" s="262">
        <v>2.0299999999999998</v>
      </c>
      <c r="EB171" s="262">
        <v>56.22</v>
      </c>
      <c r="EC171" s="262">
        <v>16.170000000000002</v>
      </c>
      <c r="ED171" s="262">
        <v>17.23</v>
      </c>
      <c r="EE171" s="262">
        <f t="shared" si="88"/>
        <v>0.62695415342714478</v>
      </c>
      <c r="EF171" s="262">
        <f t="shared" si="89"/>
        <v>0.28984112573763049</v>
      </c>
      <c r="EG171" s="262">
        <f t="shared" si="90"/>
        <v>1.842941443486155E-3</v>
      </c>
      <c r="EH171" s="262">
        <f t="shared" si="91"/>
        <v>5.1039491602360418E-2</v>
      </c>
      <c r="EI171" s="262">
        <f t="shared" si="92"/>
        <v>1.4679981842941446E-2</v>
      </c>
      <c r="EJ171" s="262">
        <f t="shared" si="93"/>
        <v>1.5642305946436678E-2</v>
      </c>
      <c r="EK171" s="262">
        <v>3.226627E-4</v>
      </c>
      <c r="EP171" s="262">
        <v>4.2638076647727588E-4</v>
      </c>
      <c r="EQ171" s="262">
        <v>8.5718410509979422E-3</v>
      </c>
      <c r="EU171" s="262">
        <v>332.58</v>
      </c>
    </row>
    <row r="172" spans="1:151">
      <c r="A172" s="352">
        <v>7331</v>
      </c>
      <c r="B172" s="262">
        <v>7</v>
      </c>
      <c r="C172" s="262">
        <v>3</v>
      </c>
      <c r="D172" s="262">
        <v>31</v>
      </c>
      <c r="E172" s="262" t="s">
        <v>190</v>
      </c>
      <c r="F172" s="262" t="s">
        <v>2539</v>
      </c>
      <c r="G172" s="262" t="s">
        <v>2540</v>
      </c>
      <c r="H172" s="262" t="s">
        <v>2202</v>
      </c>
      <c r="I172" s="262">
        <v>2.1472715878955015E-3</v>
      </c>
      <c r="J172" s="262">
        <v>1.2262922782386727</v>
      </c>
      <c r="K172" s="262">
        <v>1.2434431741761938</v>
      </c>
      <c r="L172" s="262">
        <v>1.3781218392593169</v>
      </c>
      <c r="M172" s="262">
        <v>1.4404761904761905</v>
      </c>
      <c r="N172" s="262">
        <v>1.499090909090909</v>
      </c>
      <c r="O172" s="262">
        <v>1.9612095296273671</v>
      </c>
      <c r="P172" s="262">
        <v>1.5378701594533029</v>
      </c>
      <c r="Q172" s="262">
        <v>1.2840785169029443</v>
      </c>
      <c r="R172" s="262">
        <v>1.313469387755102</v>
      </c>
      <c r="S172" s="262">
        <v>1.2748414376321353</v>
      </c>
      <c r="T172" s="262">
        <v>1.2748414376321353</v>
      </c>
      <c r="U172">
        <v>7835</v>
      </c>
      <c r="V172">
        <v>2974</v>
      </c>
      <c r="W172">
        <v>12853</v>
      </c>
      <c r="X172">
        <v>6652</v>
      </c>
      <c r="Y172">
        <v>6786</v>
      </c>
      <c r="Z172">
        <v>3059</v>
      </c>
      <c r="AA172">
        <v>2602</v>
      </c>
      <c r="AB172">
        <v>0</v>
      </c>
      <c r="AC172">
        <v>9608</v>
      </c>
      <c r="AD172">
        <v>3698</v>
      </c>
      <c r="AE172">
        <v>17713</v>
      </c>
      <c r="AF172">
        <v>9711</v>
      </c>
      <c r="AG172">
        <v>11822</v>
      </c>
      <c r="AH172">
        <v>3964</v>
      </c>
      <c r="AI172" s="262">
        <v>3317</v>
      </c>
      <c r="AJ172" s="262">
        <v>0</v>
      </c>
      <c r="AK172" s="262">
        <v>0.79407855877141165</v>
      </c>
      <c r="AL172" s="262">
        <v>0.13745323882654065</v>
      </c>
      <c r="AM172" s="262">
        <v>5.6433353022248472E-2</v>
      </c>
      <c r="AN172" s="262">
        <v>1.0090569009647568E-2</v>
      </c>
      <c r="AO172" s="262">
        <v>1.9442803701516047E-3</v>
      </c>
      <c r="AP172" s="262">
        <v>2.0693639594530716E-2</v>
      </c>
      <c r="AQ172" s="262">
        <v>7.1604895043680741E-2</v>
      </c>
      <c r="AR172" s="262">
        <v>0.14711392006162574</v>
      </c>
      <c r="AS172" s="262">
        <v>0.16759747194453684</v>
      </c>
      <c r="AT172" s="262">
        <v>0.15858120765419562</v>
      </c>
      <c r="AU172" s="262">
        <v>0.17684133125579929</v>
      </c>
      <c r="AV172" s="262">
        <v>0.11118892137467393</v>
      </c>
      <c r="AW172" s="262">
        <v>5.2626971760710094E-2</v>
      </c>
      <c r="AX172" s="262">
        <v>3.4664472417234193E-2</v>
      </c>
      <c r="AY172" s="262">
        <v>5.9087168893012833E-2</v>
      </c>
      <c r="AZ172" s="262">
        <v>32265</v>
      </c>
      <c r="BA172" s="262">
        <v>5585</v>
      </c>
      <c r="BB172" s="262">
        <v>2293</v>
      </c>
      <c r="BC172" s="262">
        <v>410</v>
      </c>
      <c r="BD172" s="262">
        <v>79</v>
      </c>
      <c r="BE172" s="262">
        <v>57126</v>
      </c>
      <c r="BF172" s="262">
        <v>1</v>
      </c>
      <c r="BG172" s="262">
        <v>2</v>
      </c>
      <c r="BH172" s="262">
        <v>3.74</v>
      </c>
      <c r="BI172" s="262">
        <v>8.6999999999999993</v>
      </c>
      <c r="BJ172" s="262">
        <v>20</v>
      </c>
      <c r="BK172" s="262">
        <f t="shared" si="94"/>
        <v>57158</v>
      </c>
      <c r="BL172" s="262">
        <f t="shared" si="95"/>
        <v>32</v>
      </c>
      <c r="BM172" s="274">
        <f t="shared" si="96"/>
        <v>5.6016524874838078E-4</v>
      </c>
      <c r="BN172" s="262">
        <f t="shared" si="97"/>
        <v>1.7051023278068607E-3</v>
      </c>
      <c r="BO172" s="262">
        <f t="shared" si="84"/>
        <v>2.9514943439644555E-4</v>
      </c>
      <c r="BP172" s="262">
        <f t="shared" si="85"/>
        <v>1.2117773555435089E-4</v>
      </c>
      <c r="BQ172" s="262">
        <f t="shared" si="86"/>
        <v>2.1667192140115072E-5</v>
      </c>
      <c r="BR172" s="262">
        <f t="shared" si="87"/>
        <v>4.1748979977294901E-6</v>
      </c>
      <c r="BS172" s="262">
        <f t="shared" si="98"/>
        <v>182.44594907533408</v>
      </c>
      <c r="BT172" s="262">
        <f t="shared" si="99"/>
        <v>31.580989480419674</v>
      </c>
      <c r="BU172" s="262">
        <f t="shared" si="100"/>
        <v>12.966017704315545</v>
      </c>
      <c r="BV172" s="262">
        <f t="shared" si="101"/>
        <v>2.3183895589923127</v>
      </c>
      <c r="BW172" s="262">
        <f t="shared" si="102"/>
        <v>0.44671408575705546</v>
      </c>
      <c r="BX172" s="262">
        <f t="shared" si="103"/>
        <v>182.44594907533408</v>
      </c>
      <c r="BY172" s="262">
        <f t="shared" si="104"/>
        <v>63.161978960839349</v>
      </c>
      <c r="BZ172" s="262">
        <f t="shared" si="105"/>
        <v>48.492906214140142</v>
      </c>
      <c r="CA172" s="262">
        <f t="shared" si="106"/>
        <v>20.169989163233119</v>
      </c>
      <c r="CB172" s="262">
        <f t="shared" si="107"/>
        <v>8.9342817151411094</v>
      </c>
      <c r="CC172" s="262">
        <f t="shared" si="108"/>
        <v>323.20510512868782</v>
      </c>
      <c r="CD172" s="262">
        <f t="shared" si="109"/>
        <v>6.6882899606454771</v>
      </c>
      <c r="CE172" s="262">
        <f t="shared" si="110"/>
        <v>23.143067630321493</v>
      </c>
      <c r="CF172" s="262">
        <f t="shared" si="111"/>
        <v>47.547969999411123</v>
      </c>
      <c r="CG172" s="262">
        <f t="shared" si="112"/>
        <v>54.168358539136335</v>
      </c>
      <c r="CH172" s="262">
        <f t="shared" si="113"/>
        <v>51.254255891308567</v>
      </c>
      <c r="CI172" s="262">
        <f t="shared" si="114"/>
        <v>57.156021059627719</v>
      </c>
      <c r="CJ172" s="262">
        <f t="shared" si="115"/>
        <v>35.936827022046891</v>
      </c>
      <c r="CK172" s="262">
        <f t="shared" si="116"/>
        <v>17.00930594052479</v>
      </c>
      <c r="CL172" s="262">
        <f t="shared" si="117"/>
        <v>11.203734451842676</v>
      </c>
      <c r="CM172" s="262">
        <f t="shared" si="118"/>
        <v>19.097274633822746</v>
      </c>
      <c r="CN172" s="262">
        <f>CD172*parameters!J$4+CE172*parameters!K$4+CF172*parameters!L$4+CG172*parameters!M$4+CH172*parameters!N$4+CI172*parameters!O$4+CJ172*parameters!P$4+CK172*parameters!Q$4+CL172*parameters!R$4+CM172*parameters!S$4</f>
        <v>37104.986092203791</v>
      </c>
      <c r="CO172" s="262">
        <f t="shared" si="119"/>
        <v>29464.27387933046</v>
      </c>
      <c r="CP172" s="262">
        <f t="shared" si="120"/>
        <v>5100.2005149871566</v>
      </c>
      <c r="CQ172" s="262">
        <f t="shared" si="121"/>
        <v>2093.9587790269566</v>
      </c>
      <c r="CR172" s="262">
        <f t="shared" si="122"/>
        <v>374.41042276539559</v>
      </c>
      <c r="CS172" s="262">
        <f t="shared" si="123"/>
        <v>72.142496093820128</v>
      </c>
      <c r="CT172" s="349" t="s">
        <v>4225</v>
      </c>
      <c r="CU172" t="s">
        <v>4226</v>
      </c>
      <c r="CV172" t="s">
        <v>4227</v>
      </c>
      <c r="CW172">
        <v>83849</v>
      </c>
      <c r="CX172" s="262">
        <v>3.3262681523778238E-2</v>
      </c>
      <c r="CY172">
        <v>4874</v>
      </c>
      <c r="CZ172">
        <v>0.94187169999999998</v>
      </c>
      <c r="DA172">
        <v>54336</v>
      </c>
      <c r="DB172">
        <v>28247</v>
      </c>
      <c r="DC172">
        <v>705</v>
      </c>
      <c r="DD172">
        <v>326</v>
      </c>
      <c r="DE172">
        <v>104</v>
      </c>
      <c r="DF172">
        <v>122</v>
      </c>
      <c r="DG172">
        <v>51181</v>
      </c>
      <c r="DH172">
        <v>26608</v>
      </c>
      <c r="DI172">
        <v>670</v>
      </c>
      <c r="DJ172">
        <v>316</v>
      </c>
      <c r="DK172">
        <v>101</v>
      </c>
      <c r="DL172">
        <v>119</v>
      </c>
      <c r="DM172" s="262">
        <v>3155</v>
      </c>
      <c r="DN172" s="262">
        <v>1639</v>
      </c>
      <c r="DO172" s="262">
        <v>35</v>
      </c>
      <c r="DP172" s="262">
        <v>10</v>
      </c>
      <c r="DQ172" s="262">
        <v>3</v>
      </c>
      <c r="DR172" s="262">
        <v>3</v>
      </c>
      <c r="DS172" s="262">
        <v>0.64802203961883864</v>
      </c>
      <c r="DT172" s="262">
        <v>0.33687939033262176</v>
      </c>
      <c r="DU172" s="262">
        <v>8.4079714725279961E-3</v>
      </c>
      <c r="DV172" s="262">
        <v>3.8879414185023077E-3</v>
      </c>
      <c r="DW172" s="262">
        <v>1.2403248697062576E-3</v>
      </c>
      <c r="DX172" s="262">
        <v>1.4549964817708024E-3</v>
      </c>
      <c r="DY172" s="262">
        <v>2779.1</v>
      </c>
      <c r="DZ172" s="262">
        <v>1284.75</v>
      </c>
      <c r="EA172" s="262">
        <v>8.15</v>
      </c>
      <c r="EB172" s="262">
        <v>226.22</v>
      </c>
      <c r="EC172" s="262">
        <v>65.06</v>
      </c>
      <c r="ED172" s="262">
        <v>69.349999999999994</v>
      </c>
      <c r="EE172" s="262">
        <f t="shared" si="88"/>
        <v>0.62696412739163865</v>
      </c>
      <c r="EF172" s="262">
        <f t="shared" si="89"/>
        <v>0.28983921509352228</v>
      </c>
      <c r="EG172" s="262">
        <f t="shared" si="90"/>
        <v>1.8386375582893223E-3</v>
      </c>
      <c r="EH172" s="262">
        <f t="shared" si="91"/>
        <v>5.1035164225301896E-2</v>
      </c>
      <c r="EI172" s="262">
        <f t="shared" si="92"/>
        <v>1.4677516508258074E-2</v>
      </c>
      <c r="EJ172" s="262">
        <f t="shared" si="93"/>
        <v>1.5645339222989506E-2</v>
      </c>
      <c r="EK172" s="262">
        <v>1.2984617999999999E-3</v>
      </c>
      <c r="EP172" s="262">
        <v>1.5598055688744136E-3</v>
      </c>
      <c r="EQ172" s="262">
        <v>3.1357899929019141E-2</v>
      </c>
      <c r="EU172" s="262">
        <v>1216.6500000000001</v>
      </c>
    </row>
    <row r="173" spans="1:151">
      <c r="A173" s="352">
        <v>7332</v>
      </c>
      <c r="B173" s="262">
        <v>7</v>
      </c>
      <c r="C173" s="262">
        <v>3</v>
      </c>
      <c r="D173" s="262">
        <v>32</v>
      </c>
      <c r="E173" s="262" t="s">
        <v>190</v>
      </c>
      <c r="F173" s="262" t="s">
        <v>2541</v>
      </c>
      <c r="G173" s="262" t="s">
        <v>2542</v>
      </c>
      <c r="H173" s="262" t="s">
        <v>2202</v>
      </c>
      <c r="I173" s="262">
        <v>2.3032225244942321E-3</v>
      </c>
      <c r="J173" s="262">
        <v>1.339263613861386</v>
      </c>
      <c r="K173" s="262">
        <v>1.2940913160250671</v>
      </c>
      <c r="L173" s="262">
        <v>1.4562962113830458</v>
      </c>
      <c r="M173" s="262">
        <v>1.5095487932843652</v>
      </c>
      <c r="N173" s="262">
        <v>1.4578177727784027</v>
      </c>
      <c r="O173" s="262">
        <v>2.1031321619556915</v>
      </c>
      <c r="P173" s="262">
        <v>1.6862951279355065</v>
      </c>
      <c r="Q173" s="262">
        <v>1.2847457627118644</v>
      </c>
      <c r="R173" s="262">
        <v>1.3113435237329043</v>
      </c>
      <c r="S173" s="262">
        <v>1.3855932203389831</v>
      </c>
      <c r="T173" s="262">
        <v>1.3855932203389831</v>
      </c>
      <c r="U173">
        <v>6464</v>
      </c>
      <c r="V173">
        <v>4468</v>
      </c>
      <c r="W173">
        <v>17447</v>
      </c>
      <c r="X173">
        <v>6543</v>
      </c>
      <c r="Y173">
        <v>5471</v>
      </c>
      <c r="Z173">
        <v>2718</v>
      </c>
      <c r="AA173">
        <v>2596</v>
      </c>
      <c r="AB173">
        <v>0</v>
      </c>
      <c r="AC173">
        <v>8657</v>
      </c>
      <c r="AD173">
        <v>5782</v>
      </c>
      <c r="AE173">
        <v>25408</v>
      </c>
      <c r="AF173">
        <v>9785</v>
      </c>
      <c r="AG173">
        <v>10317</v>
      </c>
      <c r="AH173">
        <v>3525</v>
      </c>
      <c r="AI173" s="262">
        <v>3597</v>
      </c>
      <c r="AJ173" s="262">
        <v>0</v>
      </c>
      <c r="AK173" s="262">
        <v>0.77812449808411532</v>
      </c>
      <c r="AL173" s="262">
        <v>0.13558038684808296</v>
      </c>
      <c r="AM173" s="262">
        <v>7.1128651079549368E-2</v>
      </c>
      <c r="AN173" s="262">
        <v>1.2413096849689099E-2</v>
      </c>
      <c r="AO173" s="262">
        <v>2.7533671385632013E-3</v>
      </c>
      <c r="AP173" s="262">
        <v>1.8962075848303395E-2</v>
      </c>
      <c r="AQ173" s="262">
        <v>8.8323353293413176E-2</v>
      </c>
      <c r="AR173" s="262">
        <v>0.15369261477045909</v>
      </c>
      <c r="AS173" s="262">
        <v>0.17828405688622753</v>
      </c>
      <c r="AT173" s="262">
        <v>0.15509605788423153</v>
      </c>
      <c r="AU173" s="262">
        <v>0.15938435628742514</v>
      </c>
      <c r="AV173" s="262">
        <v>0.10923465568862276</v>
      </c>
      <c r="AW173" s="262">
        <v>4.9915793413173655E-2</v>
      </c>
      <c r="AX173" s="262">
        <v>3.2185628742514967E-2</v>
      </c>
      <c r="AY173" s="262">
        <v>5.492140718562874E-2</v>
      </c>
      <c r="AZ173" s="262">
        <v>33913</v>
      </c>
      <c r="BA173" s="262">
        <v>5909</v>
      </c>
      <c r="BB173" s="262">
        <v>3100</v>
      </c>
      <c r="BC173" s="262">
        <v>541</v>
      </c>
      <c r="BD173" s="262">
        <v>120</v>
      </c>
      <c r="BE173" s="262">
        <v>64143</v>
      </c>
      <c r="BF173" s="262">
        <v>1</v>
      </c>
      <c r="BG173" s="262">
        <v>2</v>
      </c>
      <c r="BH173" s="262">
        <v>3.32</v>
      </c>
      <c r="BI173" s="262">
        <v>8.9</v>
      </c>
      <c r="BJ173" s="262">
        <v>28</v>
      </c>
      <c r="BK173" s="262">
        <f t="shared" si="94"/>
        <v>64198</v>
      </c>
      <c r="BL173" s="262">
        <f t="shared" si="95"/>
        <v>55</v>
      </c>
      <c r="BM173" s="274">
        <f t="shared" si="96"/>
        <v>8.5745911479039017E-4</v>
      </c>
      <c r="BN173" s="262">
        <f t="shared" si="97"/>
        <v>1.7921938708481036E-3</v>
      </c>
      <c r="BO173" s="262">
        <f t="shared" si="84"/>
        <v>3.1227180086814625E-4</v>
      </c>
      <c r="BP173" s="262">
        <f t="shared" si="85"/>
        <v>1.6382511130330908E-4</v>
      </c>
      <c r="BQ173" s="262">
        <f t="shared" si="86"/>
        <v>2.8590124262932327E-5</v>
      </c>
      <c r="BR173" s="262">
        <f t="shared" si="87"/>
        <v>6.3416172117409965E-6</v>
      </c>
      <c r="BS173" s="262">
        <f t="shared" si="98"/>
        <v>191.76474418074707</v>
      </c>
      <c r="BT173" s="262">
        <f t="shared" si="99"/>
        <v>33.413082692891649</v>
      </c>
      <c r="BU173" s="262">
        <f t="shared" si="100"/>
        <v>17.529286909454072</v>
      </c>
      <c r="BV173" s="262">
        <f t="shared" si="101"/>
        <v>3.059143296133759</v>
      </c>
      <c r="BW173" s="262">
        <f t="shared" si="102"/>
        <v>0.6785530416562866</v>
      </c>
      <c r="BX173" s="262">
        <f t="shared" si="103"/>
        <v>191.76474418074707</v>
      </c>
      <c r="BY173" s="262">
        <f t="shared" si="104"/>
        <v>66.826165385783298</v>
      </c>
      <c r="BZ173" s="262">
        <f t="shared" si="105"/>
        <v>58.197232539387514</v>
      </c>
      <c r="CA173" s="262">
        <f t="shared" si="106"/>
        <v>27.226375335590458</v>
      </c>
      <c r="CB173" s="262">
        <f t="shared" si="107"/>
        <v>18.999485166376026</v>
      </c>
      <c r="CC173" s="262">
        <f t="shared" si="108"/>
        <v>363.01400260788438</v>
      </c>
      <c r="CD173" s="262">
        <f t="shared" si="109"/>
        <v>6.8834990514469103</v>
      </c>
      <c r="CE173" s="262">
        <f t="shared" si="110"/>
        <v>32.062614002792181</v>
      </c>
      <c r="CF173" s="262">
        <f t="shared" si="111"/>
        <v>55.792571259096007</v>
      </c>
      <c r="CG173" s="262">
        <f t="shared" si="112"/>
        <v>64.719609091441214</v>
      </c>
      <c r="CH173" s="262">
        <f t="shared" si="113"/>
        <v>56.302040761259015</v>
      </c>
      <c r="CI173" s="262">
        <f t="shared" si="114"/>
        <v>57.858753128979323</v>
      </c>
      <c r="CJ173" s="262">
        <f t="shared" si="115"/>
        <v>39.653709585021055</v>
      </c>
      <c r="CK173" s="262">
        <f t="shared" si="116"/>
        <v>18.120131960264438</v>
      </c>
      <c r="CL173" s="262">
        <f t="shared" si="117"/>
        <v>11.683833916271727</v>
      </c>
      <c r="CM173" s="262">
        <f t="shared" si="118"/>
        <v>19.937239851312512</v>
      </c>
      <c r="CN173" s="262">
        <f>CD173*parameters!J$4+CE173*parameters!K$4+CF173*parameters!L$4+CG173*parameters!M$4+CH173*parameters!N$4+CI173*parameters!O$4+CJ173*parameters!P$4+CK173*parameters!Q$4+CL173*parameters!R$4+CM173*parameters!S$4</f>
        <v>40653.20383668119</v>
      </c>
      <c r="CO173" s="262">
        <f t="shared" si="119"/>
        <v>31633.253830928781</v>
      </c>
      <c r="CP173" s="262">
        <f t="shared" si="120"/>
        <v>5511.7771027912058</v>
      </c>
      <c r="CQ173" s="262">
        <f t="shared" si="121"/>
        <v>2891.6075509650941</v>
      </c>
      <c r="CR173" s="262">
        <f t="shared" si="122"/>
        <v>504.63215647487607</v>
      </c>
      <c r="CS173" s="262">
        <f t="shared" si="123"/>
        <v>111.93319552122945</v>
      </c>
      <c r="CT173" s="349" t="s">
        <v>4228</v>
      </c>
      <c r="CU173" t="s">
        <v>4229</v>
      </c>
      <c r="CV173" t="s">
        <v>4230</v>
      </c>
      <c r="CW173">
        <v>89475</v>
      </c>
      <c r="CX173" s="262">
        <v>3.5494501178786365E-2</v>
      </c>
      <c r="CY173">
        <v>5343</v>
      </c>
      <c r="CZ173">
        <v>0.94028500000000004</v>
      </c>
      <c r="DA173">
        <v>60505</v>
      </c>
      <c r="DB173">
        <v>27540</v>
      </c>
      <c r="DC173">
        <v>811</v>
      </c>
      <c r="DD173">
        <v>350</v>
      </c>
      <c r="DE173">
        <v>112</v>
      </c>
      <c r="DF173">
        <v>153</v>
      </c>
      <c r="DG173">
        <v>56893</v>
      </c>
      <c r="DH173">
        <v>25894</v>
      </c>
      <c r="DI173">
        <v>768</v>
      </c>
      <c r="DJ173">
        <v>335</v>
      </c>
      <c r="DK173">
        <v>108</v>
      </c>
      <c r="DL173">
        <v>148</v>
      </c>
      <c r="DM173" s="262">
        <v>3612</v>
      </c>
      <c r="DN173" s="262">
        <v>1646</v>
      </c>
      <c r="DO173" s="262">
        <v>43</v>
      </c>
      <c r="DP173" s="262">
        <v>15</v>
      </c>
      <c r="DQ173" s="262">
        <v>4</v>
      </c>
      <c r="DR173" s="262">
        <v>5</v>
      </c>
      <c r="DS173" s="262">
        <v>0.67622240849399273</v>
      </c>
      <c r="DT173" s="262">
        <v>0.30779547359597653</v>
      </c>
      <c r="DU173" s="262">
        <v>9.0639843531712776E-3</v>
      </c>
      <c r="DV173" s="262">
        <v>3.9117071807767533E-3</v>
      </c>
      <c r="DW173" s="262">
        <v>1.2517462978485611E-3</v>
      </c>
      <c r="DX173" s="262">
        <v>1.7099748533109806E-3</v>
      </c>
      <c r="DY173" s="262">
        <v>2965.57</v>
      </c>
      <c r="DZ173" s="262">
        <v>1370.95</v>
      </c>
      <c r="EA173" s="262">
        <v>8.6999999999999993</v>
      </c>
      <c r="EB173" s="262">
        <v>241.41</v>
      </c>
      <c r="EC173" s="262">
        <v>69.42</v>
      </c>
      <c r="ED173" s="262">
        <v>74.02</v>
      </c>
      <c r="EE173" s="262">
        <f t="shared" si="88"/>
        <v>0.62696112319690822</v>
      </c>
      <c r="EF173" s="262">
        <f t="shared" si="89"/>
        <v>0.28983714828744606</v>
      </c>
      <c r="EG173" s="262">
        <f t="shared" si="90"/>
        <v>1.8392962472014152E-3</v>
      </c>
      <c r="EH173" s="262">
        <f t="shared" si="91"/>
        <v>5.1037299659413067E-2</v>
      </c>
      <c r="EI173" s="262">
        <f t="shared" si="92"/>
        <v>1.4676315572496811E-2</v>
      </c>
      <c r="EJ173" s="262">
        <f t="shared" si="93"/>
        <v>1.564881703653434E-2</v>
      </c>
      <c r="EK173" s="262">
        <v>1.3855897E-3</v>
      </c>
      <c r="EP173" s="262">
        <v>1.6342725957214535E-3</v>
      </c>
      <c r="EQ173" s="262">
        <v>3.2854964449417115E-2</v>
      </c>
      <c r="EU173" s="262">
        <v>1274.73</v>
      </c>
    </row>
    <row r="174" spans="1:151">
      <c r="A174" s="352">
        <v>7333</v>
      </c>
      <c r="B174" s="262">
        <v>7</v>
      </c>
      <c r="C174" s="262">
        <v>3</v>
      </c>
      <c r="D174" s="262">
        <v>33</v>
      </c>
      <c r="E174" s="262" t="s">
        <v>190</v>
      </c>
      <c r="F174" s="262" t="s">
        <v>2543</v>
      </c>
      <c r="G174" s="262" t="s">
        <v>2544</v>
      </c>
      <c r="H174" s="262" t="s">
        <v>2202</v>
      </c>
      <c r="I174" s="262">
        <v>1.3334835591988382E-3</v>
      </c>
      <c r="J174" s="262">
        <v>1.2563617606602475</v>
      </c>
      <c r="K174" s="262">
        <v>1.2473604826546003</v>
      </c>
      <c r="L174" s="262">
        <v>1.473278824505273</v>
      </c>
      <c r="M174" s="262">
        <v>1.4927020291918833</v>
      </c>
      <c r="N174" s="262">
        <v>1.5316831683168317</v>
      </c>
      <c r="O174" s="262">
        <v>1.9340329835082459</v>
      </c>
      <c r="P174" s="262">
        <v>1.6418732782369145</v>
      </c>
      <c r="Q174" s="262">
        <v>1.2148837209302326</v>
      </c>
      <c r="R174" s="262">
        <v>1.1974431818181819</v>
      </c>
      <c r="S174" s="262">
        <v>1.1487603305785123</v>
      </c>
      <c r="T174" s="262">
        <v>1.1487603305785123</v>
      </c>
      <c r="U174">
        <v>5816</v>
      </c>
      <c r="V174">
        <v>1989</v>
      </c>
      <c r="W174">
        <v>8439</v>
      </c>
      <c r="X174">
        <v>3819</v>
      </c>
      <c r="Y174">
        <v>3149</v>
      </c>
      <c r="Z174">
        <v>1779</v>
      </c>
      <c r="AA174">
        <v>1331</v>
      </c>
      <c r="AB174">
        <v>0</v>
      </c>
      <c r="AC174">
        <v>7307</v>
      </c>
      <c r="AD174">
        <v>2481</v>
      </c>
      <c r="AE174">
        <v>12433</v>
      </c>
      <c r="AF174">
        <v>5740</v>
      </c>
      <c r="AG174">
        <v>5560</v>
      </c>
      <c r="AH174">
        <v>2149</v>
      </c>
      <c r="AI174" s="262">
        <v>1529</v>
      </c>
      <c r="AJ174" s="262">
        <v>0</v>
      </c>
      <c r="AK174" s="262">
        <v>0.77680022193159748</v>
      </c>
      <c r="AL174" s="262">
        <v>0.14893195418697738</v>
      </c>
      <c r="AM174" s="262">
        <v>6.2933460151389051E-2</v>
      </c>
      <c r="AN174" s="262">
        <v>9.59061546387667E-3</v>
      </c>
      <c r="AO174" s="262">
        <v>1.7437482661593945E-3</v>
      </c>
      <c r="AP174" s="262">
        <v>1.6384778012684991E-2</v>
      </c>
      <c r="AQ174" s="262">
        <v>8.0226994547679981E-2</v>
      </c>
      <c r="AR174" s="262">
        <v>0.15344386335818405</v>
      </c>
      <c r="AS174" s="262">
        <v>0.17208189607210414</v>
      </c>
      <c r="AT174" s="262">
        <v>0.16056526093245799</v>
      </c>
      <c r="AU174" s="262">
        <v>0.17133081117169244</v>
      </c>
      <c r="AV174" s="262">
        <v>9.9894291754756864E-2</v>
      </c>
      <c r="AW174" s="262">
        <v>5.0990319350172474E-2</v>
      </c>
      <c r="AX174" s="262">
        <v>3.438299766329142E-2</v>
      </c>
      <c r="AY174" s="262">
        <v>6.0698787136975629E-2</v>
      </c>
      <c r="AZ174" s="262">
        <v>19601</v>
      </c>
      <c r="BA174" s="262">
        <v>3758</v>
      </c>
      <c r="BB174" s="262">
        <v>1588</v>
      </c>
      <c r="BC174" s="262">
        <v>242</v>
      </c>
      <c r="BD174" s="262">
        <v>44</v>
      </c>
      <c r="BE174" s="262">
        <v>36058</v>
      </c>
      <c r="BF174" s="262">
        <v>1</v>
      </c>
      <c r="BG174" s="262">
        <v>2</v>
      </c>
      <c r="BH174" s="262">
        <v>3.41</v>
      </c>
      <c r="BI174" s="262">
        <v>8.3000000000000007</v>
      </c>
      <c r="BJ174" s="262">
        <v>34</v>
      </c>
      <c r="BK174" s="262">
        <f t="shared" si="94"/>
        <v>36037</v>
      </c>
      <c r="BL174" s="262">
        <f t="shared" si="95"/>
        <v>-21</v>
      </c>
      <c r="BM174" s="274">
        <f t="shared" si="96"/>
        <v>-5.8239503022907541E-4</v>
      </c>
      <c r="BN174" s="262">
        <f t="shared" si="97"/>
        <v>1.035850324727794E-3</v>
      </c>
      <c r="BO174" s="262">
        <f t="shared" si="84"/>
        <v>1.9859831234768889E-4</v>
      </c>
      <c r="BP174" s="262">
        <f t="shared" si="85"/>
        <v>8.3920734435372527E-5</v>
      </c>
      <c r="BQ174" s="262">
        <f t="shared" si="86"/>
        <v>1.2788928043677678E-5</v>
      </c>
      <c r="BR174" s="262">
        <f t="shared" si="87"/>
        <v>2.3252596443050324E-6</v>
      </c>
      <c r="BS174" s="262">
        <f t="shared" si="98"/>
        <v>110.83598474587396</v>
      </c>
      <c r="BT174" s="262">
        <f t="shared" si="99"/>
        <v>21.250019421202712</v>
      </c>
      <c r="BU174" s="262">
        <f t="shared" si="100"/>
        <v>8.9795185845848611</v>
      </c>
      <c r="BV174" s="262">
        <f t="shared" si="101"/>
        <v>1.3684153006735116</v>
      </c>
      <c r="BW174" s="262">
        <f t="shared" si="102"/>
        <v>0.24880278194063846</v>
      </c>
      <c r="BX174" s="262">
        <f t="shared" si="103"/>
        <v>110.83598474587396</v>
      </c>
      <c r="BY174" s="262">
        <f t="shared" si="104"/>
        <v>42.500038842405424</v>
      </c>
      <c r="BZ174" s="262">
        <f t="shared" si="105"/>
        <v>30.620158373434379</v>
      </c>
      <c r="CA174" s="262">
        <f t="shared" si="106"/>
        <v>11.357846995590148</v>
      </c>
      <c r="CB174" s="262">
        <f t="shared" si="107"/>
        <v>8.4592945859817075</v>
      </c>
      <c r="CC174" s="262">
        <f t="shared" si="108"/>
        <v>203.77332354328558</v>
      </c>
      <c r="CD174" s="262">
        <f t="shared" si="109"/>
        <v>3.3387806711637706</v>
      </c>
      <c r="CE174" s="262">
        <f t="shared" si="110"/>
        <v>16.348121316869801</v>
      </c>
      <c r="CF174" s="262">
        <f t="shared" si="111"/>
        <v>31.267766013818942</v>
      </c>
      <c r="CG174" s="262">
        <f t="shared" si="112"/>
        <v>35.065699884242925</v>
      </c>
      <c r="CH174" s="262">
        <f t="shared" si="113"/>
        <v>32.718916865801837</v>
      </c>
      <c r="CI174" s="262">
        <f t="shared" si="114"/>
        <v>34.912648817822848</v>
      </c>
      <c r="CJ174" s="262">
        <f t="shared" si="115"/>
        <v>20.355791833869436</v>
      </c>
      <c r="CK174" s="262">
        <f t="shared" si="116"/>
        <v>10.390466842518151</v>
      </c>
      <c r="CL174" s="262">
        <f t="shared" si="117"/>
        <v>7.0063377072299149</v>
      </c>
      <c r="CM174" s="262">
        <f t="shared" si="118"/>
        <v>12.368793589947956</v>
      </c>
      <c r="CN174" s="262">
        <f>CD174*parameters!J$4+CE174*parameters!K$4+CF174*parameters!L$4+CG174*parameters!M$4+CH174*parameters!N$4+CI174*parameters!O$4+CJ174*parameters!P$4+CK174*parameters!Q$4+CL174*parameters!R$4+CM174*parameters!S$4</f>
        <v>23189.050501205733</v>
      </c>
      <c r="CO174" s="262">
        <f t="shared" si="119"/>
        <v>18013.259575719636</v>
      </c>
      <c r="CP174" s="262">
        <f t="shared" si="120"/>
        <v>3453.5906068850772</v>
      </c>
      <c r="CQ174" s="262">
        <f t="shared" si="121"/>
        <v>1459.3671856661792</v>
      </c>
      <c r="CR174" s="262">
        <f t="shared" si="122"/>
        <v>222.39726632948074</v>
      </c>
      <c r="CS174" s="262">
        <f t="shared" si="123"/>
        <v>40.435866605360133</v>
      </c>
      <c r="CT174" s="349" t="s">
        <v>4231</v>
      </c>
      <c r="CU174" t="s">
        <v>4232</v>
      </c>
      <c r="CV174" t="s">
        <v>4233</v>
      </c>
      <c r="CW174">
        <v>49251</v>
      </c>
      <c r="CX174" s="262">
        <v>1.9537744370566164E-2</v>
      </c>
      <c r="CY174">
        <v>3026</v>
      </c>
      <c r="CZ174">
        <v>0.93855962000000004</v>
      </c>
      <c r="DA174">
        <v>31506</v>
      </c>
      <c r="DB174">
        <v>16968</v>
      </c>
      <c r="DC174">
        <v>469</v>
      </c>
      <c r="DD174">
        <v>196</v>
      </c>
      <c r="DE174">
        <v>33</v>
      </c>
      <c r="DF174">
        <v>46</v>
      </c>
      <c r="DG174">
        <v>29569</v>
      </c>
      <c r="DH174">
        <v>15927</v>
      </c>
      <c r="DI174">
        <v>446</v>
      </c>
      <c r="DJ174">
        <v>186</v>
      </c>
      <c r="DK174">
        <v>31</v>
      </c>
      <c r="DL174">
        <v>43</v>
      </c>
      <c r="DM174" s="262">
        <v>1937</v>
      </c>
      <c r="DN174" s="262">
        <v>1041</v>
      </c>
      <c r="DO174" s="262">
        <v>23</v>
      </c>
      <c r="DP174" s="262">
        <v>10</v>
      </c>
      <c r="DQ174" s="262">
        <v>2</v>
      </c>
      <c r="DR174" s="262">
        <v>3</v>
      </c>
      <c r="DS174" s="262">
        <v>0.6397027471523421</v>
      </c>
      <c r="DT174" s="262">
        <v>0.34452092343302676</v>
      </c>
      <c r="DU174" s="262">
        <v>9.5226492863089082E-3</v>
      </c>
      <c r="DV174" s="262">
        <v>3.9796146271141699E-3</v>
      </c>
      <c r="DW174" s="262">
        <v>6.7003715660595722E-4</v>
      </c>
      <c r="DX174" s="262">
        <v>9.3399118799618287E-4</v>
      </c>
      <c r="DY174" s="262">
        <v>1632.38</v>
      </c>
      <c r="DZ174" s="262">
        <v>754.63</v>
      </c>
      <c r="EA174" s="262">
        <v>4.78</v>
      </c>
      <c r="EB174" s="262">
        <v>132.88</v>
      </c>
      <c r="EC174" s="262">
        <v>38.22</v>
      </c>
      <c r="ED174" s="262">
        <v>40.75</v>
      </c>
      <c r="EE174" s="262">
        <f t="shared" si="88"/>
        <v>0.62696071653531205</v>
      </c>
      <c r="EF174" s="262">
        <f t="shared" si="89"/>
        <v>0.28983653654115005</v>
      </c>
      <c r="EG174" s="262">
        <f t="shared" si="90"/>
        <v>1.8358912906546218E-3</v>
      </c>
      <c r="EH174" s="262">
        <f t="shared" si="91"/>
        <v>5.103624156949501E-2</v>
      </c>
      <c r="EI174" s="262">
        <f t="shared" si="92"/>
        <v>1.467944877171959E-2</v>
      </c>
      <c r="EJ174" s="262">
        <f t="shared" si="93"/>
        <v>1.5651165291668587E-2</v>
      </c>
      <c r="EK174" s="262">
        <v>7.6268959999999998E-4</v>
      </c>
      <c r="EP174" s="262">
        <v>9.4791176715790172E-4</v>
      </c>
      <c r="EQ174" s="262">
        <v>1.9056556104955425E-2</v>
      </c>
      <c r="EU174" s="262">
        <v>739.37</v>
      </c>
    </row>
    <row r="175" spans="1:151">
      <c r="A175" s="352">
        <v>7334</v>
      </c>
      <c r="B175" s="262">
        <v>7</v>
      </c>
      <c r="C175" s="262">
        <v>3</v>
      </c>
      <c r="D175" s="262">
        <v>34</v>
      </c>
      <c r="E175" s="262" t="s">
        <v>190</v>
      </c>
      <c r="F175" s="262" t="s">
        <v>2545</v>
      </c>
      <c r="G175" s="262" t="s">
        <v>2546</v>
      </c>
      <c r="H175" s="262" t="s">
        <v>2202</v>
      </c>
      <c r="I175" s="262">
        <v>1.8475244810205438E-3</v>
      </c>
      <c r="J175" s="262">
        <v>1.3367406542056075</v>
      </c>
      <c r="K175" s="262">
        <v>1.288564303526897</v>
      </c>
      <c r="L175" s="262">
        <v>1.663810106780929</v>
      </c>
      <c r="M175" s="262">
        <v>1.5813896987366376</v>
      </c>
      <c r="N175" s="262">
        <v>1.5983471074380164</v>
      </c>
      <c r="O175" s="262">
        <v>2.3906581740976645</v>
      </c>
      <c r="P175" s="262">
        <v>1.8882812499999999</v>
      </c>
      <c r="Q175" s="262">
        <v>1.5533910533910533</v>
      </c>
      <c r="R175" s="262">
        <v>1.4253246753246753</v>
      </c>
      <c r="S175" s="262">
        <v>1.3896797153024911</v>
      </c>
      <c r="T175" s="262">
        <v>1.3896797153024911</v>
      </c>
      <c r="U175">
        <v>3424</v>
      </c>
      <c r="V175">
        <v>2807</v>
      </c>
      <c r="W175">
        <v>14703</v>
      </c>
      <c r="X175">
        <v>5931</v>
      </c>
      <c r="Y175">
        <v>4915</v>
      </c>
      <c r="Z175">
        <v>2618</v>
      </c>
      <c r="AA175">
        <v>3091</v>
      </c>
      <c r="AB175">
        <v>0</v>
      </c>
      <c r="AC175">
        <v>4577</v>
      </c>
      <c r="AD175">
        <v>3617</v>
      </c>
      <c r="AE175">
        <v>24463</v>
      </c>
      <c r="AF175">
        <v>9410</v>
      </c>
      <c r="AG175">
        <v>10464</v>
      </c>
      <c r="AH175">
        <v>3909</v>
      </c>
      <c r="AI175" s="262">
        <v>4296</v>
      </c>
      <c r="AJ175" s="262">
        <v>0</v>
      </c>
      <c r="AK175" s="262">
        <v>0.75022883295194509</v>
      </c>
      <c r="AL175" s="262">
        <v>0.1497425629290618</v>
      </c>
      <c r="AM175" s="262">
        <v>7.6287185354691076E-2</v>
      </c>
      <c r="AN175" s="262">
        <v>1.8621281464530893E-2</v>
      </c>
      <c r="AO175" s="262">
        <v>5.1201372997711674E-3</v>
      </c>
      <c r="AP175" s="262">
        <v>2.9726848534628893E-2</v>
      </c>
      <c r="AQ175" s="262">
        <v>8.9180545603886691E-2</v>
      </c>
      <c r="AR175" s="262">
        <v>0.15239160448087241</v>
      </c>
      <c r="AS175" s="262">
        <v>0.17210464689537058</v>
      </c>
      <c r="AT175" s="262">
        <v>0.15214693906083432</v>
      </c>
      <c r="AU175" s="262">
        <v>0.16808514356617327</v>
      </c>
      <c r="AV175" s="262">
        <v>0.11233638000034953</v>
      </c>
      <c r="AW175" s="262">
        <v>5.0593313643592389E-2</v>
      </c>
      <c r="AX175" s="262">
        <v>2.9482183114590797E-2</v>
      </c>
      <c r="AY175" s="262">
        <v>4.3952395099701155E-2</v>
      </c>
      <c r="AZ175" s="262">
        <v>26228</v>
      </c>
      <c r="BA175" s="262">
        <v>5235</v>
      </c>
      <c r="BB175" s="262">
        <v>2667</v>
      </c>
      <c r="BC175" s="262">
        <v>651</v>
      </c>
      <c r="BD175" s="262">
        <v>179</v>
      </c>
      <c r="BE175" s="262">
        <v>57227</v>
      </c>
      <c r="BF175" s="262">
        <v>1</v>
      </c>
      <c r="BG175" s="262">
        <v>2</v>
      </c>
      <c r="BH175" s="262">
        <v>3.48</v>
      </c>
      <c r="BI175" s="262">
        <v>7.8</v>
      </c>
      <c r="BJ175" s="262">
        <v>34</v>
      </c>
      <c r="BK175" s="262">
        <f t="shared" si="94"/>
        <v>57143</v>
      </c>
      <c r="BL175" s="262">
        <f t="shared" si="95"/>
        <v>-84</v>
      </c>
      <c r="BM175" s="274">
        <f t="shared" si="96"/>
        <v>-1.467838607650235E-3</v>
      </c>
      <c r="BN175" s="262">
        <f t="shared" si="97"/>
        <v>1.3860661352461906E-3</v>
      </c>
      <c r="BO175" s="262">
        <f t="shared" si="84"/>
        <v>2.7665305086220098E-4</v>
      </c>
      <c r="BP175" s="262">
        <f t="shared" si="85"/>
        <v>1.4094244253094366E-4</v>
      </c>
      <c r="BQ175" s="262">
        <f t="shared" si="86"/>
        <v>3.4403273373694906E-5</v>
      </c>
      <c r="BR175" s="262">
        <f t="shared" si="87"/>
        <v>9.4595790075136541E-6</v>
      </c>
      <c r="BS175" s="262">
        <f t="shared" si="98"/>
        <v>148.30907647134239</v>
      </c>
      <c r="BT175" s="262">
        <f t="shared" si="99"/>
        <v>29.601876442255506</v>
      </c>
      <c r="BU175" s="262">
        <f t="shared" si="100"/>
        <v>15.080841350810971</v>
      </c>
      <c r="BV175" s="262">
        <f t="shared" si="101"/>
        <v>3.6811502509853549</v>
      </c>
      <c r="BW175" s="262">
        <f t="shared" si="102"/>
        <v>1.0121749538039611</v>
      </c>
      <c r="BX175" s="262">
        <f t="shared" si="103"/>
        <v>148.30907647134239</v>
      </c>
      <c r="BY175" s="262">
        <f t="shared" si="104"/>
        <v>59.203752884511012</v>
      </c>
      <c r="BZ175" s="262">
        <f t="shared" si="105"/>
        <v>52.48132790082218</v>
      </c>
      <c r="CA175" s="262">
        <f t="shared" si="106"/>
        <v>28.712971957685767</v>
      </c>
      <c r="CB175" s="262">
        <f t="shared" si="107"/>
        <v>34.413948429334674</v>
      </c>
      <c r="CC175" s="262">
        <f t="shared" si="108"/>
        <v>323.12107764369597</v>
      </c>
      <c r="CD175" s="262">
        <f t="shared" si="109"/>
        <v>9.6053713334602122</v>
      </c>
      <c r="CE175" s="262">
        <f t="shared" si="110"/>
        <v>28.81611400038064</v>
      </c>
      <c r="CF175" s="262">
        <f t="shared" si="111"/>
        <v>49.240939463711378</v>
      </c>
      <c r="CG175" s="262">
        <f t="shared" si="112"/>
        <v>55.610638972319919</v>
      </c>
      <c r="CH175" s="262">
        <f t="shared" si="113"/>
        <v>49.161882909526526</v>
      </c>
      <c r="CI175" s="262">
        <f t="shared" si="114"/>
        <v>54.311852724997259</v>
      </c>
      <c r="CJ175" s="262">
        <f t="shared" si="115"/>
        <v>36.298252164304671</v>
      </c>
      <c r="CK175" s="262">
        <f t="shared" si="116"/>
        <v>16.347766026083079</v>
      </c>
      <c r="CL175" s="262">
        <f t="shared" si="117"/>
        <v>9.5263147792753546</v>
      </c>
      <c r="CM175" s="262">
        <f t="shared" si="118"/>
        <v>14.201945269636939</v>
      </c>
      <c r="CN175" s="262">
        <f>CD175*parameters!J$4+CE175*parameters!K$4+CF175*parameters!L$4+CG175*parameters!M$4+CH175*parameters!N$4+CI175*parameters!O$4+CJ175*parameters!P$4+CK175*parameters!Q$4+CL175*parameters!R$4+CM175*parameters!S$4</f>
        <v>35469.485366094625</v>
      </c>
      <c r="CO175" s="262">
        <f t="shared" si="119"/>
        <v>26610.230611611267</v>
      </c>
      <c r="CP175" s="262">
        <f t="shared" si="120"/>
        <v>5311.291644493861</v>
      </c>
      <c r="CQ175" s="262">
        <f t="shared" si="121"/>
        <v>2705.8672045587632</v>
      </c>
      <c r="CR175" s="262">
        <f t="shared" si="122"/>
        <v>660.48727040410756</v>
      </c>
      <c r="CS175" s="262">
        <f t="shared" si="123"/>
        <v>181.60863502662866</v>
      </c>
      <c r="CT175" s="349" t="s">
        <v>4234</v>
      </c>
      <c r="CU175" t="s">
        <v>4235</v>
      </c>
      <c r="CV175" t="s">
        <v>4236</v>
      </c>
      <c r="CW175">
        <v>81861</v>
      </c>
      <c r="CX175" s="262">
        <v>3.2474047063387884E-2</v>
      </c>
      <c r="CY175">
        <v>5970</v>
      </c>
      <c r="CZ175">
        <v>0.92707150000000005</v>
      </c>
      <c r="DA175">
        <v>53666</v>
      </c>
      <c r="DB175">
        <v>26901</v>
      </c>
      <c r="DC175">
        <v>598</v>
      </c>
      <c r="DD175">
        <v>522</v>
      </c>
      <c r="DE175">
        <v>74</v>
      </c>
      <c r="DF175">
        <v>94</v>
      </c>
      <c r="DG175">
        <v>49755</v>
      </c>
      <c r="DH175">
        <v>24941</v>
      </c>
      <c r="DI175">
        <v>559</v>
      </c>
      <c r="DJ175">
        <v>486</v>
      </c>
      <c r="DK175">
        <v>72</v>
      </c>
      <c r="DL175">
        <v>89</v>
      </c>
      <c r="DM175" s="262">
        <v>3911</v>
      </c>
      <c r="DN175" s="262">
        <v>1960</v>
      </c>
      <c r="DO175" s="262">
        <v>39</v>
      </c>
      <c r="DP175" s="262">
        <v>36</v>
      </c>
      <c r="DQ175" s="262">
        <v>2</v>
      </c>
      <c r="DR175" s="262">
        <v>5</v>
      </c>
      <c r="DS175" s="262">
        <v>0.65557469368808097</v>
      </c>
      <c r="DT175" s="262">
        <v>0.32861802323450728</v>
      </c>
      <c r="DU175" s="262">
        <v>7.3050659043989198E-3</v>
      </c>
      <c r="DV175" s="262">
        <v>6.3766628797595924E-3</v>
      </c>
      <c r="DW175" s="262">
        <v>9.0397136609618749E-4</v>
      </c>
      <c r="DX175" s="262">
        <v>1.1482879515275894E-3</v>
      </c>
      <c r="DY175" s="262">
        <v>2713.2</v>
      </c>
      <c r="DZ175" s="262">
        <v>1254.3</v>
      </c>
      <c r="EA175" s="262">
        <v>7.95</v>
      </c>
      <c r="EB175" s="262">
        <v>220.87</v>
      </c>
      <c r="EC175" s="262">
        <v>63.52</v>
      </c>
      <c r="ED175" s="262">
        <v>67.709999999999994</v>
      </c>
      <c r="EE175" s="262">
        <f t="shared" si="88"/>
        <v>0.62695982715393228</v>
      </c>
      <c r="EF175" s="262">
        <f t="shared" si="89"/>
        <v>0.28984067197374958</v>
      </c>
      <c r="EG175" s="262">
        <f t="shared" si="90"/>
        <v>1.8370671627133135E-3</v>
      </c>
      <c r="EH175" s="262">
        <f t="shared" si="91"/>
        <v>5.1038116255155919E-2</v>
      </c>
      <c r="EI175" s="262">
        <f t="shared" si="92"/>
        <v>1.467805109126411E-2</v>
      </c>
      <c r="EJ175" s="262">
        <f t="shared" si="93"/>
        <v>1.564626636318471E-2</v>
      </c>
      <c r="EK175" s="262">
        <v>1.2676782E-3</v>
      </c>
      <c r="EP175" s="262">
        <v>1.5448573074999616E-3</v>
      </c>
      <c r="EQ175" s="262">
        <v>3.1057384214979767E-2</v>
      </c>
      <c r="EU175" s="262">
        <v>1204.99</v>
      </c>
    </row>
    <row r="176" spans="1:151">
      <c r="A176" s="352">
        <v>7335</v>
      </c>
      <c r="B176" s="262">
        <v>7</v>
      </c>
      <c r="C176" s="262">
        <v>3</v>
      </c>
      <c r="D176" s="262">
        <v>35</v>
      </c>
      <c r="E176" s="262" t="s">
        <v>190</v>
      </c>
      <c r="F176" s="262" t="s">
        <v>2547</v>
      </c>
      <c r="G176" s="262" t="s">
        <v>2548</v>
      </c>
      <c r="H176" s="262" t="s">
        <v>2202</v>
      </c>
      <c r="I176" s="262">
        <v>2.0784650411481117E-3</v>
      </c>
      <c r="J176" s="262">
        <v>1.2683560753736192</v>
      </c>
      <c r="K176" s="262">
        <v>1.262122076440388</v>
      </c>
      <c r="L176" s="262">
        <v>1.5229982964224873</v>
      </c>
      <c r="M176" s="262">
        <v>1.485901195578615</v>
      </c>
      <c r="N176" s="262">
        <v>1.3239508700102354</v>
      </c>
      <c r="O176" s="262">
        <v>1.4442370508632758</v>
      </c>
      <c r="P176" s="262">
        <v>1.1824540950160303</v>
      </c>
      <c r="Q176" s="262">
        <v>0.91069958847736621</v>
      </c>
      <c r="R176" s="262">
        <v>0.97017543859649125</v>
      </c>
      <c r="S176" s="262">
        <v>1.1508120649651972</v>
      </c>
      <c r="T176" s="262">
        <v>1.1508120649651972</v>
      </c>
      <c r="U176">
        <v>4617</v>
      </c>
      <c r="V176">
        <v>3506</v>
      </c>
      <c r="W176">
        <v>14675</v>
      </c>
      <c r="X176">
        <v>6387</v>
      </c>
      <c r="Y176">
        <v>5574</v>
      </c>
      <c r="Z176">
        <v>4140</v>
      </c>
      <c r="AA176">
        <v>2371</v>
      </c>
      <c r="AB176">
        <v>0</v>
      </c>
      <c r="AC176">
        <v>5856</v>
      </c>
      <c r="AD176">
        <v>4425</v>
      </c>
      <c r="AE176">
        <v>22350</v>
      </c>
      <c r="AF176">
        <v>9174</v>
      </c>
      <c r="AG176">
        <v>7152</v>
      </c>
      <c r="AH176">
        <v>3872</v>
      </c>
      <c r="AI176" s="262">
        <v>2728</v>
      </c>
      <c r="AJ176" s="262">
        <v>0</v>
      </c>
      <c r="AK176" s="262">
        <v>0.71192473938469358</v>
      </c>
      <c r="AL176" s="262">
        <v>0.2061530638189677</v>
      </c>
      <c r="AM176" s="262">
        <v>7.4853801169590645E-2</v>
      </c>
      <c r="AN176" s="262">
        <v>6.0259344012204424E-3</v>
      </c>
      <c r="AO176" s="262">
        <v>1.042461225527587E-3</v>
      </c>
      <c r="AP176" s="262">
        <v>1.6052508204406939E-2</v>
      </c>
      <c r="AQ176" s="262">
        <v>6.0778246601031413E-2</v>
      </c>
      <c r="AR176" s="262">
        <v>0.13443975621190812</v>
      </c>
      <c r="AS176" s="262">
        <v>0.17413970932958275</v>
      </c>
      <c r="AT176" s="262">
        <v>0.16219409282700423</v>
      </c>
      <c r="AU176" s="262">
        <v>0.16110642287857477</v>
      </c>
      <c r="AV176" s="262">
        <v>0.11527426160337553</v>
      </c>
      <c r="AW176" s="262">
        <v>6.1734646038443509E-2</v>
      </c>
      <c r="AX176" s="262">
        <v>3.9137365213314582E-2</v>
      </c>
      <c r="AY176" s="262">
        <v>7.5142991092358183E-2</v>
      </c>
      <c r="AZ176" s="262">
        <v>28000</v>
      </c>
      <c r="BA176" s="262">
        <v>8108</v>
      </c>
      <c r="BB176" s="262">
        <v>2944</v>
      </c>
      <c r="BC176" s="262">
        <v>237</v>
      </c>
      <c r="BD176" s="262">
        <v>41</v>
      </c>
      <c r="BE176" s="262">
        <v>57442</v>
      </c>
      <c r="BF176" s="262">
        <v>1</v>
      </c>
      <c r="BG176" s="262">
        <v>2</v>
      </c>
      <c r="BH176" s="262">
        <v>3.3</v>
      </c>
      <c r="BI176" s="262">
        <v>9.6</v>
      </c>
      <c r="BJ176" s="262">
        <v>30</v>
      </c>
      <c r="BK176" s="262">
        <f t="shared" si="94"/>
        <v>57436</v>
      </c>
      <c r="BL176" s="262">
        <f t="shared" si="95"/>
        <v>-6</v>
      </c>
      <c r="BM176" s="274">
        <f t="shared" si="96"/>
        <v>-1.0445318756310713E-4</v>
      </c>
      <c r="BN176" s="262">
        <f t="shared" si="97"/>
        <v>1.479710682739566E-3</v>
      </c>
      <c r="BO176" s="262">
        <f t="shared" si="84"/>
        <v>4.2848193627330003E-4</v>
      </c>
      <c r="BP176" s="262">
        <f t="shared" si="85"/>
        <v>1.5558100892804579E-4</v>
      </c>
      <c r="BQ176" s="262">
        <f t="shared" si="86"/>
        <v>1.2524693993188468E-5</v>
      </c>
      <c r="BR176" s="262">
        <f t="shared" si="87"/>
        <v>2.1667192140115073E-6</v>
      </c>
      <c r="BS176" s="262">
        <f t="shared" si="98"/>
        <v>158.32904305313357</v>
      </c>
      <c r="BT176" s="262">
        <f t="shared" si="99"/>
        <v>45.8475671812431</v>
      </c>
      <c r="BU176" s="262">
        <f t="shared" si="100"/>
        <v>16.647167955300901</v>
      </c>
      <c r="BV176" s="262">
        <f t="shared" si="101"/>
        <v>1.3401422572711661</v>
      </c>
      <c r="BW176" s="262">
        <f t="shared" si="102"/>
        <v>0.23183895589923129</v>
      </c>
      <c r="BX176" s="262">
        <f t="shared" si="103"/>
        <v>158.32904305313357</v>
      </c>
      <c r="BY176" s="262">
        <f t="shared" si="104"/>
        <v>91.695134362486201</v>
      </c>
      <c r="BZ176" s="262">
        <f t="shared" si="105"/>
        <v>54.935654252492974</v>
      </c>
      <c r="CA176" s="262">
        <f t="shared" si="106"/>
        <v>12.865365669803195</v>
      </c>
      <c r="CB176" s="262">
        <f t="shared" si="107"/>
        <v>6.955168676976939</v>
      </c>
      <c r="CC176" s="262">
        <f t="shared" si="108"/>
        <v>324.78036601489282</v>
      </c>
      <c r="CD176" s="262">
        <f t="shared" si="109"/>
        <v>5.2135394900843561</v>
      </c>
      <c r="CE176" s="262">
        <f t="shared" si="110"/>
        <v>19.739581176826398</v>
      </c>
      <c r="CF176" s="262">
        <f t="shared" si="111"/>
        <v>43.663393229456481</v>
      </c>
      <c r="CG176" s="262">
        <f t="shared" si="112"/>
        <v>56.557158533788936</v>
      </c>
      <c r="CH176" s="262">
        <f t="shared" si="113"/>
        <v>52.677456833807938</v>
      </c>
      <c r="CI176" s="262">
        <f t="shared" si="114"/>
        <v>52.324202989853617</v>
      </c>
      <c r="CJ176" s="262">
        <f t="shared" si="115"/>
        <v>37.438816875640811</v>
      </c>
      <c r="CK176" s="262">
        <f t="shared" si="116"/>
        <v>20.050200936165535</v>
      </c>
      <c r="CL176" s="262">
        <f t="shared" si="117"/>
        <v>12.711047798838843</v>
      </c>
      <c r="CM176" s="262">
        <f t="shared" si="118"/>
        <v>24.404968150429923</v>
      </c>
      <c r="CN176" s="262">
        <f>CD176*parameters!J$4+CE176*parameters!K$4+CF176*parameters!L$4+CG176*parameters!M$4+CH176*parameters!N$4+CI176*parameters!O$4+CJ176*parameters!P$4+CK176*parameters!Q$4+CL176*parameters!R$4+CM176*parameters!S$4</f>
        <v>38730.325110304817</v>
      </c>
      <c r="CO176" s="262">
        <f t="shared" si="119"/>
        <v>27573.076610438209</v>
      </c>
      <c r="CP176" s="262">
        <f t="shared" si="120"/>
        <v>7984.3751841940357</v>
      </c>
      <c r="CQ176" s="262">
        <f t="shared" si="121"/>
        <v>2899.1120550403607</v>
      </c>
      <c r="CR176" s="262">
        <f t="shared" si="122"/>
        <v>233.38639845263774</v>
      </c>
      <c r="CS176" s="262">
        <f t="shared" si="123"/>
        <v>40.374862179570236</v>
      </c>
      <c r="CT176" s="349" t="s">
        <v>4237</v>
      </c>
      <c r="CU176" t="s">
        <v>4238</v>
      </c>
      <c r="CV176" t="s">
        <v>4239</v>
      </c>
      <c r="CW176">
        <v>67699</v>
      </c>
      <c r="CX176" s="262">
        <v>2.685601827664329E-2</v>
      </c>
      <c r="CY176">
        <v>3487</v>
      </c>
      <c r="CZ176">
        <v>0.94849258999999997</v>
      </c>
      <c r="DA176">
        <v>45937</v>
      </c>
      <c r="DB176">
        <v>20694</v>
      </c>
      <c r="DC176">
        <v>496</v>
      </c>
      <c r="DD176">
        <v>441</v>
      </c>
      <c r="DE176">
        <v>27</v>
      </c>
      <c r="DF176">
        <v>86</v>
      </c>
      <c r="DG176">
        <v>43573</v>
      </c>
      <c r="DH176">
        <v>19624</v>
      </c>
      <c r="DI176">
        <v>472</v>
      </c>
      <c r="DJ176">
        <v>421</v>
      </c>
      <c r="DK176">
        <v>27</v>
      </c>
      <c r="DL176">
        <v>84</v>
      </c>
      <c r="DM176" s="262">
        <v>2364</v>
      </c>
      <c r="DN176" s="262">
        <v>1070</v>
      </c>
      <c r="DO176" s="262">
        <v>24</v>
      </c>
      <c r="DP176" s="262">
        <v>20</v>
      </c>
      <c r="DQ176" s="262">
        <v>0</v>
      </c>
      <c r="DR176" s="262">
        <v>2</v>
      </c>
      <c r="DS176" s="262">
        <v>0.6785476890352885</v>
      </c>
      <c r="DT176" s="262">
        <v>0.30567659788180035</v>
      </c>
      <c r="DU176" s="262">
        <v>7.3265483980561015E-3</v>
      </c>
      <c r="DV176" s="262">
        <v>6.5141287168200418E-3</v>
      </c>
      <c r="DW176" s="262">
        <v>3.9882420715224744E-4</v>
      </c>
      <c r="DX176" s="262">
        <v>1.270328956114566E-3</v>
      </c>
      <c r="DY176" s="262">
        <v>2243.8200000000002</v>
      </c>
      <c r="DZ176" s="262">
        <v>1037.3</v>
      </c>
      <c r="EA176" s="262">
        <v>6.58</v>
      </c>
      <c r="EB176" s="262">
        <v>182.65</v>
      </c>
      <c r="EC176" s="262">
        <v>52.52</v>
      </c>
      <c r="ED176" s="262">
        <v>55.99</v>
      </c>
      <c r="EE176" s="262">
        <f t="shared" si="88"/>
        <v>0.6269650112046854</v>
      </c>
      <c r="EF176" s="262">
        <f t="shared" si="89"/>
        <v>0.2898408990572417</v>
      </c>
      <c r="EG176" s="262">
        <f t="shared" si="90"/>
        <v>1.8385742946077804E-3</v>
      </c>
      <c r="EH176" s="262">
        <f t="shared" si="91"/>
        <v>5.1035804697585271E-2</v>
      </c>
      <c r="EI176" s="262">
        <f t="shared" si="92"/>
        <v>1.4675064126565445E-2</v>
      </c>
      <c r="EJ176" s="262">
        <f t="shared" si="93"/>
        <v>1.5644646619314532E-2</v>
      </c>
      <c r="EK176" s="262">
        <v>1.0483678E-3</v>
      </c>
      <c r="EP176" s="262">
        <v>1.3125919952347088E-3</v>
      </c>
      <c r="EQ176" s="262">
        <v>2.6387986589830888E-2</v>
      </c>
      <c r="EU176" s="262">
        <v>1023.82</v>
      </c>
    </row>
    <row r="177" spans="1:151">
      <c r="A177" s="352">
        <v>7336</v>
      </c>
      <c r="B177" s="262">
        <v>7</v>
      </c>
      <c r="C177" s="262">
        <v>3</v>
      </c>
      <c r="D177" s="262">
        <v>36</v>
      </c>
      <c r="E177" s="262" t="s">
        <v>190</v>
      </c>
      <c r="F177" s="262" t="s">
        <v>2549</v>
      </c>
      <c r="G177" s="262" t="s">
        <v>2550</v>
      </c>
      <c r="H177" s="262" t="s">
        <v>2202</v>
      </c>
      <c r="I177" s="262">
        <v>1.4378560091420753E-3</v>
      </c>
      <c r="J177" s="262">
        <v>1.2457846952010376</v>
      </c>
      <c r="K177" s="262">
        <v>1.2552631578947369</v>
      </c>
      <c r="L177" s="262">
        <v>1.3704994192799071</v>
      </c>
      <c r="M177" s="262">
        <v>1.3966841892438333</v>
      </c>
      <c r="N177" s="262">
        <v>1.2874132804757186</v>
      </c>
      <c r="O177" s="262">
        <v>1.5921052631578947</v>
      </c>
      <c r="P177" s="262">
        <v>1.414752116082225</v>
      </c>
      <c r="Q177" s="262">
        <v>1.0891608391608392</v>
      </c>
      <c r="R177" s="262">
        <v>1.0214105793450881</v>
      </c>
      <c r="S177" s="262">
        <v>1.2384937238493723</v>
      </c>
      <c r="T177" s="262">
        <v>1.2384937238493723</v>
      </c>
      <c r="U177">
        <v>6168</v>
      </c>
      <c r="V177">
        <v>3040</v>
      </c>
      <c r="W177">
        <v>9471</v>
      </c>
      <c r="X177">
        <v>3482</v>
      </c>
      <c r="Y177">
        <v>2870</v>
      </c>
      <c r="Z177">
        <v>1938</v>
      </c>
      <c r="AA177">
        <v>1315</v>
      </c>
      <c r="AB177">
        <v>0</v>
      </c>
      <c r="AC177">
        <v>7684</v>
      </c>
      <c r="AD177">
        <v>3816</v>
      </c>
      <c r="AE177">
        <v>12980</v>
      </c>
      <c r="AF177">
        <v>4753</v>
      </c>
      <c r="AG177">
        <v>4276</v>
      </c>
      <c r="AH177">
        <v>2057</v>
      </c>
      <c r="AI177" s="262">
        <v>1628</v>
      </c>
      <c r="AJ177" s="262">
        <v>0</v>
      </c>
      <c r="AK177" s="262">
        <v>0.76032784475154369</v>
      </c>
      <c r="AL177" s="262">
        <v>0.18634225227874154</v>
      </c>
      <c r="AM177" s="262">
        <v>4.9176712731549548E-2</v>
      </c>
      <c r="AN177" s="262">
        <v>3.3446045280799766E-3</v>
      </c>
      <c r="AO177" s="262">
        <v>8.0858571008526902E-4</v>
      </c>
      <c r="AP177" s="262">
        <v>9.7038648151246444E-3</v>
      </c>
      <c r="AQ177" s="262">
        <v>5.9589537672187831E-2</v>
      </c>
      <c r="AR177" s="262">
        <v>0.1325916011376945</v>
      </c>
      <c r="AS177" s="262">
        <v>0.16780993809603481</v>
      </c>
      <c r="AT177" s="262">
        <v>0.16524454854720874</v>
      </c>
      <c r="AU177" s="262">
        <v>0.17921476772070716</v>
      </c>
      <c r="AV177" s="262">
        <v>0.11686464781663042</v>
      </c>
      <c r="AW177" s="262">
        <v>6.0872232446600859E-2</v>
      </c>
      <c r="AX177" s="262">
        <v>4.1827003513468297E-2</v>
      </c>
      <c r="AY177" s="262">
        <v>6.6281858234342753E-2</v>
      </c>
      <c r="AZ177" s="262">
        <v>20687</v>
      </c>
      <c r="BA177" s="262">
        <v>5070</v>
      </c>
      <c r="BB177" s="262">
        <v>1338</v>
      </c>
      <c r="BC177" s="262">
        <v>91</v>
      </c>
      <c r="BD177" s="262">
        <v>22</v>
      </c>
      <c r="BE177" s="262">
        <v>36596</v>
      </c>
      <c r="BF177" s="262">
        <v>1</v>
      </c>
      <c r="BG177" s="262">
        <v>2</v>
      </c>
      <c r="BH177" s="262">
        <v>3.45</v>
      </c>
      <c r="BI177" s="262">
        <v>7.4</v>
      </c>
      <c r="BJ177" s="262">
        <v>22</v>
      </c>
      <c r="BK177" s="262">
        <f t="shared" si="94"/>
        <v>36601</v>
      </c>
      <c r="BL177" s="262">
        <f t="shared" si="95"/>
        <v>5</v>
      </c>
      <c r="BM177" s="274">
        <f t="shared" si="96"/>
        <v>1.3662695376543885E-4</v>
      </c>
      <c r="BN177" s="262">
        <f t="shared" si="97"/>
        <v>1.09324196049405E-3</v>
      </c>
      <c r="BO177" s="262">
        <f t="shared" si="84"/>
        <v>2.6793332719605712E-4</v>
      </c>
      <c r="BP177" s="262">
        <f t="shared" si="85"/>
        <v>7.0709031910912122E-5</v>
      </c>
      <c r="BQ177" s="262">
        <f t="shared" si="86"/>
        <v>4.8090597189035894E-6</v>
      </c>
      <c r="BR177" s="262">
        <f t="shared" si="87"/>
        <v>1.1626298221525162E-6</v>
      </c>
      <c r="BS177" s="262">
        <f t="shared" si="98"/>
        <v>116.97688977286334</v>
      </c>
      <c r="BT177" s="262">
        <f t="shared" si="99"/>
        <v>28.668866009978114</v>
      </c>
      <c r="BU177" s="262">
        <f t="shared" si="100"/>
        <v>7.5658664144675969</v>
      </c>
      <c r="BV177" s="262">
        <f t="shared" si="101"/>
        <v>0.51456938992268408</v>
      </c>
      <c r="BW177" s="262">
        <f t="shared" si="102"/>
        <v>0.12440139097031923</v>
      </c>
      <c r="BX177" s="262">
        <f t="shared" si="103"/>
        <v>116.97688977286334</v>
      </c>
      <c r="BY177" s="262">
        <f t="shared" si="104"/>
        <v>57.337732019956228</v>
      </c>
      <c r="BZ177" s="262">
        <f t="shared" si="105"/>
        <v>26.102239129913212</v>
      </c>
      <c r="CA177" s="262">
        <f t="shared" si="106"/>
        <v>3.8078134854278622</v>
      </c>
      <c r="CB177" s="262">
        <f t="shared" si="107"/>
        <v>2.7368306013470232</v>
      </c>
      <c r="CC177" s="262">
        <f t="shared" si="108"/>
        <v>206.96150500950768</v>
      </c>
      <c r="CD177" s="262">
        <f t="shared" si="109"/>
        <v>2.0083264665470044</v>
      </c>
      <c r="CE177" s="262">
        <f t="shared" si="110"/>
        <v>12.332740399456748</v>
      </c>
      <c r="CF177" s="262">
        <f t="shared" si="111"/>
        <v>27.441357323077604</v>
      </c>
      <c r="CG177" s="262">
        <f t="shared" si="112"/>
        <v>34.730197343907683</v>
      </c>
      <c r="CH177" s="262">
        <f t="shared" si="113"/>
        <v>34.199260461946977</v>
      </c>
      <c r="CI177" s="262">
        <f t="shared" si="114"/>
        <v>37.090558047406887</v>
      </c>
      <c r="CJ177" s="262">
        <f t="shared" si="115"/>
        <v>24.186483394535905</v>
      </c>
      <c r="CK177" s="262">
        <f t="shared" si="116"/>
        <v>12.598208840437099</v>
      </c>
      <c r="CL177" s="262">
        <f t="shared" si="117"/>
        <v>8.656579597185365</v>
      </c>
      <c r="CM177" s="262">
        <f t="shared" si="118"/>
        <v>13.717793135006405</v>
      </c>
      <c r="CN177" s="262">
        <f>CD177*parameters!J$4+CE177*parameters!K$4+CF177*parameters!L$4+CG177*parameters!M$4+CH177*parameters!N$4+CI177*parameters!O$4+CJ177*parameters!P$4+CK177*parameters!Q$4+CL177*parameters!R$4+CM177*parameters!S$4</f>
        <v>24724.662948092919</v>
      </c>
      <c r="CO177" s="262">
        <f t="shared" si="119"/>
        <v>18798.849691531836</v>
      </c>
      <c r="CP177" s="262">
        <f t="shared" si="120"/>
        <v>4607.2493805803842</v>
      </c>
      <c r="CQ177" s="262">
        <f t="shared" si="121"/>
        <v>1215.8776471827523</v>
      </c>
      <c r="CR177" s="262">
        <f t="shared" si="122"/>
        <v>82.694219651442793</v>
      </c>
      <c r="CS177" s="262">
        <f t="shared" si="123"/>
        <v>19.992009146502653</v>
      </c>
      <c r="CT177" s="349" t="s">
        <v>4240</v>
      </c>
      <c r="CU177" t="s">
        <v>4241</v>
      </c>
      <c r="CV177" t="s">
        <v>4242</v>
      </c>
      <c r="CW177">
        <v>47074</v>
      </c>
      <c r="CX177" s="262">
        <v>1.8674134098800664E-2</v>
      </c>
      <c r="CY177">
        <v>1492</v>
      </c>
      <c r="CZ177">
        <v>0.96830521999999997</v>
      </c>
      <c r="DA177">
        <v>31764</v>
      </c>
      <c r="DB177">
        <v>14658</v>
      </c>
      <c r="DC177">
        <v>306</v>
      </c>
      <c r="DD177">
        <v>262</v>
      </c>
      <c r="DE177">
        <v>20</v>
      </c>
      <c r="DF177">
        <v>18</v>
      </c>
      <c r="DG177">
        <v>30763</v>
      </c>
      <c r="DH177">
        <v>14191</v>
      </c>
      <c r="DI177">
        <v>300</v>
      </c>
      <c r="DJ177">
        <v>256</v>
      </c>
      <c r="DK177">
        <v>20</v>
      </c>
      <c r="DL177">
        <v>18</v>
      </c>
      <c r="DM177" s="262">
        <v>1001</v>
      </c>
      <c r="DN177" s="262">
        <v>467</v>
      </c>
      <c r="DO177" s="262">
        <v>6</v>
      </c>
      <c r="DP177" s="262">
        <v>6</v>
      </c>
      <c r="DQ177" s="262">
        <v>0</v>
      </c>
      <c r="DR177" s="262">
        <v>0</v>
      </c>
      <c r="DS177" s="262">
        <v>0.67476738751752563</v>
      </c>
      <c r="DT177" s="262">
        <v>0.3113820792794324</v>
      </c>
      <c r="DU177" s="262">
        <v>6.5004036198326037E-3</v>
      </c>
      <c r="DV177" s="262">
        <v>5.5657050601181117E-3</v>
      </c>
      <c r="DW177" s="262">
        <v>4.2486298168840551E-4</v>
      </c>
      <c r="DX177" s="262">
        <v>3.8237668351956492E-4</v>
      </c>
      <c r="DY177" s="262">
        <v>1560.23</v>
      </c>
      <c r="DZ177" s="262">
        <v>721.27</v>
      </c>
      <c r="EA177" s="262">
        <v>4.58</v>
      </c>
      <c r="EB177" s="262">
        <v>127.01</v>
      </c>
      <c r="EC177" s="262">
        <v>36.53</v>
      </c>
      <c r="ED177" s="262">
        <v>38.950000000000003</v>
      </c>
      <c r="EE177" s="262">
        <f t="shared" si="88"/>
        <v>0.62695845405192541</v>
      </c>
      <c r="EF177" s="262">
        <f t="shared" si="89"/>
        <v>0.28983311701097414</v>
      </c>
      <c r="EG177" s="262">
        <f t="shared" si="90"/>
        <v>1.8404143745203068E-3</v>
      </c>
      <c r="EH177" s="262">
        <f t="shared" si="91"/>
        <v>5.1037342730965975E-2</v>
      </c>
      <c r="EI177" s="262">
        <f t="shared" si="92"/>
        <v>1.4679112904197992E-2</v>
      </c>
      <c r="EJ177" s="262">
        <f t="shared" si="93"/>
        <v>1.5651558927416147E-2</v>
      </c>
      <c r="EK177" s="262">
        <v>7.2898030000000005E-4</v>
      </c>
      <c r="EP177" s="262">
        <v>9.0738065979481335E-4</v>
      </c>
      <c r="EQ177" s="262">
        <v>1.8241729927856179E-2</v>
      </c>
      <c r="EU177" s="262">
        <v>707.76</v>
      </c>
    </row>
    <row r="178" spans="1:151">
      <c r="A178" s="352">
        <v>7337</v>
      </c>
      <c r="B178" s="262">
        <v>7</v>
      </c>
      <c r="C178" s="262">
        <v>3</v>
      </c>
      <c r="D178" s="262">
        <v>37</v>
      </c>
      <c r="E178" s="262" t="s">
        <v>190</v>
      </c>
      <c r="F178" s="262" t="s">
        <v>2551</v>
      </c>
      <c r="G178" s="262" t="s">
        <v>2552</v>
      </c>
      <c r="H178" s="262" t="s">
        <v>2202</v>
      </c>
      <c r="I178" s="262">
        <v>1.9381567603383421E-3</v>
      </c>
      <c r="J178" s="262">
        <v>1.3143472906403941</v>
      </c>
      <c r="K178" s="262">
        <v>1.2897073331141071</v>
      </c>
      <c r="L178" s="262">
        <v>1.4270509977827051</v>
      </c>
      <c r="M178" s="262">
        <v>1.5730828615542976</v>
      </c>
      <c r="N178" s="262">
        <v>1.454434250764526</v>
      </c>
      <c r="O178" s="262">
        <v>1.7993226079593565</v>
      </c>
      <c r="P178" s="262">
        <v>1.6574675324675325</v>
      </c>
      <c r="Q178" s="262">
        <v>1.3611510791366908</v>
      </c>
      <c r="R178" s="262">
        <v>1.3415032679738561</v>
      </c>
      <c r="S178" s="262">
        <v>1.3353941267387945</v>
      </c>
      <c r="T178" s="262">
        <v>1.3353941267387945</v>
      </c>
      <c r="U178">
        <v>6496</v>
      </c>
      <c r="V178">
        <v>3041</v>
      </c>
      <c r="W178">
        <v>13530</v>
      </c>
      <c r="X178">
        <v>5521</v>
      </c>
      <c r="Y178">
        <v>4826</v>
      </c>
      <c r="Z178">
        <v>2614</v>
      </c>
      <c r="AA178">
        <v>3559</v>
      </c>
      <c r="AB178">
        <v>0</v>
      </c>
      <c r="AC178">
        <v>8538</v>
      </c>
      <c r="AD178">
        <v>3922</v>
      </c>
      <c r="AE178">
        <v>19308</v>
      </c>
      <c r="AF178">
        <v>8491</v>
      </c>
      <c r="AG178">
        <v>8334</v>
      </c>
      <c r="AH178">
        <v>3534</v>
      </c>
      <c r="AI178" s="262">
        <v>4752</v>
      </c>
      <c r="AJ178" s="262">
        <v>0</v>
      </c>
      <c r="AK178" s="262">
        <v>0.76834355828220857</v>
      </c>
      <c r="AL178" s="262">
        <v>0.15271983640081799</v>
      </c>
      <c r="AM178" s="262">
        <v>6.5985003408316298E-2</v>
      </c>
      <c r="AN178" s="262">
        <v>1.0115882753919564E-2</v>
      </c>
      <c r="AO178" s="262">
        <v>2.8357191547375596E-3</v>
      </c>
      <c r="AP178" s="262">
        <v>2.0192108093827255E-2</v>
      </c>
      <c r="AQ178" s="262">
        <v>7.7635824951406848E-2</v>
      </c>
      <c r="AR178" s="262">
        <v>0.14651544601913533</v>
      </c>
      <c r="AS178" s="262">
        <v>0.17367100073597402</v>
      </c>
      <c r="AT178" s="262">
        <v>0.15266743409258177</v>
      </c>
      <c r="AU178" s="262">
        <v>0.16883999169670322</v>
      </c>
      <c r="AV178" s="262">
        <v>0.11547243871600837</v>
      </c>
      <c r="AW178" s="262">
        <v>5.6349191372119793E-2</v>
      </c>
      <c r="AX178" s="262">
        <v>3.4345454888565982E-2</v>
      </c>
      <c r="AY178" s="262">
        <v>5.4311109433677417E-2</v>
      </c>
      <c r="AZ178" s="262">
        <v>28179</v>
      </c>
      <c r="BA178" s="262">
        <v>5601</v>
      </c>
      <c r="BB178" s="262">
        <v>2420</v>
      </c>
      <c r="BC178" s="262">
        <v>371</v>
      </c>
      <c r="BD178" s="262">
        <v>104</v>
      </c>
      <c r="BE178" s="262">
        <v>52994</v>
      </c>
      <c r="BF178" s="262">
        <v>1</v>
      </c>
      <c r="BG178" s="262">
        <v>2</v>
      </c>
      <c r="BH178" s="262">
        <v>3.71</v>
      </c>
      <c r="BI178" s="262">
        <v>9.8000000000000007</v>
      </c>
      <c r="BJ178" s="262">
        <v>10</v>
      </c>
      <c r="BK178" s="262">
        <f t="shared" si="94"/>
        <v>53035</v>
      </c>
      <c r="BL178" s="262">
        <f t="shared" si="95"/>
        <v>41</v>
      </c>
      <c r="BM178" s="274">
        <f t="shared" si="96"/>
        <v>7.7367249122542176E-4</v>
      </c>
      <c r="BN178" s="262">
        <f t="shared" si="97"/>
        <v>1.4891702617470797E-3</v>
      </c>
      <c r="BO178" s="262">
        <f t="shared" si="84"/>
        <v>2.9599498335801101E-4</v>
      </c>
      <c r="BP178" s="262">
        <f t="shared" si="85"/>
        <v>1.2788928043677678E-4</v>
      </c>
      <c r="BQ178" s="262">
        <f t="shared" si="86"/>
        <v>1.9606166546299248E-5</v>
      </c>
      <c r="BR178" s="262">
        <f t="shared" si="87"/>
        <v>5.4960682501755311E-6</v>
      </c>
      <c r="BS178" s="262">
        <f t="shared" si="98"/>
        <v>159.34121800693754</v>
      </c>
      <c r="BT178" s="262">
        <f t="shared" si="99"/>
        <v>31.671463219307178</v>
      </c>
      <c r="BU178" s="262">
        <f t="shared" si="100"/>
        <v>13.684153006735116</v>
      </c>
      <c r="BV178" s="262">
        <f t="shared" si="101"/>
        <v>2.0978598204540195</v>
      </c>
      <c r="BW178" s="262">
        <f t="shared" si="102"/>
        <v>0.58807930276878184</v>
      </c>
      <c r="BX178" s="262">
        <f t="shared" si="103"/>
        <v>159.34121800693754</v>
      </c>
      <c r="BY178" s="262">
        <f t="shared" si="104"/>
        <v>63.342926438614356</v>
      </c>
      <c r="BZ178" s="262">
        <f t="shared" si="105"/>
        <v>50.768207654987279</v>
      </c>
      <c r="CA178" s="262">
        <f t="shared" si="106"/>
        <v>20.559026240449391</v>
      </c>
      <c r="CB178" s="262">
        <f t="shared" si="107"/>
        <v>5.8807930276878189</v>
      </c>
      <c r="CC178" s="262">
        <f t="shared" si="108"/>
        <v>299.89217136867643</v>
      </c>
      <c r="CD178" s="262">
        <f t="shared" si="109"/>
        <v>6.0554551407688813</v>
      </c>
      <c r="CE178" s="262">
        <f t="shared" si="110"/>
        <v>23.282376120675867</v>
      </c>
      <c r="CF178" s="262">
        <f t="shared" si="111"/>
        <v>43.93883524572859</v>
      </c>
      <c r="CG178" s="262">
        <f t="shared" si="112"/>
        <v>52.082573514482249</v>
      </c>
      <c r="CH178" s="262">
        <f t="shared" si="113"/>
        <v>45.783768307308648</v>
      </c>
      <c r="CI178" s="262">
        <f t="shared" si="114"/>
        <v>50.633791723793628</v>
      </c>
      <c r="CJ178" s="262">
        <f t="shared" si="115"/>
        <v>34.62928037978017</v>
      </c>
      <c r="CK178" s="262">
        <f t="shared" si="116"/>
        <v>16.898681355454091</v>
      </c>
      <c r="CL178" s="262">
        <f t="shared" si="117"/>
        <v>10.299933043176976</v>
      </c>
      <c r="CM178" s="262">
        <f t="shared" si="118"/>
        <v>16.287476537507327</v>
      </c>
      <c r="CN178" s="262">
        <f>CD178*parameters!J$4+CE178*parameters!K$4+CF178*parameters!L$4+CG178*parameters!M$4+CH178*parameters!N$4+CI178*parameters!O$4+CJ178*parameters!P$4+CK178*parameters!Q$4+CL178*parameters!R$4+CM178*parameters!S$4</f>
        <v>34157.266140513042</v>
      </c>
      <c r="CO178" s="262">
        <f t="shared" si="119"/>
        <v>26244.515407594194</v>
      </c>
      <c r="CP178" s="262">
        <f t="shared" si="120"/>
        <v>5216.4920968783517</v>
      </c>
      <c r="CQ178" s="262">
        <f t="shared" si="121"/>
        <v>2253.8673227005202</v>
      </c>
      <c r="CR178" s="262">
        <f t="shared" si="122"/>
        <v>345.53089947185651</v>
      </c>
      <c r="CS178" s="262">
        <f t="shared" si="123"/>
        <v>96.860413868121512</v>
      </c>
      <c r="CT178" s="349" t="s">
        <v>4243</v>
      </c>
      <c r="CU178" t="s">
        <v>4244</v>
      </c>
      <c r="CV178" t="s">
        <v>4245</v>
      </c>
      <c r="CW178">
        <v>75715</v>
      </c>
      <c r="CX178" s="262">
        <v>3.0035944752744452E-2</v>
      </c>
      <c r="CY178">
        <v>4796</v>
      </c>
      <c r="CZ178">
        <v>0.93665719999999997</v>
      </c>
      <c r="DA178">
        <v>50579</v>
      </c>
      <c r="DB178">
        <v>24052</v>
      </c>
      <c r="DC178">
        <v>538</v>
      </c>
      <c r="DD178">
        <v>355</v>
      </c>
      <c r="DE178">
        <v>65</v>
      </c>
      <c r="DF178">
        <v>109</v>
      </c>
      <c r="DG178">
        <v>47374</v>
      </c>
      <c r="DH178">
        <v>22529</v>
      </c>
      <c r="DI178">
        <v>511</v>
      </c>
      <c r="DJ178">
        <v>336</v>
      </c>
      <c r="DK178">
        <v>63</v>
      </c>
      <c r="DL178">
        <v>105</v>
      </c>
      <c r="DM178" s="262">
        <v>3205</v>
      </c>
      <c r="DN178" s="262">
        <v>1523</v>
      </c>
      <c r="DO178" s="262">
        <v>27</v>
      </c>
      <c r="DP178" s="262">
        <v>19</v>
      </c>
      <c r="DQ178" s="262">
        <v>2</v>
      </c>
      <c r="DR178" s="262">
        <v>4</v>
      </c>
      <c r="DS178" s="262">
        <v>0.66801822624314866</v>
      </c>
      <c r="DT178" s="262">
        <v>0.31766492768936144</v>
      </c>
      <c r="DU178" s="262">
        <v>7.1055933434590237E-3</v>
      </c>
      <c r="DV178" s="262">
        <v>4.6886350128772366E-3</v>
      </c>
      <c r="DW178" s="262">
        <v>8.5848246714653634E-4</v>
      </c>
      <c r="DX178" s="262">
        <v>1.439609060291884E-3</v>
      </c>
      <c r="DY178" s="262">
        <v>2509.5100000000002</v>
      </c>
      <c r="DZ178" s="262">
        <v>1160.1199999999999</v>
      </c>
      <c r="EA178" s="262">
        <v>7.36</v>
      </c>
      <c r="EB178" s="262">
        <v>204.28</v>
      </c>
      <c r="EC178" s="262">
        <v>58.75</v>
      </c>
      <c r="ED178" s="262">
        <v>62.63</v>
      </c>
      <c r="EE178" s="262">
        <f t="shared" si="88"/>
        <v>0.62696213758385066</v>
      </c>
      <c r="EF178" s="262">
        <f t="shared" si="89"/>
        <v>0.28983798233670188</v>
      </c>
      <c r="EG178" s="262">
        <f t="shared" si="90"/>
        <v>1.8387818070528274E-3</v>
      </c>
      <c r="EH178" s="262">
        <f t="shared" si="91"/>
        <v>5.1036188525102111E-2</v>
      </c>
      <c r="EI178" s="262">
        <f t="shared" si="92"/>
        <v>1.4677775973417609E-2</v>
      </c>
      <c r="EJ178" s="262">
        <f t="shared" si="93"/>
        <v>1.5647133773874805E-2</v>
      </c>
      <c r="EK178" s="262">
        <v>1.1725036000000001E-3</v>
      </c>
      <c r="EP178" s="262">
        <v>1.3495075931744518E-3</v>
      </c>
      <c r="EQ178" s="262">
        <v>2.713012756503571E-2</v>
      </c>
      <c r="EU178" s="262">
        <v>1052.6199999999999</v>
      </c>
    </row>
    <row r="179" spans="1:151">
      <c r="A179" s="352">
        <v>7338</v>
      </c>
      <c r="B179" s="262">
        <v>7</v>
      </c>
      <c r="C179" s="262">
        <v>3</v>
      </c>
      <c r="D179" s="262">
        <v>38</v>
      </c>
      <c r="E179" s="262" t="s">
        <v>190</v>
      </c>
      <c r="F179" s="262" t="s">
        <v>2553</v>
      </c>
      <c r="G179" s="262" t="s">
        <v>2554</v>
      </c>
      <c r="H179" s="262" t="s">
        <v>2202</v>
      </c>
      <c r="I179" s="262">
        <v>2.4098673872716765E-3</v>
      </c>
      <c r="J179" s="262">
        <v>1.2457522777640975</v>
      </c>
      <c r="K179" s="262">
        <v>1.2535156249999999</v>
      </c>
      <c r="L179" s="262">
        <v>1.5267631755190356</v>
      </c>
      <c r="M179" s="262">
        <v>1.6067916125440713</v>
      </c>
      <c r="N179" s="262">
        <v>1.5666104553119731</v>
      </c>
      <c r="O179" s="262">
        <v>2.054682159945318</v>
      </c>
      <c r="P179" s="262">
        <v>1.8665280665280666</v>
      </c>
      <c r="Q179" s="262">
        <v>1.360655737704918</v>
      </c>
      <c r="R179" s="262">
        <v>1.3670502725620837</v>
      </c>
      <c r="S179" s="262">
        <v>1.2823529411764707</v>
      </c>
      <c r="T179" s="262">
        <v>1.2823529411764707</v>
      </c>
      <c r="U179">
        <v>4061</v>
      </c>
      <c r="V179">
        <v>5120</v>
      </c>
      <c r="W179">
        <v>19411</v>
      </c>
      <c r="X179">
        <v>7761</v>
      </c>
      <c r="Y179">
        <v>5331</v>
      </c>
      <c r="Z179">
        <v>3237</v>
      </c>
      <c r="AA179">
        <v>3740</v>
      </c>
      <c r="AB179">
        <v>0</v>
      </c>
      <c r="AC179">
        <v>5059</v>
      </c>
      <c r="AD179">
        <v>6418</v>
      </c>
      <c r="AE179">
        <v>29636</v>
      </c>
      <c r="AF179">
        <v>12375</v>
      </c>
      <c r="AG179">
        <v>10501</v>
      </c>
      <c r="AH179">
        <v>4415</v>
      </c>
      <c r="AI179" s="262">
        <v>4796</v>
      </c>
      <c r="AJ179" s="262">
        <v>0</v>
      </c>
      <c r="AK179" s="262">
        <v>0.76763667463432816</v>
      </c>
      <c r="AL179" s="262">
        <v>0.14506260827613429</v>
      </c>
      <c r="AM179" s="262">
        <v>7.2301046029692326E-2</v>
      </c>
      <c r="AN179" s="262">
        <v>1.1644481480669284E-2</v>
      </c>
      <c r="AO179" s="262">
        <v>3.3551895791758954E-3</v>
      </c>
      <c r="AP179" s="262">
        <v>1.6398175414284889E-2</v>
      </c>
      <c r="AQ179" s="262">
        <v>7.0486171257000976E-2</v>
      </c>
      <c r="AR179" s="262">
        <v>0.15783243836249206</v>
      </c>
      <c r="AS179" s="262">
        <v>0.18523009411628846</v>
      </c>
      <c r="AT179" s="262">
        <v>0.16429932444136497</v>
      </c>
      <c r="AU179" s="262">
        <v>0.17381199838327849</v>
      </c>
      <c r="AV179" s="262">
        <v>0.11230440556614123</v>
      </c>
      <c r="AW179" s="262">
        <v>4.7592239736705351E-2</v>
      </c>
      <c r="AX179" s="262">
        <v>2.9216467463479414E-2</v>
      </c>
      <c r="AY179" s="262">
        <v>4.282868525896414E-2</v>
      </c>
      <c r="AZ179" s="262">
        <v>35005</v>
      </c>
      <c r="BA179" s="262">
        <v>6615</v>
      </c>
      <c r="BB179" s="262">
        <v>3297</v>
      </c>
      <c r="BC179" s="262">
        <v>531</v>
      </c>
      <c r="BD179" s="262">
        <v>153</v>
      </c>
      <c r="BE179" s="262">
        <v>69279</v>
      </c>
      <c r="BF179" s="262">
        <v>1</v>
      </c>
      <c r="BG179" s="262">
        <v>2</v>
      </c>
      <c r="BH179" s="262">
        <v>3.87</v>
      </c>
      <c r="BI179" s="262">
        <v>8.5</v>
      </c>
      <c r="BJ179" s="262">
        <v>25</v>
      </c>
      <c r="BK179" s="262">
        <f t="shared" si="94"/>
        <v>69333</v>
      </c>
      <c r="BL179" s="262">
        <f t="shared" si="95"/>
        <v>54</v>
      </c>
      <c r="BM179" s="274">
        <f t="shared" si="96"/>
        <v>7.794569783051141E-4</v>
      </c>
      <c r="BN179" s="262">
        <f t="shared" si="97"/>
        <v>1.8499025874749466E-3</v>
      </c>
      <c r="BO179" s="262">
        <f t="shared" si="84"/>
        <v>3.4958164879722245E-4</v>
      </c>
      <c r="BP179" s="262">
        <f t="shared" si="85"/>
        <v>1.7423593289258389E-4</v>
      </c>
      <c r="BQ179" s="262">
        <f t="shared" si="86"/>
        <v>2.8061656161953911E-5</v>
      </c>
      <c r="BR179" s="262">
        <f t="shared" si="87"/>
        <v>8.0855619449697707E-6</v>
      </c>
      <c r="BS179" s="262">
        <f t="shared" si="98"/>
        <v>197.93957685981928</v>
      </c>
      <c r="BT179" s="262">
        <f t="shared" si="99"/>
        <v>37.405236421302803</v>
      </c>
      <c r="BU179" s="262">
        <f t="shared" si="100"/>
        <v>18.643244819506478</v>
      </c>
      <c r="BV179" s="262">
        <f t="shared" si="101"/>
        <v>3.0025972093290685</v>
      </c>
      <c r="BW179" s="262">
        <f t="shared" si="102"/>
        <v>0.86515512811176543</v>
      </c>
      <c r="BX179" s="262">
        <f t="shared" si="103"/>
        <v>197.93957685981928</v>
      </c>
      <c r="BY179" s="262">
        <f t="shared" si="104"/>
        <v>74.810472842605606</v>
      </c>
      <c r="BZ179" s="262">
        <f t="shared" si="105"/>
        <v>72.149357451490076</v>
      </c>
      <c r="CA179" s="262">
        <f t="shared" si="106"/>
        <v>25.522076279297082</v>
      </c>
      <c r="CB179" s="262">
        <f t="shared" si="107"/>
        <v>21.628878202794137</v>
      </c>
      <c r="CC179" s="262">
        <f t="shared" si="108"/>
        <v>392.05036163600619</v>
      </c>
      <c r="CD179" s="262">
        <f t="shared" si="109"/>
        <v>6.4289106013410562</v>
      </c>
      <c r="CE179" s="262">
        <f t="shared" si="110"/>
        <v>27.634128931644696</v>
      </c>
      <c r="CF179" s="262">
        <f t="shared" si="111"/>
        <v>61.878264537907668</v>
      </c>
      <c r="CG179" s="262">
        <f t="shared" si="112"/>
        <v>72.619525384162358</v>
      </c>
      <c r="CH179" s="262">
        <f t="shared" si="113"/>
        <v>64.41360956378864</v>
      </c>
      <c r="CI179" s="262">
        <f t="shared" si="114"/>
        <v>68.14305682284126</v>
      </c>
      <c r="CJ179" s="262">
        <f t="shared" si="115"/>
        <v>44.028982815522376</v>
      </c>
      <c r="CK179" s="262">
        <f t="shared" si="116"/>
        <v>18.658554799842836</v>
      </c>
      <c r="CL179" s="262">
        <f t="shared" si="117"/>
        <v>11.454326634783712</v>
      </c>
      <c r="CM179" s="262">
        <f t="shared" si="118"/>
        <v>16.791001544171579</v>
      </c>
      <c r="CN179" s="262">
        <f>CD179*parameters!J$4+CE179*parameters!K$4+CF179*parameters!L$4+CG179*parameters!M$4+CH179*parameters!N$4+CI179*parameters!O$4+CJ179*parameters!P$4+CK179*parameters!Q$4+CL179*parameters!R$4+CM179*parameters!S$4</f>
        <v>43648.652765378771</v>
      </c>
      <c r="CO179" s="262">
        <f t="shared" si="119"/>
        <v>33506.306661083829</v>
      </c>
      <c r="CP179" s="262">
        <f t="shared" si="120"/>
        <v>6331.7874178851462</v>
      </c>
      <c r="CQ179" s="262">
        <f t="shared" si="121"/>
        <v>3155.8432527237078</v>
      </c>
      <c r="CR179" s="262">
        <f t="shared" si="122"/>
        <v>508.26592878261721</v>
      </c>
      <c r="CS179" s="262">
        <f t="shared" si="123"/>
        <v>146.44950490346599</v>
      </c>
      <c r="CT179" s="349" t="s">
        <v>4246</v>
      </c>
      <c r="CU179" t="s">
        <v>4247</v>
      </c>
      <c r="CV179" t="s">
        <v>4248</v>
      </c>
      <c r="CW179">
        <v>100711</v>
      </c>
      <c r="CX179" s="262">
        <v>3.9951793330167691E-2</v>
      </c>
      <c r="CY179">
        <v>5060</v>
      </c>
      <c r="CZ179">
        <v>0.94975723000000001</v>
      </c>
      <c r="DA179">
        <v>71047</v>
      </c>
      <c r="DB179">
        <v>28050</v>
      </c>
      <c r="DC179">
        <v>828</v>
      </c>
      <c r="DD179">
        <v>538</v>
      </c>
      <c r="DE179">
        <v>105</v>
      </c>
      <c r="DF179">
        <v>132</v>
      </c>
      <c r="DG179">
        <v>67476</v>
      </c>
      <c r="DH179">
        <v>26641</v>
      </c>
      <c r="DI179">
        <v>786</v>
      </c>
      <c r="DJ179">
        <v>513</v>
      </c>
      <c r="DK179">
        <v>104</v>
      </c>
      <c r="DL179">
        <v>130</v>
      </c>
      <c r="DM179" s="262">
        <v>3571</v>
      </c>
      <c r="DN179" s="262">
        <v>1409</v>
      </c>
      <c r="DO179" s="262">
        <v>42</v>
      </c>
      <c r="DP179" s="262">
        <v>25</v>
      </c>
      <c r="DQ179" s="262">
        <v>1</v>
      </c>
      <c r="DR179" s="262">
        <v>2</v>
      </c>
      <c r="DS179" s="262">
        <v>0.70545422049229978</v>
      </c>
      <c r="DT179" s="262">
        <v>0.27851972475697789</v>
      </c>
      <c r="DU179" s="262">
        <v>8.2215448163557112E-3</v>
      </c>
      <c r="DV179" s="262">
        <v>5.3420182502407878E-3</v>
      </c>
      <c r="DW179" s="262">
        <v>1.0425872049726445E-3</v>
      </c>
      <c r="DX179" s="262">
        <v>1.310681057679896E-3</v>
      </c>
      <c r="DY179" s="262">
        <v>3337.98</v>
      </c>
      <c r="DZ179" s="262">
        <v>1543.12</v>
      </c>
      <c r="EA179" s="262">
        <v>9.7799999999999994</v>
      </c>
      <c r="EB179" s="262">
        <v>271.70999999999998</v>
      </c>
      <c r="EC179" s="262">
        <v>78.150000000000006</v>
      </c>
      <c r="ED179" s="262">
        <v>83.3</v>
      </c>
      <c r="EE179" s="262">
        <f t="shared" si="88"/>
        <v>0.62696373430703001</v>
      </c>
      <c r="EF179" s="262">
        <f t="shared" si="89"/>
        <v>0.28984004628064403</v>
      </c>
      <c r="EG179" s="262">
        <f t="shared" si="90"/>
        <v>1.8369508869204587E-3</v>
      </c>
      <c r="EH179" s="262">
        <f t="shared" si="91"/>
        <v>5.1034552708093851E-2</v>
      </c>
      <c r="EI179" s="262">
        <f t="shared" si="92"/>
        <v>1.4678702639349067E-2</v>
      </c>
      <c r="EJ179" s="262">
        <f t="shared" si="93"/>
        <v>1.56460131779626E-2</v>
      </c>
      <c r="EK179" s="262">
        <v>1.5595836E-3</v>
      </c>
      <c r="EP179" s="262">
        <v>1.8310685138163015E-3</v>
      </c>
      <c r="EQ179" s="262">
        <v>3.6811295180118941E-2</v>
      </c>
      <c r="EU179" s="262">
        <v>1428.23</v>
      </c>
    </row>
    <row r="180" spans="1:151">
      <c r="A180" s="352">
        <v>7339</v>
      </c>
      <c r="B180" s="262">
        <v>7</v>
      </c>
      <c r="C180" s="262">
        <v>3</v>
      </c>
      <c r="D180" s="262">
        <v>39</v>
      </c>
      <c r="E180" s="262" t="s">
        <v>190</v>
      </c>
      <c r="F180" s="262" t="s">
        <v>2555</v>
      </c>
      <c r="G180" s="262" t="s">
        <v>2556</v>
      </c>
      <c r="H180" s="262" t="s">
        <v>2202</v>
      </c>
      <c r="I180" s="262">
        <v>3.1676906440747258E-3</v>
      </c>
      <c r="J180" s="262">
        <v>1.3900182964017076</v>
      </c>
      <c r="K180" s="262">
        <v>1.4116397621070518</v>
      </c>
      <c r="L180" s="262">
        <v>1.7338932756626264</v>
      </c>
      <c r="M180" s="262">
        <v>1.5531549577908141</v>
      </c>
      <c r="N180" s="262">
        <v>1.5959482273494654</v>
      </c>
      <c r="O180" s="262">
        <v>2.4112405757368061</v>
      </c>
      <c r="P180" s="262">
        <v>1.8705144291091593</v>
      </c>
      <c r="Q180" s="262">
        <v>1.3125836680053546</v>
      </c>
      <c r="R180" s="262">
        <v>1.3006279434850863</v>
      </c>
      <c r="S180" s="262">
        <v>1.3183940242763772</v>
      </c>
      <c r="T180" s="262">
        <v>1.3183940242763772</v>
      </c>
      <c r="U180">
        <v>9838</v>
      </c>
      <c r="V180">
        <v>4708</v>
      </c>
      <c r="W180">
        <v>19883</v>
      </c>
      <c r="X180">
        <v>10543</v>
      </c>
      <c r="Y180">
        <v>8362</v>
      </c>
      <c r="Z180">
        <v>5536</v>
      </c>
      <c r="AA180">
        <v>5891</v>
      </c>
      <c r="AB180">
        <v>0</v>
      </c>
      <c r="AC180">
        <v>13675</v>
      </c>
      <c r="AD180">
        <v>6646</v>
      </c>
      <c r="AE180">
        <v>34475</v>
      </c>
      <c r="AF180">
        <v>16527</v>
      </c>
      <c r="AG180">
        <v>18008</v>
      </c>
      <c r="AH180">
        <v>7236</v>
      </c>
      <c r="AI180" s="262">
        <v>7766</v>
      </c>
      <c r="AJ180" s="262">
        <v>0</v>
      </c>
      <c r="AK180" s="262">
        <v>0.71213359803807075</v>
      </c>
      <c r="AL180" s="262">
        <v>0.1686992209005522</v>
      </c>
      <c r="AM180" s="262">
        <v>9.8279975309053899E-2</v>
      </c>
      <c r="AN180" s="262">
        <v>1.7717422131762899E-2</v>
      </c>
      <c r="AO180" s="262">
        <v>3.1697836205602176E-3</v>
      </c>
      <c r="AP180" s="262">
        <v>3.3925637126322988E-2</v>
      </c>
      <c r="AQ180" s="262">
        <v>9.8102654650486329E-2</v>
      </c>
      <c r="AR180" s="262">
        <v>0.17143469518978557</v>
      </c>
      <c r="AS180" s="262">
        <v>0.17311872952367344</v>
      </c>
      <c r="AT180" s="262">
        <v>0.14696006287061514</v>
      </c>
      <c r="AU180" s="262">
        <v>0.15098133273456557</v>
      </c>
      <c r="AV180" s="262">
        <v>9.9133487788199512E-2</v>
      </c>
      <c r="AW180" s="262">
        <v>4.7918431500627683E-2</v>
      </c>
      <c r="AX180" s="262">
        <v>2.9975811143204155E-2</v>
      </c>
      <c r="AY180" s="262">
        <v>4.844915747251962E-2</v>
      </c>
      <c r="AZ180" s="262">
        <v>42686</v>
      </c>
      <c r="BA180" s="262">
        <v>10112</v>
      </c>
      <c r="BB180" s="262">
        <v>5891</v>
      </c>
      <c r="BC180" s="262">
        <v>1062</v>
      </c>
      <c r="BD180" s="262">
        <v>190</v>
      </c>
      <c r="BE180" s="262">
        <v>98001</v>
      </c>
      <c r="BF180" s="262">
        <v>1</v>
      </c>
      <c r="BG180" s="262">
        <v>2</v>
      </c>
      <c r="BH180" s="262">
        <v>3.81</v>
      </c>
      <c r="BI180" s="262">
        <v>7.8</v>
      </c>
      <c r="BJ180" s="262">
        <v>23</v>
      </c>
      <c r="BK180" s="262">
        <f t="shared" si="94"/>
        <v>98008</v>
      </c>
      <c r="BL180" s="262">
        <f t="shared" si="95"/>
        <v>7</v>
      </c>
      <c r="BM180" s="274">
        <f t="shared" si="96"/>
        <v>7.1427842573034976E-5</v>
      </c>
      <c r="BN180" s="262">
        <f t="shared" si="97"/>
        <v>2.2558189358364684E-3</v>
      </c>
      <c r="BO180" s="262">
        <f t="shared" si="84"/>
        <v>5.3438694370937473E-4</v>
      </c>
      <c r="BP180" s="262">
        <f t="shared" si="85"/>
        <v>3.1132055828638513E-4</v>
      </c>
      <c r="BQ180" s="262">
        <f t="shared" si="86"/>
        <v>5.6123312323907823E-5</v>
      </c>
      <c r="BR180" s="262">
        <f t="shared" si="87"/>
        <v>1.0040893918589911E-5</v>
      </c>
      <c r="BS180" s="262">
        <f t="shared" si="98"/>
        <v>241.37262613450213</v>
      </c>
      <c r="BT180" s="262">
        <f t="shared" si="99"/>
        <v>57.179402976903098</v>
      </c>
      <c r="BU180" s="262">
        <f t="shared" si="100"/>
        <v>33.311299736643207</v>
      </c>
      <c r="BV180" s="262">
        <f t="shared" si="101"/>
        <v>6.005194418658137</v>
      </c>
      <c r="BW180" s="262">
        <f t="shared" si="102"/>
        <v>1.0743756492891205</v>
      </c>
      <c r="BX180" s="262">
        <f t="shared" si="103"/>
        <v>241.37262613450213</v>
      </c>
      <c r="BY180" s="262">
        <f t="shared" si="104"/>
        <v>114.3588059538062</v>
      </c>
      <c r="BZ180" s="262">
        <f t="shared" si="105"/>
        <v>126.91605199661062</v>
      </c>
      <c r="CA180" s="262">
        <f t="shared" si="106"/>
        <v>46.840516465533469</v>
      </c>
      <c r="CB180" s="262">
        <f t="shared" si="107"/>
        <v>24.710639933649773</v>
      </c>
      <c r="CC180" s="262">
        <f t="shared" si="108"/>
        <v>554.19864048410216</v>
      </c>
      <c r="CD180" s="262">
        <f t="shared" si="109"/>
        <v>18.801541972965182</v>
      </c>
      <c r="CE180" s="262">
        <f t="shared" si="110"/>
        <v>54.368357835180909</v>
      </c>
      <c r="CF180" s="262">
        <f t="shared" si="111"/>
        <v>95.008875005985615</v>
      </c>
      <c r="CG180" s="262">
        <f t="shared" si="112"/>
        <v>95.94216454435481</v>
      </c>
      <c r="CH180" s="262">
        <f t="shared" si="113"/>
        <v>81.445067048353096</v>
      </c>
      <c r="CI180" s="262">
        <f t="shared" si="114"/>
        <v>83.673649339974105</v>
      </c>
      <c r="CJ180" s="262">
        <f t="shared" si="115"/>
        <v>54.939644158667512</v>
      </c>
      <c r="CK180" s="262">
        <f t="shared" si="116"/>
        <v>26.556329591778436</v>
      </c>
      <c r="CL180" s="262">
        <f t="shared" si="117"/>
        <v>16.612553782971943</v>
      </c>
      <c r="CM180" s="262">
        <f t="shared" si="118"/>
        <v>26.850457203870551</v>
      </c>
      <c r="CN180" s="262">
        <f>CD180*parameters!J$4+CE180*parameters!K$4+CF180*parameters!L$4+CG180*parameters!M$4+CH180*parameters!N$4+CI180*parameters!O$4+CJ180*parameters!P$4+CK180*parameters!Q$4+CL180*parameters!R$4+CM180*parameters!S$4</f>
        <v>59682.14080714008</v>
      </c>
      <c r="CO180" s="262">
        <f t="shared" si="119"/>
        <v>42501.657671603432</v>
      </c>
      <c r="CP180" s="262">
        <f t="shared" si="120"/>
        <v>10068.330655841584</v>
      </c>
      <c r="CQ180" s="262">
        <f t="shared" si="121"/>
        <v>5865.5593249172052</v>
      </c>
      <c r="CR180" s="262">
        <f t="shared" si="122"/>
        <v>1057.4136824074133</v>
      </c>
      <c r="CS180" s="262">
        <f t="shared" si="123"/>
        <v>189.1794723704412</v>
      </c>
      <c r="CT180" s="349" t="s">
        <v>4249</v>
      </c>
      <c r="CU180" t="s">
        <v>4250</v>
      </c>
      <c r="CV180" t="s">
        <v>4251</v>
      </c>
      <c r="CW180">
        <v>138962</v>
      </c>
      <c r="CX180" s="262">
        <v>5.5125866139217786E-2</v>
      </c>
      <c r="CY180">
        <v>15750</v>
      </c>
      <c r="CZ180">
        <v>0.88665965999999996</v>
      </c>
      <c r="DA180">
        <v>89707</v>
      </c>
      <c r="DB180">
        <v>46834</v>
      </c>
      <c r="DC180">
        <v>1236</v>
      </c>
      <c r="DD180">
        <v>709</v>
      </c>
      <c r="DE180">
        <v>182</v>
      </c>
      <c r="DF180">
        <v>288</v>
      </c>
      <c r="DG180">
        <v>79539</v>
      </c>
      <c r="DH180">
        <v>41529</v>
      </c>
      <c r="DI180">
        <v>1103</v>
      </c>
      <c r="DJ180">
        <v>637</v>
      </c>
      <c r="DK180">
        <v>166</v>
      </c>
      <c r="DL180">
        <v>258</v>
      </c>
      <c r="DM180" s="262">
        <v>10168</v>
      </c>
      <c r="DN180" s="262">
        <v>5305</v>
      </c>
      <c r="DO180" s="262">
        <v>133</v>
      </c>
      <c r="DP180" s="262">
        <v>72</v>
      </c>
      <c r="DQ180" s="262">
        <v>16</v>
      </c>
      <c r="DR180" s="262">
        <v>30</v>
      </c>
      <c r="DS180" s="262">
        <v>0.64555058217354389</v>
      </c>
      <c r="DT180" s="262">
        <v>0.33702738878254485</v>
      </c>
      <c r="DU180" s="262">
        <v>8.8945179257638781E-3</v>
      </c>
      <c r="DV180" s="262">
        <v>5.1021142470603475E-3</v>
      </c>
      <c r="DW180" s="262">
        <v>1.3097105683568171E-3</v>
      </c>
      <c r="DX180" s="262">
        <v>2.0725090312459522E-3</v>
      </c>
      <c r="DY180" s="262">
        <v>4605.7700000000004</v>
      </c>
      <c r="DZ180" s="262">
        <v>2129.1999999999998</v>
      </c>
      <c r="EA180" s="262">
        <v>13.5</v>
      </c>
      <c r="EB180" s="262">
        <v>374.93</v>
      </c>
      <c r="EC180" s="262">
        <v>107.83</v>
      </c>
      <c r="ED180" s="262">
        <v>114.94</v>
      </c>
      <c r="EE180" s="262">
        <f t="shared" si="88"/>
        <v>0.62696207683731797</v>
      </c>
      <c r="EF180" s="262">
        <f t="shared" si="89"/>
        <v>0.28983810611515931</v>
      </c>
      <c r="EG180" s="262">
        <f t="shared" si="90"/>
        <v>1.8376922940797722E-3</v>
      </c>
      <c r="EH180" s="262">
        <f t="shared" si="91"/>
        <v>5.1037479394024372E-2</v>
      </c>
      <c r="EI180" s="262">
        <f t="shared" si="92"/>
        <v>1.4678397042268284E-2</v>
      </c>
      <c r="EJ180" s="262">
        <f t="shared" si="93"/>
        <v>1.5646248317150297E-2</v>
      </c>
      <c r="EK180" s="262">
        <v>2.151933E-3</v>
      </c>
      <c r="EP180" s="262">
        <v>2.5018327827639741E-3</v>
      </c>
      <c r="EQ180" s="262">
        <v>5.0296154601925706E-2</v>
      </c>
      <c r="EU180" s="262">
        <v>1951.43</v>
      </c>
    </row>
    <row r="181" spans="1:151">
      <c r="A181" s="352">
        <v>7340</v>
      </c>
      <c r="B181" s="262">
        <v>7</v>
      </c>
      <c r="C181" s="262">
        <v>3</v>
      </c>
      <c r="D181" s="262">
        <v>40</v>
      </c>
      <c r="E181" s="262" t="s">
        <v>190</v>
      </c>
      <c r="F181" s="262" t="s">
        <v>2557</v>
      </c>
      <c r="G181" s="262" t="s">
        <v>2558</v>
      </c>
      <c r="H181" s="262" t="s">
        <v>2202</v>
      </c>
      <c r="I181" s="262">
        <v>1.8703543029828114E-3</v>
      </c>
      <c r="J181" s="262">
        <v>1.2928642220019821</v>
      </c>
      <c r="K181" s="262">
        <v>1.3368803529717104</v>
      </c>
      <c r="L181" s="262">
        <v>1.4008607247551925</v>
      </c>
      <c r="M181" s="262">
        <v>1.4247082265869626</v>
      </c>
      <c r="N181" s="262">
        <v>1.3229018492176388</v>
      </c>
      <c r="O181" s="262">
        <v>1.4945244956772334</v>
      </c>
      <c r="P181" s="262">
        <v>1.4106481481481481</v>
      </c>
      <c r="Q181" s="262">
        <v>1.1840402588066139</v>
      </c>
      <c r="R181" s="262">
        <v>1.1323210412147506</v>
      </c>
      <c r="S181" s="262">
        <v>1.1166180758017492</v>
      </c>
      <c r="T181" s="262">
        <v>1.1166180758017492</v>
      </c>
      <c r="U181">
        <v>4036</v>
      </c>
      <c r="V181">
        <v>3853</v>
      </c>
      <c r="W181">
        <v>16033</v>
      </c>
      <c r="X181">
        <v>4919</v>
      </c>
      <c r="Y181">
        <v>3895</v>
      </c>
      <c r="Z181">
        <v>2313</v>
      </c>
      <c r="AA181">
        <v>1887</v>
      </c>
      <c r="AB181">
        <v>0</v>
      </c>
      <c r="AC181">
        <v>5218</v>
      </c>
      <c r="AD181">
        <v>5151</v>
      </c>
      <c r="AE181">
        <v>22460</v>
      </c>
      <c r="AF181">
        <v>6865</v>
      </c>
      <c r="AG181">
        <v>5640</v>
      </c>
      <c r="AH181">
        <v>2691</v>
      </c>
      <c r="AI181" s="262">
        <v>2107</v>
      </c>
      <c r="AJ181" s="262">
        <v>0</v>
      </c>
      <c r="AK181" s="262">
        <v>0.72417495479204341</v>
      </c>
      <c r="AL181" s="262">
        <v>0.21465302893309224</v>
      </c>
      <c r="AM181" s="262">
        <v>5.7301084990958408E-2</v>
      </c>
      <c r="AN181" s="262">
        <v>3.616636528028933E-3</v>
      </c>
      <c r="AO181" s="262">
        <v>2.5429475587703437E-4</v>
      </c>
      <c r="AP181" s="262">
        <v>9.9776896380763518E-3</v>
      </c>
      <c r="AQ181" s="262">
        <v>5.7221946785655266E-2</v>
      </c>
      <c r="AR181" s="262">
        <v>0.12896628656420425</v>
      </c>
      <c r="AS181" s="262">
        <v>0.19085688315980828</v>
      </c>
      <c r="AT181" s="262">
        <v>0.1715212361593125</v>
      </c>
      <c r="AU181" s="262">
        <v>0.1797636754255495</v>
      </c>
      <c r="AV181" s="262">
        <v>0.11062221120475954</v>
      </c>
      <c r="AW181" s="262">
        <v>5.6912080647826803E-2</v>
      </c>
      <c r="AX181" s="262">
        <v>3.6378284581060981E-2</v>
      </c>
      <c r="AY181" s="262">
        <v>5.7779705833746489E-2</v>
      </c>
      <c r="AZ181" s="262">
        <v>25630</v>
      </c>
      <c r="BA181" s="262">
        <v>7597</v>
      </c>
      <c r="BB181" s="262">
        <v>2028</v>
      </c>
      <c r="BC181" s="262">
        <v>128</v>
      </c>
      <c r="BD181" s="262">
        <v>9</v>
      </c>
      <c r="BE181" s="262">
        <v>48741</v>
      </c>
      <c r="BF181" s="262">
        <v>1</v>
      </c>
      <c r="BG181" s="262">
        <v>2</v>
      </c>
      <c r="BH181" s="262">
        <v>3.33</v>
      </c>
      <c r="BI181" s="262">
        <v>8.4</v>
      </c>
      <c r="BJ181" s="262">
        <v>10</v>
      </c>
      <c r="BK181" s="262">
        <f t="shared" si="94"/>
        <v>48742</v>
      </c>
      <c r="BL181" s="262">
        <f t="shared" si="95"/>
        <v>1</v>
      </c>
      <c r="BM181" s="274">
        <f t="shared" si="96"/>
        <v>2.0516608194333313E-5</v>
      </c>
      <c r="BN181" s="262">
        <f t="shared" si="97"/>
        <v>1.3544637428076812E-3</v>
      </c>
      <c r="BO181" s="262">
        <f t="shared" si="84"/>
        <v>4.0147721631330295E-4</v>
      </c>
      <c r="BP181" s="262">
        <f t="shared" si="85"/>
        <v>1.0717333087842284E-4</v>
      </c>
      <c r="BQ181" s="262">
        <f t="shared" si="86"/>
        <v>6.7643916925237297E-6</v>
      </c>
      <c r="BR181" s="262">
        <f t="shared" si="87"/>
        <v>4.7562129088057475E-7</v>
      </c>
      <c r="BS181" s="262">
        <f t="shared" si="98"/>
        <v>144.92762048042189</v>
      </c>
      <c r="BT181" s="262">
        <f t="shared" si="99"/>
        <v>42.958062145523414</v>
      </c>
      <c r="BU181" s="262">
        <f t="shared" si="100"/>
        <v>11.467546403991244</v>
      </c>
      <c r="BV181" s="262">
        <f t="shared" si="101"/>
        <v>0.7237899111000391</v>
      </c>
      <c r="BW181" s="262">
        <f t="shared" si="102"/>
        <v>5.0891478124221498E-2</v>
      </c>
      <c r="BX181" s="262">
        <f t="shared" si="103"/>
        <v>144.92762048042189</v>
      </c>
      <c r="BY181" s="262">
        <f t="shared" si="104"/>
        <v>85.916124291046827</v>
      </c>
      <c r="BZ181" s="262">
        <f t="shared" si="105"/>
        <v>38.186929525290843</v>
      </c>
      <c r="CA181" s="262">
        <f t="shared" si="106"/>
        <v>6.0798352532403284</v>
      </c>
      <c r="CB181" s="262">
        <f t="shared" si="107"/>
        <v>0.50891478124221501</v>
      </c>
      <c r="CC181" s="262">
        <f t="shared" si="108"/>
        <v>275.6194243312421</v>
      </c>
      <c r="CD181" s="262">
        <f t="shared" si="109"/>
        <v>2.7500450742024034</v>
      </c>
      <c r="CE181" s="262">
        <f t="shared" si="110"/>
        <v>15.771480032175274</v>
      </c>
      <c r="CF181" s="262">
        <f t="shared" si="111"/>
        <v>35.54561366096398</v>
      </c>
      <c r="CG181" s="262">
        <f t="shared" si="112"/>
        <v>52.603864266161494</v>
      </c>
      <c r="CH181" s="262">
        <f t="shared" si="113"/>
        <v>47.27458437081274</v>
      </c>
      <c r="CI181" s="262">
        <f t="shared" si="114"/>
        <v>49.546360736458205</v>
      </c>
      <c r="CJ181" s="262">
        <f t="shared" si="115"/>
        <v>30.489630170504903</v>
      </c>
      <c r="CK181" s="262">
        <f t="shared" si="116"/>
        <v>15.686074905647247</v>
      </c>
      <c r="CL181" s="262">
        <f t="shared" si="117"/>
        <v>10.026561854390128</v>
      </c>
      <c r="CM181" s="262">
        <f t="shared" si="118"/>
        <v>15.925209259925719</v>
      </c>
      <c r="CN181" s="262">
        <f>CD181*parameters!J$4+CE181*parameters!K$4+CF181*parameters!L$4+CG181*parameters!M$4+CH181*parameters!N$4+CI181*parameters!O$4+CJ181*parameters!P$4+CK181*parameters!Q$4+CL181*parameters!R$4+CM181*parameters!S$4</f>
        <v>32255.523503349366</v>
      </c>
      <c r="CO181" s="262">
        <f t="shared" si="119"/>
        <v>23358.64227483172</v>
      </c>
      <c r="CP181" s="262">
        <f t="shared" si="120"/>
        <v>6923.7458198164886</v>
      </c>
      <c r="CQ181" s="262">
        <f t="shared" si="121"/>
        <v>1848.2764936932786</v>
      </c>
      <c r="CR181" s="262">
        <f t="shared" si="122"/>
        <v>116.6565045329091</v>
      </c>
      <c r="CS181" s="262">
        <f t="shared" si="123"/>
        <v>8.2024104749701721</v>
      </c>
      <c r="CT181" s="349" t="s">
        <v>4252</v>
      </c>
      <c r="CU181" t="s">
        <v>4253</v>
      </c>
      <c r="CV181" t="s">
        <v>4254</v>
      </c>
      <c r="CW181">
        <v>66443</v>
      </c>
      <c r="CX181" s="262">
        <v>2.6357766323801091E-2</v>
      </c>
      <c r="CY181">
        <v>2846</v>
      </c>
      <c r="CZ181">
        <v>0.95716628999999998</v>
      </c>
      <c r="DA181">
        <v>44174</v>
      </c>
      <c r="DB181">
        <v>21328</v>
      </c>
      <c r="DC181">
        <v>481</v>
      </c>
      <c r="DD181">
        <v>360</v>
      </c>
      <c r="DE181">
        <v>38</v>
      </c>
      <c r="DF181">
        <v>44</v>
      </c>
      <c r="DG181">
        <v>42282</v>
      </c>
      <c r="DH181">
        <v>20412</v>
      </c>
      <c r="DI181">
        <v>468</v>
      </c>
      <c r="DJ181">
        <v>352</v>
      </c>
      <c r="DK181">
        <v>38</v>
      </c>
      <c r="DL181">
        <v>44</v>
      </c>
      <c r="DM181" s="262">
        <v>1892</v>
      </c>
      <c r="DN181" s="262">
        <v>916</v>
      </c>
      <c r="DO181" s="262">
        <v>13</v>
      </c>
      <c r="DP181" s="262">
        <v>8</v>
      </c>
      <c r="DQ181" s="262">
        <v>0</v>
      </c>
      <c r="DR181" s="262">
        <v>0</v>
      </c>
      <c r="DS181" s="262">
        <v>0.66484054001173942</v>
      </c>
      <c r="DT181" s="262">
        <v>0.32099694474963503</v>
      </c>
      <c r="DU181" s="262">
        <v>7.2392878106045788E-3</v>
      </c>
      <c r="DV181" s="262">
        <v>5.4181779871468778E-3</v>
      </c>
      <c r="DW181" s="262">
        <v>5.7191878753217048E-4</v>
      </c>
      <c r="DX181" s="262">
        <v>6.6222175398461839E-4</v>
      </c>
      <c r="DY181" s="262">
        <v>2202.19</v>
      </c>
      <c r="DZ181" s="262">
        <v>1018.05</v>
      </c>
      <c r="EA181" s="262">
        <v>6.46</v>
      </c>
      <c r="EB181" s="262">
        <v>179.27</v>
      </c>
      <c r="EC181" s="262">
        <v>51.55</v>
      </c>
      <c r="ED181" s="262">
        <v>54.97</v>
      </c>
      <c r="EE181" s="262">
        <f t="shared" si="88"/>
        <v>0.62695979205634755</v>
      </c>
      <c r="EF181" s="262">
        <f t="shared" si="89"/>
        <v>0.28983712409145651</v>
      </c>
      <c r="EG181" s="262">
        <f t="shared" si="90"/>
        <v>1.8391511434908E-3</v>
      </c>
      <c r="EH181" s="262">
        <f t="shared" si="91"/>
        <v>5.1037867723466836E-2</v>
      </c>
      <c r="EI181" s="262">
        <f t="shared" si="92"/>
        <v>1.4676198366401043E-2</v>
      </c>
      <c r="EJ181" s="262">
        <f t="shared" si="93"/>
        <v>1.5649866618837351E-2</v>
      </c>
      <c r="EK181" s="262">
        <v>1.0289207E-3</v>
      </c>
      <c r="EP181" s="262">
        <v>1.2271038982834023E-3</v>
      </c>
      <c r="EQ181" s="262">
        <v>2.4669357522968526E-2</v>
      </c>
      <c r="EU181" s="262">
        <v>957.14</v>
      </c>
    </row>
    <row r="182" spans="1:151">
      <c r="A182" s="352">
        <v>8111</v>
      </c>
      <c r="B182" s="262">
        <v>8</v>
      </c>
      <c r="C182" s="262">
        <v>1</v>
      </c>
      <c r="D182" s="262">
        <v>11</v>
      </c>
      <c r="E182" s="262" t="s">
        <v>187</v>
      </c>
      <c r="F182" s="262" t="s">
        <v>2559</v>
      </c>
      <c r="G182" s="262" t="s">
        <v>2560</v>
      </c>
      <c r="H182" s="262" t="s">
        <v>2202</v>
      </c>
      <c r="I182" s="262">
        <v>4.0909772632941174E-3</v>
      </c>
      <c r="J182" s="262">
        <v>4.0722048410999507</v>
      </c>
      <c r="K182" s="262">
        <v>2.597604485219164</v>
      </c>
      <c r="L182" s="262">
        <v>4.5702693602693607</v>
      </c>
      <c r="M182" s="262">
        <v>4.2270593256508748</v>
      </c>
      <c r="N182" s="262">
        <v>3.5103578154425614</v>
      </c>
      <c r="O182" s="262">
        <v>5.5249780893952671</v>
      </c>
      <c r="P182" s="262">
        <v>4.4011508425811758</v>
      </c>
      <c r="Q182" s="262">
        <v>2.9321937321937321</v>
      </c>
      <c r="R182" s="262">
        <v>3.5364308342133053</v>
      </c>
      <c r="S182" s="262">
        <v>4.4727979274611398</v>
      </c>
      <c r="T182" s="262">
        <v>4.4727979274611398</v>
      </c>
      <c r="U182">
        <v>12146</v>
      </c>
      <c r="V182">
        <v>19620</v>
      </c>
      <c r="W182">
        <v>29700</v>
      </c>
      <c r="X182">
        <v>6810</v>
      </c>
      <c r="Y182">
        <v>4715</v>
      </c>
      <c r="Z182">
        <v>3649</v>
      </c>
      <c r="AA182">
        <v>4246</v>
      </c>
      <c r="AB182">
        <v>0</v>
      </c>
      <c r="AC182">
        <v>49461</v>
      </c>
      <c r="AD182">
        <v>50965</v>
      </c>
      <c r="AE182">
        <v>135737</v>
      </c>
      <c r="AF182">
        <v>27264</v>
      </c>
      <c r="AG182">
        <v>23316</v>
      </c>
      <c r="AH182">
        <v>11844</v>
      </c>
      <c r="AI182" s="262">
        <v>18992</v>
      </c>
      <c r="AJ182" s="262">
        <v>0</v>
      </c>
      <c r="AK182" s="262">
        <v>0.34760760605590862</v>
      </c>
      <c r="AL182" s="262">
        <v>0.15232780447475844</v>
      </c>
      <c r="AM182" s="262">
        <v>0.33324290807626722</v>
      </c>
      <c r="AN182" s="262">
        <v>0.13570247506846483</v>
      </c>
      <c r="AO182" s="262">
        <v>3.1119206324600836E-2</v>
      </c>
      <c r="AP182" s="262">
        <v>9.2474506687855909E-2</v>
      </c>
      <c r="AQ182" s="262">
        <v>0.22633094954310687</v>
      </c>
      <c r="AR182" s="262">
        <v>0.30401271354787446</v>
      </c>
      <c r="AS182" s="262">
        <v>0.18446894451066084</v>
      </c>
      <c r="AT182" s="262">
        <v>8.2058667726128992E-2</v>
      </c>
      <c r="AU182" s="262">
        <v>4.9490133757118263E-2</v>
      </c>
      <c r="AV182" s="262">
        <v>2.7238114157065289E-2</v>
      </c>
      <c r="AW182" s="262">
        <v>1.1965302608925969E-2</v>
      </c>
      <c r="AX182" s="262">
        <v>7.7307641372003711E-3</v>
      </c>
      <c r="AY182" s="262">
        <v>1.4229903324063037E-2</v>
      </c>
      <c r="AZ182" s="262">
        <v>26909</v>
      </c>
      <c r="BA182" s="262">
        <v>11792</v>
      </c>
      <c r="BB182" s="262">
        <v>25797</v>
      </c>
      <c r="BC182" s="262">
        <v>10505</v>
      </c>
      <c r="BD182" s="262">
        <v>2409</v>
      </c>
      <c r="BE182" s="262">
        <v>302272</v>
      </c>
      <c r="BF182" s="262">
        <v>1</v>
      </c>
      <c r="BG182" s="262">
        <v>2</v>
      </c>
      <c r="BH182" s="262">
        <v>3.82</v>
      </c>
      <c r="BI182" s="262">
        <v>9</v>
      </c>
      <c r="BJ182" s="262">
        <v>24</v>
      </c>
      <c r="BK182" s="262">
        <f t="shared" si="94"/>
        <v>301399</v>
      </c>
      <c r="BL182" s="262">
        <f t="shared" si="95"/>
        <v>-873</v>
      </c>
      <c r="BM182" s="274">
        <f t="shared" si="96"/>
        <v>-2.8881272496294728E-3</v>
      </c>
      <c r="BN182" s="262">
        <f t="shared" si="97"/>
        <v>1.4220548129228207E-3</v>
      </c>
      <c r="BO182" s="262">
        <f t="shared" si="84"/>
        <v>6.2316958467374868E-4</v>
      </c>
      <c r="BP182" s="262">
        <f t="shared" si="85"/>
        <v>1.3632891600940209E-3</v>
      </c>
      <c r="BQ182" s="262">
        <f t="shared" si="86"/>
        <v>5.5515574007782649E-4</v>
      </c>
      <c r="BR182" s="262">
        <f t="shared" si="87"/>
        <v>1.2730796552570052E-4</v>
      </c>
      <c r="BS182" s="262">
        <f t="shared" si="98"/>
        <v>152.15986498274182</v>
      </c>
      <c r="BT182" s="262">
        <f t="shared" si="99"/>
        <v>66.679145560091115</v>
      </c>
      <c r="BU182" s="262">
        <f t="shared" si="100"/>
        <v>145.87194013006024</v>
      </c>
      <c r="BV182" s="262">
        <f t="shared" si="101"/>
        <v>59.401664188327437</v>
      </c>
      <c r="BW182" s="262">
        <f t="shared" si="102"/>
        <v>13.621952311249956</v>
      </c>
      <c r="BX182" s="262">
        <f t="shared" si="103"/>
        <v>152.15986498274182</v>
      </c>
      <c r="BY182" s="262">
        <f t="shared" si="104"/>
        <v>133.35829112018223</v>
      </c>
      <c r="BZ182" s="262">
        <f t="shared" si="105"/>
        <v>557.2308112968301</v>
      </c>
      <c r="CA182" s="262">
        <f t="shared" si="106"/>
        <v>534.6149776949469</v>
      </c>
      <c r="CB182" s="262">
        <f t="shared" si="107"/>
        <v>326.92685546999894</v>
      </c>
      <c r="CC182" s="262">
        <f t="shared" si="108"/>
        <v>1704.2908005647</v>
      </c>
      <c r="CD182" s="262">
        <f t="shared" si="109"/>
        <v>157.60345103487165</v>
      </c>
      <c r="CE182" s="262">
        <f t="shared" si="110"/>
        <v>385.73375518939031</v>
      </c>
      <c r="CF182" s="262">
        <f t="shared" si="111"/>
        <v>518.12607095435374</v>
      </c>
      <c r="CG182" s="262">
        <f t="shared" si="112"/>
        <v>314.3887251193994</v>
      </c>
      <c r="CH182" s="262">
        <f t="shared" si="113"/>
        <v>139.85183251223708</v>
      </c>
      <c r="CI182" s="262">
        <f t="shared" si="114"/>
        <v>84.345579680973174</v>
      </c>
      <c r="CJ182" s="262">
        <f t="shared" si="115"/>
        <v>46.421667382617493</v>
      </c>
      <c r="CK182" s="262">
        <f t="shared" si="116"/>
        <v>20.392355162365334</v>
      </c>
      <c r="CL182" s="262">
        <f t="shared" si="117"/>
        <v>13.175470200366092</v>
      </c>
      <c r="CM182" s="262">
        <f t="shared" si="118"/>
        <v>24.251893328125679</v>
      </c>
      <c r="CN182" s="262">
        <f>CD182*parameters!J$4+CE182*parameters!K$4+CF182*parameters!L$4+CG182*parameters!M$4+CH182*parameters!N$4+CI182*parameters!O$4+CJ182*parameters!P$4+CK182*parameters!Q$4+CL182*parameters!R$4+CM182*parameters!S$4</f>
        <v>128147.58553358083</v>
      </c>
      <c r="CO182" s="262">
        <f t="shared" si="119"/>
        <v>44545.075429172823</v>
      </c>
      <c r="CP182" s="262">
        <f t="shared" si="120"/>
        <v>19520.440353071685</v>
      </c>
      <c r="CQ182" s="262">
        <f t="shared" si="121"/>
        <v>42704.274066162667</v>
      </c>
      <c r="CR182" s="262">
        <f t="shared" si="122"/>
        <v>17389.944530954719</v>
      </c>
      <c r="CS182" s="262">
        <f t="shared" si="123"/>
        <v>3987.8511542189353</v>
      </c>
      <c r="CT182" s="349" t="s">
        <v>4255</v>
      </c>
      <c r="CU182" t="s">
        <v>4256</v>
      </c>
      <c r="CV182" t="s">
        <v>4257</v>
      </c>
      <c r="CW182">
        <v>301793</v>
      </c>
      <c r="CX182" s="262">
        <v>4.5542249036467843E-2</v>
      </c>
      <c r="CY182">
        <v>75586</v>
      </c>
      <c r="CZ182">
        <v>0.74954356</v>
      </c>
      <c r="DA182">
        <v>196450</v>
      </c>
      <c r="DB182">
        <v>96958</v>
      </c>
      <c r="DC182">
        <v>1978</v>
      </c>
      <c r="DD182">
        <v>3042</v>
      </c>
      <c r="DE182">
        <v>1775</v>
      </c>
      <c r="DF182">
        <v>1590</v>
      </c>
      <c r="DG182">
        <v>147239</v>
      </c>
      <c r="DH182">
        <v>72670</v>
      </c>
      <c r="DI182">
        <v>1483</v>
      </c>
      <c r="DJ182">
        <v>2280</v>
      </c>
      <c r="DK182">
        <v>1330</v>
      </c>
      <c r="DL182">
        <v>1192</v>
      </c>
      <c r="DM182" s="262">
        <v>49211</v>
      </c>
      <c r="DN182" s="262">
        <v>24288</v>
      </c>
      <c r="DO182" s="262">
        <v>495</v>
      </c>
      <c r="DP182" s="262">
        <v>762</v>
      </c>
      <c r="DQ182" s="262">
        <v>445</v>
      </c>
      <c r="DR182" s="262">
        <v>398</v>
      </c>
      <c r="DS182" s="262">
        <v>0.65094286481131103</v>
      </c>
      <c r="DT182" s="262">
        <v>0.32127319056439346</v>
      </c>
      <c r="DU182" s="262">
        <v>6.5541612959876469E-3</v>
      </c>
      <c r="DV182" s="262">
        <v>1.0079756654395563E-2</v>
      </c>
      <c r="DW182" s="262">
        <v>5.881514813133505E-3</v>
      </c>
      <c r="DX182" s="262">
        <v>5.2685118607787461E-3</v>
      </c>
      <c r="DY182" s="262">
        <v>12553.66</v>
      </c>
      <c r="DZ182" s="262">
        <v>7332.08</v>
      </c>
      <c r="EA182" s="262">
        <v>36.840000000000003</v>
      </c>
      <c r="EB182" s="262">
        <v>1244.2</v>
      </c>
      <c r="EC182" s="262">
        <v>337.38</v>
      </c>
      <c r="ED182" s="262">
        <v>432.13</v>
      </c>
      <c r="EE182" s="262">
        <f t="shared" si="88"/>
        <v>0.5722781746594342</v>
      </c>
      <c r="EF182" s="262">
        <f t="shared" si="89"/>
        <v>0.33424430475709427</v>
      </c>
      <c r="EG182" s="262">
        <f t="shared" si="90"/>
        <v>1.6794088699593232E-3</v>
      </c>
      <c r="EH182" s="262">
        <f t="shared" si="91"/>
        <v>5.671879793711699E-2</v>
      </c>
      <c r="EI182" s="262">
        <f t="shared" si="92"/>
        <v>1.5379993608764289E-2</v>
      </c>
      <c r="EJ182" s="262">
        <f t="shared" si="93"/>
        <v>1.9699320167630898E-2</v>
      </c>
      <c r="EK182" s="262">
        <v>6.3653375999999998E-3</v>
      </c>
      <c r="EP182" s="262">
        <v>7.3044510898061746E-3</v>
      </c>
      <c r="EQ182" s="262">
        <v>5.5870029160857697E-2</v>
      </c>
      <c r="EU182" s="262">
        <v>5697.47</v>
      </c>
    </row>
    <row r="183" spans="1:151">
      <c r="A183" s="352">
        <v>8115</v>
      </c>
      <c r="B183" s="262">
        <v>8</v>
      </c>
      <c r="C183" s="262">
        <v>1</v>
      </c>
      <c r="D183" s="262">
        <v>15</v>
      </c>
      <c r="E183" s="262" t="s">
        <v>187</v>
      </c>
      <c r="F183" s="262" t="s">
        <v>2561</v>
      </c>
      <c r="G183" s="262" t="s">
        <v>2562</v>
      </c>
      <c r="H183" s="262" t="s">
        <v>2202</v>
      </c>
      <c r="I183" s="262">
        <v>4.2605626768980913E-3</v>
      </c>
      <c r="J183" s="262">
        <v>1.5434098065677013</v>
      </c>
      <c r="K183" s="262">
        <v>1.4394392523364485</v>
      </c>
      <c r="L183" s="262">
        <v>2.1714512291831878</v>
      </c>
      <c r="M183" s="262">
        <v>2.1628710858072386</v>
      </c>
      <c r="N183" s="262">
        <v>2.2406106130361039</v>
      </c>
      <c r="O183" s="262">
        <v>3.3842638585336777</v>
      </c>
      <c r="P183" s="262">
        <v>2.1581354441512755</v>
      </c>
      <c r="Q183" s="262">
        <v>1.7473089343379979</v>
      </c>
      <c r="R183" s="262">
        <v>1.7702857142857142</v>
      </c>
      <c r="S183" s="262">
        <v>1.9617486338797814</v>
      </c>
      <c r="T183" s="262">
        <v>1.9617486338797814</v>
      </c>
      <c r="U183">
        <v>4446</v>
      </c>
      <c r="V183">
        <v>5350</v>
      </c>
      <c r="W183">
        <v>37830</v>
      </c>
      <c r="X183">
        <v>13963</v>
      </c>
      <c r="Y183">
        <v>10718</v>
      </c>
      <c r="Z183">
        <v>7216</v>
      </c>
      <c r="AA183">
        <v>6039</v>
      </c>
      <c r="AB183">
        <v>0</v>
      </c>
      <c r="AC183">
        <v>6862</v>
      </c>
      <c r="AD183">
        <v>7701</v>
      </c>
      <c r="AE183">
        <v>82146</v>
      </c>
      <c r="AF183">
        <v>30521</v>
      </c>
      <c r="AG183">
        <v>29302</v>
      </c>
      <c r="AH183">
        <v>12689</v>
      </c>
      <c r="AI183" s="262">
        <v>11847</v>
      </c>
      <c r="AJ183" s="262">
        <v>0</v>
      </c>
      <c r="AK183" s="262">
        <v>0.61569566242046114</v>
      </c>
      <c r="AL183" s="262">
        <v>0.2038674786966175</v>
      </c>
      <c r="AM183" s="262">
        <v>0.12903585914339935</v>
      </c>
      <c r="AN183" s="262">
        <v>4.0113618039964771E-2</v>
      </c>
      <c r="AO183" s="262">
        <v>1.1287381699557187E-2</v>
      </c>
      <c r="AP183" s="262">
        <v>4.2135667396061269E-2</v>
      </c>
      <c r="AQ183" s="262">
        <v>0.13192706053975201</v>
      </c>
      <c r="AR183" s="262">
        <v>0.21993289569657185</v>
      </c>
      <c r="AS183" s="262">
        <v>0.21168781911013859</v>
      </c>
      <c r="AT183" s="262">
        <v>0.13632676878191102</v>
      </c>
      <c r="AU183" s="262">
        <v>0.11684318016046681</v>
      </c>
      <c r="AV183" s="262">
        <v>6.8854850474106485E-2</v>
      </c>
      <c r="AW183" s="262">
        <v>3.0097738876732311E-2</v>
      </c>
      <c r="AX183" s="262">
        <v>1.6787746170678335E-2</v>
      </c>
      <c r="AY183" s="262">
        <v>2.5406272793581326E-2</v>
      </c>
      <c r="AZ183" s="262">
        <v>49638</v>
      </c>
      <c r="BA183" s="262">
        <v>16436</v>
      </c>
      <c r="BB183" s="262">
        <v>10403</v>
      </c>
      <c r="BC183" s="262">
        <v>3234</v>
      </c>
      <c r="BD183" s="262">
        <v>910</v>
      </c>
      <c r="BE183" s="262">
        <v>171908</v>
      </c>
      <c r="BF183" s="262">
        <v>1</v>
      </c>
      <c r="BG183" s="262">
        <v>2</v>
      </c>
      <c r="BH183" s="262">
        <v>3.44</v>
      </c>
      <c r="BI183" s="262">
        <v>7.6</v>
      </c>
      <c r="BJ183" s="262">
        <v>32</v>
      </c>
      <c r="BK183" s="262">
        <f t="shared" si="94"/>
        <v>171995</v>
      </c>
      <c r="BL183" s="262">
        <f t="shared" si="95"/>
        <v>87</v>
      </c>
      <c r="BM183" s="274">
        <f t="shared" si="96"/>
        <v>5.0608464992903178E-4</v>
      </c>
      <c r="BN183" s="262">
        <f t="shared" si="97"/>
        <v>2.6232099596366636E-3</v>
      </c>
      <c r="BO183" s="262">
        <f t="shared" si="84"/>
        <v>8.6859017076812526E-4</v>
      </c>
      <c r="BP183" s="262">
        <f t="shared" si="85"/>
        <v>5.4976536544784659E-4</v>
      </c>
      <c r="BQ183" s="262">
        <f t="shared" si="86"/>
        <v>1.7090658385641986E-4</v>
      </c>
      <c r="BR183" s="262">
        <f t="shared" si="87"/>
        <v>4.8090597189035895E-5</v>
      </c>
      <c r="BS183" s="262">
        <f t="shared" si="98"/>
        <v>280.68346568112298</v>
      </c>
      <c r="BT183" s="262">
        <f t="shared" si="99"/>
        <v>92.939148272189399</v>
      </c>
      <c r="BU183" s="262">
        <f t="shared" si="100"/>
        <v>58.824894102919586</v>
      </c>
      <c r="BV183" s="262">
        <f t="shared" si="101"/>
        <v>18.287004472636923</v>
      </c>
      <c r="BW183" s="262">
        <f t="shared" si="102"/>
        <v>5.1456938992268411</v>
      </c>
      <c r="BX183" s="262">
        <f t="shared" si="103"/>
        <v>280.68346568112298</v>
      </c>
      <c r="BY183" s="262">
        <f t="shared" si="104"/>
        <v>185.8782965443788</v>
      </c>
      <c r="BZ183" s="262">
        <f t="shared" si="105"/>
        <v>202.35763571404337</v>
      </c>
      <c r="CA183" s="262">
        <f t="shared" si="106"/>
        <v>138.98123399204061</v>
      </c>
      <c r="CB183" s="262">
        <f t="shared" si="107"/>
        <v>164.66220477525891</v>
      </c>
      <c r="CC183" s="262">
        <f t="shared" si="108"/>
        <v>972.56283670684468</v>
      </c>
      <c r="CD183" s="262">
        <f t="shared" si="109"/>
        <v>40.979584209249452</v>
      </c>
      <c r="CE183" s="262">
        <f t="shared" si="110"/>
        <v>128.30735623693684</v>
      </c>
      <c r="CF183" s="262">
        <f t="shared" si="111"/>
        <v>213.8985609238085</v>
      </c>
      <c r="CG183" s="262">
        <f t="shared" si="112"/>
        <v>205.8797058500418</v>
      </c>
      <c r="CH183" s="262">
        <f t="shared" si="113"/>
        <v>132.5863489656135</v>
      </c>
      <c r="CI183" s="262">
        <f t="shared" si="114"/>
        <v>113.63733474671251</v>
      </c>
      <c r="CJ183" s="262">
        <f t="shared" si="115"/>
        <v>66.965668698122627</v>
      </c>
      <c r="CK183" s="262">
        <f t="shared" si="116"/>
        <v>29.271942300416658</v>
      </c>
      <c r="CL183" s="262">
        <f t="shared" si="117"/>
        <v>16.327138037669389</v>
      </c>
      <c r="CM183" s="262">
        <f t="shared" si="118"/>
        <v>24.709196738273388</v>
      </c>
      <c r="CN183" s="262">
        <f>CD183*parameters!J$4+CE183*parameters!K$4+CF183*parameters!L$4+CG183*parameters!M$4+CH183*parameters!N$4+CI183*parameters!O$4+CJ183*parameters!P$4+CK183*parameters!Q$4+CL183*parameters!R$4+CM183*parameters!S$4</f>
        <v>92061.053042744097</v>
      </c>
      <c r="CO183" s="262">
        <f t="shared" si="119"/>
        <v>56681.591036277539</v>
      </c>
      <c r="CP183" s="262">
        <f t="shared" si="120"/>
        <v>18768.254769979805</v>
      </c>
      <c r="CQ183" s="262">
        <f t="shared" si="121"/>
        <v>11879.177073016543</v>
      </c>
      <c r="CR183" s="262">
        <f t="shared" si="122"/>
        <v>3692.9019181135732</v>
      </c>
      <c r="CS183" s="262">
        <f t="shared" si="123"/>
        <v>1039.1282453566332</v>
      </c>
      <c r="CT183" s="349" t="s">
        <v>4258</v>
      </c>
      <c r="CU183" t="s">
        <v>4259</v>
      </c>
      <c r="CV183" t="s">
        <v>4260</v>
      </c>
      <c r="CW183">
        <v>253000</v>
      </c>
      <c r="CX183" s="262">
        <v>3.8179112856250357E-2</v>
      </c>
      <c r="CY183">
        <v>38701</v>
      </c>
      <c r="CZ183">
        <v>0.84703161999999999</v>
      </c>
      <c r="DA183">
        <v>164641</v>
      </c>
      <c r="DB183">
        <v>82436</v>
      </c>
      <c r="DC183">
        <v>1447</v>
      </c>
      <c r="DD183">
        <v>2218</v>
      </c>
      <c r="DE183">
        <v>1003</v>
      </c>
      <c r="DF183">
        <v>1254</v>
      </c>
      <c r="DG183">
        <v>139456</v>
      </c>
      <c r="DH183">
        <v>69822</v>
      </c>
      <c r="DI183">
        <v>1223</v>
      </c>
      <c r="DJ183">
        <v>1880</v>
      </c>
      <c r="DK183">
        <v>851</v>
      </c>
      <c r="DL183">
        <v>1063</v>
      </c>
      <c r="DM183" s="262">
        <v>25185</v>
      </c>
      <c r="DN183" s="262">
        <v>12614</v>
      </c>
      <c r="DO183" s="262">
        <v>224</v>
      </c>
      <c r="DP183" s="262">
        <v>338</v>
      </c>
      <c r="DQ183" s="262">
        <v>152</v>
      </c>
      <c r="DR183" s="262">
        <v>191</v>
      </c>
      <c r="DS183" s="262">
        <v>0.65075494071146245</v>
      </c>
      <c r="DT183" s="262">
        <v>0.32583399209486164</v>
      </c>
      <c r="DU183" s="262">
        <v>5.7193675889328065E-3</v>
      </c>
      <c r="DV183" s="262">
        <v>8.7667984189723318E-3</v>
      </c>
      <c r="DW183" s="262">
        <v>3.964426877470356E-3</v>
      </c>
      <c r="DX183" s="262">
        <v>4.956521739130435E-3</v>
      </c>
      <c r="DY183" s="262">
        <v>10524.02</v>
      </c>
      <c r="DZ183" s="262">
        <v>6146.65</v>
      </c>
      <c r="EA183" s="262">
        <v>30.89</v>
      </c>
      <c r="EB183" s="262">
        <v>1043.04</v>
      </c>
      <c r="EC183" s="262">
        <v>282.83</v>
      </c>
      <c r="ED183" s="262">
        <v>362.26</v>
      </c>
      <c r="EE183" s="262">
        <f t="shared" si="88"/>
        <v>0.57227827113997032</v>
      </c>
      <c r="EF183" s="262">
        <f t="shared" si="89"/>
        <v>0.33424435104670064</v>
      </c>
      <c r="EG183" s="262">
        <f t="shared" si="90"/>
        <v>1.6797455530789265E-3</v>
      </c>
      <c r="EH183" s="262">
        <f t="shared" si="91"/>
        <v>5.6718737509985219E-2</v>
      </c>
      <c r="EI183" s="262">
        <f t="shared" si="92"/>
        <v>1.537981336281362E-2</v>
      </c>
      <c r="EJ183" s="262">
        <f t="shared" si="93"/>
        <v>1.9699081387451339E-2</v>
      </c>
      <c r="EK183" s="262">
        <v>5.3362043999999999E-3</v>
      </c>
      <c r="EP183" s="262">
        <v>4.5374643262983787E-3</v>
      </c>
      <c r="EQ183" s="262">
        <v>3.4705997905910939E-2</v>
      </c>
      <c r="EU183" s="262">
        <v>3539.22</v>
      </c>
    </row>
    <row r="184" spans="1:151">
      <c r="A184" s="352">
        <v>8116</v>
      </c>
      <c r="B184" s="262">
        <v>8</v>
      </c>
      <c r="C184" s="262">
        <v>1</v>
      </c>
      <c r="D184" s="262">
        <v>16</v>
      </c>
      <c r="E184" s="262" t="s">
        <v>187</v>
      </c>
      <c r="F184" s="262" t="s">
        <v>2563</v>
      </c>
      <c r="G184" s="262" t="s">
        <v>2564</v>
      </c>
      <c r="H184" s="262" t="s">
        <v>2202</v>
      </c>
      <c r="I184" s="262">
        <v>6.0014951419512883E-3</v>
      </c>
      <c r="J184" s="262">
        <v>1.8337501250375112</v>
      </c>
      <c r="K184" s="262">
        <v>1.7113898645258405</v>
      </c>
      <c r="L184" s="262">
        <v>2.147004120929215</v>
      </c>
      <c r="M184" s="262">
        <v>2.182544915114554</v>
      </c>
      <c r="N184" s="262">
        <v>2.1752901829628173</v>
      </c>
      <c r="O184" s="262">
        <v>3.425869638635596</v>
      </c>
      <c r="P184" s="262">
        <v>2.4222258916776749</v>
      </c>
      <c r="Q184" s="262">
        <v>1.9011113631208891</v>
      </c>
      <c r="R184" s="262">
        <v>1.9293969849246231</v>
      </c>
      <c r="S184" s="262">
        <v>2.1505102040816326</v>
      </c>
      <c r="T184" s="262">
        <v>2.1505102040816326</v>
      </c>
      <c r="U184">
        <v>9997</v>
      </c>
      <c r="V184">
        <v>9965</v>
      </c>
      <c r="W184">
        <v>54842</v>
      </c>
      <c r="X184">
        <v>17217</v>
      </c>
      <c r="Y184">
        <v>11978</v>
      </c>
      <c r="Z184">
        <v>8389</v>
      </c>
      <c r="AA184">
        <v>6468</v>
      </c>
      <c r="AB184">
        <v>0</v>
      </c>
      <c r="AC184">
        <v>18332</v>
      </c>
      <c r="AD184">
        <v>17054</v>
      </c>
      <c r="AE184">
        <v>117746</v>
      </c>
      <c r="AF184">
        <v>37540</v>
      </c>
      <c r="AG184">
        <v>34957</v>
      </c>
      <c r="AH184">
        <v>16061</v>
      </c>
      <c r="AI184" s="262">
        <v>13910</v>
      </c>
      <c r="AJ184" s="262">
        <v>0</v>
      </c>
      <c r="AK184" s="262">
        <v>0.58153111901658971</v>
      </c>
      <c r="AL184" s="262">
        <v>0.20687894050931632</v>
      </c>
      <c r="AM184" s="262">
        <v>0.1622609277587968</v>
      </c>
      <c r="AN184" s="262">
        <v>4.0752351097178681E-2</v>
      </c>
      <c r="AO184" s="262">
        <v>8.5766616181184186E-3</v>
      </c>
      <c r="AP184" s="262">
        <v>5.0110761242982735E-2</v>
      </c>
      <c r="AQ184" s="262">
        <v>0.14238449915854212</v>
      </c>
      <c r="AR184" s="262">
        <v>0.24032528181673007</v>
      </c>
      <c r="AS184" s="262">
        <v>0.20608552160151339</v>
      </c>
      <c r="AT184" s="262">
        <v>0.13448994549973589</v>
      </c>
      <c r="AU184" s="262">
        <v>0.10588037785757864</v>
      </c>
      <c r="AV184" s="262">
        <v>6.0544019916550312E-2</v>
      </c>
      <c r="AW184" s="262">
        <v>2.6165040394072532E-2</v>
      </c>
      <c r="AX184" s="262">
        <v>1.4024297863802571E-2</v>
      </c>
      <c r="AY184" s="262">
        <v>1.9990254648491721E-2</v>
      </c>
      <c r="AZ184" s="262">
        <v>66041</v>
      </c>
      <c r="BA184" s="262">
        <v>23494</v>
      </c>
      <c r="BB184" s="262">
        <v>18427</v>
      </c>
      <c r="BC184" s="262">
        <v>4628</v>
      </c>
      <c r="BD184" s="262">
        <v>974</v>
      </c>
      <c r="BE184" s="262">
        <v>244401</v>
      </c>
      <c r="BF184" s="262">
        <v>1</v>
      </c>
      <c r="BG184" s="262">
        <v>2</v>
      </c>
      <c r="BH184" s="262">
        <v>3.33</v>
      </c>
      <c r="BI184" s="262">
        <v>9.3000000000000007</v>
      </c>
      <c r="BJ184" s="262">
        <v>28</v>
      </c>
      <c r="BK184" s="262">
        <f t="shared" si="94"/>
        <v>244703</v>
      </c>
      <c r="BL184" s="262">
        <f t="shared" si="95"/>
        <v>302</v>
      </c>
      <c r="BM184" s="274">
        <f t="shared" si="96"/>
        <v>1.2356741584527069E-3</v>
      </c>
      <c r="BN184" s="262">
        <f t="shared" si="97"/>
        <v>3.4900561856715598E-3</v>
      </c>
      <c r="BO184" s="262">
        <f t="shared" si="84"/>
        <v>1.2415829564386915E-3</v>
      </c>
      <c r="BP184" s="262">
        <f t="shared" si="85"/>
        <v>9.7380816967292789E-4</v>
      </c>
      <c r="BQ184" s="262">
        <f t="shared" si="86"/>
        <v>2.4457503713281112E-4</v>
      </c>
      <c r="BR184" s="262">
        <f t="shared" si="87"/>
        <v>5.1472793035297761E-5</v>
      </c>
      <c r="BS184" s="262">
        <f t="shared" si="98"/>
        <v>373.43601186685692</v>
      </c>
      <c r="BT184" s="262">
        <f t="shared" si="99"/>
        <v>132.84937633893998</v>
      </c>
      <c r="BU184" s="262">
        <f t="shared" si="100"/>
        <v>104.19747415500328</v>
      </c>
      <c r="BV184" s="262">
        <f t="shared" si="101"/>
        <v>26.169528973210788</v>
      </c>
      <c r="BW184" s="262">
        <f t="shared" si="102"/>
        <v>5.5075888547768601</v>
      </c>
      <c r="BX184" s="262">
        <f t="shared" si="103"/>
        <v>373.43601186685692</v>
      </c>
      <c r="BY184" s="262">
        <f t="shared" si="104"/>
        <v>265.69875267787995</v>
      </c>
      <c r="BZ184" s="262">
        <f t="shared" si="105"/>
        <v>346.97758893616094</v>
      </c>
      <c r="CA184" s="262">
        <f t="shared" si="106"/>
        <v>243.37661945086035</v>
      </c>
      <c r="CB184" s="262">
        <f t="shared" si="107"/>
        <v>154.21248793375207</v>
      </c>
      <c r="CC184" s="262">
        <f t="shared" si="108"/>
        <v>1383.7014608655102</v>
      </c>
      <c r="CD184" s="262">
        <f t="shared" si="109"/>
        <v>69.338333536997993</v>
      </c>
      <c r="CE184" s="262">
        <f t="shared" si="110"/>
        <v>197.01763949027873</v>
      </c>
      <c r="CF184" s="262">
        <f t="shared" si="111"/>
        <v>332.53844353272484</v>
      </c>
      <c r="CG184" s="262">
        <f t="shared" si="112"/>
        <v>285.1608373032447</v>
      </c>
      <c r="CH184" s="262">
        <f t="shared" si="113"/>
        <v>186.09393405970741</v>
      </c>
      <c r="CI184" s="262">
        <f t="shared" si="114"/>
        <v>146.50683351852379</v>
      </c>
      <c r="CJ184" s="262">
        <f t="shared" si="115"/>
        <v>83.774848805201216</v>
      </c>
      <c r="CK184" s="262">
        <f t="shared" si="116"/>
        <v>36.204604616883245</v>
      </c>
      <c r="CL184" s="262">
        <f t="shared" si="117"/>
        <v>19.405441441756672</v>
      </c>
      <c r="CM184" s="262">
        <f t="shared" si="118"/>
        <v>27.66054456019155</v>
      </c>
      <c r="CN184" s="262">
        <f>CD184*parameters!J$4+CE184*parameters!K$4+CF184*parameters!L$4+CG184*parameters!M$4+CH184*parameters!N$4+CI184*parameters!O$4+CJ184*parameters!P$4+CK184*parameters!Q$4+CL184*parameters!R$4+CM184*parameters!S$4</f>
        <v>125677.85421917841</v>
      </c>
      <c r="CO184" s="262">
        <f t="shared" si="119"/>
        <v>73085.583199682645</v>
      </c>
      <c r="CP184" s="262">
        <f t="shared" si="120"/>
        <v>26000.10132634794</v>
      </c>
      <c r="CQ184" s="262">
        <f t="shared" si="121"/>
        <v>20392.605224338702</v>
      </c>
      <c r="CR184" s="262">
        <f t="shared" si="122"/>
        <v>5121.6680402799975</v>
      </c>
      <c r="CS184" s="262">
        <f t="shared" si="123"/>
        <v>1077.8964285291095</v>
      </c>
      <c r="CT184" s="349" t="s">
        <v>4261</v>
      </c>
      <c r="CU184" t="s">
        <v>4262</v>
      </c>
      <c r="CV184" t="s">
        <v>4263</v>
      </c>
      <c r="CW184">
        <v>329698</v>
      </c>
      <c r="CX184" s="262">
        <v>4.9753269369486285E-2</v>
      </c>
      <c r="CY184">
        <v>39359</v>
      </c>
      <c r="CZ184">
        <v>0.88062105000000002</v>
      </c>
      <c r="DA184">
        <v>219919</v>
      </c>
      <c r="DB184">
        <v>104220</v>
      </c>
      <c r="DC184">
        <v>1939</v>
      </c>
      <c r="DD184">
        <v>2149</v>
      </c>
      <c r="DE184">
        <v>568</v>
      </c>
      <c r="DF184">
        <v>907</v>
      </c>
      <c r="DG184">
        <v>193668</v>
      </c>
      <c r="DH184">
        <v>91780</v>
      </c>
      <c r="DI184">
        <v>1711</v>
      </c>
      <c r="DJ184">
        <v>1890</v>
      </c>
      <c r="DK184">
        <v>503</v>
      </c>
      <c r="DL184">
        <v>798</v>
      </c>
      <c r="DM184" s="262">
        <v>26251</v>
      </c>
      <c r="DN184" s="262">
        <v>12440</v>
      </c>
      <c r="DO184" s="262">
        <v>228</v>
      </c>
      <c r="DP184" s="262">
        <v>259</v>
      </c>
      <c r="DQ184" s="262">
        <v>65</v>
      </c>
      <c r="DR184" s="262">
        <v>109</v>
      </c>
      <c r="DS184" s="262">
        <v>0.66703164714374974</v>
      </c>
      <c r="DT184" s="262">
        <v>0.31610746804651529</v>
      </c>
      <c r="DU184" s="262">
        <v>5.8811397096737014E-3</v>
      </c>
      <c r="DV184" s="262">
        <v>6.5180862486275319E-3</v>
      </c>
      <c r="DW184" s="262">
        <v>1.7227887339322653E-3</v>
      </c>
      <c r="DX184" s="262">
        <v>2.7510024325291629E-3</v>
      </c>
      <c r="DY184" s="262">
        <v>13714.42</v>
      </c>
      <c r="DZ184" s="262">
        <v>8010.03</v>
      </c>
      <c r="EA184" s="262">
        <v>40.25</v>
      </c>
      <c r="EB184" s="262">
        <v>1359.25</v>
      </c>
      <c r="EC184" s="262">
        <v>368.57</v>
      </c>
      <c r="ED184" s="262">
        <v>472.08</v>
      </c>
      <c r="EE184" s="262">
        <f t="shared" si="88"/>
        <v>0.57227827712542667</v>
      </c>
      <c r="EF184" s="262">
        <f t="shared" si="89"/>
        <v>0.33424426028391874</v>
      </c>
      <c r="EG184" s="262">
        <f t="shared" si="90"/>
        <v>1.6795606853442159E-3</v>
      </c>
      <c r="EH184" s="262">
        <f t="shared" si="91"/>
        <v>5.6719077305692561E-2</v>
      </c>
      <c r="EI184" s="262">
        <f t="shared" si="92"/>
        <v>1.5379768491858823E-2</v>
      </c>
      <c r="EJ184" s="262">
        <f t="shared" si="93"/>
        <v>1.9699056107758944E-2</v>
      </c>
      <c r="EK184" s="262">
        <v>6.9538964999999999E-3</v>
      </c>
      <c r="EP184" s="262">
        <v>6.2696922928447436E-3</v>
      </c>
      <c r="EQ184" s="262">
        <v>4.7955402387414102E-2</v>
      </c>
      <c r="EU184" s="262">
        <v>4890.3599999999997</v>
      </c>
    </row>
    <row r="185" spans="1:151">
      <c r="A185" s="352">
        <v>8117</v>
      </c>
      <c r="B185" s="262">
        <v>8</v>
      </c>
      <c r="C185" s="262">
        <v>1</v>
      </c>
      <c r="D185" s="262">
        <v>17</v>
      </c>
      <c r="E185" s="262" t="s">
        <v>187</v>
      </c>
      <c r="F185" s="262" t="s">
        <v>2565</v>
      </c>
      <c r="G185" s="262" t="s">
        <v>2566</v>
      </c>
      <c r="H185" s="262" t="s">
        <v>2202</v>
      </c>
      <c r="I185" s="262">
        <v>3.2472779400820754E-3</v>
      </c>
      <c r="J185" s="262">
        <v>1.724018629407851</v>
      </c>
      <c r="K185" s="262">
        <v>1.5903872646563599</v>
      </c>
      <c r="L185" s="262">
        <v>2.0104084469995867</v>
      </c>
      <c r="M185" s="262">
        <v>1.8708868230780582</v>
      </c>
      <c r="N185" s="262">
        <v>1.78125</v>
      </c>
      <c r="O185" s="262">
        <v>2.7509293680297398</v>
      </c>
      <c r="P185" s="262">
        <v>1.864994026284349</v>
      </c>
      <c r="Q185" s="262">
        <v>1.6195048004042445</v>
      </c>
      <c r="R185" s="262">
        <v>1.5453460620525059</v>
      </c>
      <c r="S185" s="262">
        <v>1.3869346733668342</v>
      </c>
      <c r="T185" s="262">
        <v>1.3869346733668342</v>
      </c>
      <c r="U185">
        <v>7515</v>
      </c>
      <c r="V185">
        <v>6533</v>
      </c>
      <c r="W185">
        <v>26613</v>
      </c>
      <c r="X185">
        <v>9689</v>
      </c>
      <c r="Y185">
        <v>6845</v>
      </c>
      <c r="Z185">
        <v>3655</v>
      </c>
      <c r="AA185">
        <v>3284</v>
      </c>
      <c r="AB185">
        <v>0</v>
      </c>
      <c r="AC185">
        <v>12956</v>
      </c>
      <c r="AD185">
        <v>10390</v>
      </c>
      <c r="AE185">
        <v>53503</v>
      </c>
      <c r="AF185">
        <v>17866</v>
      </c>
      <c r="AG185">
        <v>15864</v>
      </c>
      <c r="AH185">
        <v>5795</v>
      </c>
      <c r="AI185" s="262">
        <v>4554</v>
      </c>
      <c r="AJ185" s="262">
        <v>0</v>
      </c>
      <c r="AK185" s="262">
        <v>0.58375510602633163</v>
      </c>
      <c r="AL185" s="262">
        <v>0.25682295311406578</v>
      </c>
      <c r="AM185" s="262">
        <v>0.12806158152554234</v>
      </c>
      <c r="AN185" s="262">
        <v>2.5859683955278531E-2</v>
      </c>
      <c r="AO185" s="262">
        <v>5.5006753787817143E-3</v>
      </c>
      <c r="AP185" s="262">
        <v>2.8796436920871658E-2</v>
      </c>
      <c r="AQ185" s="262">
        <v>0.11773689868773571</v>
      </c>
      <c r="AR185" s="262">
        <v>0.23772631866350405</v>
      </c>
      <c r="AS185" s="262">
        <v>0.21621644681831367</v>
      </c>
      <c r="AT185" s="262">
        <v>0.1517465572259859</v>
      </c>
      <c r="AU185" s="262">
        <v>0.11631200832750295</v>
      </c>
      <c r="AV185" s="262">
        <v>6.3872630159894889E-2</v>
      </c>
      <c r="AW185" s="262">
        <v>2.7525127557550211E-2</v>
      </c>
      <c r="AX185" s="262">
        <v>1.6569683111209706E-2</v>
      </c>
      <c r="AY185" s="262">
        <v>2.3497892527431272E-2</v>
      </c>
      <c r="AZ185" s="262">
        <v>35870</v>
      </c>
      <c r="BA185" s="262">
        <v>15781</v>
      </c>
      <c r="BB185" s="262">
        <v>7869</v>
      </c>
      <c r="BC185" s="262">
        <v>1589</v>
      </c>
      <c r="BD185" s="262">
        <v>338</v>
      </c>
      <c r="BE185" s="262">
        <v>117209</v>
      </c>
      <c r="BF185" s="262">
        <v>1</v>
      </c>
      <c r="BG185" s="262">
        <v>2</v>
      </c>
      <c r="BH185" s="262">
        <v>3.3</v>
      </c>
      <c r="BI185" s="262">
        <v>9</v>
      </c>
      <c r="BJ185" s="262">
        <v>28</v>
      </c>
      <c r="BK185" s="262">
        <f t="shared" si="94"/>
        <v>117165</v>
      </c>
      <c r="BL185" s="262">
        <f t="shared" si="95"/>
        <v>-44</v>
      </c>
      <c r="BM185" s="274">
        <f t="shared" si="96"/>
        <v>-3.7539779368478529E-4</v>
      </c>
      <c r="BN185" s="262">
        <f t="shared" si="97"/>
        <v>1.8956150782095797E-3</v>
      </c>
      <c r="BO185" s="262">
        <f t="shared" si="84"/>
        <v>8.3397551015403895E-4</v>
      </c>
      <c r="BP185" s="262">
        <f t="shared" si="85"/>
        <v>4.1585154865991585E-4</v>
      </c>
      <c r="BQ185" s="262">
        <f t="shared" si="86"/>
        <v>8.3973581245470365E-5</v>
      </c>
      <c r="BR185" s="262">
        <f t="shared" si="87"/>
        <v>1.7862221813070474E-5</v>
      </c>
      <c r="BS185" s="262">
        <f t="shared" si="98"/>
        <v>202.83081336842503</v>
      </c>
      <c r="BT185" s="262">
        <f t="shared" si="99"/>
        <v>89.235379586482168</v>
      </c>
      <c r="BU185" s="262">
        <f t="shared" si="100"/>
        <v>44.496115706610993</v>
      </c>
      <c r="BV185" s="262">
        <f t="shared" si="101"/>
        <v>8.9851731932653287</v>
      </c>
      <c r="BW185" s="262">
        <f t="shared" si="102"/>
        <v>1.9112577339985408</v>
      </c>
      <c r="BX185" s="262">
        <f t="shared" si="103"/>
        <v>202.83081336842503</v>
      </c>
      <c r="BY185" s="262">
        <f t="shared" si="104"/>
        <v>178.47075917296434</v>
      </c>
      <c r="BZ185" s="262">
        <f t="shared" si="105"/>
        <v>146.83718183181628</v>
      </c>
      <c r="CA185" s="262">
        <f t="shared" si="106"/>
        <v>80.866558739387955</v>
      </c>
      <c r="CB185" s="262">
        <f t="shared" si="107"/>
        <v>53.515216551959142</v>
      </c>
      <c r="CC185" s="262">
        <f t="shared" si="108"/>
        <v>662.52052966455278</v>
      </c>
      <c r="CD185" s="262">
        <f t="shared" si="109"/>
        <v>19.078230641267776</v>
      </c>
      <c r="CE185" s="262">
        <f t="shared" si="110"/>
        <v>78.003112479660444</v>
      </c>
      <c r="CF185" s="262">
        <f t="shared" si="111"/>
        <v>157.49856655614897</v>
      </c>
      <c r="CG185" s="262">
        <f t="shared" si="112"/>
        <v>143.24783486825677</v>
      </c>
      <c r="CH185" s="262">
        <f t="shared" si="113"/>
        <v>100.53520946813255</v>
      </c>
      <c r="CI185" s="262">
        <f t="shared" si="114"/>
        <v>77.059093363485132</v>
      </c>
      <c r="CJ185" s="262">
        <f t="shared" si="115"/>
        <v>42.316928764601649</v>
      </c>
      <c r="CK185" s="262">
        <f t="shared" si="116"/>
        <v>18.235962088512544</v>
      </c>
      <c r="CL185" s="262">
        <f t="shared" si="117"/>
        <v>10.97775523121245</v>
      </c>
      <c r="CM185" s="262">
        <f t="shared" si="118"/>
        <v>15.567836203274503</v>
      </c>
      <c r="CN185" s="262">
        <f>CD185*parameters!J$4+CE185*parameters!K$4+CF185*parameters!L$4+CG185*parameters!M$4+CH185*parameters!N$4+CI185*parameters!O$4+CJ185*parameters!P$4+CK185*parameters!Q$4+CL185*parameters!R$4+CM185*parameters!S$4</f>
        <v>63091.934843035684</v>
      </c>
      <c r="CO185" s="262">
        <f t="shared" si="119"/>
        <v>36830.239113702701</v>
      </c>
      <c r="CP185" s="262">
        <f t="shared" si="120"/>
        <v>16203.457024068646</v>
      </c>
      <c r="CQ185" s="262">
        <f t="shared" si="121"/>
        <v>8079.6529575056193</v>
      </c>
      <c r="CR185" s="262">
        <f t="shared" si="122"/>
        <v>1631.5374951679285</v>
      </c>
      <c r="CS185" s="262">
        <f t="shared" si="123"/>
        <v>347.04825259078655</v>
      </c>
      <c r="CT185" s="349" t="s">
        <v>4264</v>
      </c>
      <c r="CU185" t="s">
        <v>4265</v>
      </c>
      <c r="CV185" t="s">
        <v>4266</v>
      </c>
      <c r="CW185">
        <v>163772</v>
      </c>
      <c r="CX185" s="262">
        <v>2.4714109370331357E-2</v>
      </c>
      <c r="CY185">
        <v>16181</v>
      </c>
      <c r="CZ185">
        <v>0.90119800999999999</v>
      </c>
      <c r="DA185">
        <v>106983</v>
      </c>
      <c r="DB185">
        <v>54044</v>
      </c>
      <c r="DC185">
        <v>1262</v>
      </c>
      <c r="DD185">
        <v>979</v>
      </c>
      <c r="DE185">
        <v>195</v>
      </c>
      <c r="DF185">
        <v>309</v>
      </c>
      <c r="DG185">
        <v>96414</v>
      </c>
      <c r="DH185">
        <v>48705</v>
      </c>
      <c r="DI185">
        <v>1137</v>
      </c>
      <c r="DJ185">
        <v>883</v>
      </c>
      <c r="DK185">
        <v>179</v>
      </c>
      <c r="DL185">
        <v>284</v>
      </c>
      <c r="DM185" s="262">
        <v>10569</v>
      </c>
      <c r="DN185" s="262">
        <v>5339</v>
      </c>
      <c r="DO185" s="262">
        <v>125</v>
      </c>
      <c r="DP185" s="262">
        <v>96</v>
      </c>
      <c r="DQ185" s="262">
        <v>16</v>
      </c>
      <c r="DR185" s="262">
        <v>25</v>
      </c>
      <c r="DS185" s="262">
        <v>0.65324353369318322</v>
      </c>
      <c r="DT185" s="262">
        <v>0.32999535940209562</v>
      </c>
      <c r="DU185" s="262">
        <v>7.7058349412598001E-3</v>
      </c>
      <c r="DV185" s="262">
        <v>5.9778228268568502E-3</v>
      </c>
      <c r="DW185" s="262">
        <v>1.1906797254719976E-3</v>
      </c>
      <c r="DX185" s="262">
        <v>1.88676941113255E-3</v>
      </c>
      <c r="DY185" s="262">
        <v>6812.41</v>
      </c>
      <c r="DZ185" s="262">
        <v>3978.85</v>
      </c>
      <c r="EA185" s="262">
        <v>20</v>
      </c>
      <c r="EB185" s="262">
        <v>675.19</v>
      </c>
      <c r="EC185" s="262">
        <v>183.08</v>
      </c>
      <c r="ED185" s="262">
        <v>234.5</v>
      </c>
      <c r="EE185" s="262">
        <f t="shared" si="88"/>
        <v>0.57227762362830059</v>
      </c>
      <c r="EF185" s="262">
        <f t="shared" si="89"/>
        <v>0.33424394931800405</v>
      </c>
      <c r="EG185" s="262">
        <f t="shared" si="90"/>
        <v>1.6801032927504381E-3</v>
      </c>
      <c r="EH185" s="262">
        <f t="shared" si="91"/>
        <v>5.6719447111608423E-2</v>
      </c>
      <c r="EI185" s="262">
        <f t="shared" si="92"/>
        <v>1.5379665541837513E-2</v>
      </c>
      <c r="EJ185" s="262">
        <f t="shared" si="93"/>
        <v>1.9699211107498889E-2</v>
      </c>
      <c r="EK185" s="262">
        <v>3.4542346999999998E-3</v>
      </c>
      <c r="EP185" s="262">
        <v>3.0845032945207565E-3</v>
      </c>
      <c r="EQ185" s="262">
        <v>2.3592640554761953E-2</v>
      </c>
      <c r="EU185" s="262">
        <v>2405.91</v>
      </c>
    </row>
    <row r="186" spans="1:151">
      <c r="A186" s="352">
        <v>8118</v>
      </c>
      <c r="B186" s="262">
        <v>8</v>
      </c>
      <c r="C186" s="262">
        <v>1</v>
      </c>
      <c r="D186" s="262">
        <v>18</v>
      </c>
      <c r="E186" s="262" t="s">
        <v>187</v>
      </c>
      <c r="F186" s="262" t="s">
        <v>2567</v>
      </c>
      <c r="G186" s="262" t="s">
        <v>2568</v>
      </c>
      <c r="H186" s="262" t="s">
        <v>2202</v>
      </c>
      <c r="I186" s="262">
        <v>5.8948502791738439E-3</v>
      </c>
      <c r="J186" s="262">
        <v>1.7489635609862535</v>
      </c>
      <c r="K186" s="262">
        <v>1.633744449925999</v>
      </c>
      <c r="L186" s="262">
        <v>2.3008590824438793</v>
      </c>
      <c r="M186" s="262">
        <v>2.0499999999999998</v>
      </c>
      <c r="N186" s="262">
        <v>2.0914202793397423</v>
      </c>
      <c r="O186" s="262">
        <v>3.1275940337224384</v>
      </c>
      <c r="P186" s="262">
        <v>2.3931169557918297</v>
      </c>
      <c r="Q186" s="262">
        <v>2.0045662100456623</v>
      </c>
      <c r="R186" s="262">
        <v>2.078813166434863</v>
      </c>
      <c r="S186" s="262">
        <v>2.0433096315449255</v>
      </c>
      <c r="T186" s="262">
        <v>2.0433096315449255</v>
      </c>
      <c r="U186">
        <v>9166</v>
      </c>
      <c r="V186">
        <v>10135</v>
      </c>
      <c r="W186">
        <v>49937</v>
      </c>
      <c r="X186">
        <v>18313</v>
      </c>
      <c r="Y186">
        <v>13316</v>
      </c>
      <c r="Z186">
        <v>9132</v>
      </c>
      <c r="AA186">
        <v>8509</v>
      </c>
      <c r="AB186">
        <v>0</v>
      </c>
      <c r="AC186">
        <v>16031</v>
      </c>
      <c r="AD186">
        <v>16558</v>
      </c>
      <c r="AE186">
        <v>114898</v>
      </c>
      <c r="AF186">
        <v>37770</v>
      </c>
      <c r="AG186">
        <v>36397</v>
      </c>
      <c r="AH186">
        <v>18626</v>
      </c>
      <c r="AI186" s="262">
        <v>17386</v>
      </c>
      <c r="AJ186" s="262">
        <v>0</v>
      </c>
      <c r="AK186" s="262">
        <v>0.59388055152134545</v>
      </c>
      <c r="AL186" s="262">
        <v>0.1962956986355405</v>
      </c>
      <c r="AM186" s="262">
        <v>0.15568465027880873</v>
      </c>
      <c r="AN186" s="262">
        <v>4.4609398813045736E-2</v>
      </c>
      <c r="AO186" s="262">
        <v>9.5297007512595705E-3</v>
      </c>
      <c r="AP186" s="262">
        <v>4.1127008186788584E-2</v>
      </c>
      <c r="AQ186" s="262">
        <v>0.13565093800962041</v>
      </c>
      <c r="AR186" s="262">
        <v>0.24715639518404869</v>
      </c>
      <c r="AS186" s="262">
        <v>0.21429011546945667</v>
      </c>
      <c r="AT186" s="262">
        <v>0.13359294449168382</v>
      </c>
      <c r="AU186" s="262">
        <v>0.10656380806848477</v>
      </c>
      <c r="AV186" s="262">
        <v>6.0729293750847228E-2</v>
      </c>
      <c r="AW186" s="262">
        <v>2.5854313776233255E-2</v>
      </c>
      <c r="AX186" s="262">
        <v>1.4738684116479968E-2</v>
      </c>
      <c r="AY186" s="262">
        <v>2.0296498946356611E-2</v>
      </c>
      <c r="AZ186" s="262">
        <v>66245</v>
      </c>
      <c r="BA186" s="262">
        <v>21896</v>
      </c>
      <c r="BB186" s="262">
        <v>17366</v>
      </c>
      <c r="BC186" s="262">
        <v>4976</v>
      </c>
      <c r="BD186" s="262">
        <v>1063</v>
      </c>
      <c r="BE186" s="262">
        <v>243477</v>
      </c>
      <c r="BF186" s="262">
        <v>1</v>
      </c>
      <c r="BG186" s="262">
        <v>2</v>
      </c>
      <c r="BH186" s="262">
        <v>3.15</v>
      </c>
      <c r="BI186" s="262">
        <v>9.4</v>
      </c>
      <c r="BJ186" s="262">
        <v>30</v>
      </c>
      <c r="BK186" s="262">
        <f t="shared" si="94"/>
        <v>243404</v>
      </c>
      <c r="BL186" s="262">
        <f t="shared" si="95"/>
        <v>-73</v>
      </c>
      <c r="BM186" s="274">
        <f t="shared" si="96"/>
        <v>-2.9982298122615278E-4</v>
      </c>
      <c r="BN186" s="262">
        <f t="shared" si="97"/>
        <v>3.5008369349315196E-3</v>
      </c>
      <c r="BO186" s="262">
        <f t="shared" si="84"/>
        <v>1.1571337539023406E-3</v>
      </c>
      <c r="BP186" s="262">
        <f t="shared" si="85"/>
        <v>9.1773770415911791E-4</v>
      </c>
      <c r="BQ186" s="262">
        <f t="shared" si="86"/>
        <v>2.6296572704685999E-4</v>
      </c>
      <c r="BR186" s="262">
        <f t="shared" si="87"/>
        <v>5.6176159134005668E-5</v>
      </c>
      <c r="BS186" s="262">
        <f t="shared" si="98"/>
        <v>374.5895520376726</v>
      </c>
      <c r="BT186" s="262">
        <f t="shared" si="99"/>
        <v>123.81331166755044</v>
      </c>
      <c r="BU186" s="262">
        <f t="shared" si="100"/>
        <v>98.197934345025615</v>
      </c>
      <c r="BV186" s="262">
        <f t="shared" si="101"/>
        <v>28.137332794014018</v>
      </c>
      <c r="BW186" s="262">
        <f t="shared" si="102"/>
        <v>6.0108490273386064</v>
      </c>
      <c r="BX186" s="262">
        <f t="shared" si="103"/>
        <v>374.5895520376726</v>
      </c>
      <c r="BY186" s="262">
        <f t="shared" si="104"/>
        <v>247.62662333510087</v>
      </c>
      <c r="BZ186" s="262">
        <f t="shared" si="105"/>
        <v>309.32349318683066</v>
      </c>
      <c r="CA186" s="262">
        <f t="shared" si="106"/>
        <v>264.4909282637318</v>
      </c>
      <c r="CB186" s="262">
        <f t="shared" si="107"/>
        <v>180.32547082015819</v>
      </c>
      <c r="CC186" s="262">
        <f t="shared" si="108"/>
        <v>1376.3560676434943</v>
      </c>
      <c r="CD186" s="262">
        <f t="shared" si="109"/>
        <v>56.605407261910131</v>
      </c>
      <c r="CE186" s="262">
        <f t="shared" si="110"/>
        <v>186.70399161107255</v>
      </c>
      <c r="CF186" s="262">
        <f t="shared" si="111"/>
        <v>340.17520416845872</v>
      </c>
      <c r="CG186" s="262">
        <f t="shared" si="112"/>
        <v>294.93950066241172</v>
      </c>
      <c r="CH186" s="262">
        <f t="shared" si="113"/>
        <v>183.87145974548955</v>
      </c>
      <c r="CI186" s="262">
        <f t="shared" si="114"/>
        <v>146.66974382625577</v>
      </c>
      <c r="CJ186" s="262">
        <f t="shared" si="115"/>
        <v>83.585131937682718</v>
      </c>
      <c r="CK186" s="262">
        <f t="shared" si="116"/>
        <v>35.584741640677422</v>
      </c>
      <c r="CL186" s="262">
        <f t="shared" si="117"/>
        <v>20.285677312797997</v>
      </c>
      <c r="CM186" s="262">
        <f t="shared" si="118"/>
        <v>27.935209476737711</v>
      </c>
      <c r="CN186" s="262">
        <f>CD186*parameters!J$4+CE186*parameters!K$4+CF186*parameters!L$4+CG186*parameters!M$4+CH186*parameters!N$4+CI186*parameters!O$4+CJ186*parameters!P$4+CK186*parameters!Q$4+CL186*parameters!R$4+CM186*parameters!S$4</f>
        <v>126214.73651470685</v>
      </c>
      <c r="CO186" s="262">
        <f t="shared" si="119"/>
        <v>74956.477331475398</v>
      </c>
      <c r="CP186" s="262">
        <f t="shared" si="120"/>
        <v>24775.409882255044</v>
      </c>
      <c r="CQ186" s="262">
        <f t="shared" si="121"/>
        <v>19649.697114324128</v>
      </c>
      <c r="CR186" s="262">
        <f t="shared" si="122"/>
        <v>5630.3635172680442</v>
      </c>
      <c r="CS186" s="262">
        <f t="shared" si="123"/>
        <v>1202.7886693842306</v>
      </c>
      <c r="CT186" s="349" t="s">
        <v>4267</v>
      </c>
      <c r="CU186" t="s">
        <v>4268</v>
      </c>
      <c r="CV186" t="s">
        <v>4269</v>
      </c>
      <c r="CW186">
        <v>329497</v>
      </c>
      <c r="CX186" s="262">
        <v>4.9722937347019464E-2</v>
      </c>
      <c r="CY186">
        <v>28551</v>
      </c>
      <c r="CZ186">
        <v>0.91334974000000002</v>
      </c>
      <c r="DA186">
        <v>226259</v>
      </c>
      <c r="DB186">
        <v>97534</v>
      </c>
      <c r="DC186">
        <v>2206</v>
      </c>
      <c r="DD186">
        <v>1972</v>
      </c>
      <c r="DE186">
        <v>656</v>
      </c>
      <c r="DF186">
        <v>874</v>
      </c>
      <c r="DG186">
        <v>206654</v>
      </c>
      <c r="DH186">
        <v>89082</v>
      </c>
      <c r="DI186">
        <v>2014</v>
      </c>
      <c r="DJ186">
        <v>1801</v>
      </c>
      <c r="DK186">
        <v>600</v>
      </c>
      <c r="DL186">
        <v>798</v>
      </c>
      <c r="DM186" s="262">
        <v>19605</v>
      </c>
      <c r="DN186" s="262">
        <v>8452</v>
      </c>
      <c r="DO186" s="262">
        <v>192</v>
      </c>
      <c r="DP186" s="262">
        <v>171</v>
      </c>
      <c r="DQ186" s="262">
        <v>56</v>
      </c>
      <c r="DR186" s="262">
        <v>76</v>
      </c>
      <c r="DS186" s="262">
        <v>0.68668000012139718</v>
      </c>
      <c r="DT186" s="262">
        <v>0.29600876487494576</v>
      </c>
      <c r="DU186" s="262">
        <v>6.6950533692264266E-3</v>
      </c>
      <c r="DV186" s="262">
        <v>5.9848799837327804E-3</v>
      </c>
      <c r="DW186" s="262">
        <v>1.9909134225804788E-3</v>
      </c>
      <c r="DX186" s="262">
        <v>2.6525279441087478E-3</v>
      </c>
      <c r="DY186" s="262">
        <v>13706.06</v>
      </c>
      <c r="DZ186" s="262">
        <v>8005.16</v>
      </c>
      <c r="EA186" s="262">
        <v>40.229999999999997</v>
      </c>
      <c r="EB186" s="262">
        <v>1358.43</v>
      </c>
      <c r="EC186" s="262">
        <v>368.35</v>
      </c>
      <c r="ED186" s="262">
        <v>471.79</v>
      </c>
      <c r="EE186" s="262">
        <f t="shared" si="88"/>
        <v>0.57227760143832862</v>
      </c>
      <c r="EF186" s="262">
        <f t="shared" si="89"/>
        <v>0.33424439729069116</v>
      </c>
      <c r="EG186" s="262">
        <f t="shared" si="90"/>
        <v>1.6797480753669516E-3</v>
      </c>
      <c r="EH186" s="262">
        <f t="shared" si="91"/>
        <v>5.6719368084035007E-2</v>
      </c>
      <c r="EI186" s="262">
        <f t="shared" si="92"/>
        <v>1.5379945402968349E-2</v>
      </c>
      <c r="EJ186" s="262">
        <f t="shared" si="93"/>
        <v>1.9698939708609847E-2</v>
      </c>
      <c r="EK186" s="262">
        <v>6.9496636000000002E-3</v>
      </c>
      <c r="EP186" s="262">
        <v>6.3567013972086299E-3</v>
      </c>
      <c r="EQ186" s="262">
        <v>4.8620914571465078E-2</v>
      </c>
      <c r="EU186" s="262">
        <v>4958.2299999999996</v>
      </c>
    </row>
    <row r="187" spans="1:151">
      <c r="A187" s="352">
        <v>8119</v>
      </c>
      <c r="B187" s="262">
        <v>8</v>
      </c>
      <c r="C187" s="262">
        <v>1</v>
      </c>
      <c r="D187" s="262">
        <v>19</v>
      </c>
      <c r="E187" s="262" t="s">
        <v>187</v>
      </c>
      <c r="F187" s="262" t="s">
        <v>2569</v>
      </c>
      <c r="G187" s="262" t="s">
        <v>2570</v>
      </c>
      <c r="H187" s="262" t="s">
        <v>2202</v>
      </c>
      <c r="I187" s="262">
        <v>4.8835208743314481E-3</v>
      </c>
      <c r="J187" s="262">
        <v>1.5888273779567186</v>
      </c>
      <c r="K187" s="262">
        <v>1.6138342277877162</v>
      </c>
      <c r="L187" s="262">
        <v>2.1712325559614123</v>
      </c>
      <c r="M187" s="262">
        <v>2.00079012345679</v>
      </c>
      <c r="N187" s="262">
        <v>2.221415182755389</v>
      </c>
      <c r="O187" s="262">
        <v>3.2040562177548479</v>
      </c>
      <c r="P187" s="262">
        <v>2.2721969006381038</v>
      </c>
      <c r="Q187" s="262">
        <v>1.741838134430727</v>
      </c>
      <c r="R187" s="262">
        <v>1.8673469387755102</v>
      </c>
      <c r="S187" s="262">
        <v>1.8507588532883643</v>
      </c>
      <c r="T187" s="262">
        <v>1.8507588532883643</v>
      </c>
      <c r="U187">
        <v>7948</v>
      </c>
      <c r="V187">
        <v>8385</v>
      </c>
      <c r="W187">
        <v>42708</v>
      </c>
      <c r="X187">
        <v>14393</v>
      </c>
      <c r="Y187">
        <v>11106</v>
      </c>
      <c r="Z187">
        <v>6683</v>
      </c>
      <c r="AA187">
        <v>6523</v>
      </c>
      <c r="AB187">
        <v>0</v>
      </c>
      <c r="AC187">
        <v>12628</v>
      </c>
      <c r="AD187">
        <v>13532</v>
      </c>
      <c r="AE187">
        <v>92729</v>
      </c>
      <c r="AF187">
        <v>29739</v>
      </c>
      <c r="AG187">
        <v>30473</v>
      </c>
      <c r="AH187">
        <v>12022</v>
      </c>
      <c r="AI187" s="262">
        <v>12073</v>
      </c>
      <c r="AJ187" s="262">
        <v>0</v>
      </c>
      <c r="AK187" s="262">
        <v>0.55159129522016259</v>
      </c>
      <c r="AL187" s="262">
        <v>0.23602679392699846</v>
      </c>
      <c r="AM187" s="262">
        <v>0.17319741583611986</v>
      </c>
      <c r="AN187" s="262">
        <v>3.3005443192762607E-2</v>
      </c>
      <c r="AO187" s="262">
        <v>6.1790518239565407E-3</v>
      </c>
      <c r="AP187" s="262">
        <v>3.4719995034088909E-2</v>
      </c>
      <c r="AQ187" s="262">
        <v>0.12933094693717087</v>
      </c>
      <c r="AR187" s="262">
        <v>0.24718857012797565</v>
      </c>
      <c r="AS187" s="262">
        <v>0.22347117185156065</v>
      </c>
      <c r="AT187" s="262">
        <v>0.13325712039230697</v>
      </c>
      <c r="AU187" s="262">
        <v>0.10508074778344489</v>
      </c>
      <c r="AV187" s="262">
        <v>6.3248119678457254E-2</v>
      </c>
      <c r="AW187" s="262">
        <v>2.6846956827610464E-2</v>
      </c>
      <c r="AX187" s="262">
        <v>1.5430534145811565E-2</v>
      </c>
      <c r="AY187" s="262">
        <v>2.1425837221572746E-2</v>
      </c>
      <c r="AZ187" s="262">
        <v>50972</v>
      </c>
      <c r="BA187" s="262">
        <v>21811</v>
      </c>
      <c r="BB187" s="262">
        <v>16005</v>
      </c>
      <c r="BC187" s="262">
        <v>3050</v>
      </c>
      <c r="BD187" s="262">
        <v>571</v>
      </c>
      <c r="BE187" s="262">
        <v>193329</v>
      </c>
      <c r="BF187" s="262">
        <v>1</v>
      </c>
      <c r="BG187" s="262">
        <v>2</v>
      </c>
      <c r="BH187" s="262">
        <v>3.3</v>
      </c>
      <c r="BI187" s="262">
        <v>7.2</v>
      </c>
      <c r="BJ187" s="262">
        <v>42</v>
      </c>
      <c r="BK187" s="262">
        <f t="shared" si="94"/>
        <v>193353</v>
      </c>
      <c r="BL187" s="262">
        <f t="shared" si="95"/>
        <v>24</v>
      </c>
      <c r="BM187" s="274">
        <f t="shared" si="96"/>
        <v>1.2414071349875085E-4</v>
      </c>
      <c r="BN187" s="262">
        <f t="shared" si="97"/>
        <v>2.6937076043071842E-3</v>
      </c>
      <c r="BO187" s="262">
        <f t="shared" si="84"/>
        <v>1.152641775044024E-3</v>
      </c>
      <c r="BP187" s="262">
        <f t="shared" si="85"/>
        <v>8.4581319561595546E-4</v>
      </c>
      <c r="BQ187" s="262">
        <f t="shared" si="86"/>
        <v>1.6118277079841701E-4</v>
      </c>
      <c r="BR187" s="262">
        <f t="shared" si="87"/>
        <v>3.0175528565867576E-5</v>
      </c>
      <c r="BS187" s="262">
        <f t="shared" si="98"/>
        <v>288.22671366086871</v>
      </c>
      <c r="BT187" s="262">
        <f t="shared" si="99"/>
        <v>123.33266992971056</v>
      </c>
      <c r="BU187" s="262">
        <f t="shared" si="100"/>
        <v>90.50201193090723</v>
      </c>
      <c r="BV187" s="262">
        <f t="shared" si="101"/>
        <v>17.246556475430619</v>
      </c>
      <c r="BW187" s="262">
        <f t="shared" si="102"/>
        <v>3.2287815565478306</v>
      </c>
      <c r="BX187" s="262">
        <f t="shared" si="103"/>
        <v>288.22671366086871</v>
      </c>
      <c r="BY187" s="262">
        <f t="shared" si="104"/>
        <v>246.66533985942112</v>
      </c>
      <c r="BZ187" s="262">
        <f t="shared" si="105"/>
        <v>298.65663937199383</v>
      </c>
      <c r="CA187" s="262">
        <f t="shared" si="106"/>
        <v>124.17520662310046</v>
      </c>
      <c r="CB187" s="262">
        <f t="shared" si="107"/>
        <v>135.60882537500888</v>
      </c>
      <c r="CC187" s="262">
        <f t="shared" si="108"/>
        <v>1093.3327248903931</v>
      </c>
      <c r="CD187" s="262">
        <f t="shared" si="109"/>
        <v>37.960506778801346</v>
      </c>
      <c r="CE187" s="262">
        <f t="shared" si="110"/>
        <v>141.40175662747188</v>
      </c>
      <c r="CF187" s="262">
        <f t="shared" si="111"/>
        <v>270.25935293977966</v>
      </c>
      <c r="CG187" s="262">
        <f t="shared" si="112"/>
        <v>244.32834525491612</v>
      </c>
      <c r="CH187" s="262">
        <f t="shared" si="113"/>
        <v>145.69437054956816</v>
      </c>
      <c r="CI187" s="262">
        <f t="shared" si="114"/>
        <v>114.88822030759394</v>
      </c>
      <c r="CJ187" s="262">
        <f t="shared" si="115"/>
        <v>69.151239032241364</v>
      </c>
      <c r="CK187" s="262">
        <f t="shared" si="116"/>
        <v>29.352656463346094</v>
      </c>
      <c r="CL187" s="262">
        <f t="shared" si="117"/>
        <v>16.870707944154415</v>
      </c>
      <c r="CM187" s="262">
        <f t="shared" si="118"/>
        <v>23.425568992520141</v>
      </c>
      <c r="CN187" s="262">
        <f>CD187*parameters!J$4+CE187*parameters!K$4+CF187*parameters!L$4+CG187*parameters!M$4+CH187*parameters!N$4+CI187*parameters!O$4+CJ187*parameters!P$4+CK187*parameters!Q$4+CL187*parameters!R$4+CM187*parameters!S$4</f>
        <v>101466.19499508099</v>
      </c>
      <c r="CO187" s="262">
        <f t="shared" si="119"/>
        <v>55967.869918398304</v>
      </c>
      <c r="CP187" s="262">
        <f t="shared" si="120"/>
        <v>23948.740696660625</v>
      </c>
      <c r="CQ187" s="262">
        <f t="shared" si="121"/>
        <v>17573.682767871866</v>
      </c>
      <c r="CR187" s="262">
        <f t="shared" si="122"/>
        <v>3348.9367348959195</v>
      </c>
      <c r="CS187" s="262">
        <f t="shared" si="123"/>
        <v>626.96487725428528</v>
      </c>
      <c r="CT187" s="349" t="s">
        <v>4270</v>
      </c>
      <c r="CU187" t="s">
        <v>4271</v>
      </c>
      <c r="CV187" t="s">
        <v>4272</v>
      </c>
      <c r="CW187">
        <v>262043</v>
      </c>
      <c r="CX187" s="262">
        <v>3.9543752056088587E-2</v>
      </c>
      <c r="CY187">
        <v>26787</v>
      </c>
      <c r="CZ187">
        <v>0.89777631999999996</v>
      </c>
      <c r="DA187">
        <v>178619</v>
      </c>
      <c r="DB187">
        <v>79104</v>
      </c>
      <c r="DC187">
        <v>1888</v>
      </c>
      <c r="DD187">
        <v>1304</v>
      </c>
      <c r="DE187">
        <v>503</v>
      </c>
      <c r="DF187">
        <v>621</v>
      </c>
      <c r="DG187">
        <v>160364</v>
      </c>
      <c r="DH187">
        <v>71016</v>
      </c>
      <c r="DI187">
        <v>1694</v>
      </c>
      <c r="DJ187">
        <v>1171</v>
      </c>
      <c r="DK187">
        <v>452</v>
      </c>
      <c r="DL187">
        <v>558</v>
      </c>
      <c r="DM187" s="262">
        <v>18255</v>
      </c>
      <c r="DN187" s="262">
        <v>8088</v>
      </c>
      <c r="DO187" s="262">
        <v>194</v>
      </c>
      <c r="DP187" s="262">
        <v>133</v>
      </c>
      <c r="DQ187" s="262">
        <v>51</v>
      </c>
      <c r="DR187" s="262">
        <v>63</v>
      </c>
      <c r="DS187" s="262">
        <v>0.68164003617726865</v>
      </c>
      <c r="DT187" s="262">
        <v>0.30187411989635288</v>
      </c>
      <c r="DU187" s="262">
        <v>7.2049243826394901E-3</v>
      </c>
      <c r="DV187" s="262">
        <v>4.9762825185179528E-3</v>
      </c>
      <c r="DW187" s="262">
        <v>1.9195322905019405E-3</v>
      </c>
      <c r="DX187" s="262">
        <v>2.3698400644169087E-3</v>
      </c>
      <c r="DY187" s="262">
        <v>10900.18</v>
      </c>
      <c r="DZ187" s="262">
        <v>6366.36</v>
      </c>
      <c r="EA187" s="262">
        <v>31.99</v>
      </c>
      <c r="EB187" s="262">
        <v>1080.33</v>
      </c>
      <c r="EC187" s="262">
        <v>292.95</v>
      </c>
      <c r="ED187" s="262">
        <v>375.21</v>
      </c>
      <c r="EE187" s="262">
        <f t="shared" si="88"/>
        <v>0.57227744812574355</v>
      </c>
      <c r="EF187" s="262">
        <f t="shared" si="89"/>
        <v>0.33424441198675697</v>
      </c>
      <c r="EG187" s="262">
        <f t="shared" si="90"/>
        <v>1.6795278211499749E-3</v>
      </c>
      <c r="EH187" s="262">
        <f t="shared" si="91"/>
        <v>5.6719108815972259E-2</v>
      </c>
      <c r="EI187" s="262">
        <f t="shared" si="92"/>
        <v>1.53803587122815E-2</v>
      </c>
      <c r="EJ187" s="262">
        <f t="shared" si="93"/>
        <v>1.9699144538095723E-2</v>
      </c>
      <c r="EK187" s="262">
        <v>5.5269437999999997E-3</v>
      </c>
      <c r="EP187" s="262">
        <v>5.0726095900489807E-3</v>
      </c>
      <c r="EQ187" s="262">
        <v>3.8799198219452144E-2</v>
      </c>
      <c r="EU187" s="262">
        <v>3956.64</v>
      </c>
    </row>
    <row r="188" spans="1:151">
      <c r="A188" s="352">
        <v>8121</v>
      </c>
      <c r="B188" s="262">
        <v>8</v>
      </c>
      <c r="C188" s="262">
        <v>1</v>
      </c>
      <c r="D188" s="262">
        <v>21</v>
      </c>
      <c r="E188" s="262" t="s">
        <v>187</v>
      </c>
      <c r="F188" s="262" t="s">
        <v>2571</v>
      </c>
      <c r="G188" s="262" t="s">
        <v>2572</v>
      </c>
      <c r="H188" s="262" t="s">
        <v>2202</v>
      </c>
      <c r="I188" s="262">
        <v>1.1647965413665276E-3</v>
      </c>
      <c r="J188" s="262">
        <v>1.9773114010209869</v>
      </c>
      <c r="K188" s="262">
        <v>1.8217317487266553</v>
      </c>
      <c r="L188" s="262">
        <v>2.8131061361370433</v>
      </c>
      <c r="M188" s="262">
        <v>2.6861313868613137</v>
      </c>
      <c r="N188" s="262">
        <v>2.8159999999999998</v>
      </c>
      <c r="O188" s="262">
        <v>3.9810201660735469</v>
      </c>
      <c r="P188" s="262">
        <v>2.9961139896373057</v>
      </c>
      <c r="Q188" s="262">
        <v>2.3043478260869565</v>
      </c>
      <c r="R188" s="262">
        <v>2.16</v>
      </c>
      <c r="S188" s="262">
        <v>3.2222222222222223</v>
      </c>
      <c r="T188" s="262">
        <v>3.2222222222222223</v>
      </c>
      <c r="U188">
        <v>1763</v>
      </c>
      <c r="V188">
        <v>3534</v>
      </c>
      <c r="W188">
        <v>11033</v>
      </c>
      <c r="X188">
        <v>2805</v>
      </c>
      <c r="Y188">
        <v>1615</v>
      </c>
      <c r="Z188">
        <v>1192</v>
      </c>
      <c r="AA188">
        <v>545</v>
      </c>
      <c r="AB188">
        <v>0</v>
      </c>
      <c r="AC188">
        <v>3486</v>
      </c>
      <c r="AD188">
        <v>6438</v>
      </c>
      <c r="AE188">
        <v>31037</v>
      </c>
      <c r="AF188">
        <v>7632</v>
      </c>
      <c r="AG188">
        <v>5669</v>
      </c>
      <c r="AH188">
        <v>2671</v>
      </c>
      <c r="AI188" s="262">
        <v>1755</v>
      </c>
      <c r="AJ188" s="262">
        <v>0</v>
      </c>
      <c r="AK188" s="262">
        <v>0.52347897100857488</v>
      </c>
      <c r="AL188" s="262">
        <v>0.17821332970373396</v>
      </c>
      <c r="AM188" s="262">
        <v>0.21686856313234426</v>
      </c>
      <c r="AN188" s="262">
        <v>6.6285558731455016E-2</v>
      </c>
      <c r="AO188" s="262">
        <v>1.5153577423891838E-2</v>
      </c>
      <c r="AP188" s="262">
        <v>4.7404457486201354E-2</v>
      </c>
      <c r="AQ188" s="262">
        <v>0.16104240899881228</v>
      </c>
      <c r="AR188" s="262">
        <v>0.28909033745546009</v>
      </c>
      <c r="AS188" s="262">
        <v>0.22509257318521625</v>
      </c>
      <c r="AT188" s="262">
        <v>0.11604834765597709</v>
      </c>
      <c r="AU188" s="262">
        <v>7.599734507091456E-2</v>
      </c>
      <c r="AV188" s="262">
        <v>4.2426465450988611E-2</v>
      </c>
      <c r="AW188" s="262">
        <v>1.6313840564521762E-2</v>
      </c>
      <c r="AX188" s="262">
        <v>1.0287850206106336E-2</v>
      </c>
      <c r="AY188" s="262">
        <v>1.6296373925801719E-2</v>
      </c>
      <c r="AZ188" s="262">
        <v>11538</v>
      </c>
      <c r="BA188" s="262">
        <v>3928</v>
      </c>
      <c r="BB188" s="262">
        <v>4780</v>
      </c>
      <c r="BC188" s="262">
        <v>1461</v>
      </c>
      <c r="BD188" s="262">
        <v>334</v>
      </c>
      <c r="BE188" s="262">
        <v>57252</v>
      </c>
      <c r="BF188" s="262">
        <v>1</v>
      </c>
      <c r="BG188" s="262">
        <v>2</v>
      </c>
      <c r="BH188" s="262">
        <v>3.12</v>
      </c>
      <c r="BI188" s="262">
        <v>9.4</v>
      </c>
      <c r="BJ188" s="262">
        <v>28</v>
      </c>
      <c r="BK188" s="262">
        <f t="shared" si="94"/>
        <v>57393</v>
      </c>
      <c r="BL188" s="262">
        <f t="shared" si="95"/>
        <v>141</v>
      </c>
      <c r="BM188" s="274">
        <f t="shared" si="96"/>
        <v>2.4627960595263046E-3</v>
      </c>
      <c r="BN188" s="262">
        <f t="shared" si="97"/>
        <v>6.0974649490889684E-4</v>
      </c>
      <c r="BO188" s="262">
        <f t="shared" si="84"/>
        <v>2.0758227006432197E-4</v>
      </c>
      <c r="BP188" s="262">
        <f t="shared" si="85"/>
        <v>2.5260775226768306E-4</v>
      </c>
      <c r="BQ188" s="262">
        <f t="shared" si="86"/>
        <v>7.7209189552946634E-5</v>
      </c>
      <c r="BR188" s="262">
        <f t="shared" si="87"/>
        <v>1.7650834572679108E-5</v>
      </c>
      <c r="BS188" s="262">
        <f t="shared" si="98"/>
        <v>65.242874955251963</v>
      </c>
      <c r="BT188" s="262">
        <f t="shared" si="99"/>
        <v>22.211302896882451</v>
      </c>
      <c r="BU188" s="262">
        <f t="shared" si="100"/>
        <v>27.029029492642088</v>
      </c>
      <c r="BV188" s="262">
        <f t="shared" si="101"/>
        <v>8.2613832821652906</v>
      </c>
      <c r="BW188" s="262">
        <f t="shared" si="102"/>
        <v>1.8886392992766645</v>
      </c>
      <c r="BX188" s="262">
        <f t="shared" si="103"/>
        <v>65.242874955251963</v>
      </c>
      <c r="BY188" s="262">
        <f t="shared" si="104"/>
        <v>44.422605793764902</v>
      </c>
      <c r="BZ188" s="262">
        <f t="shared" si="105"/>
        <v>84.330572017043323</v>
      </c>
      <c r="CA188" s="262">
        <f t="shared" si="106"/>
        <v>77.657002852353742</v>
      </c>
      <c r="CB188" s="262">
        <f t="shared" si="107"/>
        <v>52.881900379746604</v>
      </c>
      <c r="CC188" s="262">
        <f t="shared" si="108"/>
        <v>324.53495599816051</v>
      </c>
      <c r="CD188" s="262">
        <f t="shared" si="109"/>
        <v>15.384403524401026</v>
      </c>
      <c r="CE188" s="262">
        <f t="shared" si="110"/>
        <v>52.26389111826731</v>
      </c>
      <c r="CF188" s="262">
        <f t="shared" si="111"/>
        <v>93.819919945601114</v>
      </c>
      <c r="CG188" s="262">
        <f t="shared" si="112"/>
        <v>73.050408334176879</v>
      </c>
      <c r="CH188" s="262">
        <f t="shared" si="113"/>
        <v>37.661745400191755</v>
      </c>
      <c r="CI188" s="262">
        <f t="shared" si="114"/>
        <v>24.663795038566278</v>
      </c>
      <c r="CJ188" s="262">
        <f t="shared" si="115"/>
        <v>13.768871098294067</v>
      </c>
      <c r="CK188" s="262">
        <f t="shared" si="116"/>
        <v>5.2944115297680758</v>
      </c>
      <c r="CL188" s="262">
        <f t="shared" si="117"/>
        <v>3.3387670139543864</v>
      </c>
      <c r="CM188" s="262">
        <f t="shared" si="118"/>
        <v>5.2887429949396312</v>
      </c>
      <c r="CN188" s="262">
        <f>CD188*parameters!J$4+CE188*parameters!K$4+CF188*parameters!L$4+CG188*parameters!M$4+CH188*parameters!N$4+CI188*parameters!O$4+CJ188*parameters!P$4+CK188*parameters!Q$4+CL188*parameters!R$4+CM188*parameters!S$4</f>
        <v>27518.951003631839</v>
      </c>
      <c r="CO188" s="262">
        <f t="shared" si="119"/>
        <v>14405.592154616585</v>
      </c>
      <c r="CP188" s="262">
        <f t="shared" si="120"/>
        <v>4904.2438883111417</v>
      </c>
      <c r="CQ188" s="262">
        <f t="shared" si="121"/>
        <v>5967.9953630670198</v>
      </c>
      <c r="CR188" s="262">
        <f t="shared" si="122"/>
        <v>1824.1090429792712</v>
      </c>
      <c r="CS188" s="262">
        <f t="shared" si="123"/>
        <v>417.01055465782105</v>
      </c>
      <c r="CT188" s="349" t="s">
        <v>4273</v>
      </c>
      <c r="CU188" t="s">
        <v>4274</v>
      </c>
      <c r="CV188" t="s">
        <v>4275</v>
      </c>
      <c r="CW188">
        <v>66712</v>
      </c>
      <c r="CX188" s="262">
        <v>1.006721334729713E-2</v>
      </c>
      <c r="CY188">
        <v>9423</v>
      </c>
      <c r="CZ188">
        <v>0.85875104999999996</v>
      </c>
      <c r="DA188">
        <v>43761</v>
      </c>
      <c r="DB188">
        <v>21795</v>
      </c>
      <c r="DC188">
        <v>505</v>
      </c>
      <c r="DD188">
        <v>422</v>
      </c>
      <c r="DE188">
        <v>108</v>
      </c>
      <c r="DF188">
        <v>121</v>
      </c>
      <c r="DG188">
        <v>37582</v>
      </c>
      <c r="DH188">
        <v>18718</v>
      </c>
      <c r="DI188">
        <v>434</v>
      </c>
      <c r="DJ188">
        <v>362</v>
      </c>
      <c r="DK188">
        <v>93</v>
      </c>
      <c r="DL188">
        <v>104</v>
      </c>
      <c r="DM188" s="262">
        <v>6179</v>
      </c>
      <c r="DN188" s="262">
        <v>3077</v>
      </c>
      <c r="DO188" s="262">
        <v>71</v>
      </c>
      <c r="DP188" s="262">
        <v>60</v>
      </c>
      <c r="DQ188" s="262">
        <v>15</v>
      </c>
      <c r="DR188" s="262">
        <v>17</v>
      </c>
      <c r="DS188" s="262">
        <v>0.65596894112003834</v>
      </c>
      <c r="DT188" s="262">
        <v>0.32670284206739419</v>
      </c>
      <c r="DU188" s="262">
        <v>7.5698525002997966E-3</v>
      </c>
      <c r="DV188" s="262">
        <v>6.3256985250029979E-3</v>
      </c>
      <c r="DW188" s="262">
        <v>1.6188991485789662E-3</v>
      </c>
      <c r="DX188" s="262">
        <v>1.8137666386856938E-3</v>
      </c>
      <c r="DY188" s="262">
        <v>2775.02</v>
      </c>
      <c r="DZ188" s="262">
        <v>1620.77</v>
      </c>
      <c r="EA188" s="262">
        <v>8.14</v>
      </c>
      <c r="EB188" s="262">
        <v>275.04000000000002</v>
      </c>
      <c r="EC188" s="262">
        <v>74.58</v>
      </c>
      <c r="ED188" s="262">
        <v>95.52</v>
      </c>
      <c r="EE188" s="262">
        <f t="shared" si="88"/>
        <v>0.57227880810134724</v>
      </c>
      <c r="EF188" s="262">
        <f t="shared" si="89"/>
        <v>0.33424347349079303</v>
      </c>
      <c r="EG188" s="262">
        <f t="shared" si="90"/>
        <v>1.6786724052240945E-3</v>
      </c>
      <c r="EH188" s="262">
        <f t="shared" si="91"/>
        <v>5.6720154586343358E-2</v>
      </c>
      <c r="EI188" s="262">
        <f t="shared" si="92"/>
        <v>1.5380268793809944E-2</v>
      </c>
      <c r="EJ188" s="262">
        <f t="shared" si="93"/>
        <v>1.9698622622482245E-2</v>
      </c>
      <c r="EK188" s="262">
        <v>1.4070718E-3</v>
      </c>
      <c r="EP188" s="262">
        <v>1.4469393384966714E-3</v>
      </c>
      <c r="EQ188" s="262">
        <v>1.1067298834900721E-2</v>
      </c>
      <c r="EU188" s="262">
        <v>1128.6099999999999</v>
      </c>
    </row>
    <row r="189" spans="1:151">
      <c r="A189" s="352">
        <v>8125</v>
      </c>
      <c r="B189" s="262">
        <v>8</v>
      </c>
      <c r="C189" s="262">
        <v>1</v>
      </c>
      <c r="D189" s="262">
        <v>25</v>
      </c>
      <c r="E189" s="262" t="s">
        <v>187</v>
      </c>
      <c r="F189" s="262" t="s">
        <v>2573</v>
      </c>
      <c r="G189" s="262" t="s">
        <v>2574</v>
      </c>
      <c r="H189" s="262" t="s">
        <v>2202</v>
      </c>
      <c r="I189" s="262">
        <v>4.6617756591609046E-3</v>
      </c>
      <c r="J189" s="262">
        <v>1.3911149825783973</v>
      </c>
      <c r="K189" s="262">
        <v>1.3637202152190622</v>
      </c>
      <c r="L189" s="262">
        <v>1.622397989777562</v>
      </c>
      <c r="M189" s="262">
        <v>1.6142278253039171</v>
      </c>
      <c r="N189" s="262">
        <v>1.7065653367109985</v>
      </c>
      <c r="O189" s="262">
        <v>2.6227085405712662</v>
      </c>
      <c r="P189" s="262">
        <v>1.8325365205843294</v>
      </c>
      <c r="Q189" s="262">
        <v>1.4773682908731141</v>
      </c>
      <c r="R189" s="262">
        <v>1.5421611492816989</v>
      </c>
      <c r="S189" s="262">
        <v>1.4252758274824473</v>
      </c>
      <c r="T189" s="262">
        <v>1.4252758274824473</v>
      </c>
      <c r="U189">
        <v>8036</v>
      </c>
      <c r="V189">
        <v>6505</v>
      </c>
      <c r="W189">
        <v>35021</v>
      </c>
      <c r="X189">
        <v>15842</v>
      </c>
      <c r="Y189">
        <v>14567</v>
      </c>
      <c r="Z189">
        <v>7245</v>
      </c>
      <c r="AA189">
        <v>5484</v>
      </c>
      <c r="AB189">
        <v>0</v>
      </c>
      <c r="AC189">
        <v>11179</v>
      </c>
      <c r="AD189">
        <v>8871</v>
      </c>
      <c r="AE189">
        <v>56818</v>
      </c>
      <c r="AF189">
        <v>26010</v>
      </c>
      <c r="AG189">
        <v>32255</v>
      </c>
      <c r="AH189">
        <v>10911</v>
      </c>
      <c r="AI189" s="262">
        <v>7816</v>
      </c>
      <c r="AJ189" s="262">
        <v>0</v>
      </c>
      <c r="AK189" s="262">
        <v>0.67470780950653531</v>
      </c>
      <c r="AL189" s="262">
        <v>0.21061521544443562</v>
      </c>
      <c r="AM189" s="262">
        <v>9.2333329554600801E-2</v>
      </c>
      <c r="AN189" s="262">
        <v>1.9430242707990885E-2</v>
      </c>
      <c r="AO189" s="262">
        <v>2.9134027864373734E-3</v>
      </c>
      <c r="AP189" s="262">
        <v>2.3219068931610892E-2</v>
      </c>
      <c r="AQ189" s="262">
        <v>0.1016648018173804</v>
      </c>
      <c r="AR189" s="262">
        <v>0.19422235784762487</v>
      </c>
      <c r="AS189" s="262">
        <v>0.19397823212287663</v>
      </c>
      <c r="AT189" s="262">
        <v>0.15665412131692266</v>
      </c>
      <c r="AU189" s="262">
        <v>0.1416064828942461</v>
      </c>
      <c r="AV189" s="262">
        <v>8.8787169836910457E-2</v>
      </c>
      <c r="AW189" s="262">
        <v>4.0321432204251856E-2</v>
      </c>
      <c r="AX189" s="262">
        <v>2.4738073441155528E-2</v>
      </c>
      <c r="AY189" s="262">
        <v>3.4808259587020648E-2</v>
      </c>
      <c r="AZ189" s="262">
        <v>59518</v>
      </c>
      <c r="BA189" s="262">
        <v>18579</v>
      </c>
      <c r="BB189" s="262">
        <v>8145</v>
      </c>
      <c r="BC189" s="262">
        <v>1714</v>
      </c>
      <c r="BD189" s="262">
        <v>257</v>
      </c>
      <c r="BE189" s="262">
        <v>147471</v>
      </c>
      <c r="BF189" s="262">
        <v>1</v>
      </c>
      <c r="BG189" s="262">
        <v>2</v>
      </c>
      <c r="BH189" s="262">
        <v>3.67</v>
      </c>
      <c r="BI189" s="262">
        <v>9.4</v>
      </c>
      <c r="BJ189" s="262">
        <v>19</v>
      </c>
      <c r="BK189" s="262">
        <f t="shared" si="94"/>
        <v>147563</v>
      </c>
      <c r="BL189" s="262">
        <f t="shared" si="95"/>
        <v>92</v>
      </c>
      <c r="BM189" s="274">
        <f t="shared" si="96"/>
        <v>6.2385146910239975E-4</v>
      </c>
      <c r="BN189" s="262">
        <f t="shared" si="97"/>
        <v>3.1453364434033387E-3</v>
      </c>
      <c r="BO189" s="262">
        <f t="shared" si="84"/>
        <v>9.8184088480779983E-4</v>
      </c>
      <c r="BP189" s="262">
        <f t="shared" si="85"/>
        <v>4.3043726824692016E-4</v>
      </c>
      <c r="BQ189" s="262">
        <f t="shared" si="86"/>
        <v>9.0579432507700567E-5</v>
      </c>
      <c r="BR189" s="262">
        <f t="shared" si="87"/>
        <v>1.3581630195145301E-5</v>
      </c>
      <c r="BS189" s="262">
        <f t="shared" si="98"/>
        <v>336.55099944415724</v>
      </c>
      <c r="BT189" s="262">
        <f t="shared" si="99"/>
        <v>105.05697467443458</v>
      </c>
      <c r="BU189" s="262">
        <f t="shared" si="100"/>
        <v>46.056787702420458</v>
      </c>
      <c r="BV189" s="262">
        <f t="shared" si="101"/>
        <v>9.6919992783239604</v>
      </c>
      <c r="BW189" s="262">
        <f t="shared" si="102"/>
        <v>1.4532344308805472</v>
      </c>
      <c r="BX189" s="262">
        <f t="shared" si="103"/>
        <v>336.55099944415724</v>
      </c>
      <c r="BY189" s="262">
        <f t="shared" si="104"/>
        <v>210.11394934886917</v>
      </c>
      <c r="BZ189" s="262">
        <f t="shared" si="105"/>
        <v>169.02841086788308</v>
      </c>
      <c r="CA189" s="262">
        <f t="shared" si="106"/>
        <v>91.104793216245227</v>
      </c>
      <c r="CB189" s="262">
        <f t="shared" si="107"/>
        <v>27.611454186730395</v>
      </c>
      <c r="CC189" s="262">
        <f t="shared" si="108"/>
        <v>834.40960706388501</v>
      </c>
      <c r="CD189" s="262">
        <f t="shared" si="109"/>
        <v>19.374214183614704</v>
      </c>
      <c r="CE189" s="262">
        <f t="shared" si="110"/>
        <v>84.830087336668115</v>
      </c>
      <c r="CF189" s="262">
        <f t="shared" si="111"/>
        <v>162.06100129465793</v>
      </c>
      <c r="CG189" s="262">
        <f t="shared" si="112"/>
        <v>161.85730044459658</v>
      </c>
      <c r="CH189" s="262">
        <f t="shared" si="113"/>
        <v>130.71370381299161</v>
      </c>
      <c r="CI189" s="262">
        <f t="shared" si="114"/>
        <v>118.15780974948665</v>
      </c>
      <c r="CJ189" s="262">
        <f t="shared" si="115"/>
        <v>74.084867495930879</v>
      </c>
      <c r="CK189" s="262">
        <f t="shared" si="116"/>
        <v>33.644590401802873</v>
      </c>
      <c r="CL189" s="262">
        <f t="shared" si="117"/>
        <v>20.641686139552114</v>
      </c>
      <c r="CM189" s="262">
        <f t="shared" si="118"/>
        <v>29.044346204583608</v>
      </c>
      <c r="CN189" s="262">
        <f>CD189*parameters!J$4+CE189*parameters!K$4+CF189*parameters!L$4+CG189*parameters!M$4+CH189*parameters!N$4+CI189*parameters!O$4+CJ189*parameters!P$4+CK189*parameters!Q$4+CL189*parameters!R$4+CM189*parameters!S$4</f>
        <v>86407.750420393422</v>
      </c>
      <c r="CO189" s="262">
        <f t="shared" si="119"/>
        <v>58299.98401053105</v>
      </c>
      <c r="CP189" s="262">
        <f t="shared" si="120"/>
        <v>18198.786970860183</v>
      </c>
      <c r="CQ189" s="262">
        <f t="shared" si="121"/>
        <v>7978.3152956378817</v>
      </c>
      <c r="CR189" s="262">
        <f t="shared" si="122"/>
        <v>1678.9235625197457</v>
      </c>
      <c r="CS189" s="262">
        <f t="shared" si="123"/>
        <v>251.74058084455933</v>
      </c>
      <c r="CT189" s="349" t="s">
        <v>4276</v>
      </c>
      <c r="CU189" t="s">
        <v>4277</v>
      </c>
      <c r="CV189" t="s">
        <v>4278</v>
      </c>
      <c r="CW189">
        <v>241465</v>
      </c>
      <c r="CX189" s="262">
        <v>3.6438416940057283E-2</v>
      </c>
      <c r="CY189">
        <v>39433</v>
      </c>
      <c r="CZ189">
        <v>0.83669269000000002</v>
      </c>
      <c r="DA189">
        <v>149170</v>
      </c>
      <c r="DB189">
        <v>87690</v>
      </c>
      <c r="DC189">
        <v>1622</v>
      </c>
      <c r="DD189">
        <v>1914</v>
      </c>
      <c r="DE189">
        <v>441</v>
      </c>
      <c r="DF189">
        <v>621</v>
      </c>
      <c r="DG189">
        <v>124808</v>
      </c>
      <c r="DH189">
        <v>73368</v>
      </c>
      <c r="DI189">
        <v>1352</v>
      </c>
      <c r="DJ189">
        <v>1602</v>
      </c>
      <c r="DK189">
        <v>373</v>
      </c>
      <c r="DL189">
        <v>524</v>
      </c>
      <c r="DM189" s="262">
        <v>24362</v>
      </c>
      <c r="DN189" s="262">
        <v>14322</v>
      </c>
      <c r="DO189" s="262">
        <v>270</v>
      </c>
      <c r="DP189" s="262">
        <v>312</v>
      </c>
      <c r="DQ189" s="262">
        <v>68</v>
      </c>
      <c r="DR189" s="262">
        <v>97</v>
      </c>
      <c r="DS189" s="262">
        <v>0.61777069140455143</v>
      </c>
      <c r="DT189" s="262">
        <v>0.36315822168844347</v>
      </c>
      <c r="DU189" s="262">
        <v>6.7173296336943246E-3</v>
      </c>
      <c r="DV189" s="262">
        <v>7.9266146232373214E-3</v>
      </c>
      <c r="DW189" s="262">
        <v>1.8263516451659662E-3</v>
      </c>
      <c r="DX189" s="262">
        <v>2.5718012962541157E-3</v>
      </c>
      <c r="DY189" s="262">
        <v>10044.200000000001</v>
      </c>
      <c r="DZ189" s="262">
        <v>5866.41</v>
      </c>
      <c r="EA189" s="262">
        <v>29.48</v>
      </c>
      <c r="EB189" s="262">
        <v>995.49</v>
      </c>
      <c r="EC189" s="262">
        <v>269.94</v>
      </c>
      <c r="ED189" s="262">
        <v>345.75</v>
      </c>
      <c r="EE189" s="262">
        <f t="shared" si="88"/>
        <v>0.57227767563258958</v>
      </c>
      <c r="EF189" s="262">
        <f t="shared" si="89"/>
        <v>0.33424418859717842</v>
      </c>
      <c r="EG189" s="262">
        <f t="shared" si="90"/>
        <v>1.6796505324116146E-3</v>
      </c>
      <c r="EH189" s="262">
        <f t="shared" si="91"/>
        <v>5.6718972473217034E-2</v>
      </c>
      <c r="EI189" s="262">
        <f t="shared" si="92"/>
        <v>1.5380083606485457E-2</v>
      </c>
      <c r="EJ189" s="262">
        <f t="shared" si="93"/>
        <v>1.9699429158117902E-2</v>
      </c>
      <c r="EK189" s="262">
        <v>5.0929139999999996E-3</v>
      </c>
      <c r="EP189" s="262">
        <v>4.0245731464121611E-3</v>
      </c>
      <c r="EQ189" s="262">
        <v>3.0783013848069835E-2</v>
      </c>
      <c r="EU189" s="262">
        <v>3139.17</v>
      </c>
    </row>
    <row r="190" spans="1:151">
      <c r="A190" s="352">
        <v>8126</v>
      </c>
      <c r="B190" s="262">
        <v>8</v>
      </c>
      <c r="C190" s="262">
        <v>1</v>
      </c>
      <c r="D190" s="262">
        <v>26</v>
      </c>
      <c r="E190" s="262" t="s">
        <v>187</v>
      </c>
      <c r="F190" s="262" t="s">
        <v>2575</v>
      </c>
      <c r="G190" s="262" t="s">
        <v>2576</v>
      </c>
      <c r="H190" s="262" t="s">
        <v>2202</v>
      </c>
      <c r="I190" s="262">
        <v>1.5196628711735343E-3</v>
      </c>
      <c r="J190" s="262">
        <v>1.3421907292589312</v>
      </c>
      <c r="K190" s="262">
        <v>1.3076923076923077</v>
      </c>
      <c r="L190" s="262">
        <v>1.6215808170515098</v>
      </c>
      <c r="M190" s="262">
        <v>1.6616102683780629</v>
      </c>
      <c r="N190" s="262">
        <v>1.8496784565916398</v>
      </c>
      <c r="O190" s="262">
        <v>2.8021748222501044</v>
      </c>
      <c r="P190" s="262">
        <v>1.731748726655348</v>
      </c>
      <c r="Q190" s="262">
        <v>1.5192982456140351</v>
      </c>
      <c r="R190" s="262">
        <v>1.63996399639964</v>
      </c>
      <c r="S190" s="262">
        <v>2.4610169491525422</v>
      </c>
      <c r="T190" s="262">
        <v>2.4610169491525422</v>
      </c>
      <c r="U190">
        <v>3387</v>
      </c>
      <c r="V190">
        <v>1859</v>
      </c>
      <c r="W190">
        <v>11260</v>
      </c>
      <c r="X190">
        <v>4672</v>
      </c>
      <c r="Y190">
        <v>4747</v>
      </c>
      <c r="Z190">
        <v>2536</v>
      </c>
      <c r="AA190">
        <v>1623</v>
      </c>
      <c r="AB190">
        <v>0</v>
      </c>
      <c r="AC190">
        <v>4546</v>
      </c>
      <c r="AD190">
        <v>2431</v>
      </c>
      <c r="AE190">
        <v>18259</v>
      </c>
      <c r="AF190">
        <v>7997</v>
      </c>
      <c r="AG190">
        <v>10780</v>
      </c>
      <c r="AH190">
        <v>3987</v>
      </c>
      <c r="AI190" s="262">
        <v>3993</v>
      </c>
      <c r="AJ190" s="262">
        <v>0</v>
      </c>
      <c r="AK190" s="262">
        <v>0.6664696063430241</v>
      </c>
      <c r="AL190" s="262">
        <v>0.22405758798163861</v>
      </c>
      <c r="AM190" s="262">
        <v>8.366949506190012E-2</v>
      </c>
      <c r="AN190" s="262">
        <v>2.2082348031715122E-2</v>
      </c>
      <c r="AO190" s="262">
        <v>3.7209625817220754E-3</v>
      </c>
      <c r="AP190" s="262">
        <v>2.516110495423388E-2</v>
      </c>
      <c r="AQ190" s="262">
        <v>0.10550835283011123</v>
      </c>
      <c r="AR190" s="262">
        <v>0.19810778639740589</v>
      </c>
      <c r="AS190" s="262">
        <v>0.19948282231252309</v>
      </c>
      <c r="AT190" s="262">
        <v>0.14355785412305544</v>
      </c>
      <c r="AU190" s="262">
        <v>0.13050527439149531</v>
      </c>
      <c r="AV190" s="262">
        <v>8.4164511759635519E-2</v>
      </c>
      <c r="AW190" s="262">
        <v>4.601239584616016E-2</v>
      </c>
      <c r="AX190" s="262">
        <v>2.6987645199688052E-2</v>
      </c>
      <c r="AY190" s="262">
        <v>4.0512252185691419E-2</v>
      </c>
      <c r="AZ190" s="262">
        <v>19165</v>
      </c>
      <c r="BA190" s="262">
        <v>6443</v>
      </c>
      <c r="BB190" s="262">
        <v>2406</v>
      </c>
      <c r="BC190" s="262">
        <v>635</v>
      </c>
      <c r="BD190" s="262">
        <v>107</v>
      </c>
      <c r="BE190" s="262">
        <v>48726</v>
      </c>
      <c r="BF190" s="262">
        <v>1</v>
      </c>
      <c r="BG190" s="262">
        <v>2</v>
      </c>
      <c r="BH190" s="262">
        <v>3.82</v>
      </c>
      <c r="BI190" s="262">
        <v>7.7</v>
      </c>
      <c r="BJ190" s="262">
        <v>24</v>
      </c>
      <c r="BK190" s="262">
        <f t="shared" si="94"/>
        <v>48699</v>
      </c>
      <c r="BL190" s="262">
        <f t="shared" si="95"/>
        <v>-27</v>
      </c>
      <c r="BM190" s="274">
        <f t="shared" si="96"/>
        <v>-5.5411895086811974E-4</v>
      </c>
      <c r="BN190" s="262">
        <f t="shared" si="97"/>
        <v>1.012809115525135E-3</v>
      </c>
      <c r="BO190" s="262">
        <f t="shared" si="84"/>
        <v>3.4049199746039369E-4</v>
      </c>
      <c r="BP190" s="262">
        <f t="shared" si="85"/>
        <v>1.2714942509540699E-4</v>
      </c>
      <c r="BQ190" s="262">
        <f t="shared" si="86"/>
        <v>3.3557724412129442E-5</v>
      </c>
      <c r="BR190" s="262">
        <f t="shared" si="87"/>
        <v>5.6546086804690557E-6</v>
      </c>
      <c r="BS190" s="262">
        <f t="shared" si="98"/>
        <v>108.37057536118944</v>
      </c>
      <c r="BT190" s="262">
        <f t="shared" si="99"/>
        <v>36.432643728262121</v>
      </c>
      <c r="BU190" s="262">
        <f t="shared" si="100"/>
        <v>13.604988485208548</v>
      </c>
      <c r="BV190" s="262">
        <f t="shared" si="101"/>
        <v>3.5906765120978501</v>
      </c>
      <c r="BW190" s="262">
        <f t="shared" si="102"/>
        <v>0.60504312881018896</v>
      </c>
      <c r="BX190" s="262">
        <f t="shared" si="103"/>
        <v>108.37057536118944</v>
      </c>
      <c r="BY190" s="262">
        <f t="shared" si="104"/>
        <v>72.865287456524243</v>
      </c>
      <c r="BZ190" s="262">
        <f t="shared" si="105"/>
        <v>51.97105601349665</v>
      </c>
      <c r="CA190" s="262">
        <f t="shared" si="106"/>
        <v>27.648209143153448</v>
      </c>
      <c r="CB190" s="262">
        <f t="shared" si="107"/>
        <v>14.521035091444535</v>
      </c>
      <c r="CC190" s="262">
        <f t="shared" si="108"/>
        <v>275.37616306580833</v>
      </c>
      <c r="CD190" s="262">
        <f t="shared" si="109"/>
        <v>6.9287685407930262</v>
      </c>
      <c r="CE190" s="262">
        <f t="shared" si="110"/>
        <v>29.05448537374955</v>
      </c>
      <c r="CF190" s="262">
        <f t="shared" si="111"/>
        <v>54.55416209157837</v>
      </c>
      <c r="CG190" s="262">
        <f t="shared" si="112"/>
        <v>54.93281420596103</v>
      </c>
      <c r="CH190" s="262">
        <f t="shared" si="113"/>
        <v>39.53241104636804</v>
      </c>
      <c r="CI190" s="262">
        <f t="shared" si="114"/>
        <v>35.938041721780472</v>
      </c>
      <c r="CJ190" s="262">
        <f t="shared" si="115"/>
        <v>23.176900314675532</v>
      </c>
      <c r="CK190" s="262">
        <f t="shared" si="116"/>
        <v>12.670717021580723</v>
      </c>
      <c r="CL190" s="262">
        <f t="shared" si="117"/>
        <v>7.4317541852714761</v>
      </c>
      <c r="CM190" s="262">
        <f t="shared" si="118"/>
        <v>11.156108564050109</v>
      </c>
      <c r="CN190" s="262">
        <f>CD190*parameters!J$4+CE190*parameters!K$4+CF190*parameters!L$4+CG190*parameters!M$4+CH190*parameters!N$4+CI190*parameters!O$4+CJ190*parameters!P$4+CK190*parameters!Q$4+CL190*parameters!R$4+CM190*parameters!S$4</f>
        <v>28588.573727336032</v>
      </c>
      <c r="CO190" s="262">
        <f t="shared" si="119"/>
        <v>19053.415477966166</v>
      </c>
      <c r="CP190" s="262">
        <f t="shared" si="120"/>
        <v>6405.4868731821553</v>
      </c>
      <c r="CQ190" s="262">
        <f t="shared" si="121"/>
        <v>2391.9915283061096</v>
      </c>
      <c r="CR190" s="262">
        <f t="shared" si="122"/>
        <v>631.30283477738146</v>
      </c>
      <c r="CS190" s="262">
        <f t="shared" si="123"/>
        <v>106.37701310422018</v>
      </c>
      <c r="CT190" s="349" t="s">
        <v>4279</v>
      </c>
      <c r="CU190" t="s">
        <v>4280</v>
      </c>
      <c r="CV190" t="s">
        <v>4281</v>
      </c>
      <c r="CW190">
        <v>81994</v>
      </c>
      <c r="CX190" s="262">
        <v>1.2373352488282181E-2</v>
      </c>
      <c r="CY190">
        <v>13758</v>
      </c>
      <c r="CZ190">
        <v>0.83220722999999996</v>
      </c>
      <c r="DA190">
        <v>44292</v>
      </c>
      <c r="DB190">
        <v>36450</v>
      </c>
      <c r="DC190">
        <v>644</v>
      </c>
      <c r="DD190">
        <v>313</v>
      </c>
      <c r="DE190">
        <v>102</v>
      </c>
      <c r="DF190">
        <v>188</v>
      </c>
      <c r="DG190">
        <v>36861</v>
      </c>
      <c r="DH190">
        <v>30333</v>
      </c>
      <c r="DI190">
        <v>538</v>
      </c>
      <c r="DJ190">
        <v>260</v>
      </c>
      <c r="DK190">
        <v>88</v>
      </c>
      <c r="DL190">
        <v>156</v>
      </c>
      <c r="DM190" s="262">
        <v>7431</v>
      </c>
      <c r="DN190" s="262">
        <v>6117</v>
      </c>
      <c r="DO190" s="262">
        <v>106</v>
      </c>
      <c r="DP190" s="262">
        <v>53</v>
      </c>
      <c r="DQ190" s="262">
        <v>14</v>
      </c>
      <c r="DR190" s="262">
        <v>32</v>
      </c>
      <c r="DS190" s="262">
        <v>0.54018586725857987</v>
      </c>
      <c r="DT190" s="262">
        <v>0.444544722784594</v>
      </c>
      <c r="DU190" s="262">
        <v>7.8542332365782869E-3</v>
      </c>
      <c r="DV190" s="262">
        <v>3.8173524892065273E-3</v>
      </c>
      <c r="DW190" s="262">
        <v>1.2439934629363124E-3</v>
      </c>
      <c r="DX190" s="262">
        <v>2.2928506963924189E-3</v>
      </c>
      <c r="DY190" s="262">
        <v>3410.7</v>
      </c>
      <c r="DZ190" s="262">
        <v>1992.05</v>
      </c>
      <c r="EA190" s="262">
        <v>10.01</v>
      </c>
      <c r="EB190" s="262">
        <v>338.03</v>
      </c>
      <c r="EC190" s="262">
        <v>91.66</v>
      </c>
      <c r="ED190" s="262">
        <v>117.41</v>
      </c>
      <c r="EE190" s="262">
        <f t="shared" si="88"/>
        <v>0.57227854345571871</v>
      </c>
      <c r="EF190" s="262">
        <f t="shared" si="89"/>
        <v>0.33424442856040243</v>
      </c>
      <c r="EG190" s="262">
        <f t="shared" si="90"/>
        <v>1.6795696543207392E-3</v>
      </c>
      <c r="EH190" s="262">
        <f t="shared" si="91"/>
        <v>5.6717775249754188E-2</v>
      </c>
      <c r="EI190" s="262">
        <f t="shared" si="92"/>
        <v>1.5379555895608287E-2</v>
      </c>
      <c r="EJ190" s="262">
        <f t="shared" si="93"/>
        <v>1.9700127184195601E-2</v>
      </c>
      <c r="EK190" s="262">
        <v>1.7293969000000001E-3</v>
      </c>
      <c r="EP190" s="262">
        <v>1.3374766738864234E-3</v>
      </c>
      <c r="EQ190" s="262">
        <v>1.0230044647199394E-2</v>
      </c>
      <c r="EU190" s="262">
        <v>1043.23</v>
      </c>
    </row>
    <row r="191" spans="1:151">
      <c r="A191" s="352">
        <v>8127</v>
      </c>
      <c r="B191" s="262">
        <v>8</v>
      </c>
      <c r="C191" s="262">
        <v>1</v>
      </c>
      <c r="D191" s="262">
        <v>27</v>
      </c>
      <c r="E191" s="262" t="s">
        <v>187</v>
      </c>
      <c r="F191" s="262" t="s">
        <v>2577</v>
      </c>
      <c r="G191" s="262" t="s">
        <v>2578</v>
      </c>
      <c r="H191" s="262" t="s">
        <v>2202</v>
      </c>
      <c r="I191" s="262">
        <v>2.6411250282598318E-3</v>
      </c>
      <c r="J191" s="262">
        <v>1.4075798940099566</v>
      </c>
      <c r="K191" s="262">
        <v>1.423777315296566</v>
      </c>
      <c r="L191" s="262">
        <v>1.778139534883721</v>
      </c>
      <c r="M191" s="262">
        <v>1.6136199421965318</v>
      </c>
      <c r="N191" s="262">
        <v>1.7681293302540415</v>
      </c>
      <c r="O191" s="262">
        <v>2.4543401906673359</v>
      </c>
      <c r="P191" s="262">
        <v>1.6591591591591592</v>
      </c>
      <c r="Q191" s="262">
        <v>1.4049936521371138</v>
      </c>
      <c r="R191" s="262">
        <v>1.4602739726027398</v>
      </c>
      <c r="S191" s="262">
        <v>1.4992700729927007</v>
      </c>
      <c r="T191" s="262">
        <v>1.4992700729927007</v>
      </c>
      <c r="U191">
        <v>6227</v>
      </c>
      <c r="V191">
        <v>3844</v>
      </c>
      <c r="W191">
        <v>19350</v>
      </c>
      <c r="X191">
        <v>7701</v>
      </c>
      <c r="Y191">
        <v>7982</v>
      </c>
      <c r="Z191">
        <v>4188</v>
      </c>
      <c r="AA191">
        <v>3768</v>
      </c>
      <c r="AB191">
        <v>0</v>
      </c>
      <c r="AC191">
        <v>8765</v>
      </c>
      <c r="AD191">
        <v>5473</v>
      </c>
      <c r="AE191">
        <v>34407</v>
      </c>
      <c r="AF191">
        <v>12761</v>
      </c>
      <c r="AG191">
        <v>16413</v>
      </c>
      <c r="AH191">
        <v>5985</v>
      </c>
      <c r="AI191" s="262">
        <v>5649</v>
      </c>
      <c r="AJ191" s="262">
        <v>0</v>
      </c>
      <c r="AK191" s="262">
        <v>0.64689757288352645</v>
      </c>
      <c r="AL191" s="262">
        <v>0.23658883086219662</v>
      </c>
      <c r="AM191" s="262">
        <v>9.4983692498549335E-2</v>
      </c>
      <c r="AN191" s="262">
        <v>1.8328431078296015E-2</v>
      </c>
      <c r="AO191" s="262">
        <v>3.2014726774316185E-3</v>
      </c>
      <c r="AP191" s="262">
        <v>2.3540922540109158E-2</v>
      </c>
      <c r="AQ191" s="262">
        <v>9.4340512312715868E-2</v>
      </c>
      <c r="AR191" s="262">
        <v>0.20167155874621306</v>
      </c>
      <c r="AS191" s="262">
        <v>0.20493687449163631</v>
      </c>
      <c r="AT191" s="262">
        <v>0.15533236670556755</v>
      </c>
      <c r="AU191" s="262">
        <v>0.13578762480696915</v>
      </c>
      <c r="AV191" s="262">
        <v>8.2517004396977525E-2</v>
      </c>
      <c r="AW191" s="262">
        <v>3.9879289410710707E-2</v>
      </c>
      <c r="AX191" s="262">
        <v>2.430715186665252E-2</v>
      </c>
      <c r="AY191" s="262">
        <v>3.7686694722448164E-2</v>
      </c>
      <c r="AZ191" s="262">
        <v>32330</v>
      </c>
      <c r="BA191" s="262">
        <v>11824</v>
      </c>
      <c r="BB191" s="262">
        <v>4747</v>
      </c>
      <c r="BC191" s="262">
        <v>916</v>
      </c>
      <c r="BD191" s="262">
        <v>160</v>
      </c>
      <c r="BE191" s="262">
        <v>84831</v>
      </c>
      <c r="BF191" s="262">
        <v>1</v>
      </c>
      <c r="BG191" s="262">
        <v>2</v>
      </c>
      <c r="BH191" s="262">
        <v>3.44</v>
      </c>
      <c r="BI191" s="262">
        <v>8.8000000000000007</v>
      </c>
      <c r="BJ191" s="262">
        <v>28</v>
      </c>
      <c r="BK191" s="262">
        <f t="shared" si="94"/>
        <v>84848</v>
      </c>
      <c r="BL191" s="262">
        <f t="shared" si="95"/>
        <v>17</v>
      </c>
      <c r="BM191" s="274">
        <f t="shared" si="96"/>
        <v>2.0039843924980256E-4</v>
      </c>
      <c r="BN191" s="262">
        <f t="shared" si="97"/>
        <v>1.7085373704632202E-3</v>
      </c>
      <c r="BO191" s="262">
        <f t="shared" si="84"/>
        <v>6.248606825968796E-4</v>
      </c>
      <c r="BP191" s="262">
        <f t="shared" si="85"/>
        <v>2.5086380753445428E-4</v>
      </c>
      <c r="BQ191" s="262">
        <f t="shared" si="86"/>
        <v>4.8407678049622945E-5</v>
      </c>
      <c r="BR191" s="262">
        <f t="shared" si="87"/>
        <v>8.4554896156546632E-6</v>
      </c>
      <c r="BS191" s="262">
        <f t="shared" si="98"/>
        <v>182.81349863956456</v>
      </c>
      <c r="BT191" s="262">
        <f t="shared" si="99"/>
        <v>66.860093037866122</v>
      </c>
      <c r="BU191" s="262">
        <f t="shared" si="100"/>
        <v>26.842427406186609</v>
      </c>
      <c r="BV191" s="262">
        <f t="shared" si="101"/>
        <v>5.1796215513096548</v>
      </c>
      <c r="BW191" s="262">
        <f t="shared" si="102"/>
        <v>0.90473738887504895</v>
      </c>
      <c r="BX191" s="262">
        <f t="shared" si="103"/>
        <v>182.81349863956456</v>
      </c>
      <c r="BY191" s="262">
        <f t="shared" si="104"/>
        <v>133.72018607573224</v>
      </c>
      <c r="BZ191" s="262">
        <f t="shared" si="105"/>
        <v>92.337950277281934</v>
      </c>
      <c r="CA191" s="262">
        <f t="shared" si="106"/>
        <v>45.580669651524964</v>
      </c>
      <c r="CB191" s="262">
        <f t="shared" si="107"/>
        <v>25.332646888501372</v>
      </c>
      <c r="CC191" s="262">
        <f t="shared" si="108"/>
        <v>479.78495153260502</v>
      </c>
      <c r="CD191" s="262">
        <f t="shared" si="109"/>
        <v>11.294580379939081</v>
      </c>
      <c r="CE191" s="262">
        <f t="shared" si="110"/>
        <v>45.263158127517514</v>
      </c>
      <c r="CF191" s="262">
        <f t="shared" si="111"/>
        <v>96.758979038556745</v>
      </c>
      <c r="CG191" s="262">
        <f t="shared" si="112"/>
        <v>98.325628395213286</v>
      </c>
      <c r="CH191" s="262">
        <f t="shared" si="113"/>
        <v>74.526132031275552</v>
      </c>
      <c r="CI191" s="262">
        <f t="shared" si="114"/>
        <v>65.148858986739256</v>
      </c>
      <c r="CJ191" s="262">
        <f t="shared" si="115"/>
        <v>39.590416955219617</v>
      </c>
      <c r="CK191" s="262">
        <f t="shared" si="116"/>
        <v>19.133482937072564</v>
      </c>
      <c r="CL191" s="262">
        <f t="shared" si="117"/>
        <v>11.662205680237548</v>
      </c>
      <c r="CM191" s="262">
        <f t="shared" si="118"/>
        <v>18.081509000833872</v>
      </c>
      <c r="CN191" s="262">
        <f>CD191*parameters!J$4+CE191*parameters!K$4+CF191*parameters!L$4+CG191*parameters!M$4+CH191*parameters!N$4+CI191*parameters!O$4+CJ191*parameters!P$4+CK191*parameters!Q$4+CL191*parameters!R$4+CM191*parameters!S$4</f>
        <v>49615.587173228087</v>
      </c>
      <c r="CO191" s="262">
        <f t="shared" si="119"/>
        <v>32096.202919552277</v>
      </c>
      <c r="CP191" s="262">
        <f t="shared" si="120"/>
        <v>11738.493761855432</v>
      </c>
      <c r="CQ191" s="262">
        <f t="shared" si="121"/>
        <v>4712.6716751968652</v>
      </c>
      <c r="CR191" s="262">
        <f t="shared" si="122"/>
        <v>909.37586991369881</v>
      </c>
      <c r="CS191" s="262">
        <f t="shared" si="123"/>
        <v>158.8429467098164</v>
      </c>
      <c r="CT191" s="349" t="s">
        <v>4282</v>
      </c>
      <c r="CU191" t="s">
        <v>4283</v>
      </c>
      <c r="CV191" t="s">
        <v>4284</v>
      </c>
      <c r="CW191">
        <v>126915</v>
      </c>
      <c r="CX191" s="262">
        <v>1.9152182245656183E-2</v>
      </c>
      <c r="CY191">
        <v>10700</v>
      </c>
      <c r="CZ191">
        <v>0.91569160000000005</v>
      </c>
      <c r="DA191">
        <v>75312</v>
      </c>
      <c r="DB191">
        <v>49423</v>
      </c>
      <c r="DC191">
        <v>1182</v>
      </c>
      <c r="DD191">
        <v>534</v>
      </c>
      <c r="DE191">
        <v>174</v>
      </c>
      <c r="DF191">
        <v>293</v>
      </c>
      <c r="DG191">
        <v>68967</v>
      </c>
      <c r="DH191">
        <v>45257</v>
      </c>
      <c r="DI191">
        <v>1081</v>
      </c>
      <c r="DJ191">
        <v>488</v>
      </c>
      <c r="DK191">
        <v>163</v>
      </c>
      <c r="DL191">
        <v>273</v>
      </c>
      <c r="DM191" s="262">
        <v>6345</v>
      </c>
      <c r="DN191" s="262">
        <v>4166</v>
      </c>
      <c r="DO191" s="262">
        <v>101</v>
      </c>
      <c r="DP191" s="262">
        <v>46</v>
      </c>
      <c r="DQ191" s="262">
        <v>11</v>
      </c>
      <c r="DR191" s="262">
        <v>20</v>
      </c>
      <c r="DS191" s="262">
        <v>0.59340503486585505</v>
      </c>
      <c r="DT191" s="262">
        <v>0.38941811448607333</v>
      </c>
      <c r="DU191" s="262">
        <v>9.3133199385415436E-3</v>
      </c>
      <c r="DV191" s="262">
        <v>4.2075404798487172E-3</v>
      </c>
      <c r="DW191" s="262">
        <v>1.3709963361304811E-3</v>
      </c>
      <c r="DX191" s="262">
        <v>2.3086317614151204E-3</v>
      </c>
      <c r="DY191" s="262">
        <v>5279.28</v>
      </c>
      <c r="DZ191" s="262">
        <v>3083.4</v>
      </c>
      <c r="EA191" s="262">
        <v>15.49</v>
      </c>
      <c r="EB191" s="262">
        <v>523.23</v>
      </c>
      <c r="EC191" s="262">
        <v>141.87</v>
      </c>
      <c r="ED191" s="262">
        <v>181.73</v>
      </c>
      <c r="EE191" s="262">
        <f t="shared" si="88"/>
        <v>0.57227967479674791</v>
      </c>
      <c r="EF191" s="262">
        <f t="shared" si="89"/>
        <v>0.33424390243902441</v>
      </c>
      <c r="EG191" s="262">
        <f t="shared" si="90"/>
        <v>1.6791327913279132E-3</v>
      </c>
      <c r="EH191" s="262">
        <f t="shared" si="91"/>
        <v>5.6718699186991871E-2</v>
      </c>
      <c r="EI191" s="262">
        <f t="shared" si="92"/>
        <v>1.5378861788617887E-2</v>
      </c>
      <c r="EJ191" s="262">
        <f t="shared" si="93"/>
        <v>1.9699728997289973E-2</v>
      </c>
      <c r="EK191" s="262">
        <v>2.6768549000000001E-3</v>
      </c>
      <c r="EP191" s="262">
        <v>2.3233388227155774E-3</v>
      </c>
      <c r="EQ191" s="262">
        <v>1.7770672454337225E-2</v>
      </c>
      <c r="EU191" s="262">
        <v>1812.2</v>
      </c>
    </row>
    <row r="192" spans="1:151">
      <c r="A192" s="352">
        <v>8128</v>
      </c>
      <c r="B192" s="262">
        <v>8</v>
      </c>
      <c r="C192" s="262">
        <v>1</v>
      </c>
      <c r="D192" s="262">
        <v>28</v>
      </c>
      <c r="E192" s="262" t="s">
        <v>187</v>
      </c>
      <c r="F192" s="262" t="s">
        <v>2579</v>
      </c>
      <c r="G192" s="262" t="s">
        <v>2580</v>
      </c>
      <c r="H192" s="262" t="s">
        <v>2202</v>
      </c>
      <c r="I192" s="262">
        <v>1.9869872128687478E-3</v>
      </c>
      <c r="J192" s="262">
        <v>1.3060850439882699</v>
      </c>
      <c r="K192" s="262">
        <v>1.3958549222797927</v>
      </c>
      <c r="L192" s="262">
        <v>1.8388</v>
      </c>
      <c r="M192" s="262">
        <v>1.6251508568670046</v>
      </c>
      <c r="N192" s="262">
        <v>1.6028037383177569</v>
      </c>
      <c r="O192" s="262">
        <v>2.1857902735562309</v>
      </c>
      <c r="P192" s="262">
        <v>1.6154668567355666</v>
      </c>
      <c r="Q192" s="262">
        <v>1.324914675767918</v>
      </c>
      <c r="R192" s="262">
        <v>1.4447439353099731</v>
      </c>
      <c r="S192" s="262">
        <v>1.4588859416445623</v>
      </c>
      <c r="T192" s="262">
        <v>1.4588859416445623</v>
      </c>
      <c r="U192">
        <v>5456</v>
      </c>
      <c r="V192">
        <v>2895</v>
      </c>
      <c r="W192">
        <v>15000</v>
      </c>
      <c r="X192">
        <v>5855</v>
      </c>
      <c r="Y192">
        <v>5438</v>
      </c>
      <c r="Z192">
        <v>2578</v>
      </c>
      <c r="AA192">
        <v>2074</v>
      </c>
      <c r="AB192">
        <v>0</v>
      </c>
      <c r="AC192">
        <v>7126</v>
      </c>
      <c r="AD192">
        <v>4041</v>
      </c>
      <c r="AE192">
        <v>27582</v>
      </c>
      <c r="AF192">
        <v>9477</v>
      </c>
      <c r="AG192">
        <v>10286</v>
      </c>
      <c r="AH192">
        <v>3549</v>
      </c>
      <c r="AI192" s="262">
        <v>3025</v>
      </c>
      <c r="AJ192" s="262">
        <v>0</v>
      </c>
      <c r="AK192" s="262">
        <v>0.63701162264953859</v>
      </c>
      <c r="AL192" s="262">
        <v>0.25176201494720607</v>
      </c>
      <c r="AM192" s="262">
        <v>9.5002526662943163E-2</v>
      </c>
      <c r="AN192" s="262">
        <v>1.2792893428016703E-2</v>
      </c>
      <c r="AO192" s="262">
        <v>3.4309423122955399E-3</v>
      </c>
      <c r="AP192" s="262">
        <v>2.319081311590615E-2</v>
      </c>
      <c r="AQ192" s="262">
        <v>9.3977096676302885E-2</v>
      </c>
      <c r="AR192" s="262">
        <v>0.18354602226445832</v>
      </c>
      <c r="AS192" s="262">
        <v>0.19657887591637252</v>
      </c>
      <c r="AT192" s="262">
        <v>0.14915909345003275</v>
      </c>
      <c r="AU192" s="262">
        <v>0.14008720512370032</v>
      </c>
      <c r="AV192" s="262">
        <v>9.3322259666831706E-2</v>
      </c>
      <c r="AW192" s="262">
        <v>4.4976122406605867E-2</v>
      </c>
      <c r="AX192" s="262">
        <v>2.9116289469901455E-2</v>
      </c>
      <c r="AY192" s="262">
        <v>4.6046221909888038E-2</v>
      </c>
      <c r="AZ192" s="262">
        <v>23951</v>
      </c>
      <c r="BA192" s="262">
        <v>9466</v>
      </c>
      <c r="BB192" s="262">
        <v>3572</v>
      </c>
      <c r="BC192" s="262">
        <v>481</v>
      </c>
      <c r="BD192" s="262">
        <v>129</v>
      </c>
      <c r="BE192" s="262">
        <v>62611</v>
      </c>
      <c r="BF192" s="262">
        <v>1</v>
      </c>
      <c r="BG192" s="262">
        <v>2</v>
      </c>
      <c r="BH192" s="262">
        <v>3.84</v>
      </c>
      <c r="BI192" s="262">
        <v>7.5</v>
      </c>
      <c r="BJ192" s="262">
        <v>19</v>
      </c>
      <c r="BK192" s="262">
        <f t="shared" si="94"/>
        <v>62658</v>
      </c>
      <c r="BL192" s="262">
        <f t="shared" si="95"/>
        <v>47</v>
      </c>
      <c r="BM192" s="274">
        <f t="shared" si="96"/>
        <v>7.5066681573525418E-4</v>
      </c>
      <c r="BN192" s="262">
        <f t="shared" si="97"/>
        <v>1.2657339486534052E-3</v>
      </c>
      <c r="BO192" s="262">
        <f t="shared" si="84"/>
        <v>5.0024790438616892E-4</v>
      </c>
      <c r="BP192" s="262">
        <f t="shared" si="85"/>
        <v>1.8876880566949034E-4</v>
      </c>
      <c r="BQ192" s="262">
        <f t="shared" si="86"/>
        <v>2.5419315657061828E-5</v>
      </c>
      <c r="BR192" s="262">
        <f t="shared" si="87"/>
        <v>6.8172385026215721E-6</v>
      </c>
      <c r="BS192" s="262">
        <f t="shared" si="98"/>
        <v>135.43353250591434</v>
      </c>
      <c r="BT192" s="262">
        <f t="shared" si="99"/>
        <v>53.526525769320074</v>
      </c>
      <c r="BU192" s="262">
        <f t="shared" si="100"/>
        <v>20.198262206635466</v>
      </c>
      <c r="BV192" s="262">
        <f t="shared" si="101"/>
        <v>2.7198667753056154</v>
      </c>
      <c r="BW192" s="262">
        <f t="shared" si="102"/>
        <v>0.72944451978050817</v>
      </c>
      <c r="BX192" s="262">
        <f t="shared" si="103"/>
        <v>135.43353250591434</v>
      </c>
      <c r="BY192" s="262">
        <f t="shared" si="104"/>
        <v>107.05305153864015</v>
      </c>
      <c r="BZ192" s="262">
        <f t="shared" si="105"/>
        <v>77.561326873480184</v>
      </c>
      <c r="CA192" s="262">
        <f t="shared" si="106"/>
        <v>20.399000814792114</v>
      </c>
      <c r="CB192" s="262">
        <f t="shared" si="107"/>
        <v>13.859445875829655</v>
      </c>
      <c r="CC192" s="262">
        <f t="shared" si="108"/>
        <v>354.30635760865641</v>
      </c>
      <c r="CD192" s="262">
        <f t="shared" si="109"/>
        <v>8.2166525250797644</v>
      </c>
      <c r="CE192" s="262">
        <f t="shared" si="110"/>
        <v>33.296682822017445</v>
      </c>
      <c r="CF192" s="262">
        <f t="shared" si="111"/>
        <v>65.031522602077587</v>
      </c>
      <c r="CG192" s="262">
        <f t="shared" si="112"/>
        <v>69.64914550873398</v>
      </c>
      <c r="CH192" s="262">
        <f t="shared" si="113"/>
        <v>52.848015104490308</v>
      </c>
      <c r="CI192" s="262">
        <f t="shared" si="114"/>
        <v>49.633787394954972</v>
      </c>
      <c r="CJ192" s="262">
        <f t="shared" si="115"/>
        <v>33.064669906364365</v>
      </c>
      <c r="CK192" s="262">
        <f t="shared" si="116"/>
        <v>15.935326109245603</v>
      </c>
      <c r="CL192" s="262">
        <f t="shared" si="117"/>
        <v>10.316086469160062</v>
      </c>
      <c r="CM192" s="262">
        <f t="shared" si="118"/>
        <v>16.314469166532341</v>
      </c>
      <c r="CN192" s="262">
        <f>CD192*parameters!J$4+CE192*parameters!K$4+CF192*parameters!L$4+CG192*parameters!M$4+CH192*parameters!N$4+CI192*parameters!O$4+CJ192*parameters!P$4+CK192*parameters!Q$4+CL192*parameters!R$4+CM192*parameters!S$4</f>
        <v>37843.881320495733</v>
      </c>
      <c r="CO192" s="262">
        <f t="shared" si="119"/>
        <v>24106.99224732555</v>
      </c>
      <c r="CP192" s="262">
        <f t="shared" si="120"/>
        <v>9527.6518146709386</v>
      </c>
      <c r="CQ192" s="262">
        <f t="shared" si="121"/>
        <v>3595.2643441796527</v>
      </c>
      <c r="CR192" s="262">
        <f t="shared" si="122"/>
        <v>484.13274063561397</v>
      </c>
      <c r="CS192" s="262">
        <f t="shared" si="123"/>
        <v>129.84017368397963</v>
      </c>
      <c r="CT192" s="349" t="s">
        <v>4285</v>
      </c>
      <c r="CU192" t="s">
        <v>4286</v>
      </c>
      <c r="CV192" t="s">
        <v>4287</v>
      </c>
      <c r="CW192">
        <v>88162</v>
      </c>
      <c r="CX192" s="262">
        <v>1.3304138132935748E-2</v>
      </c>
      <c r="CY192">
        <v>7648</v>
      </c>
      <c r="CZ192">
        <v>0.91325060999999996</v>
      </c>
      <c r="DA192">
        <v>53257</v>
      </c>
      <c r="DB192">
        <v>33212</v>
      </c>
      <c r="DC192">
        <v>748</v>
      </c>
      <c r="DD192">
        <v>742</v>
      </c>
      <c r="DE192">
        <v>94</v>
      </c>
      <c r="DF192">
        <v>114</v>
      </c>
      <c r="DG192">
        <v>48638</v>
      </c>
      <c r="DH192">
        <v>30331</v>
      </c>
      <c r="DI192">
        <v>684</v>
      </c>
      <c r="DJ192">
        <v>679</v>
      </c>
      <c r="DK192">
        <v>88</v>
      </c>
      <c r="DL192">
        <v>107</v>
      </c>
      <c r="DM192" s="262">
        <v>4619</v>
      </c>
      <c r="DN192" s="262">
        <v>2881</v>
      </c>
      <c r="DO192" s="262">
        <v>64</v>
      </c>
      <c r="DP192" s="262">
        <v>63</v>
      </c>
      <c r="DQ192" s="262">
        <v>6</v>
      </c>
      <c r="DR192" s="262">
        <v>7</v>
      </c>
      <c r="DS192" s="262">
        <v>0.604081123386493</v>
      </c>
      <c r="DT192" s="262">
        <v>0.37671559175154828</v>
      </c>
      <c r="DU192" s="262">
        <v>8.4843810258387973E-3</v>
      </c>
      <c r="DV192" s="262">
        <v>8.4163244935459725E-3</v>
      </c>
      <c r="DW192" s="262">
        <v>1.0662190059209182E-3</v>
      </c>
      <c r="DX192" s="262">
        <v>1.2930741135636669E-3</v>
      </c>
      <c r="DY192" s="262">
        <v>3667.27</v>
      </c>
      <c r="DZ192" s="262">
        <v>2141.9</v>
      </c>
      <c r="EA192" s="262">
        <v>10.76</v>
      </c>
      <c r="EB192" s="262">
        <v>363.47</v>
      </c>
      <c r="EC192" s="262">
        <v>98.55</v>
      </c>
      <c r="ED192" s="262">
        <v>126.24</v>
      </c>
      <c r="EE192" s="262">
        <f t="shared" si="88"/>
        <v>0.57227859972940875</v>
      </c>
      <c r="EF192" s="262">
        <f t="shared" si="89"/>
        <v>0.33424414694320859</v>
      </c>
      <c r="EG192" s="262">
        <f t="shared" si="90"/>
        <v>1.6791012750870368E-3</v>
      </c>
      <c r="EH192" s="262">
        <f t="shared" si="91"/>
        <v>5.6719604131587859E-2</v>
      </c>
      <c r="EI192" s="262">
        <f t="shared" si="92"/>
        <v>1.5378757496266495E-2</v>
      </c>
      <c r="EJ192" s="262">
        <f t="shared" si="93"/>
        <v>1.969979042444122E-2</v>
      </c>
      <c r="EK192" s="262">
        <v>1.859489E-3</v>
      </c>
      <c r="EP192" s="262">
        <v>1.6285251824657218E-3</v>
      </c>
      <c r="EQ192" s="262">
        <v>1.2456206265865395E-2</v>
      </c>
      <c r="EU192" s="262">
        <v>1270.25</v>
      </c>
    </row>
    <row r="193" spans="1:151">
      <c r="A193" s="352">
        <v>8135</v>
      </c>
      <c r="B193" s="262">
        <v>8</v>
      </c>
      <c r="C193" s="262">
        <v>1</v>
      </c>
      <c r="D193" s="262">
        <v>35</v>
      </c>
      <c r="E193" s="262" t="s">
        <v>187</v>
      </c>
      <c r="F193" s="262" t="s">
        <v>2581</v>
      </c>
      <c r="G193" s="262" t="s">
        <v>2582</v>
      </c>
      <c r="H193" s="262" t="s">
        <v>2202</v>
      </c>
      <c r="I193" s="262">
        <v>1.8665493326557668E-3</v>
      </c>
      <c r="J193" s="262">
        <v>1.369954621447337</v>
      </c>
      <c r="K193" s="262">
        <v>1.456307951671818</v>
      </c>
      <c r="L193" s="262">
        <v>1.8241899066333069</v>
      </c>
      <c r="M193" s="262">
        <v>1.6832432432432431</v>
      </c>
      <c r="N193" s="262">
        <v>1.4983096686950643</v>
      </c>
      <c r="O193" s="262">
        <v>2.3362151777137368</v>
      </c>
      <c r="P193" s="262">
        <v>1.7881002087682671</v>
      </c>
      <c r="Q193" s="262">
        <v>1.4034253092293054</v>
      </c>
      <c r="R193" s="262">
        <v>1.2870619946091644</v>
      </c>
      <c r="S193" s="262">
        <v>1.5898617511520738</v>
      </c>
      <c r="T193" s="262">
        <v>1.5898617511520738</v>
      </c>
      <c r="U193">
        <v>4187</v>
      </c>
      <c r="V193">
        <v>3559</v>
      </c>
      <c r="W193">
        <v>16387</v>
      </c>
      <c r="X193">
        <v>5179</v>
      </c>
      <c r="Y193">
        <v>3998</v>
      </c>
      <c r="Z193">
        <v>1793</v>
      </c>
      <c r="AA193">
        <v>1194</v>
      </c>
      <c r="AB193">
        <v>0</v>
      </c>
      <c r="AC193">
        <v>5736</v>
      </c>
      <c r="AD193">
        <v>5183</v>
      </c>
      <c r="AE193">
        <v>29893</v>
      </c>
      <c r="AF193">
        <v>8444</v>
      </c>
      <c r="AG193">
        <v>8290</v>
      </c>
      <c r="AH193">
        <v>2430</v>
      </c>
      <c r="AI193" s="262">
        <v>1898</v>
      </c>
      <c r="AJ193" s="262">
        <v>0</v>
      </c>
      <c r="AK193" s="262">
        <v>0.68204983012457532</v>
      </c>
      <c r="AL193" s="262">
        <v>0.20713476783691959</v>
      </c>
      <c r="AM193" s="262">
        <v>8.6664779161947911E-2</v>
      </c>
      <c r="AN193" s="262">
        <v>2.0073612684031711E-2</v>
      </c>
      <c r="AO193" s="262">
        <v>4.0770101925254815E-3</v>
      </c>
      <c r="AP193" s="262">
        <v>2.5132209346662025E-2</v>
      </c>
      <c r="AQ193" s="262">
        <v>0.12330697435387344</v>
      </c>
      <c r="AR193" s="262">
        <v>0.20632947066527413</v>
      </c>
      <c r="AS193" s="262">
        <v>0.21107077137315364</v>
      </c>
      <c r="AT193" s="262">
        <v>0.15833623447887138</v>
      </c>
      <c r="AU193" s="262">
        <v>0.12849588037333598</v>
      </c>
      <c r="AV193" s="262">
        <v>7.1633427827788004E-2</v>
      </c>
      <c r="AW193" s="262">
        <v>3.1315793836309079E-2</v>
      </c>
      <c r="AX193" s="262">
        <v>1.8865734984499595E-2</v>
      </c>
      <c r="AY193" s="262">
        <v>2.5513502760232756E-2</v>
      </c>
      <c r="AZ193" s="262">
        <v>24090</v>
      </c>
      <c r="BA193" s="262">
        <v>7316</v>
      </c>
      <c r="BB193" s="262">
        <v>3061</v>
      </c>
      <c r="BC193" s="262">
        <v>709</v>
      </c>
      <c r="BD193" s="262">
        <v>144</v>
      </c>
      <c r="BE193" s="262">
        <v>60321</v>
      </c>
      <c r="BF193" s="262">
        <v>1</v>
      </c>
      <c r="BG193" s="262">
        <v>2</v>
      </c>
      <c r="BH193" s="262">
        <v>3.69</v>
      </c>
      <c r="BI193" s="262">
        <v>9.9</v>
      </c>
      <c r="BJ193" s="262">
        <v>23</v>
      </c>
      <c r="BK193" s="262">
        <f t="shared" si="94"/>
        <v>60348</v>
      </c>
      <c r="BL193" s="262">
        <f t="shared" si="95"/>
        <v>27</v>
      </c>
      <c r="BM193" s="274">
        <f t="shared" si="96"/>
        <v>4.4760531158303076E-4</v>
      </c>
      <c r="BN193" s="262">
        <f t="shared" si="97"/>
        <v>1.2730796552570052E-3</v>
      </c>
      <c r="BO193" s="262">
        <f t="shared" si="84"/>
        <v>3.8662726267580945E-4</v>
      </c>
      <c r="BP193" s="262">
        <f t="shared" si="85"/>
        <v>1.6176408570949327E-4</v>
      </c>
      <c r="BQ193" s="262">
        <f t="shared" si="86"/>
        <v>3.7468388359369722E-5</v>
      </c>
      <c r="BR193" s="262">
        <f t="shared" si="87"/>
        <v>7.609940654089196E-6</v>
      </c>
      <c r="BS193" s="262">
        <f t="shared" si="98"/>
        <v>136.21952311249956</v>
      </c>
      <c r="BT193" s="262">
        <f t="shared" si="99"/>
        <v>41.369117106311613</v>
      </c>
      <c r="BU193" s="262">
        <f t="shared" si="100"/>
        <v>17.308757170915779</v>
      </c>
      <c r="BV193" s="262">
        <f t="shared" si="101"/>
        <v>4.0091175544525601</v>
      </c>
      <c r="BW193" s="262">
        <f t="shared" si="102"/>
        <v>0.81426364998754397</v>
      </c>
      <c r="BX193" s="262">
        <f t="shared" si="103"/>
        <v>136.21952311249956</v>
      </c>
      <c r="BY193" s="262">
        <f t="shared" si="104"/>
        <v>82.738234212623226</v>
      </c>
      <c r="BZ193" s="262">
        <f t="shared" si="105"/>
        <v>63.869313960679222</v>
      </c>
      <c r="CA193" s="262">
        <f t="shared" si="106"/>
        <v>39.690263789080348</v>
      </c>
      <c r="CB193" s="262">
        <f t="shared" si="107"/>
        <v>18.728063949713512</v>
      </c>
      <c r="CC193" s="262">
        <f t="shared" si="108"/>
        <v>341.24539902459583</v>
      </c>
      <c r="CD193" s="262">
        <f t="shared" si="109"/>
        <v>8.576250806871359</v>
      </c>
      <c r="CE193" s="262">
        <f t="shared" si="110"/>
        <v>42.07793766590315</v>
      </c>
      <c r="CF193" s="262">
        <f t="shared" si="111"/>
        <v>70.408982547705108</v>
      </c>
      <c r="CG193" s="262">
        <f t="shared" si="112"/>
        <v>72.026929599661045</v>
      </c>
      <c r="CH193" s="262">
        <f t="shared" si="113"/>
        <v>54.031511514794431</v>
      </c>
      <c r="CI193" s="262">
        <f t="shared" si="114"/>
        <v>43.848627971015766</v>
      </c>
      <c r="CJ193" s="262">
        <f t="shared" si="115"/>
        <v>24.444577662593105</v>
      </c>
      <c r="CK193" s="262">
        <f t="shared" si="116"/>
        <v>10.686370563443271</v>
      </c>
      <c r="CL193" s="262">
        <f t="shared" si="117"/>
        <v>6.4378452626778415</v>
      </c>
      <c r="CM193" s="262">
        <f t="shared" si="118"/>
        <v>8.706365429930754</v>
      </c>
      <c r="CN193" s="262">
        <f>CD193*parameters!J$4+CE193*parameters!K$4+CF193*parameters!L$4+CG193*parameters!M$4+CH193*parameters!N$4+CI193*parameters!O$4+CJ193*parameters!P$4+CK193*parameters!Q$4+CL193*parameters!R$4+CM193*parameters!S$4</f>
        <v>33372.731953264883</v>
      </c>
      <c r="CO193" s="262">
        <f t="shared" si="119"/>
        <v>22761.8661595173</v>
      </c>
      <c r="CP193" s="262">
        <f t="shared" si="120"/>
        <v>6912.65308522327</v>
      </c>
      <c r="CQ193" s="262">
        <f t="shared" si="121"/>
        <v>2892.2404447605836</v>
      </c>
      <c r="CR193" s="262">
        <f t="shared" si="122"/>
        <v>669.91129543784837</v>
      </c>
      <c r="CS193" s="262">
        <f t="shared" si="123"/>
        <v>136.06096832588176</v>
      </c>
      <c r="CT193" s="349" t="s">
        <v>4288</v>
      </c>
      <c r="CU193" t="s">
        <v>4289</v>
      </c>
      <c r="CV193" t="s">
        <v>4290</v>
      </c>
      <c r="CW193">
        <v>82491</v>
      </c>
      <c r="CX193" s="262">
        <v>1.2448352563734973E-2</v>
      </c>
      <c r="CY193">
        <v>6931</v>
      </c>
      <c r="CZ193">
        <v>0.91597870999999997</v>
      </c>
      <c r="DA193">
        <v>53240</v>
      </c>
      <c r="DB193">
        <v>28031</v>
      </c>
      <c r="DC193">
        <v>708</v>
      </c>
      <c r="DD193">
        <v>306</v>
      </c>
      <c r="DE193">
        <v>91</v>
      </c>
      <c r="DF193">
        <v>116</v>
      </c>
      <c r="DG193">
        <v>48767</v>
      </c>
      <c r="DH193">
        <v>25676</v>
      </c>
      <c r="DI193">
        <v>648</v>
      </c>
      <c r="DJ193">
        <v>281</v>
      </c>
      <c r="DK193">
        <v>84</v>
      </c>
      <c r="DL193">
        <v>107</v>
      </c>
      <c r="DM193" s="262">
        <v>4473</v>
      </c>
      <c r="DN193" s="262">
        <v>2355</v>
      </c>
      <c r="DO193" s="262">
        <v>60</v>
      </c>
      <c r="DP193" s="262">
        <v>25</v>
      </c>
      <c r="DQ193" s="262">
        <v>7</v>
      </c>
      <c r="DR193" s="262">
        <v>9</v>
      </c>
      <c r="DS193" s="262">
        <v>0.6454037410141712</v>
      </c>
      <c r="DT193" s="262">
        <v>0.33980676679880228</v>
      </c>
      <c r="DU193" s="262">
        <v>8.582754482307161E-3</v>
      </c>
      <c r="DV193" s="262">
        <v>3.7094955813361456E-3</v>
      </c>
      <c r="DW193" s="262">
        <v>1.1031506467372198E-3</v>
      </c>
      <c r="DX193" s="262">
        <v>1.406214011225467E-3</v>
      </c>
      <c r="DY193" s="262">
        <v>3431.37</v>
      </c>
      <c r="DZ193" s="262">
        <v>2004.12</v>
      </c>
      <c r="EA193" s="262">
        <v>10.07</v>
      </c>
      <c r="EB193" s="262">
        <v>340.1</v>
      </c>
      <c r="EC193" s="262">
        <v>92.22</v>
      </c>
      <c r="ED193" s="262">
        <v>118.11</v>
      </c>
      <c r="EE193" s="262">
        <f t="shared" si="88"/>
        <v>0.57227747211052715</v>
      </c>
      <c r="EF193" s="262">
        <f t="shared" si="89"/>
        <v>0.33424338599630754</v>
      </c>
      <c r="EG193" s="262">
        <f t="shared" si="90"/>
        <v>1.67945576960602E-3</v>
      </c>
      <c r="EH193" s="262">
        <f t="shared" si="91"/>
        <v>5.6721242030090116E-2</v>
      </c>
      <c r="EI193" s="262">
        <f t="shared" si="92"/>
        <v>1.5380279153234078E-2</v>
      </c>
      <c r="EJ193" s="262">
        <f t="shared" si="93"/>
        <v>1.9698164940235057E-2</v>
      </c>
      <c r="EK193" s="262">
        <v>1.7398774000000001E-3</v>
      </c>
      <c r="EP193" s="262">
        <v>1.5935170774286401E-3</v>
      </c>
      <c r="EQ193" s="262">
        <v>1.2188437500595995E-2</v>
      </c>
      <c r="EU193" s="262">
        <v>1242.94</v>
      </c>
    </row>
    <row r="194" spans="1:151">
      <c r="A194" s="352">
        <v>8136</v>
      </c>
      <c r="B194" s="262">
        <v>8</v>
      </c>
      <c r="C194" s="262">
        <v>1</v>
      </c>
      <c r="D194" s="262">
        <v>36</v>
      </c>
      <c r="E194" s="262" t="s">
        <v>187</v>
      </c>
      <c r="F194" s="262" t="s">
        <v>2583</v>
      </c>
      <c r="G194" s="262" t="s">
        <v>2584</v>
      </c>
      <c r="H194" s="262" t="s">
        <v>2202</v>
      </c>
      <c r="I194" s="262">
        <v>4.2516844128016535E-3</v>
      </c>
      <c r="J194" s="262">
        <v>1.5965751699823723</v>
      </c>
      <c r="K194" s="262">
        <v>1.478297161936561</v>
      </c>
      <c r="L194" s="262">
        <v>1.8301659716196927</v>
      </c>
      <c r="M194" s="262">
        <v>1.7922260718925942</v>
      </c>
      <c r="N194" s="262">
        <v>1.6194548369855692</v>
      </c>
      <c r="O194" s="262">
        <v>2.0922138500179406</v>
      </c>
      <c r="P194" s="262">
        <v>1.7864658925979682</v>
      </c>
      <c r="Q194" s="262">
        <v>1.4640605296343001</v>
      </c>
      <c r="R194" s="262">
        <v>1.3935882580146775</v>
      </c>
      <c r="S194" s="262">
        <v>1.4033092037228543</v>
      </c>
      <c r="T194" s="262">
        <v>1.4033092037228543</v>
      </c>
      <c r="U194">
        <v>7942</v>
      </c>
      <c r="V194">
        <v>5990</v>
      </c>
      <c r="W194">
        <v>35729</v>
      </c>
      <c r="X194">
        <v>12978</v>
      </c>
      <c r="Y194">
        <v>11086</v>
      </c>
      <c r="Z194">
        <v>5761</v>
      </c>
      <c r="AA194">
        <v>5319</v>
      </c>
      <c r="AB194">
        <v>0</v>
      </c>
      <c r="AC194">
        <v>12680</v>
      </c>
      <c r="AD194">
        <v>8855</v>
      </c>
      <c r="AE194">
        <v>65390</v>
      </c>
      <c r="AF194">
        <v>22613</v>
      </c>
      <c r="AG194">
        <v>21509</v>
      </c>
      <c r="AH194">
        <v>8252</v>
      </c>
      <c r="AI194" s="262">
        <v>7464</v>
      </c>
      <c r="AJ194" s="262">
        <v>0</v>
      </c>
      <c r="AK194" s="262">
        <v>0.61159931885697238</v>
      </c>
      <c r="AL194" s="262">
        <v>0.26934980671945113</v>
      </c>
      <c r="AM194" s="262">
        <v>9.7485488421811498E-2</v>
      </c>
      <c r="AN194" s="262">
        <v>1.7575478851006177E-2</v>
      </c>
      <c r="AO194" s="262">
        <v>3.9899071507588282E-3</v>
      </c>
      <c r="AP194" s="262">
        <v>2.4449721305881016E-2</v>
      </c>
      <c r="AQ194" s="262">
        <v>0.11002019110453873</v>
      </c>
      <c r="AR194" s="262">
        <v>0.19115430553975657</v>
      </c>
      <c r="AS194" s="262">
        <v>0.21279575702422932</v>
      </c>
      <c r="AT194" s="262">
        <v>0.162367762484359</v>
      </c>
      <c r="AU194" s="262">
        <v>0.13520930497099307</v>
      </c>
      <c r="AV194" s="262">
        <v>7.6839949948811284E-2</v>
      </c>
      <c r="AW194" s="262">
        <v>3.6429302695939025E-2</v>
      </c>
      <c r="AX194" s="262">
        <v>2.0958935274712775E-2</v>
      </c>
      <c r="AY194" s="262">
        <v>2.9774769650779204E-2</v>
      </c>
      <c r="AZ194" s="262">
        <v>49205</v>
      </c>
      <c r="BA194" s="262">
        <v>21670</v>
      </c>
      <c r="BB194" s="262">
        <v>7843</v>
      </c>
      <c r="BC194" s="262">
        <v>1414</v>
      </c>
      <c r="BD194" s="262">
        <v>321</v>
      </c>
      <c r="BE194" s="262">
        <v>140656</v>
      </c>
      <c r="BF194" s="262">
        <v>1</v>
      </c>
      <c r="BG194" s="262">
        <v>2</v>
      </c>
      <c r="BH194" s="262">
        <v>3.4</v>
      </c>
      <c r="BI194" s="262">
        <v>7.9</v>
      </c>
      <c r="BJ194" s="262">
        <v>32</v>
      </c>
      <c r="BK194" s="262">
        <f t="shared" si="94"/>
        <v>140654</v>
      </c>
      <c r="BL194" s="262">
        <f t="shared" si="95"/>
        <v>-2</v>
      </c>
      <c r="BM194" s="274">
        <f t="shared" si="96"/>
        <v>-1.4219087703332954E-5</v>
      </c>
      <c r="BN194" s="262">
        <f t="shared" si="97"/>
        <v>2.6003272908642979E-3</v>
      </c>
      <c r="BO194" s="262">
        <f t="shared" si="84"/>
        <v>1.1451903748202284E-3</v>
      </c>
      <c r="BP194" s="262">
        <f t="shared" si="85"/>
        <v>4.1447753159737198E-4</v>
      </c>
      <c r="BQ194" s="262">
        <f t="shared" si="86"/>
        <v>7.4725389478348079E-5</v>
      </c>
      <c r="BR194" s="262">
        <f t="shared" si="87"/>
        <v>1.6963826041407168E-5</v>
      </c>
      <c r="BS194" s="262">
        <f t="shared" si="98"/>
        <v>278.23502012247985</v>
      </c>
      <c r="BT194" s="262">
        <f t="shared" si="99"/>
        <v>122.53537010576444</v>
      </c>
      <c r="BU194" s="262">
        <f t="shared" si="100"/>
        <v>44.349095880918803</v>
      </c>
      <c r="BV194" s="262">
        <f t="shared" si="101"/>
        <v>7.9956166741832444</v>
      </c>
      <c r="BW194" s="262">
        <f t="shared" si="102"/>
        <v>1.8151293864305669</v>
      </c>
      <c r="BX194" s="262">
        <f t="shared" si="103"/>
        <v>278.23502012247985</v>
      </c>
      <c r="BY194" s="262">
        <f t="shared" si="104"/>
        <v>245.07074021152889</v>
      </c>
      <c r="BZ194" s="262">
        <f t="shared" si="105"/>
        <v>150.78692599512394</v>
      </c>
      <c r="CA194" s="262">
        <f t="shared" si="106"/>
        <v>63.165371726047631</v>
      </c>
      <c r="CB194" s="262">
        <f t="shared" si="107"/>
        <v>58.08414036577814</v>
      </c>
      <c r="CC194" s="262">
        <f t="shared" si="108"/>
        <v>795.34219842095843</v>
      </c>
      <c r="CD194" s="262">
        <f t="shared" si="109"/>
        <v>19.445895094199152</v>
      </c>
      <c r="CE194" s="262">
        <f t="shared" si="110"/>
        <v>87.503700663777806</v>
      </c>
      <c r="CF194" s="262">
        <f t="shared" si="111"/>
        <v>152.03308560562158</v>
      </c>
      <c r="CG194" s="262">
        <f t="shared" si="112"/>
        <v>169.24544520630266</v>
      </c>
      <c r="CH194" s="262">
        <f t="shared" si="113"/>
        <v>129.1379331670021</v>
      </c>
      <c r="CI194" s="262">
        <f t="shared" si="114"/>
        <v>107.53766586259945</v>
      </c>
      <c r="CJ194" s="262">
        <f t="shared" si="115"/>
        <v>61.114054718843981</v>
      </c>
      <c r="CK194" s="262">
        <f t="shared" si="116"/>
        <v>28.97376169313069</v>
      </c>
      <c r="CL194" s="262">
        <f t="shared" si="117"/>
        <v>16.669525657952633</v>
      </c>
      <c r="CM194" s="262">
        <f t="shared" si="118"/>
        <v>23.681130751528364</v>
      </c>
      <c r="CN194" s="262">
        <f>CD194*parameters!J$4+CE194*parameters!K$4+CF194*parameters!L$4+CG194*parameters!M$4+CH194*parameters!N$4+CI194*parameters!O$4+CJ194*parameters!P$4+CK194*parameters!Q$4+CL194*parameters!R$4+CM194*parameters!S$4</f>
        <v>80074.28306990827</v>
      </c>
      <c r="CO194" s="262">
        <f t="shared" si="119"/>
        <v>48973.376983516297</v>
      </c>
      <c r="CP194" s="262">
        <f t="shared" si="120"/>
        <v>21567.992668078412</v>
      </c>
      <c r="CQ194" s="262">
        <f t="shared" si="121"/>
        <v>7806.0805950963986</v>
      </c>
      <c r="CR194" s="262">
        <f t="shared" si="122"/>
        <v>1407.3438686046547</v>
      </c>
      <c r="CS194" s="262">
        <f t="shared" si="123"/>
        <v>319.48895461251357</v>
      </c>
      <c r="CT194" s="349" t="s">
        <v>4291</v>
      </c>
      <c r="CU194" t="s">
        <v>4292</v>
      </c>
      <c r="CV194" t="s">
        <v>4293</v>
      </c>
      <c r="CW194">
        <v>202810</v>
      </c>
      <c r="CX194" s="262">
        <v>3.0605161574609231E-2</v>
      </c>
      <c r="CY194">
        <v>21499</v>
      </c>
      <c r="CZ194">
        <v>0.89399437999999998</v>
      </c>
      <c r="DA194">
        <v>126591</v>
      </c>
      <c r="DB194">
        <v>72848</v>
      </c>
      <c r="DC194">
        <v>1331</v>
      </c>
      <c r="DD194">
        <v>1212</v>
      </c>
      <c r="DE194">
        <v>391</v>
      </c>
      <c r="DF194">
        <v>429</v>
      </c>
      <c r="DG194">
        <v>113171</v>
      </c>
      <c r="DH194">
        <v>65123</v>
      </c>
      <c r="DI194">
        <v>1189</v>
      </c>
      <c r="DJ194">
        <v>1084</v>
      </c>
      <c r="DK194">
        <v>354</v>
      </c>
      <c r="DL194">
        <v>389</v>
      </c>
      <c r="DM194" s="262">
        <v>13420</v>
      </c>
      <c r="DN194" s="262">
        <v>7725</v>
      </c>
      <c r="DO194" s="262">
        <v>142</v>
      </c>
      <c r="DP194" s="262">
        <v>128</v>
      </c>
      <c r="DQ194" s="262">
        <v>37</v>
      </c>
      <c r="DR194" s="262">
        <v>40</v>
      </c>
      <c r="DS194" s="262">
        <v>0.62418519796854199</v>
      </c>
      <c r="DT194" s="262">
        <v>0.3591933336620482</v>
      </c>
      <c r="DU194" s="262">
        <v>6.5627927616981408E-3</v>
      </c>
      <c r="DV194" s="262">
        <v>5.976036684581628E-3</v>
      </c>
      <c r="DW194" s="262">
        <v>1.9279128248113999E-3</v>
      </c>
      <c r="DX194" s="262">
        <v>2.1152803116217147E-3</v>
      </c>
      <c r="DY194" s="262">
        <v>8436.27</v>
      </c>
      <c r="DZ194" s="262">
        <v>4927.28</v>
      </c>
      <c r="EA194" s="262">
        <v>24.76</v>
      </c>
      <c r="EB194" s="262">
        <v>836.13</v>
      </c>
      <c r="EC194" s="262">
        <v>226.73</v>
      </c>
      <c r="ED194" s="262">
        <v>290.39999999999998</v>
      </c>
      <c r="EE194" s="262">
        <f t="shared" si="88"/>
        <v>0.57227757966078252</v>
      </c>
      <c r="EF194" s="262">
        <f t="shared" si="89"/>
        <v>0.33424391024836569</v>
      </c>
      <c r="EG194" s="262">
        <f t="shared" si="90"/>
        <v>1.6796040041867999E-3</v>
      </c>
      <c r="EH194" s="262">
        <f t="shared" si="91"/>
        <v>5.6719196123615062E-2</v>
      </c>
      <c r="EI194" s="262">
        <f t="shared" si="92"/>
        <v>1.5380315665156427E-2</v>
      </c>
      <c r="EJ194" s="262">
        <f t="shared" si="93"/>
        <v>1.9699394297893646E-2</v>
      </c>
      <c r="EK194" s="262">
        <v>4.2776152000000003E-3</v>
      </c>
      <c r="EP194" s="262">
        <v>3.8215934604760053E-3</v>
      </c>
      <c r="EQ194" s="262">
        <v>2.9230469949440528E-2</v>
      </c>
      <c r="EU194" s="262">
        <v>2980.84</v>
      </c>
    </row>
    <row r="195" spans="1:151">
      <c r="A195" s="352">
        <v>8211</v>
      </c>
      <c r="B195" s="262">
        <v>8</v>
      </c>
      <c r="C195" s="262">
        <v>2</v>
      </c>
      <c r="D195" s="262">
        <v>11</v>
      </c>
      <c r="E195" s="262" t="s">
        <v>187</v>
      </c>
      <c r="F195" s="262" t="s">
        <v>2585</v>
      </c>
      <c r="G195" s="262" t="s">
        <v>2586</v>
      </c>
      <c r="H195" s="262" t="s">
        <v>2202</v>
      </c>
      <c r="I195" s="262">
        <v>5.9542500937238179E-4</v>
      </c>
      <c r="J195" s="262">
        <v>2.5858490566037737</v>
      </c>
      <c r="K195" s="262">
        <v>2.2696817420435509</v>
      </c>
      <c r="L195" s="262">
        <v>2.7833217833217834</v>
      </c>
      <c r="M195" s="262">
        <v>2.8928238583410999</v>
      </c>
      <c r="N195" s="262">
        <v>1.9553398058252427</v>
      </c>
      <c r="O195" s="262">
        <v>2.7900466562986002</v>
      </c>
      <c r="P195" s="262">
        <v>2.3735144312393888</v>
      </c>
      <c r="Q195" s="262">
        <v>1.8324022346368716</v>
      </c>
      <c r="R195" s="262">
        <v>1.6619718309859155</v>
      </c>
      <c r="S195" s="262">
        <v>2.0769230769230771</v>
      </c>
      <c r="T195" s="262">
        <v>2.0769230769230771</v>
      </c>
      <c r="U195">
        <v>2120</v>
      </c>
      <c r="V195">
        <v>1194</v>
      </c>
      <c r="W195">
        <v>4329</v>
      </c>
      <c r="X195">
        <v>1588</v>
      </c>
      <c r="Y195">
        <v>1232</v>
      </c>
      <c r="Z195">
        <v>713</v>
      </c>
      <c r="AA195">
        <v>501</v>
      </c>
      <c r="AB195">
        <v>0</v>
      </c>
      <c r="AC195">
        <v>5482</v>
      </c>
      <c r="AD195">
        <v>2710</v>
      </c>
      <c r="AE195">
        <v>12049</v>
      </c>
      <c r="AF195">
        <v>4111</v>
      </c>
      <c r="AG195">
        <v>3192</v>
      </c>
      <c r="AH195">
        <v>1246</v>
      </c>
      <c r="AI195" s="262">
        <v>1040</v>
      </c>
      <c r="AJ195" s="262">
        <v>0</v>
      </c>
      <c r="AK195" s="262">
        <v>0.47936451584272655</v>
      </c>
      <c r="AL195" s="262">
        <v>0.21247892074198987</v>
      </c>
      <c r="AM195" s="262">
        <v>0.23085115824975591</v>
      </c>
      <c r="AN195" s="262">
        <v>6.558977545043046E-2</v>
      </c>
      <c r="AO195" s="262">
        <v>1.1715629715097186E-2</v>
      </c>
      <c r="AP195" s="262">
        <v>4.7965768314986716E-2</v>
      </c>
      <c r="AQ195" s="262">
        <v>0.13444218226991961</v>
      </c>
      <c r="AR195" s="262">
        <v>0.23920770212912798</v>
      </c>
      <c r="AS195" s="262">
        <v>0.19510680147693157</v>
      </c>
      <c r="AT195" s="262">
        <v>0.13613306187239035</v>
      </c>
      <c r="AU195" s="262">
        <v>0.10245350081093206</v>
      </c>
      <c r="AV195" s="262">
        <v>5.6627212809275684E-2</v>
      </c>
      <c r="AW195" s="262">
        <v>3.0780910314365573E-2</v>
      </c>
      <c r="AX195" s="262">
        <v>1.8254598157286309E-2</v>
      </c>
      <c r="AY195" s="262">
        <v>3.9028261844784154E-2</v>
      </c>
      <c r="AZ195" s="262">
        <v>5401</v>
      </c>
      <c r="BA195" s="262">
        <v>2394</v>
      </c>
      <c r="BB195" s="262">
        <v>2601</v>
      </c>
      <c r="BC195" s="262">
        <v>739</v>
      </c>
      <c r="BD195" s="262">
        <v>132</v>
      </c>
      <c r="BE195" s="262">
        <v>28985</v>
      </c>
      <c r="BF195" s="262">
        <v>1</v>
      </c>
      <c r="BG195" s="262">
        <v>2</v>
      </c>
      <c r="BH195" s="262">
        <v>3.13</v>
      </c>
      <c r="BI195" s="262">
        <v>7.9</v>
      </c>
      <c r="BJ195" s="262">
        <v>36</v>
      </c>
      <c r="BK195" s="262">
        <f t="shared" si="94"/>
        <v>28920</v>
      </c>
      <c r="BL195" s="262">
        <f t="shared" si="95"/>
        <v>-65</v>
      </c>
      <c r="BM195" s="274">
        <f t="shared" si="96"/>
        <v>-2.2425392444367777E-3</v>
      </c>
      <c r="BN195" s="262">
        <f t="shared" si="97"/>
        <v>2.8542562133844268E-4</v>
      </c>
      <c r="BO195" s="262">
        <f t="shared" ref="BO195:BO258" si="124">BA195/SUM($AZ$3:$BD$414)</f>
        <v>1.2651526337423288E-4</v>
      </c>
      <c r="BP195" s="262">
        <f t="shared" ref="BP195:BP258" si="125">BB195/SUM($AZ$3:$BD$414)</f>
        <v>1.374545530644861E-4</v>
      </c>
      <c r="BQ195" s="262">
        <f t="shared" ref="BQ195:BQ258" si="126">BC195/SUM($AZ$3:$BD$414)</f>
        <v>3.9053792662304975E-5</v>
      </c>
      <c r="BR195" s="262">
        <f t="shared" ref="BR195:BR258" si="127">BD195/SUM($AZ$3:$BD$414)</f>
        <v>6.9757789329150967E-6</v>
      </c>
      <c r="BS195" s="262">
        <f t="shared" si="98"/>
        <v>30.540541483213367</v>
      </c>
      <c r="BT195" s="262">
        <f t="shared" si="99"/>
        <v>13.537133181042918</v>
      </c>
      <c r="BU195" s="262">
        <f t="shared" si="100"/>
        <v>14.707637177900013</v>
      </c>
      <c r="BV195" s="262">
        <f t="shared" si="101"/>
        <v>4.1787558148666326</v>
      </c>
      <c r="BW195" s="262">
        <f t="shared" si="102"/>
        <v>0.7464083458219154</v>
      </c>
      <c r="BX195" s="262">
        <f t="shared" si="103"/>
        <v>30.540541483213367</v>
      </c>
      <c r="BY195" s="262">
        <f t="shared" si="104"/>
        <v>27.074266362085837</v>
      </c>
      <c r="BZ195" s="262">
        <f t="shared" si="105"/>
        <v>46.034904366827043</v>
      </c>
      <c r="CA195" s="262">
        <f t="shared" si="106"/>
        <v>33.012170937446399</v>
      </c>
      <c r="CB195" s="262">
        <f t="shared" si="107"/>
        <v>26.870700449588956</v>
      </c>
      <c r="CC195" s="262">
        <f t="shared" si="108"/>
        <v>163.5325835991616</v>
      </c>
      <c r="CD195" s="262">
        <f t="shared" si="109"/>
        <v>7.8439660168685821</v>
      </c>
      <c r="CE195" s="262">
        <f t="shared" si="110"/>
        <v>21.98567741130935</v>
      </c>
      <c r="CF195" s="262">
        <f t="shared" si="111"/>
        <v>39.118253545994968</v>
      </c>
      <c r="CG195" s="262">
        <f t="shared" si="112"/>
        <v>31.906319323291338</v>
      </c>
      <c r="CH195" s="262">
        <f t="shared" si="113"/>
        <v>22.262191321256513</v>
      </c>
      <c r="CI195" s="262">
        <f t="shared" si="114"/>
        <v>16.754485686390517</v>
      </c>
      <c r="CJ195" s="262">
        <f t="shared" si="115"/>
        <v>9.260394412720391</v>
      </c>
      <c r="CK195" s="262">
        <f t="shared" si="116"/>
        <v>5.0336817892422836</v>
      </c>
      <c r="CL195" s="262">
        <f t="shared" si="117"/>
        <v>2.9852215992255244</v>
      </c>
      <c r="CM195" s="262">
        <f t="shared" si="118"/>
        <v>6.3823924928621336</v>
      </c>
      <c r="CN195" s="262">
        <f>CD195*parameters!J$4+CE195*parameters!K$4+CF195*parameters!L$4+CG195*parameters!M$4+CH195*parameters!N$4+CI195*parameters!O$4+CJ195*parameters!P$4+CK195*parameters!Q$4+CL195*parameters!R$4+CM195*parameters!S$4</f>
        <v>15519.738215656032</v>
      </c>
      <c r="CO195" s="262">
        <f t="shared" si="119"/>
        <v>7439.6117957538145</v>
      </c>
      <c r="CP195" s="262">
        <f t="shared" si="120"/>
        <v>3297.6172262608093</v>
      </c>
      <c r="CQ195" s="262">
        <f t="shared" si="121"/>
        <v>3582.7495428171951</v>
      </c>
      <c r="CR195" s="262">
        <f t="shared" si="122"/>
        <v>1017.9361446143434</v>
      </c>
      <c r="CS195" s="262">
        <f t="shared" si="123"/>
        <v>181.82350620986921</v>
      </c>
      <c r="CT195" s="349" t="s">
        <v>4294</v>
      </c>
      <c r="CU195" t="s">
        <v>4295</v>
      </c>
      <c r="CV195" t="s">
        <v>4296</v>
      </c>
      <c r="CW195">
        <v>34474</v>
      </c>
      <c r="CX195" s="262">
        <v>5.2023191170212446E-3</v>
      </c>
      <c r="CY195">
        <v>5806</v>
      </c>
      <c r="CZ195">
        <v>0.83158321999999996</v>
      </c>
      <c r="DA195">
        <v>21898</v>
      </c>
      <c r="DB195">
        <v>12004</v>
      </c>
      <c r="DC195">
        <v>157</v>
      </c>
      <c r="DD195">
        <v>255</v>
      </c>
      <c r="DE195">
        <v>68</v>
      </c>
      <c r="DF195">
        <v>92</v>
      </c>
      <c r="DG195">
        <v>18210</v>
      </c>
      <c r="DH195">
        <v>9983</v>
      </c>
      <c r="DI195">
        <v>131</v>
      </c>
      <c r="DJ195">
        <v>212</v>
      </c>
      <c r="DK195">
        <v>57</v>
      </c>
      <c r="DL195">
        <v>77</v>
      </c>
      <c r="DM195" s="262">
        <v>3688</v>
      </c>
      <c r="DN195" s="262">
        <v>2021</v>
      </c>
      <c r="DO195" s="262">
        <v>26</v>
      </c>
      <c r="DP195" s="262">
        <v>43</v>
      </c>
      <c r="DQ195" s="262">
        <v>11</v>
      </c>
      <c r="DR195" s="262">
        <v>15</v>
      </c>
      <c r="DS195" s="262">
        <v>0.63520334164877879</v>
      </c>
      <c r="DT195" s="262">
        <v>0.34820444392875788</v>
      </c>
      <c r="DU195" s="262">
        <v>4.5541567558159777E-3</v>
      </c>
      <c r="DV195" s="262">
        <v>7.3968788072170328E-3</v>
      </c>
      <c r="DW195" s="262">
        <v>1.9725010152578755E-3</v>
      </c>
      <c r="DX195" s="262">
        <v>2.6686778441724198E-3</v>
      </c>
      <c r="DY195" s="262">
        <v>1434.01</v>
      </c>
      <c r="DZ195" s="262">
        <v>837.54</v>
      </c>
      <c r="EA195" s="262">
        <v>4.21</v>
      </c>
      <c r="EB195" s="262">
        <v>142.13999999999999</v>
      </c>
      <c r="EC195" s="262">
        <v>38.54</v>
      </c>
      <c r="ED195" s="262">
        <v>49.36</v>
      </c>
      <c r="EE195" s="262">
        <f t="shared" ref="EE195:EE258" si="128">DY195/SUM($DY195:$ED195)</f>
        <v>0.57227631894005904</v>
      </c>
      <c r="EF195" s="262">
        <f t="shared" ref="EF195:EF258" si="129">DZ195/SUM($DY195:$ED195)</f>
        <v>0.33424056189640033</v>
      </c>
      <c r="EG195" s="262">
        <f t="shared" ref="EG195:EG258" si="130">EA195/SUM($DY195:$ED195)</f>
        <v>1.6801021629818818E-3</v>
      </c>
      <c r="EH195" s="262">
        <f t="shared" ref="EH195:EH258" si="131">EB195/SUM($DY195:$ED195)</f>
        <v>5.6724399393407288E-2</v>
      </c>
      <c r="EI195" s="262">
        <f t="shared" ref="EI195:EI258" si="132">EC195/SUM($DY195:$ED195)</f>
        <v>1.5380317663021788E-2</v>
      </c>
      <c r="EJ195" s="262">
        <f t="shared" ref="EJ195:EJ258" si="133">ED195/SUM($DY195:$ED195)</f>
        <v>1.9698299944129617E-2</v>
      </c>
      <c r="EK195" s="262">
        <v>7.2711409999999998E-4</v>
      </c>
      <c r="EP195" s="262">
        <v>6.5221296542374886E-4</v>
      </c>
      <c r="EQ195" s="262">
        <v>4.9886236418459264E-3</v>
      </c>
      <c r="EU195" s="262">
        <v>508.73</v>
      </c>
    </row>
    <row r="196" spans="1:151">
      <c r="A196" s="352">
        <v>8212</v>
      </c>
      <c r="B196" s="262">
        <v>8</v>
      </c>
      <c r="C196" s="262">
        <v>2</v>
      </c>
      <c r="D196" s="262">
        <v>12</v>
      </c>
      <c r="E196" s="262" t="s">
        <v>187</v>
      </c>
      <c r="F196" s="262" t="s">
        <v>2587</v>
      </c>
      <c r="G196" s="262" t="s">
        <v>2588</v>
      </c>
      <c r="H196" s="262" t="s">
        <v>2202</v>
      </c>
      <c r="I196" s="262">
        <v>2.2080454195080195E-3</v>
      </c>
      <c r="J196" s="262">
        <v>4.1121821505733758</v>
      </c>
      <c r="K196" s="262">
        <v>2.7887258687258689</v>
      </c>
      <c r="L196" s="262">
        <v>4.1120071186252156</v>
      </c>
      <c r="M196" s="262">
        <v>3.0481441635287787</v>
      </c>
      <c r="N196" s="262">
        <v>2.96606648199446</v>
      </c>
      <c r="O196" s="262">
        <v>3.9893832153690596</v>
      </c>
      <c r="P196" s="262">
        <v>3.0528528528528529</v>
      </c>
      <c r="Q196" s="262">
        <v>2.2538226299694188</v>
      </c>
      <c r="R196" s="262">
        <v>2.8842504743833017</v>
      </c>
      <c r="S196" s="262">
        <v>3.4861407249466949</v>
      </c>
      <c r="T196" s="262">
        <v>3.4861407249466949</v>
      </c>
      <c r="U196">
        <v>6017</v>
      </c>
      <c r="V196">
        <v>6475</v>
      </c>
      <c r="W196">
        <v>17981</v>
      </c>
      <c r="X196">
        <v>5162</v>
      </c>
      <c r="Y196">
        <v>3643</v>
      </c>
      <c r="Z196">
        <v>2035</v>
      </c>
      <c r="AA196">
        <v>2580</v>
      </c>
      <c r="AB196">
        <v>0</v>
      </c>
      <c r="AC196">
        <v>24743</v>
      </c>
      <c r="AD196">
        <v>18057</v>
      </c>
      <c r="AE196">
        <v>73938</v>
      </c>
      <c r="AF196">
        <v>15616</v>
      </c>
      <c r="AG196">
        <v>12974</v>
      </c>
      <c r="AH196">
        <v>5251</v>
      </c>
      <c r="AI196" s="262">
        <v>8993</v>
      </c>
      <c r="AJ196" s="262">
        <v>0</v>
      </c>
      <c r="AK196" s="262">
        <v>0.46675601933847111</v>
      </c>
      <c r="AL196" s="262">
        <v>0.14688143219568234</v>
      </c>
      <c r="AM196" s="262">
        <v>0.21559523239672587</v>
      </c>
      <c r="AN196" s="262">
        <v>0.13235364511033459</v>
      </c>
      <c r="AO196" s="262">
        <v>3.8413670958786082E-2</v>
      </c>
      <c r="AP196" s="262">
        <v>9.4064934894293559E-2</v>
      </c>
      <c r="AQ196" s="262">
        <v>0.18023966258031457</v>
      </c>
      <c r="AR196" s="262">
        <v>0.26834588145637062</v>
      </c>
      <c r="AS196" s="262">
        <v>0.19894359257361346</v>
      </c>
      <c r="AT196" s="262">
        <v>0.10523999106521083</v>
      </c>
      <c r="AU196" s="262">
        <v>6.806864020392342E-2</v>
      </c>
      <c r="AV196" s="262">
        <v>3.8064829779126758E-2</v>
      </c>
      <c r="AW196" s="262">
        <v>1.9038984587488667E-2</v>
      </c>
      <c r="AX196" s="262">
        <v>1.0642910638968821E-2</v>
      </c>
      <c r="AY196" s="262">
        <v>1.7350572220689291E-2</v>
      </c>
      <c r="AZ196" s="262">
        <v>19502</v>
      </c>
      <c r="BA196" s="262">
        <v>6137</v>
      </c>
      <c r="BB196" s="262">
        <v>9008</v>
      </c>
      <c r="BC196" s="262">
        <v>5530</v>
      </c>
      <c r="BD196" s="262">
        <v>1605</v>
      </c>
      <c r="BE196" s="262">
        <v>152221</v>
      </c>
      <c r="BF196" s="262">
        <v>1</v>
      </c>
      <c r="BG196" s="262">
        <v>2</v>
      </c>
      <c r="BH196" s="262">
        <v>3.39</v>
      </c>
      <c r="BI196" s="262">
        <v>8.9</v>
      </c>
      <c r="BJ196" s="262">
        <v>25</v>
      </c>
      <c r="BK196" s="262">
        <f t="shared" ref="BK196:BK259" si="134">ROUND(AZ196+BA196*2+BB196*BH196+BC196*BI196+BD196*BJ196,0)</f>
        <v>151655</v>
      </c>
      <c r="BL196" s="262">
        <f t="shared" ref="BL196:BL259" si="135">BK196-BE196</f>
        <v>-566</v>
      </c>
      <c r="BM196" s="274">
        <f t="shared" ref="BM196:BM259" si="136">BL196/BE196</f>
        <v>-3.7182780299695839E-3</v>
      </c>
      <c r="BN196" s="262">
        <f t="shared" ref="BN196:BN259" si="137">AZ196/SUM($AZ$3:$BD$414)</f>
        <v>1.0306184905281078E-3</v>
      </c>
      <c r="BO196" s="262">
        <f t="shared" si="124"/>
        <v>3.2432087357045416E-4</v>
      </c>
      <c r="BP196" s="262">
        <f t="shared" si="125"/>
        <v>4.7604406536135751E-4</v>
      </c>
      <c r="BQ196" s="262">
        <f t="shared" si="126"/>
        <v>2.922428598410643E-4</v>
      </c>
      <c r="BR196" s="262">
        <f t="shared" si="127"/>
        <v>8.4819130207035829E-5</v>
      </c>
      <c r="BS196" s="262">
        <f t="shared" ref="BS196:BS259" si="138">BN196*107000</f>
        <v>110.27617848650753</v>
      </c>
      <c r="BT196" s="262">
        <f t="shared" ref="BT196:BT259" si="139">BO196*107000</f>
        <v>34.702333472038596</v>
      </c>
      <c r="BU196" s="262">
        <f t="shared" ref="BU196:BU259" si="140">BP196*107000</f>
        <v>50.936714993665255</v>
      </c>
      <c r="BV196" s="262">
        <f t="shared" ref="BV196:BV259" si="141">BQ196*107000</f>
        <v>31.269986002993882</v>
      </c>
      <c r="BW196" s="262">
        <f t="shared" ref="BW196:BW259" si="142">BR196*107000</f>
        <v>9.0756469321528339</v>
      </c>
      <c r="BX196" s="262">
        <f t="shared" ref="BX196:BX259" si="143">BS196*BF196</f>
        <v>110.27617848650753</v>
      </c>
      <c r="BY196" s="262">
        <f t="shared" ref="BY196:BY259" si="144">BT196*BG196</f>
        <v>69.404666944077192</v>
      </c>
      <c r="BZ196" s="262">
        <f t="shared" ref="BZ196:BZ259" si="145">BU196*BH196</f>
        <v>172.67546382852521</v>
      </c>
      <c r="CA196" s="262">
        <f t="shared" ref="CA196:CA259" si="146">BV196*BI196</f>
        <v>278.30287542664558</v>
      </c>
      <c r="CB196" s="262">
        <f t="shared" ref="CB196:CB259" si="147">BW196*BJ196</f>
        <v>226.89117330382084</v>
      </c>
      <c r="CC196" s="262">
        <f t="shared" ref="CC196:CC259" si="148">SUM(BX196:CB196)</f>
        <v>857.55035798957624</v>
      </c>
      <c r="CD196" s="262">
        <f t="shared" ref="CD196:CD259" si="149">$CC196*AP196</f>
        <v>80.665418592867624</v>
      </c>
      <c r="CE196" s="262">
        <f t="shared" ref="CE196:CE259" si="150">$CC196*AQ196</f>
        <v>154.56458716966918</v>
      </c>
      <c r="CF196" s="262">
        <f t="shared" ref="CF196:CF259" si="151">$CC196*AR196</f>
        <v>230.12010670793902</v>
      </c>
      <c r="CG196" s="262">
        <f t="shared" ref="CG196:CG259" si="152">$CC196*AS196</f>
        <v>170.60414903123464</v>
      </c>
      <c r="CH196" s="262">
        <f t="shared" ref="CH196:CH259" si="153">$CC196*AT196</f>
        <v>90.248592012791349</v>
      </c>
      <c r="CI196" s="262">
        <f t="shared" ref="CI196:CI259" si="154">$CC196*AU196</f>
        <v>58.372286774738193</v>
      </c>
      <c r="CJ196" s="262">
        <f t="shared" ref="CJ196:CJ259" si="155">$CC196*AV196</f>
        <v>32.642508403902433</v>
      </c>
      <c r="CK196" s="262">
        <f t="shared" ref="CK196:CK259" si="156">$CC196*AW196</f>
        <v>16.326888048758931</v>
      </c>
      <c r="CL196" s="262">
        <f t="shared" ref="CL196:CL259" si="157">$CC196*AX196</f>
        <v>9.1268318284987817</v>
      </c>
      <c r="CM196" s="262">
        <f t="shared" ref="CM196:CM259" si="158">$CC196*AY196</f>
        <v>14.878989419176099</v>
      </c>
      <c r="CN196" s="262">
        <f>CD196*parameters!J$4+CE196*parameters!K$4+CF196*parameters!L$4+CG196*parameters!M$4+CH196*parameters!N$4+CI196*parameters!O$4+CJ196*parameters!P$4+CK196*parameters!Q$4+CL196*parameters!R$4+CM196*parameters!S$4</f>
        <v>69368.767004845373</v>
      </c>
      <c r="CO196" s="262">
        <f t="shared" ref="CO196:CO259" si="159">$CN196*AK196</f>
        <v>32378.289553599505</v>
      </c>
      <c r="CP196" s="262">
        <f t="shared" ref="CP196:CP259" si="160">$CN196*AL196</f>
        <v>10188.983847320282</v>
      </c>
      <c r="CQ196" s="262">
        <f t="shared" ref="CQ196:CQ259" si="161">$CN196*AM196</f>
        <v>14955.575443483967</v>
      </c>
      <c r="CR196" s="262">
        <f t="shared" ref="CR196:CR259" si="162">$CN196*AN196</f>
        <v>9181.2091699007924</v>
      </c>
      <c r="CS196" s="262">
        <f t="shared" ref="CS196:CS259" si="163">$CN196*AO196</f>
        <v>2664.708990540827</v>
      </c>
      <c r="CT196" s="349" t="s">
        <v>4297</v>
      </c>
      <c r="CU196" t="s">
        <v>4298</v>
      </c>
      <c r="CV196" t="s">
        <v>4299</v>
      </c>
      <c r="CW196">
        <v>140712</v>
      </c>
      <c r="CX196" s="262">
        <v>2.1234226593789329E-2</v>
      </c>
      <c r="CY196">
        <v>24929</v>
      </c>
      <c r="CZ196">
        <v>0.82283671999999997</v>
      </c>
      <c r="DA196">
        <v>90355</v>
      </c>
      <c r="DB196">
        <v>47528</v>
      </c>
      <c r="DC196">
        <v>1259</v>
      </c>
      <c r="DD196">
        <v>984</v>
      </c>
      <c r="DE196">
        <v>244</v>
      </c>
      <c r="DF196">
        <v>342</v>
      </c>
      <c r="DG196">
        <v>74344</v>
      </c>
      <c r="DH196">
        <v>39106</v>
      </c>
      <c r="DI196">
        <v>1036</v>
      </c>
      <c r="DJ196">
        <v>810</v>
      </c>
      <c r="DK196">
        <v>201</v>
      </c>
      <c r="DL196">
        <v>281</v>
      </c>
      <c r="DM196" s="262">
        <v>16011</v>
      </c>
      <c r="DN196" s="262">
        <v>8422</v>
      </c>
      <c r="DO196" s="262">
        <v>223</v>
      </c>
      <c r="DP196" s="262">
        <v>174</v>
      </c>
      <c r="DQ196" s="262">
        <v>43</v>
      </c>
      <c r="DR196" s="262">
        <v>61</v>
      </c>
      <c r="DS196" s="262">
        <v>0.6421271817613281</v>
      </c>
      <c r="DT196" s="262">
        <v>0.33776792313377679</v>
      </c>
      <c r="DU196" s="262">
        <v>8.9473534595485814E-3</v>
      </c>
      <c r="DV196" s="262">
        <v>6.993006993006993E-3</v>
      </c>
      <c r="DW196" s="262">
        <v>1.7340383194041731E-3</v>
      </c>
      <c r="DX196" s="262">
        <v>2.4304963329353575E-3</v>
      </c>
      <c r="DY196" s="262">
        <v>5853.18</v>
      </c>
      <c r="DZ196" s="262">
        <v>3418.61</v>
      </c>
      <c r="EA196" s="262">
        <v>17.18</v>
      </c>
      <c r="EB196" s="262">
        <v>580.11</v>
      </c>
      <c r="EC196" s="262">
        <v>157.31</v>
      </c>
      <c r="ED196" s="262">
        <v>201.48</v>
      </c>
      <c r="EE196" s="262">
        <f t="shared" si="128"/>
        <v>0.57227751232661339</v>
      </c>
      <c r="EF196" s="262">
        <f t="shared" si="129"/>
        <v>0.33424456900605892</v>
      </c>
      <c r="EG196" s="262">
        <f t="shared" si="130"/>
        <v>1.6797241263332443E-3</v>
      </c>
      <c r="EH196" s="262">
        <f t="shared" si="131"/>
        <v>5.6718554303095366E-2</v>
      </c>
      <c r="EI196" s="262">
        <f t="shared" si="132"/>
        <v>1.5380523999620643E-2</v>
      </c>
      <c r="EJ196" s="262">
        <f t="shared" si="133"/>
        <v>1.9699116238278348E-2</v>
      </c>
      <c r="EK196" s="262">
        <v>2.9678577000000002E-3</v>
      </c>
      <c r="EP196" s="262">
        <v>3.6051989878518511E-3</v>
      </c>
      <c r="EQ196" s="262">
        <v>2.7575319501156707E-2</v>
      </c>
      <c r="EU196" s="262">
        <v>2812.06</v>
      </c>
    </row>
    <row r="197" spans="1:151">
      <c r="A197" s="352">
        <v>8215</v>
      </c>
      <c r="B197" s="262">
        <v>8</v>
      </c>
      <c r="C197" s="262">
        <v>2</v>
      </c>
      <c r="D197" s="262">
        <v>15</v>
      </c>
      <c r="E197" s="262" t="s">
        <v>187</v>
      </c>
      <c r="F197" s="262" t="s">
        <v>2589</v>
      </c>
      <c r="G197" s="262" t="s">
        <v>2590</v>
      </c>
      <c r="H197" s="262" t="s">
        <v>2202</v>
      </c>
      <c r="I197" s="262">
        <v>5.9568924342287095E-3</v>
      </c>
      <c r="J197" s="262">
        <v>1.4444551220449739</v>
      </c>
      <c r="K197" s="262">
        <v>1.4496659494960933</v>
      </c>
      <c r="L197" s="262">
        <v>1.8391467281637359</v>
      </c>
      <c r="M197" s="262">
        <v>1.6242238241381772</v>
      </c>
      <c r="N197" s="262">
        <v>1.562572198690797</v>
      </c>
      <c r="O197" s="262">
        <v>2.3892668178382466</v>
      </c>
      <c r="P197" s="262">
        <v>1.8255678131083712</v>
      </c>
      <c r="Q197" s="262">
        <v>1.5487020190814289</v>
      </c>
      <c r="R197" s="262">
        <v>1.5041544477028348</v>
      </c>
      <c r="S197" s="262">
        <v>1.5285714285714285</v>
      </c>
      <c r="T197" s="262">
        <v>1.5285714285714285</v>
      </c>
      <c r="U197">
        <v>10406</v>
      </c>
      <c r="V197">
        <v>8831</v>
      </c>
      <c r="W197">
        <v>48566</v>
      </c>
      <c r="X197">
        <v>19205</v>
      </c>
      <c r="Y197">
        <v>15643</v>
      </c>
      <c r="Z197">
        <v>8599</v>
      </c>
      <c r="AA197">
        <v>8085</v>
      </c>
      <c r="AB197">
        <v>0</v>
      </c>
      <c r="AC197">
        <v>15031</v>
      </c>
      <c r="AD197">
        <v>12802</v>
      </c>
      <c r="AE197">
        <v>89320</v>
      </c>
      <c r="AF197">
        <v>30873</v>
      </c>
      <c r="AG197">
        <v>33032</v>
      </c>
      <c r="AH197">
        <v>13135</v>
      </c>
      <c r="AI197" s="262">
        <v>12359</v>
      </c>
      <c r="AJ197" s="262">
        <v>0</v>
      </c>
      <c r="AK197" s="262">
        <v>0.63869765791341382</v>
      </c>
      <c r="AL197" s="262">
        <v>0.22406848828956707</v>
      </c>
      <c r="AM197" s="262">
        <v>0.11454045422285308</v>
      </c>
      <c r="AN197" s="262">
        <v>1.8807665010645847E-2</v>
      </c>
      <c r="AO197" s="262">
        <v>3.8857345635202271E-3</v>
      </c>
      <c r="AP197" s="262">
        <v>2.2760130319690489E-2</v>
      </c>
      <c r="AQ197" s="262">
        <v>9.0903074730197514E-2</v>
      </c>
      <c r="AR197" s="262">
        <v>0.18027387497454694</v>
      </c>
      <c r="AS197" s="262">
        <v>0.19720525351252291</v>
      </c>
      <c r="AT197" s="262">
        <v>0.15499898187741804</v>
      </c>
      <c r="AU197" s="262">
        <v>0.14431887599266952</v>
      </c>
      <c r="AV197" s="262">
        <v>9.8248829159030743E-2</v>
      </c>
      <c r="AW197" s="262">
        <v>4.5097739767868052E-2</v>
      </c>
      <c r="AX197" s="262">
        <v>2.6002850743229486E-2</v>
      </c>
      <c r="AY197" s="262">
        <v>4.0190388922826309E-2</v>
      </c>
      <c r="AZ197" s="262">
        <v>71994</v>
      </c>
      <c r="BA197" s="262">
        <v>25257</v>
      </c>
      <c r="BB197" s="262">
        <v>12911</v>
      </c>
      <c r="BC197" s="262">
        <v>2120</v>
      </c>
      <c r="BD197" s="262">
        <v>438</v>
      </c>
      <c r="BE197" s="262">
        <v>196452</v>
      </c>
      <c r="BF197" s="262">
        <v>1</v>
      </c>
      <c r="BG197" s="262">
        <v>2</v>
      </c>
      <c r="BH197" s="262">
        <v>3.81</v>
      </c>
      <c r="BI197" s="262">
        <v>8.8000000000000007</v>
      </c>
      <c r="BJ197" s="262">
        <v>14</v>
      </c>
      <c r="BK197" s="262">
        <f t="shared" si="134"/>
        <v>196487</v>
      </c>
      <c r="BL197" s="262">
        <f t="shared" si="135"/>
        <v>35</v>
      </c>
      <c r="BM197" s="274">
        <f t="shared" si="136"/>
        <v>1.7816056848492254E-4</v>
      </c>
      <c r="BN197" s="262">
        <f t="shared" si="137"/>
        <v>3.804653246184011E-3</v>
      </c>
      <c r="BO197" s="262">
        <f t="shared" si="124"/>
        <v>1.3347518826411864E-3</v>
      </c>
      <c r="BP197" s="262">
        <f t="shared" si="125"/>
        <v>6.823051651732334E-4</v>
      </c>
      <c r="BQ197" s="262">
        <f t="shared" si="126"/>
        <v>1.1203523740742428E-4</v>
      </c>
      <c r="BR197" s="262">
        <f t="shared" si="127"/>
        <v>2.3146902822854638E-5</v>
      </c>
      <c r="BS197" s="262">
        <f t="shared" si="138"/>
        <v>407.09789734168919</v>
      </c>
      <c r="BT197" s="262">
        <f t="shared" si="139"/>
        <v>142.81845144260694</v>
      </c>
      <c r="BU197" s="262">
        <f t="shared" si="140"/>
        <v>73.006652673535967</v>
      </c>
      <c r="BV197" s="262">
        <f t="shared" si="141"/>
        <v>11.987770402594398</v>
      </c>
      <c r="BW197" s="262">
        <f t="shared" si="142"/>
        <v>2.4767186020454464</v>
      </c>
      <c r="BX197" s="262">
        <f t="shared" si="143"/>
        <v>407.09789734168919</v>
      </c>
      <c r="BY197" s="262">
        <f t="shared" si="144"/>
        <v>285.63690288521389</v>
      </c>
      <c r="BZ197" s="262">
        <f t="shared" si="145"/>
        <v>278.15534668617204</v>
      </c>
      <c r="CA197" s="262">
        <f t="shared" si="146"/>
        <v>105.4923795428307</v>
      </c>
      <c r="CB197" s="262">
        <f t="shared" si="147"/>
        <v>34.674060428636253</v>
      </c>
      <c r="CC197" s="262">
        <f t="shared" si="148"/>
        <v>1111.0565868845422</v>
      </c>
      <c r="CD197" s="262">
        <f t="shared" si="149"/>
        <v>25.287792710042698</v>
      </c>
      <c r="CE197" s="262">
        <f t="shared" si="150"/>
        <v>100.99845994704373</v>
      </c>
      <c r="CF197" s="262">
        <f t="shared" si="151"/>
        <v>200.29447623367082</v>
      </c>
      <c r="CG197" s="262">
        <f t="shared" si="152"/>
        <v>219.10619588332457</v>
      </c>
      <c r="CH197" s="262">
        <f t="shared" si="153"/>
        <v>172.2126397753031</v>
      </c>
      <c r="CI197" s="262">
        <f t="shared" si="154"/>
        <v>160.34643778342888</v>
      </c>
      <c r="CJ197" s="262">
        <f t="shared" si="155"/>
        <v>109.16000879083518</v>
      </c>
      <c r="CK197" s="262">
        <f t="shared" si="156"/>
        <v>50.106140822694762</v>
      </c>
      <c r="CL197" s="262">
        <f t="shared" si="157"/>
        <v>28.890638596040734</v>
      </c>
      <c r="CM197" s="262">
        <f t="shared" si="158"/>
        <v>44.653796342157712</v>
      </c>
      <c r="CN197" s="262">
        <f>CD197*parameters!J$4+CE197*parameters!K$4+CF197*parameters!L$4+CG197*parameters!M$4+CH197*parameters!N$4+CI197*parameters!O$4+CJ197*parameters!P$4+CK197*parameters!Q$4+CL197*parameters!R$4+CM197*parameters!S$4</f>
        <v>118167.4063037805</v>
      </c>
      <c r="CO197" s="262">
        <f t="shared" si="159"/>
        <v>75473.245647927382</v>
      </c>
      <c r="CP197" s="262">
        <f t="shared" si="160"/>
        <v>26477.592095587155</v>
      </c>
      <c r="CQ197" s="262">
        <f t="shared" si="161"/>
        <v>13534.948392371451</v>
      </c>
      <c r="CR197" s="262">
        <f t="shared" si="162"/>
        <v>2222.4529929383839</v>
      </c>
      <c r="CS197" s="262">
        <f t="shared" si="163"/>
        <v>459.16717495613784</v>
      </c>
      <c r="CT197" s="349" t="s">
        <v>4300</v>
      </c>
      <c r="CU197" t="s">
        <v>4301</v>
      </c>
      <c r="CV197" t="s">
        <v>4302</v>
      </c>
      <c r="CW197">
        <v>276059</v>
      </c>
      <c r="CX197" s="262">
        <v>4.1658844727207975E-2</v>
      </c>
      <c r="CY197">
        <v>24983</v>
      </c>
      <c r="CZ197">
        <v>0.90950123000000005</v>
      </c>
      <c r="DA197">
        <v>184660</v>
      </c>
      <c r="DB197">
        <v>86928</v>
      </c>
      <c r="DC197">
        <v>2065</v>
      </c>
      <c r="DD197">
        <v>1525</v>
      </c>
      <c r="DE197">
        <v>320</v>
      </c>
      <c r="DF197">
        <v>561</v>
      </c>
      <c r="DG197">
        <v>167949</v>
      </c>
      <c r="DH197">
        <v>79060</v>
      </c>
      <c r="DI197">
        <v>1877</v>
      </c>
      <c r="DJ197">
        <v>1386</v>
      </c>
      <c r="DK197">
        <v>293</v>
      </c>
      <c r="DL197">
        <v>510</v>
      </c>
      <c r="DM197" s="262">
        <v>16711</v>
      </c>
      <c r="DN197" s="262">
        <v>7868</v>
      </c>
      <c r="DO197" s="262">
        <v>188</v>
      </c>
      <c r="DP197" s="262">
        <v>139</v>
      </c>
      <c r="DQ197" s="262">
        <v>27</v>
      </c>
      <c r="DR197" s="262">
        <v>51</v>
      </c>
      <c r="DS197" s="262">
        <v>0.66891497831985192</v>
      </c>
      <c r="DT197" s="262">
        <v>0.31488920846630614</v>
      </c>
      <c r="DU197" s="262">
        <v>7.4802850115373888E-3</v>
      </c>
      <c r="DV197" s="262">
        <v>5.5241814249852384E-3</v>
      </c>
      <c r="DW197" s="262">
        <v>1.1591724957346074E-3</v>
      </c>
      <c r="DX197" s="262">
        <v>2.0321742815847337E-3</v>
      </c>
      <c r="DY197" s="262">
        <v>11483.2</v>
      </c>
      <c r="DZ197" s="262">
        <v>6706.87</v>
      </c>
      <c r="EA197" s="262">
        <v>33.700000000000003</v>
      </c>
      <c r="EB197" s="262">
        <v>1138.0999999999999</v>
      </c>
      <c r="EC197" s="262">
        <v>308.62</v>
      </c>
      <c r="ED197" s="262">
        <v>395.27</v>
      </c>
      <c r="EE197" s="262">
        <f t="shared" si="128"/>
        <v>0.57227834878918127</v>
      </c>
      <c r="EF197" s="262">
        <f t="shared" si="129"/>
        <v>0.33424450407061584</v>
      </c>
      <c r="EG197" s="262">
        <f t="shared" si="130"/>
        <v>1.679477876741275E-3</v>
      </c>
      <c r="EH197" s="262">
        <f t="shared" si="131"/>
        <v>5.6718509540630409E-2</v>
      </c>
      <c r="EI197" s="262">
        <f t="shared" si="132"/>
        <v>1.5380429148958227E-2</v>
      </c>
      <c r="EJ197" s="262">
        <f t="shared" si="133"/>
        <v>1.9698730573873106E-2</v>
      </c>
      <c r="EK197" s="262">
        <v>5.8225610000000004E-3</v>
      </c>
      <c r="EP197" s="262">
        <v>5.2876451298209124E-3</v>
      </c>
      <c r="EQ197" s="262">
        <v>4.044395450982486E-2</v>
      </c>
      <c r="EU197" s="262">
        <v>4124.3599999999997</v>
      </c>
    </row>
    <row r="198" spans="1:151">
      <c r="A198" s="352">
        <v>8216</v>
      </c>
      <c r="B198" s="262">
        <v>8</v>
      </c>
      <c r="C198" s="262">
        <v>2</v>
      </c>
      <c r="D198" s="262">
        <v>16</v>
      </c>
      <c r="E198" s="262" t="s">
        <v>187</v>
      </c>
      <c r="F198" s="262" t="s">
        <v>2591</v>
      </c>
      <c r="G198" s="262" t="s">
        <v>2592</v>
      </c>
      <c r="H198" s="262" t="s">
        <v>2202</v>
      </c>
      <c r="I198" s="262">
        <v>2.8967978955131896E-3</v>
      </c>
      <c r="J198" s="262">
        <v>1.5870932949847205</v>
      </c>
      <c r="K198" s="262">
        <v>1.6192513368983956</v>
      </c>
      <c r="L198" s="262">
        <v>2.0672443821417952</v>
      </c>
      <c r="M198" s="262">
        <v>1.9921574657850223</v>
      </c>
      <c r="N198" s="262">
        <v>1.8897168405365126</v>
      </c>
      <c r="O198" s="262">
        <v>2.5836075381393959</v>
      </c>
      <c r="P198" s="262">
        <v>1.8945347119645495</v>
      </c>
      <c r="Q198" s="262">
        <v>1.4003488879197559</v>
      </c>
      <c r="R198" s="262">
        <v>1.3919550982226381</v>
      </c>
      <c r="S198" s="262">
        <v>1.3710144927536232</v>
      </c>
      <c r="T198" s="262">
        <v>1.3710144927536232</v>
      </c>
      <c r="U198">
        <v>5563</v>
      </c>
      <c r="V198">
        <v>4675</v>
      </c>
      <c r="W198">
        <v>23541</v>
      </c>
      <c r="X198">
        <v>9187</v>
      </c>
      <c r="Y198">
        <v>6728</v>
      </c>
      <c r="Z198">
        <v>4431</v>
      </c>
      <c r="AA198">
        <v>3795</v>
      </c>
      <c r="AB198">
        <v>0</v>
      </c>
      <c r="AC198">
        <v>8829</v>
      </c>
      <c r="AD198">
        <v>7570</v>
      </c>
      <c r="AE198">
        <v>48665</v>
      </c>
      <c r="AF198">
        <v>18027</v>
      </c>
      <c r="AG198">
        <v>15050</v>
      </c>
      <c r="AH198">
        <v>6187</v>
      </c>
      <c r="AI198" s="262">
        <v>5203</v>
      </c>
      <c r="AJ198" s="262">
        <v>0</v>
      </c>
      <c r="AK198" s="262">
        <v>0.569132536714403</v>
      </c>
      <c r="AL198" s="262">
        <v>0.26717139469123413</v>
      </c>
      <c r="AM198" s="262">
        <v>0.13308400985131807</v>
      </c>
      <c r="AN198" s="262">
        <v>2.4537079266624098E-2</v>
      </c>
      <c r="AO198" s="262">
        <v>6.0749794764206879E-3</v>
      </c>
      <c r="AP198" s="262">
        <v>2.1562779033759524E-2</v>
      </c>
      <c r="AQ198" s="262">
        <v>9.9065296274483725E-2</v>
      </c>
      <c r="AR198" s="262">
        <v>0.20913995858426582</v>
      </c>
      <c r="AS198" s="262">
        <v>0.21191367289169216</v>
      </c>
      <c r="AT198" s="262">
        <v>0.15416912058058019</v>
      </c>
      <c r="AU198" s="262">
        <v>0.12661245891673156</v>
      </c>
      <c r="AV198" s="262">
        <v>8.3923855842848186E-2</v>
      </c>
      <c r="AW198" s="262">
        <v>3.8670516936755515E-2</v>
      </c>
      <c r="AX198" s="262">
        <v>2.4127514865968806E-2</v>
      </c>
      <c r="AY198" s="262">
        <v>3.081482607291449E-2</v>
      </c>
      <c r="AZ198" s="262">
        <v>31197</v>
      </c>
      <c r="BA198" s="262">
        <v>14645</v>
      </c>
      <c r="BB198" s="262">
        <v>7295</v>
      </c>
      <c r="BC198" s="262">
        <v>1345</v>
      </c>
      <c r="BD198" s="262">
        <v>333</v>
      </c>
      <c r="BE198" s="262">
        <v>105278</v>
      </c>
      <c r="BF198" s="262">
        <v>1</v>
      </c>
      <c r="BG198" s="262">
        <v>2</v>
      </c>
      <c r="BH198" s="262">
        <v>3.86</v>
      </c>
      <c r="BI198" s="262">
        <v>8.1</v>
      </c>
      <c r="BJ198" s="262">
        <v>17</v>
      </c>
      <c r="BK198" s="262">
        <f t="shared" si="134"/>
        <v>105201</v>
      </c>
      <c r="BL198" s="262">
        <f t="shared" si="135"/>
        <v>-77</v>
      </c>
      <c r="BM198" s="274">
        <f t="shared" si="136"/>
        <v>-7.3139687304090123E-4</v>
      </c>
      <c r="BN198" s="262">
        <f t="shared" si="137"/>
        <v>1.6486619346223657E-3</v>
      </c>
      <c r="BO198" s="262">
        <f t="shared" si="124"/>
        <v>7.739415338828908E-4</v>
      </c>
      <c r="BP198" s="262">
        <f t="shared" si="125"/>
        <v>3.8551747966375478E-4</v>
      </c>
      <c r="BQ198" s="262">
        <f t="shared" si="126"/>
        <v>7.1078959581597002E-5</v>
      </c>
      <c r="BR198" s="262">
        <f t="shared" si="127"/>
        <v>1.7597987762581266E-5</v>
      </c>
      <c r="BS198" s="262">
        <f t="shared" si="138"/>
        <v>176.40682700459314</v>
      </c>
      <c r="BT198" s="262">
        <f t="shared" si="139"/>
        <v>82.811744125469318</v>
      </c>
      <c r="BU198" s="262">
        <f t="shared" si="140"/>
        <v>41.250370324021759</v>
      </c>
      <c r="BV198" s="262">
        <f t="shared" si="141"/>
        <v>7.6054486752308792</v>
      </c>
      <c r="BW198" s="262">
        <f t="shared" si="142"/>
        <v>1.8829846905961956</v>
      </c>
      <c r="BX198" s="262">
        <f t="shared" si="143"/>
        <v>176.40682700459314</v>
      </c>
      <c r="BY198" s="262">
        <f t="shared" si="144"/>
        <v>165.62348825093864</v>
      </c>
      <c r="BZ198" s="262">
        <f t="shared" si="145"/>
        <v>159.226429450724</v>
      </c>
      <c r="CA198" s="262">
        <f t="shared" si="146"/>
        <v>61.604134269370121</v>
      </c>
      <c r="CB198" s="262">
        <f t="shared" si="147"/>
        <v>32.010739740135321</v>
      </c>
      <c r="CC198" s="262">
        <f t="shared" si="148"/>
        <v>594.8716187157612</v>
      </c>
      <c r="CD198" s="262">
        <f t="shared" si="149"/>
        <v>12.827085267822804</v>
      </c>
      <c r="CE198" s="262">
        <f t="shared" si="150"/>
        <v>58.931133153358601</v>
      </c>
      <c r="CF198" s="262">
        <f t="shared" si="151"/>
        <v>124.41142570116946</v>
      </c>
      <c r="CG198" s="262">
        <f t="shared" si="152"/>
        <v>126.06142962108324</v>
      </c>
      <c r="CH198" s="262">
        <f t="shared" si="153"/>
        <v>91.710834315755108</v>
      </c>
      <c r="CI198" s="262">
        <f t="shared" si="154"/>
        <v>75.318158385378922</v>
      </c>
      <c r="CJ198" s="262">
        <f t="shared" si="155"/>
        <v>49.923919974103292</v>
      </c>
      <c r="CK198" s="262">
        <f t="shared" si="156"/>
        <v>23.003993006743013</v>
      </c>
      <c r="CL198" s="262">
        <f t="shared" si="157"/>
        <v>14.352773823907455</v>
      </c>
      <c r="CM198" s="262">
        <f t="shared" si="158"/>
        <v>18.330865466439285</v>
      </c>
      <c r="CN198" s="262">
        <f>CD198*parameters!J$4+CE198*parameters!K$4+CF198*parameters!L$4+CG198*parameters!M$4+CH198*parameters!N$4+CI198*parameters!O$4+CJ198*parameters!P$4+CK198*parameters!Q$4+CL198*parameters!R$4+CM198*parameters!S$4</f>
        <v>60462.47240779912</v>
      </c>
      <c r="CO198" s="262">
        <f t="shared" si="159"/>
        <v>34411.160297475311</v>
      </c>
      <c r="CP198" s="262">
        <f t="shared" si="160"/>
        <v>16153.843079671951</v>
      </c>
      <c r="CQ198" s="262">
        <f t="shared" si="161"/>
        <v>8046.5882735545856</v>
      </c>
      <c r="CR198" s="262">
        <f t="shared" si="162"/>
        <v>1483.5724781262393</v>
      </c>
      <c r="CS198" s="262">
        <f t="shared" si="163"/>
        <v>367.30827897103177</v>
      </c>
      <c r="CT198" s="349" t="s">
        <v>4303</v>
      </c>
      <c r="CU198" t="s">
        <v>4304</v>
      </c>
      <c r="CV198" t="s">
        <v>4305</v>
      </c>
      <c r="CW198">
        <v>149919</v>
      </c>
      <c r="CX198" s="262">
        <v>2.2623614309471136E-2</v>
      </c>
      <c r="CY198">
        <v>12891</v>
      </c>
      <c r="CZ198">
        <v>0.91401357000000005</v>
      </c>
      <c r="DA198">
        <v>99653</v>
      </c>
      <c r="DB198">
        <v>48135</v>
      </c>
      <c r="DC198">
        <v>972</v>
      </c>
      <c r="DD198">
        <v>776</v>
      </c>
      <c r="DE198">
        <v>138</v>
      </c>
      <c r="DF198">
        <v>246</v>
      </c>
      <c r="DG198">
        <v>91084</v>
      </c>
      <c r="DH198">
        <v>43995</v>
      </c>
      <c r="DI198">
        <v>889</v>
      </c>
      <c r="DJ198">
        <v>709</v>
      </c>
      <c r="DK198">
        <v>130</v>
      </c>
      <c r="DL198">
        <v>226</v>
      </c>
      <c r="DM198" s="262">
        <v>8569</v>
      </c>
      <c r="DN198" s="262">
        <v>4140</v>
      </c>
      <c r="DO198" s="262">
        <v>83</v>
      </c>
      <c r="DP198" s="262">
        <v>67</v>
      </c>
      <c r="DQ198" s="262">
        <v>8</v>
      </c>
      <c r="DR198" s="262">
        <v>20</v>
      </c>
      <c r="DS198" s="262">
        <v>0.66471227796343357</v>
      </c>
      <c r="DT198" s="262">
        <v>0.32107337962499749</v>
      </c>
      <c r="DU198" s="262">
        <v>6.4835010905889183E-3</v>
      </c>
      <c r="DV198" s="262">
        <v>5.1761284426923874E-3</v>
      </c>
      <c r="DW198" s="262">
        <v>9.2049706841694512E-4</v>
      </c>
      <c r="DX198" s="262">
        <v>1.6408860784823806E-3</v>
      </c>
      <c r="DY198" s="262">
        <v>6236.17</v>
      </c>
      <c r="DZ198" s="262">
        <v>3642.29</v>
      </c>
      <c r="EA198" s="262">
        <v>18.3</v>
      </c>
      <c r="EB198" s="262">
        <v>618.07000000000005</v>
      </c>
      <c r="EC198" s="262">
        <v>167.6</v>
      </c>
      <c r="ED198" s="262">
        <v>214.66</v>
      </c>
      <c r="EE198" s="262">
        <f t="shared" si="128"/>
        <v>0.57227847067428106</v>
      </c>
      <c r="EF198" s="262">
        <f t="shared" si="129"/>
        <v>0.33424427989490779</v>
      </c>
      <c r="EG198" s="262">
        <f t="shared" si="130"/>
        <v>1.6793474221099398E-3</v>
      </c>
      <c r="EH198" s="262">
        <f t="shared" si="131"/>
        <v>5.6718812086529534E-2</v>
      </c>
      <c r="EI198" s="262">
        <f t="shared" si="132"/>
        <v>1.53802528932036E-2</v>
      </c>
      <c r="EJ198" s="262">
        <f t="shared" si="133"/>
        <v>1.9698837028968286E-2</v>
      </c>
      <c r="EK198" s="262">
        <v>3.1620499E-3</v>
      </c>
      <c r="EP198" s="262">
        <v>2.7717741966752597E-3</v>
      </c>
      <c r="EQ198" s="262">
        <v>2.1200649205752833E-2</v>
      </c>
      <c r="EU198" s="262">
        <v>2161.98</v>
      </c>
    </row>
    <row r="199" spans="1:151">
      <c r="A199" s="352">
        <v>8221</v>
      </c>
      <c r="B199" s="262">
        <v>8</v>
      </c>
      <c r="C199" s="262">
        <v>2</v>
      </c>
      <c r="D199" s="262">
        <v>21</v>
      </c>
      <c r="E199" s="262" t="s">
        <v>187</v>
      </c>
      <c r="F199" s="262" t="s">
        <v>2593</v>
      </c>
      <c r="G199" s="262" t="s">
        <v>2594</v>
      </c>
      <c r="H199" s="262" t="s">
        <v>2202</v>
      </c>
      <c r="I199" s="262">
        <v>1.0638591340796501E-3</v>
      </c>
      <c r="J199" s="262">
        <v>3.5887850467289719</v>
      </c>
      <c r="K199" s="262">
        <v>2.447203196347032</v>
      </c>
      <c r="L199" s="262">
        <v>4.3205921938088832</v>
      </c>
      <c r="M199" s="262">
        <v>3.7003399708596407</v>
      </c>
      <c r="N199" s="262">
        <v>3.0737018425460638</v>
      </c>
      <c r="O199" s="262">
        <v>4.8900804289544233</v>
      </c>
      <c r="P199" s="262">
        <v>4.8753894080996885</v>
      </c>
      <c r="Q199" s="262">
        <v>3.1400437636761489</v>
      </c>
      <c r="R199" s="262">
        <v>4.0105042016806722</v>
      </c>
      <c r="S199" s="262">
        <v>4.0229885057471266</v>
      </c>
      <c r="T199" s="262">
        <v>4.0229885057471266</v>
      </c>
      <c r="U199">
        <v>3959</v>
      </c>
      <c r="V199">
        <v>3504</v>
      </c>
      <c r="W199">
        <v>7430</v>
      </c>
      <c r="X199">
        <v>2656</v>
      </c>
      <c r="Y199">
        <v>1388</v>
      </c>
      <c r="Z199">
        <v>933</v>
      </c>
      <c r="AA199">
        <v>1436</v>
      </c>
      <c r="AB199">
        <v>0</v>
      </c>
      <c r="AC199">
        <v>14208</v>
      </c>
      <c r="AD199">
        <v>8575</v>
      </c>
      <c r="AE199">
        <v>32102</v>
      </c>
      <c r="AF199">
        <v>9454</v>
      </c>
      <c r="AG199">
        <v>6778</v>
      </c>
      <c r="AH199">
        <v>3344</v>
      </c>
      <c r="AI199" s="262">
        <v>5775</v>
      </c>
      <c r="AJ199" s="262">
        <v>0</v>
      </c>
      <c r="AK199" s="262">
        <v>0.40956733396254535</v>
      </c>
      <c r="AL199" s="262">
        <v>0.16323083801102778</v>
      </c>
      <c r="AM199" s="262">
        <v>0.29357707019025386</v>
      </c>
      <c r="AN199" s="262">
        <v>9.487854552679946E-2</v>
      </c>
      <c r="AO199" s="262">
        <v>3.8746212309373605E-2</v>
      </c>
      <c r="AP199" s="262">
        <v>0.16847876468329118</v>
      </c>
      <c r="AQ199" s="262">
        <v>0.18891287362106182</v>
      </c>
      <c r="AR199" s="262">
        <v>0.22665571903431289</v>
      </c>
      <c r="AS199" s="262">
        <v>0.16711472500695262</v>
      </c>
      <c r="AT199" s="262">
        <v>9.3416853173709791E-2</v>
      </c>
      <c r="AU199" s="262">
        <v>6.0719630252545988E-2</v>
      </c>
      <c r="AV199" s="262">
        <v>4.0139847174583833E-2</v>
      </c>
      <c r="AW199" s="262">
        <v>1.9281958919892466E-2</v>
      </c>
      <c r="AX199" s="262">
        <v>1.1720146733588484E-2</v>
      </c>
      <c r="AY199" s="262">
        <v>2.3559481400060919E-2</v>
      </c>
      <c r="AZ199" s="262">
        <v>8245</v>
      </c>
      <c r="BA199" s="262">
        <v>3286</v>
      </c>
      <c r="BB199" s="262">
        <v>5910</v>
      </c>
      <c r="BC199" s="262">
        <v>1910</v>
      </c>
      <c r="BD199" s="262">
        <v>780</v>
      </c>
      <c r="BE199" s="262">
        <v>75559</v>
      </c>
      <c r="BF199" s="262">
        <v>1</v>
      </c>
      <c r="BG199" s="262">
        <v>2</v>
      </c>
      <c r="BH199" s="262">
        <v>3.56</v>
      </c>
      <c r="BI199" s="262">
        <v>7.6</v>
      </c>
      <c r="BJ199" s="262">
        <v>32</v>
      </c>
      <c r="BK199" s="262">
        <f t="shared" si="134"/>
        <v>75333</v>
      </c>
      <c r="BL199" s="262">
        <f t="shared" si="135"/>
        <v>-226</v>
      </c>
      <c r="BM199" s="274">
        <f t="shared" si="136"/>
        <v>-2.9910401143477283E-3</v>
      </c>
      <c r="BN199" s="262">
        <f t="shared" si="137"/>
        <v>4.3572194925670435E-4</v>
      </c>
      <c r="BO199" s="262">
        <f t="shared" si="124"/>
        <v>1.7365461798150763E-4</v>
      </c>
      <c r="BP199" s="262">
        <f t="shared" si="125"/>
        <v>3.123246476782441E-4</v>
      </c>
      <c r="BQ199" s="262">
        <f t="shared" si="126"/>
        <v>1.0093740728687754E-4</v>
      </c>
      <c r="BR199" s="262">
        <f t="shared" si="127"/>
        <v>4.1220511876316482E-5</v>
      </c>
      <c r="BS199" s="262">
        <f t="shared" si="138"/>
        <v>46.622248570467363</v>
      </c>
      <c r="BT199" s="262">
        <f t="shared" si="139"/>
        <v>18.581044124021318</v>
      </c>
      <c r="BU199" s="262">
        <f t="shared" si="140"/>
        <v>33.418737301572122</v>
      </c>
      <c r="BV199" s="262">
        <f t="shared" si="141"/>
        <v>10.800302579695897</v>
      </c>
      <c r="BW199" s="262">
        <f t="shared" si="142"/>
        <v>4.4105947707658633</v>
      </c>
      <c r="BX199" s="262">
        <f t="shared" si="143"/>
        <v>46.622248570467363</v>
      </c>
      <c r="BY199" s="262">
        <f t="shared" si="144"/>
        <v>37.162088248042636</v>
      </c>
      <c r="BZ199" s="262">
        <f t="shared" si="145"/>
        <v>118.97070479359675</v>
      </c>
      <c r="CA199" s="262">
        <f t="shared" si="146"/>
        <v>82.082299605688817</v>
      </c>
      <c r="CB199" s="262">
        <f t="shared" si="147"/>
        <v>141.13903266450762</v>
      </c>
      <c r="CC199" s="262">
        <f t="shared" si="148"/>
        <v>425.97637388230322</v>
      </c>
      <c r="CD199" s="262">
        <f t="shared" si="149"/>
        <v>71.767973255958225</v>
      </c>
      <c r="CE199" s="262">
        <f t="shared" si="150"/>
        <v>80.472420884785734</v>
      </c>
      <c r="CF199" s="262">
        <f t="shared" si="151"/>
        <v>96.549981313922743</v>
      </c>
      <c r="CG199" s="262">
        <f t="shared" si="152"/>
        <v>71.186924580799939</v>
      </c>
      <c r="CH199" s="262">
        <f t="shared" si="153"/>
        <v>39.793372374432423</v>
      </c>
      <c r="CI199" s="262">
        <f t="shared" si="154"/>
        <v>25.865127918453741</v>
      </c>
      <c r="CJ199" s="262">
        <f t="shared" si="155"/>
        <v>17.098626547619034</v>
      </c>
      <c r="CK199" s="262">
        <f t="shared" si="156"/>
        <v>8.2136589420433239</v>
      </c>
      <c r="CL199" s="262">
        <f t="shared" si="157"/>
        <v>4.9925056069425429</v>
      </c>
      <c r="CM199" s="262">
        <f t="shared" si="158"/>
        <v>10.035782457345519</v>
      </c>
      <c r="CN199" s="262">
        <f>CD199*parameters!J$4+CE199*parameters!K$4+CF199*parameters!L$4+CG199*parameters!M$4+CH199*parameters!N$4+CI199*parameters!O$4+CJ199*parameters!P$4+CK199*parameters!Q$4+CL199*parameters!R$4+CM199*parameters!S$4</f>
        <v>32825.414096937187</v>
      </c>
      <c r="CO199" s="262">
        <f t="shared" si="159"/>
        <v>13444.217337899117</v>
      </c>
      <c r="CP199" s="262">
        <f t="shared" si="160"/>
        <v>5358.1198511020621</v>
      </c>
      <c r="CQ199" s="262">
        <f t="shared" si="161"/>
        <v>9636.7888983606772</v>
      </c>
      <c r="CR199" s="262">
        <f t="shared" si="162"/>
        <v>3114.4275458322995</v>
      </c>
      <c r="CS199" s="262">
        <f t="shared" si="163"/>
        <v>1271.8604637430335</v>
      </c>
      <c r="CT199" s="349" t="s">
        <v>4306</v>
      </c>
      <c r="CU199" t="s">
        <v>4307</v>
      </c>
      <c r="CV199" t="s">
        <v>4308</v>
      </c>
      <c r="CW199">
        <v>60415</v>
      </c>
      <c r="CX199" s="262">
        <v>9.1169608822544088E-3</v>
      </c>
      <c r="CY199">
        <v>10638</v>
      </c>
      <c r="CZ199">
        <v>0.82391789999999998</v>
      </c>
      <c r="DA199">
        <v>38890</v>
      </c>
      <c r="DB199">
        <v>20444</v>
      </c>
      <c r="DC199">
        <v>399</v>
      </c>
      <c r="DD199">
        <v>457</v>
      </c>
      <c r="DE199">
        <v>87</v>
      </c>
      <c r="DF199">
        <v>138</v>
      </c>
      <c r="DG199">
        <v>32042</v>
      </c>
      <c r="DH199">
        <v>16844</v>
      </c>
      <c r="DI199">
        <v>329</v>
      </c>
      <c r="DJ199">
        <v>377</v>
      </c>
      <c r="DK199">
        <v>72</v>
      </c>
      <c r="DL199">
        <v>114</v>
      </c>
      <c r="DM199" s="262">
        <v>6848</v>
      </c>
      <c r="DN199" s="262">
        <v>3600</v>
      </c>
      <c r="DO199" s="262">
        <v>70</v>
      </c>
      <c r="DP199" s="262">
        <v>80</v>
      </c>
      <c r="DQ199" s="262">
        <v>15</v>
      </c>
      <c r="DR199" s="262">
        <v>24</v>
      </c>
      <c r="DS199" s="262">
        <v>0.6437143093602582</v>
      </c>
      <c r="DT199" s="262">
        <v>0.33839278324919309</v>
      </c>
      <c r="DU199" s="262">
        <v>6.6043201191757018E-3</v>
      </c>
      <c r="DV199" s="262">
        <v>7.5643466026649011E-3</v>
      </c>
      <c r="DW199" s="262">
        <v>1.4400397252337996E-3</v>
      </c>
      <c r="DX199" s="262">
        <v>2.2842009434743027E-3</v>
      </c>
      <c r="DY199" s="262">
        <v>2513.08</v>
      </c>
      <c r="DZ199" s="262">
        <v>1467.78</v>
      </c>
      <c r="EA199" s="262">
        <v>7.38</v>
      </c>
      <c r="EB199" s="262">
        <v>249.07</v>
      </c>
      <c r="EC199" s="262">
        <v>67.540000000000006</v>
      </c>
      <c r="ED199" s="262">
        <v>86.5</v>
      </c>
      <c r="EE199" s="262">
        <f t="shared" si="128"/>
        <v>0.57227959511312021</v>
      </c>
      <c r="EF199" s="262">
        <f t="shared" si="129"/>
        <v>0.33424345588486459</v>
      </c>
      <c r="EG199" s="262">
        <f t="shared" si="130"/>
        <v>1.6805765880651738E-3</v>
      </c>
      <c r="EH199" s="262">
        <f t="shared" si="131"/>
        <v>5.6718321245175181E-2</v>
      </c>
      <c r="EI199" s="262">
        <f t="shared" si="132"/>
        <v>1.5380236146059871E-2</v>
      </c>
      <c r="EJ199" s="262">
        <f t="shared" si="133"/>
        <v>1.9697815022715112E-2</v>
      </c>
      <c r="EK199" s="262">
        <v>1.2742547000000001E-3</v>
      </c>
      <c r="EP199" s="262">
        <v>1.8295849082253426E-3</v>
      </c>
      <c r="EQ199" s="262">
        <v>1.3994064840473516E-2</v>
      </c>
      <c r="EU199" s="262">
        <v>1427.08</v>
      </c>
    </row>
    <row r="200" spans="1:151">
      <c r="A200" s="352">
        <v>8222</v>
      </c>
      <c r="B200" s="262">
        <v>8</v>
      </c>
      <c r="C200" s="262">
        <v>2</v>
      </c>
      <c r="D200" s="262">
        <v>22</v>
      </c>
      <c r="E200" s="262" t="s">
        <v>187</v>
      </c>
      <c r="F200" s="262" t="s">
        <v>2595</v>
      </c>
      <c r="G200" s="262" t="s">
        <v>2596</v>
      </c>
      <c r="H200" s="262" t="s">
        <v>2202</v>
      </c>
      <c r="I200" s="262">
        <v>2.1848456698750668E-3</v>
      </c>
      <c r="J200" s="262">
        <v>3.9934129271305063</v>
      </c>
      <c r="K200" s="262">
        <v>2.6561032863849765</v>
      </c>
      <c r="L200" s="262">
        <v>4.8109590657072081</v>
      </c>
      <c r="M200" s="262">
        <v>3.0143021914648211</v>
      </c>
      <c r="N200" s="262">
        <v>3.7325072886297375</v>
      </c>
      <c r="O200" s="262">
        <v>5.0951847704367301</v>
      </c>
      <c r="P200" s="262">
        <v>3.9075000000000002</v>
      </c>
      <c r="Q200" s="262">
        <v>2.3113772455089818</v>
      </c>
      <c r="R200" s="262">
        <v>2.4035087719298245</v>
      </c>
      <c r="S200" s="262">
        <v>3.5431034482758621</v>
      </c>
      <c r="T200" s="262">
        <v>3.5431034482758621</v>
      </c>
      <c r="U200">
        <v>4858</v>
      </c>
      <c r="V200">
        <v>8520</v>
      </c>
      <c r="W200">
        <v>16954</v>
      </c>
      <c r="X200">
        <v>5707</v>
      </c>
      <c r="Y200">
        <v>3386</v>
      </c>
      <c r="Z200">
        <v>1686</v>
      </c>
      <c r="AA200">
        <v>1276</v>
      </c>
      <c r="AB200">
        <v>0</v>
      </c>
      <c r="AC200">
        <v>19400</v>
      </c>
      <c r="AD200">
        <v>22630</v>
      </c>
      <c r="AE200">
        <v>81565</v>
      </c>
      <c r="AF200">
        <v>18188</v>
      </c>
      <c r="AG200">
        <v>15352</v>
      </c>
      <c r="AH200">
        <v>3960</v>
      </c>
      <c r="AI200" s="262">
        <v>4521</v>
      </c>
      <c r="AJ200" s="262">
        <v>0</v>
      </c>
      <c r="AK200" s="262">
        <v>0.44534745906199358</v>
      </c>
      <c r="AL200" s="262">
        <v>0.14742519894540793</v>
      </c>
      <c r="AM200" s="262">
        <v>0.21544154996008999</v>
      </c>
      <c r="AN200" s="262">
        <v>0.14979561231647437</v>
      </c>
      <c r="AO200" s="262">
        <v>4.1990179716034151E-2</v>
      </c>
      <c r="AP200" s="262">
        <v>9.6901498916111342E-2</v>
      </c>
      <c r="AQ200" s="262">
        <v>0.21670979575955582</v>
      </c>
      <c r="AR200" s="262">
        <v>0.30029583057986498</v>
      </c>
      <c r="AS200" s="262">
        <v>0.184378416102077</v>
      </c>
      <c r="AT200" s="262">
        <v>8.0905649190634712E-2</v>
      </c>
      <c r="AU200" s="262">
        <v>5.894995584157315E-2</v>
      </c>
      <c r="AV200" s="262">
        <v>2.9212497761198639E-2</v>
      </c>
      <c r="AW200" s="262">
        <v>1.2599047660220977E-2</v>
      </c>
      <c r="AX200" s="262">
        <v>7.5903086149076374E-3</v>
      </c>
      <c r="AY200" s="262">
        <v>1.2456999573855741E-2</v>
      </c>
      <c r="AZ200" s="262">
        <v>18412</v>
      </c>
      <c r="BA200" s="262">
        <v>6095</v>
      </c>
      <c r="BB200" s="262">
        <v>8907</v>
      </c>
      <c r="BC200" s="262">
        <v>6193</v>
      </c>
      <c r="BD200" s="262">
        <v>1736</v>
      </c>
      <c r="BE200" s="262">
        <v>161933</v>
      </c>
      <c r="BF200" s="262">
        <v>1</v>
      </c>
      <c r="BG200" s="262">
        <v>2</v>
      </c>
      <c r="BH200" s="262">
        <v>3.44</v>
      </c>
      <c r="BI200" s="262">
        <v>7.7</v>
      </c>
      <c r="BJ200" s="262">
        <v>31</v>
      </c>
      <c r="BK200" s="262">
        <f t="shared" si="134"/>
        <v>162744</v>
      </c>
      <c r="BL200" s="262">
        <f t="shared" si="135"/>
        <v>811</v>
      </c>
      <c r="BM200" s="274">
        <f t="shared" si="136"/>
        <v>5.008244150358482E-3</v>
      </c>
      <c r="BN200" s="262">
        <f t="shared" si="137"/>
        <v>9.7301546752146027E-4</v>
      </c>
      <c r="BO200" s="262">
        <f t="shared" si="124"/>
        <v>3.2210130754634482E-4</v>
      </c>
      <c r="BP200" s="262">
        <f t="shared" si="125"/>
        <v>4.7070653754147551E-4</v>
      </c>
      <c r="BQ200" s="262">
        <f t="shared" si="126"/>
        <v>3.2728029493593326E-4</v>
      </c>
      <c r="BR200" s="262">
        <f t="shared" si="127"/>
        <v>9.1742062329853088E-5</v>
      </c>
      <c r="BS200" s="262">
        <f t="shared" si="138"/>
        <v>104.11265502479625</v>
      </c>
      <c r="BT200" s="262">
        <f t="shared" si="139"/>
        <v>34.464839907458895</v>
      </c>
      <c r="BU200" s="262">
        <f t="shared" si="140"/>
        <v>50.365599516937877</v>
      </c>
      <c r="BV200" s="262">
        <f t="shared" si="141"/>
        <v>35.018991558144862</v>
      </c>
      <c r="BW200" s="262">
        <f t="shared" si="142"/>
        <v>9.8164006692942802</v>
      </c>
      <c r="BX200" s="262">
        <f t="shared" si="143"/>
        <v>104.11265502479625</v>
      </c>
      <c r="BY200" s="262">
        <f t="shared" si="144"/>
        <v>68.92967981491779</v>
      </c>
      <c r="BZ200" s="262">
        <f t="shared" si="145"/>
        <v>173.2576623382663</v>
      </c>
      <c r="CA200" s="262">
        <f t="shared" si="146"/>
        <v>269.64623499771545</v>
      </c>
      <c r="CB200" s="262">
        <f t="shared" si="147"/>
        <v>304.30842074812267</v>
      </c>
      <c r="CC200" s="262">
        <f t="shared" si="148"/>
        <v>920.25465292381841</v>
      </c>
      <c r="CD200" s="262">
        <f t="shared" si="149"/>
        <v>89.174055252843814</v>
      </c>
      <c r="CE200" s="262">
        <f t="shared" si="150"/>
        <v>199.42819788190161</v>
      </c>
      <c r="CF200" s="262">
        <f t="shared" si="151"/>
        <v>276.3486353447434</v>
      </c>
      <c r="CG200" s="262">
        <f t="shared" si="152"/>
        <v>169.67509531666025</v>
      </c>
      <c r="CH200" s="262">
        <f t="shared" si="153"/>
        <v>74.453800115503753</v>
      </c>
      <c r="CI200" s="262">
        <f t="shared" si="154"/>
        <v>54.248971152861323</v>
      </c>
      <c r="CJ200" s="262">
        <f t="shared" si="155"/>
        <v>26.882936988269677</v>
      </c>
      <c r="CK200" s="262">
        <f t="shared" si="156"/>
        <v>11.594332231727302</v>
      </c>
      <c r="CL200" s="262">
        <f t="shared" si="157"/>
        <v>6.9850168199964964</v>
      </c>
      <c r="CM200" s="262">
        <f t="shared" si="158"/>
        <v>11.463611819310769</v>
      </c>
      <c r="CN200" s="262">
        <f>CD200*parameters!J$4+CE200*parameters!K$4+CF200*parameters!L$4+CG200*parameters!M$4+CH200*parameters!N$4+CI200*parameters!O$4+CJ200*parameters!P$4+CK200*parameters!Q$4+CL200*parameters!R$4+CM200*parameters!S$4</f>
        <v>69591.086026051591</v>
      </c>
      <c r="CO200" s="262">
        <f t="shared" si="159"/>
        <v>30992.213335066685</v>
      </c>
      <c r="CP200" s="262">
        <f t="shared" si="160"/>
        <v>10259.479702217654</v>
      </c>
      <c r="CQ200" s="262">
        <f t="shared" si="161"/>
        <v>14992.811436858514</v>
      </c>
      <c r="CR200" s="262">
        <f t="shared" si="162"/>
        <v>10424.439343040842</v>
      </c>
      <c r="CS200" s="262">
        <f t="shared" si="163"/>
        <v>2922.1422088678992</v>
      </c>
      <c r="CT200" s="349" t="s">
        <v>4309</v>
      </c>
      <c r="CU200" t="s">
        <v>4310</v>
      </c>
      <c r="CV200" t="s">
        <v>4311</v>
      </c>
      <c r="CW200">
        <v>151038</v>
      </c>
      <c r="CX200" s="262">
        <v>2.2792477658428227E-2</v>
      </c>
      <c r="CY200">
        <v>27491</v>
      </c>
      <c r="CZ200">
        <v>0.8179862</v>
      </c>
      <c r="DA200">
        <v>99415</v>
      </c>
      <c r="DB200">
        <v>48971</v>
      </c>
      <c r="DC200">
        <v>1020</v>
      </c>
      <c r="DD200">
        <v>1126</v>
      </c>
      <c r="DE200">
        <v>243</v>
      </c>
      <c r="DF200">
        <v>263</v>
      </c>
      <c r="DG200">
        <v>81321</v>
      </c>
      <c r="DH200">
        <v>40058</v>
      </c>
      <c r="DI200">
        <v>834</v>
      </c>
      <c r="DJ200">
        <v>921</v>
      </c>
      <c r="DK200">
        <v>199</v>
      </c>
      <c r="DL200">
        <v>215</v>
      </c>
      <c r="DM200" s="262">
        <v>18094</v>
      </c>
      <c r="DN200" s="262">
        <v>8913</v>
      </c>
      <c r="DO200" s="262">
        <v>186</v>
      </c>
      <c r="DP200" s="262">
        <v>205</v>
      </c>
      <c r="DQ200" s="262">
        <v>44</v>
      </c>
      <c r="DR200" s="262">
        <v>48</v>
      </c>
      <c r="DS200" s="262">
        <v>0.65821184072882322</v>
      </c>
      <c r="DT200" s="262">
        <v>0.32422966405805159</v>
      </c>
      <c r="DU200" s="262">
        <v>6.7532673896635283E-3</v>
      </c>
      <c r="DV200" s="262">
        <v>7.4550775301579731E-3</v>
      </c>
      <c r="DW200" s="262">
        <v>1.6088666428316052E-3</v>
      </c>
      <c r="DX200" s="262">
        <v>1.7412836504720666E-3</v>
      </c>
      <c r="DY200" s="262">
        <v>6282.72</v>
      </c>
      <c r="DZ200" s="262">
        <v>3669.48</v>
      </c>
      <c r="EA200" s="262">
        <v>18.440000000000001</v>
      </c>
      <c r="EB200" s="262">
        <v>622.69000000000005</v>
      </c>
      <c r="EC200" s="262">
        <v>168.85</v>
      </c>
      <c r="ED200" s="262">
        <v>216.26</v>
      </c>
      <c r="EE200" s="262">
        <f t="shared" si="128"/>
        <v>0.57227802857236543</v>
      </c>
      <c r="EF200" s="262">
        <f t="shared" si="129"/>
        <v>0.33424420955982809</v>
      </c>
      <c r="EG200" s="262">
        <f t="shared" si="130"/>
        <v>1.6796557616564828E-3</v>
      </c>
      <c r="EH200" s="262">
        <f t="shared" si="131"/>
        <v>5.6719351747607123E-2</v>
      </c>
      <c r="EI200" s="262">
        <f t="shared" si="132"/>
        <v>1.5380145084365353E-2</v>
      </c>
      <c r="EJ200" s="262">
        <f t="shared" si="133"/>
        <v>1.9698609274177381E-2</v>
      </c>
      <c r="EK200" s="262">
        <v>3.1856543000000001E-3</v>
      </c>
      <c r="EP200" s="262">
        <v>3.6169680943885338E-3</v>
      </c>
      <c r="EQ200" s="262">
        <v>2.7665338630221633E-2</v>
      </c>
      <c r="EU200" s="262">
        <v>2821.24</v>
      </c>
    </row>
    <row r="201" spans="1:151">
      <c r="A201" s="352">
        <v>8225</v>
      </c>
      <c r="B201" s="262">
        <v>8</v>
      </c>
      <c r="C201" s="262">
        <v>2</v>
      </c>
      <c r="D201" s="262">
        <v>25</v>
      </c>
      <c r="E201" s="262" t="s">
        <v>187</v>
      </c>
      <c r="F201" s="262" t="s">
        <v>2597</v>
      </c>
      <c r="G201" s="262" t="s">
        <v>2598</v>
      </c>
      <c r="H201" s="262" t="s">
        <v>2202</v>
      </c>
      <c r="I201" s="262">
        <v>2.22590764132109E-3</v>
      </c>
      <c r="J201" s="262">
        <v>1.273605361718904</v>
      </c>
      <c r="K201" s="262">
        <v>1.353180473372781</v>
      </c>
      <c r="L201" s="262">
        <v>1.6126756856345739</v>
      </c>
      <c r="M201" s="262">
        <v>1.5077024647887325</v>
      </c>
      <c r="N201" s="262">
        <v>1.4794173527549082</v>
      </c>
      <c r="O201" s="262">
        <v>2.0964730290456433</v>
      </c>
      <c r="P201" s="262">
        <v>1.6613367444835305</v>
      </c>
      <c r="Q201" s="262">
        <v>1.4162464985994399</v>
      </c>
      <c r="R201" s="262">
        <v>1.2749349522983522</v>
      </c>
      <c r="S201" s="262">
        <v>1.5300751879699248</v>
      </c>
      <c r="T201" s="262">
        <v>1.5300751879699248</v>
      </c>
      <c r="U201">
        <v>5073</v>
      </c>
      <c r="V201">
        <v>2704</v>
      </c>
      <c r="W201">
        <v>18997</v>
      </c>
      <c r="X201">
        <v>6123</v>
      </c>
      <c r="Y201">
        <v>6019</v>
      </c>
      <c r="Z201">
        <v>2938</v>
      </c>
      <c r="AA201">
        <v>1463</v>
      </c>
      <c r="AB201">
        <v>0</v>
      </c>
      <c r="AC201">
        <v>6461</v>
      </c>
      <c r="AD201">
        <v>3659</v>
      </c>
      <c r="AE201">
        <v>30636</v>
      </c>
      <c r="AF201">
        <v>9187</v>
      </c>
      <c r="AG201">
        <v>11258</v>
      </c>
      <c r="AH201">
        <v>3998</v>
      </c>
      <c r="AI201" s="262">
        <v>2239</v>
      </c>
      <c r="AJ201" s="262">
        <v>0</v>
      </c>
      <c r="AK201" s="262">
        <v>0.66536087369420704</v>
      </c>
      <c r="AL201" s="262">
        <v>0.24722222222222223</v>
      </c>
      <c r="AM201" s="262">
        <v>7.4762583095916435E-2</v>
      </c>
      <c r="AN201" s="262">
        <v>1.0802469135802469E-2</v>
      </c>
      <c r="AO201" s="262">
        <v>1.8518518518518519E-3</v>
      </c>
      <c r="AP201" s="262">
        <v>1.8016644819071427E-2</v>
      </c>
      <c r="AQ201" s="262">
        <v>7.9611620888333387E-2</v>
      </c>
      <c r="AR201" s="262">
        <v>0.17358168460201812</v>
      </c>
      <c r="AS201" s="262">
        <v>0.19150687437124653</v>
      </c>
      <c r="AT201" s="262">
        <v>0.16051885498277596</v>
      </c>
      <c r="AU201" s="262">
        <v>0.15431515410175897</v>
      </c>
      <c r="AV201" s="262">
        <v>9.8390391122763168E-2</v>
      </c>
      <c r="AW201" s="262">
        <v>4.6672560436545441E-2</v>
      </c>
      <c r="AX201" s="262">
        <v>2.9875316282047374E-2</v>
      </c>
      <c r="AY201" s="262">
        <v>4.7510898393439624E-2</v>
      </c>
      <c r="AZ201" s="262">
        <v>28025</v>
      </c>
      <c r="BA201" s="262">
        <v>10413</v>
      </c>
      <c r="BB201" s="262">
        <v>3149</v>
      </c>
      <c r="BC201" s="262">
        <v>455</v>
      </c>
      <c r="BD201" s="262">
        <v>78</v>
      </c>
      <c r="BE201" s="262">
        <v>65606</v>
      </c>
      <c r="BF201" s="262">
        <v>1</v>
      </c>
      <c r="BG201" s="262">
        <v>2</v>
      </c>
      <c r="BH201" s="262">
        <v>3.35</v>
      </c>
      <c r="BI201" s="262">
        <v>10</v>
      </c>
      <c r="BJ201" s="262">
        <v>21</v>
      </c>
      <c r="BK201" s="262">
        <f t="shared" si="134"/>
        <v>65588</v>
      </c>
      <c r="BL201" s="262">
        <f t="shared" si="135"/>
        <v>-18</v>
      </c>
      <c r="BM201" s="274">
        <f t="shared" si="136"/>
        <v>-2.7436514952900652E-4</v>
      </c>
      <c r="BN201" s="262">
        <f t="shared" si="137"/>
        <v>1.4810318529920119E-3</v>
      </c>
      <c r="BO201" s="262">
        <f t="shared" si="124"/>
        <v>5.50293833548825E-4</v>
      </c>
      <c r="BP201" s="262">
        <f t="shared" si="125"/>
        <v>1.6641460499810333E-4</v>
      </c>
      <c r="BQ201" s="262">
        <f t="shared" si="126"/>
        <v>2.4045298594517948E-5</v>
      </c>
      <c r="BR201" s="262">
        <f t="shared" si="127"/>
        <v>4.1220511876316477E-6</v>
      </c>
      <c r="BS201" s="262">
        <f t="shared" si="138"/>
        <v>158.47040827014527</v>
      </c>
      <c r="BT201" s="262">
        <f t="shared" si="139"/>
        <v>58.881440189724273</v>
      </c>
      <c r="BU201" s="262">
        <f t="shared" si="140"/>
        <v>17.806362734797055</v>
      </c>
      <c r="BV201" s="262">
        <f t="shared" si="141"/>
        <v>2.5728469496134205</v>
      </c>
      <c r="BW201" s="262">
        <f t="shared" si="142"/>
        <v>0.44105947707658633</v>
      </c>
      <c r="BX201" s="262">
        <f t="shared" si="143"/>
        <v>158.47040827014527</v>
      </c>
      <c r="BY201" s="262">
        <f t="shared" si="144"/>
        <v>117.76288037944855</v>
      </c>
      <c r="BZ201" s="262">
        <f t="shared" si="145"/>
        <v>59.651315161570139</v>
      </c>
      <c r="CA201" s="262">
        <f t="shared" si="146"/>
        <v>25.728469496134206</v>
      </c>
      <c r="CB201" s="262">
        <f t="shared" si="147"/>
        <v>9.262249018608312</v>
      </c>
      <c r="CC201" s="262">
        <f t="shared" si="148"/>
        <v>370.8753223259065</v>
      </c>
      <c r="CD201" s="262">
        <f t="shared" si="149"/>
        <v>6.6819289545044889</v>
      </c>
      <c r="CE201" s="262">
        <f t="shared" si="150"/>
        <v>29.525985557848514</v>
      </c>
      <c r="CF201" s="262">
        <f t="shared" si="151"/>
        <v>64.377163226647312</v>
      </c>
      <c r="CG201" s="262">
        <f t="shared" si="152"/>
        <v>71.025173760062941</v>
      </c>
      <c r="CH201" s="262">
        <f t="shared" si="153"/>
        <v>59.532482081122474</v>
      </c>
      <c r="CI201" s="262">
        <f t="shared" si="154"/>
        <v>57.231682517261788</v>
      </c>
      <c r="CJ201" s="262">
        <f t="shared" si="155"/>
        <v>36.490568021426796</v>
      </c>
      <c r="CK201" s="262">
        <f t="shared" si="156"/>
        <v>17.309700895679143</v>
      </c>
      <c r="CL201" s="262">
        <f t="shared" si="157"/>
        <v>11.080017555692722</v>
      </c>
      <c r="CM201" s="262">
        <f t="shared" si="158"/>
        <v>17.620619755660314</v>
      </c>
      <c r="CN201" s="262">
        <f>CD201*parameters!J$4+CE201*parameters!K$4+CF201*parameters!L$4+CG201*parameters!M$4+CH201*parameters!N$4+CI201*parameters!O$4+CJ201*parameters!P$4+CK201*parameters!Q$4+CL201*parameters!R$4+CM201*parameters!S$4</f>
        <v>40623.471100401992</v>
      </c>
      <c r="CO201" s="262">
        <f t="shared" si="159"/>
        <v>27029.26822385484</v>
      </c>
      <c r="CP201" s="262">
        <f t="shared" si="160"/>
        <v>10043.024799821604</v>
      </c>
      <c r="CQ201" s="262">
        <f t="shared" si="161"/>
        <v>3037.115633788364</v>
      </c>
      <c r="CR201" s="262">
        <f t="shared" si="162"/>
        <v>438.83379275125606</v>
      </c>
      <c r="CS201" s="262">
        <f t="shared" si="163"/>
        <v>75.228650185929624</v>
      </c>
      <c r="CT201" s="349" t="s">
        <v>4312</v>
      </c>
      <c r="CU201" t="s">
        <v>4313</v>
      </c>
      <c r="CV201" t="s">
        <v>4314</v>
      </c>
      <c r="CW201">
        <v>92803</v>
      </c>
      <c r="CX201" s="262">
        <v>1.4004490950192103E-2</v>
      </c>
      <c r="CY201">
        <v>7626</v>
      </c>
      <c r="CZ201">
        <v>0.91782593000000001</v>
      </c>
      <c r="DA201">
        <v>58370</v>
      </c>
      <c r="DB201">
        <v>33131</v>
      </c>
      <c r="DC201">
        <v>662</v>
      </c>
      <c r="DD201">
        <v>428</v>
      </c>
      <c r="DE201">
        <v>101</v>
      </c>
      <c r="DF201">
        <v>111</v>
      </c>
      <c r="DG201">
        <v>53574</v>
      </c>
      <c r="DH201">
        <v>30406</v>
      </c>
      <c r="DI201">
        <v>609</v>
      </c>
      <c r="DJ201">
        <v>394</v>
      </c>
      <c r="DK201">
        <v>96</v>
      </c>
      <c r="DL201">
        <v>105</v>
      </c>
      <c r="DM201" s="262">
        <v>4796</v>
      </c>
      <c r="DN201" s="262">
        <v>2725</v>
      </c>
      <c r="DO201" s="262">
        <v>53</v>
      </c>
      <c r="DP201" s="262">
        <v>34</v>
      </c>
      <c r="DQ201" s="262">
        <v>5</v>
      </c>
      <c r="DR201" s="262">
        <v>6</v>
      </c>
      <c r="DS201" s="262">
        <v>0.62896673598913833</v>
      </c>
      <c r="DT201" s="262">
        <v>0.35700354514401472</v>
      </c>
      <c r="DU201" s="262">
        <v>7.1333900843722721E-3</v>
      </c>
      <c r="DV201" s="262">
        <v>4.6119198732799587E-3</v>
      </c>
      <c r="DW201" s="262">
        <v>1.0883268859842893E-3</v>
      </c>
      <c r="DX201" s="262">
        <v>1.1960820232104566E-3</v>
      </c>
      <c r="DY201" s="262">
        <v>3860.31</v>
      </c>
      <c r="DZ201" s="262">
        <v>2254.65</v>
      </c>
      <c r="EA201" s="262">
        <v>11.33</v>
      </c>
      <c r="EB201" s="262">
        <v>382.6</v>
      </c>
      <c r="EC201" s="262">
        <v>103.75</v>
      </c>
      <c r="ED201" s="262">
        <v>132.87</v>
      </c>
      <c r="EE201" s="262">
        <f t="shared" si="128"/>
        <v>0.57227844892380264</v>
      </c>
      <c r="EF201" s="262">
        <f t="shared" si="129"/>
        <v>0.33424455674960085</v>
      </c>
      <c r="EG201" s="262">
        <f t="shared" si="130"/>
        <v>1.6796357873607778E-3</v>
      </c>
      <c r="EH201" s="262">
        <f t="shared" si="131"/>
        <v>5.6719210259861749E-2</v>
      </c>
      <c r="EI201" s="262">
        <f t="shared" si="132"/>
        <v>1.538060131850668E-2</v>
      </c>
      <c r="EJ201" s="262">
        <f t="shared" si="133"/>
        <v>1.9697546960867302E-2</v>
      </c>
      <c r="EK201" s="262">
        <v>1.957374E-3</v>
      </c>
      <c r="EP201" s="262">
        <v>1.780451381889467E-3</v>
      </c>
      <c r="EQ201" s="262">
        <v>1.3618254048476826E-2</v>
      </c>
      <c r="EU201" s="262">
        <v>1388.75</v>
      </c>
    </row>
    <row r="202" spans="1:151">
      <c r="A202" s="352">
        <v>8226</v>
      </c>
      <c r="B202" s="262">
        <v>8</v>
      </c>
      <c r="C202" s="262">
        <v>2</v>
      </c>
      <c r="D202" s="262">
        <v>26</v>
      </c>
      <c r="E202" s="262" t="s">
        <v>187</v>
      </c>
      <c r="F202" s="262" t="s">
        <v>2599</v>
      </c>
      <c r="G202" s="262" t="s">
        <v>2600</v>
      </c>
      <c r="H202" s="262" t="s">
        <v>2202</v>
      </c>
      <c r="I202" s="262">
        <v>6.9888849418193611E-3</v>
      </c>
      <c r="J202" s="262">
        <v>1.5349658771577679</v>
      </c>
      <c r="K202" s="262">
        <v>1.5610335610335611</v>
      </c>
      <c r="L202" s="262">
        <v>2.0551341939156496</v>
      </c>
      <c r="M202" s="262">
        <v>1.8795236215291486</v>
      </c>
      <c r="N202" s="262">
        <v>1.7089913995308834</v>
      </c>
      <c r="O202" s="262">
        <v>2.5846062759029009</v>
      </c>
      <c r="P202" s="262">
        <v>2.1857017213217742</v>
      </c>
      <c r="Q202" s="262">
        <v>1.5748094665062173</v>
      </c>
      <c r="R202" s="262">
        <v>1.4256611165523996</v>
      </c>
      <c r="S202" s="262">
        <v>1.4374001065530102</v>
      </c>
      <c r="T202" s="262">
        <v>1.4374001065530102</v>
      </c>
      <c r="U202">
        <v>12455</v>
      </c>
      <c r="V202">
        <v>10101</v>
      </c>
      <c r="W202">
        <v>59727</v>
      </c>
      <c r="X202">
        <v>21593</v>
      </c>
      <c r="Y202">
        <v>16404</v>
      </c>
      <c r="Z202">
        <v>10091</v>
      </c>
      <c r="AA202">
        <v>10324</v>
      </c>
      <c r="AB202">
        <v>0</v>
      </c>
      <c r="AC202">
        <v>19118</v>
      </c>
      <c r="AD202">
        <v>15768</v>
      </c>
      <c r="AE202">
        <v>122747</v>
      </c>
      <c r="AF202">
        <v>39494</v>
      </c>
      <c r="AG202">
        <v>39223</v>
      </c>
      <c r="AH202">
        <v>15130</v>
      </c>
      <c r="AI202" s="262">
        <v>14839</v>
      </c>
      <c r="AJ202" s="262">
        <v>0</v>
      </c>
      <c r="AK202" s="262">
        <v>0.60612636864073555</v>
      </c>
      <c r="AL202" s="262">
        <v>0.22373873328897223</v>
      </c>
      <c r="AM202" s="262">
        <v>0.13777902123283528</v>
      </c>
      <c r="AN202" s="262">
        <v>2.5104349404149778E-2</v>
      </c>
      <c r="AO202" s="262">
        <v>7.25152743330712E-3</v>
      </c>
      <c r="AP202" s="262">
        <v>3.0938948296075977E-2</v>
      </c>
      <c r="AQ202" s="262">
        <v>0.11151240469277436</v>
      </c>
      <c r="AR202" s="262">
        <v>0.20681176183619354</v>
      </c>
      <c r="AS202" s="262">
        <v>0.19813673882082636</v>
      </c>
      <c r="AT202" s="262">
        <v>0.13630211898748121</v>
      </c>
      <c r="AU202" s="262">
        <v>0.12294927177017681</v>
      </c>
      <c r="AV202" s="262">
        <v>8.6132552777974491E-2</v>
      </c>
      <c r="AW202" s="262">
        <v>4.2458434640291448E-2</v>
      </c>
      <c r="AX202" s="262">
        <v>2.5533287696024046E-2</v>
      </c>
      <c r="AY202" s="262">
        <v>3.922448048218178E-2</v>
      </c>
      <c r="AZ202" s="262">
        <v>80159</v>
      </c>
      <c r="BA202" s="262">
        <v>29589</v>
      </c>
      <c r="BB202" s="262">
        <v>18221</v>
      </c>
      <c r="BC202" s="262">
        <v>3320</v>
      </c>
      <c r="BD202" s="262">
        <v>959</v>
      </c>
      <c r="BE202" s="262">
        <v>254613</v>
      </c>
      <c r="BF202" s="262">
        <v>1</v>
      </c>
      <c r="BG202" s="262">
        <v>2</v>
      </c>
      <c r="BH202" s="262">
        <v>3.76</v>
      </c>
      <c r="BI202" s="262">
        <v>8.9</v>
      </c>
      <c r="BJ202" s="262">
        <v>18</v>
      </c>
      <c r="BK202" s="262">
        <f t="shared" si="134"/>
        <v>254658</v>
      </c>
      <c r="BL202" s="262">
        <f t="shared" si="135"/>
        <v>45</v>
      </c>
      <c r="BM202" s="274">
        <f t="shared" si="136"/>
        <v>1.7673881537863347E-4</v>
      </c>
      <c r="BN202" s="262">
        <f t="shared" si="137"/>
        <v>4.2361474506328878E-3</v>
      </c>
      <c r="BO202" s="262">
        <f t="shared" si="124"/>
        <v>1.5636842639850364E-3</v>
      </c>
      <c r="BP202" s="262">
        <f t="shared" si="125"/>
        <v>9.629217267927725E-4</v>
      </c>
      <c r="BQ202" s="262">
        <f t="shared" si="126"/>
        <v>1.7545140952483426E-4</v>
      </c>
      <c r="BR202" s="262">
        <f t="shared" si="127"/>
        <v>5.0680090883830134E-5</v>
      </c>
      <c r="BS202" s="262">
        <f t="shared" si="138"/>
        <v>453.26777721771901</v>
      </c>
      <c r="BT202" s="262">
        <f t="shared" si="139"/>
        <v>167.3142162463989</v>
      </c>
      <c r="BU202" s="262">
        <f t="shared" si="140"/>
        <v>103.03262476682666</v>
      </c>
      <c r="BV202" s="262">
        <f t="shared" si="141"/>
        <v>18.773300819157267</v>
      </c>
      <c r="BW202" s="262">
        <f t="shared" si="142"/>
        <v>5.4227697245698243</v>
      </c>
      <c r="BX202" s="262">
        <f t="shared" si="143"/>
        <v>453.26777721771901</v>
      </c>
      <c r="BY202" s="262">
        <f t="shared" si="144"/>
        <v>334.6284324927978</v>
      </c>
      <c r="BZ202" s="262">
        <f t="shared" si="145"/>
        <v>387.4026691232682</v>
      </c>
      <c r="CA202" s="262">
        <f t="shared" si="146"/>
        <v>167.08237729049969</v>
      </c>
      <c r="CB202" s="262">
        <f t="shared" si="147"/>
        <v>97.609855042256839</v>
      </c>
      <c r="CC202" s="262">
        <f t="shared" si="148"/>
        <v>1439.9911111665415</v>
      </c>
      <c r="CD202" s="262">
        <f t="shared" si="149"/>
        <v>44.551810535190619</v>
      </c>
      <c r="CE202" s="262">
        <f t="shared" si="150"/>
        <v>160.57687154240122</v>
      </c>
      <c r="CF202" s="262">
        <f t="shared" si="151"/>
        <v>297.8070987288105</v>
      </c>
      <c r="CG202" s="262">
        <f t="shared" si="152"/>
        <v>285.31514269751659</v>
      </c>
      <c r="CH202" s="262">
        <f t="shared" si="153"/>
        <v>196.27383977513722</v>
      </c>
      <c r="CI202" s="262">
        <f t="shared" si="154"/>
        <v>177.04585847345399</v>
      </c>
      <c r="CJ202" s="262">
        <f t="shared" si="155"/>
        <v>124.03011038236627</v>
      </c>
      <c r="CK202" s="262">
        <f t="shared" si="156"/>
        <v>61.139768476065257</v>
      </c>
      <c r="CL202" s="262">
        <f t="shared" si="157"/>
        <v>36.767707321132647</v>
      </c>
      <c r="CM202" s="262">
        <f t="shared" si="158"/>
        <v>56.482903234467258</v>
      </c>
      <c r="CN202" s="262">
        <f>CD202*parameters!J$4+CE202*parameters!K$4+CF202*parameters!L$4+CG202*parameters!M$4+CH202*parameters!N$4+CI202*parameters!O$4+CJ202*parameters!P$4+CK202*parameters!Q$4+CL202*parameters!R$4+CM202*parameters!S$4</f>
        <v>146944.86164627402</v>
      </c>
      <c r="CO202" s="262">
        <f t="shared" si="159"/>
        <v>89067.155380071374</v>
      </c>
      <c r="CP202" s="262">
        <f t="shared" si="160"/>
        <v>32877.257208060626</v>
      </c>
      <c r="CQ202" s="262">
        <f t="shared" si="161"/>
        <v>20245.919212818029</v>
      </c>
      <c r="CR202" s="262">
        <f t="shared" si="162"/>
        <v>3688.9551499125105</v>
      </c>
      <c r="CS202" s="262">
        <f t="shared" si="163"/>
        <v>1065.5746954114752</v>
      </c>
      <c r="CT202" s="349" t="s">
        <v>4315</v>
      </c>
      <c r="CU202" t="s">
        <v>4316</v>
      </c>
      <c r="CV202" t="s">
        <v>4317</v>
      </c>
      <c r="CW202">
        <v>349018</v>
      </c>
      <c r="CX202" s="262">
        <v>5.2668765260327224E-2</v>
      </c>
      <c r="CY202">
        <v>46190</v>
      </c>
      <c r="CZ202">
        <v>0.86765725999999999</v>
      </c>
      <c r="DA202">
        <v>230474</v>
      </c>
      <c r="DB202">
        <v>112206</v>
      </c>
      <c r="DC202">
        <v>2279</v>
      </c>
      <c r="DD202">
        <v>1817</v>
      </c>
      <c r="DE202">
        <v>1524</v>
      </c>
      <c r="DF202">
        <v>713</v>
      </c>
      <c r="DG202">
        <v>199976</v>
      </c>
      <c r="DH202">
        <v>97360</v>
      </c>
      <c r="DI202">
        <v>1975</v>
      </c>
      <c r="DJ202">
        <v>1576</v>
      </c>
      <c r="DK202">
        <v>1325</v>
      </c>
      <c r="DL202">
        <v>622</v>
      </c>
      <c r="DM202" s="262">
        <v>30498</v>
      </c>
      <c r="DN202" s="262">
        <v>14846</v>
      </c>
      <c r="DO202" s="262">
        <v>304</v>
      </c>
      <c r="DP202" s="262">
        <v>241</v>
      </c>
      <c r="DQ202" s="262">
        <v>199</v>
      </c>
      <c r="DR202" s="262">
        <v>91</v>
      </c>
      <c r="DS202" s="262">
        <v>0.66034989599390292</v>
      </c>
      <c r="DT202" s="262">
        <v>0.3214905821476256</v>
      </c>
      <c r="DU202" s="262">
        <v>6.529749181990614E-3</v>
      </c>
      <c r="DV202" s="262">
        <v>5.2060352188139291E-3</v>
      </c>
      <c r="DW202" s="262">
        <v>4.3665369694399717E-3</v>
      </c>
      <c r="DX202" s="262">
        <v>2.0428745795345797E-3</v>
      </c>
      <c r="DY202" s="262">
        <v>14518.07</v>
      </c>
      <c r="DZ202" s="262">
        <v>8479.41</v>
      </c>
      <c r="EA202" s="262">
        <v>42.61</v>
      </c>
      <c r="EB202" s="262">
        <v>1438.91</v>
      </c>
      <c r="EC202" s="262">
        <v>390.17</v>
      </c>
      <c r="ED202" s="262">
        <v>499.74</v>
      </c>
      <c r="EE202" s="262">
        <f t="shared" si="128"/>
        <v>0.57227803638390451</v>
      </c>
      <c r="EF202" s="262">
        <f t="shared" si="129"/>
        <v>0.33424415948497588</v>
      </c>
      <c r="EG202" s="262">
        <f t="shared" si="130"/>
        <v>1.679614930243357E-3</v>
      </c>
      <c r="EH202" s="262">
        <f t="shared" si="131"/>
        <v>5.6719425469994575E-2</v>
      </c>
      <c r="EI202" s="262">
        <f t="shared" si="132"/>
        <v>1.5379848799179785E-2</v>
      </c>
      <c r="EJ202" s="262">
        <f t="shared" si="133"/>
        <v>1.9698914931701835E-2</v>
      </c>
      <c r="EK202" s="262">
        <v>7.3613901999999998E-3</v>
      </c>
      <c r="EP202" s="262">
        <v>6.533350200723733E-3</v>
      </c>
      <c r="EQ202" s="262">
        <v>4.997205974066099E-2</v>
      </c>
      <c r="EU202" s="262">
        <v>5096.01</v>
      </c>
    </row>
    <row r="203" spans="1:151">
      <c r="A203" s="352">
        <v>8231</v>
      </c>
      <c r="B203" s="262">
        <v>8</v>
      </c>
      <c r="C203" s="262">
        <v>2</v>
      </c>
      <c r="D203" s="262">
        <v>31</v>
      </c>
      <c r="E203" s="262" t="s">
        <v>187</v>
      </c>
      <c r="F203" s="262" t="s">
        <v>2601</v>
      </c>
      <c r="G203" s="262" t="s">
        <v>2602</v>
      </c>
      <c r="H203" s="262" t="s">
        <v>2202</v>
      </c>
      <c r="I203" s="262">
        <v>9.6788932694196969E-4</v>
      </c>
      <c r="J203" s="262">
        <v>2.7859404686510452</v>
      </c>
      <c r="K203" s="262">
        <v>2.203125</v>
      </c>
      <c r="L203" s="262">
        <v>3.6611754229741762</v>
      </c>
      <c r="M203" s="262">
        <v>2.9373508353221958</v>
      </c>
      <c r="N203" s="262">
        <v>2.6911957950065704</v>
      </c>
      <c r="O203" s="262">
        <v>5.2445328031809142</v>
      </c>
      <c r="P203" s="262">
        <v>2.7082728592162555</v>
      </c>
      <c r="Q203" s="262">
        <v>2.676605504587156</v>
      </c>
      <c r="R203" s="262">
        <v>1.9601593625498008</v>
      </c>
      <c r="S203" s="262">
        <v>1.8879999999999999</v>
      </c>
      <c r="T203" s="262">
        <v>1.8879999999999999</v>
      </c>
      <c r="U203">
        <v>1579</v>
      </c>
      <c r="V203">
        <v>2432</v>
      </c>
      <c r="W203">
        <v>8984</v>
      </c>
      <c r="X203">
        <v>2437</v>
      </c>
      <c r="Y203">
        <v>1695</v>
      </c>
      <c r="Z203">
        <v>938</v>
      </c>
      <c r="AA203">
        <v>1375</v>
      </c>
      <c r="AB203">
        <v>0</v>
      </c>
      <c r="AC203">
        <v>4399</v>
      </c>
      <c r="AD203">
        <v>5358</v>
      </c>
      <c r="AE203">
        <v>32892</v>
      </c>
      <c r="AF203">
        <v>6971</v>
      </c>
      <c r="AG203">
        <v>7142</v>
      </c>
      <c r="AH203">
        <v>2151</v>
      </c>
      <c r="AI203" s="262">
        <v>2596</v>
      </c>
      <c r="AJ203" s="262">
        <v>0</v>
      </c>
      <c r="AK203" s="262">
        <v>0.50368550368550369</v>
      </c>
      <c r="AL203" s="262">
        <v>0.15457275457275457</v>
      </c>
      <c r="AM203" s="262">
        <v>0.20333060333060332</v>
      </c>
      <c r="AN203" s="262">
        <v>0.10526890526890527</v>
      </c>
      <c r="AO203" s="262">
        <v>3.3142233142233142E-2</v>
      </c>
      <c r="AP203" s="262">
        <v>6.7155005472762486E-2</v>
      </c>
      <c r="AQ203" s="262">
        <v>0.19964637534730992</v>
      </c>
      <c r="AR203" s="262">
        <v>0.26890628946703715</v>
      </c>
      <c r="AS203" s="262">
        <v>0.21198955965311106</v>
      </c>
      <c r="AT203" s="262">
        <v>9.7836153910920265E-2</v>
      </c>
      <c r="AU203" s="262">
        <v>6.7104487665235329E-2</v>
      </c>
      <c r="AV203" s="262">
        <v>3.9437568409531026E-2</v>
      </c>
      <c r="AW203" s="262">
        <v>1.8287446324829502E-2</v>
      </c>
      <c r="AX203" s="262">
        <v>9.6320619685105659E-3</v>
      </c>
      <c r="AY203" s="262">
        <v>2.0005051780752715E-2</v>
      </c>
      <c r="AZ203" s="262">
        <v>9225</v>
      </c>
      <c r="BA203" s="262">
        <v>2831</v>
      </c>
      <c r="BB203" s="262">
        <v>3724</v>
      </c>
      <c r="BC203" s="262">
        <v>1928</v>
      </c>
      <c r="BD203" s="262">
        <v>607</v>
      </c>
      <c r="BE203" s="262">
        <v>59389</v>
      </c>
      <c r="BF203" s="262">
        <v>1</v>
      </c>
      <c r="BG203" s="262">
        <v>2</v>
      </c>
      <c r="BH203" s="262">
        <v>3.48</v>
      </c>
      <c r="BI203" s="262">
        <v>9.5</v>
      </c>
      <c r="BJ203" s="262">
        <v>22</v>
      </c>
      <c r="BK203" s="262">
        <f t="shared" si="134"/>
        <v>59517</v>
      </c>
      <c r="BL203" s="262">
        <f t="shared" si="135"/>
        <v>128</v>
      </c>
      <c r="BM203" s="274">
        <f t="shared" si="136"/>
        <v>2.1552812810453114E-3</v>
      </c>
      <c r="BN203" s="262">
        <f t="shared" si="137"/>
        <v>4.8751182315258916E-4</v>
      </c>
      <c r="BO203" s="262">
        <f t="shared" si="124"/>
        <v>1.4960931938698969E-4</v>
      </c>
      <c r="BP203" s="262">
        <f t="shared" si="125"/>
        <v>1.9680152080436228E-4</v>
      </c>
      <c r="BQ203" s="262">
        <f t="shared" si="126"/>
        <v>1.0188864986863869E-4</v>
      </c>
      <c r="BR203" s="262">
        <f t="shared" si="127"/>
        <v>3.2078013729389879E-5</v>
      </c>
      <c r="BS203" s="262">
        <f t="shared" si="138"/>
        <v>52.163765077327042</v>
      </c>
      <c r="BT203" s="262">
        <f t="shared" si="139"/>
        <v>16.008197174407897</v>
      </c>
      <c r="BU203" s="262">
        <f t="shared" si="140"/>
        <v>21.057762726066766</v>
      </c>
      <c r="BV203" s="262">
        <f t="shared" si="141"/>
        <v>10.902085535944339</v>
      </c>
      <c r="BW203" s="262">
        <f t="shared" si="142"/>
        <v>3.4323474690447169</v>
      </c>
      <c r="BX203" s="262">
        <f t="shared" si="143"/>
        <v>52.163765077327042</v>
      </c>
      <c r="BY203" s="262">
        <f t="shared" si="144"/>
        <v>32.016394348815794</v>
      </c>
      <c r="BZ203" s="262">
        <f t="shared" si="145"/>
        <v>73.281014286712349</v>
      </c>
      <c r="CA203" s="262">
        <f t="shared" si="146"/>
        <v>103.56981259147122</v>
      </c>
      <c r="CB203" s="262">
        <f t="shared" si="147"/>
        <v>75.51164431898377</v>
      </c>
      <c r="CC203" s="262">
        <f t="shared" si="148"/>
        <v>336.54263062331017</v>
      </c>
      <c r="CD203" s="262">
        <f t="shared" si="149"/>
        <v>22.600522201326278</v>
      </c>
      <c r="CE203" s="262">
        <f t="shared" si="150"/>
        <v>67.189516353792456</v>
      </c>
      <c r="CF203" s="262">
        <f t="shared" si="151"/>
        <v>90.498430048390006</v>
      </c>
      <c r="CG203" s="262">
        <f t="shared" si="152"/>
        <v>71.343524070335135</v>
      </c>
      <c r="CH203" s="262">
        <f t="shared" si="153"/>
        <v>32.926036607248165</v>
      </c>
      <c r="CI203" s="262">
        <f t="shared" si="154"/>
        <v>22.583520805487769</v>
      </c>
      <c r="CJ203" s="262">
        <f t="shared" si="155"/>
        <v>13.272423017930326</v>
      </c>
      <c r="CK203" s="262">
        <f t="shared" si="156"/>
        <v>6.1545052935407067</v>
      </c>
      <c r="CL203" s="262">
        <f t="shared" si="157"/>
        <v>3.2415994732092854</v>
      </c>
      <c r="CM203" s="262">
        <f t="shared" si="158"/>
        <v>6.7325527520500543</v>
      </c>
      <c r="CN203" s="262">
        <f>CD203*parameters!J$4+CE203*parameters!K$4+CF203*parameters!L$4+CG203*parameters!M$4+CH203*parameters!N$4+CI203*parameters!O$4+CJ203*parameters!P$4+CK203*parameters!Q$4+CL203*parameters!R$4+CM203*parameters!S$4</f>
        <v>27603.891318301183</v>
      </c>
      <c r="CO203" s="262">
        <f t="shared" si="159"/>
        <v>13903.679902338434</v>
      </c>
      <c r="CP203" s="262">
        <f t="shared" si="160"/>
        <v>4266.8095179967595</v>
      </c>
      <c r="CQ203" s="262">
        <f t="shared" si="161"/>
        <v>5612.715876022583</v>
      </c>
      <c r="CR203" s="262">
        <f t="shared" si="162"/>
        <v>2905.831420239404</v>
      </c>
      <c r="CS203" s="262">
        <f t="shared" si="163"/>
        <v>914.85460170400313</v>
      </c>
      <c r="CT203" s="349" t="s">
        <v>4318</v>
      </c>
      <c r="CU203" t="s">
        <v>4319</v>
      </c>
      <c r="CV203" t="s">
        <v>4320</v>
      </c>
      <c r="CW203">
        <v>61278</v>
      </c>
      <c r="CX203" s="262">
        <v>9.2471924016020134E-3</v>
      </c>
      <c r="CY203">
        <v>8294</v>
      </c>
      <c r="CZ203">
        <v>0.86464962999999995</v>
      </c>
      <c r="DA203">
        <v>40890</v>
      </c>
      <c r="DB203">
        <v>19378</v>
      </c>
      <c r="DC203">
        <v>430</v>
      </c>
      <c r="DD203">
        <v>345</v>
      </c>
      <c r="DE203">
        <v>95</v>
      </c>
      <c r="DF203">
        <v>140</v>
      </c>
      <c r="DG203">
        <v>35354</v>
      </c>
      <c r="DH203">
        <v>16754</v>
      </c>
      <c r="DI203">
        <v>372</v>
      </c>
      <c r="DJ203">
        <v>298</v>
      </c>
      <c r="DK203">
        <v>82</v>
      </c>
      <c r="DL203">
        <v>121</v>
      </c>
      <c r="DM203" s="262">
        <v>5536</v>
      </c>
      <c r="DN203" s="262">
        <v>2624</v>
      </c>
      <c r="DO203" s="262">
        <v>58</v>
      </c>
      <c r="DP203" s="262">
        <v>47</v>
      </c>
      <c r="DQ203" s="262">
        <v>13</v>
      </c>
      <c r="DR203" s="262">
        <v>19</v>
      </c>
      <c r="DS203" s="262">
        <v>0.66728679134436497</v>
      </c>
      <c r="DT203" s="262">
        <v>0.31623094748523123</v>
      </c>
      <c r="DU203" s="262">
        <v>7.0172003002708962E-3</v>
      </c>
      <c r="DV203" s="262">
        <v>5.6300793106824638E-3</v>
      </c>
      <c r="DW203" s="262">
        <v>1.5503116942458958E-3</v>
      </c>
      <c r="DX203" s="262">
        <v>2.284669865204478E-3</v>
      </c>
      <c r="DY203" s="262">
        <v>2548.98</v>
      </c>
      <c r="DZ203" s="262">
        <v>1488.76</v>
      </c>
      <c r="EA203" s="262">
        <v>7.48</v>
      </c>
      <c r="EB203" s="262">
        <v>252.63</v>
      </c>
      <c r="EC203" s="262">
        <v>68.5</v>
      </c>
      <c r="ED203" s="262">
        <v>87.75</v>
      </c>
      <c r="EE203" s="262">
        <f t="shared" si="128"/>
        <v>0.57227722772277234</v>
      </c>
      <c r="EF203" s="262">
        <f t="shared" si="129"/>
        <v>0.33424485305673429</v>
      </c>
      <c r="EG203" s="262">
        <f t="shared" si="130"/>
        <v>1.6793516086302512E-3</v>
      </c>
      <c r="EH203" s="262">
        <f t="shared" si="131"/>
        <v>5.6718528995756724E-2</v>
      </c>
      <c r="EI203" s="262">
        <f t="shared" si="132"/>
        <v>1.5379088929301095E-2</v>
      </c>
      <c r="EJ203" s="262">
        <f t="shared" si="133"/>
        <v>1.9700949686805417E-2</v>
      </c>
      <c r="EK203" s="262">
        <v>1.2924617E-3</v>
      </c>
      <c r="EP203" s="262">
        <v>1.4263932711529711E-3</v>
      </c>
      <c r="EQ203" s="262">
        <v>1.0910146796024664E-2</v>
      </c>
      <c r="EU203" s="262">
        <v>1112.5899999999999</v>
      </c>
    </row>
    <row r="204" spans="1:151">
      <c r="A204" s="352">
        <v>8235</v>
      </c>
      <c r="B204" s="262">
        <v>8</v>
      </c>
      <c r="C204" s="262">
        <v>2</v>
      </c>
      <c r="D204" s="262">
        <v>35</v>
      </c>
      <c r="E204" s="262" t="s">
        <v>187</v>
      </c>
      <c r="F204" s="262" t="s">
        <v>2603</v>
      </c>
      <c r="G204" s="262" t="s">
        <v>2604</v>
      </c>
      <c r="H204" s="262" t="s">
        <v>2202</v>
      </c>
      <c r="I204" s="262">
        <v>2.0904084202302241E-3</v>
      </c>
      <c r="J204" s="262">
        <v>1.6592525068368278</v>
      </c>
      <c r="K204" s="262">
        <v>1.538688524590164</v>
      </c>
      <c r="L204" s="262">
        <v>2.0243663443950877</v>
      </c>
      <c r="M204" s="262">
        <v>1.8895482388973965</v>
      </c>
      <c r="N204" s="262">
        <v>1.7573934837092733</v>
      </c>
      <c r="O204" s="262">
        <v>2.3792124866974103</v>
      </c>
      <c r="P204" s="262">
        <v>1.783353245718837</v>
      </c>
      <c r="Q204" s="262">
        <v>1.4319899244332495</v>
      </c>
      <c r="R204" s="262">
        <v>1.3595413595413595</v>
      </c>
      <c r="S204" s="262">
        <v>1.6169014084507043</v>
      </c>
      <c r="T204" s="262">
        <v>1.6169014084507043</v>
      </c>
      <c r="U204">
        <v>5485</v>
      </c>
      <c r="V204">
        <v>3050</v>
      </c>
      <c r="W204">
        <v>15308</v>
      </c>
      <c r="X204">
        <v>7219</v>
      </c>
      <c r="Y204">
        <v>5330</v>
      </c>
      <c r="Z204">
        <v>2809</v>
      </c>
      <c r="AA204">
        <v>1953</v>
      </c>
      <c r="AB204">
        <v>0</v>
      </c>
      <c r="AC204">
        <v>9101</v>
      </c>
      <c r="AD204">
        <v>4693</v>
      </c>
      <c r="AE204">
        <v>30989</v>
      </c>
      <c r="AF204">
        <v>13377</v>
      </c>
      <c r="AG204">
        <v>11185</v>
      </c>
      <c r="AH204">
        <v>3934</v>
      </c>
      <c r="AI204" s="262">
        <v>3157</v>
      </c>
      <c r="AJ204" s="262">
        <v>0</v>
      </c>
      <c r="AK204" s="262">
        <v>0.59374051976944076</v>
      </c>
      <c r="AL204" s="262">
        <v>0.24954494893315807</v>
      </c>
      <c r="AM204" s="262">
        <v>0.130169885731621</v>
      </c>
      <c r="AN204" s="262">
        <v>2.1210435837799576E-2</v>
      </c>
      <c r="AO204" s="262">
        <v>5.3342097279805841E-3</v>
      </c>
      <c r="AP204" s="262">
        <v>4.533329722556971E-2</v>
      </c>
      <c r="AQ204" s="262">
        <v>0.12593936603794023</v>
      </c>
      <c r="AR204" s="262">
        <v>0.20160318470475133</v>
      </c>
      <c r="AS204" s="262">
        <v>0.19467049408961043</v>
      </c>
      <c r="AT204" s="262">
        <v>0.15024440442500644</v>
      </c>
      <c r="AU204" s="262">
        <v>0.11935872611809947</v>
      </c>
      <c r="AV204" s="262">
        <v>7.1087159627909499E-2</v>
      </c>
      <c r="AW204" s="262">
        <v>3.6775757247505182E-2</v>
      </c>
      <c r="AX204" s="262">
        <v>2.1190743774795878E-2</v>
      </c>
      <c r="AY204" s="262">
        <v>3.3796866748811827E-2</v>
      </c>
      <c r="AZ204" s="262">
        <v>23486</v>
      </c>
      <c r="BA204" s="262">
        <v>9871</v>
      </c>
      <c r="BB204" s="262">
        <v>5149</v>
      </c>
      <c r="BC204" s="262">
        <v>839</v>
      </c>
      <c r="BD204" s="262">
        <v>211</v>
      </c>
      <c r="BE204" s="262">
        <v>73879</v>
      </c>
      <c r="BF204" s="262">
        <v>1</v>
      </c>
      <c r="BG204" s="262">
        <v>2</v>
      </c>
      <c r="BH204" s="262">
        <v>3.9</v>
      </c>
      <c r="BI204" s="262">
        <v>8.6999999999999993</v>
      </c>
      <c r="BJ204" s="262">
        <v>16</v>
      </c>
      <c r="BK204" s="262">
        <f t="shared" si="134"/>
        <v>73984</v>
      </c>
      <c r="BL204" s="262">
        <f t="shared" si="135"/>
        <v>105</v>
      </c>
      <c r="BM204" s="274">
        <f t="shared" si="136"/>
        <v>1.421242843027112E-3</v>
      </c>
      <c r="BN204" s="262">
        <f t="shared" si="137"/>
        <v>1.2411601819579089E-3</v>
      </c>
      <c r="BO204" s="262">
        <f t="shared" si="124"/>
        <v>5.216508624757948E-4</v>
      </c>
      <c r="BP204" s="262">
        <f t="shared" si="125"/>
        <v>2.721082251937866E-4</v>
      </c>
      <c r="BQ204" s="262">
        <f t="shared" si="126"/>
        <v>4.4338473672089136E-5</v>
      </c>
      <c r="BR204" s="262">
        <f t="shared" si="127"/>
        <v>1.1150676930644587E-5</v>
      </c>
      <c r="BS204" s="262">
        <f t="shared" si="138"/>
        <v>132.80413946949625</v>
      </c>
      <c r="BT204" s="262">
        <f t="shared" si="139"/>
        <v>55.816642284910046</v>
      </c>
      <c r="BU204" s="262">
        <f t="shared" si="140"/>
        <v>29.115580095735165</v>
      </c>
      <c r="BV204" s="262">
        <f t="shared" si="141"/>
        <v>4.7442166829135379</v>
      </c>
      <c r="BW204" s="262">
        <f t="shared" si="142"/>
        <v>1.1931224315789708</v>
      </c>
      <c r="BX204" s="262">
        <f t="shared" si="143"/>
        <v>132.80413946949625</v>
      </c>
      <c r="BY204" s="262">
        <f t="shared" si="144"/>
        <v>111.63328456982009</v>
      </c>
      <c r="BZ204" s="262">
        <f t="shared" si="145"/>
        <v>113.55076237336714</v>
      </c>
      <c r="CA204" s="262">
        <f t="shared" si="146"/>
        <v>41.274685141347774</v>
      </c>
      <c r="CB204" s="262">
        <f t="shared" si="147"/>
        <v>19.089958905263533</v>
      </c>
      <c r="CC204" s="262">
        <f t="shared" si="148"/>
        <v>418.35283045929481</v>
      </c>
      <c r="CD204" s="262">
        <f t="shared" si="149"/>
        <v>18.965313208369583</v>
      </c>
      <c r="CE204" s="262">
        <f t="shared" si="150"/>
        <v>52.68709024822148</v>
      </c>
      <c r="CF204" s="262">
        <f t="shared" si="151"/>
        <v>84.341262950840729</v>
      </c>
      <c r="CG204" s="262">
        <f t="shared" si="152"/>
        <v>81.440952209297947</v>
      </c>
      <c r="CH204" s="262">
        <f t="shared" si="153"/>
        <v>62.855171851872441</v>
      </c>
      <c r="CI204" s="262">
        <f t="shared" si="154"/>
        <v>49.934060911522671</v>
      </c>
      <c r="CJ204" s="262">
        <f t="shared" si="155"/>
        <v>29.73951443964765</v>
      </c>
      <c r="CK204" s="262">
        <f t="shared" si="156"/>
        <v>15.385242136777718</v>
      </c>
      <c r="CL204" s="262">
        <f t="shared" si="157"/>
        <v>8.865207637723536</v>
      </c>
      <c r="CM204" s="262">
        <f t="shared" si="158"/>
        <v>14.139014865021052</v>
      </c>
      <c r="CN204" s="262">
        <f>CD204*parameters!J$4+CE204*parameters!K$4+CF204*parameters!L$4+CG204*parameters!M$4+CH204*parameters!N$4+CI204*parameters!O$4+CJ204*parameters!P$4+CK204*parameters!Q$4+CL204*parameters!R$4+CM204*parameters!S$4</f>
        <v>40963.377129253182</v>
      </c>
      <c r="CO204" s="262">
        <f t="shared" si="159"/>
        <v>24321.616828234408</v>
      </c>
      <c r="CP204" s="262">
        <f t="shared" si="160"/>
        <v>10222.20385384918</v>
      </c>
      <c r="CQ204" s="262">
        <f t="shared" si="161"/>
        <v>5332.1981200961836</v>
      </c>
      <c r="CR204" s="262">
        <f t="shared" si="162"/>
        <v>868.85108229961122</v>
      </c>
      <c r="CS204" s="262">
        <f t="shared" si="163"/>
        <v>218.5072447737997</v>
      </c>
      <c r="CT204" s="349" t="s">
        <v>4321</v>
      </c>
      <c r="CU204" t="s">
        <v>4322</v>
      </c>
      <c r="CV204" t="s">
        <v>4323</v>
      </c>
      <c r="CW204">
        <v>103052</v>
      </c>
      <c r="CX204" s="262">
        <v>1.5551122284831272E-2</v>
      </c>
      <c r="CY204">
        <v>10263</v>
      </c>
      <c r="CZ204">
        <v>0.90040949999999997</v>
      </c>
      <c r="DA204">
        <v>64493</v>
      </c>
      <c r="DB204">
        <v>36945</v>
      </c>
      <c r="DC204">
        <v>852</v>
      </c>
      <c r="DD204">
        <v>410</v>
      </c>
      <c r="DE204">
        <v>90</v>
      </c>
      <c r="DF204">
        <v>263</v>
      </c>
      <c r="DG204">
        <v>58071</v>
      </c>
      <c r="DH204">
        <v>33264</v>
      </c>
      <c r="DI204">
        <v>768</v>
      </c>
      <c r="DJ204">
        <v>368</v>
      </c>
      <c r="DK204">
        <v>85</v>
      </c>
      <c r="DL204">
        <v>241</v>
      </c>
      <c r="DM204" s="262">
        <v>6422</v>
      </c>
      <c r="DN204" s="262">
        <v>3681</v>
      </c>
      <c r="DO204" s="262">
        <v>84</v>
      </c>
      <c r="DP204" s="262">
        <v>42</v>
      </c>
      <c r="DQ204" s="262">
        <v>5</v>
      </c>
      <c r="DR204" s="262">
        <v>22</v>
      </c>
      <c r="DS204" s="262">
        <v>0.62582967822070412</v>
      </c>
      <c r="DT204" s="262">
        <v>0.35850832589372356</v>
      </c>
      <c r="DU204" s="262">
        <v>8.2676706905251713E-3</v>
      </c>
      <c r="DV204" s="262">
        <v>3.9785739238442728E-3</v>
      </c>
      <c r="DW204" s="262">
        <v>8.7334549547801114E-4</v>
      </c>
      <c r="DX204" s="262">
        <v>2.5521096145635215E-3</v>
      </c>
      <c r="DY204" s="262">
        <v>4286.6499999999996</v>
      </c>
      <c r="DZ204" s="262">
        <v>2503.66</v>
      </c>
      <c r="EA204" s="262">
        <v>12.58</v>
      </c>
      <c r="EB204" s="262">
        <v>424.85</v>
      </c>
      <c r="EC204" s="262">
        <v>115.2</v>
      </c>
      <c r="ED204" s="262">
        <v>147.56</v>
      </c>
      <c r="EE204" s="262">
        <f t="shared" si="128"/>
        <v>0.5722782190774981</v>
      </c>
      <c r="EF204" s="262">
        <f t="shared" si="129"/>
        <v>0.33424470996595684</v>
      </c>
      <c r="EG204" s="262">
        <f t="shared" si="130"/>
        <v>1.6794606501568654E-3</v>
      </c>
      <c r="EH204" s="262">
        <f t="shared" si="131"/>
        <v>5.671851011280956E-2</v>
      </c>
      <c r="EI204" s="262">
        <f t="shared" si="132"/>
        <v>1.5379480675522328E-2</v>
      </c>
      <c r="EJ204" s="262">
        <f t="shared" si="133"/>
        <v>1.9699619518056204E-2</v>
      </c>
      <c r="EK204" s="262">
        <v>2.1735432000000001E-3</v>
      </c>
      <c r="EP204" s="262">
        <v>1.8831567840602212E-3</v>
      </c>
      <c r="EQ204" s="262">
        <v>1.4403823524363334E-2</v>
      </c>
      <c r="EU204" s="262">
        <v>1468.86</v>
      </c>
    </row>
    <row r="205" spans="1:151">
      <c r="A205" s="352">
        <v>8236</v>
      </c>
      <c r="B205" s="262">
        <v>8</v>
      </c>
      <c r="C205" s="262">
        <v>2</v>
      </c>
      <c r="D205" s="262">
        <v>36</v>
      </c>
      <c r="E205" s="262" t="s">
        <v>187</v>
      </c>
      <c r="F205" s="262" t="s">
        <v>2605</v>
      </c>
      <c r="G205" s="262" t="s">
        <v>2606</v>
      </c>
      <c r="H205" s="262" t="s">
        <v>2202</v>
      </c>
      <c r="I205" s="262">
        <v>2.8818950950655984E-3</v>
      </c>
      <c r="J205" s="262">
        <v>1.4563758389261745</v>
      </c>
      <c r="K205" s="262">
        <v>1.4209558823529411</v>
      </c>
      <c r="L205" s="262">
        <v>1.692109128132093</v>
      </c>
      <c r="M205" s="262">
        <v>1.5799059037790257</v>
      </c>
      <c r="N205" s="262">
        <v>1.4730957372466806</v>
      </c>
      <c r="O205" s="262">
        <v>2.3276050190943809</v>
      </c>
      <c r="P205" s="262">
        <v>1.6393210749646394</v>
      </c>
      <c r="Q205" s="262">
        <v>1.3370568237008256</v>
      </c>
      <c r="R205" s="262">
        <v>1.2994407727503814</v>
      </c>
      <c r="S205" s="262">
        <v>1.4114832535885167</v>
      </c>
      <c r="T205" s="262">
        <v>1.4114832535885167</v>
      </c>
      <c r="U205">
        <v>6407</v>
      </c>
      <c r="V205">
        <v>4352</v>
      </c>
      <c r="W205">
        <v>22469</v>
      </c>
      <c r="X205">
        <v>9451</v>
      </c>
      <c r="Y205">
        <v>7201</v>
      </c>
      <c r="Z205">
        <v>4026</v>
      </c>
      <c r="AA205">
        <v>3449</v>
      </c>
      <c r="AB205">
        <v>0</v>
      </c>
      <c r="AC205">
        <v>9331</v>
      </c>
      <c r="AD205">
        <v>6184</v>
      </c>
      <c r="AE205">
        <v>38020</v>
      </c>
      <c r="AF205">
        <v>14626</v>
      </c>
      <c r="AG205">
        <v>14328</v>
      </c>
      <c r="AH205">
        <v>5309</v>
      </c>
      <c r="AI205" s="262">
        <v>4868</v>
      </c>
      <c r="AJ205" s="262">
        <v>0</v>
      </c>
      <c r="AK205" s="262">
        <v>0.66150771092732841</v>
      </c>
      <c r="AL205" s="262">
        <v>0.22868721691452881</v>
      </c>
      <c r="AM205" s="262">
        <v>9.4254854858526027E-2</v>
      </c>
      <c r="AN205" s="262">
        <v>1.2451176351933692E-2</v>
      </c>
      <c r="AO205" s="262">
        <v>3.0990409476830544E-3</v>
      </c>
      <c r="AP205" s="262">
        <v>2.6589086972700519E-2</v>
      </c>
      <c r="AQ205" s="262">
        <v>9.4403662483226777E-2</v>
      </c>
      <c r="AR205" s="262">
        <v>0.18197399727117938</v>
      </c>
      <c r="AS205" s="262">
        <v>0.19929411499385452</v>
      </c>
      <c r="AT205" s="262">
        <v>0.15731312652932355</v>
      </c>
      <c r="AU205" s="262">
        <v>0.14460494119504302</v>
      </c>
      <c r="AV205" s="262">
        <v>9.2328856714364652E-2</v>
      </c>
      <c r="AW205" s="262">
        <v>4.1067622881499274E-2</v>
      </c>
      <c r="AX205" s="262">
        <v>2.5337437840397822E-2</v>
      </c>
      <c r="AY205" s="262">
        <v>3.7087153118410515E-2</v>
      </c>
      <c r="AZ205" s="262">
        <v>36074</v>
      </c>
      <c r="BA205" s="262">
        <v>12471</v>
      </c>
      <c r="BB205" s="262">
        <v>5140</v>
      </c>
      <c r="BC205" s="262">
        <v>679</v>
      </c>
      <c r="BD205" s="262">
        <v>169</v>
      </c>
      <c r="BE205" s="262">
        <v>88689</v>
      </c>
      <c r="BF205" s="262">
        <v>1</v>
      </c>
      <c r="BG205" s="262">
        <v>2</v>
      </c>
      <c r="BH205" s="262">
        <v>3.83</v>
      </c>
      <c r="BI205" s="262">
        <v>9.1999999999999993</v>
      </c>
      <c r="BJ205" s="262">
        <v>10</v>
      </c>
      <c r="BK205" s="262">
        <f t="shared" si="134"/>
        <v>88639</v>
      </c>
      <c r="BL205" s="262">
        <f t="shared" si="135"/>
        <v>-50</v>
      </c>
      <c r="BM205" s="274">
        <f t="shared" si="136"/>
        <v>-5.637677727790369E-4</v>
      </c>
      <c r="BN205" s="262">
        <f t="shared" si="137"/>
        <v>1.9063958274695395E-3</v>
      </c>
      <c r="BO205" s="262">
        <f t="shared" si="124"/>
        <v>6.590525687301831E-4</v>
      </c>
      <c r="BP205" s="262">
        <f t="shared" si="125"/>
        <v>2.7163260390290604E-4</v>
      </c>
      <c r="BQ205" s="262">
        <f t="shared" si="126"/>
        <v>3.5882984056434476E-5</v>
      </c>
      <c r="BR205" s="262">
        <f t="shared" si="127"/>
        <v>8.931110906535237E-6</v>
      </c>
      <c r="BS205" s="262">
        <f t="shared" si="138"/>
        <v>203.98435353924071</v>
      </c>
      <c r="BT205" s="262">
        <f t="shared" si="139"/>
        <v>70.518624854129598</v>
      </c>
      <c r="BU205" s="262">
        <f t="shared" si="140"/>
        <v>29.064688617610948</v>
      </c>
      <c r="BV205" s="262">
        <f t="shared" si="141"/>
        <v>3.839479294038489</v>
      </c>
      <c r="BW205" s="262">
        <f t="shared" si="142"/>
        <v>0.95562886699927041</v>
      </c>
      <c r="BX205" s="262">
        <f t="shared" si="143"/>
        <v>203.98435353924071</v>
      </c>
      <c r="BY205" s="262">
        <f t="shared" si="144"/>
        <v>141.0372497082592</v>
      </c>
      <c r="BZ205" s="262">
        <f t="shared" si="145"/>
        <v>111.31775740544992</v>
      </c>
      <c r="CA205" s="262">
        <f t="shared" si="146"/>
        <v>35.323209505154097</v>
      </c>
      <c r="CB205" s="262">
        <f t="shared" si="147"/>
        <v>9.5562886699927034</v>
      </c>
      <c r="CC205" s="262">
        <f t="shared" si="148"/>
        <v>501.21885882809659</v>
      </c>
      <c r="CD205" s="262">
        <f t="shared" si="149"/>
        <v>13.326951829737963</v>
      </c>
      <c r="CE205" s="262">
        <f t="shared" si="150"/>
        <v>47.316895979035721</v>
      </c>
      <c r="CF205" s="262">
        <f t="shared" si="151"/>
        <v>91.208799248647694</v>
      </c>
      <c r="CG205" s="262">
        <f t="shared" si="152"/>
        <v>99.889968888375222</v>
      </c>
      <c r="CH205" s="262">
        <f t="shared" si="153"/>
        <v>78.848305757707521</v>
      </c>
      <c r="CI205" s="262">
        <f t="shared" si="154"/>
        <v>72.478723606683474</v>
      </c>
      <c r="CJ205" s="262">
        <f t="shared" si="155"/>
        <v>46.276964199276691</v>
      </c>
      <c r="CK205" s="262">
        <f t="shared" si="156"/>
        <v>20.583867075447692</v>
      </c>
      <c r="CL205" s="262">
        <f t="shared" si="157"/>
        <v>12.699601679992028</v>
      </c>
      <c r="CM205" s="262">
        <f t="shared" si="158"/>
        <v>18.588780563192604</v>
      </c>
      <c r="CN205" s="262">
        <f>CD205*parameters!J$4+CE205*parameters!K$4+CF205*parameters!L$4+CG205*parameters!M$4+CH205*parameters!N$4+CI205*parameters!O$4+CJ205*parameters!P$4+CK205*parameters!Q$4+CL205*parameters!R$4+CM205*parameters!S$4</f>
        <v>52473.290324710979</v>
      </c>
      <c r="CO205" s="262">
        <f t="shared" si="159"/>
        <v>34711.486167524687</v>
      </c>
      <c r="CP205" s="262">
        <f t="shared" si="160"/>
        <v>11999.970726706226</v>
      </c>
      <c r="CQ205" s="262">
        <f t="shared" si="161"/>
        <v>4945.8623635049316</v>
      </c>
      <c r="CR205" s="262">
        <f t="shared" si="162"/>
        <v>653.35419159919229</v>
      </c>
      <c r="CS205" s="262">
        <f t="shared" si="163"/>
        <v>162.61687537594037</v>
      </c>
      <c r="CT205" s="349" t="s">
        <v>4324</v>
      </c>
      <c r="CU205" t="s">
        <v>4325</v>
      </c>
      <c r="CV205" t="s">
        <v>4326</v>
      </c>
      <c r="CW205">
        <v>130447</v>
      </c>
      <c r="CX205" s="262">
        <v>1.9685180769799568E-2</v>
      </c>
      <c r="CY205">
        <v>11643</v>
      </c>
      <c r="CZ205">
        <v>0.91074535999999995</v>
      </c>
      <c r="DA205">
        <v>88388</v>
      </c>
      <c r="DB205">
        <v>40040</v>
      </c>
      <c r="DC205">
        <v>992</v>
      </c>
      <c r="DD205">
        <v>570</v>
      </c>
      <c r="DE205">
        <v>174</v>
      </c>
      <c r="DF205">
        <v>277</v>
      </c>
      <c r="DG205">
        <v>80503</v>
      </c>
      <c r="DH205">
        <v>36467</v>
      </c>
      <c r="DI205">
        <v>905</v>
      </c>
      <c r="DJ205">
        <v>519</v>
      </c>
      <c r="DK205">
        <v>161</v>
      </c>
      <c r="DL205">
        <v>254</v>
      </c>
      <c r="DM205" s="262">
        <v>7885</v>
      </c>
      <c r="DN205" s="262">
        <v>3573</v>
      </c>
      <c r="DO205" s="262">
        <v>87</v>
      </c>
      <c r="DP205" s="262">
        <v>51</v>
      </c>
      <c r="DQ205" s="262">
        <v>13</v>
      </c>
      <c r="DR205" s="262">
        <v>23</v>
      </c>
      <c r="DS205" s="262">
        <v>0.67757786687313626</v>
      </c>
      <c r="DT205" s="262">
        <v>0.30694458285740567</v>
      </c>
      <c r="DU205" s="262">
        <v>7.6046210338298311E-3</v>
      </c>
      <c r="DV205" s="262">
        <v>4.3695907150030277E-3</v>
      </c>
      <c r="DW205" s="262">
        <v>1.3338750603693454E-3</v>
      </c>
      <c r="DX205" s="262">
        <v>2.1234677685190153E-3</v>
      </c>
      <c r="DY205" s="262">
        <v>5426.19</v>
      </c>
      <c r="DZ205" s="262">
        <v>3169.22</v>
      </c>
      <c r="EA205" s="262">
        <v>15.93</v>
      </c>
      <c r="EB205" s="262">
        <v>537.79999999999995</v>
      </c>
      <c r="EC205" s="262">
        <v>145.82</v>
      </c>
      <c r="ED205" s="262">
        <v>186.78</v>
      </c>
      <c r="EE205" s="262">
        <f t="shared" si="128"/>
        <v>0.57227787304861766</v>
      </c>
      <c r="EF205" s="262">
        <f t="shared" si="129"/>
        <v>0.33424455848820994</v>
      </c>
      <c r="EG205" s="262">
        <f t="shared" si="130"/>
        <v>1.6800713793037987E-3</v>
      </c>
      <c r="EH205" s="262">
        <f t="shared" si="131"/>
        <v>5.6719547256094342E-2</v>
      </c>
      <c r="EI205" s="262">
        <f t="shared" si="132"/>
        <v>1.5379033806031383E-2</v>
      </c>
      <c r="EJ205" s="262">
        <f t="shared" si="133"/>
        <v>1.9698916021742844E-2</v>
      </c>
      <c r="EK205" s="262">
        <v>2.7513508999999999E-3</v>
      </c>
      <c r="EP205" s="262">
        <v>2.3856627248097268E-3</v>
      </c>
      <c r="EQ205" s="262">
        <v>1.8247373329544393E-2</v>
      </c>
      <c r="EU205" s="262">
        <v>1860.82</v>
      </c>
    </row>
    <row r="206" spans="1:151">
      <c r="A206" s="352">
        <v>8237</v>
      </c>
      <c r="B206" s="262">
        <v>8</v>
      </c>
      <c r="C206" s="262">
        <v>2</v>
      </c>
      <c r="D206" s="262">
        <v>37</v>
      </c>
      <c r="E206" s="262" t="s">
        <v>187</v>
      </c>
      <c r="F206" s="262" t="s">
        <v>2607</v>
      </c>
      <c r="G206" s="262" t="s">
        <v>2608</v>
      </c>
      <c r="H206" s="262" t="s">
        <v>2202</v>
      </c>
      <c r="I206" s="262">
        <v>1.6256735722298046E-3</v>
      </c>
      <c r="J206" s="262">
        <v>1.5396060352053647</v>
      </c>
      <c r="K206" s="262">
        <v>1.5867768595041323</v>
      </c>
      <c r="L206" s="262">
        <v>1.9175429811383742</v>
      </c>
      <c r="M206" s="262">
        <v>1.955019362526065</v>
      </c>
      <c r="N206" s="262">
        <v>1.6334913112164298</v>
      </c>
      <c r="O206" s="262">
        <v>2.2933519293351927</v>
      </c>
      <c r="P206" s="262">
        <v>1.9344344344344344</v>
      </c>
      <c r="Q206" s="262">
        <v>1.4247706422018349</v>
      </c>
      <c r="R206" s="262">
        <v>1.4405997693194925</v>
      </c>
      <c r="S206" s="262">
        <v>1.3937007874015748</v>
      </c>
      <c r="T206" s="262">
        <v>1.3937007874015748</v>
      </c>
      <c r="U206">
        <v>4772</v>
      </c>
      <c r="V206">
        <v>3025</v>
      </c>
      <c r="W206">
        <v>11982</v>
      </c>
      <c r="X206">
        <v>4623</v>
      </c>
      <c r="Y206">
        <v>4149</v>
      </c>
      <c r="Z206">
        <v>1957</v>
      </c>
      <c r="AA206">
        <v>1397</v>
      </c>
      <c r="AB206">
        <v>0</v>
      </c>
      <c r="AC206">
        <v>7347</v>
      </c>
      <c r="AD206">
        <v>4800</v>
      </c>
      <c r="AE206">
        <v>22976</v>
      </c>
      <c r="AF206">
        <v>8631</v>
      </c>
      <c r="AG206">
        <v>8798</v>
      </c>
      <c r="AH206">
        <v>2802</v>
      </c>
      <c r="AI206" s="262">
        <v>1947</v>
      </c>
      <c r="AJ206" s="262">
        <v>0</v>
      </c>
      <c r="AK206" s="262">
        <v>0.58968857681555165</v>
      </c>
      <c r="AL206" s="262">
        <v>0.25281191079903775</v>
      </c>
      <c r="AM206" s="262">
        <v>0.13669462323646056</v>
      </c>
      <c r="AN206" s="262">
        <v>1.7489109940836096E-2</v>
      </c>
      <c r="AO206" s="262">
        <v>3.3157792081139068E-3</v>
      </c>
      <c r="AP206" s="262">
        <v>4.0460975084368495E-2</v>
      </c>
      <c r="AQ206" s="262">
        <v>0.12114956559201551</v>
      </c>
      <c r="AR206" s="262">
        <v>0.19501687369857112</v>
      </c>
      <c r="AS206" s="262">
        <v>0.20487183169383213</v>
      </c>
      <c r="AT206" s="262">
        <v>0.14922452789545487</v>
      </c>
      <c r="AU206" s="262">
        <v>0.12053924032454943</v>
      </c>
      <c r="AV206" s="262">
        <v>7.4567387089825521E-2</v>
      </c>
      <c r="AW206" s="262">
        <v>3.9330078265240181E-2</v>
      </c>
      <c r="AX206" s="262">
        <v>2.1684497738206361E-2</v>
      </c>
      <c r="AY206" s="262">
        <v>3.3155022617936382E-2</v>
      </c>
      <c r="AZ206" s="262">
        <v>18140</v>
      </c>
      <c r="BA206" s="262">
        <v>7777</v>
      </c>
      <c r="BB206" s="262">
        <v>4205</v>
      </c>
      <c r="BC206" s="262">
        <v>538</v>
      </c>
      <c r="BD206" s="262">
        <v>102</v>
      </c>
      <c r="BE206" s="262">
        <v>55714</v>
      </c>
      <c r="BF206" s="262">
        <v>1</v>
      </c>
      <c r="BG206" s="262">
        <v>2</v>
      </c>
      <c r="BH206" s="262">
        <v>3.74</v>
      </c>
      <c r="BI206" s="262">
        <v>9.8000000000000007</v>
      </c>
      <c r="BJ206" s="262">
        <v>10</v>
      </c>
      <c r="BK206" s="262">
        <f t="shared" si="134"/>
        <v>55713</v>
      </c>
      <c r="BL206" s="262">
        <f t="shared" si="135"/>
        <v>-1</v>
      </c>
      <c r="BM206" s="274">
        <f t="shared" si="136"/>
        <v>-1.7948809993897406E-5</v>
      </c>
      <c r="BN206" s="262">
        <f t="shared" si="137"/>
        <v>9.5864113517484732E-4</v>
      </c>
      <c r="BO206" s="262">
        <f t="shared" si="124"/>
        <v>4.1098964213091442E-4</v>
      </c>
      <c r="BP206" s="262">
        <f t="shared" si="125"/>
        <v>2.222208364614241E-4</v>
      </c>
      <c r="BQ206" s="262">
        <f t="shared" si="126"/>
        <v>2.8431583832638802E-5</v>
      </c>
      <c r="BR206" s="262">
        <f t="shared" si="127"/>
        <v>5.3903746299798471E-6</v>
      </c>
      <c r="BS206" s="262">
        <f t="shared" si="138"/>
        <v>102.57460146370866</v>
      </c>
      <c r="BT206" s="262">
        <f t="shared" si="139"/>
        <v>43.975891708007843</v>
      </c>
      <c r="BU206" s="262">
        <f t="shared" si="140"/>
        <v>23.777629501372378</v>
      </c>
      <c r="BV206" s="262">
        <f t="shared" si="141"/>
        <v>3.0421794700923517</v>
      </c>
      <c r="BW206" s="262">
        <f t="shared" si="142"/>
        <v>0.57677008540784369</v>
      </c>
      <c r="BX206" s="262">
        <f t="shared" si="143"/>
        <v>102.57460146370866</v>
      </c>
      <c r="BY206" s="262">
        <f t="shared" si="144"/>
        <v>87.951783416015687</v>
      </c>
      <c r="BZ206" s="262">
        <f t="shared" si="145"/>
        <v>88.928334335132703</v>
      </c>
      <c r="CA206" s="262">
        <f t="shared" si="146"/>
        <v>29.81335880690505</v>
      </c>
      <c r="CB206" s="262">
        <f t="shared" si="147"/>
        <v>5.7677008540784369</v>
      </c>
      <c r="CC206" s="262">
        <f t="shared" si="148"/>
        <v>315.03577887584055</v>
      </c>
      <c r="CD206" s="262">
        <f t="shared" si="149"/>
        <v>12.746654799780007</v>
      </c>
      <c r="CE206" s="262">
        <f t="shared" si="150"/>
        <v>38.166447756750337</v>
      </c>
      <c r="CF206" s="262">
        <f t="shared" si="151"/>
        <v>61.437292699560778</v>
      </c>
      <c r="CG206" s="262">
        <f t="shared" si="152"/>
        <v>64.541957067386519</v>
      </c>
      <c r="CH206" s="262">
        <f t="shared" si="153"/>
        <v>47.011065372924222</v>
      </c>
      <c r="CI206" s="262">
        <f t="shared" si="154"/>
        <v>37.974173460746556</v>
      </c>
      <c r="CJ206" s="262">
        <f t="shared" si="155"/>
        <v>23.49139487057948</v>
      </c>
      <c r="CK206" s="262">
        <f t="shared" si="156"/>
        <v>12.390381839537708</v>
      </c>
      <c r="CL206" s="262">
        <f t="shared" si="157"/>
        <v>6.8313926344872433</v>
      </c>
      <c r="CM206" s="262">
        <f t="shared" si="158"/>
        <v>10.445018374087699</v>
      </c>
      <c r="CN206" s="262">
        <f>CD206*parameters!J$4+CE206*parameters!K$4+CF206*parameters!L$4+CG206*parameters!M$4+CH206*parameters!N$4+CI206*parameters!O$4+CJ206*parameters!P$4+CK206*parameters!Q$4+CL206*parameters!R$4+CM206*parameters!S$4</f>
        <v>31171.197836183401</v>
      </c>
      <c r="CO206" s="262">
        <f t="shared" si="159"/>
        <v>18381.299289654991</v>
      </c>
      <c r="CP206" s="262">
        <f t="shared" si="160"/>
        <v>7880.4500868603564</v>
      </c>
      <c r="CQ206" s="262">
        <f t="shared" si="161"/>
        <v>4260.9351440462642</v>
      </c>
      <c r="CR206" s="262">
        <f t="shared" si="162"/>
        <v>545.15650594456372</v>
      </c>
      <c r="CS206" s="262">
        <f t="shared" si="163"/>
        <v>103.35680967722212</v>
      </c>
      <c r="CT206" s="349" t="s">
        <v>4327</v>
      </c>
      <c r="CU206" t="s">
        <v>4328</v>
      </c>
      <c r="CV206" t="s">
        <v>4329</v>
      </c>
      <c r="CW206">
        <v>75730</v>
      </c>
      <c r="CX206" s="262">
        <v>1.1428079907525058E-2</v>
      </c>
      <c r="CY206">
        <v>7359</v>
      </c>
      <c r="CZ206">
        <v>0.90282583000000005</v>
      </c>
      <c r="DA206">
        <v>45470</v>
      </c>
      <c r="DB206">
        <v>29163</v>
      </c>
      <c r="DC206">
        <v>476</v>
      </c>
      <c r="DD206">
        <v>392</v>
      </c>
      <c r="DE206">
        <v>92</v>
      </c>
      <c r="DF206">
        <v>141</v>
      </c>
      <c r="DG206">
        <v>41054</v>
      </c>
      <c r="DH206">
        <v>26329</v>
      </c>
      <c r="DI206">
        <v>430</v>
      </c>
      <c r="DJ206">
        <v>354</v>
      </c>
      <c r="DK206">
        <v>83</v>
      </c>
      <c r="DL206">
        <v>128</v>
      </c>
      <c r="DM206" s="262">
        <v>4416</v>
      </c>
      <c r="DN206" s="262">
        <v>2834</v>
      </c>
      <c r="DO206" s="262">
        <v>46</v>
      </c>
      <c r="DP206" s="262">
        <v>38</v>
      </c>
      <c r="DQ206" s="262">
        <v>9</v>
      </c>
      <c r="DR206" s="262">
        <v>13</v>
      </c>
      <c r="DS206" s="262">
        <v>0.60042255380958665</v>
      </c>
      <c r="DT206" s="262">
        <v>0.38509177340551959</v>
      </c>
      <c r="DU206" s="262">
        <v>6.2854879176020067E-3</v>
      </c>
      <c r="DV206" s="262">
        <v>5.1762841674369469E-3</v>
      </c>
      <c r="DW206" s="262">
        <v>1.2148422025617324E-3</v>
      </c>
      <c r="DX206" s="262">
        <v>1.8618777234913509E-3</v>
      </c>
      <c r="DY206" s="262">
        <v>3150.13</v>
      </c>
      <c r="DZ206" s="262">
        <v>1839.86</v>
      </c>
      <c r="EA206" s="262">
        <v>9.25</v>
      </c>
      <c r="EB206" s="262">
        <v>312.20999999999998</v>
      </c>
      <c r="EC206" s="262">
        <v>84.66</v>
      </c>
      <c r="ED206" s="262">
        <v>108.44</v>
      </c>
      <c r="EE206" s="262">
        <f t="shared" si="128"/>
        <v>0.57227747953965369</v>
      </c>
      <c r="EF206" s="262">
        <f t="shared" si="129"/>
        <v>0.33424348947688731</v>
      </c>
      <c r="EG206" s="262">
        <f t="shared" si="130"/>
        <v>1.6804280095557313E-3</v>
      </c>
      <c r="EH206" s="262">
        <f t="shared" si="131"/>
        <v>5.6718532850096745E-2</v>
      </c>
      <c r="EI206" s="262">
        <f t="shared" si="132"/>
        <v>1.5380003815025753E-2</v>
      </c>
      <c r="EJ206" s="262">
        <f t="shared" si="133"/>
        <v>1.970006630878092E-2</v>
      </c>
      <c r="EK206" s="262">
        <v>1.5972755E-3</v>
      </c>
      <c r="EP206" s="262">
        <v>1.4458671529435415E-3</v>
      </c>
      <c r="EQ206" s="262">
        <v>1.1059097939668111E-2</v>
      </c>
      <c r="EU206" s="262">
        <v>1127.78</v>
      </c>
    </row>
    <row r="207" spans="1:151">
      <c r="A207" s="352">
        <v>8311</v>
      </c>
      <c r="B207" s="262">
        <v>8</v>
      </c>
      <c r="C207" s="262">
        <v>3</v>
      </c>
      <c r="D207" s="262">
        <v>11</v>
      </c>
      <c r="E207" s="262" t="s">
        <v>187</v>
      </c>
      <c r="F207" s="262" t="s">
        <v>2609</v>
      </c>
      <c r="G207" s="262" t="s">
        <v>2610</v>
      </c>
      <c r="H207" s="262" t="s">
        <v>2202</v>
      </c>
      <c r="I207" s="262">
        <v>1.4066763911843487E-3</v>
      </c>
      <c r="J207" s="262">
        <v>3.3065806451612905</v>
      </c>
      <c r="K207" s="262">
        <v>2.8844894313783862</v>
      </c>
      <c r="L207" s="262">
        <v>4.6189945172381748</v>
      </c>
      <c r="M207" s="262">
        <v>4.5791836734693874</v>
      </c>
      <c r="N207" s="262">
        <v>3.4291151284490962</v>
      </c>
      <c r="O207" s="262">
        <v>4.9460317460317462</v>
      </c>
      <c r="P207" s="262">
        <v>5.4295958279009122</v>
      </c>
      <c r="Q207" s="262">
        <v>3.5040286481647271</v>
      </c>
      <c r="R207" s="262">
        <v>4.7514060742407196</v>
      </c>
      <c r="S207" s="262">
        <v>5.0745341614906829</v>
      </c>
      <c r="T207" s="262">
        <v>5.0745341614906829</v>
      </c>
      <c r="U207">
        <v>3875</v>
      </c>
      <c r="V207">
        <v>3359</v>
      </c>
      <c r="W207">
        <v>10761</v>
      </c>
      <c r="X207">
        <v>3501</v>
      </c>
      <c r="Y207">
        <v>2794</v>
      </c>
      <c r="Z207">
        <v>2006</v>
      </c>
      <c r="AA207">
        <v>1771</v>
      </c>
      <c r="AB207">
        <v>0</v>
      </c>
      <c r="AC207">
        <v>12813</v>
      </c>
      <c r="AD207">
        <v>9689</v>
      </c>
      <c r="AE207">
        <v>49705</v>
      </c>
      <c r="AF207">
        <v>14823</v>
      </c>
      <c r="AG207">
        <v>14561</v>
      </c>
      <c r="AH207">
        <v>8138</v>
      </c>
      <c r="AI207" s="262">
        <v>8987</v>
      </c>
      <c r="AJ207" s="262">
        <v>0</v>
      </c>
      <c r="AK207" s="262">
        <v>0.40371177398752722</v>
      </c>
      <c r="AL207" s="262">
        <v>0.15249079570215643</v>
      </c>
      <c r="AM207" s="262">
        <v>0.27049365091291605</v>
      </c>
      <c r="AN207" s="262">
        <v>0.12420166804418063</v>
      </c>
      <c r="AO207" s="262">
        <v>4.9102111353219624E-2</v>
      </c>
      <c r="AP207" s="262">
        <v>0.14025304634393829</v>
      </c>
      <c r="AQ207" s="262">
        <v>0.22062983217046955</v>
      </c>
      <c r="AR207" s="262">
        <v>0.24775733412354192</v>
      </c>
      <c r="AS207" s="262">
        <v>0.16611441861300433</v>
      </c>
      <c r="AT207" s="262">
        <v>8.9536021838492144E-2</v>
      </c>
      <c r="AU207" s="262">
        <v>5.962483050923556E-2</v>
      </c>
      <c r="AV207" s="262">
        <v>3.4499788978386001E-2</v>
      </c>
      <c r="AW207" s="262">
        <v>1.490620762730889E-2</v>
      </c>
      <c r="AX207" s="262">
        <v>1.0075159613156973E-2</v>
      </c>
      <c r="AY207" s="262">
        <v>1.6603360182466349E-2</v>
      </c>
      <c r="AZ207" s="262">
        <v>10746</v>
      </c>
      <c r="BA207" s="262">
        <v>4059</v>
      </c>
      <c r="BB207" s="262">
        <v>7200</v>
      </c>
      <c r="BC207" s="262">
        <v>3306</v>
      </c>
      <c r="BD207" s="262">
        <v>1307</v>
      </c>
      <c r="BE207" s="262">
        <v>111367</v>
      </c>
      <c r="BF207" s="262">
        <v>1</v>
      </c>
      <c r="BG207" s="262">
        <v>2</v>
      </c>
      <c r="BH207" s="262">
        <v>3.56</v>
      </c>
      <c r="BI207" s="262">
        <v>9.1</v>
      </c>
      <c r="BJ207" s="262">
        <v>28</v>
      </c>
      <c r="BK207" s="262">
        <f t="shared" si="134"/>
        <v>111177</v>
      </c>
      <c r="BL207" s="262">
        <f t="shared" si="135"/>
        <v>-190</v>
      </c>
      <c r="BM207" s="274">
        <f t="shared" si="136"/>
        <v>-1.7060709186742932E-3</v>
      </c>
      <c r="BN207" s="262">
        <f t="shared" si="137"/>
        <v>5.6789182131140631E-4</v>
      </c>
      <c r="BO207" s="262">
        <f t="shared" si="124"/>
        <v>2.1450520218713922E-4</v>
      </c>
      <c r="BP207" s="262">
        <f t="shared" si="125"/>
        <v>3.8049703270445984E-4</v>
      </c>
      <c r="BQ207" s="262">
        <f t="shared" si="126"/>
        <v>1.7471155418346447E-4</v>
      </c>
      <c r="BR207" s="262">
        <f t="shared" si="127"/>
        <v>6.907078079787903E-5</v>
      </c>
      <c r="BS207" s="262">
        <f t="shared" si="138"/>
        <v>60.764424880320476</v>
      </c>
      <c r="BT207" s="262">
        <f t="shared" si="139"/>
        <v>22.952056634023897</v>
      </c>
      <c r="BU207" s="262">
        <f t="shared" si="140"/>
        <v>40.713182499377204</v>
      </c>
      <c r="BV207" s="262">
        <f t="shared" si="141"/>
        <v>18.694136297630699</v>
      </c>
      <c r="BW207" s="262">
        <f t="shared" si="142"/>
        <v>7.3905735453730559</v>
      </c>
      <c r="BX207" s="262">
        <f t="shared" si="143"/>
        <v>60.764424880320476</v>
      </c>
      <c r="BY207" s="262">
        <f t="shared" si="144"/>
        <v>45.904113268047794</v>
      </c>
      <c r="BZ207" s="262">
        <f t="shared" si="145"/>
        <v>144.93892969778284</v>
      </c>
      <c r="CA207" s="262">
        <f t="shared" si="146"/>
        <v>170.11664030843934</v>
      </c>
      <c r="CB207" s="262">
        <f t="shared" si="147"/>
        <v>206.93605927044555</v>
      </c>
      <c r="CC207" s="262">
        <f t="shared" si="148"/>
        <v>628.66016742503598</v>
      </c>
      <c r="CD207" s="262">
        <f t="shared" si="149"/>
        <v>88.171503596451572</v>
      </c>
      <c r="CE207" s="262">
        <f t="shared" si="150"/>
        <v>138.70118723124497</v>
      </c>
      <c r="CF207" s="262">
        <f t="shared" si="151"/>
        <v>155.75516715088645</v>
      </c>
      <c r="CG207" s="262">
        <f t="shared" si="152"/>
        <v>104.42951821696381</v>
      </c>
      <c r="CH207" s="262">
        <f t="shared" si="153"/>
        <v>56.287730479558149</v>
      </c>
      <c r="CI207" s="262">
        <f t="shared" si="154"/>
        <v>37.483755930625421</v>
      </c>
      <c r="CJ207" s="262">
        <f t="shared" si="155"/>
        <v>21.688643115280556</v>
      </c>
      <c r="CK207" s="262">
        <f t="shared" si="156"/>
        <v>9.3709389826563552</v>
      </c>
      <c r="CL207" s="262">
        <f t="shared" si="157"/>
        <v>6.3338515292412234</v>
      </c>
      <c r="CM207" s="262">
        <f t="shared" si="158"/>
        <v>10.437871192127471</v>
      </c>
      <c r="CN207" s="262">
        <f>CD207*parameters!J$4+CE207*parameters!K$4+CF207*parameters!L$4+CG207*parameters!M$4+CH207*parameters!N$4+CI207*parameters!O$4+CJ207*parameters!P$4+CK207*parameters!Q$4+CL207*parameters!R$4+CM207*parameters!S$4</f>
        <v>47226.70990060531</v>
      </c>
      <c r="CO207" s="262">
        <f t="shared" si="159"/>
        <v>19065.978833567686</v>
      </c>
      <c r="CP207" s="262">
        <f t="shared" si="160"/>
        <v>7201.6385711382127</v>
      </c>
      <c r="CQ207" s="262">
        <f t="shared" si="161"/>
        <v>12774.525181619889</v>
      </c>
      <c r="CR207" s="262">
        <f t="shared" si="162"/>
        <v>5865.6361458937999</v>
      </c>
      <c r="CS207" s="262">
        <f t="shared" si="163"/>
        <v>2318.9311683857218</v>
      </c>
      <c r="CT207" s="349" t="s">
        <v>4330</v>
      </c>
      <c r="CU207" t="s">
        <v>4331</v>
      </c>
      <c r="CV207" t="s">
        <v>4332</v>
      </c>
      <c r="CW207">
        <v>92378</v>
      </c>
      <c r="CX207" s="262">
        <v>1.3940356076816979E-2</v>
      </c>
      <c r="CY207">
        <v>15981</v>
      </c>
      <c r="CZ207">
        <v>0.82700426999999999</v>
      </c>
      <c r="DA207">
        <v>57151</v>
      </c>
      <c r="DB207">
        <v>33315</v>
      </c>
      <c r="DC207">
        <v>784</v>
      </c>
      <c r="DD207">
        <v>648</v>
      </c>
      <c r="DE207">
        <v>165</v>
      </c>
      <c r="DF207">
        <v>315</v>
      </c>
      <c r="DG207">
        <v>47264</v>
      </c>
      <c r="DH207">
        <v>27552</v>
      </c>
      <c r="DI207">
        <v>648</v>
      </c>
      <c r="DJ207">
        <v>536</v>
      </c>
      <c r="DK207">
        <v>136</v>
      </c>
      <c r="DL207">
        <v>261</v>
      </c>
      <c r="DM207" s="262">
        <v>9887</v>
      </c>
      <c r="DN207" s="262">
        <v>5763</v>
      </c>
      <c r="DO207" s="262">
        <v>136</v>
      </c>
      <c r="DP207" s="262">
        <v>112</v>
      </c>
      <c r="DQ207" s="262">
        <v>29</v>
      </c>
      <c r="DR207" s="262">
        <v>54</v>
      </c>
      <c r="DS207" s="262">
        <v>0.61866461711662946</v>
      </c>
      <c r="DT207" s="262">
        <v>0.36063781419818569</v>
      </c>
      <c r="DU207" s="262">
        <v>8.4868691679837183E-3</v>
      </c>
      <c r="DV207" s="262">
        <v>7.0146571694559307E-3</v>
      </c>
      <c r="DW207" s="262">
        <v>1.7861395570373899E-3</v>
      </c>
      <c r="DX207" s="262">
        <v>3.4099027907077443E-3</v>
      </c>
      <c r="DY207" s="262">
        <v>3842.64</v>
      </c>
      <c r="DZ207" s="262">
        <v>2244.33</v>
      </c>
      <c r="EA207" s="262">
        <v>11.28</v>
      </c>
      <c r="EB207" s="262">
        <v>380.85</v>
      </c>
      <c r="EC207" s="262">
        <v>103.27</v>
      </c>
      <c r="ED207" s="262">
        <v>132.28</v>
      </c>
      <c r="EE207" s="262">
        <f t="shared" si="128"/>
        <v>0.57227703603315139</v>
      </c>
      <c r="EF207" s="262">
        <f t="shared" si="129"/>
        <v>0.3342437803906384</v>
      </c>
      <c r="EG207" s="262">
        <f t="shared" si="130"/>
        <v>1.6799088560088761E-3</v>
      </c>
      <c r="EH207" s="262">
        <f t="shared" si="131"/>
        <v>5.6719263103810334E-2</v>
      </c>
      <c r="EI207" s="262">
        <f t="shared" si="132"/>
        <v>1.5379803861705376E-2</v>
      </c>
      <c r="EJ207" s="262">
        <f t="shared" si="133"/>
        <v>1.9700207754685652E-2</v>
      </c>
      <c r="EK207" s="262">
        <v>1.9484160999999999E-3</v>
      </c>
      <c r="EP207" s="262">
        <v>2.6134896875759763E-3</v>
      </c>
      <c r="EQ207" s="262">
        <v>1.9989968207227087E-2</v>
      </c>
      <c r="EU207" s="262">
        <v>2038.52</v>
      </c>
    </row>
    <row r="208" spans="1:151">
      <c r="A208" s="352">
        <v>8315</v>
      </c>
      <c r="B208" s="262">
        <v>8</v>
      </c>
      <c r="C208" s="262">
        <v>3</v>
      </c>
      <c r="D208" s="262">
        <v>15</v>
      </c>
      <c r="E208" s="262" t="s">
        <v>187</v>
      </c>
      <c r="F208" s="262" t="s">
        <v>2611</v>
      </c>
      <c r="G208" s="262" t="s">
        <v>2612</v>
      </c>
      <c r="H208" s="262" t="s">
        <v>2202</v>
      </c>
      <c r="I208" s="262">
        <v>3.099835339909097E-3</v>
      </c>
      <c r="J208" s="262">
        <v>1.6347257440277592</v>
      </c>
      <c r="K208" s="262">
        <v>1.6384404508071886</v>
      </c>
      <c r="L208" s="262">
        <v>2.1574148565299009</v>
      </c>
      <c r="M208" s="262">
        <v>2.052983606557377</v>
      </c>
      <c r="N208" s="262">
        <v>1.7980769230769231</v>
      </c>
      <c r="O208" s="262">
        <v>2.3902494850080109</v>
      </c>
      <c r="P208" s="262">
        <v>2.1617647058823528</v>
      </c>
      <c r="Q208" s="262">
        <v>1.6087858872362504</v>
      </c>
      <c r="R208" s="262">
        <v>1.6736111111111112</v>
      </c>
      <c r="S208" s="262">
        <v>1.5405405405405406</v>
      </c>
      <c r="T208" s="262">
        <v>1.5405405405405406</v>
      </c>
      <c r="U208">
        <v>7493</v>
      </c>
      <c r="V208">
        <v>3283</v>
      </c>
      <c r="W208">
        <v>22374</v>
      </c>
      <c r="X208">
        <v>10641</v>
      </c>
      <c r="Y208">
        <v>8857</v>
      </c>
      <c r="Z208">
        <v>5195</v>
      </c>
      <c r="AA208">
        <v>4477</v>
      </c>
      <c r="AB208">
        <v>0</v>
      </c>
      <c r="AC208">
        <v>12249</v>
      </c>
      <c r="AD208">
        <v>5379</v>
      </c>
      <c r="AE208">
        <v>48270</v>
      </c>
      <c r="AF208">
        <v>21077</v>
      </c>
      <c r="AG208">
        <v>20145</v>
      </c>
      <c r="AH208">
        <v>8507</v>
      </c>
      <c r="AI208" s="262">
        <v>6897</v>
      </c>
      <c r="AJ208" s="262">
        <v>0</v>
      </c>
      <c r="AK208" s="262">
        <v>0.5645362019878275</v>
      </c>
      <c r="AL208" s="262">
        <v>0.23872683567178682</v>
      </c>
      <c r="AM208" s="262">
        <v>0.16206079410812008</v>
      </c>
      <c r="AN208" s="262">
        <v>2.8913855123855636E-2</v>
      </c>
      <c r="AO208" s="262">
        <v>5.7623131084099085E-3</v>
      </c>
      <c r="AP208" s="262">
        <v>4.1435305994986356E-2</v>
      </c>
      <c r="AQ208" s="262">
        <v>0.11432995953148929</v>
      </c>
      <c r="AR208" s="262">
        <v>0.19218692516320018</v>
      </c>
      <c r="AS208" s="262">
        <v>0.20063996714607166</v>
      </c>
      <c r="AT208" s="262">
        <v>0.14282903123689908</v>
      </c>
      <c r="AU208" s="262">
        <v>0.12830999050316133</v>
      </c>
      <c r="AV208" s="262">
        <v>8.0235453153207112E-2</v>
      </c>
      <c r="AW208" s="262">
        <v>3.992950094540601E-2</v>
      </c>
      <c r="AX208" s="262">
        <v>2.3784875214962226E-2</v>
      </c>
      <c r="AY208" s="262">
        <v>3.6318991110616781E-2</v>
      </c>
      <c r="AZ208" s="262">
        <v>33114</v>
      </c>
      <c r="BA208" s="262">
        <v>14003</v>
      </c>
      <c r="BB208" s="262">
        <v>9506</v>
      </c>
      <c r="BC208" s="262">
        <v>1696</v>
      </c>
      <c r="BD208" s="262">
        <v>338</v>
      </c>
      <c r="BE208" s="262">
        <v>116987</v>
      </c>
      <c r="BF208" s="262">
        <v>1</v>
      </c>
      <c r="BG208" s="262">
        <v>2</v>
      </c>
      <c r="BH208" s="262">
        <v>3.76</v>
      </c>
      <c r="BI208" s="262">
        <v>8.9</v>
      </c>
      <c r="BJ208" s="262">
        <v>15</v>
      </c>
      <c r="BK208" s="262">
        <f t="shared" si="134"/>
        <v>117027</v>
      </c>
      <c r="BL208" s="262">
        <f t="shared" si="135"/>
        <v>40</v>
      </c>
      <c r="BM208" s="274">
        <f t="shared" si="136"/>
        <v>3.4191833280620922E-4</v>
      </c>
      <c r="BN208" s="262">
        <f t="shared" si="137"/>
        <v>1.7499692695799281E-3</v>
      </c>
      <c r="BO208" s="262">
        <f t="shared" si="124"/>
        <v>7.4001388180007651E-4</v>
      </c>
      <c r="BP208" s="262">
        <f t="shared" si="125"/>
        <v>5.0236177679008267E-4</v>
      </c>
      <c r="BQ208" s="262">
        <f t="shared" si="126"/>
        <v>8.9628189925939426E-5</v>
      </c>
      <c r="BR208" s="262">
        <f t="shared" si="127"/>
        <v>1.7862221813070474E-5</v>
      </c>
      <c r="BS208" s="262">
        <f t="shared" si="138"/>
        <v>187.24671184505232</v>
      </c>
      <c r="BT208" s="262">
        <f t="shared" si="139"/>
        <v>79.181485352608192</v>
      </c>
      <c r="BU208" s="262">
        <f t="shared" si="140"/>
        <v>53.752710116538843</v>
      </c>
      <c r="BV208" s="262">
        <f t="shared" si="141"/>
        <v>9.5902163220755181</v>
      </c>
      <c r="BW208" s="262">
        <f t="shared" si="142"/>
        <v>1.9112577339985408</v>
      </c>
      <c r="BX208" s="262">
        <f t="shared" si="143"/>
        <v>187.24671184505232</v>
      </c>
      <c r="BY208" s="262">
        <f t="shared" si="144"/>
        <v>158.36297070521638</v>
      </c>
      <c r="BZ208" s="262">
        <f t="shared" si="145"/>
        <v>202.11019003818603</v>
      </c>
      <c r="CA208" s="262">
        <f t="shared" si="146"/>
        <v>85.352925266472113</v>
      </c>
      <c r="CB208" s="262">
        <f t="shared" si="147"/>
        <v>28.668866009978114</v>
      </c>
      <c r="CC208" s="262">
        <f t="shared" si="148"/>
        <v>661.74166386490504</v>
      </c>
      <c r="CD208" s="262">
        <f t="shared" si="149"/>
        <v>27.419468331873745</v>
      </c>
      <c r="CE208" s="262">
        <f t="shared" si="150"/>
        <v>75.656897649974979</v>
      </c>
      <c r="CF208" s="262">
        <f t="shared" si="151"/>
        <v>127.17809563057608</v>
      </c>
      <c r="CG208" s="262">
        <f t="shared" si="152"/>
        <v>132.77182569704135</v>
      </c>
      <c r="CH208" s="262">
        <f t="shared" si="153"/>
        <v>94.515920778918087</v>
      </c>
      <c r="CI208" s="262">
        <f t="shared" si="154"/>
        <v>84.908066606052145</v>
      </c>
      <c r="CJ208" s="262">
        <f t="shared" si="155"/>
        <v>53.095142270557915</v>
      </c>
      <c r="CK208" s="262">
        <f t="shared" si="156"/>
        <v>26.423014392908271</v>
      </c>
      <c r="CL208" s="262">
        <f t="shared" si="157"/>
        <v>15.739442899568244</v>
      </c>
      <c r="CM208" s="262">
        <f t="shared" si="158"/>
        <v>24.033789607434244</v>
      </c>
      <c r="CN208" s="262">
        <f>CD208*parameters!J$4+CE208*parameters!K$4+CF208*parameters!L$4+CG208*parameters!M$4+CH208*parameters!N$4+CI208*parameters!O$4+CJ208*parameters!P$4+CK208*parameters!Q$4+CL208*parameters!R$4+CM208*parameters!S$4</f>
        <v>66558.367320002988</v>
      </c>
      <c r="CO208" s="262">
        <f t="shared" si="159"/>
        <v>37574.607897345224</v>
      </c>
      <c r="CP208" s="262">
        <f t="shared" si="160"/>
        <v>15889.268417784779</v>
      </c>
      <c r="CQ208" s="262">
        <f t="shared" si="161"/>
        <v>10786.501862419633</v>
      </c>
      <c r="CR208" s="262">
        <f t="shared" si="162"/>
        <v>1924.458989970934</v>
      </c>
      <c r="CS208" s="262">
        <f t="shared" si="163"/>
        <v>383.53015248241491</v>
      </c>
      <c r="CT208" s="349" t="s">
        <v>4333</v>
      </c>
      <c r="CU208" t="s">
        <v>4334</v>
      </c>
      <c r="CV208" t="s">
        <v>4335</v>
      </c>
      <c r="CW208">
        <v>156737</v>
      </c>
      <c r="CX208" s="262">
        <v>2.3652488583992538E-2</v>
      </c>
      <c r="CY208">
        <v>14017</v>
      </c>
      <c r="CZ208">
        <v>0.91056994000000002</v>
      </c>
      <c r="DA208">
        <v>100717</v>
      </c>
      <c r="DB208">
        <v>53392</v>
      </c>
      <c r="DC208">
        <v>999</v>
      </c>
      <c r="DD208">
        <v>969</v>
      </c>
      <c r="DE208">
        <v>211</v>
      </c>
      <c r="DF208">
        <v>445</v>
      </c>
      <c r="DG208">
        <v>91717</v>
      </c>
      <c r="DH208">
        <v>48619</v>
      </c>
      <c r="DI208">
        <v>908</v>
      </c>
      <c r="DJ208">
        <v>882</v>
      </c>
      <c r="DK208">
        <v>197</v>
      </c>
      <c r="DL208">
        <v>411</v>
      </c>
      <c r="DM208" s="262">
        <v>9000</v>
      </c>
      <c r="DN208" s="262">
        <v>4773</v>
      </c>
      <c r="DO208" s="262">
        <v>91</v>
      </c>
      <c r="DP208" s="262">
        <v>87</v>
      </c>
      <c r="DQ208" s="262">
        <v>14</v>
      </c>
      <c r="DR208" s="262">
        <v>34</v>
      </c>
      <c r="DS208" s="262">
        <v>0.64258598799262456</v>
      </c>
      <c r="DT208" s="262">
        <v>0.3406470712084575</v>
      </c>
      <c r="DU208" s="262">
        <v>6.3737343447941453E-3</v>
      </c>
      <c r="DV208" s="262">
        <v>6.1823309110165432E-3</v>
      </c>
      <c r="DW208" s="262">
        <v>1.3462041509024671E-3</v>
      </c>
      <c r="DX208" s="262">
        <v>2.8391509343677628E-3</v>
      </c>
      <c r="DY208" s="262">
        <v>6519.78</v>
      </c>
      <c r="DZ208" s="262">
        <v>3807.93</v>
      </c>
      <c r="EA208" s="262">
        <v>19.13</v>
      </c>
      <c r="EB208" s="262">
        <v>646.17999999999995</v>
      </c>
      <c r="EC208" s="262">
        <v>175.22</v>
      </c>
      <c r="ED208" s="262">
        <v>224.43</v>
      </c>
      <c r="EE208" s="262">
        <f t="shared" si="128"/>
        <v>0.57227849134575137</v>
      </c>
      <c r="EF208" s="262">
        <f t="shared" si="129"/>
        <v>0.33424386030667091</v>
      </c>
      <c r="EG208" s="262">
        <f t="shared" si="130"/>
        <v>1.6791498393265145E-3</v>
      </c>
      <c r="EH208" s="262">
        <f t="shared" si="131"/>
        <v>5.6718925414323426E-2</v>
      </c>
      <c r="EI208" s="262">
        <f t="shared" si="132"/>
        <v>1.5380064550276627E-2</v>
      </c>
      <c r="EJ208" s="262">
        <f t="shared" si="133"/>
        <v>1.9699508543651316E-2</v>
      </c>
      <c r="EK208" s="262">
        <v>3.305854E-3</v>
      </c>
      <c r="EP208" s="262">
        <v>3.0829199507388088E-3</v>
      </c>
      <c r="EQ208" s="262">
        <v>2.358052993040682E-2</v>
      </c>
      <c r="EU208" s="262">
        <v>2404.6799999999998</v>
      </c>
    </row>
    <row r="209" spans="1:151">
      <c r="A209" s="352">
        <v>8316</v>
      </c>
      <c r="B209" s="262">
        <v>8</v>
      </c>
      <c r="C209" s="262">
        <v>3</v>
      </c>
      <c r="D209" s="262">
        <v>16</v>
      </c>
      <c r="E209" s="262" t="s">
        <v>187</v>
      </c>
      <c r="F209" s="262" t="s">
        <v>2613</v>
      </c>
      <c r="G209" s="262" t="s">
        <v>2614</v>
      </c>
      <c r="H209" s="262" t="s">
        <v>2202</v>
      </c>
      <c r="I209" s="262">
        <v>1.9004241379284833E-3</v>
      </c>
      <c r="J209" s="262">
        <v>1.5634165675782798</v>
      </c>
      <c r="K209" s="262">
        <v>1.6826475849731664</v>
      </c>
      <c r="L209" s="262">
        <v>2.231606376456162</v>
      </c>
      <c r="M209" s="262">
        <v>2.0797792272955342</v>
      </c>
      <c r="N209" s="262">
        <v>1.7330237957051655</v>
      </c>
      <c r="O209" s="262">
        <v>2.5591638671145951</v>
      </c>
      <c r="P209" s="262">
        <v>2.1159942363112392</v>
      </c>
      <c r="Q209" s="262">
        <v>1.6846679081315954</v>
      </c>
      <c r="R209" s="262">
        <v>1.4458850056369785</v>
      </c>
      <c r="S209" s="262">
        <v>1.661567877629063</v>
      </c>
      <c r="T209" s="262">
        <v>1.661567877629063</v>
      </c>
      <c r="U209">
        <v>5046</v>
      </c>
      <c r="V209">
        <v>2795</v>
      </c>
      <c r="W209">
        <v>13048</v>
      </c>
      <c r="X209">
        <v>5709</v>
      </c>
      <c r="Y209">
        <v>5455</v>
      </c>
      <c r="Z209">
        <v>3385</v>
      </c>
      <c r="AA209">
        <v>2877</v>
      </c>
      <c r="AB209">
        <v>0</v>
      </c>
      <c r="AC209">
        <v>7889</v>
      </c>
      <c r="AD209">
        <v>4703</v>
      </c>
      <c r="AE209">
        <v>29118</v>
      </c>
      <c r="AF209">
        <v>11276</v>
      </c>
      <c r="AG209">
        <v>12730</v>
      </c>
      <c r="AH209">
        <v>5279</v>
      </c>
      <c r="AI209" s="262">
        <v>4780</v>
      </c>
      <c r="AJ209" s="262">
        <v>0</v>
      </c>
      <c r="AK209" s="262">
        <v>0.54464558827618814</v>
      </c>
      <c r="AL209" s="262">
        <v>0.25586051555852174</v>
      </c>
      <c r="AM209" s="262">
        <v>0.16690303384221797</v>
      </c>
      <c r="AN209" s="262">
        <v>2.6862434303829147E-2</v>
      </c>
      <c r="AO209" s="262">
        <v>5.7284280192430688E-3</v>
      </c>
      <c r="AP209" s="262">
        <v>2.7454636535678503E-2</v>
      </c>
      <c r="AQ209" s="262">
        <v>0.10362629411109875</v>
      </c>
      <c r="AR209" s="262">
        <v>0.19798508293443171</v>
      </c>
      <c r="AS209" s="262">
        <v>0.22292107313814985</v>
      </c>
      <c r="AT209" s="262">
        <v>0.15251029722809753</v>
      </c>
      <c r="AU209" s="262">
        <v>0.12634977179116108</v>
      </c>
      <c r="AV209" s="262">
        <v>7.7131804519648225E-2</v>
      </c>
      <c r="AW209" s="262">
        <v>3.6833463208282312E-2</v>
      </c>
      <c r="AX209" s="262">
        <v>2.2667816987643325E-2</v>
      </c>
      <c r="AY209" s="262">
        <v>3.2519759545808748E-2</v>
      </c>
      <c r="AZ209" s="262">
        <v>19586</v>
      </c>
      <c r="BA209" s="262">
        <v>9201</v>
      </c>
      <c r="BB209" s="262">
        <v>6002</v>
      </c>
      <c r="BC209" s="262">
        <v>966</v>
      </c>
      <c r="BD209" s="262">
        <v>206</v>
      </c>
      <c r="BE209" s="262">
        <v>71867</v>
      </c>
      <c r="BF209" s="262">
        <v>1</v>
      </c>
      <c r="BG209" s="262">
        <v>2</v>
      </c>
      <c r="BH209" s="262">
        <v>3.58</v>
      </c>
      <c r="BI209" s="262">
        <v>8.1999999999999993</v>
      </c>
      <c r="BJ209" s="262">
        <v>22</v>
      </c>
      <c r="BK209" s="262">
        <f t="shared" si="134"/>
        <v>71928</v>
      </c>
      <c r="BL209" s="262">
        <f t="shared" si="135"/>
        <v>61</v>
      </c>
      <c r="BM209" s="274">
        <f t="shared" si="136"/>
        <v>8.487901262053516E-4</v>
      </c>
      <c r="BN209" s="262">
        <f t="shared" si="137"/>
        <v>1.0350576225763265E-3</v>
      </c>
      <c r="BO209" s="262">
        <f t="shared" si="124"/>
        <v>4.8624349971024093E-4</v>
      </c>
      <c r="BP209" s="262">
        <f t="shared" si="125"/>
        <v>3.1718655420724553E-4</v>
      </c>
      <c r="BQ209" s="262">
        <f t="shared" si="126"/>
        <v>5.1050018554515028E-5</v>
      </c>
      <c r="BR209" s="262">
        <f t="shared" si="127"/>
        <v>1.0886442880155377E-5</v>
      </c>
      <c r="BS209" s="262">
        <f t="shared" si="138"/>
        <v>110.75116561566693</v>
      </c>
      <c r="BT209" s="262">
        <f t="shared" si="139"/>
        <v>52.028054468995776</v>
      </c>
      <c r="BU209" s="262">
        <f t="shared" si="140"/>
        <v>33.938961300175272</v>
      </c>
      <c r="BV209" s="262">
        <f t="shared" si="141"/>
        <v>5.4623519853331084</v>
      </c>
      <c r="BW209" s="262">
        <f t="shared" si="142"/>
        <v>1.1648493881766253</v>
      </c>
      <c r="BX209" s="262">
        <f t="shared" si="143"/>
        <v>110.75116561566693</v>
      </c>
      <c r="BY209" s="262">
        <f t="shared" si="144"/>
        <v>104.05610893799155</v>
      </c>
      <c r="BZ209" s="262">
        <f t="shared" si="145"/>
        <v>121.50148145462748</v>
      </c>
      <c r="CA209" s="262">
        <f t="shared" si="146"/>
        <v>44.791286279731487</v>
      </c>
      <c r="CB209" s="262">
        <f t="shared" si="147"/>
        <v>25.626686539885757</v>
      </c>
      <c r="CC209" s="262">
        <f t="shared" si="148"/>
        <v>406.72672882790323</v>
      </c>
      <c r="CD209" s="262">
        <f t="shared" si="149"/>
        <v>11.166534509315555</v>
      </c>
      <c r="CE209" s="262">
        <f t="shared" si="150"/>
        <v>42.147583624365403</v>
      </c>
      <c r="CF209" s="262">
        <f t="shared" si="151"/>
        <v>80.525825138642531</v>
      </c>
      <c r="CG209" s="262">
        <f t="shared" si="152"/>
        <v>90.667958864285453</v>
      </c>
      <c r="CH209" s="262">
        <f t="shared" si="153"/>
        <v>62.030014304155344</v>
      </c>
      <c r="CI209" s="262">
        <f t="shared" si="154"/>
        <v>51.389829368771032</v>
      </c>
      <c r="CJ209" s="262">
        <f t="shared" si="155"/>
        <v>31.371566540869804</v>
      </c>
      <c r="CK209" s="262">
        <f t="shared" si="156"/>
        <v>14.981154002107591</v>
      </c>
      <c r="CL209" s="262">
        <f t="shared" si="157"/>
        <v>9.2196070530537444</v>
      </c>
      <c r="CM209" s="262">
        <f t="shared" si="158"/>
        <v>13.226655422336773</v>
      </c>
      <c r="CN209" s="262">
        <f>CD209*parameters!J$4+CE209*parameters!K$4+CF209*parameters!L$4+CG209*parameters!M$4+CH209*parameters!N$4+CI209*parameters!O$4+CJ209*parameters!P$4+CK209*parameters!Q$4+CL209*parameters!R$4+CM209*parameters!S$4</f>
        <v>40968.305893481709</v>
      </c>
      <c r="CO209" s="262">
        <f t="shared" si="159"/>
        <v>22313.20706403417</v>
      </c>
      <c r="CP209" s="262">
        <f t="shared" si="160"/>
        <v>10482.171867465455</v>
      </c>
      <c r="CQ209" s="262">
        <f t="shared" si="161"/>
        <v>6837.7345449981158</v>
      </c>
      <c r="CR209" s="262">
        <f t="shared" si="162"/>
        <v>1100.5084256028288</v>
      </c>
      <c r="CS209" s="262">
        <f t="shared" si="163"/>
        <v>234.68399138114157</v>
      </c>
      <c r="CT209" s="349" t="s">
        <v>4336</v>
      </c>
      <c r="CU209" t="s">
        <v>4337</v>
      </c>
      <c r="CV209" t="s">
        <v>4338</v>
      </c>
      <c r="CW209">
        <v>99576</v>
      </c>
      <c r="CX209" s="262">
        <v>1.5026574473414963E-2</v>
      </c>
      <c r="CY209">
        <v>7690</v>
      </c>
      <c r="CZ209">
        <v>0.92277255999999996</v>
      </c>
      <c r="DA209">
        <v>65982</v>
      </c>
      <c r="DB209">
        <v>32059</v>
      </c>
      <c r="DC209">
        <v>678</v>
      </c>
      <c r="DD209">
        <v>531</v>
      </c>
      <c r="DE209">
        <v>107</v>
      </c>
      <c r="DF209">
        <v>217</v>
      </c>
      <c r="DG209">
        <v>60887</v>
      </c>
      <c r="DH209">
        <v>29582</v>
      </c>
      <c r="DI209">
        <v>624</v>
      </c>
      <c r="DJ209">
        <v>490</v>
      </c>
      <c r="DK209">
        <v>100</v>
      </c>
      <c r="DL209">
        <v>203</v>
      </c>
      <c r="DM209" s="262">
        <v>5095</v>
      </c>
      <c r="DN209" s="262">
        <v>2477</v>
      </c>
      <c r="DO209" s="262">
        <v>54</v>
      </c>
      <c r="DP209" s="262">
        <v>41</v>
      </c>
      <c r="DQ209" s="262">
        <v>7</v>
      </c>
      <c r="DR209" s="262">
        <v>14</v>
      </c>
      <c r="DS209" s="262">
        <v>0.66262954928898532</v>
      </c>
      <c r="DT209" s="262">
        <v>0.32195508957981844</v>
      </c>
      <c r="DU209" s="262">
        <v>6.8088696071342495E-3</v>
      </c>
      <c r="DV209" s="262">
        <v>5.332610267534346E-3</v>
      </c>
      <c r="DW209" s="262">
        <v>1.0745561179400659E-3</v>
      </c>
      <c r="DX209" s="262">
        <v>2.1792399775046197E-3</v>
      </c>
      <c r="DY209" s="262">
        <v>4142.0600000000004</v>
      </c>
      <c r="DZ209" s="262">
        <v>2419.21</v>
      </c>
      <c r="EA209" s="262">
        <v>12.16</v>
      </c>
      <c r="EB209" s="262">
        <v>410.52</v>
      </c>
      <c r="EC209" s="262">
        <v>111.32</v>
      </c>
      <c r="ED209" s="262">
        <v>142.57</v>
      </c>
      <c r="EE209" s="262">
        <f t="shared" si="128"/>
        <v>0.5722784698197253</v>
      </c>
      <c r="EF209" s="262">
        <f t="shared" si="129"/>
        <v>0.33424474705160656</v>
      </c>
      <c r="EG209" s="262">
        <f t="shared" si="130"/>
        <v>1.6800592441944006E-3</v>
      </c>
      <c r="EH209" s="262">
        <f t="shared" si="131"/>
        <v>5.6718579023576091E-2</v>
      </c>
      <c r="EI209" s="262">
        <f t="shared" si="132"/>
        <v>1.5380279199319133E-2</v>
      </c>
      <c r="EJ209" s="262">
        <f t="shared" si="133"/>
        <v>1.9697865661578592E-2</v>
      </c>
      <c r="EK209" s="262">
        <v>2.1002290999999999E-3</v>
      </c>
      <c r="EP209" s="262">
        <v>1.9505423993470539E-3</v>
      </c>
      <c r="EQ209" s="262">
        <v>1.4919240253808171E-2</v>
      </c>
      <c r="EU209" s="262">
        <v>1521.42</v>
      </c>
    </row>
    <row r="210" spans="1:151">
      <c r="A210" s="352">
        <v>8317</v>
      </c>
      <c r="B210" s="262">
        <v>8</v>
      </c>
      <c r="C210" s="262">
        <v>3</v>
      </c>
      <c r="D210" s="262">
        <v>17</v>
      </c>
      <c r="E210" s="262" t="s">
        <v>187</v>
      </c>
      <c r="F210" s="262" t="s">
        <v>2615</v>
      </c>
      <c r="G210" s="262" t="s">
        <v>2616</v>
      </c>
      <c r="H210" s="262" t="s">
        <v>2202</v>
      </c>
      <c r="I210" s="262">
        <v>5.245098749020881E-3</v>
      </c>
      <c r="J210" s="262">
        <v>1.6429012557469294</v>
      </c>
      <c r="K210" s="262">
        <v>1.720217219142437</v>
      </c>
      <c r="L210" s="262">
        <v>2.0774583409631937</v>
      </c>
      <c r="M210" s="262">
        <v>1.8816069610293438</v>
      </c>
      <c r="N210" s="262">
        <v>1.7607228391029828</v>
      </c>
      <c r="O210" s="262">
        <v>2.5074193548387096</v>
      </c>
      <c r="P210" s="262">
        <v>1.8326722491552814</v>
      </c>
      <c r="Q210" s="262">
        <v>1.5302532833020639</v>
      </c>
      <c r="R210" s="262">
        <v>1.580713905167821</v>
      </c>
      <c r="S210" s="262">
        <v>1.5239294710327456</v>
      </c>
      <c r="T210" s="262">
        <v>1.5239294710327456</v>
      </c>
      <c r="U210">
        <v>14573</v>
      </c>
      <c r="V210">
        <v>8839</v>
      </c>
      <c r="W210">
        <v>38227</v>
      </c>
      <c r="X210">
        <v>15396</v>
      </c>
      <c r="Y210">
        <v>13007</v>
      </c>
      <c r="Z210">
        <v>8018</v>
      </c>
      <c r="AA210">
        <v>6551</v>
      </c>
      <c r="AB210">
        <v>0</v>
      </c>
      <c r="AC210">
        <v>23942</v>
      </c>
      <c r="AD210">
        <v>15205</v>
      </c>
      <c r="AE210">
        <v>79415</v>
      </c>
      <c r="AF210">
        <v>28414</v>
      </c>
      <c r="AG210">
        <v>28021</v>
      </c>
      <c r="AH210">
        <v>12459</v>
      </c>
      <c r="AI210" s="262">
        <v>9983</v>
      </c>
      <c r="AJ210" s="262">
        <v>0</v>
      </c>
      <c r="AK210" s="262">
        <v>0.55787851004020106</v>
      </c>
      <c r="AL210" s="262">
        <v>0.27496952171766531</v>
      </c>
      <c r="AM210" s="262">
        <v>0.13998851396963255</v>
      </c>
      <c r="AN210" s="262">
        <v>2.2810853291150721E-2</v>
      </c>
      <c r="AO210" s="262">
        <v>4.3526009813503143E-3</v>
      </c>
      <c r="AP210" s="262">
        <v>2.580955349736621E-2</v>
      </c>
      <c r="AQ210" s="262">
        <v>0.10173771998879913</v>
      </c>
      <c r="AR210" s="262">
        <v>0.19459399485393958</v>
      </c>
      <c r="AS210" s="262">
        <v>0.20816184201488871</v>
      </c>
      <c r="AT210" s="262">
        <v>0.15594042404805808</v>
      </c>
      <c r="AU210" s="262">
        <v>0.13238689498127024</v>
      </c>
      <c r="AV210" s="262">
        <v>8.2506036318294937E-2</v>
      </c>
      <c r="AW210" s="262">
        <v>3.8495067918487245E-2</v>
      </c>
      <c r="AX210" s="262">
        <v>2.4187540616364894E-2</v>
      </c>
      <c r="AY210" s="262">
        <v>3.6180925762530972E-2</v>
      </c>
      <c r="AZ210" s="262">
        <v>55370</v>
      </c>
      <c r="BA210" s="262">
        <v>27291</v>
      </c>
      <c r="BB210" s="262">
        <v>13894</v>
      </c>
      <c r="BC210" s="262">
        <v>2264</v>
      </c>
      <c r="BD210" s="262">
        <v>432</v>
      </c>
      <c r="BE210" s="262">
        <v>189280</v>
      </c>
      <c r="BF210" s="262">
        <v>1</v>
      </c>
      <c r="BG210" s="262">
        <v>2</v>
      </c>
      <c r="BH210" s="262">
        <v>3.31</v>
      </c>
      <c r="BI210" s="262">
        <v>9.6</v>
      </c>
      <c r="BJ210" s="262">
        <v>27</v>
      </c>
      <c r="BK210" s="262">
        <f t="shared" si="134"/>
        <v>189340</v>
      </c>
      <c r="BL210" s="262">
        <f t="shared" si="135"/>
        <v>60</v>
      </c>
      <c r="BM210" s="274">
        <f t="shared" si="136"/>
        <v>3.1699070160608623E-4</v>
      </c>
      <c r="BN210" s="262">
        <f t="shared" si="137"/>
        <v>2.9261278751174916E-3</v>
      </c>
      <c r="BO210" s="262">
        <f t="shared" si="124"/>
        <v>1.4422422943801963E-3</v>
      </c>
      <c r="BP210" s="262">
        <f t="shared" si="125"/>
        <v>7.3425357949941181E-4</v>
      </c>
      <c r="BQ210" s="262">
        <f t="shared" si="126"/>
        <v>1.1964517806151347E-4</v>
      </c>
      <c r="BR210" s="262">
        <f t="shared" si="127"/>
        <v>2.2829821962267589E-5</v>
      </c>
      <c r="BS210" s="262">
        <f t="shared" si="138"/>
        <v>313.0956826375716</v>
      </c>
      <c r="BT210" s="262">
        <f t="shared" si="139"/>
        <v>154.31992549868099</v>
      </c>
      <c r="BU210" s="262">
        <f t="shared" si="140"/>
        <v>78.565133006437065</v>
      </c>
      <c r="BV210" s="262">
        <f t="shared" si="141"/>
        <v>12.802034052581941</v>
      </c>
      <c r="BW210" s="262">
        <f t="shared" si="142"/>
        <v>2.4427909499626321</v>
      </c>
      <c r="BX210" s="262">
        <f t="shared" si="143"/>
        <v>313.0956826375716</v>
      </c>
      <c r="BY210" s="262">
        <f t="shared" si="144"/>
        <v>308.63985099736198</v>
      </c>
      <c r="BZ210" s="262">
        <f t="shared" si="145"/>
        <v>260.05059025130669</v>
      </c>
      <c r="CA210" s="262">
        <f t="shared" si="146"/>
        <v>122.89952690478663</v>
      </c>
      <c r="CB210" s="262">
        <f t="shared" si="147"/>
        <v>65.955355648991073</v>
      </c>
      <c r="CC210" s="262">
        <f t="shared" si="148"/>
        <v>1070.6410064400179</v>
      </c>
      <c r="CD210" s="262">
        <f t="shared" si="149"/>
        <v>27.632766332187643</v>
      </c>
      <c r="CE210" s="262">
        <f t="shared" si="150"/>
        <v>108.92457492172063</v>
      </c>
      <c r="CF210" s="262">
        <f t="shared" si="151"/>
        <v>208.34031049760554</v>
      </c>
      <c r="CG210" s="262">
        <f t="shared" si="152"/>
        <v>222.86660403722846</v>
      </c>
      <c r="CH210" s="262">
        <f t="shared" si="153"/>
        <v>166.95621254749608</v>
      </c>
      <c r="CI210" s="262">
        <f t="shared" si="154"/>
        <v>141.73883848221612</v>
      </c>
      <c r="CJ210" s="262">
        <f t="shared" si="155"/>
        <v>88.334345761195962</v>
      </c>
      <c r="CK210" s="262">
        <f t="shared" si="156"/>
        <v>41.21439825922603</v>
      </c>
      <c r="CL210" s="262">
        <f t="shared" si="157"/>
        <v>25.896172828813722</v>
      </c>
      <c r="CM210" s="262">
        <f t="shared" si="158"/>
        <v>38.736782772327729</v>
      </c>
      <c r="CN210" s="262">
        <f>CD210*parameters!J$4+CE210*parameters!K$4+CF210*parameters!L$4+CG210*parameters!M$4+CH210*parameters!N$4+CI210*parameters!O$4+CJ210*parameters!P$4+CK210*parameters!Q$4+CL210*parameters!R$4+CM210*parameters!S$4</f>
        <v>109799.26369509753</v>
      </c>
      <c r="CO210" s="262">
        <f t="shared" si="159"/>
        <v>61254.649633732151</v>
      </c>
      <c r="CP210" s="262">
        <f t="shared" si="160"/>
        <v>30191.451023192782</v>
      </c>
      <c r="CQ210" s="262">
        <f t="shared" si="161"/>
        <v>15370.635759636529</v>
      </c>
      <c r="CR210" s="262">
        <f t="shared" si="162"/>
        <v>2504.6148956252414</v>
      </c>
      <c r="CS210" s="262">
        <f t="shared" si="163"/>
        <v>477.91238291082345</v>
      </c>
      <c r="CT210" s="349" t="s">
        <v>4339</v>
      </c>
      <c r="CU210" t="s">
        <v>4340</v>
      </c>
      <c r="CV210" t="s">
        <v>4341</v>
      </c>
      <c r="CW210">
        <v>268191</v>
      </c>
      <c r="CX210" s="262">
        <v>4.0471519589053914E-2</v>
      </c>
      <c r="CY210">
        <v>25772</v>
      </c>
      <c r="CZ210">
        <v>0.90390431000000004</v>
      </c>
      <c r="DA210">
        <v>174248</v>
      </c>
      <c r="DB210">
        <v>90646</v>
      </c>
      <c r="DC210">
        <v>1508</v>
      </c>
      <c r="DD210">
        <v>1012</v>
      </c>
      <c r="DE210">
        <v>281</v>
      </c>
      <c r="DF210">
        <v>493</v>
      </c>
      <c r="DG210">
        <v>157508</v>
      </c>
      <c r="DH210">
        <v>81937</v>
      </c>
      <c r="DI210">
        <v>1361</v>
      </c>
      <c r="DJ210">
        <v>918</v>
      </c>
      <c r="DK210">
        <v>257</v>
      </c>
      <c r="DL210">
        <v>450</v>
      </c>
      <c r="DM210" s="262">
        <v>16740</v>
      </c>
      <c r="DN210" s="262">
        <v>8709</v>
      </c>
      <c r="DO210" s="262">
        <v>147</v>
      </c>
      <c r="DP210" s="262">
        <v>94</v>
      </c>
      <c r="DQ210" s="262">
        <v>24</v>
      </c>
      <c r="DR210" s="262">
        <v>43</v>
      </c>
      <c r="DS210" s="262">
        <v>0.64971606056877373</v>
      </c>
      <c r="DT210" s="262">
        <v>0.33799046202146976</v>
      </c>
      <c r="DU210" s="262">
        <v>5.6228583360366305E-3</v>
      </c>
      <c r="DV210" s="262">
        <v>3.7734301300192774E-3</v>
      </c>
      <c r="DW210" s="262">
        <v>1.0477607376832183E-3</v>
      </c>
      <c r="DX210" s="262">
        <v>1.8382421483196677E-3</v>
      </c>
      <c r="DY210" s="262">
        <v>11155.92</v>
      </c>
      <c r="DZ210" s="262">
        <v>6515.72</v>
      </c>
      <c r="EA210" s="262">
        <v>32.74</v>
      </c>
      <c r="EB210" s="262">
        <v>1105.67</v>
      </c>
      <c r="EC210" s="262">
        <v>299.82</v>
      </c>
      <c r="ED210" s="262">
        <v>384.01</v>
      </c>
      <c r="EE210" s="262">
        <f t="shared" si="128"/>
        <v>0.57227806880928778</v>
      </c>
      <c r="EF210" s="262">
        <f t="shared" si="129"/>
        <v>0.33424438849526106</v>
      </c>
      <c r="EG210" s="262">
        <f t="shared" si="130"/>
        <v>1.6795014640492297E-3</v>
      </c>
      <c r="EH210" s="262">
        <f t="shared" si="131"/>
        <v>5.6718826626613074E-2</v>
      </c>
      <c r="EI210" s="262">
        <f t="shared" si="132"/>
        <v>1.5380211635651803E-2</v>
      </c>
      <c r="EJ210" s="262">
        <f t="shared" si="133"/>
        <v>1.9699002969136979E-2</v>
      </c>
      <c r="EK210" s="262">
        <v>5.6566109000000002E-3</v>
      </c>
      <c r="EP210" s="262">
        <v>5.114100677500337E-3</v>
      </c>
      <c r="EQ210" s="262">
        <v>3.9116553793104761E-2</v>
      </c>
      <c r="EU210" s="262">
        <v>3989</v>
      </c>
    </row>
    <row r="211" spans="1:151">
      <c r="A211" s="352">
        <v>8325</v>
      </c>
      <c r="B211" s="262">
        <v>8</v>
      </c>
      <c r="C211" s="262">
        <v>3</v>
      </c>
      <c r="D211" s="262">
        <v>25</v>
      </c>
      <c r="E211" s="262" t="s">
        <v>187</v>
      </c>
      <c r="F211" s="262" t="s">
        <v>2617</v>
      </c>
      <c r="G211" s="262" t="s">
        <v>2618</v>
      </c>
      <c r="H211" s="262" t="s">
        <v>2202</v>
      </c>
      <c r="I211" s="262">
        <v>2.0735502878090123E-3</v>
      </c>
      <c r="J211" s="262">
        <v>1.5225163286352699</v>
      </c>
      <c r="K211" s="262">
        <v>1.5345703556439143</v>
      </c>
      <c r="L211" s="262">
        <v>1.7071935823250921</v>
      </c>
      <c r="M211" s="262">
        <v>1.5797911100315765</v>
      </c>
      <c r="N211" s="262">
        <v>1.4895833333333333</v>
      </c>
      <c r="O211" s="262">
        <v>2.0609418282548475</v>
      </c>
      <c r="P211" s="262">
        <v>1.7890399670374948</v>
      </c>
      <c r="Q211" s="262">
        <v>1.3531375166889186</v>
      </c>
      <c r="R211" s="262">
        <v>1.4180327868852458</v>
      </c>
      <c r="S211" s="262">
        <v>1.4707520891364902</v>
      </c>
      <c r="T211" s="262">
        <v>1.4707520891364902</v>
      </c>
      <c r="U211">
        <v>5818</v>
      </c>
      <c r="V211">
        <v>4527</v>
      </c>
      <c r="W211">
        <v>15208</v>
      </c>
      <c r="X211">
        <v>5653</v>
      </c>
      <c r="Y211">
        <v>4954</v>
      </c>
      <c r="Z211">
        <v>2718</v>
      </c>
      <c r="AA211">
        <v>1975</v>
      </c>
      <c r="AB211">
        <v>0</v>
      </c>
      <c r="AC211">
        <v>8858</v>
      </c>
      <c r="AD211">
        <v>6947</v>
      </c>
      <c r="AE211">
        <v>25963</v>
      </c>
      <c r="AF211">
        <v>8792</v>
      </c>
      <c r="AG211">
        <v>9550</v>
      </c>
      <c r="AH211">
        <v>3757</v>
      </c>
      <c r="AI211" s="262">
        <v>2904</v>
      </c>
      <c r="AJ211" s="262">
        <v>0</v>
      </c>
      <c r="AK211" s="262">
        <v>0.64492698218518241</v>
      </c>
      <c r="AL211" s="262">
        <v>0.23860132018248081</v>
      </c>
      <c r="AM211" s="262">
        <v>0.1016132731860234</v>
      </c>
      <c r="AN211" s="262">
        <v>1.2462726508142825E-2</v>
      </c>
      <c r="AO211" s="262">
        <v>2.3956979381706042E-3</v>
      </c>
      <c r="AP211" s="262">
        <v>1.8867924528301886E-2</v>
      </c>
      <c r="AQ211" s="262">
        <v>9.1249320599425421E-2</v>
      </c>
      <c r="AR211" s="262">
        <v>0.198120972125165</v>
      </c>
      <c r="AS211" s="262">
        <v>0.21146051712089448</v>
      </c>
      <c r="AT211" s="262">
        <v>0.15960866526904263</v>
      </c>
      <c r="AU211" s="262">
        <v>0.13887724202189611</v>
      </c>
      <c r="AV211" s="262">
        <v>8.165230219737557E-2</v>
      </c>
      <c r="AW211" s="262">
        <v>4.0996971814581874E-2</v>
      </c>
      <c r="AX211" s="262">
        <v>2.3495613013432719E-2</v>
      </c>
      <c r="AY211" s="262">
        <v>3.5670471309884308E-2</v>
      </c>
      <c r="AZ211" s="262">
        <v>25305</v>
      </c>
      <c r="BA211" s="262">
        <v>9362</v>
      </c>
      <c r="BB211" s="262">
        <v>3987</v>
      </c>
      <c r="BC211" s="262">
        <v>489</v>
      </c>
      <c r="BD211" s="262">
        <v>94</v>
      </c>
      <c r="BE211" s="262">
        <v>64395</v>
      </c>
      <c r="BF211" s="262">
        <v>1</v>
      </c>
      <c r="BG211" s="262">
        <v>2</v>
      </c>
      <c r="BH211" s="262">
        <v>3.81</v>
      </c>
      <c r="BI211" s="262">
        <v>8.1</v>
      </c>
      <c r="BJ211" s="262">
        <v>13</v>
      </c>
      <c r="BK211" s="262">
        <f t="shared" si="134"/>
        <v>64402</v>
      </c>
      <c r="BL211" s="262">
        <f t="shared" si="135"/>
        <v>7</v>
      </c>
      <c r="BM211" s="274">
        <f t="shared" si="136"/>
        <v>1.0870409193260347E-4</v>
      </c>
      <c r="BN211" s="262">
        <f t="shared" si="137"/>
        <v>1.3372885295258826E-3</v>
      </c>
      <c r="BO211" s="262">
        <f t="shared" si="124"/>
        <v>4.9475183613599343E-4</v>
      </c>
      <c r="BP211" s="262">
        <f t="shared" si="125"/>
        <v>2.1070023186009463E-4</v>
      </c>
      <c r="BQ211" s="262">
        <f t="shared" si="126"/>
        <v>2.5842090137844563E-5</v>
      </c>
      <c r="BR211" s="262">
        <f t="shared" si="127"/>
        <v>4.967600149197114E-6</v>
      </c>
      <c r="BS211" s="262">
        <f t="shared" si="138"/>
        <v>143.08987265926945</v>
      </c>
      <c r="BT211" s="262">
        <f t="shared" si="139"/>
        <v>52.938446466551298</v>
      </c>
      <c r="BU211" s="262">
        <f t="shared" si="140"/>
        <v>22.544924809030125</v>
      </c>
      <c r="BV211" s="262">
        <f t="shared" si="141"/>
        <v>2.7651036447493684</v>
      </c>
      <c r="BW211" s="262">
        <f t="shared" si="142"/>
        <v>0.5315332159640912</v>
      </c>
      <c r="BX211" s="262">
        <f t="shared" si="143"/>
        <v>143.08987265926945</v>
      </c>
      <c r="BY211" s="262">
        <f t="shared" si="144"/>
        <v>105.8768929331026</v>
      </c>
      <c r="BZ211" s="262">
        <f t="shared" si="145"/>
        <v>85.896163522404777</v>
      </c>
      <c r="CA211" s="262">
        <f t="shared" si="146"/>
        <v>22.397339522469885</v>
      </c>
      <c r="CB211" s="262">
        <f t="shared" si="147"/>
        <v>6.9099318075331855</v>
      </c>
      <c r="CC211" s="262">
        <f t="shared" si="148"/>
        <v>364.17020044477994</v>
      </c>
      <c r="CD211" s="262">
        <f t="shared" si="149"/>
        <v>6.8711358574486781</v>
      </c>
      <c r="CE211" s="262">
        <f t="shared" si="150"/>
        <v>33.23028337314274</v>
      </c>
      <c r="CF211" s="262">
        <f t="shared" si="151"/>
        <v>72.149754131135992</v>
      </c>
      <c r="CG211" s="262">
        <f t="shared" si="152"/>
        <v>77.007618906072963</v>
      </c>
      <c r="CH211" s="262">
        <f t="shared" si="153"/>
        <v>58.124719623751041</v>
      </c>
      <c r="CI211" s="262">
        <f t="shared" si="154"/>
        <v>50.574953064332121</v>
      </c>
      <c r="CJ211" s="262">
        <f t="shared" si="155"/>
        <v>29.735335257996006</v>
      </c>
      <c r="CK211" s="262">
        <f t="shared" si="156"/>
        <v>14.929875443345274</v>
      </c>
      <c r="CL211" s="262">
        <f t="shared" si="157"/>
        <v>8.5564021006747737</v>
      </c>
      <c r="CM211" s="262">
        <f t="shared" si="158"/>
        <v>12.990122686880341</v>
      </c>
      <c r="CN211" s="262">
        <f>CD211*parameters!J$4+CE211*parameters!K$4+CF211*parameters!L$4+CG211*parameters!M$4+CH211*parameters!N$4+CI211*parameters!O$4+CJ211*parameters!P$4+CK211*parameters!Q$4+CL211*parameters!R$4+CM211*parameters!S$4</f>
        <v>37778.381508909544</v>
      </c>
      <c r="CO211" s="262">
        <f t="shared" si="159"/>
        <v>24364.297578381531</v>
      </c>
      <c r="CP211" s="262">
        <f t="shared" si="160"/>
        <v>9013.9717023832382</v>
      </c>
      <c r="CQ211" s="262">
        <f t="shared" si="161"/>
        <v>3838.7850007906404</v>
      </c>
      <c r="CR211" s="262">
        <f t="shared" si="162"/>
        <v>470.82163666581971</v>
      </c>
      <c r="CS211" s="262">
        <f t="shared" si="163"/>
        <v>90.505590688317071</v>
      </c>
      <c r="CT211" s="349" t="s">
        <v>4342</v>
      </c>
      <c r="CU211" t="s">
        <v>4343</v>
      </c>
      <c r="CV211" t="s">
        <v>4344</v>
      </c>
      <c r="CW211">
        <v>92429</v>
      </c>
      <c r="CX211" s="262">
        <v>1.3948052261621994E-2</v>
      </c>
      <c r="CY211">
        <v>9484</v>
      </c>
      <c r="CZ211">
        <v>0.89739150999999995</v>
      </c>
      <c r="DA211">
        <v>57194</v>
      </c>
      <c r="DB211">
        <v>34075</v>
      </c>
      <c r="DC211">
        <v>546</v>
      </c>
      <c r="DD211">
        <v>373</v>
      </c>
      <c r="DE211">
        <v>112</v>
      </c>
      <c r="DF211">
        <v>130</v>
      </c>
      <c r="DG211">
        <v>51328</v>
      </c>
      <c r="DH211">
        <v>30578</v>
      </c>
      <c r="DI211">
        <v>492</v>
      </c>
      <c r="DJ211">
        <v>334</v>
      </c>
      <c r="DK211">
        <v>105</v>
      </c>
      <c r="DL211">
        <v>119</v>
      </c>
      <c r="DM211" s="262">
        <v>5866</v>
      </c>
      <c r="DN211" s="262">
        <v>3497</v>
      </c>
      <c r="DO211" s="262">
        <v>54</v>
      </c>
      <c r="DP211" s="262">
        <v>39</v>
      </c>
      <c r="DQ211" s="262">
        <v>7</v>
      </c>
      <c r="DR211" s="262">
        <v>11</v>
      </c>
      <c r="DS211" s="262">
        <v>0.61878847547847537</v>
      </c>
      <c r="DT211" s="262">
        <v>0.36866135087472546</v>
      </c>
      <c r="DU211" s="262">
        <v>5.907236906165814E-3</v>
      </c>
      <c r="DV211" s="262">
        <v>4.0355299743586965E-3</v>
      </c>
      <c r="DW211" s="262">
        <v>1.2117409038288848E-3</v>
      </c>
      <c r="DX211" s="262">
        <v>1.406484977658527E-3</v>
      </c>
      <c r="DY211" s="262">
        <v>3844.76</v>
      </c>
      <c r="DZ211" s="262">
        <v>2245.5700000000002</v>
      </c>
      <c r="EA211" s="262">
        <v>11.29</v>
      </c>
      <c r="EB211" s="262">
        <v>381.06</v>
      </c>
      <c r="EC211" s="262">
        <v>103.33</v>
      </c>
      <c r="ED211" s="262">
        <v>132.35</v>
      </c>
      <c r="EE211" s="262">
        <f t="shared" si="128"/>
        <v>0.57227656749563882</v>
      </c>
      <c r="EF211" s="262">
        <f t="shared" si="129"/>
        <v>0.33424377377812442</v>
      </c>
      <c r="EG211" s="262">
        <f t="shared" si="130"/>
        <v>1.6804696384236627E-3</v>
      </c>
      <c r="EH211" s="262">
        <f t="shared" si="131"/>
        <v>5.6719199328407521E-2</v>
      </c>
      <c r="EI211" s="262">
        <f t="shared" si="132"/>
        <v>1.5380241606582558E-2</v>
      </c>
      <c r="EJ211" s="262">
        <f t="shared" si="133"/>
        <v>1.9699748152823007E-2</v>
      </c>
      <c r="EK211" s="262">
        <v>1.9494904E-3</v>
      </c>
      <c r="EP211" s="262">
        <v>1.7015210709956765E-3</v>
      </c>
      <c r="EQ211" s="262">
        <v>1.3014534656411097E-2</v>
      </c>
      <c r="EU211" s="262">
        <v>1327.19</v>
      </c>
    </row>
    <row r="212" spans="1:151">
      <c r="A212" s="352">
        <v>8326</v>
      </c>
      <c r="B212" s="262">
        <v>8</v>
      </c>
      <c r="C212" s="262">
        <v>3</v>
      </c>
      <c r="D212" s="262">
        <v>26</v>
      </c>
      <c r="E212" s="262" t="s">
        <v>187</v>
      </c>
      <c r="F212" s="262" t="s">
        <v>2619</v>
      </c>
      <c r="G212" s="262" t="s">
        <v>2620</v>
      </c>
      <c r="H212" s="262" t="s">
        <v>2202</v>
      </c>
      <c r="I212" s="262">
        <v>2.5053615731184765E-3</v>
      </c>
      <c r="J212" s="262">
        <v>1.8129912501853773</v>
      </c>
      <c r="K212" s="262">
        <v>1.7196808510638297</v>
      </c>
      <c r="L212" s="262">
        <v>2.4113449691991788</v>
      </c>
      <c r="M212" s="262">
        <v>2.1845927173226691</v>
      </c>
      <c r="N212" s="262">
        <v>1.8821510297482837</v>
      </c>
      <c r="O212" s="262">
        <v>2.7056074766355138</v>
      </c>
      <c r="P212" s="262">
        <v>2.1171359054570735</v>
      </c>
      <c r="Q212" s="262">
        <v>1.7739511584220413</v>
      </c>
      <c r="R212" s="262">
        <v>1.6286619160728424</v>
      </c>
      <c r="S212" s="262">
        <v>1.8652751423149905</v>
      </c>
      <c r="T212" s="262">
        <v>1.8652751423149905</v>
      </c>
      <c r="U212">
        <v>6743</v>
      </c>
      <c r="V212">
        <v>5640</v>
      </c>
      <c r="W212">
        <v>19480</v>
      </c>
      <c r="X212">
        <v>6499</v>
      </c>
      <c r="Y212">
        <v>5659</v>
      </c>
      <c r="Z212">
        <v>2860</v>
      </c>
      <c r="AA212">
        <v>2899</v>
      </c>
      <c r="AB212">
        <v>0</v>
      </c>
      <c r="AC212">
        <v>12225</v>
      </c>
      <c r="AD212">
        <v>9699</v>
      </c>
      <c r="AE212">
        <v>46973</v>
      </c>
      <c r="AF212">
        <v>13669</v>
      </c>
      <c r="AG212">
        <v>13618</v>
      </c>
      <c r="AH212">
        <v>4890</v>
      </c>
      <c r="AI212" s="262">
        <v>5407</v>
      </c>
      <c r="AJ212" s="262">
        <v>0</v>
      </c>
      <c r="AK212" s="262">
        <v>0.54566739790752616</v>
      </c>
      <c r="AL212" s="262">
        <v>0.25109686128923386</v>
      </c>
      <c r="AM212" s="262">
        <v>0.15889723253459331</v>
      </c>
      <c r="AN212" s="262">
        <v>3.5078467769152882E-2</v>
      </c>
      <c r="AO212" s="262">
        <v>9.260040499493756E-3</v>
      </c>
      <c r="AP212" s="262">
        <v>4.9197997197644457E-2</v>
      </c>
      <c r="AQ212" s="262">
        <v>0.12380336478634489</v>
      </c>
      <c r="AR212" s="262">
        <v>0.23192921602633823</v>
      </c>
      <c r="AS212" s="262">
        <v>0.20584575286359583</v>
      </c>
      <c r="AT212" s="262">
        <v>0.13850103373604947</v>
      </c>
      <c r="AU212" s="262">
        <v>0.10667568123695582</v>
      </c>
      <c r="AV212" s="262">
        <v>6.4993092095593633E-2</v>
      </c>
      <c r="AW212" s="262">
        <v>3.0776918780681384E-2</v>
      </c>
      <c r="AX212" s="262">
        <v>2.0028023555464104E-2</v>
      </c>
      <c r="AY212" s="262">
        <v>2.8248919721332196E-2</v>
      </c>
      <c r="AZ212" s="262">
        <v>25869</v>
      </c>
      <c r="BA212" s="262">
        <v>11904</v>
      </c>
      <c r="BB212" s="262">
        <v>7533</v>
      </c>
      <c r="BC212" s="262">
        <v>1663</v>
      </c>
      <c r="BD212" s="262">
        <v>439</v>
      </c>
      <c r="BE212" s="262">
        <v>102068</v>
      </c>
      <c r="BF212" s="262">
        <v>1</v>
      </c>
      <c r="BG212" s="262">
        <v>2</v>
      </c>
      <c r="BH212" s="262">
        <v>3.56</v>
      </c>
      <c r="BI212" s="262">
        <v>9.6999999999999993</v>
      </c>
      <c r="BJ212" s="262">
        <v>22</v>
      </c>
      <c r="BK212" s="262">
        <f t="shared" si="134"/>
        <v>102284</v>
      </c>
      <c r="BL212" s="262">
        <f t="shared" si="135"/>
        <v>216</v>
      </c>
      <c r="BM212" s="274">
        <f t="shared" si="136"/>
        <v>2.1162362346670849E-3</v>
      </c>
      <c r="BN212" s="262">
        <f t="shared" si="137"/>
        <v>1.3670941304210653E-3</v>
      </c>
      <c r="BO212" s="262">
        <f t="shared" si="124"/>
        <v>6.2908842740470687E-4</v>
      </c>
      <c r="BP212" s="262">
        <f t="shared" si="125"/>
        <v>3.980950204670411E-4</v>
      </c>
      <c r="BQ212" s="262">
        <f t="shared" si="126"/>
        <v>8.7884245192710645E-5</v>
      </c>
      <c r="BR212" s="262">
        <f t="shared" si="127"/>
        <v>2.319974963295248E-5</v>
      </c>
      <c r="BS212" s="262">
        <f t="shared" si="138"/>
        <v>146.27907195505398</v>
      </c>
      <c r="BT212" s="262">
        <f t="shared" si="139"/>
        <v>67.312461732303632</v>
      </c>
      <c r="BU212" s="262">
        <f t="shared" si="140"/>
        <v>42.5961671899734</v>
      </c>
      <c r="BV212" s="262">
        <f t="shared" si="141"/>
        <v>9.4036142356200383</v>
      </c>
      <c r="BW212" s="262">
        <f t="shared" si="142"/>
        <v>2.4823732107259153</v>
      </c>
      <c r="BX212" s="262">
        <f t="shared" si="143"/>
        <v>146.27907195505398</v>
      </c>
      <c r="BY212" s="262">
        <f t="shared" si="144"/>
        <v>134.62492346460726</v>
      </c>
      <c r="BZ212" s="262">
        <f t="shared" si="145"/>
        <v>151.64235519630532</v>
      </c>
      <c r="CA212" s="262">
        <f t="shared" si="146"/>
        <v>91.215058085514372</v>
      </c>
      <c r="CB212" s="262">
        <f t="shared" si="147"/>
        <v>54.612210635970136</v>
      </c>
      <c r="CC212" s="262">
        <f t="shared" si="148"/>
        <v>578.37361933745092</v>
      </c>
      <c r="CD212" s="262">
        <f t="shared" si="149"/>
        <v>28.454823703355391</v>
      </c>
      <c r="CE212" s="262">
        <f t="shared" si="150"/>
        <v>71.604600177633017</v>
      </c>
      <c r="CF212" s="262">
        <f t="shared" si="151"/>
        <v>134.14174010325078</v>
      </c>
      <c r="CG212" s="262">
        <f t="shared" si="152"/>
        <v>119.05575310896037</v>
      </c>
      <c r="CH212" s="262">
        <f t="shared" si="153"/>
        <v>80.105344163897328</v>
      </c>
      <c r="CI212" s="262">
        <f t="shared" si="154"/>
        <v>61.698399852306345</v>
      </c>
      <c r="CJ212" s="262">
        <f t="shared" si="155"/>
        <v>37.590289907260761</v>
      </c>
      <c r="CK212" s="262">
        <f t="shared" si="156"/>
        <v>17.800557907237458</v>
      </c>
      <c r="CL212" s="262">
        <f t="shared" si="157"/>
        <v>11.583680471949496</v>
      </c>
      <c r="CM212" s="262">
        <f t="shared" si="158"/>
        <v>16.338429941599998</v>
      </c>
      <c r="CN212" s="262">
        <f>CD212*parameters!J$4+CE212*parameters!K$4+CF212*parameters!L$4+CG212*parameters!M$4+CH212*parameters!N$4+CI212*parameters!O$4+CJ212*parameters!P$4+CK212*parameters!Q$4+CL212*parameters!R$4+CM212*parameters!S$4</f>
        <v>54682.962526948708</v>
      </c>
      <c r="CO212" s="262">
        <f t="shared" si="159"/>
        <v>29838.709871954863</v>
      </c>
      <c r="CP212" s="262">
        <f t="shared" si="160"/>
        <v>13730.720256513612</v>
      </c>
      <c r="CQ212" s="262">
        <f t="shared" si="161"/>
        <v>8688.9714123250214</v>
      </c>
      <c r="CR212" s="262">
        <f t="shared" si="162"/>
        <v>1918.1945385233651</v>
      </c>
      <c r="CS212" s="262">
        <f t="shared" si="163"/>
        <v>506.36644763184444</v>
      </c>
      <c r="CT212" s="349" t="s">
        <v>4345</v>
      </c>
      <c r="CU212" t="s">
        <v>4346</v>
      </c>
      <c r="CV212" t="s">
        <v>4347</v>
      </c>
      <c r="CW212">
        <v>129846</v>
      </c>
      <c r="CX212" s="262">
        <v>1.9594486513567922E-2</v>
      </c>
      <c r="CY212">
        <v>13611</v>
      </c>
      <c r="CZ212">
        <v>0.89517581999999996</v>
      </c>
      <c r="DA212">
        <v>83702</v>
      </c>
      <c r="DB212">
        <v>44203</v>
      </c>
      <c r="DC212">
        <v>742</v>
      </c>
      <c r="DD212">
        <v>801</v>
      </c>
      <c r="DE212">
        <v>194</v>
      </c>
      <c r="DF212">
        <v>202</v>
      </c>
      <c r="DG212">
        <v>74931</v>
      </c>
      <c r="DH212">
        <v>39569</v>
      </c>
      <c r="DI212">
        <v>665</v>
      </c>
      <c r="DJ212">
        <v>716</v>
      </c>
      <c r="DK212">
        <v>175</v>
      </c>
      <c r="DL212">
        <v>181</v>
      </c>
      <c r="DM212" s="262">
        <v>8771</v>
      </c>
      <c r="DN212" s="262">
        <v>4634</v>
      </c>
      <c r="DO212" s="262">
        <v>77</v>
      </c>
      <c r="DP212" s="262">
        <v>85</v>
      </c>
      <c r="DQ212" s="262">
        <v>19</v>
      </c>
      <c r="DR212" s="262">
        <v>21</v>
      </c>
      <c r="DS212" s="262">
        <v>0.64462517135683806</v>
      </c>
      <c r="DT212" s="262">
        <v>0.34042635121605597</v>
      </c>
      <c r="DU212" s="262">
        <v>5.7144617469925916E-3</v>
      </c>
      <c r="DV212" s="262">
        <v>6.1688461716186867E-3</v>
      </c>
      <c r="DW212" s="262">
        <v>1.494077599618009E-3</v>
      </c>
      <c r="DX212" s="262">
        <v>1.5556890470249372E-3</v>
      </c>
      <c r="DY212" s="262">
        <v>5401.19</v>
      </c>
      <c r="DZ212" s="262">
        <v>3154.61</v>
      </c>
      <c r="EA212" s="262">
        <v>15.85</v>
      </c>
      <c r="EB212" s="262">
        <v>535.32000000000005</v>
      </c>
      <c r="EC212" s="262">
        <v>145.16</v>
      </c>
      <c r="ED212" s="262">
        <v>185.91</v>
      </c>
      <c r="EE212" s="262">
        <f t="shared" si="128"/>
        <v>0.57227877822090178</v>
      </c>
      <c r="EF212" s="262">
        <f t="shared" si="129"/>
        <v>0.3342441862929168</v>
      </c>
      <c r="EG212" s="262">
        <f t="shared" si="130"/>
        <v>1.6793741073358453E-3</v>
      </c>
      <c r="EH212" s="262">
        <f t="shared" si="131"/>
        <v>5.6719403604985792E-2</v>
      </c>
      <c r="EI212" s="262">
        <f t="shared" si="132"/>
        <v>1.5380312013935098E-2</v>
      </c>
      <c r="EJ212" s="262">
        <f t="shared" si="133"/>
        <v>1.9697945759924732E-2</v>
      </c>
      <c r="EK212" s="262">
        <v>2.7386753E-3</v>
      </c>
      <c r="EP212" s="262">
        <v>2.5429124501775008E-3</v>
      </c>
      <c r="EQ212" s="262">
        <v>1.9450139510578203E-2</v>
      </c>
      <c r="EU212" s="262">
        <v>1983.47</v>
      </c>
    </row>
    <row r="213" spans="1:151">
      <c r="A213" s="352">
        <v>8327</v>
      </c>
      <c r="B213" s="262">
        <v>8</v>
      </c>
      <c r="C213" s="262">
        <v>3</v>
      </c>
      <c r="D213" s="262">
        <v>27</v>
      </c>
      <c r="E213" s="262" t="s">
        <v>187</v>
      </c>
      <c r="F213" s="262" t="s">
        <v>2621</v>
      </c>
      <c r="G213" s="262" t="s">
        <v>2622</v>
      </c>
      <c r="H213" s="262" t="s">
        <v>2202</v>
      </c>
      <c r="I213" s="262">
        <v>1.9507871479517264E-3</v>
      </c>
      <c r="J213" s="262">
        <v>1.6270270270270271</v>
      </c>
      <c r="K213" s="262">
        <v>1.5559866962305986</v>
      </c>
      <c r="L213" s="262">
        <v>1.670912078882498</v>
      </c>
      <c r="M213" s="262">
        <v>1.5580124223602485</v>
      </c>
      <c r="N213" s="262">
        <v>1.46045197740113</v>
      </c>
      <c r="O213" s="262">
        <v>2.2482625482625482</v>
      </c>
      <c r="P213" s="262">
        <v>1.7331437855402112</v>
      </c>
      <c r="Q213" s="262">
        <v>1.5030800821355237</v>
      </c>
      <c r="R213" s="262">
        <v>1.495777027027027</v>
      </c>
      <c r="S213" s="262">
        <v>1.5674999999999999</v>
      </c>
      <c r="T213" s="262">
        <v>1.5674999999999999</v>
      </c>
      <c r="U213">
        <v>4810</v>
      </c>
      <c r="V213">
        <v>3608</v>
      </c>
      <c r="W213">
        <v>14604</v>
      </c>
      <c r="X213">
        <v>5795</v>
      </c>
      <c r="Y213">
        <v>5052</v>
      </c>
      <c r="Z213">
        <v>2645</v>
      </c>
      <c r="AA213">
        <v>2200</v>
      </c>
      <c r="AB213">
        <v>0</v>
      </c>
      <c r="AC213">
        <v>7826</v>
      </c>
      <c r="AD213">
        <v>5614</v>
      </c>
      <c r="AE213">
        <v>24402</v>
      </c>
      <c r="AF213">
        <v>8856</v>
      </c>
      <c r="AG213">
        <v>10090</v>
      </c>
      <c r="AH213">
        <v>3967</v>
      </c>
      <c r="AI213" s="262">
        <v>3449</v>
      </c>
      <c r="AJ213" s="262">
        <v>0</v>
      </c>
      <c r="AK213" s="262">
        <v>0.6674161564717993</v>
      </c>
      <c r="AL213" s="262">
        <v>0.21436311426559029</v>
      </c>
      <c r="AM213" s="262">
        <v>0.10017879395351358</v>
      </c>
      <c r="AN213" s="262">
        <v>1.4547326217695184E-2</v>
      </c>
      <c r="AO213" s="262">
        <v>3.4946090914016363E-3</v>
      </c>
      <c r="AP213" s="262">
        <v>2.2009709686878889E-2</v>
      </c>
      <c r="AQ213" s="262">
        <v>0.10675768140497215</v>
      </c>
      <c r="AR213" s="262">
        <v>0.19429148610341793</v>
      </c>
      <c r="AS213" s="262">
        <v>0.20391971587761884</v>
      </c>
      <c r="AT213" s="262">
        <v>0.15721221204913494</v>
      </c>
      <c r="AU213" s="262">
        <v>0.13316607474503928</v>
      </c>
      <c r="AV213" s="262">
        <v>8.3982274934019746E-2</v>
      </c>
      <c r="AW213" s="262">
        <v>3.8757290410869637E-2</v>
      </c>
      <c r="AX213" s="262">
        <v>2.3084943468769346E-2</v>
      </c>
      <c r="AY213" s="262">
        <v>3.6818611319279271E-2</v>
      </c>
      <c r="AZ213" s="262">
        <v>24637</v>
      </c>
      <c r="BA213" s="262">
        <v>7913</v>
      </c>
      <c r="BB213" s="262">
        <v>3698</v>
      </c>
      <c r="BC213" s="262">
        <v>537</v>
      </c>
      <c r="BD213" s="262">
        <v>129</v>
      </c>
      <c r="BE213" s="262">
        <v>61496</v>
      </c>
      <c r="BF213" s="262">
        <v>1</v>
      </c>
      <c r="BG213" s="262">
        <v>2</v>
      </c>
      <c r="BH213" s="262">
        <v>3.1</v>
      </c>
      <c r="BI213" s="262">
        <v>8.6</v>
      </c>
      <c r="BJ213" s="262">
        <v>38</v>
      </c>
      <c r="BK213" s="262">
        <f t="shared" si="134"/>
        <v>61447</v>
      </c>
      <c r="BL213" s="262">
        <f t="shared" si="135"/>
        <v>-49</v>
      </c>
      <c r="BM213" s="274">
        <f t="shared" si="136"/>
        <v>-7.9679979185638087E-4</v>
      </c>
      <c r="BN213" s="262">
        <f t="shared" si="137"/>
        <v>1.3019868603805244E-3</v>
      </c>
      <c r="BO213" s="262">
        <f t="shared" si="124"/>
        <v>4.1817680830422089E-4</v>
      </c>
      <c r="BP213" s="262">
        <f t="shared" si="125"/>
        <v>1.9542750374181838E-4</v>
      </c>
      <c r="BQ213" s="262">
        <f t="shared" si="126"/>
        <v>2.8378737022540961E-5</v>
      </c>
      <c r="BR213" s="262">
        <f t="shared" si="127"/>
        <v>6.8172385026215721E-6</v>
      </c>
      <c r="BS213" s="262">
        <f t="shared" si="138"/>
        <v>139.31259406071612</v>
      </c>
      <c r="BT213" s="262">
        <f t="shared" si="139"/>
        <v>44.744918488551633</v>
      </c>
      <c r="BU213" s="262">
        <f t="shared" si="140"/>
        <v>20.910742900374569</v>
      </c>
      <c r="BV213" s="262">
        <f t="shared" si="141"/>
        <v>3.0365248614118827</v>
      </c>
      <c r="BW213" s="262">
        <f t="shared" si="142"/>
        <v>0.72944451978050817</v>
      </c>
      <c r="BX213" s="262">
        <f t="shared" si="143"/>
        <v>139.31259406071612</v>
      </c>
      <c r="BY213" s="262">
        <f t="shared" si="144"/>
        <v>89.489836977103266</v>
      </c>
      <c r="BZ213" s="262">
        <f t="shared" si="145"/>
        <v>64.823302991161171</v>
      </c>
      <c r="CA213" s="262">
        <f t="shared" si="146"/>
        <v>26.114113808142189</v>
      </c>
      <c r="CB213" s="262">
        <f t="shared" si="147"/>
        <v>27.71889175165931</v>
      </c>
      <c r="CC213" s="262">
        <f t="shared" si="148"/>
        <v>347.45873958878207</v>
      </c>
      <c r="CD213" s="262">
        <f t="shared" si="149"/>
        <v>7.647465986517946</v>
      </c>
      <c r="CE213" s="262">
        <f t="shared" si="150"/>
        <v>37.09388942239238</v>
      </c>
      <c r="CF213" s="262">
        <f t="shared" si="151"/>
        <v>67.508274874324954</v>
      </c>
      <c r="CG213" s="262">
        <f t="shared" si="152"/>
        <v>70.853687456139994</v>
      </c>
      <c r="CH213" s="262">
        <f t="shared" si="153"/>
        <v>54.624757046556759</v>
      </c>
      <c r="CI213" s="262">
        <f t="shared" si="154"/>
        <v>46.26971648689689</v>
      </c>
      <c r="CJ213" s="262">
        <f t="shared" si="155"/>
        <v>29.180375396373066</v>
      </c>
      <c r="CK213" s="262">
        <f t="shared" si="156"/>
        <v>13.466559276037154</v>
      </c>
      <c r="CL213" s="262">
        <f t="shared" si="157"/>
        <v>8.0210653611368841</v>
      </c>
      <c r="CM213" s="262">
        <f t="shared" si="158"/>
        <v>12.792948282406039</v>
      </c>
      <c r="CN213" s="262">
        <f>CD213*parameters!J$4+CE213*parameters!K$4+CF213*parameters!L$4+CG213*parameters!M$4+CH213*parameters!N$4+CI213*parameters!O$4+CJ213*parameters!P$4+CK213*parameters!Q$4+CL213*parameters!R$4+CM213*parameters!S$4</f>
        <v>35709.590527497508</v>
      </c>
      <c r="CO213" s="262">
        <f t="shared" si="159"/>
        <v>23833.157659044158</v>
      </c>
      <c r="CP213" s="262">
        <f t="shared" si="160"/>
        <v>7654.8190346233896</v>
      </c>
      <c r="CQ213" s="262">
        <f t="shared" si="161"/>
        <v>3577.3437116185132</v>
      </c>
      <c r="CR213" s="262">
        <f t="shared" si="162"/>
        <v>519.47906250382414</v>
      </c>
      <c r="CS213" s="262">
        <f t="shared" si="163"/>
        <v>124.79105970762255</v>
      </c>
      <c r="CT213" s="349" t="s">
        <v>4348</v>
      </c>
      <c r="CU213" t="s">
        <v>4349</v>
      </c>
      <c r="CV213" t="s">
        <v>4350</v>
      </c>
      <c r="CW213">
        <v>87166</v>
      </c>
      <c r="CX213" s="262">
        <v>1.3153836170861339E-2</v>
      </c>
      <c r="CY213">
        <v>10006</v>
      </c>
      <c r="CZ213">
        <v>0.88520754000000001</v>
      </c>
      <c r="DA213">
        <v>53903</v>
      </c>
      <c r="DB213">
        <v>32086</v>
      </c>
      <c r="DC213">
        <v>472</v>
      </c>
      <c r="DD213">
        <v>403</v>
      </c>
      <c r="DE213">
        <v>139</v>
      </c>
      <c r="DF213">
        <v>158</v>
      </c>
      <c r="DG213">
        <v>47716</v>
      </c>
      <c r="DH213">
        <v>28401</v>
      </c>
      <c r="DI213">
        <v>422</v>
      </c>
      <c r="DJ213">
        <v>360</v>
      </c>
      <c r="DK213">
        <v>127</v>
      </c>
      <c r="DL213">
        <v>143</v>
      </c>
      <c r="DM213" s="262">
        <v>6187</v>
      </c>
      <c r="DN213" s="262">
        <v>3685</v>
      </c>
      <c r="DO213" s="262">
        <v>50</v>
      </c>
      <c r="DP213" s="262">
        <v>43</v>
      </c>
      <c r="DQ213" s="262">
        <v>12</v>
      </c>
      <c r="DR213" s="262">
        <v>15</v>
      </c>
      <c r="DS213" s="262">
        <v>0.6183947869582177</v>
      </c>
      <c r="DT213" s="262">
        <v>0.36810224169974531</v>
      </c>
      <c r="DU213" s="262">
        <v>5.4149553725076289E-3</v>
      </c>
      <c r="DV213" s="262">
        <v>4.6233623201707092E-3</v>
      </c>
      <c r="DW213" s="262">
        <v>1.5946584677511875E-3</v>
      </c>
      <c r="DX213" s="262">
        <v>1.8126333662207741E-3</v>
      </c>
      <c r="DY213" s="262">
        <v>3625.83</v>
      </c>
      <c r="DZ213" s="262">
        <v>2117.71</v>
      </c>
      <c r="EA213" s="262">
        <v>10.64</v>
      </c>
      <c r="EB213" s="262">
        <v>359.36</v>
      </c>
      <c r="EC213" s="262">
        <v>97.44</v>
      </c>
      <c r="ED213" s="262">
        <v>124.8</v>
      </c>
      <c r="EE213" s="262">
        <f t="shared" si="128"/>
        <v>0.57227839350482501</v>
      </c>
      <c r="EF213" s="262">
        <f t="shared" si="129"/>
        <v>0.33424613859698415</v>
      </c>
      <c r="EG213" s="262">
        <f t="shared" si="130"/>
        <v>1.6793512400998774E-3</v>
      </c>
      <c r="EH213" s="262">
        <f t="shared" si="131"/>
        <v>5.6719141131794354E-2</v>
      </c>
      <c r="EI213" s="262">
        <f t="shared" si="132"/>
        <v>1.5379321883019928E-2</v>
      </c>
      <c r="EJ213" s="262">
        <f t="shared" si="133"/>
        <v>1.9697653643276757E-2</v>
      </c>
      <c r="EK213" s="262">
        <v>1.8384784999999999E-3</v>
      </c>
      <c r="EP213" s="262">
        <v>1.6483481479247532E-3</v>
      </c>
      <c r="EQ213" s="262">
        <v>1.2607827468421786E-2</v>
      </c>
      <c r="EU213" s="262">
        <v>1285.71</v>
      </c>
    </row>
    <row r="214" spans="1:151">
      <c r="A214" s="352">
        <v>8335</v>
      </c>
      <c r="B214" s="262">
        <v>8</v>
      </c>
      <c r="C214" s="262">
        <v>3</v>
      </c>
      <c r="D214" s="262">
        <v>35</v>
      </c>
      <c r="E214" s="262" t="s">
        <v>187</v>
      </c>
      <c r="F214" s="262" t="s">
        <v>2623</v>
      </c>
      <c r="G214" s="262" t="s">
        <v>2624</v>
      </c>
      <c r="H214" s="262" t="s">
        <v>2202</v>
      </c>
      <c r="I214" s="262">
        <v>2.9700435743087979E-3</v>
      </c>
      <c r="J214" s="262">
        <v>2.0439225053078558</v>
      </c>
      <c r="K214" s="262">
        <v>1.9099965047186298</v>
      </c>
      <c r="L214" s="262">
        <v>2.7079954742598531</v>
      </c>
      <c r="M214" s="262">
        <v>2.4322691975841244</v>
      </c>
      <c r="N214" s="262">
        <v>2.0951097420100115</v>
      </c>
      <c r="O214" s="262">
        <v>3.0851115421920468</v>
      </c>
      <c r="P214" s="262">
        <v>2.3610396294390119</v>
      </c>
      <c r="Q214" s="262">
        <v>1.7545565006075334</v>
      </c>
      <c r="R214" s="262">
        <v>1.916083916083916</v>
      </c>
      <c r="S214" s="262">
        <v>2.0125874125874126</v>
      </c>
      <c r="T214" s="262">
        <v>2.0125874125874126</v>
      </c>
      <c r="U214">
        <v>7536</v>
      </c>
      <c r="V214">
        <v>5722</v>
      </c>
      <c r="W214">
        <v>21212</v>
      </c>
      <c r="X214">
        <v>8392</v>
      </c>
      <c r="Y214">
        <v>8010</v>
      </c>
      <c r="Z214">
        <v>4614</v>
      </c>
      <c r="AA214">
        <v>3933</v>
      </c>
      <c r="AB214">
        <v>0</v>
      </c>
      <c r="AC214">
        <v>15403</v>
      </c>
      <c r="AD214">
        <v>10929</v>
      </c>
      <c r="AE214">
        <v>57442</v>
      </c>
      <c r="AF214">
        <v>19536</v>
      </c>
      <c r="AG214">
        <v>21898</v>
      </c>
      <c r="AH214">
        <v>8442</v>
      </c>
      <c r="AI214" s="262">
        <v>7915</v>
      </c>
      <c r="AJ214" s="262">
        <v>0</v>
      </c>
      <c r="AK214" s="262">
        <v>0.55589758189356064</v>
      </c>
      <c r="AL214" s="262">
        <v>0.2035195103289977</v>
      </c>
      <c r="AM214" s="262">
        <v>0.1724524474653476</v>
      </c>
      <c r="AN214" s="262">
        <v>5.4856675148129037E-2</v>
      </c>
      <c r="AO214" s="262">
        <v>1.3273785163965055E-2</v>
      </c>
      <c r="AP214" s="262">
        <v>6.6400669188460937E-2</v>
      </c>
      <c r="AQ214" s="262">
        <v>0.13696155867613202</v>
      </c>
      <c r="AR214" s="262">
        <v>0.2404710968324586</v>
      </c>
      <c r="AS214" s="262">
        <v>0.19808422595474096</v>
      </c>
      <c r="AT214" s="262">
        <v>0.12334090858619133</v>
      </c>
      <c r="AU214" s="262">
        <v>0.10086683593778917</v>
      </c>
      <c r="AV214" s="262">
        <v>6.4490817164980119E-2</v>
      </c>
      <c r="AW214" s="262">
        <v>2.8381289372191667E-2</v>
      </c>
      <c r="AX214" s="262">
        <v>1.6374390216820023E-2</v>
      </c>
      <c r="AY214" s="262">
        <v>2.4628208070235177E-2</v>
      </c>
      <c r="AZ214" s="262">
        <v>31242</v>
      </c>
      <c r="BA214" s="262">
        <v>11438</v>
      </c>
      <c r="BB214" s="262">
        <v>9692</v>
      </c>
      <c r="BC214" s="262">
        <v>3083</v>
      </c>
      <c r="BD214" s="262">
        <v>746</v>
      </c>
      <c r="BE214" s="262">
        <v>135089</v>
      </c>
      <c r="BF214" s="262">
        <v>1</v>
      </c>
      <c r="BG214" s="262">
        <v>2</v>
      </c>
      <c r="BH214" s="262">
        <v>3.47</v>
      </c>
      <c r="BI214" s="262">
        <v>9.3000000000000007</v>
      </c>
      <c r="BJ214" s="262">
        <v>25</v>
      </c>
      <c r="BK214" s="262">
        <f t="shared" si="134"/>
        <v>135071</v>
      </c>
      <c r="BL214" s="262">
        <f t="shared" si="135"/>
        <v>-18</v>
      </c>
      <c r="BM214" s="274">
        <f t="shared" si="136"/>
        <v>-1.3324549001028952E-4</v>
      </c>
      <c r="BN214" s="262">
        <f t="shared" si="137"/>
        <v>1.6510400410767686E-3</v>
      </c>
      <c r="BO214" s="262">
        <f t="shared" si="124"/>
        <v>6.0446181389911264E-4</v>
      </c>
      <c r="BP214" s="262">
        <f t="shared" si="125"/>
        <v>5.1219128346828124E-4</v>
      </c>
      <c r="BQ214" s="262">
        <f t="shared" si="126"/>
        <v>1.6292671553164577E-4</v>
      </c>
      <c r="BR214" s="262">
        <f t="shared" si="127"/>
        <v>3.9423720332989863E-5</v>
      </c>
      <c r="BS214" s="262">
        <f t="shared" si="138"/>
        <v>176.66128439521424</v>
      </c>
      <c r="BT214" s="262">
        <f t="shared" si="139"/>
        <v>64.677414087205051</v>
      </c>
      <c r="BU214" s="262">
        <f t="shared" si="140"/>
        <v>54.804467331106096</v>
      </c>
      <c r="BV214" s="262">
        <f t="shared" si="141"/>
        <v>17.433158561886096</v>
      </c>
      <c r="BW214" s="262">
        <f t="shared" si="142"/>
        <v>4.2183380756299149</v>
      </c>
      <c r="BX214" s="262">
        <f t="shared" si="143"/>
        <v>176.66128439521424</v>
      </c>
      <c r="BY214" s="262">
        <f t="shared" si="144"/>
        <v>129.3548281744101</v>
      </c>
      <c r="BZ214" s="262">
        <f t="shared" si="145"/>
        <v>190.17150163893817</v>
      </c>
      <c r="CA214" s="262">
        <f t="shared" si="146"/>
        <v>162.12837462554072</v>
      </c>
      <c r="CB214" s="262">
        <f t="shared" si="147"/>
        <v>105.45845189074787</v>
      </c>
      <c r="CC214" s="262">
        <f t="shared" si="148"/>
        <v>763.77444072485105</v>
      </c>
      <c r="CD214" s="262">
        <f t="shared" si="149"/>
        <v>50.715133973172598</v>
      </c>
      <c r="CE214" s="262">
        <f t="shared" si="150"/>
        <v>104.60773787866661</v>
      </c>
      <c r="CF214" s="262">
        <f t="shared" si="151"/>
        <v>183.66567749370256</v>
      </c>
      <c r="CG214" s="262">
        <f t="shared" si="152"/>
        <v>151.29166889499729</v>
      </c>
      <c r="CH214" s="262">
        <f t="shared" si="153"/>
        <v>94.204633473913262</v>
      </c>
      <c r="CI214" s="262">
        <f t="shared" si="154"/>
        <v>77.03951120607023</v>
      </c>
      <c r="CJ214" s="262">
        <f t="shared" si="155"/>
        <v>49.256437812071312</v>
      </c>
      <c r="CK214" s="262">
        <f t="shared" si="156"/>
        <v>21.676903417295851</v>
      </c>
      <c r="CL214" s="262">
        <f t="shared" si="157"/>
        <v>12.506340730062185</v>
      </c>
      <c r="CM214" s="262">
        <f t="shared" si="158"/>
        <v>18.810395844899137</v>
      </c>
      <c r="CN214" s="262">
        <f>CD214*parameters!J$4+CE214*parameters!K$4+CF214*parameters!L$4+CG214*parameters!M$4+CH214*parameters!N$4+CI214*parameters!O$4+CJ214*parameters!P$4+CK214*parameters!Q$4+CL214*parameters!R$4+CM214*parameters!S$4</f>
        <v>69497.006088875016</v>
      </c>
      <c r="CO214" s="262">
        <f t="shared" si="159"/>
        <v>38633.217633647684</v>
      </c>
      <c r="CP214" s="262">
        <f t="shared" si="160"/>
        <v>14143.996648539216</v>
      </c>
      <c r="CQ214" s="262">
        <f t="shared" si="161"/>
        <v>11984.92879154066</v>
      </c>
      <c r="CR214" s="262">
        <f t="shared" si="162"/>
        <v>3812.3746867849623</v>
      </c>
      <c r="CS214" s="262">
        <f t="shared" si="163"/>
        <v>922.48832836249824</v>
      </c>
      <c r="CT214" s="349" t="s">
        <v>4351</v>
      </c>
      <c r="CU214" t="s">
        <v>4352</v>
      </c>
      <c r="CV214" t="s">
        <v>4353</v>
      </c>
      <c r="CW214">
        <v>158401</v>
      </c>
      <c r="CX214" s="262">
        <v>2.3903595476454202E-2</v>
      </c>
      <c r="CY214">
        <v>14058</v>
      </c>
      <c r="CZ214">
        <v>0.91125056000000004</v>
      </c>
      <c r="DA214">
        <v>109324</v>
      </c>
      <c r="DB214">
        <v>46039</v>
      </c>
      <c r="DC214">
        <v>1303</v>
      </c>
      <c r="DD214">
        <v>1131</v>
      </c>
      <c r="DE214">
        <v>244</v>
      </c>
      <c r="DF214">
        <v>360</v>
      </c>
      <c r="DG214">
        <v>99624</v>
      </c>
      <c r="DH214">
        <v>41952</v>
      </c>
      <c r="DI214">
        <v>1188</v>
      </c>
      <c r="DJ214">
        <v>1031</v>
      </c>
      <c r="DK214">
        <v>224</v>
      </c>
      <c r="DL214">
        <v>332</v>
      </c>
      <c r="DM214" s="262">
        <v>9700</v>
      </c>
      <c r="DN214" s="262">
        <v>4087</v>
      </c>
      <c r="DO214" s="262">
        <v>115</v>
      </c>
      <c r="DP214" s="262">
        <v>100</v>
      </c>
      <c r="DQ214" s="262">
        <v>20</v>
      </c>
      <c r="DR214" s="262">
        <v>28</v>
      </c>
      <c r="DS214" s="262">
        <v>0.69017241052771128</v>
      </c>
      <c r="DT214" s="262">
        <v>0.29064841762362609</v>
      </c>
      <c r="DU214" s="262">
        <v>8.2259581694560015E-3</v>
      </c>
      <c r="DV214" s="262">
        <v>7.1401064387219774E-3</v>
      </c>
      <c r="DW214" s="262">
        <v>1.5403943156924514E-3</v>
      </c>
      <c r="DX214" s="262">
        <v>2.2727129247921414E-3</v>
      </c>
      <c r="DY214" s="262">
        <v>6589</v>
      </c>
      <c r="DZ214" s="262">
        <v>3848.36</v>
      </c>
      <c r="EA214" s="262">
        <v>19.34</v>
      </c>
      <c r="EB214" s="262">
        <v>653.04999999999995</v>
      </c>
      <c r="EC214" s="262">
        <v>177.09</v>
      </c>
      <c r="ED214" s="262">
        <v>226.8</v>
      </c>
      <c r="EE214" s="262">
        <f t="shared" si="128"/>
        <v>0.57227775056367924</v>
      </c>
      <c r="EF214" s="262">
        <f t="shared" si="129"/>
        <v>0.3342435580754653</v>
      </c>
      <c r="EG214" s="262">
        <f t="shared" si="130"/>
        <v>1.6797468046595169E-3</v>
      </c>
      <c r="EH214" s="262">
        <f t="shared" si="131"/>
        <v>5.6719682046685496E-2</v>
      </c>
      <c r="EI214" s="262">
        <f t="shared" si="132"/>
        <v>1.5380887364899372E-2</v>
      </c>
      <c r="EJ214" s="262">
        <f t="shared" si="133"/>
        <v>1.9698375144611091E-2</v>
      </c>
      <c r="EK214" s="262">
        <v>3.3409550000000001E-3</v>
      </c>
      <c r="EP214" s="262">
        <v>3.3283133023929673E-3</v>
      </c>
      <c r="EQ214" s="262">
        <v>2.5457485986958669E-2</v>
      </c>
      <c r="EU214" s="262">
        <v>2596.08</v>
      </c>
    </row>
    <row r="215" spans="1:151">
      <c r="A215" s="352">
        <v>8336</v>
      </c>
      <c r="B215" s="262">
        <v>8</v>
      </c>
      <c r="C215" s="262">
        <v>3</v>
      </c>
      <c r="D215" s="262">
        <v>36</v>
      </c>
      <c r="E215" s="262" t="s">
        <v>187</v>
      </c>
      <c r="F215" s="262" t="s">
        <v>2625</v>
      </c>
      <c r="G215" s="262" t="s">
        <v>2626</v>
      </c>
      <c r="H215" s="262" t="s">
        <v>2202</v>
      </c>
      <c r="I215" s="262">
        <v>2.5628589025049283E-3</v>
      </c>
      <c r="J215" s="262">
        <v>1.7842090859332238</v>
      </c>
      <c r="K215" s="262">
        <v>1.8236658932714618</v>
      </c>
      <c r="L215" s="262">
        <v>2.4578538466031894</v>
      </c>
      <c r="M215" s="262">
        <v>2.191164972634871</v>
      </c>
      <c r="N215" s="262">
        <v>2.0238095238095237</v>
      </c>
      <c r="O215" s="262">
        <v>2.8267937219730941</v>
      </c>
      <c r="P215" s="262">
        <v>2.2094042056074765</v>
      </c>
      <c r="Q215" s="262">
        <v>1.6434446057087566</v>
      </c>
      <c r="R215" s="262">
        <v>1.8368200836820083</v>
      </c>
      <c r="S215" s="262">
        <v>1.735725938009788</v>
      </c>
      <c r="T215" s="262">
        <v>1.735725938009788</v>
      </c>
      <c r="U215">
        <v>7308</v>
      </c>
      <c r="V215">
        <v>5172</v>
      </c>
      <c r="W215">
        <v>17119</v>
      </c>
      <c r="X215">
        <v>7552</v>
      </c>
      <c r="Y215">
        <v>6992</v>
      </c>
      <c r="Z215">
        <v>3740</v>
      </c>
      <c r="AA215">
        <v>3372</v>
      </c>
      <c r="AB215">
        <v>0</v>
      </c>
      <c r="AC215">
        <v>13039</v>
      </c>
      <c r="AD215">
        <v>9432</v>
      </c>
      <c r="AE215">
        <v>42076</v>
      </c>
      <c r="AF215">
        <v>16140</v>
      </c>
      <c r="AG215">
        <v>17651</v>
      </c>
      <c r="AH215">
        <v>6470</v>
      </c>
      <c r="AI215" s="262">
        <v>5852</v>
      </c>
      <c r="AJ215" s="262">
        <v>0</v>
      </c>
      <c r="AK215" s="262">
        <v>0.59048168921148136</v>
      </c>
      <c r="AL215" s="262">
        <v>0.20327449686572088</v>
      </c>
      <c r="AM215" s="262">
        <v>0.15184757505773672</v>
      </c>
      <c r="AN215" s="262">
        <v>4.4787198944242823E-2</v>
      </c>
      <c r="AO215" s="262">
        <v>9.6090399208182114E-3</v>
      </c>
      <c r="AP215" s="262">
        <v>3.2492065890887108E-2</v>
      </c>
      <c r="AQ215" s="262">
        <v>0.1351726613268853</v>
      </c>
      <c r="AR215" s="262">
        <v>0.2333855977028865</v>
      </c>
      <c r="AS215" s="262">
        <v>0.20606959347136164</v>
      </c>
      <c r="AT215" s="262">
        <v>0.12835310563699562</v>
      </c>
      <c r="AU215" s="262">
        <v>0.11336330663442648</v>
      </c>
      <c r="AV215" s="262">
        <v>6.9451790841771194E-2</v>
      </c>
      <c r="AW215" s="262">
        <v>3.2917107450506272E-2</v>
      </c>
      <c r="AX215" s="262">
        <v>1.910797944687925E-2</v>
      </c>
      <c r="AY215" s="262">
        <v>2.9686791597400633E-2</v>
      </c>
      <c r="AZ215" s="262">
        <v>28636</v>
      </c>
      <c r="BA215" s="262">
        <v>9858</v>
      </c>
      <c r="BB215" s="262">
        <v>7364</v>
      </c>
      <c r="BC215" s="262">
        <v>2172</v>
      </c>
      <c r="BD215" s="262">
        <v>466</v>
      </c>
      <c r="BE215" s="262">
        <v>105872</v>
      </c>
      <c r="BF215" s="262">
        <v>1</v>
      </c>
      <c r="BG215" s="262">
        <v>2</v>
      </c>
      <c r="BH215" s="262">
        <v>3.74</v>
      </c>
      <c r="BI215" s="262">
        <v>8.5</v>
      </c>
      <c r="BJ215" s="262">
        <v>25</v>
      </c>
      <c r="BK215" s="262">
        <f t="shared" si="134"/>
        <v>106005</v>
      </c>
      <c r="BL215" s="262">
        <f t="shared" si="135"/>
        <v>133</v>
      </c>
      <c r="BM215" s="274">
        <f t="shared" si="136"/>
        <v>1.2562339428744144E-3</v>
      </c>
      <c r="BN215" s="262">
        <f t="shared" si="137"/>
        <v>1.5133212539617932E-3</v>
      </c>
      <c r="BO215" s="262">
        <f t="shared" si="124"/>
        <v>5.2096385394452289E-4</v>
      </c>
      <c r="BP215" s="262">
        <f t="shared" si="125"/>
        <v>3.8916390956050584E-4</v>
      </c>
      <c r="BQ215" s="262">
        <f t="shared" si="126"/>
        <v>1.1478327153251204E-4</v>
      </c>
      <c r="BR215" s="262">
        <f t="shared" si="127"/>
        <v>2.4626613505594205E-5</v>
      </c>
      <c r="BS215" s="262">
        <f t="shared" si="138"/>
        <v>161.92537417391188</v>
      </c>
      <c r="BT215" s="262">
        <f t="shared" si="139"/>
        <v>55.743132372063947</v>
      </c>
      <c r="BU215" s="262">
        <f t="shared" si="140"/>
        <v>41.640538322974123</v>
      </c>
      <c r="BV215" s="262">
        <f t="shared" si="141"/>
        <v>12.281810053978788</v>
      </c>
      <c r="BW215" s="262">
        <f t="shared" si="142"/>
        <v>2.63504764509858</v>
      </c>
      <c r="BX215" s="262">
        <f t="shared" si="143"/>
        <v>161.92537417391188</v>
      </c>
      <c r="BY215" s="262">
        <f t="shared" si="144"/>
        <v>111.48626474412789</v>
      </c>
      <c r="BZ215" s="262">
        <f t="shared" si="145"/>
        <v>155.73561332792323</v>
      </c>
      <c r="CA215" s="262">
        <f t="shared" si="146"/>
        <v>104.3953854588197</v>
      </c>
      <c r="CB215" s="262">
        <f t="shared" si="147"/>
        <v>65.876191127464494</v>
      </c>
      <c r="CC215" s="262">
        <f t="shared" si="148"/>
        <v>599.41882883224719</v>
      </c>
      <c r="CD215" s="262">
        <f t="shared" si="149"/>
        <v>19.476356082655755</v>
      </c>
      <c r="CE215" s="262">
        <f t="shared" si="150"/>
        <v>81.025038342699574</v>
      </c>
      <c r="CF215" s="262">
        <f t="shared" si="151"/>
        <v>139.89572164137823</v>
      </c>
      <c r="CG215" s="262">
        <f t="shared" si="152"/>
        <v>123.52199437654089</v>
      </c>
      <c r="CH215" s="262">
        <f t="shared" si="153"/>
        <v>76.937268257909622</v>
      </c>
      <c r="CI215" s="262">
        <f t="shared" si="154"/>
        <v>67.952100495358835</v>
      </c>
      <c r="CJ215" s="262">
        <f t="shared" si="155"/>
        <v>41.63071112667668</v>
      </c>
      <c r="CK215" s="262">
        <f t="shared" si="156"/>
        <v>19.731133996527706</v>
      </c>
      <c r="CL215" s="262">
        <f t="shared" si="157"/>
        <v>11.453682661399011</v>
      </c>
      <c r="CM215" s="262">
        <f t="shared" si="158"/>
        <v>17.794821851100885</v>
      </c>
      <c r="CN215" s="262">
        <f>CD215*parameters!J$4+CE215*parameters!K$4+CF215*parameters!L$4+CG215*parameters!M$4+CH215*parameters!N$4+CI215*parameters!O$4+CJ215*parameters!P$4+CK215*parameters!Q$4+CL215*parameters!R$4+CM215*parameters!S$4</f>
        <v>57463.714732306456</v>
      </c>
      <c r="CO215" s="262">
        <f t="shared" si="159"/>
        <v>33931.271343499007</v>
      </c>
      <c r="CP215" s="262">
        <f t="shared" si="160"/>
        <v>11680.907700244908</v>
      </c>
      <c r="CQ215" s="262">
        <f t="shared" si="161"/>
        <v>8725.725735910275</v>
      </c>
      <c r="CR215" s="262">
        <f t="shared" si="162"/>
        <v>2573.6388237910264</v>
      </c>
      <c r="CS215" s="262">
        <f t="shared" si="163"/>
        <v>552.17112886124232</v>
      </c>
      <c r="CT215" s="349" t="s">
        <v>4354</v>
      </c>
      <c r="CU215" t="s">
        <v>4355</v>
      </c>
      <c r="CV215" t="s">
        <v>4356</v>
      </c>
      <c r="CW215">
        <v>135442</v>
      </c>
      <c r="CX215" s="262">
        <v>2.0438954163937789E-2</v>
      </c>
      <c r="CY215">
        <v>10019</v>
      </c>
      <c r="CZ215">
        <v>0.92602737999999996</v>
      </c>
      <c r="DA215">
        <v>92572</v>
      </c>
      <c r="DB215">
        <v>40725</v>
      </c>
      <c r="DC215">
        <v>511</v>
      </c>
      <c r="DD215">
        <v>1073</v>
      </c>
      <c r="DE215">
        <v>192</v>
      </c>
      <c r="DF215">
        <v>363</v>
      </c>
      <c r="DG215">
        <v>85727</v>
      </c>
      <c r="DH215">
        <v>37713</v>
      </c>
      <c r="DI215">
        <v>475</v>
      </c>
      <c r="DJ215">
        <v>996</v>
      </c>
      <c r="DK215">
        <v>181</v>
      </c>
      <c r="DL215">
        <v>340</v>
      </c>
      <c r="DM215" s="262">
        <v>6845</v>
      </c>
      <c r="DN215" s="262">
        <v>3012</v>
      </c>
      <c r="DO215" s="262">
        <v>36</v>
      </c>
      <c r="DP215" s="262">
        <v>77</v>
      </c>
      <c r="DQ215" s="262">
        <v>11</v>
      </c>
      <c r="DR215" s="262">
        <v>23</v>
      </c>
      <c r="DS215" s="262">
        <v>0.68348075190856605</v>
      </c>
      <c r="DT215" s="262">
        <v>0.30068221083563446</v>
      </c>
      <c r="DU215" s="262">
        <v>3.7728326516147134E-3</v>
      </c>
      <c r="DV215" s="262">
        <v>7.9222102449757088E-3</v>
      </c>
      <c r="DW215" s="262">
        <v>1.4175809571624755E-3</v>
      </c>
      <c r="DX215" s="262">
        <v>2.6801139971353053E-3</v>
      </c>
      <c r="DY215" s="262">
        <v>5633.97</v>
      </c>
      <c r="DZ215" s="262">
        <v>3290.57</v>
      </c>
      <c r="EA215" s="262">
        <v>16.54</v>
      </c>
      <c r="EB215" s="262">
        <v>558.4</v>
      </c>
      <c r="EC215" s="262">
        <v>151.41999999999999</v>
      </c>
      <c r="ED215" s="262">
        <v>193.93</v>
      </c>
      <c r="EE215" s="262">
        <f t="shared" si="128"/>
        <v>0.57227702255904866</v>
      </c>
      <c r="EF215" s="262">
        <f t="shared" si="129"/>
        <v>0.33424345570212993</v>
      </c>
      <c r="EG215" s="262">
        <f t="shared" si="130"/>
        <v>1.6800696406133978E-3</v>
      </c>
      <c r="EH215" s="262">
        <f t="shared" si="131"/>
        <v>5.672012619821773E-2</v>
      </c>
      <c r="EI215" s="262">
        <f t="shared" si="132"/>
        <v>1.5380661728033897E-2</v>
      </c>
      <c r="EJ215" s="262">
        <f t="shared" si="133"/>
        <v>1.9698664171956242E-2</v>
      </c>
      <c r="EK215" s="262">
        <v>2.8567090999999998E-3</v>
      </c>
      <c r="EP215" s="262">
        <v>2.7303579128671457E-3</v>
      </c>
      <c r="EQ215" s="262">
        <v>2.0883865787581557E-2</v>
      </c>
      <c r="EU215" s="262">
        <v>2129.6799999999998</v>
      </c>
    </row>
    <row r="216" spans="1:151">
      <c r="A216" s="352">
        <v>8337</v>
      </c>
      <c r="B216" s="262">
        <v>8</v>
      </c>
      <c r="C216" s="262">
        <v>3</v>
      </c>
      <c r="D216" s="262">
        <v>37</v>
      </c>
      <c r="E216" s="262" t="s">
        <v>187</v>
      </c>
      <c r="F216" s="262" t="s">
        <v>2627</v>
      </c>
      <c r="G216" s="262" t="s">
        <v>2628</v>
      </c>
      <c r="H216" s="262" t="s">
        <v>2202</v>
      </c>
      <c r="I216" s="262">
        <v>2.103461582324391E-3</v>
      </c>
      <c r="J216" s="262">
        <v>1.7306303348653973</v>
      </c>
      <c r="K216" s="262">
        <v>1.7755351681957185</v>
      </c>
      <c r="L216" s="262">
        <v>2.1781648607872719</v>
      </c>
      <c r="M216" s="262">
        <v>2.089696223316913</v>
      </c>
      <c r="N216" s="262">
        <v>1.9585953878406708</v>
      </c>
      <c r="O216" s="262">
        <v>2.5126835781041388</v>
      </c>
      <c r="P216" s="262">
        <v>1.8142016188373804</v>
      </c>
      <c r="Q216" s="262">
        <v>1.5750156936597615</v>
      </c>
      <c r="R216" s="262">
        <v>1.5687500000000001</v>
      </c>
      <c r="S216" s="262">
        <v>1.2845528455284554</v>
      </c>
      <c r="T216" s="262">
        <v>1.2845528455284554</v>
      </c>
      <c r="U216">
        <v>6092</v>
      </c>
      <c r="V216">
        <v>3270</v>
      </c>
      <c r="W216">
        <v>14582</v>
      </c>
      <c r="X216">
        <v>6780</v>
      </c>
      <c r="Y216">
        <v>5714</v>
      </c>
      <c r="Z216">
        <v>2873</v>
      </c>
      <c r="AA216">
        <v>2706</v>
      </c>
      <c r="AB216">
        <v>0</v>
      </c>
      <c r="AC216">
        <v>10543</v>
      </c>
      <c r="AD216">
        <v>5806</v>
      </c>
      <c r="AE216">
        <v>31762</v>
      </c>
      <c r="AF216">
        <v>13918</v>
      </c>
      <c r="AG216">
        <v>12459</v>
      </c>
      <c r="AH216">
        <v>4517</v>
      </c>
      <c r="AI216" s="262">
        <v>3476</v>
      </c>
      <c r="AJ216" s="262">
        <v>0</v>
      </c>
      <c r="AK216" s="262">
        <v>0.56382684722257115</v>
      </c>
      <c r="AL216" s="262">
        <v>0.25191568474738085</v>
      </c>
      <c r="AM216" s="262">
        <v>0.14792854809938949</v>
      </c>
      <c r="AN216" s="262">
        <v>2.9344521769715852E-2</v>
      </c>
      <c r="AO216" s="262">
        <v>6.9843981609426422E-3</v>
      </c>
      <c r="AP216" s="262">
        <v>3.4318218918341976E-2</v>
      </c>
      <c r="AQ216" s="262">
        <v>0.1052651405753607</v>
      </c>
      <c r="AR216" s="262">
        <v>0.20106232027826262</v>
      </c>
      <c r="AS216" s="262">
        <v>0.20251892964325627</v>
      </c>
      <c r="AT216" s="262">
        <v>0.13935733390258298</v>
      </c>
      <c r="AU216" s="262">
        <v>0.1252432914348858</v>
      </c>
      <c r="AV216" s="262">
        <v>8.2562125645114712E-2</v>
      </c>
      <c r="AW216" s="262">
        <v>3.93786807639665E-2</v>
      </c>
      <c r="AX216" s="262">
        <v>2.8027173298843501E-2</v>
      </c>
      <c r="AY216" s="262">
        <v>4.2266785539384961E-2</v>
      </c>
      <c r="AZ216" s="262">
        <v>22442</v>
      </c>
      <c r="BA216" s="262">
        <v>10027</v>
      </c>
      <c r="BB216" s="262">
        <v>5888</v>
      </c>
      <c r="BC216" s="262">
        <v>1168</v>
      </c>
      <c r="BD216" s="262">
        <v>278</v>
      </c>
      <c r="BE216" s="262">
        <v>79640</v>
      </c>
      <c r="BF216" s="262">
        <v>1</v>
      </c>
      <c r="BG216" s="262">
        <v>2</v>
      </c>
      <c r="BH216" s="262">
        <v>3.45</v>
      </c>
      <c r="BI216" s="262">
        <v>8</v>
      </c>
      <c r="BJ216" s="262">
        <v>27</v>
      </c>
      <c r="BK216" s="262">
        <f t="shared" si="134"/>
        <v>79660</v>
      </c>
      <c r="BL216" s="262">
        <f t="shared" si="135"/>
        <v>20</v>
      </c>
      <c r="BM216" s="274">
        <f t="shared" si="136"/>
        <v>2.5113008538422905E-4</v>
      </c>
      <c r="BN216" s="262">
        <f t="shared" si="137"/>
        <v>1.1859881122157621E-3</v>
      </c>
      <c r="BO216" s="262">
        <f t="shared" si="124"/>
        <v>5.2989496485105815E-4</v>
      </c>
      <c r="BP216" s="262">
        <f t="shared" si="125"/>
        <v>3.1116201785609158E-4</v>
      </c>
      <c r="BQ216" s="262">
        <f t="shared" si="126"/>
        <v>6.172507419427904E-5</v>
      </c>
      <c r="BR216" s="262">
        <f t="shared" si="127"/>
        <v>1.4691413207199977E-5</v>
      </c>
      <c r="BS216" s="262">
        <f t="shared" si="138"/>
        <v>126.90072800708654</v>
      </c>
      <c r="BT216" s="262">
        <f t="shared" si="139"/>
        <v>56.698761239063224</v>
      </c>
      <c r="BU216" s="262">
        <f t="shared" si="140"/>
        <v>33.294335910601802</v>
      </c>
      <c r="BV216" s="262">
        <f t="shared" si="141"/>
        <v>6.604582938787857</v>
      </c>
      <c r="BW216" s="262">
        <f t="shared" si="142"/>
        <v>1.5719812131703974</v>
      </c>
      <c r="BX216" s="262">
        <f t="shared" si="143"/>
        <v>126.90072800708654</v>
      </c>
      <c r="BY216" s="262">
        <f t="shared" si="144"/>
        <v>113.39752247812645</v>
      </c>
      <c r="BZ216" s="262">
        <f t="shared" si="145"/>
        <v>114.86545889157622</v>
      </c>
      <c r="CA216" s="262">
        <f t="shared" si="146"/>
        <v>52.836663510302856</v>
      </c>
      <c r="CB216" s="262">
        <f t="shared" si="147"/>
        <v>42.44349275560073</v>
      </c>
      <c r="CC216" s="262">
        <f t="shared" si="148"/>
        <v>450.4438656426928</v>
      </c>
      <c r="CD216" s="262">
        <f t="shared" si="149"/>
        <v>15.458431191550151</v>
      </c>
      <c r="CE216" s="262">
        <f t="shared" si="150"/>
        <v>47.41603683818694</v>
      </c>
      <c r="CF216" s="262">
        <f t="shared" si="151"/>
        <v>90.567288781229792</v>
      </c>
      <c r="CG216" s="262">
        <f t="shared" si="152"/>
        <v>91.22340953432888</v>
      </c>
      <c r="CH216" s="262">
        <f t="shared" si="153"/>
        <v>62.772656188738964</v>
      </c>
      <c r="CI216" s="262">
        <f t="shared" si="154"/>
        <v>56.41507233974432</v>
      </c>
      <c r="CJ216" s="262">
        <f t="shared" si="155"/>
        <v>37.189603031263175</v>
      </c>
      <c r="CK216" s="262">
        <f t="shared" si="156"/>
        <v>17.737885187230617</v>
      </c>
      <c r="CL216" s="262">
        <f t="shared" si="157"/>
        <v>12.624668283768729</v>
      </c>
      <c r="CM216" s="262">
        <f t="shared" si="158"/>
        <v>19.038814266651229</v>
      </c>
      <c r="CN216" s="262">
        <f>CD216*parameters!J$4+CE216*parameters!K$4+CF216*parameters!L$4+CG216*parameters!M$4+CH216*parameters!N$4+CI216*parameters!O$4+CJ216*parameters!P$4+CK216*parameters!Q$4+CL216*parameters!R$4+CM216*parameters!S$4</f>
        <v>46213.950087735357</v>
      </c>
      <c r="CO216" s="262">
        <f t="shared" si="159"/>
        <v>26056.665775669091</v>
      </c>
      <c r="CP216" s="262">
        <f t="shared" si="160"/>
        <v>11642.018881233134</v>
      </c>
      <c r="CQ216" s="262">
        <f t="shared" si="161"/>
        <v>6836.3625384163452</v>
      </c>
      <c r="CR216" s="262">
        <f t="shared" si="162"/>
        <v>1356.126264414112</v>
      </c>
      <c r="CS216" s="262">
        <f t="shared" si="163"/>
        <v>322.77662800267387</v>
      </c>
      <c r="CT216" s="349" t="s">
        <v>4357</v>
      </c>
      <c r="CU216" t="s">
        <v>4358</v>
      </c>
      <c r="CV216" t="s">
        <v>4359</v>
      </c>
      <c r="CW216">
        <v>105930</v>
      </c>
      <c r="CX216" s="262">
        <v>1.5985428556769172E-2</v>
      </c>
      <c r="CY216">
        <v>7980</v>
      </c>
      <c r="CZ216">
        <v>0.92466722999999995</v>
      </c>
      <c r="DA216">
        <v>70620</v>
      </c>
      <c r="DB216">
        <v>33874</v>
      </c>
      <c r="DC216">
        <v>414</v>
      </c>
      <c r="DD216">
        <v>608</v>
      </c>
      <c r="DE216">
        <v>160</v>
      </c>
      <c r="DF216">
        <v>248</v>
      </c>
      <c r="DG216">
        <v>65300</v>
      </c>
      <c r="DH216">
        <v>31322</v>
      </c>
      <c r="DI216">
        <v>385</v>
      </c>
      <c r="DJ216">
        <v>561</v>
      </c>
      <c r="DK216">
        <v>153</v>
      </c>
      <c r="DL216">
        <v>231</v>
      </c>
      <c r="DM216" s="262">
        <v>5320</v>
      </c>
      <c r="DN216" s="262">
        <v>2552</v>
      </c>
      <c r="DO216" s="262">
        <v>29</v>
      </c>
      <c r="DP216" s="262">
        <v>47</v>
      </c>
      <c r="DQ216" s="262">
        <v>7</v>
      </c>
      <c r="DR216" s="262">
        <v>17</v>
      </c>
      <c r="DS216" s="262">
        <v>0.66666666666666663</v>
      </c>
      <c r="DT216" s="262">
        <v>0.31977721136599641</v>
      </c>
      <c r="DU216" s="262">
        <v>3.9082412914188619E-3</v>
      </c>
      <c r="DV216" s="262">
        <v>5.7396393844991976E-3</v>
      </c>
      <c r="DW216" s="262">
        <v>1.5104314169734731E-3</v>
      </c>
      <c r="DX216" s="262">
        <v>2.3411686963088832E-3</v>
      </c>
      <c r="DY216" s="262">
        <v>4406.3599999999997</v>
      </c>
      <c r="DZ216" s="262">
        <v>2573.5700000000002</v>
      </c>
      <c r="EA216" s="262">
        <v>12.93</v>
      </c>
      <c r="EB216" s="262">
        <v>436.72</v>
      </c>
      <c r="EC216" s="262">
        <v>118.42</v>
      </c>
      <c r="ED216" s="262">
        <v>151.66999999999999</v>
      </c>
      <c r="EE216" s="262">
        <f t="shared" si="128"/>
        <v>0.57227907170047532</v>
      </c>
      <c r="EF216" s="262">
        <f t="shared" si="129"/>
        <v>0.33424419488107932</v>
      </c>
      <c r="EG216" s="262">
        <f t="shared" si="130"/>
        <v>1.679292748910018E-3</v>
      </c>
      <c r="EH216" s="262">
        <f t="shared" si="131"/>
        <v>5.6719313944623595E-2</v>
      </c>
      <c r="EI216" s="262">
        <f t="shared" si="132"/>
        <v>1.5379879916931504E-2</v>
      </c>
      <c r="EJ216" s="262">
        <f t="shared" si="133"/>
        <v>1.9698246807980078E-2</v>
      </c>
      <c r="EK216" s="262">
        <v>2.2342457E-3</v>
      </c>
      <c r="EP216" s="262">
        <v>2.0338487233704798E-3</v>
      </c>
      <c r="EQ216" s="262">
        <v>1.5556430741532576E-2</v>
      </c>
      <c r="EU216" s="262">
        <v>1586.4</v>
      </c>
    </row>
    <row r="217" spans="1:151">
      <c r="A217" s="352">
        <v>8415</v>
      </c>
      <c r="B217" s="262">
        <v>8</v>
      </c>
      <c r="C217" s="262">
        <v>4</v>
      </c>
      <c r="D217" s="262">
        <v>15</v>
      </c>
      <c r="E217" s="262" t="s">
        <v>187</v>
      </c>
      <c r="F217" s="262" t="s">
        <v>2629</v>
      </c>
      <c r="G217" s="262" t="s">
        <v>2630</v>
      </c>
      <c r="H217" s="262" t="s">
        <v>2202</v>
      </c>
      <c r="I217" s="262">
        <v>3.7325173504004572E-3</v>
      </c>
      <c r="J217" s="262">
        <v>1.5792843260546474</v>
      </c>
      <c r="K217" s="262">
        <v>1.5347624565469293</v>
      </c>
      <c r="L217" s="262">
        <v>1.8440796791263609</v>
      </c>
      <c r="M217" s="262">
        <v>1.9515224358974359</v>
      </c>
      <c r="N217" s="262">
        <v>1.706216377764495</v>
      </c>
      <c r="O217" s="262">
        <v>2.4858988159311086</v>
      </c>
      <c r="P217" s="262">
        <v>1.9972444889779559</v>
      </c>
      <c r="Q217" s="262">
        <v>1.5325800376647833</v>
      </c>
      <c r="R217" s="262">
        <v>1.6407766990291262</v>
      </c>
      <c r="S217" s="262">
        <v>1.6977886977886978</v>
      </c>
      <c r="T217" s="262">
        <v>1.6977886977886978</v>
      </c>
      <c r="U217">
        <v>8747</v>
      </c>
      <c r="V217">
        <v>6904</v>
      </c>
      <c r="W217">
        <v>29669</v>
      </c>
      <c r="X217">
        <v>10834</v>
      </c>
      <c r="Y217">
        <v>8637</v>
      </c>
      <c r="Z217">
        <v>5024</v>
      </c>
      <c r="AA217">
        <v>4477</v>
      </c>
      <c r="AB217">
        <v>0</v>
      </c>
      <c r="AC217">
        <v>13814</v>
      </c>
      <c r="AD217">
        <v>10596</v>
      </c>
      <c r="AE217">
        <v>54712</v>
      </c>
      <c r="AF217">
        <v>20322</v>
      </c>
      <c r="AG217">
        <v>19520</v>
      </c>
      <c r="AH217">
        <v>7956</v>
      </c>
      <c r="AI217" s="262">
        <v>7601</v>
      </c>
      <c r="AJ217" s="262">
        <v>0</v>
      </c>
      <c r="AK217" s="262">
        <v>0.66937093828314154</v>
      </c>
      <c r="AL217" s="262">
        <v>0.19016268105169265</v>
      </c>
      <c r="AM217" s="262">
        <v>0.10900621557717086</v>
      </c>
      <c r="AN217" s="262">
        <v>2.6249840716985939E-2</v>
      </c>
      <c r="AO217" s="262">
        <v>5.2103243710090756E-3</v>
      </c>
      <c r="AP217" s="262">
        <v>4.0950257985066484E-2</v>
      </c>
      <c r="AQ217" s="262">
        <v>0.12224283331514707</v>
      </c>
      <c r="AR217" s="262">
        <v>0.21320010599990646</v>
      </c>
      <c r="AS217" s="262">
        <v>0.21156334273822699</v>
      </c>
      <c r="AT217" s="262">
        <v>0.14447943134167823</v>
      </c>
      <c r="AU217" s="262">
        <v>0.11857960125329302</v>
      </c>
      <c r="AV217" s="262">
        <v>6.8408910227432146E-2</v>
      </c>
      <c r="AW217" s="262">
        <v>3.115306074729934E-2</v>
      </c>
      <c r="AX217" s="262">
        <v>2.1316892955682686E-2</v>
      </c>
      <c r="AY217" s="262">
        <v>2.8105563436267557E-2</v>
      </c>
      <c r="AZ217" s="262">
        <v>47277</v>
      </c>
      <c r="BA217" s="262">
        <v>13431</v>
      </c>
      <c r="BB217" s="262">
        <v>7699</v>
      </c>
      <c r="BC217" s="262">
        <v>1854</v>
      </c>
      <c r="BD217" s="262">
        <v>368</v>
      </c>
      <c r="BE217" s="262">
        <v>128306</v>
      </c>
      <c r="BF217" s="262">
        <v>1</v>
      </c>
      <c r="BG217" s="262">
        <v>2</v>
      </c>
      <c r="BH217" s="262">
        <v>3.11</v>
      </c>
      <c r="BI217" s="262">
        <v>9.1999999999999993</v>
      </c>
      <c r="BJ217" s="262">
        <v>36</v>
      </c>
      <c r="BK217" s="262">
        <f t="shared" si="134"/>
        <v>128388</v>
      </c>
      <c r="BL217" s="262">
        <f t="shared" si="135"/>
        <v>82</v>
      </c>
      <c r="BM217" s="274">
        <f t="shared" si="136"/>
        <v>6.3909715835580561E-4</v>
      </c>
      <c r="BN217" s="262">
        <f t="shared" si="137"/>
        <v>2.4984386409956593E-3</v>
      </c>
      <c r="BO217" s="262">
        <f t="shared" si="124"/>
        <v>7.0978550642411108E-4</v>
      </c>
      <c r="BP217" s="262">
        <f t="shared" si="125"/>
        <v>4.068675909432828E-4</v>
      </c>
      <c r="BQ217" s="262">
        <f t="shared" si="126"/>
        <v>9.7977985921398396E-5</v>
      </c>
      <c r="BR217" s="262">
        <f t="shared" si="127"/>
        <v>1.9447626116005724E-5</v>
      </c>
      <c r="BS217" s="262">
        <f t="shared" si="138"/>
        <v>267.33293458653554</v>
      </c>
      <c r="BT217" s="262">
        <f t="shared" si="139"/>
        <v>75.947049187379889</v>
      </c>
      <c r="BU217" s="262">
        <f t="shared" si="140"/>
        <v>43.534832230931258</v>
      </c>
      <c r="BV217" s="262">
        <f t="shared" si="141"/>
        <v>10.483644493589628</v>
      </c>
      <c r="BW217" s="262">
        <f t="shared" si="142"/>
        <v>2.0808959944126126</v>
      </c>
      <c r="BX217" s="262">
        <f t="shared" si="143"/>
        <v>267.33293458653554</v>
      </c>
      <c r="BY217" s="262">
        <f t="shared" si="144"/>
        <v>151.89409837475978</v>
      </c>
      <c r="BZ217" s="262">
        <f t="shared" si="145"/>
        <v>135.3933282381962</v>
      </c>
      <c r="CA217" s="262">
        <f t="shared" si="146"/>
        <v>96.449529341024572</v>
      </c>
      <c r="CB217" s="262">
        <f t="shared" si="147"/>
        <v>74.912255798854062</v>
      </c>
      <c r="CC217" s="262">
        <f t="shared" si="148"/>
        <v>725.98214633937016</v>
      </c>
      <c r="CD217" s="262">
        <f t="shared" si="149"/>
        <v>29.729156185149499</v>
      </c>
      <c r="CE217" s="262">
        <f t="shared" si="150"/>
        <v>88.74611450473634</v>
      </c>
      <c r="CF217" s="262">
        <f t="shared" si="151"/>
        <v>154.77947055359331</v>
      </c>
      <c r="CG217" s="262">
        <f t="shared" si="152"/>
        <v>153.59120964782983</v>
      </c>
      <c r="CH217" s="262">
        <f t="shared" si="153"/>
        <v>104.88948766732324</v>
      </c>
      <c r="CI217" s="262">
        <f t="shared" si="154"/>
        <v>86.086673429932333</v>
      </c>
      <c r="CJ217" s="262">
        <f t="shared" si="155"/>
        <v>49.663647475648482</v>
      </c>
      <c r="CK217" s="262">
        <f t="shared" si="156"/>
        <v>22.616565906365157</v>
      </c>
      <c r="CL217" s="262">
        <f t="shared" si="157"/>
        <v>15.475683701253116</v>
      </c>
      <c r="CM217" s="262">
        <f t="shared" si="158"/>
        <v>20.404137267538843</v>
      </c>
      <c r="CN217" s="262">
        <f>CD217*parameters!J$4+CE217*parameters!K$4+CF217*parameters!L$4+CG217*parameters!M$4+CH217*parameters!N$4+CI217*parameters!O$4+CJ217*parameters!P$4+CK217*parameters!Q$4+CL217*parameters!R$4+CM217*parameters!S$4</f>
        <v>70018.415331745491</v>
      </c>
      <c r="CO217" s="262">
        <f t="shared" si="159"/>
        <v>46868.292367709182</v>
      </c>
      <c r="CP217" s="262">
        <f t="shared" si="160"/>
        <v>13314.889582475664</v>
      </c>
      <c r="CQ217" s="262">
        <f t="shared" si="161"/>
        <v>7632.4424760241336</v>
      </c>
      <c r="CR217" s="262">
        <f t="shared" si="162"/>
        <v>1837.9722497140854</v>
      </c>
      <c r="CS217" s="262">
        <f t="shared" si="163"/>
        <v>364.81865582242904</v>
      </c>
      <c r="CT217" s="349" t="s">
        <v>4360</v>
      </c>
      <c r="CU217" t="s">
        <v>4361</v>
      </c>
      <c r="CV217" t="s">
        <v>4362</v>
      </c>
      <c r="CW217">
        <v>177579</v>
      </c>
      <c r="CX217" s="262">
        <v>2.6797662774308628E-2</v>
      </c>
      <c r="CY217">
        <v>19094</v>
      </c>
      <c r="CZ217">
        <v>0.89247602000000004</v>
      </c>
      <c r="DA217">
        <v>114695</v>
      </c>
      <c r="DB217">
        <v>59939</v>
      </c>
      <c r="DC217">
        <v>1421</v>
      </c>
      <c r="DD217">
        <v>791</v>
      </c>
      <c r="DE217">
        <v>357</v>
      </c>
      <c r="DF217">
        <v>367</v>
      </c>
      <c r="DG217">
        <v>102364</v>
      </c>
      <c r="DH217">
        <v>53495</v>
      </c>
      <c r="DI217">
        <v>1265</v>
      </c>
      <c r="DJ217">
        <v>708</v>
      </c>
      <c r="DK217">
        <v>321</v>
      </c>
      <c r="DL217">
        <v>331</v>
      </c>
      <c r="DM217" s="262">
        <v>12331</v>
      </c>
      <c r="DN217" s="262">
        <v>6444</v>
      </c>
      <c r="DO217" s="262">
        <v>156</v>
      </c>
      <c r="DP217" s="262">
        <v>83</v>
      </c>
      <c r="DQ217" s="262">
        <v>36</v>
      </c>
      <c r="DR217" s="262">
        <v>36</v>
      </c>
      <c r="DS217" s="262">
        <v>0.64588155130955804</v>
      </c>
      <c r="DT217" s="262">
        <v>0.33753428051740353</v>
      </c>
      <c r="DU217" s="262">
        <v>8.0020723171095685E-3</v>
      </c>
      <c r="DV217" s="262">
        <v>4.4543555262728136E-3</v>
      </c>
      <c r="DW217" s="262">
        <v>2.0103728481408274E-3</v>
      </c>
      <c r="DX217" s="262">
        <v>2.0666858130747442E-3</v>
      </c>
      <c r="DY217" s="262">
        <v>7386.73</v>
      </c>
      <c r="DZ217" s="262">
        <v>4314.29</v>
      </c>
      <c r="EA217" s="262">
        <v>21.68</v>
      </c>
      <c r="EB217" s="262">
        <v>732.11</v>
      </c>
      <c r="EC217" s="262">
        <v>198.53</v>
      </c>
      <c r="ED217" s="262">
        <v>254.27</v>
      </c>
      <c r="EE217" s="262">
        <f t="shared" si="128"/>
        <v>0.572277129538311</v>
      </c>
      <c r="EF217" s="262">
        <f t="shared" si="129"/>
        <v>0.33424390727640507</v>
      </c>
      <c r="EG217" s="262">
        <f t="shared" si="130"/>
        <v>1.679629303953249E-3</v>
      </c>
      <c r="EH217" s="262">
        <f t="shared" si="131"/>
        <v>5.6719253215738612E-2</v>
      </c>
      <c r="EI217" s="262">
        <f t="shared" si="132"/>
        <v>1.5380848972040522E-2</v>
      </c>
      <c r="EJ217" s="262">
        <f t="shared" si="133"/>
        <v>1.9699231693551322E-2</v>
      </c>
      <c r="EK217" s="262">
        <v>3.7454501E-3</v>
      </c>
      <c r="EP217" s="262">
        <v>3.4079542478975531E-3</v>
      </c>
      <c r="EQ217" s="262">
        <v>2.6066640856097174E-2</v>
      </c>
      <c r="EU217" s="262">
        <v>2658.2</v>
      </c>
    </row>
    <row r="218" spans="1:151">
      <c r="A218" s="352">
        <v>8416</v>
      </c>
      <c r="B218" s="262">
        <v>8</v>
      </c>
      <c r="C218" s="262">
        <v>4</v>
      </c>
      <c r="D218" s="262">
        <v>16</v>
      </c>
      <c r="E218" s="262" t="s">
        <v>187</v>
      </c>
      <c r="F218" s="262" t="s">
        <v>2631</v>
      </c>
      <c r="G218" s="262" t="s">
        <v>2632</v>
      </c>
      <c r="H218" s="262" t="s">
        <v>2202</v>
      </c>
      <c r="I218" s="262">
        <v>2.5953596907151008E-3</v>
      </c>
      <c r="J218" s="262">
        <v>1.7389324960753532</v>
      </c>
      <c r="K218" s="262">
        <v>1.6412993039443156</v>
      </c>
      <c r="L218" s="262">
        <v>2.0029527030654428</v>
      </c>
      <c r="M218" s="262">
        <v>2.1886999451453648</v>
      </c>
      <c r="N218" s="262">
        <v>1.7673786407766989</v>
      </c>
      <c r="O218" s="262">
        <v>2.6049596309111882</v>
      </c>
      <c r="P218" s="262">
        <v>2.1012963521254147</v>
      </c>
      <c r="Q218" s="262">
        <v>1.6198880757640981</v>
      </c>
      <c r="R218" s="262">
        <v>1.8373112518265953</v>
      </c>
      <c r="S218" s="262">
        <v>2.327212020033389</v>
      </c>
      <c r="T218" s="262">
        <v>2.327212020033389</v>
      </c>
      <c r="U218">
        <v>6370</v>
      </c>
      <c r="V218">
        <v>4310</v>
      </c>
      <c r="W218">
        <v>18627</v>
      </c>
      <c r="X218">
        <v>8044</v>
      </c>
      <c r="Y218">
        <v>6785</v>
      </c>
      <c r="Z218">
        <v>4376</v>
      </c>
      <c r="AA218">
        <v>3295</v>
      </c>
      <c r="AB218">
        <v>0</v>
      </c>
      <c r="AC218">
        <v>11077</v>
      </c>
      <c r="AD218">
        <v>7074</v>
      </c>
      <c r="AE218">
        <v>37309</v>
      </c>
      <c r="AF218">
        <v>16521</v>
      </c>
      <c r="AG218">
        <v>16004</v>
      </c>
      <c r="AH218">
        <v>7535</v>
      </c>
      <c r="AI218" s="262">
        <v>7667</v>
      </c>
      <c r="AJ218" s="262">
        <v>0</v>
      </c>
      <c r="AK218" s="262">
        <v>0.6239335383111726</v>
      </c>
      <c r="AL218" s="262">
        <v>0.20962717110219706</v>
      </c>
      <c r="AM218" s="262">
        <v>0.13056138136059131</v>
      </c>
      <c r="AN218" s="262">
        <v>2.7203681456292886E-2</v>
      </c>
      <c r="AO218" s="262">
        <v>8.6742277697460859E-3</v>
      </c>
      <c r="AP218" s="262">
        <v>6.4944177311843487E-2</v>
      </c>
      <c r="AQ218" s="262">
        <v>0.13911302804548362</v>
      </c>
      <c r="AR218" s="262">
        <v>0.19048847431743607</v>
      </c>
      <c r="AS218" s="262">
        <v>0.18530862414099097</v>
      </c>
      <c r="AT218" s="262">
        <v>0.13992818375054172</v>
      </c>
      <c r="AU218" s="262">
        <v>0.11998266504323421</v>
      </c>
      <c r="AV218" s="262">
        <v>7.3498153001630318E-2</v>
      </c>
      <c r="AW218" s="262">
        <v>3.586685102255608E-2</v>
      </c>
      <c r="AX218" s="262">
        <v>2.2040159316507418E-2</v>
      </c>
      <c r="AY218" s="262">
        <v>2.8829684049776091E-2</v>
      </c>
      <c r="AZ218" s="262">
        <v>30642</v>
      </c>
      <c r="BA218" s="262">
        <v>10295</v>
      </c>
      <c r="BB218" s="262">
        <v>6412</v>
      </c>
      <c r="BC218" s="262">
        <v>1336</v>
      </c>
      <c r="BD218" s="262">
        <v>426</v>
      </c>
      <c r="BE218" s="262">
        <v>96941</v>
      </c>
      <c r="BF218" s="262">
        <v>1</v>
      </c>
      <c r="BG218" s="262">
        <v>2</v>
      </c>
      <c r="BH218" s="262">
        <v>3.69</v>
      </c>
      <c r="BI218" s="262">
        <v>9.3000000000000007</v>
      </c>
      <c r="BJ218" s="262">
        <v>23</v>
      </c>
      <c r="BK218" s="262">
        <f t="shared" si="134"/>
        <v>97115</v>
      </c>
      <c r="BL218" s="262">
        <f t="shared" si="135"/>
        <v>174</v>
      </c>
      <c r="BM218" s="274">
        <f t="shared" si="136"/>
        <v>1.7949061800476577E-3</v>
      </c>
      <c r="BN218" s="262">
        <f t="shared" si="137"/>
        <v>1.6193319550180637E-3</v>
      </c>
      <c r="BO218" s="262">
        <f t="shared" si="124"/>
        <v>5.4405790995727969E-4</v>
      </c>
      <c r="BP218" s="262">
        <f t="shared" si="125"/>
        <v>3.3885374634736061E-4</v>
      </c>
      <c r="BQ218" s="262">
        <f t="shared" si="126"/>
        <v>7.0603338290716432E-5</v>
      </c>
      <c r="BR218" s="262">
        <f t="shared" si="127"/>
        <v>2.251274110168054E-5</v>
      </c>
      <c r="BS218" s="262">
        <f t="shared" si="138"/>
        <v>173.26851918693282</v>
      </c>
      <c r="BT218" s="262">
        <f t="shared" si="139"/>
        <v>58.214196365428926</v>
      </c>
      <c r="BU218" s="262">
        <f t="shared" si="140"/>
        <v>36.257350859167587</v>
      </c>
      <c r="BV218" s="262">
        <f t="shared" si="141"/>
        <v>7.5545571971066581</v>
      </c>
      <c r="BW218" s="262">
        <f t="shared" si="142"/>
        <v>2.4088632978798179</v>
      </c>
      <c r="BX218" s="262">
        <f t="shared" si="143"/>
        <v>173.26851918693282</v>
      </c>
      <c r="BY218" s="262">
        <f t="shared" si="144"/>
        <v>116.42839273085785</v>
      </c>
      <c r="BZ218" s="262">
        <f t="shared" si="145"/>
        <v>133.78962467032841</v>
      </c>
      <c r="CA218" s="262">
        <f t="shared" si="146"/>
        <v>70.257381933091921</v>
      </c>
      <c r="CB218" s="262">
        <f t="shared" si="147"/>
        <v>55.403855851235811</v>
      </c>
      <c r="CC218" s="262">
        <f t="shared" si="148"/>
        <v>549.14777437244675</v>
      </c>
      <c r="CD218" s="262">
        <f t="shared" si="149"/>
        <v>35.663950429248402</v>
      </c>
      <c r="CE218" s="262">
        <f t="shared" si="150"/>
        <v>76.393609737389099</v>
      </c>
      <c r="CF218" s="262">
        <f t="shared" si="151"/>
        <v>104.606321715023</v>
      </c>
      <c r="CG218" s="262">
        <f t="shared" si="152"/>
        <v>101.76181851904545</v>
      </c>
      <c r="CH218" s="262">
        <f t="shared" si="153"/>
        <v>76.84125067858875</v>
      </c>
      <c r="CI218" s="262">
        <f t="shared" si="154"/>
        <v>65.888213471766832</v>
      </c>
      <c r="CJ218" s="262">
        <f t="shared" si="155"/>
        <v>40.361347141330853</v>
      </c>
      <c r="CK218" s="262">
        <f t="shared" si="156"/>
        <v>19.696201412784788</v>
      </c>
      <c r="CL218" s="262">
        <f t="shared" si="157"/>
        <v>12.103304435474195</v>
      </c>
      <c r="CM218" s="262">
        <f t="shared" si="158"/>
        <v>15.831756831795367</v>
      </c>
      <c r="CN218" s="262">
        <f>CD218*parameters!J$4+CE218*parameters!K$4+CF218*parameters!L$4+CG218*parameters!M$4+CH218*parameters!N$4+CI218*parameters!O$4+CJ218*parameters!P$4+CK218*parameters!Q$4+CL218*parameters!R$4+CM218*parameters!S$4</f>
        <v>52417.11097558144</v>
      </c>
      <c r="CO218" s="262">
        <f t="shared" si="159"/>
        <v>32704.793519043928</v>
      </c>
      <c r="CP218" s="262">
        <f t="shared" si="160"/>
        <v>10988.050691161061</v>
      </c>
      <c r="CQ218" s="262">
        <f t="shared" si="161"/>
        <v>6843.6504159033248</v>
      </c>
      <c r="CR218" s="262">
        <f t="shared" si="162"/>
        <v>1425.9383898388712</v>
      </c>
      <c r="CS218" s="262">
        <f t="shared" si="163"/>
        <v>454.6779596342509</v>
      </c>
      <c r="CT218" s="349" t="s">
        <v>4363</v>
      </c>
      <c r="CU218" t="s">
        <v>4364</v>
      </c>
      <c r="CV218" t="s">
        <v>4365</v>
      </c>
      <c r="CW218">
        <v>123899</v>
      </c>
      <c r="CX218" s="262">
        <v>1.8697051003069419E-2</v>
      </c>
      <c r="CY218">
        <v>13348</v>
      </c>
      <c r="CZ218">
        <v>0.89226709000000004</v>
      </c>
      <c r="DA218">
        <v>78245</v>
      </c>
      <c r="DB218">
        <v>43213</v>
      </c>
      <c r="DC218">
        <v>1286</v>
      </c>
      <c r="DD218">
        <v>654</v>
      </c>
      <c r="DE218">
        <v>241</v>
      </c>
      <c r="DF218">
        <v>259</v>
      </c>
      <c r="DG218">
        <v>69816</v>
      </c>
      <c r="DH218">
        <v>38557</v>
      </c>
      <c r="DI218">
        <v>1149</v>
      </c>
      <c r="DJ218">
        <v>585</v>
      </c>
      <c r="DK218">
        <v>216</v>
      </c>
      <c r="DL218">
        <v>230</v>
      </c>
      <c r="DM218" s="262">
        <v>8429</v>
      </c>
      <c r="DN218" s="262">
        <v>4656</v>
      </c>
      <c r="DO218" s="262">
        <v>137</v>
      </c>
      <c r="DP218" s="262">
        <v>69</v>
      </c>
      <c r="DQ218" s="262">
        <v>25</v>
      </c>
      <c r="DR218" s="262">
        <v>29</v>
      </c>
      <c r="DS218" s="262">
        <v>0.631522449737286</v>
      </c>
      <c r="DT218" s="262">
        <v>0.3487760191769102</v>
      </c>
      <c r="DU218" s="262">
        <v>1.0379421948522587E-2</v>
      </c>
      <c r="DV218" s="262">
        <v>5.2784929660449238E-3</v>
      </c>
      <c r="DW218" s="262">
        <v>1.9451327290777166E-3</v>
      </c>
      <c r="DX218" s="262">
        <v>2.0904123519963841E-3</v>
      </c>
      <c r="DY218" s="262">
        <v>5153.8100000000004</v>
      </c>
      <c r="DZ218" s="262">
        <v>3010.14</v>
      </c>
      <c r="EA218" s="262">
        <v>15.12</v>
      </c>
      <c r="EB218" s="262">
        <v>510.8</v>
      </c>
      <c r="EC218" s="262">
        <v>138.52000000000001</v>
      </c>
      <c r="ED218" s="262">
        <v>177.41</v>
      </c>
      <c r="EE218" s="262">
        <f t="shared" si="128"/>
        <v>0.57227675498012387</v>
      </c>
      <c r="EF218" s="262">
        <f t="shared" si="129"/>
        <v>0.3342445979257811</v>
      </c>
      <c r="EG218" s="262">
        <f t="shared" si="130"/>
        <v>1.6789180306025003E-3</v>
      </c>
      <c r="EH218" s="262">
        <f t="shared" si="131"/>
        <v>5.6719003308978652E-2</v>
      </c>
      <c r="EI218" s="262">
        <f t="shared" si="132"/>
        <v>1.5381198783006506E-2</v>
      </c>
      <c r="EJ218" s="262">
        <f t="shared" si="133"/>
        <v>1.9699526971507248E-2</v>
      </c>
      <c r="EK218" s="262">
        <v>2.6132439999999998E-3</v>
      </c>
      <c r="EP218" s="262">
        <v>2.6424511647843599E-3</v>
      </c>
      <c r="EQ218" s="262">
        <v>2.0211487737754441E-2</v>
      </c>
      <c r="EU218" s="262">
        <v>2061.11</v>
      </c>
    </row>
    <row r="219" spans="1:151">
      <c r="A219" s="352">
        <v>8417</v>
      </c>
      <c r="B219" s="262">
        <v>8</v>
      </c>
      <c r="C219" s="262">
        <v>4</v>
      </c>
      <c r="D219" s="262">
        <v>17</v>
      </c>
      <c r="E219" s="262" t="s">
        <v>187</v>
      </c>
      <c r="F219" s="262" t="s">
        <v>2633</v>
      </c>
      <c r="G219" s="262" t="s">
        <v>2634</v>
      </c>
      <c r="H219" s="262" t="s">
        <v>2202</v>
      </c>
      <c r="I219" s="262">
        <v>3.1171690936211893E-3</v>
      </c>
      <c r="J219" s="262">
        <v>1.3101538461538462</v>
      </c>
      <c r="K219" s="262">
        <v>1.3042061611374407</v>
      </c>
      <c r="L219" s="262">
        <v>1.5107595441141308</v>
      </c>
      <c r="M219" s="262">
        <v>1.4096768792901389</v>
      </c>
      <c r="N219" s="262">
        <v>1.4</v>
      </c>
      <c r="O219" s="262">
        <v>2.1611400383666757</v>
      </c>
      <c r="P219" s="262">
        <v>1.5363864491844417</v>
      </c>
      <c r="Q219" s="262">
        <v>1.3753409710856519</v>
      </c>
      <c r="R219" s="262">
        <v>1.4341336794289423</v>
      </c>
      <c r="S219" s="262">
        <v>1.3611111111111112</v>
      </c>
      <c r="T219" s="262">
        <v>1.3611111111111112</v>
      </c>
      <c r="U219">
        <v>8125</v>
      </c>
      <c r="V219">
        <v>6752</v>
      </c>
      <c r="W219">
        <v>25094</v>
      </c>
      <c r="X219">
        <v>8263</v>
      </c>
      <c r="Y219">
        <v>6837</v>
      </c>
      <c r="Z219">
        <v>3374</v>
      </c>
      <c r="AA219">
        <v>2970</v>
      </c>
      <c r="AB219">
        <v>0</v>
      </c>
      <c r="AC219">
        <v>10645</v>
      </c>
      <c r="AD219">
        <v>8806</v>
      </c>
      <c r="AE219">
        <v>37911</v>
      </c>
      <c r="AF219">
        <v>11626</v>
      </c>
      <c r="AG219">
        <v>12784</v>
      </c>
      <c r="AH219">
        <v>4731</v>
      </c>
      <c r="AI219" s="262">
        <v>4043</v>
      </c>
      <c r="AJ219" s="262">
        <v>0</v>
      </c>
      <c r="AK219" s="262">
        <v>0.7689921166398237</v>
      </c>
      <c r="AL219" s="262">
        <v>0.15147918962448079</v>
      </c>
      <c r="AM219" s="262">
        <v>6.6304992794778334E-2</v>
      </c>
      <c r="AN219" s="262">
        <v>1.040942612528609E-2</v>
      </c>
      <c r="AO219" s="262">
        <v>2.8142748156310925E-3</v>
      </c>
      <c r="AP219" s="262">
        <v>2.8026777321809304E-2</v>
      </c>
      <c r="AQ219" s="262">
        <v>8.9880556638162273E-2</v>
      </c>
      <c r="AR219" s="262">
        <v>0.17037300259061419</v>
      </c>
      <c r="AS219" s="262">
        <v>0.20062358146679199</v>
      </c>
      <c r="AT219" s="262">
        <v>0.17151929205162889</v>
      </c>
      <c r="AU219" s="262">
        <v>0.14142919369999313</v>
      </c>
      <c r="AV219" s="262">
        <v>9.0086888741144913E-2</v>
      </c>
      <c r="AW219" s="262">
        <v>4.2000045851578439E-2</v>
      </c>
      <c r="AX219" s="262">
        <v>2.6456360760219171E-2</v>
      </c>
      <c r="AY219" s="262">
        <v>3.9604300878057726E-2</v>
      </c>
      <c r="AZ219" s="262">
        <v>45359</v>
      </c>
      <c r="BA219" s="262">
        <v>8935</v>
      </c>
      <c r="BB219" s="262">
        <v>3911</v>
      </c>
      <c r="BC219" s="262">
        <v>614</v>
      </c>
      <c r="BD219" s="262">
        <v>166</v>
      </c>
      <c r="BE219" s="262">
        <v>87238</v>
      </c>
      <c r="BF219" s="262">
        <v>1</v>
      </c>
      <c r="BG219" s="262">
        <v>2</v>
      </c>
      <c r="BH219" s="262">
        <v>3.44</v>
      </c>
      <c r="BI219" s="262">
        <v>8.8000000000000007</v>
      </c>
      <c r="BJ219" s="262">
        <v>31</v>
      </c>
      <c r="BK219" s="262">
        <f t="shared" si="134"/>
        <v>87232</v>
      </c>
      <c r="BL219" s="262">
        <f t="shared" si="135"/>
        <v>-6</v>
      </c>
      <c r="BM219" s="274">
        <f t="shared" si="136"/>
        <v>-6.8777367660881729E-5</v>
      </c>
      <c r="BN219" s="262">
        <f t="shared" si="137"/>
        <v>2.3970784592279989E-3</v>
      </c>
      <c r="BO219" s="262">
        <f t="shared" si="124"/>
        <v>4.7218624822421509E-4</v>
      </c>
      <c r="BP219" s="262">
        <f t="shared" si="125"/>
        <v>2.0668387429265866E-4</v>
      </c>
      <c r="BQ219" s="262">
        <f t="shared" si="126"/>
        <v>3.2447941400074766E-5</v>
      </c>
      <c r="BR219" s="262">
        <f t="shared" si="127"/>
        <v>8.7725704762417124E-6</v>
      </c>
      <c r="BS219" s="262">
        <f t="shared" si="138"/>
        <v>256.48739513739588</v>
      </c>
      <c r="BT219" s="262">
        <f t="shared" si="139"/>
        <v>50.523928559991013</v>
      </c>
      <c r="BU219" s="262">
        <f t="shared" si="140"/>
        <v>22.115174549314474</v>
      </c>
      <c r="BV219" s="262">
        <f t="shared" si="141"/>
        <v>3.4719297298080001</v>
      </c>
      <c r="BW219" s="262">
        <f t="shared" si="142"/>
        <v>0.93866504095786318</v>
      </c>
      <c r="BX219" s="262">
        <f t="shared" si="143"/>
        <v>256.48739513739588</v>
      </c>
      <c r="BY219" s="262">
        <f t="shared" si="144"/>
        <v>101.04785711998203</v>
      </c>
      <c r="BZ219" s="262">
        <f t="shared" si="145"/>
        <v>76.076200449641789</v>
      </c>
      <c r="CA219" s="262">
        <f t="shared" si="146"/>
        <v>30.552981622310401</v>
      </c>
      <c r="CB219" s="262">
        <f t="shared" si="147"/>
        <v>29.098616269693757</v>
      </c>
      <c r="CC219" s="262">
        <f t="shared" si="148"/>
        <v>493.26305059902387</v>
      </c>
      <c r="CD219" s="262">
        <f t="shared" si="149"/>
        <v>13.824573680215197</v>
      </c>
      <c r="CE219" s="262">
        <f t="shared" si="150"/>
        <v>44.334757556878266</v>
      </c>
      <c r="CF219" s="262">
        <f t="shared" si="151"/>
        <v>84.038706997561746</v>
      </c>
      <c r="CG219" s="262">
        <f t="shared" si="152"/>
        <v>98.960199816411603</v>
      </c>
      <c r="CH219" s="262">
        <f t="shared" si="153"/>
        <v>84.604129233971378</v>
      </c>
      <c r="CI219" s="262">
        <f t="shared" si="154"/>
        <v>69.761795528218855</v>
      </c>
      <c r="CJ219" s="262">
        <f t="shared" si="155"/>
        <v>44.436533559432</v>
      </c>
      <c r="CK219" s="262">
        <f t="shared" si="156"/>
        <v>20.71707074204846</v>
      </c>
      <c r="CL219" s="262">
        <f t="shared" si="157"/>
        <v>13.049945216334018</v>
      </c>
      <c r="CM219" s="262">
        <f t="shared" si="158"/>
        <v>19.535338267952355</v>
      </c>
      <c r="CN219" s="262">
        <f>CD219*parameters!J$4+CE219*parameters!K$4+CF219*parameters!L$4+CG219*parameters!M$4+CH219*parameters!N$4+CI219*parameters!O$4+CJ219*parameters!P$4+CK219*parameters!Q$4+CL219*parameters!R$4+CM219*parameters!S$4</f>
        <v>52069.055244278163</v>
      </c>
      <c r="CO219" s="262">
        <f t="shared" si="159"/>
        <v>40040.693003733373</v>
      </c>
      <c r="CP219" s="262">
        <f t="shared" si="160"/>
        <v>7887.3782929155777</v>
      </c>
      <c r="CQ219" s="262">
        <f t="shared" si="161"/>
        <v>3452.4383328027784</v>
      </c>
      <c r="CR219" s="262">
        <f t="shared" si="162"/>
        <v>542.0089839787538</v>
      </c>
      <c r="CS219" s="262">
        <f t="shared" si="163"/>
        <v>146.53663084767609</v>
      </c>
      <c r="CT219" s="349" t="s">
        <v>4366</v>
      </c>
      <c r="CU219" t="s">
        <v>4367</v>
      </c>
      <c r="CV219" t="s">
        <v>4368</v>
      </c>
      <c r="CW219">
        <v>126329</v>
      </c>
      <c r="CX219" s="262">
        <v>1.9063751573190717E-2</v>
      </c>
      <c r="CY219">
        <v>11414</v>
      </c>
      <c r="CZ219">
        <v>0.90964862000000002</v>
      </c>
      <c r="DA219">
        <v>81352</v>
      </c>
      <c r="DB219">
        <v>43090</v>
      </c>
      <c r="DC219">
        <v>898</v>
      </c>
      <c r="DD219">
        <v>617</v>
      </c>
      <c r="DE219">
        <v>162</v>
      </c>
      <c r="DF219">
        <v>206</v>
      </c>
      <c r="DG219">
        <v>74006</v>
      </c>
      <c r="DH219">
        <v>39197</v>
      </c>
      <c r="DI219">
        <v>817</v>
      </c>
      <c r="DJ219">
        <v>564</v>
      </c>
      <c r="DK219">
        <v>148</v>
      </c>
      <c r="DL219">
        <v>190</v>
      </c>
      <c r="DM219" s="262">
        <v>7346</v>
      </c>
      <c r="DN219" s="262">
        <v>3893</v>
      </c>
      <c r="DO219" s="262">
        <v>81</v>
      </c>
      <c r="DP219" s="262">
        <v>53</v>
      </c>
      <c r="DQ219" s="262">
        <v>14</v>
      </c>
      <c r="DR219" s="262">
        <v>16</v>
      </c>
      <c r="DS219" s="262">
        <v>0.64396931820880399</v>
      </c>
      <c r="DT219" s="262">
        <v>0.34109349397208877</v>
      </c>
      <c r="DU219" s="262">
        <v>7.1084232440690575E-3</v>
      </c>
      <c r="DV219" s="262">
        <v>4.8840725407467804E-3</v>
      </c>
      <c r="DW219" s="262">
        <v>1.2823658859010996E-3</v>
      </c>
      <c r="DX219" s="262">
        <v>1.6306627931828796E-3</v>
      </c>
      <c r="DY219" s="262">
        <v>5254.9</v>
      </c>
      <c r="DZ219" s="262">
        <v>3069.17</v>
      </c>
      <c r="EA219" s="262">
        <v>15.42</v>
      </c>
      <c r="EB219" s="262">
        <v>520.82000000000005</v>
      </c>
      <c r="EC219" s="262">
        <v>141.22</v>
      </c>
      <c r="ED219" s="262">
        <v>180.88</v>
      </c>
      <c r="EE219" s="262">
        <f t="shared" si="128"/>
        <v>0.5722789550891324</v>
      </c>
      <c r="EF219" s="262">
        <f t="shared" si="129"/>
        <v>0.33424449572606763</v>
      </c>
      <c r="EG219" s="262">
        <f t="shared" si="130"/>
        <v>1.6792977007125585E-3</v>
      </c>
      <c r="EH219" s="262">
        <f t="shared" si="131"/>
        <v>5.671931442834726E-2</v>
      </c>
      <c r="EI219" s="262">
        <f t="shared" si="132"/>
        <v>1.5379404753218385E-2</v>
      </c>
      <c r="EJ219" s="262">
        <f t="shared" si="133"/>
        <v>1.9698532302521891E-2</v>
      </c>
      <c r="EK219" s="262">
        <v>2.6644965999999999E-3</v>
      </c>
      <c r="EP219" s="262">
        <v>2.3134273399860617E-3</v>
      </c>
      <c r="EQ219" s="262">
        <v>1.7694861853059029E-2</v>
      </c>
      <c r="EU219" s="262">
        <v>1804.47</v>
      </c>
    </row>
    <row r="220" spans="1:151">
      <c r="A220" s="352">
        <v>8421</v>
      </c>
      <c r="B220" s="262">
        <v>8</v>
      </c>
      <c r="C220" s="262">
        <v>4</v>
      </c>
      <c r="D220" s="262">
        <v>21</v>
      </c>
      <c r="E220" s="262" t="s">
        <v>187</v>
      </c>
      <c r="F220" s="262" t="s">
        <v>2635</v>
      </c>
      <c r="G220" s="262" t="s">
        <v>2636</v>
      </c>
      <c r="H220" s="262" t="s">
        <v>2202</v>
      </c>
      <c r="I220" s="262">
        <v>1.1017502969198026E-3</v>
      </c>
      <c r="J220" s="262">
        <v>2.8814814814814813</v>
      </c>
      <c r="K220" s="262">
        <v>2.5497147514262428</v>
      </c>
      <c r="L220" s="262">
        <v>3.0592680047225502</v>
      </c>
      <c r="M220" s="262">
        <v>2.8219780219780222</v>
      </c>
      <c r="N220" s="262">
        <v>2.5389948006932408</v>
      </c>
      <c r="O220" s="262">
        <v>3.4648275862068965</v>
      </c>
      <c r="P220" s="262">
        <v>2.2789115646258504</v>
      </c>
      <c r="Q220" s="262">
        <v>2.1299734748010608</v>
      </c>
      <c r="R220" s="262">
        <v>2.4212168486739469</v>
      </c>
      <c r="S220" s="262">
        <v>2.7482758620689656</v>
      </c>
      <c r="T220" s="262">
        <v>2.7482758620689656</v>
      </c>
      <c r="U220">
        <v>1890</v>
      </c>
      <c r="V220">
        <v>2454</v>
      </c>
      <c r="W220">
        <v>8470</v>
      </c>
      <c r="X220">
        <v>3429</v>
      </c>
      <c r="Y220">
        <v>2920</v>
      </c>
      <c r="Z220">
        <v>1395</v>
      </c>
      <c r="AA220">
        <v>1595</v>
      </c>
      <c r="AB220">
        <v>0</v>
      </c>
      <c r="AC220">
        <v>5446</v>
      </c>
      <c r="AD220">
        <v>6257</v>
      </c>
      <c r="AE220">
        <v>25912</v>
      </c>
      <c r="AF220">
        <v>9350</v>
      </c>
      <c r="AG220">
        <v>8374</v>
      </c>
      <c r="AH220">
        <v>3158</v>
      </c>
      <c r="AI220" s="262">
        <v>4384</v>
      </c>
      <c r="AJ220" s="262">
        <v>0</v>
      </c>
      <c r="AK220" s="262">
        <v>0.54408096699923258</v>
      </c>
      <c r="AL220" s="262">
        <v>0.16495587106676898</v>
      </c>
      <c r="AM220" s="262">
        <v>0.18303914044512662</v>
      </c>
      <c r="AN220" s="262">
        <v>8.3940905602455873E-2</v>
      </c>
      <c r="AO220" s="262">
        <v>2.3983115886415964E-2</v>
      </c>
      <c r="AP220" s="262">
        <v>7.1322562147940763E-2</v>
      </c>
      <c r="AQ220" s="262">
        <v>0.19848551286808108</v>
      </c>
      <c r="AR220" s="262">
        <v>0.26119000236111578</v>
      </c>
      <c r="AS220" s="262">
        <v>0.18953013795662293</v>
      </c>
      <c r="AT220" s="262">
        <v>0.10614902013694472</v>
      </c>
      <c r="AU220" s="262">
        <v>7.5791817047256044E-2</v>
      </c>
      <c r="AV220" s="262">
        <v>4.7559618173845582E-2</v>
      </c>
      <c r="AW220" s="262">
        <v>2.0710358552298715E-2</v>
      </c>
      <c r="AX220" s="262">
        <v>1.1181569804701993E-2</v>
      </c>
      <c r="AY220" s="262">
        <v>1.8079400951192363E-2</v>
      </c>
      <c r="AZ220" s="262">
        <v>11343</v>
      </c>
      <c r="BA220" s="262">
        <v>3439</v>
      </c>
      <c r="BB220" s="262">
        <v>3816</v>
      </c>
      <c r="BC220" s="262">
        <v>1750</v>
      </c>
      <c r="BD220" s="262">
        <v>500</v>
      </c>
      <c r="BE220" s="262">
        <v>59300</v>
      </c>
      <c r="BF220" s="262">
        <v>1</v>
      </c>
      <c r="BG220" s="262">
        <v>2</v>
      </c>
      <c r="BH220" s="262">
        <v>3.14</v>
      </c>
      <c r="BI220" s="262">
        <v>9.1</v>
      </c>
      <c r="BJ220" s="262">
        <v>26</v>
      </c>
      <c r="BK220" s="262">
        <f t="shared" si="134"/>
        <v>59128</v>
      </c>
      <c r="BL220" s="262">
        <f t="shared" si="135"/>
        <v>-172</v>
      </c>
      <c r="BM220" s="274">
        <f t="shared" si="136"/>
        <v>-2.9005059021922426E-3</v>
      </c>
      <c r="BN220" s="262">
        <f t="shared" si="137"/>
        <v>5.9944136693981776E-4</v>
      </c>
      <c r="BO220" s="262">
        <f t="shared" si="124"/>
        <v>1.8174017992647739E-4</v>
      </c>
      <c r="BP220" s="262">
        <f t="shared" si="125"/>
        <v>2.0166342733336369E-4</v>
      </c>
      <c r="BQ220" s="262">
        <f t="shared" si="126"/>
        <v>9.2481917671222876E-5</v>
      </c>
      <c r="BR220" s="262">
        <f t="shared" si="127"/>
        <v>2.642340504892082E-5</v>
      </c>
      <c r="BS220" s="262">
        <f t="shared" si="138"/>
        <v>64.140226262560503</v>
      </c>
      <c r="BT220" s="262">
        <f t="shared" si="139"/>
        <v>19.446199252133081</v>
      </c>
      <c r="BU220" s="262">
        <f t="shared" si="140"/>
        <v>21.577986724669916</v>
      </c>
      <c r="BV220" s="262">
        <f t="shared" si="141"/>
        <v>9.8955651908208484</v>
      </c>
      <c r="BW220" s="262">
        <f t="shared" si="142"/>
        <v>2.8273043402345279</v>
      </c>
      <c r="BX220" s="262">
        <f t="shared" si="143"/>
        <v>64.140226262560503</v>
      </c>
      <c r="BY220" s="262">
        <f t="shared" si="144"/>
        <v>38.892398504266161</v>
      </c>
      <c r="BZ220" s="262">
        <f t="shared" si="145"/>
        <v>67.754878315463543</v>
      </c>
      <c r="CA220" s="262">
        <f t="shared" si="146"/>
        <v>90.04964323646972</v>
      </c>
      <c r="CB220" s="262">
        <f t="shared" si="147"/>
        <v>73.50991284609772</v>
      </c>
      <c r="CC220" s="262">
        <f t="shared" si="148"/>
        <v>334.34705916485768</v>
      </c>
      <c r="CD220" s="262">
        <f t="shared" si="149"/>
        <v>23.846488906266789</v>
      </c>
      <c r="CE220" s="262">
        <f t="shared" si="150"/>
        <v>66.363047514271429</v>
      </c>
      <c r="CF220" s="262">
        <f t="shared" si="151"/>
        <v>87.328109172701289</v>
      </c>
      <c r="CG220" s="262">
        <f t="shared" si="152"/>
        <v>63.368844248906647</v>
      </c>
      <c r="CH220" s="262">
        <f t="shared" si="153"/>
        <v>35.490612716018724</v>
      </c>
      <c r="CI220" s="262">
        <f t="shared" si="154"/>
        <v>25.340771138510984</v>
      </c>
      <c r="CJ220" s="262">
        <f t="shared" si="155"/>
        <v>15.901418471428789</v>
      </c>
      <c r="CK220" s="262">
        <f t="shared" si="156"/>
        <v>6.924447476210835</v>
      </c>
      <c r="CL220" s="262">
        <f t="shared" si="157"/>
        <v>3.7385249810486836</v>
      </c>
      <c r="CM220" s="262">
        <f t="shared" si="158"/>
        <v>6.0447945394934974</v>
      </c>
      <c r="CN220" s="262">
        <f>CD220*parameters!J$4+CE220*parameters!K$4+CF220*parameters!L$4+CG220*parameters!M$4+CH220*parameters!N$4+CI220*parameters!O$4+CJ220*parameters!P$4+CK220*parameters!Q$4+CL220*parameters!R$4+CM220*parameters!S$4</f>
        <v>27767.288125644885</v>
      </c>
      <c r="CO220" s="262">
        <f t="shared" si="159"/>
        <v>15107.652974347178</v>
      </c>
      <c r="CP220" s="262">
        <f t="shared" si="160"/>
        <v>4580.3771999277033</v>
      </c>
      <c r="CQ220" s="262">
        <f t="shared" si="161"/>
        <v>5082.500551010211</v>
      </c>
      <c r="CR220" s="262">
        <f t="shared" si="162"/>
        <v>2330.8113113909512</v>
      </c>
      <c r="CS220" s="262">
        <f t="shared" si="163"/>
        <v>665.94608896884324</v>
      </c>
      <c r="CT220" s="349" t="s">
        <v>4369</v>
      </c>
      <c r="CU220" t="s">
        <v>4370</v>
      </c>
      <c r="CV220" t="s">
        <v>4371</v>
      </c>
      <c r="CW220">
        <v>66213</v>
      </c>
      <c r="CX220" s="262">
        <v>9.9919114606755143E-3</v>
      </c>
      <c r="CY220">
        <v>12556</v>
      </c>
      <c r="CZ220">
        <v>0.81036956000000004</v>
      </c>
      <c r="DA220">
        <v>39981</v>
      </c>
      <c r="DB220">
        <v>25112</v>
      </c>
      <c r="DC220">
        <v>479</v>
      </c>
      <c r="DD220">
        <v>330</v>
      </c>
      <c r="DE220">
        <v>128</v>
      </c>
      <c r="DF220">
        <v>183</v>
      </c>
      <c r="DG220">
        <v>32400</v>
      </c>
      <c r="DH220">
        <v>20351</v>
      </c>
      <c r="DI220">
        <v>388</v>
      </c>
      <c r="DJ220">
        <v>267</v>
      </c>
      <c r="DK220">
        <v>104</v>
      </c>
      <c r="DL220">
        <v>148</v>
      </c>
      <c r="DM220" s="262">
        <v>7581</v>
      </c>
      <c r="DN220" s="262">
        <v>4761</v>
      </c>
      <c r="DO220" s="262">
        <v>91</v>
      </c>
      <c r="DP220" s="262">
        <v>63</v>
      </c>
      <c r="DQ220" s="262">
        <v>24</v>
      </c>
      <c r="DR220" s="262">
        <v>35</v>
      </c>
      <c r="DS220" s="262">
        <v>0.60382402247292832</v>
      </c>
      <c r="DT220" s="262">
        <v>0.37926087022185978</v>
      </c>
      <c r="DU220" s="262">
        <v>7.2342289278540467E-3</v>
      </c>
      <c r="DV220" s="262">
        <v>4.9839155452856693E-3</v>
      </c>
      <c r="DW220" s="262">
        <v>1.9331551205956535E-3</v>
      </c>
      <c r="DX220" s="262">
        <v>2.7638077114765982E-3</v>
      </c>
      <c r="DY220" s="262">
        <v>2754.25</v>
      </c>
      <c r="DZ220" s="262">
        <v>1608.65</v>
      </c>
      <c r="EA220" s="262">
        <v>8.09</v>
      </c>
      <c r="EB220" s="262">
        <v>272.98</v>
      </c>
      <c r="EC220" s="262">
        <v>74.02</v>
      </c>
      <c r="ED220" s="262">
        <v>94.81</v>
      </c>
      <c r="EE220" s="262">
        <f t="shared" si="128"/>
        <v>0.57227601396276595</v>
      </c>
      <c r="EF220" s="262">
        <f t="shared" si="129"/>
        <v>0.33424409906914893</v>
      </c>
      <c r="EG220" s="262">
        <f t="shared" si="130"/>
        <v>1.6809341755319148E-3</v>
      </c>
      <c r="EH220" s="262">
        <f t="shared" si="131"/>
        <v>5.671958111702128E-2</v>
      </c>
      <c r="EI220" s="262">
        <f t="shared" si="132"/>
        <v>1.5379820478723404E-2</v>
      </c>
      <c r="EJ220" s="262">
        <f t="shared" si="133"/>
        <v>1.969955119680851E-2</v>
      </c>
      <c r="EK220" s="262">
        <v>1.3965477E-3</v>
      </c>
      <c r="EP220" s="262">
        <v>1.4556913647559419E-3</v>
      </c>
      <c r="EQ220" s="262">
        <v>1.1134241026218071E-2</v>
      </c>
      <c r="EU220" s="262">
        <v>1135.44</v>
      </c>
    </row>
    <row r="221" spans="1:151">
      <c r="A221" s="352">
        <v>8425</v>
      </c>
      <c r="B221" s="262">
        <v>8</v>
      </c>
      <c r="C221" s="262">
        <v>4</v>
      </c>
      <c r="D221" s="262">
        <v>25</v>
      </c>
      <c r="E221" s="262" t="s">
        <v>187</v>
      </c>
      <c r="F221" s="262" t="s">
        <v>2637</v>
      </c>
      <c r="G221" s="262" t="s">
        <v>2638</v>
      </c>
      <c r="H221" s="262" t="s">
        <v>2202</v>
      </c>
      <c r="I221" s="262">
        <v>2.8196415527703407E-3</v>
      </c>
      <c r="J221" s="262">
        <v>1.3115338882282996</v>
      </c>
      <c r="K221" s="262">
        <v>1.3211851074986891</v>
      </c>
      <c r="L221" s="262">
        <v>1.6263859126059816</v>
      </c>
      <c r="M221" s="262">
        <v>1.4779037292590766</v>
      </c>
      <c r="N221" s="262">
        <v>1.454840016200891</v>
      </c>
      <c r="O221" s="262">
        <v>2.0162521546417138</v>
      </c>
      <c r="P221" s="262">
        <v>1.562560620756547</v>
      </c>
      <c r="Q221" s="262">
        <v>1.3482316362223086</v>
      </c>
      <c r="R221" s="262">
        <v>1.3359962406015038</v>
      </c>
      <c r="S221" s="262">
        <v>1.3699731903485255</v>
      </c>
      <c r="T221" s="262">
        <v>1.3699731903485255</v>
      </c>
      <c r="U221">
        <v>5887</v>
      </c>
      <c r="V221">
        <v>3814</v>
      </c>
      <c r="W221">
        <v>21466</v>
      </c>
      <c r="X221">
        <v>8556</v>
      </c>
      <c r="Y221">
        <v>8185</v>
      </c>
      <c r="Z221">
        <v>4701</v>
      </c>
      <c r="AA221">
        <v>4103</v>
      </c>
      <c r="AB221">
        <v>0</v>
      </c>
      <c r="AC221">
        <v>7721</v>
      </c>
      <c r="AD221">
        <v>5039</v>
      </c>
      <c r="AE221">
        <v>34912</v>
      </c>
      <c r="AF221">
        <v>12588</v>
      </c>
      <c r="AG221">
        <v>14632</v>
      </c>
      <c r="AH221">
        <v>6312</v>
      </c>
      <c r="AI221" s="262">
        <v>5621</v>
      </c>
      <c r="AJ221" s="262">
        <v>0</v>
      </c>
      <c r="AK221" s="262">
        <v>0.69208134195483084</v>
      </c>
      <c r="AL221" s="262">
        <v>0.21804891762721396</v>
      </c>
      <c r="AM221" s="262">
        <v>7.6525161653078433E-2</v>
      </c>
      <c r="AN221" s="262">
        <v>1.0889326211226688E-2</v>
      </c>
      <c r="AO221" s="262">
        <v>2.4552525536500796E-3</v>
      </c>
      <c r="AP221" s="262">
        <v>1.9470727020650402E-2</v>
      </c>
      <c r="AQ221" s="262">
        <v>8.2334054921800889E-2</v>
      </c>
      <c r="AR221" s="262">
        <v>0.16499647313501811</v>
      </c>
      <c r="AS221" s="262">
        <v>0.19605720818232675</v>
      </c>
      <c r="AT221" s="262">
        <v>0.16932600394035949</v>
      </c>
      <c r="AU221" s="262">
        <v>0.15740763262228491</v>
      </c>
      <c r="AV221" s="262">
        <v>9.7633351981125188E-2</v>
      </c>
      <c r="AW221" s="262">
        <v>4.5010094130810203E-2</v>
      </c>
      <c r="AX221" s="262">
        <v>2.7898718167003136E-2</v>
      </c>
      <c r="AY221" s="262">
        <v>3.9865735898620872E-2</v>
      </c>
      <c r="AZ221" s="262">
        <v>36926</v>
      </c>
      <c r="BA221" s="262">
        <v>11634</v>
      </c>
      <c r="BB221" s="262">
        <v>4083</v>
      </c>
      <c r="BC221" s="262">
        <v>581</v>
      </c>
      <c r="BD221" s="262">
        <v>131</v>
      </c>
      <c r="BE221" s="262">
        <v>82226</v>
      </c>
      <c r="BF221" s="262">
        <v>1</v>
      </c>
      <c r="BG221" s="262">
        <v>2</v>
      </c>
      <c r="BH221" s="262">
        <v>3.26</v>
      </c>
      <c r="BI221" s="262">
        <v>8.8000000000000007</v>
      </c>
      <c r="BJ221" s="262">
        <v>28</v>
      </c>
      <c r="BK221" s="262">
        <f t="shared" si="134"/>
        <v>82285</v>
      </c>
      <c r="BL221" s="262">
        <f t="shared" si="135"/>
        <v>59</v>
      </c>
      <c r="BM221" s="274">
        <f t="shared" si="136"/>
        <v>7.1753459976163253E-4</v>
      </c>
      <c r="BN221" s="262">
        <f t="shared" si="137"/>
        <v>1.9514213096729004E-3</v>
      </c>
      <c r="BO221" s="262">
        <f t="shared" si="124"/>
        <v>6.1481978867828962E-4</v>
      </c>
      <c r="BP221" s="262">
        <f t="shared" si="125"/>
        <v>2.1577352562948741E-4</v>
      </c>
      <c r="BQ221" s="262">
        <f t="shared" si="126"/>
        <v>3.0703996666845992E-5</v>
      </c>
      <c r="BR221" s="262">
        <f t="shared" si="127"/>
        <v>6.9229321228172552E-6</v>
      </c>
      <c r="BS221" s="262">
        <f t="shared" si="138"/>
        <v>208.80208013500035</v>
      </c>
      <c r="BT221" s="262">
        <f t="shared" si="139"/>
        <v>65.785717388576984</v>
      </c>
      <c r="BU221" s="262">
        <f t="shared" si="140"/>
        <v>23.087767242355152</v>
      </c>
      <c r="BV221" s="262">
        <f t="shared" si="141"/>
        <v>3.2853276433525211</v>
      </c>
      <c r="BW221" s="262">
        <f t="shared" si="142"/>
        <v>0.74075373714144632</v>
      </c>
      <c r="BX221" s="262">
        <f t="shared" si="143"/>
        <v>208.80208013500035</v>
      </c>
      <c r="BY221" s="262">
        <f t="shared" si="144"/>
        <v>131.57143477715397</v>
      </c>
      <c r="BZ221" s="262">
        <f t="shared" si="145"/>
        <v>75.266121210077785</v>
      </c>
      <c r="CA221" s="262">
        <f t="shared" si="146"/>
        <v>28.910883261502189</v>
      </c>
      <c r="CB221" s="262">
        <f t="shared" si="147"/>
        <v>20.741104639960497</v>
      </c>
      <c r="CC221" s="262">
        <f t="shared" si="148"/>
        <v>465.29162402369479</v>
      </c>
      <c r="CD221" s="262">
        <f t="shared" si="149"/>
        <v>9.0595661963604623</v>
      </c>
      <c r="CE221" s="262">
        <f t="shared" si="150"/>
        <v>38.309346127020817</v>
      </c>
      <c r="CF221" s="262">
        <f t="shared" si="151"/>
        <v>76.771476943174505</v>
      </c>
      <c r="CG221" s="262">
        <f t="shared" si="152"/>
        <v>91.223776796706431</v>
      </c>
      <c r="CH221" s="262">
        <f t="shared" si="153"/>
        <v>78.785971362852408</v>
      </c>
      <c r="CI221" s="262">
        <f t="shared" si="154"/>
        <v>73.240453016548059</v>
      </c>
      <c r="CJ221" s="262">
        <f t="shared" si="155"/>
        <v>45.42798090217476</v>
      </c>
      <c r="CK221" s="262">
        <f t="shared" si="156"/>
        <v>20.942819795584054</v>
      </c>
      <c r="CL221" s="262">
        <f t="shared" si="157"/>
        <v>12.981039884104247</v>
      </c>
      <c r="CM221" s="262">
        <f t="shared" si="158"/>
        <v>18.549192999169016</v>
      </c>
      <c r="CN221" s="262">
        <f>CD221*parameters!J$4+CE221*parameters!K$4+CF221*parameters!L$4+CG221*parameters!M$4+CH221*parameters!N$4+CI221*parameters!O$4+CJ221*parameters!P$4+CK221*parameters!Q$4+CL221*parameters!R$4+CM221*parameters!S$4</f>
        <v>50305.094526983725</v>
      </c>
      <c r="CO221" s="262">
        <f t="shared" si="159"/>
        <v>34815.217327399514</v>
      </c>
      <c r="CP221" s="262">
        <f t="shared" si="160"/>
        <v>10968.971412743485</v>
      </c>
      <c r="CQ221" s="262">
        <f t="shared" si="161"/>
        <v>3849.6054906508207</v>
      </c>
      <c r="CR221" s="262">
        <f t="shared" si="162"/>
        <v>547.78858439092005</v>
      </c>
      <c r="CS221" s="262">
        <f t="shared" si="163"/>
        <v>123.51171179898543</v>
      </c>
      <c r="CT221" s="349" t="s">
        <v>4372</v>
      </c>
      <c r="CU221" t="s">
        <v>4373</v>
      </c>
      <c r="CV221" t="s">
        <v>4374</v>
      </c>
      <c r="CW221">
        <v>125548</v>
      </c>
      <c r="CX221" s="262">
        <v>1.89458943117649E-2</v>
      </c>
      <c r="CY221">
        <v>9126</v>
      </c>
      <c r="CZ221">
        <v>0.92731067</v>
      </c>
      <c r="DA221">
        <v>78271</v>
      </c>
      <c r="DB221">
        <v>45692</v>
      </c>
      <c r="DC221">
        <v>882</v>
      </c>
      <c r="DD221">
        <v>368</v>
      </c>
      <c r="DE221">
        <v>119</v>
      </c>
      <c r="DF221">
        <v>206</v>
      </c>
      <c r="DG221">
        <v>72579</v>
      </c>
      <c r="DH221">
        <v>42369</v>
      </c>
      <c r="DI221">
        <v>821</v>
      </c>
      <c r="DJ221">
        <v>347</v>
      </c>
      <c r="DK221">
        <v>113</v>
      </c>
      <c r="DL221">
        <v>197</v>
      </c>
      <c r="DM221" s="262">
        <v>5692</v>
      </c>
      <c r="DN221" s="262">
        <v>3323</v>
      </c>
      <c r="DO221" s="262">
        <v>61</v>
      </c>
      <c r="DP221" s="262">
        <v>21</v>
      </c>
      <c r="DQ221" s="262">
        <v>6</v>
      </c>
      <c r="DR221" s="262">
        <v>9</v>
      </c>
      <c r="DS221" s="262">
        <v>0.62343486156689076</v>
      </c>
      <c r="DT221" s="262">
        <v>0.36394048491413644</v>
      </c>
      <c r="DU221" s="262">
        <v>7.0252015165514388E-3</v>
      </c>
      <c r="DV221" s="262">
        <v>2.9311498391053621E-3</v>
      </c>
      <c r="DW221" s="262">
        <v>9.478446490585274E-4</v>
      </c>
      <c r="DX221" s="262">
        <v>1.6408067034122406E-3</v>
      </c>
      <c r="DY221" s="262">
        <v>5222.3999999999996</v>
      </c>
      <c r="DZ221" s="262">
        <v>3050.2</v>
      </c>
      <c r="EA221" s="262">
        <v>15.33</v>
      </c>
      <c r="EB221" s="262">
        <v>517.6</v>
      </c>
      <c r="EC221" s="262">
        <v>140.35</v>
      </c>
      <c r="ED221" s="262">
        <v>179.77</v>
      </c>
      <c r="EE221" s="262">
        <f t="shared" si="128"/>
        <v>0.57227704327910889</v>
      </c>
      <c r="EF221" s="262">
        <f t="shared" si="129"/>
        <v>0.33424468394032203</v>
      </c>
      <c r="EG221" s="262">
        <f t="shared" si="130"/>
        <v>1.6798803372910425E-3</v>
      </c>
      <c r="EH221" s="262">
        <f t="shared" si="131"/>
        <v>5.6719247396075902E-2</v>
      </c>
      <c r="EI221" s="262">
        <f t="shared" si="132"/>
        <v>1.5379726375655432E-2</v>
      </c>
      <c r="EJ221" s="262">
        <f t="shared" si="133"/>
        <v>1.9699418671546686E-2</v>
      </c>
      <c r="EK221" s="262">
        <v>2.6480248E-3</v>
      </c>
      <c r="EP221" s="262">
        <v>2.3213066570741798E-3</v>
      </c>
      <c r="EQ221" s="262">
        <v>1.7755128897094023E-2</v>
      </c>
      <c r="EU221" s="262">
        <v>1810.62</v>
      </c>
    </row>
    <row r="222" spans="1:151">
      <c r="A222" s="352">
        <v>8426</v>
      </c>
      <c r="B222" s="262">
        <v>8</v>
      </c>
      <c r="C222" s="262">
        <v>4</v>
      </c>
      <c r="D222" s="262">
        <v>26</v>
      </c>
      <c r="E222" s="262" t="s">
        <v>187</v>
      </c>
      <c r="F222" s="262" t="s">
        <v>2639</v>
      </c>
      <c r="G222" s="262" t="s">
        <v>2640</v>
      </c>
      <c r="H222" s="262" t="s">
        <v>2202</v>
      </c>
      <c r="I222" s="262">
        <v>2.8817365546353049E-3</v>
      </c>
      <c r="J222" s="262">
        <v>1.3024833589349718</v>
      </c>
      <c r="K222" s="262">
        <v>1.2781844802342606</v>
      </c>
      <c r="L222" s="262">
        <v>1.6287434895833333</v>
      </c>
      <c r="M222" s="262">
        <v>1.5530006523157207</v>
      </c>
      <c r="N222" s="262">
        <v>1.4923076923076923</v>
      </c>
      <c r="O222" s="262">
        <v>2.0165342495168566</v>
      </c>
      <c r="P222" s="262">
        <v>1.6062243354225201</v>
      </c>
      <c r="Q222" s="262">
        <v>1.3798260869565218</v>
      </c>
      <c r="R222" s="262">
        <v>1.3702040816326531</v>
      </c>
      <c r="S222" s="262">
        <v>1.4250295159386068</v>
      </c>
      <c r="T222" s="262">
        <v>1.4250295159386068</v>
      </c>
      <c r="U222">
        <v>7812</v>
      </c>
      <c r="V222">
        <v>4098</v>
      </c>
      <c r="W222">
        <v>18432</v>
      </c>
      <c r="X222">
        <v>8732</v>
      </c>
      <c r="Y222">
        <v>9284</v>
      </c>
      <c r="Z222">
        <v>5325</v>
      </c>
      <c r="AA222">
        <v>4659</v>
      </c>
      <c r="AB222">
        <v>0</v>
      </c>
      <c r="AC222">
        <v>10175</v>
      </c>
      <c r="AD222">
        <v>5238</v>
      </c>
      <c r="AE222">
        <v>30021</v>
      </c>
      <c r="AF222">
        <v>13403</v>
      </c>
      <c r="AG222">
        <v>16823</v>
      </c>
      <c r="AH222">
        <v>7324</v>
      </c>
      <c r="AI222" s="262">
        <v>6639</v>
      </c>
      <c r="AJ222" s="262">
        <v>0</v>
      </c>
      <c r="AK222" s="262">
        <v>0.72829635063267928</v>
      </c>
      <c r="AL222" s="262">
        <v>0.18494406748578765</v>
      </c>
      <c r="AM222" s="262">
        <v>7.0089858793324772E-2</v>
      </c>
      <c r="AN222" s="262">
        <v>1.2506876948468732E-2</v>
      </c>
      <c r="AO222" s="262">
        <v>4.1628461397395927E-3</v>
      </c>
      <c r="AP222" s="262">
        <v>2.3743630554334788E-2</v>
      </c>
      <c r="AQ222" s="262">
        <v>8.5353541352401086E-2</v>
      </c>
      <c r="AR222" s="262">
        <v>0.1596132603247378</v>
      </c>
      <c r="AS222" s="262">
        <v>0.17804753477212529</v>
      </c>
      <c r="AT222" s="262">
        <v>0.16475632787352568</v>
      </c>
      <c r="AU222" s="262">
        <v>0.16184627810573576</v>
      </c>
      <c r="AV222" s="262">
        <v>0.1037403047831716</v>
      </c>
      <c r="AW222" s="262">
        <v>4.8603769999168558E-2</v>
      </c>
      <c r="AX222" s="262">
        <v>3.0822772030264518E-2</v>
      </c>
      <c r="AY222" s="262">
        <v>4.3472580204534927E-2</v>
      </c>
      <c r="AZ222" s="262">
        <v>39714</v>
      </c>
      <c r="BA222" s="262">
        <v>10085</v>
      </c>
      <c r="BB222" s="262">
        <v>3822</v>
      </c>
      <c r="BC222" s="262">
        <v>682</v>
      </c>
      <c r="BD222" s="262">
        <v>227</v>
      </c>
      <c r="BE222" s="262">
        <v>84198</v>
      </c>
      <c r="BF222" s="262">
        <v>1</v>
      </c>
      <c r="BG222" s="262">
        <v>2</v>
      </c>
      <c r="BH222" s="262">
        <v>3.19</v>
      </c>
      <c r="BI222" s="262">
        <v>7.2</v>
      </c>
      <c r="BJ222" s="262">
        <v>32</v>
      </c>
      <c r="BK222" s="262">
        <f t="shared" si="134"/>
        <v>84251</v>
      </c>
      <c r="BL222" s="262">
        <f t="shared" si="135"/>
        <v>53</v>
      </c>
      <c r="BM222" s="274">
        <f t="shared" si="136"/>
        <v>6.2946863345922702E-4</v>
      </c>
      <c r="BN222" s="262">
        <f t="shared" si="137"/>
        <v>2.0987582162256828E-3</v>
      </c>
      <c r="BO222" s="262">
        <f t="shared" si="124"/>
        <v>5.32960079836733E-4</v>
      </c>
      <c r="BP222" s="262">
        <f t="shared" si="125"/>
        <v>2.0198050819395075E-4</v>
      </c>
      <c r="BQ222" s="262">
        <f t="shared" si="126"/>
        <v>3.6041524486727997E-5</v>
      </c>
      <c r="BR222" s="262">
        <f t="shared" si="127"/>
        <v>1.1996225892210053E-5</v>
      </c>
      <c r="BS222" s="262">
        <f t="shared" si="138"/>
        <v>224.56712913614805</v>
      </c>
      <c r="BT222" s="262">
        <f t="shared" si="139"/>
        <v>57.026728542530428</v>
      </c>
      <c r="BU222" s="262">
        <f t="shared" si="140"/>
        <v>21.611914376752729</v>
      </c>
      <c r="BV222" s="262">
        <f t="shared" si="141"/>
        <v>3.8564431200798959</v>
      </c>
      <c r="BW222" s="262">
        <f t="shared" si="142"/>
        <v>1.2835961704664758</v>
      </c>
      <c r="BX222" s="262">
        <f t="shared" si="143"/>
        <v>224.56712913614805</v>
      </c>
      <c r="BY222" s="262">
        <f t="shared" si="144"/>
        <v>114.05345708506086</v>
      </c>
      <c r="BZ222" s="262">
        <f t="shared" si="145"/>
        <v>68.942006861841207</v>
      </c>
      <c r="CA222" s="262">
        <f t="shared" si="146"/>
        <v>27.766390464575252</v>
      </c>
      <c r="CB222" s="262">
        <f t="shared" si="147"/>
        <v>41.075077454927225</v>
      </c>
      <c r="CC222" s="262">
        <f t="shared" si="148"/>
        <v>476.40406100255257</v>
      </c>
      <c r="CD222" s="262">
        <f t="shared" si="149"/>
        <v>11.311562019029381</v>
      </c>
      <c r="CE222" s="262">
        <f t="shared" si="150"/>
        <v>40.662773721233179</v>
      </c>
      <c r="CF222" s="262">
        <f t="shared" si="151"/>
        <v>76.040405408562691</v>
      </c>
      <c r="CG222" s="262">
        <f t="shared" si="152"/>
        <v>84.82256861693368</v>
      </c>
      <c r="CH222" s="262">
        <f t="shared" si="153"/>
        <v>78.490583674815682</v>
      </c>
      <c r="CI222" s="262">
        <f t="shared" si="154"/>
        <v>77.104224147721027</v>
      </c>
      <c r="CJ222" s="262">
        <f t="shared" si="155"/>
        <v>49.42230248834548</v>
      </c>
      <c r="CK222" s="262">
        <f t="shared" si="156"/>
        <v>23.155033407637934</v>
      </c>
      <c r="CL222" s="262">
        <f t="shared" si="157"/>
        <v>14.684093766573909</v>
      </c>
      <c r="CM222" s="262">
        <f t="shared" si="158"/>
        <v>20.710513751699615</v>
      </c>
      <c r="CN222" s="262">
        <f>CD222*parameters!J$4+CE222*parameters!K$4+CF222*parameters!L$4+CG222*parameters!M$4+CH222*parameters!N$4+CI222*parameters!O$4+CJ222*parameters!P$4+CK222*parameters!Q$4+CL222*parameters!R$4+CM222*parameters!S$4</f>
        <v>52171.170500058426</v>
      </c>
      <c r="CO222" s="262">
        <f t="shared" si="159"/>
        <v>37996.073083427844</v>
      </c>
      <c r="CP222" s="262">
        <f t="shared" si="160"/>
        <v>9648.7484777753398</v>
      </c>
      <c r="CQ222" s="262">
        <f t="shared" si="161"/>
        <v>3656.6699734315662</v>
      </c>
      <c r="CR222" s="262">
        <f t="shared" si="162"/>
        <v>652.49840970181265</v>
      </c>
      <c r="CS222" s="262">
        <f t="shared" si="163"/>
        <v>217.18055572186432</v>
      </c>
      <c r="CT222" s="349" t="s">
        <v>4375</v>
      </c>
      <c r="CU222" t="s">
        <v>4376</v>
      </c>
      <c r="CV222" t="s">
        <v>4377</v>
      </c>
      <c r="CW222">
        <v>128578</v>
      </c>
      <c r="CX222" s="262">
        <v>1.9403138232533434E-2</v>
      </c>
      <c r="CY222">
        <v>10435</v>
      </c>
      <c r="CZ222">
        <v>0.91884304000000006</v>
      </c>
      <c r="DA222">
        <v>77880</v>
      </c>
      <c r="DB222">
        <v>49014</v>
      </c>
      <c r="DC222">
        <v>806</v>
      </c>
      <c r="DD222">
        <v>504</v>
      </c>
      <c r="DE222">
        <v>117</v>
      </c>
      <c r="DF222">
        <v>250</v>
      </c>
      <c r="DG222">
        <v>71559</v>
      </c>
      <c r="DH222">
        <v>45033</v>
      </c>
      <c r="DI222">
        <v>745</v>
      </c>
      <c r="DJ222">
        <v>465</v>
      </c>
      <c r="DK222">
        <v>113</v>
      </c>
      <c r="DL222">
        <v>235</v>
      </c>
      <c r="DM222" s="262">
        <v>6321</v>
      </c>
      <c r="DN222" s="262">
        <v>3981</v>
      </c>
      <c r="DO222" s="262">
        <v>61</v>
      </c>
      <c r="DP222" s="262">
        <v>39</v>
      </c>
      <c r="DQ222" s="262">
        <v>4</v>
      </c>
      <c r="DR222" s="262">
        <v>15</v>
      </c>
      <c r="DS222" s="262">
        <v>0.6057023752119336</v>
      </c>
      <c r="DT222" s="262">
        <v>0.38120051641804975</v>
      </c>
      <c r="DU222" s="262">
        <v>6.2685684953880131E-3</v>
      </c>
      <c r="DV222" s="262">
        <v>3.9197996546843162E-3</v>
      </c>
      <c r="DW222" s="262">
        <v>9.0995349126600197E-4</v>
      </c>
      <c r="DX222" s="262">
        <v>1.9443450668076964E-3</v>
      </c>
      <c r="DY222" s="262">
        <v>5348.45</v>
      </c>
      <c r="DZ222" s="262">
        <v>3123.81</v>
      </c>
      <c r="EA222" s="262">
        <v>15.7</v>
      </c>
      <c r="EB222" s="262">
        <v>530.09</v>
      </c>
      <c r="EC222" s="262">
        <v>143.74</v>
      </c>
      <c r="ED222" s="262">
        <v>184.11</v>
      </c>
      <c r="EE222" s="262">
        <f t="shared" si="128"/>
        <v>0.57227768326217898</v>
      </c>
      <c r="EF222" s="262">
        <f t="shared" si="129"/>
        <v>0.33424389304400853</v>
      </c>
      <c r="EG222" s="262">
        <f t="shared" si="130"/>
        <v>1.6798810173445037E-3</v>
      </c>
      <c r="EH222" s="262">
        <f t="shared" si="131"/>
        <v>5.6718989075423443E-2</v>
      </c>
      <c r="EI222" s="262">
        <f t="shared" si="132"/>
        <v>1.5380006205929872E-2</v>
      </c>
      <c r="EJ222" s="262">
        <f t="shared" si="133"/>
        <v>1.9699547395114432E-2</v>
      </c>
      <c r="EK222" s="262">
        <v>2.7119325E-3</v>
      </c>
      <c r="EP222" s="262">
        <v>2.336915683963933E-3</v>
      </c>
      <c r="EQ222" s="262">
        <v>1.7874518674201319E-2</v>
      </c>
      <c r="EU222" s="262">
        <v>1822.79</v>
      </c>
    </row>
    <row r="223" spans="1:151">
      <c r="A223" s="352">
        <v>8435</v>
      </c>
      <c r="B223" s="262">
        <v>8</v>
      </c>
      <c r="C223" s="262">
        <v>4</v>
      </c>
      <c r="D223" s="262">
        <v>35</v>
      </c>
      <c r="E223" s="262" t="s">
        <v>187</v>
      </c>
      <c r="F223" s="262" t="s">
        <v>2641</v>
      </c>
      <c r="G223" s="262" t="s">
        <v>2642</v>
      </c>
      <c r="H223" s="262" t="s">
        <v>2202</v>
      </c>
      <c r="I223" s="262">
        <v>2.5015037559813339E-3</v>
      </c>
      <c r="J223" s="262">
        <v>1.6993090302597094</v>
      </c>
      <c r="K223" s="262">
        <v>1.7210526315789474</v>
      </c>
      <c r="L223" s="262">
        <v>2.3638808217704637</v>
      </c>
      <c r="M223" s="262">
        <v>2.1262167959082658</v>
      </c>
      <c r="N223" s="262">
        <v>1.9652000000000001</v>
      </c>
      <c r="O223" s="262">
        <v>2.7803030303030303</v>
      </c>
      <c r="P223" s="262">
        <v>2.13384484228474</v>
      </c>
      <c r="Q223" s="262">
        <v>1.7225866916588566</v>
      </c>
      <c r="R223" s="262">
        <v>1.7878359264497878</v>
      </c>
      <c r="S223" s="262">
        <v>2.0356652949245544</v>
      </c>
      <c r="T223" s="262">
        <v>2.0356652949245544</v>
      </c>
      <c r="U223">
        <v>4197</v>
      </c>
      <c r="V223">
        <v>4180</v>
      </c>
      <c r="W223">
        <v>18594</v>
      </c>
      <c r="X223">
        <v>8561</v>
      </c>
      <c r="Y223">
        <v>6819</v>
      </c>
      <c r="Z223">
        <v>4255</v>
      </c>
      <c r="AA223">
        <v>4010</v>
      </c>
      <c r="AB223">
        <v>0</v>
      </c>
      <c r="AC223">
        <v>7132</v>
      </c>
      <c r="AD223">
        <v>7194</v>
      </c>
      <c r="AE223">
        <v>43954</v>
      </c>
      <c r="AF223">
        <v>17800</v>
      </c>
      <c r="AG223">
        <v>16684</v>
      </c>
      <c r="AH223">
        <v>7468</v>
      </c>
      <c r="AI223" s="262">
        <v>8162</v>
      </c>
      <c r="AJ223" s="262">
        <v>0</v>
      </c>
      <c r="AK223" s="262">
        <v>0.57236717017006444</v>
      </c>
      <c r="AL223" s="262">
        <v>0.20973909369388402</v>
      </c>
      <c r="AM223" s="262">
        <v>0.17283194253723461</v>
      </c>
      <c r="AN223" s="262">
        <v>3.5977606422309072E-2</v>
      </c>
      <c r="AO223" s="262">
        <v>9.0841871765078696E-3</v>
      </c>
      <c r="AP223" s="262">
        <v>4.3837744307680206E-2</v>
      </c>
      <c r="AQ223" s="262">
        <v>0.13477722285579458</v>
      </c>
      <c r="AR223" s="262">
        <v>0.22632624169255575</v>
      </c>
      <c r="AS223" s="262">
        <v>0.19805143733532582</v>
      </c>
      <c r="AT223" s="262">
        <v>0.13711707106060012</v>
      </c>
      <c r="AU223" s="262">
        <v>0.10815407605489795</v>
      </c>
      <c r="AV223" s="262">
        <v>7.1306382476699834E-2</v>
      </c>
      <c r="AW223" s="262">
        <v>3.131267450548586E-2</v>
      </c>
      <c r="AX223" s="262">
        <v>1.9731409021196272E-2</v>
      </c>
      <c r="AY223" s="262">
        <v>2.9385740689763656E-2</v>
      </c>
      <c r="AZ223" s="262">
        <v>27093</v>
      </c>
      <c r="BA223" s="262">
        <v>9928</v>
      </c>
      <c r="BB223" s="262">
        <v>8181</v>
      </c>
      <c r="BC223" s="262">
        <v>1703</v>
      </c>
      <c r="BD223" s="262">
        <v>430</v>
      </c>
      <c r="BE223" s="262">
        <v>101716</v>
      </c>
      <c r="BF223" s="262">
        <v>1</v>
      </c>
      <c r="BG223" s="262">
        <v>2</v>
      </c>
      <c r="BH223" s="262">
        <v>3.8</v>
      </c>
      <c r="BI223" s="262">
        <v>8.9</v>
      </c>
      <c r="BJ223" s="262">
        <v>20</v>
      </c>
      <c r="BK223" s="262">
        <f t="shared" si="134"/>
        <v>101794</v>
      </c>
      <c r="BL223" s="262">
        <f t="shared" si="135"/>
        <v>78</v>
      </c>
      <c r="BM223" s="274">
        <f t="shared" si="136"/>
        <v>7.6684100829761291E-4</v>
      </c>
      <c r="BN223" s="262">
        <f t="shared" si="137"/>
        <v>1.4317786259808237E-3</v>
      </c>
      <c r="BO223" s="262">
        <f t="shared" si="124"/>
        <v>5.2466313065137186E-4</v>
      </c>
      <c r="BP223" s="262">
        <f t="shared" si="125"/>
        <v>4.3233975341044244E-4</v>
      </c>
      <c r="BQ223" s="262">
        <f t="shared" si="126"/>
        <v>8.9998117596624321E-5</v>
      </c>
      <c r="BR223" s="262">
        <f t="shared" si="127"/>
        <v>2.2724128342071906E-5</v>
      </c>
      <c r="BS223" s="262">
        <f t="shared" si="138"/>
        <v>153.20031297994814</v>
      </c>
      <c r="BT223" s="262">
        <f t="shared" si="139"/>
        <v>56.138954979696791</v>
      </c>
      <c r="BU223" s="262">
        <f t="shared" si="140"/>
        <v>46.260353614917342</v>
      </c>
      <c r="BV223" s="262">
        <f t="shared" si="141"/>
        <v>9.6297985828388022</v>
      </c>
      <c r="BW223" s="262">
        <f t="shared" si="142"/>
        <v>2.4314817326016938</v>
      </c>
      <c r="BX223" s="262">
        <f t="shared" si="143"/>
        <v>153.20031297994814</v>
      </c>
      <c r="BY223" s="262">
        <f t="shared" si="144"/>
        <v>112.27790995939358</v>
      </c>
      <c r="BZ223" s="262">
        <f t="shared" si="145"/>
        <v>175.78934373668588</v>
      </c>
      <c r="CA223" s="262">
        <f t="shared" si="146"/>
        <v>85.705207387265347</v>
      </c>
      <c r="CB223" s="262">
        <f t="shared" si="147"/>
        <v>48.629634652033872</v>
      </c>
      <c r="CC223" s="262">
        <f t="shared" si="148"/>
        <v>575.60240871532687</v>
      </c>
      <c r="CD223" s="262">
        <f t="shared" si="149"/>
        <v>25.233111216147336</v>
      </c>
      <c r="CE223" s="262">
        <f t="shared" si="150"/>
        <v>77.578094115757764</v>
      </c>
      <c r="CF223" s="262">
        <f t="shared" si="151"/>
        <v>130.27392987372232</v>
      </c>
      <c r="CG223" s="262">
        <f t="shared" si="152"/>
        <v>113.99888437974616</v>
      </c>
      <c r="CH223" s="262">
        <f t="shared" si="153"/>
        <v>78.924916378472062</v>
      </c>
      <c r="CI223" s="262">
        <f t="shared" si="154"/>
        <v>62.25374668957992</v>
      </c>
      <c r="CJ223" s="262">
        <f t="shared" si="155"/>
        <v>41.0441255103648</v>
      </c>
      <c r="CK223" s="262">
        <f t="shared" si="156"/>
        <v>18.023650868676668</v>
      </c>
      <c r="CL223" s="262">
        <f t="shared" si="157"/>
        <v>11.357446559947904</v>
      </c>
      <c r="CM223" s="262">
        <f t="shared" si="158"/>
        <v>16.914503122911952</v>
      </c>
      <c r="CN223" s="262">
        <f>CD223*parameters!J$4+CE223*parameters!K$4+CF223*parameters!L$4+CG223*parameters!M$4+CH223*parameters!N$4+CI223*parameters!O$4+CJ223*parameters!P$4+CK223*parameters!Q$4+CL223*parameters!R$4+CM223*parameters!S$4</f>
        <v>54792.040113703828</v>
      </c>
      <c r="CO223" s="262">
        <f t="shared" si="159"/>
        <v>31361.164947725316</v>
      </c>
      <c r="CP223" s="262">
        <f t="shared" si="160"/>
        <v>11492.032835087179</v>
      </c>
      <c r="CQ223" s="262">
        <f t="shared" si="161"/>
        <v>9469.8147284295137</v>
      </c>
      <c r="CR223" s="262">
        <f t="shared" si="162"/>
        <v>1971.2864542862071</v>
      </c>
      <c r="CS223" s="262">
        <f t="shared" si="163"/>
        <v>497.74114817561309</v>
      </c>
      <c r="CT223" s="349" t="s">
        <v>4378</v>
      </c>
      <c r="CU223" t="s">
        <v>4379</v>
      </c>
      <c r="CV223" t="s">
        <v>4380</v>
      </c>
      <c r="CW223">
        <v>135966</v>
      </c>
      <c r="CX223" s="262">
        <v>2.0518028690169707E-2</v>
      </c>
      <c r="CY223">
        <v>12993</v>
      </c>
      <c r="CZ223">
        <v>0.90443934999999998</v>
      </c>
      <c r="DA223">
        <v>88278</v>
      </c>
      <c r="DB223">
        <v>45316</v>
      </c>
      <c r="DC223">
        <v>886</v>
      </c>
      <c r="DD223">
        <v>913</v>
      </c>
      <c r="DE223">
        <v>218</v>
      </c>
      <c r="DF223">
        <v>352</v>
      </c>
      <c r="DG223">
        <v>79841</v>
      </c>
      <c r="DH223">
        <v>40983</v>
      </c>
      <c r="DI223">
        <v>802</v>
      </c>
      <c r="DJ223">
        <v>824</v>
      </c>
      <c r="DK223">
        <v>199</v>
      </c>
      <c r="DL223">
        <v>320</v>
      </c>
      <c r="DM223" s="262">
        <v>8437</v>
      </c>
      <c r="DN223" s="262">
        <v>4333</v>
      </c>
      <c r="DO223" s="262">
        <v>84</v>
      </c>
      <c r="DP223" s="262">
        <v>89</v>
      </c>
      <c r="DQ223" s="262">
        <v>19</v>
      </c>
      <c r="DR223" s="262">
        <v>32</v>
      </c>
      <c r="DS223" s="262">
        <v>0.64926525749084329</v>
      </c>
      <c r="DT223" s="262">
        <v>0.33328920465410472</v>
      </c>
      <c r="DU223" s="262">
        <v>6.5163349660944652E-3</v>
      </c>
      <c r="DV223" s="262">
        <v>6.7149140226233032E-3</v>
      </c>
      <c r="DW223" s="262">
        <v>1.6033420119735816E-3</v>
      </c>
      <c r="DX223" s="262">
        <v>2.5888825147463335E-3</v>
      </c>
      <c r="DY223" s="262">
        <v>5655.76</v>
      </c>
      <c r="DZ223" s="262">
        <v>3303.3</v>
      </c>
      <c r="EA223" s="262">
        <v>16.600000000000001</v>
      </c>
      <c r="EB223" s="262">
        <v>560.54999999999995</v>
      </c>
      <c r="EC223" s="262">
        <v>151.99</v>
      </c>
      <c r="ED223" s="262">
        <v>194.69</v>
      </c>
      <c r="EE223" s="262">
        <f t="shared" si="128"/>
        <v>0.57227794703775914</v>
      </c>
      <c r="EF223" s="262">
        <f t="shared" si="129"/>
        <v>0.33424433541201004</v>
      </c>
      <c r="EG223" s="262">
        <f t="shared" si="130"/>
        <v>1.6796706226619945E-3</v>
      </c>
      <c r="EH223" s="262">
        <f t="shared" si="131"/>
        <v>5.6719239008022948E-2</v>
      </c>
      <c r="EI223" s="262">
        <f t="shared" si="132"/>
        <v>1.5379104695084128E-2</v>
      </c>
      <c r="EJ223" s="262">
        <f t="shared" si="133"/>
        <v>1.9699703224461667E-2</v>
      </c>
      <c r="EK223" s="262">
        <v>2.8677573E-3</v>
      </c>
      <c r="EP223" s="262">
        <v>2.544358653946839E-3</v>
      </c>
      <c r="EQ223" s="262">
        <v>1.9461201183217536E-2</v>
      </c>
      <c r="EU223" s="262">
        <v>1984.6</v>
      </c>
    </row>
    <row r="224" spans="1:151">
      <c r="A224" s="352">
        <v>8436</v>
      </c>
      <c r="B224" s="262">
        <v>8</v>
      </c>
      <c r="C224" s="262">
        <v>4</v>
      </c>
      <c r="D224" s="262">
        <v>36</v>
      </c>
      <c r="E224" s="262" t="s">
        <v>187</v>
      </c>
      <c r="F224" s="262" t="s">
        <v>2643</v>
      </c>
      <c r="G224" s="262" t="s">
        <v>2644</v>
      </c>
      <c r="H224" s="262" t="s">
        <v>2202</v>
      </c>
      <c r="I224" s="262">
        <v>3.5127274672035339E-3</v>
      </c>
      <c r="J224" s="262">
        <v>1.5816217372700043</v>
      </c>
      <c r="K224" s="262">
        <v>1.5582584170632823</v>
      </c>
      <c r="L224" s="262">
        <v>1.9054967782992602</v>
      </c>
      <c r="M224" s="262">
        <v>1.9195307108350586</v>
      </c>
      <c r="N224" s="262">
        <v>1.8391560013836044</v>
      </c>
      <c r="O224" s="262">
        <v>2.4428540910061951</v>
      </c>
      <c r="P224" s="262">
        <v>1.987664307381193</v>
      </c>
      <c r="Q224" s="262">
        <v>1.5395608225862669</v>
      </c>
      <c r="R224" s="262">
        <v>1.4727203357497138</v>
      </c>
      <c r="S224" s="262">
        <v>1.5924170616113744</v>
      </c>
      <c r="T224" s="262">
        <v>1.5924170616113744</v>
      </c>
      <c r="U224">
        <v>9348</v>
      </c>
      <c r="V224">
        <v>5673</v>
      </c>
      <c r="W224">
        <v>25142</v>
      </c>
      <c r="X224">
        <v>10136</v>
      </c>
      <c r="Y224">
        <v>9626</v>
      </c>
      <c r="Z224">
        <v>5490</v>
      </c>
      <c r="AA224">
        <v>5803</v>
      </c>
      <c r="AB224">
        <v>0</v>
      </c>
      <c r="AC224">
        <v>14785</v>
      </c>
      <c r="AD224">
        <v>8840</v>
      </c>
      <c r="AE224">
        <v>47908</v>
      </c>
      <c r="AF224">
        <v>19224</v>
      </c>
      <c r="AG224">
        <v>21264</v>
      </c>
      <c r="AH224">
        <v>8277</v>
      </c>
      <c r="AI224" s="262">
        <v>9240</v>
      </c>
      <c r="AJ224" s="262">
        <v>0</v>
      </c>
      <c r="AK224" s="262">
        <v>0.64078531668421845</v>
      </c>
      <c r="AL224" s="262">
        <v>0.20928238302993832</v>
      </c>
      <c r="AM224" s="262">
        <v>0.11942229577252896</v>
      </c>
      <c r="AN224" s="262">
        <v>2.4386941477358207E-2</v>
      </c>
      <c r="AO224" s="262">
        <v>6.1230630359560704E-3</v>
      </c>
      <c r="AP224" s="262">
        <v>3.7105051730639951E-2</v>
      </c>
      <c r="AQ224" s="262">
        <v>0.11853776910590434</v>
      </c>
      <c r="AR224" s="262">
        <v>0.19372345832855106</v>
      </c>
      <c r="AS224" s="262">
        <v>0.19141976421977733</v>
      </c>
      <c r="AT224" s="262">
        <v>0.15028119824886454</v>
      </c>
      <c r="AU224" s="262">
        <v>0.12626867139976061</v>
      </c>
      <c r="AV224" s="262">
        <v>8.2211546344422765E-2</v>
      </c>
      <c r="AW224" s="262">
        <v>3.8424961878371508E-2</v>
      </c>
      <c r="AX224" s="262">
        <v>2.4348653035793338E-2</v>
      </c>
      <c r="AY224" s="262">
        <v>3.7678925707914541E-2</v>
      </c>
      <c r="AZ224" s="262">
        <v>42593</v>
      </c>
      <c r="BA224" s="262">
        <v>13911</v>
      </c>
      <c r="BB224" s="262">
        <v>7938</v>
      </c>
      <c r="BC224" s="262">
        <v>1621</v>
      </c>
      <c r="BD224" s="262">
        <v>407</v>
      </c>
      <c r="BE224" s="262">
        <v>121982</v>
      </c>
      <c r="BF224" s="262">
        <v>1</v>
      </c>
      <c r="BG224" s="262">
        <v>2</v>
      </c>
      <c r="BH224" s="262">
        <v>3.66</v>
      </c>
      <c r="BI224" s="262">
        <v>9</v>
      </c>
      <c r="BJ224" s="262">
        <v>19</v>
      </c>
      <c r="BK224" s="262">
        <f t="shared" si="134"/>
        <v>121790</v>
      </c>
      <c r="BL224" s="262">
        <f t="shared" si="135"/>
        <v>-192</v>
      </c>
      <c r="BM224" s="274">
        <f t="shared" si="136"/>
        <v>-1.5740027217130397E-3</v>
      </c>
      <c r="BN224" s="262">
        <f t="shared" si="137"/>
        <v>2.250904182497369E-3</v>
      </c>
      <c r="BO224" s="262">
        <f t="shared" si="124"/>
        <v>7.3515197527107502E-4</v>
      </c>
      <c r="BP224" s="262">
        <f t="shared" si="125"/>
        <v>4.1949797855666697E-4</v>
      </c>
      <c r="BQ224" s="262">
        <f t="shared" si="126"/>
        <v>8.5664679168601294E-5</v>
      </c>
      <c r="BR224" s="262">
        <f t="shared" si="127"/>
        <v>2.1508651709821547E-5</v>
      </c>
      <c r="BS224" s="262">
        <f t="shared" si="138"/>
        <v>240.84674752721847</v>
      </c>
      <c r="BT224" s="262">
        <f t="shared" si="139"/>
        <v>78.661261354005021</v>
      </c>
      <c r="BU224" s="262">
        <f t="shared" si="140"/>
        <v>44.886283705563365</v>
      </c>
      <c r="BV224" s="262">
        <f t="shared" si="141"/>
        <v>9.1661206710403391</v>
      </c>
      <c r="BW224" s="262">
        <f t="shared" si="142"/>
        <v>2.3014257329509054</v>
      </c>
      <c r="BX224" s="262">
        <f t="shared" si="143"/>
        <v>240.84674752721847</v>
      </c>
      <c r="BY224" s="262">
        <f t="shared" si="144"/>
        <v>157.32252270801004</v>
      </c>
      <c r="BZ224" s="262">
        <f t="shared" si="145"/>
        <v>164.28379836236192</v>
      </c>
      <c r="CA224" s="262">
        <f t="shared" si="146"/>
        <v>82.495086039363059</v>
      </c>
      <c r="CB224" s="262">
        <f t="shared" si="147"/>
        <v>43.727088926067204</v>
      </c>
      <c r="CC224" s="262">
        <f t="shared" si="148"/>
        <v>688.67524356302067</v>
      </c>
      <c r="CD224" s="262">
        <f t="shared" si="149"/>
        <v>25.553330538016951</v>
      </c>
      <c r="CE224" s="262">
        <f t="shared" si="150"/>
        <v>81.634027010425783</v>
      </c>
      <c r="CF224" s="262">
        <f t="shared" si="151"/>
        <v>133.41254984828558</v>
      </c>
      <c r="CG224" s="262">
        <f t="shared" si="152"/>
        <v>131.82605274683115</v>
      </c>
      <c r="CH224" s="262">
        <f t="shared" si="153"/>
        <v>103.49494080697939</v>
      </c>
      <c r="CI224" s="262">
        <f t="shared" si="154"/>
        <v>86.958108030609168</v>
      </c>
      <c r="CJ224" s="262">
        <f t="shared" si="155"/>
        <v>56.617056702437907</v>
      </c>
      <c r="CK224" s="262">
        <f t="shared" si="156"/>
        <v>26.462319980487283</v>
      </c>
      <c r="CL224" s="262">
        <f t="shared" si="157"/>
        <v>16.76831455985646</v>
      </c>
      <c r="CM224" s="262">
        <f t="shared" si="158"/>
        <v>25.948543339091007</v>
      </c>
      <c r="CN224" s="262">
        <f>CD224*parameters!J$4+CE224*parameters!K$4+CF224*parameters!L$4+CG224*parameters!M$4+CH224*parameters!N$4+CI224*parameters!O$4+CJ224*parameters!P$4+CK224*parameters!Q$4+CL224*parameters!R$4+CM224*parameters!S$4</f>
        <v>69564.48213099617</v>
      </c>
      <c r="CO224" s="262">
        <f t="shared" si="159"/>
        <v>44575.898712284034</v>
      </c>
      <c r="CP224" s="262">
        <f t="shared" si="160"/>
        <v>14558.62059461844</v>
      </c>
      <c r="CQ224" s="262">
        <f t="shared" si="161"/>
        <v>8307.5501603106295</v>
      </c>
      <c r="CR224" s="262">
        <f t="shared" si="162"/>
        <v>1696.4649546313344</v>
      </c>
      <c r="CS224" s="262">
        <f t="shared" si="163"/>
        <v>425.94770915172921</v>
      </c>
      <c r="CT224" s="349" t="s">
        <v>4381</v>
      </c>
      <c r="CU224" t="s">
        <v>4382</v>
      </c>
      <c r="CV224" t="s">
        <v>4383</v>
      </c>
      <c r="CW224">
        <v>176494</v>
      </c>
      <c r="CX224" s="262">
        <v>2.6633930215221546E-2</v>
      </c>
      <c r="CY224">
        <v>16782</v>
      </c>
      <c r="CZ224">
        <v>0.90491460999999995</v>
      </c>
      <c r="DA224">
        <v>108288</v>
      </c>
      <c r="DB224">
        <v>65829</v>
      </c>
      <c r="DC224">
        <v>1137</v>
      </c>
      <c r="DD224">
        <v>641</v>
      </c>
      <c r="DE224">
        <v>194</v>
      </c>
      <c r="DF224">
        <v>409</v>
      </c>
      <c r="DG224">
        <v>97996</v>
      </c>
      <c r="DH224">
        <v>59569</v>
      </c>
      <c r="DI224">
        <v>1029</v>
      </c>
      <c r="DJ224">
        <v>578</v>
      </c>
      <c r="DK224">
        <v>180</v>
      </c>
      <c r="DL224">
        <v>372</v>
      </c>
      <c r="DM224" s="262">
        <v>10292</v>
      </c>
      <c r="DN224" s="262">
        <v>6260</v>
      </c>
      <c r="DO224" s="262">
        <v>108</v>
      </c>
      <c r="DP224" s="262">
        <v>63</v>
      </c>
      <c r="DQ224" s="262">
        <v>14</v>
      </c>
      <c r="DR224" s="262">
        <v>37</v>
      </c>
      <c r="DS224" s="262">
        <v>0.61355060228676328</v>
      </c>
      <c r="DT224" s="262">
        <v>0.37298151778530714</v>
      </c>
      <c r="DU224" s="262">
        <v>6.4421453420512882E-3</v>
      </c>
      <c r="DV224" s="262">
        <v>3.6318515076999786E-3</v>
      </c>
      <c r="DW224" s="262">
        <v>1.0991875077906331E-3</v>
      </c>
      <c r="DX224" s="262">
        <v>2.317359230342108E-3</v>
      </c>
      <c r="DY224" s="262">
        <v>7341.6</v>
      </c>
      <c r="DZ224" s="262">
        <v>4287.93</v>
      </c>
      <c r="EA224" s="262">
        <v>21.55</v>
      </c>
      <c r="EB224" s="262">
        <v>727.64</v>
      </c>
      <c r="EC224" s="262">
        <v>197.31</v>
      </c>
      <c r="ED224" s="262">
        <v>252.72</v>
      </c>
      <c r="EE224" s="262">
        <f t="shared" si="128"/>
        <v>0.57227711195556863</v>
      </c>
      <c r="EF224" s="262">
        <f t="shared" si="129"/>
        <v>0.33424378836597496</v>
      </c>
      <c r="EG224" s="262">
        <f t="shared" si="130"/>
        <v>1.6798207151904904E-3</v>
      </c>
      <c r="EH224" s="262">
        <f t="shared" si="131"/>
        <v>5.6719477735554913E-2</v>
      </c>
      <c r="EI224" s="262">
        <f t="shared" si="132"/>
        <v>1.538029815843321E-2</v>
      </c>
      <c r="EJ224" s="262">
        <f t="shared" si="133"/>
        <v>1.9699503069277993E-2</v>
      </c>
      <c r="EK224" s="262">
        <v>3.7225647000000001E-3</v>
      </c>
      <c r="EP224" s="262">
        <v>3.3611146999544209E-3</v>
      </c>
      <c r="EQ224" s="262">
        <v>2.5708376165528395E-2</v>
      </c>
      <c r="EU224" s="262">
        <v>2621.67</v>
      </c>
    </row>
    <row r="225" spans="1:151">
      <c r="A225" s="352">
        <v>8437</v>
      </c>
      <c r="B225" s="262">
        <v>8</v>
      </c>
      <c r="C225" s="262">
        <v>4</v>
      </c>
      <c r="D225" s="262">
        <v>37</v>
      </c>
      <c r="E225" s="262" t="s">
        <v>187</v>
      </c>
      <c r="F225" s="262" t="s">
        <v>2645</v>
      </c>
      <c r="G225" s="262" t="s">
        <v>2646</v>
      </c>
      <c r="H225" s="262" t="s">
        <v>2202</v>
      </c>
      <c r="I225" s="262">
        <v>1.9526896331152487E-3</v>
      </c>
      <c r="J225" s="262">
        <v>1.3987274655355248</v>
      </c>
      <c r="K225" s="262">
        <v>1.3052999047921294</v>
      </c>
      <c r="L225" s="262">
        <v>1.5955314726840855</v>
      </c>
      <c r="M225" s="262">
        <v>1.597434035342532</v>
      </c>
      <c r="N225" s="262">
        <v>1.5753262158956109</v>
      </c>
      <c r="O225" s="262">
        <v>2.2797292942313891</v>
      </c>
      <c r="P225" s="262">
        <v>1.6391752577319587</v>
      </c>
      <c r="Q225" s="262">
        <v>1.2669432918395573</v>
      </c>
      <c r="R225" s="262">
        <v>1.2446311858076564</v>
      </c>
      <c r="S225" s="262">
        <v>1.2768496420047732</v>
      </c>
      <c r="T225" s="262">
        <v>1.2768496420047732</v>
      </c>
      <c r="U225">
        <v>5658</v>
      </c>
      <c r="V225">
        <v>3151</v>
      </c>
      <c r="W225">
        <v>13472</v>
      </c>
      <c r="X225">
        <v>5817</v>
      </c>
      <c r="Y225">
        <v>5916</v>
      </c>
      <c r="Z225">
        <v>2517</v>
      </c>
      <c r="AA225">
        <v>2305</v>
      </c>
      <c r="AB225">
        <v>0</v>
      </c>
      <c r="AC225">
        <v>7914</v>
      </c>
      <c r="AD225">
        <v>4113</v>
      </c>
      <c r="AE225">
        <v>21495</v>
      </c>
      <c r="AF225">
        <v>9255</v>
      </c>
      <c r="AG225">
        <v>11685</v>
      </c>
      <c r="AH225">
        <v>3165</v>
      </c>
      <c r="AI225" s="262">
        <v>2943</v>
      </c>
      <c r="AJ225" s="262">
        <v>0</v>
      </c>
      <c r="AK225" s="262">
        <v>0.70679296346414078</v>
      </c>
      <c r="AL225" s="262">
        <v>0.19523680649526387</v>
      </c>
      <c r="AM225" s="262">
        <v>8.2571041948579157E-2</v>
      </c>
      <c r="AN225" s="262">
        <v>1.23680649526387E-2</v>
      </c>
      <c r="AO225" s="262">
        <v>3.031123139377537E-3</v>
      </c>
      <c r="AP225" s="262">
        <v>2.2437330215604689E-2</v>
      </c>
      <c r="AQ225" s="262">
        <v>8.7772084866407626E-2</v>
      </c>
      <c r="AR225" s="262">
        <v>0.17478766204738488</v>
      </c>
      <c r="AS225" s="262">
        <v>0.1885079605240535</v>
      </c>
      <c r="AT225" s="262">
        <v>0.16049998280664352</v>
      </c>
      <c r="AU225" s="262">
        <v>0.15377738042020564</v>
      </c>
      <c r="AV225" s="262">
        <v>9.5354355077198166E-2</v>
      </c>
      <c r="AW225" s="262">
        <v>4.5906261820432587E-2</v>
      </c>
      <c r="AX225" s="262">
        <v>2.9091159176094356E-2</v>
      </c>
      <c r="AY225" s="262">
        <v>4.1865823045975033E-2</v>
      </c>
      <c r="AZ225" s="262">
        <v>26116</v>
      </c>
      <c r="BA225" s="262">
        <v>7214</v>
      </c>
      <c r="BB225" s="262">
        <v>3051</v>
      </c>
      <c r="BC225" s="262">
        <v>457</v>
      </c>
      <c r="BD225" s="262">
        <v>112</v>
      </c>
      <c r="BE225" s="262">
        <v>58172</v>
      </c>
      <c r="BF225" s="262">
        <v>1</v>
      </c>
      <c r="BG225" s="262">
        <v>2</v>
      </c>
      <c r="BH225" s="262">
        <v>3.35</v>
      </c>
      <c r="BI225" s="262">
        <v>7.4</v>
      </c>
      <c r="BJ225" s="262">
        <v>36</v>
      </c>
      <c r="BK225" s="262">
        <f t="shared" si="134"/>
        <v>58179</v>
      </c>
      <c r="BL225" s="262">
        <f t="shared" si="135"/>
        <v>7</v>
      </c>
      <c r="BM225" s="274">
        <f t="shared" si="136"/>
        <v>1.2033280616103967E-4</v>
      </c>
      <c r="BN225" s="262">
        <f t="shared" si="137"/>
        <v>1.3801472925152323E-3</v>
      </c>
      <c r="BO225" s="262">
        <f t="shared" si="124"/>
        <v>3.812368880458296E-4</v>
      </c>
      <c r="BP225" s="262">
        <f t="shared" si="125"/>
        <v>1.6123561760851484E-4</v>
      </c>
      <c r="BQ225" s="262">
        <f t="shared" si="126"/>
        <v>2.4150992214713631E-5</v>
      </c>
      <c r="BR225" s="262">
        <f t="shared" si="127"/>
        <v>5.9188427309582642E-6</v>
      </c>
      <c r="BS225" s="262">
        <f t="shared" si="138"/>
        <v>147.67576029912985</v>
      </c>
      <c r="BT225" s="262">
        <f t="shared" si="139"/>
        <v>40.792347020903769</v>
      </c>
      <c r="BU225" s="262">
        <f t="shared" si="140"/>
        <v>17.252211084111089</v>
      </c>
      <c r="BV225" s="262">
        <f t="shared" si="141"/>
        <v>2.5841561669743585</v>
      </c>
      <c r="BW225" s="262">
        <f t="shared" si="142"/>
        <v>0.63331617221253422</v>
      </c>
      <c r="BX225" s="262">
        <f t="shared" si="143"/>
        <v>147.67576029912985</v>
      </c>
      <c r="BY225" s="262">
        <f t="shared" si="144"/>
        <v>81.584694041807538</v>
      </c>
      <c r="BZ225" s="262">
        <f t="shared" si="145"/>
        <v>57.794907131772149</v>
      </c>
      <c r="CA225" s="262">
        <f t="shared" si="146"/>
        <v>19.122755635610254</v>
      </c>
      <c r="CB225" s="262">
        <f t="shared" si="147"/>
        <v>22.799382199651234</v>
      </c>
      <c r="CC225" s="262">
        <f t="shared" si="148"/>
        <v>328.97749930797102</v>
      </c>
      <c r="CD225" s="262">
        <f t="shared" si="149"/>
        <v>7.3813767854768084</v>
      </c>
      <c r="CE225" s="262">
        <f t="shared" si="150"/>
        <v>28.875040988397789</v>
      </c>
      <c r="CF225" s="262">
        <f t="shared" si="151"/>
        <v>57.501207970235434</v>
      </c>
      <c r="CG225" s="262">
        <f t="shared" si="152"/>
        <v>62.014877452848836</v>
      </c>
      <c r="CH225" s="262">
        <f t="shared" si="153"/>
        <v>52.800882982701928</v>
      </c>
      <c r="CI225" s="262">
        <f t="shared" si="154"/>
        <v>50.589298060769799</v>
      </c>
      <c r="CJ225" s="262">
        <f t="shared" si="155"/>
        <v>31.369437281420982</v>
      </c>
      <c r="CK225" s="262">
        <f t="shared" si="156"/>
        <v>15.102127216262897</v>
      </c>
      <c r="CL225" s="262">
        <f t="shared" si="157"/>
        <v>9.5703367977216551</v>
      </c>
      <c r="CM225" s="262">
        <f t="shared" si="158"/>
        <v>13.772913772134888</v>
      </c>
      <c r="CN225" s="262">
        <f>CD225*parameters!J$4+CE225*parameters!K$4+CF225*parameters!L$4+CG225*parameters!M$4+CH225*parameters!N$4+CI225*parameters!O$4+CJ225*parameters!P$4+CK225*parameters!Q$4+CL225*parameters!R$4+CM225*parameters!S$4</f>
        <v>35398.424636258525</v>
      </c>
      <c r="CO225" s="262">
        <f t="shared" si="159"/>
        <v>25019.357450623214</v>
      </c>
      <c r="CP225" s="262">
        <f t="shared" si="160"/>
        <v>6911.0753809463868</v>
      </c>
      <c r="CQ225" s="262">
        <f t="shared" si="161"/>
        <v>2922.8848055541207</v>
      </c>
      <c r="CR225" s="262">
        <f t="shared" si="162"/>
        <v>437.81001512233138</v>
      </c>
      <c r="CS225" s="262">
        <f t="shared" si="163"/>
        <v>107.29698401247509</v>
      </c>
      <c r="CT225" s="349" t="s">
        <v>4384</v>
      </c>
      <c r="CU225" t="s">
        <v>4385</v>
      </c>
      <c r="CV225" t="s">
        <v>4386</v>
      </c>
      <c r="CW225">
        <v>84661</v>
      </c>
      <c r="CX225" s="262">
        <v>1.2775817681909137E-2</v>
      </c>
      <c r="CY225">
        <v>6517</v>
      </c>
      <c r="CZ225">
        <v>0.92302240999999996</v>
      </c>
      <c r="DA225">
        <v>51294</v>
      </c>
      <c r="DB225">
        <v>31887</v>
      </c>
      <c r="DC225">
        <v>650</v>
      </c>
      <c r="DD225">
        <v>628</v>
      </c>
      <c r="DE225">
        <v>78</v>
      </c>
      <c r="DF225">
        <v>121</v>
      </c>
      <c r="DG225">
        <v>47347</v>
      </c>
      <c r="DH225">
        <v>29432</v>
      </c>
      <c r="DI225">
        <v>602</v>
      </c>
      <c r="DJ225">
        <v>581</v>
      </c>
      <c r="DK225">
        <v>75</v>
      </c>
      <c r="DL225">
        <v>115</v>
      </c>
      <c r="DM225" s="262">
        <v>3947</v>
      </c>
      <c r="DN225" s="262">
        <v>2455</v>
      </c>
      <c r="DO225" s="262">
        <v>48</v>
      </c>
      <c r="DP225" s="262">
        <v>47</v>
      </c>
      <c r="DQ225" s="262">
        <v>3</v>
      </c>
      <c r="DR225" s="262">
        <v>6</v>
      </c>
      <c r="DS225" s="262">
        <v>0.60587519637141074</v>
      </c>
      <c r="DT225" s="262">
        <v>0.37664331864731104</v>
      </c>
      <c r="DU225" s="262">
        <v>7.6776792147505938E-3</v>
      </c>
      <c r="DV225" s="262">
        <v>7.4178193028667273E-3</v>
      </c>
      <c r="DW225" s="262">
        <v>9.2132150577007123E-4</v>
      </c>
      <c r="DX225" s="262">
        <v>1.4292295153612643E-3</v>
      </c>
      <c r="DY225" s="262">
        <v>3521.64</v>
      </c>
      <c r="DZ225" s="262">
        <v>2056.84</v>
      </c>
      <c r="EA225" s="262">
        <v>10.33</v>
      </c>
      <c r="EB225" s="262">
        <v>349.03</v>
      </c>
      <c r="EC225" s="262">
        <v>94.65</v>
      </c>
      <c r="ED225" s="262">
        <v>121.21</v>
      </c>
      <c r="EE225" s="262">
        <f t="shared" si="128"/>
        <v>0.57228009165217686</v>
      </c>
      <c r="EF225" s="262">
        <f t="shared" si="129"/>
        <v>0.33424443830540984</v>
      </c>
      <c r="EG225" s="262">
        <f t="shared" si="130"/>
        <v>1.6786648682906222E-3</v>
      </c>
      <c r="EH225" s="262">
        <f t="shared" si="131"/>
        <v>5.6718722069649161E-2</v>
      </c>
      <c r="EI225" s="262">
        <f t="shared" si="132"/>
        <v>1.5380990298519593E-2</v>
      </c>
      <c r="EJ225" s="262">
        <f t="shared" si="133"/>
        <v>1.9697092805954143E-2</v>
      </c>
      <c r="EK225" s="262">
        <v>1.7856451E-3</v>
      </c>
      <c r="EP225" s="262">
        <v>1.5908366135458153E-3</v>
      </c>
      <c r="EQ225" s="262">
        <v>1.2167935262514471E-2</v>
      </c>
      <c r="EU225" s="262">
        <v>1240.8499999999999</v>
      </c>
    </row>
    <row r="226" spans="1:151">
      <c r="A226" s="352">
        <v>9161</v>
      </c>
      <c r="B226" s="262">
        <v>9</v>
      </c>
      <c r="C226" s="262">
        <v>1</v>
      </c>
      <c r="D226" s="262">
        <v>61</v>
      </c>
      <c r="E226" s="262" t="s">
        <v>188</v>
      </c>
      <c r="F226" s="262" t="s">
        <v>2647</v>
      </c>
      <c r="G226" s="262" t="s">
        <v>2648</v>
      </c>
      <c r="H226" s="262" t="s">
        <v>2202</v>
      </c>
      <c r="I226" s="262">
        <v>1.3750739987458396E-3</v>
      </c>
      <c r="J226" s="262">
        <v>2.5554285714285716</v>
      </c>
      <c r="K226" s="262">
        <v>1.7913262099308611</v>
      </c>
      <c r="L226" s="262">
        <v>2.6389719626168224</v>
      </c>
      <c r="M226" s="262">
        <v>1.7004291845493562</v>
      </c>
      <c r="N226" s="262">
        <v>1.8247962747380675</v>
      </c>
      <c r="O226" s="262">
        <v>3.2466830466830467</v>
      </c>
      <c r="P226" s="262">
        <v>2.2851902796882162</v>
      </c>
      <c r="Q226" s="262">
        <v>2.2000000000000002</v>
      </c>
      <c r="R226" s="262">
        <v>2.0997815003641662</v>
      </c>
      <c r="S226" s="262">
        <v>2.2426584234930447</v>
      </c>
      <c r="T226" s="262">
        <v>2.2426584234930447</v>
      </c>
      <c r="U226">
        <v>875</v>
      </c>
      <c r="V226">
        <v>1591</v>
      </c>
      <c r="W226">
        <v>10700</v>
      </c>
      <c r="X226">
        <v>5213</v>
      </c>
      <c r="Y226">
        <v>4216</v>
      </c>
      <c r="Z226">
        <v>2778</v>
      </c>
      <c r="AA226">
        <v>3559</v>
      </c>
      <c r="AB226">
        <v>0</v>
      </c>
      <c r="AC226">
        <v>2236</v>
      </c>
      <c r="AD226">
        <v>2850</v>
      </c>
      <c r="AE226">
        <v>28237</v>
      </c>
      <c r="AF226">
        <v>9078</v>
      </c>
      <c r="AG226">
        <v>11591</v>
      </c>
      <c r="AH226">
        <v>5974</v>
      </c>
      <c r="AI226" s="262">
        <v>7981</v>
      </c>
      <c r="AJ226" s="262">
        <v>0</v>
      </c>
      <c r="AK226" s="262">
        <v>0.65695618754803997</v>
      </c>
      <c r="AL226" s="262">
        <v>0.15023059185242121</v>
      </c>
      <c r="AM226" s="262">
        <v>0.12294388931591084</v>
      </c>
      <c r="AN226" s="262">
        <v>5.3189853958493467E-2</v>
      </c>
      <c r="AO226" s="262">
        <v>1.6679477325134511E-2</v>
      </c>
      <c r="AP226" s="262">
        <v>6.5893807903349241E-2</v>
      </c>
      <c r="AQ226" s="262">
        <v>0.19230831854372568</v>
      </c>
      <c r="AR226" s="262">
        <v>0.26197958220036799</v>
      </c>
      <c r="AS226" s="262">
        <v>0.15564094631779474</v>
      </c>
      <c r="AT226" s="262">
        <v>0.11348649396746829</v>
      </c>
      <c r="AU226" s="262">
        <v>0.10013514173600144</v>
      </c>
      <c r="AV226" s="262">
        <v>5.5831447319146167E-2</v>
      </c>
      <c r="AW226" s="262">
        <v>2.2567041698552517E-2</v>
      </c>
      <c r="AX226" s="262">
        <v>1.330250582086393E-2</v>
      </c>
      <c r="AY226" s="262">
        <v>1.8854714492730025E-2</v>
      </c>
      <c r="AZ226" s="262">
        <v>17094</v>
      </c>
      <c r="BA226" s="262">
        <v>3909</v>
      </c>
      <c r="BB226" s="262">
        <v>3199</v>
      </c>
      <c r="BC226" s="262">
        <v>1384</v>
      </c>
      <c r="BD226" s="262">
        <v>434</v>
      </c>
      <c r="BE226" s="262">
        <v>61420</v>
      </c>
      <c r="BF226" s="262">
        <v>1</v>
      </c>
      <c r="BG226" s="262">
        <v>2</v>
      </c>
      <c r="BH226" s="262">
        <v>3.86</v>
      </c>
      <c r="BI226" s="262">
        <v>8.9</v>
      </c>
      <c r="BJ226" s="262">
        <v>27</v>
      </c>
      <c r="BK226" s="262">
        <f t="shared" si="134"/>
        <v>61296</v>
      </c>
      <c r="BL226" s="262">
        <f t="shared" si="135"/>
        <v>-124</v>
      </c>
      <c r="BM226" s="274">
        <f t="shared" si="136"/>
        <v>-2.0188863562357537E-3</v>
      </c>
      <c r="BN226" s="262">
        <f t="shared" si="137"/>
        <v>9.0336337181250506E-4</v>
      </c>
      <c r="BO226" s="262">
        <f t="shared" si="124"/>
        <v>2.0657818067246298E-4</v>
      </c>
      <c r="BP226" s="262">
        <f t="shared" si="125"/>
        <v>1.690569455029954E-4</v>
      </c>
      <c r="BQ226" s="262">
        <f t="shared" si="126"/>
        <v>7.3139985175412826E-5</v>
      </c>
      <c r="BR226" s="262">
        <f t="shared" si="127"/>
        <v>2.2935515582463272E-5</v>
      </c>
      <c r="BS226" s="262">
        <f t="shared" si="138"/>
        <v>96.659880783938036</v>
      </c>
      <c r="BT226" s="262">
        <f t="shared" si="139"/>
        <v>22.103865331953539</v>
      </c>
      <c r="BU226" s="262">
        <f t="shared" si="140"/>
        <v>18.089093168820508</v>
      </c>
      <c r="BV226" s="262">
        <f t="shared" si="141"/>
        <v>7.8259784137691719</v>
      </c>
      <c r="BW226" s="262">
        <f t="shared" si="142"/>
        <v>2.4541001673235701</v>
      </c>
      <c r="BX226" s="262">
        <f t="shared" si="143"/>
        <v>96.659880783938036</v>
      </c>
      <c r="BY226" s="262">
        <f t="shared" si="144"/>
        <v>44.207730663907078</v>
      </c>
      <c r="BZ226" s="262">
        <f t="shared" si="145"/>
        <v>69.823899631647151</v>
      </c>
      <c r="CA226" s="262">
        <f t="shared" si="146"/>
        <v>69.651207882545634</v>
      </c>
      <c r="CB226" s="262">
        <f t="shared" si="147"/>
        <v>66.260704517736386</v>
      </c>
      <c r="CC226" s="262">
        <f t="shared" si="148"/>
        <v>346.60342347977428</v>
      </c>
      <c r="CD226" s="262">
        <f t="shared" si="149"/>
        <v>22.839019405419453</v>
      </c>
      <c r="CE226" s="262">
        <f t="shared" si="150"/>
        <v>66.654721570894282</v>
      </c>
      <c r="CF226" s="262">
        <f t="shared" si="151"/>
        <v>90.803020072448476</v>
      </c>
      <c r="CG226" s="262">
        <f t="shared" si="152"/>
        <v>53.945684827379424</v>
      </c>
      <c r="CH226" s="262">
        <f t="shared" si="153"/>
        <v>39.334807327841261</v>
      </c>
      <c r="CI226" s="262">
        <f t="shared" si="154"/>
        <v>34.707182936330526</v>
      </c>
      <c r="CJ226" s="262">
        <f t="shared" si="155"/>
        <v>19.351370778646729</v>
      </c>
      <c r="CK226" s="262">
        <f t="shared" si="156"/>
        <v>7.8218139105291229</v>
      </c>
      <c r="CL226" s="262">
        <f t="shared" si="157"/>
        <v>4.6106940583710632</v>
      </c>
      <c r="CM226" s="262">
        <f t="shared" si="158"/>
        <v>6.535108591913942</v>
      </c>
      <c r="CN226" s="262">
        <f>CD226*parameters!J$4+CE226*parameters!K$4+CF226*parameters!L$4+CG226*parameters!M$4+CH226*parameters!N$4+CI226*parameters!O$4+CJ226*parameters!P$4+CK226*parameters!Q$4+CL226*parameters!R$4+CM226*parameters!S$4</f>
        <v>29782.149025999523</v>
      </c>
      <c r="CO226" s="262">
        <f t="shared" si="159"/>
        <v>19565.56708110822</v>
      </c>
      <c r="CP226" s="262">
        <f t="shared" si="160"/>
        <v>4474.1898748129179</v>
      </c>
      <c r="CQ226" s="262">
        <f t="shared" si="161"/>
        <v>3661.533233442447</v>
      </c>
      <c r="CR226" s="262">
        <f t="shared" si="162"/>
        <v>1584.108157263003</v>
      </c>
      <c r="CS226" s="262">
        <f t="shared" si="163"/>
        <v>496.75067937293591</v>
      </c>
      <c r="CT226" s="349" t="s">
        <v>4387</v>
      </c>
      <c r="CU226" t="s">
        <v>4388</v>
      </c>
      <c r="CV226" t="s">
        <v>4389</v>
      </c>
      <c r="CW226">
        <v>97955</v>
      </c>
      <c r="CX226" s="262">
        <v>1.2285191011486788E-2</v>
      </c>
      <c r="CY226">
        <v>35503</v>
      </c>
      <c r="CZ226">
        <v>0.63755806000000004</v>
      </c>
      <c r="DA226">
        <v>59385</v>
      </c>
      <c r="DB226">
        <v>34035</v>
      </c>
      <c r="DC226">
        <v>715</v>
      </c>
      <c r="DD226">
        <v>2326</v>
      </c>
      <c r="DE226">
        <v>522</v>
      </c>
      <c r="DF226">
        <v>972</v>
      </c>
      <c r="DG226">
        <v>37864</v>
      </c>
      <c r="DH226">
        <v>21701</v>
      </c>
      <c r="DI226">
        <v>456</v>
      </c>
      <c r="DJ226">
        <v>1483</v>
      </c>
      <c r="DK226">
        <v>333</v>
      </c>
      <c r="DL226">
        <v>620</v>
      </c>
      <c r="DM226" s="262">
        <v>21521</v>
      </c>
      <c r="DN226" s="262">
        <v>12334</v>
      </c>
      <c r="DO226" s="262">
        <v>259</v>
      </c>
      <c r="DP226" s="262">
        <v>843</v>
      </c>
      <c r="DQ226" s="262">
        <v>189</v>
      </c>
      <c r="DR226" s="262">
        <v>352</v>
      </c>
      <c r="DS226" s="262">
        <v>0.60624776683170845</v>
      </c>
      <c r="DT226" s="262">
        <v>0.34745546424378543</v>
      </c>
      <c r="DU226" s="262">
        <v>7.2992700729927005E-3</v>
      </c>
      <c r="DV226" s="262">
        <v>2.3745597468225205E-2</v>
      </c>
      <c r="DW226" s="262">
        <v>5.3289775917513141E-3</v>
      </c>
      <c r="DX226" s="262">
        <v>9.9229237915369299E-3</v>
      </c>
      <c r="DY226" s="262">
        <v>4887.96</v>
      </c>
      <c r="DZ226" s="262">
        <v>3056.5</v>
      </c>
      <c r="EA226" s="262">
        <v>14.36</v>
      </c>
      <c r="EB226" s="262">
        <v>516.38</v>
      </c>
      <c r="EC226" s="262">
        <v>117.43</v>
      </c>
      <c r="ED226" s="262">
        <v>162.47</v>
      </c>
      <c r="EE226" s="262">
        <f t="shared" si="128"/>
        <v>0.55829859167799345</v>
      </c>
      <c r="EF226" s="262">
        <f t="shared" si="129"/>
        <v>0.34911080398853245</v>
      </c>
      <c r="EG226" s="262">
        <f t="shared" si="130"/>
        <v>1.6401868625144204E-3</v>
      </c>
      <c r="EH226" s="262">
        <f t="shared" si="131"/>
        <v>5.8980479948829836E-2</v>
      </c>
      <c r="EI226" s="262">
        <f t="shared" si="132"/>
        <v>1.3412753709266602E-2</v>
      </c>
      <c r="EJ226" s="262">
        <f t="shared" si="133"/>
        <v>1.8557183812863361E-2</v>
      </c>
      <c r="EK226" s="262">
        <v>2.5374670999999999E-3</v>
      </c>
      <c r="EP226" s="262">
        <v>1.5574991232077966E-3</v>
      </c>
      <c r="EQ226" s="262">
        <v>1.0076697016054863E-2</v>
      </c>
      <c r="EU226" s="262">
        <v>1214.8499999999999</v>
      </c>
    </row>
    <row r="227" spans="1:151">
      <c r="A227" s="352">
        <v>9162</v>
      </c>
      <c r="B227" s="262">
        <v>9</v>
      </c>
      <c r="C227" s="262">
        <v>1</v>
      </c>
      <c r="D227" s="262">
        <v>62</v>
      </c>
      <c r="E227" s="262" t="s">
        <v>188</v>
      </c>
      <c r="F227" s="262" t="s">
        <v>2649</v>
      </c>
      <c r="G227" s="262" t="s">
        <v>2650</v>
      </c>
      <c r="H227" s="262" t="s">
        <v>2202</v>
      </c>
      <c r="I227" s="262">
        <v>7.3907849326134466E-3</v>
      </c>
      <c r="J227" s="262">
        <v>7.36568069422413</v>
      </c>
      <c r="K227" s="262">
        <v>3.4305688758770381</v>
      </c>
      <c r="L227" s="262">
        <v>6.3490645432770121</v>
      </c>
      <c r="M227" s="262">
        <v>4.2476428708870504</v>
      </c>
      <c r="N227" s="262">
        <v>4.6849056603773587</v>
      </c>
      <c r="O227" s="262">
        <v>5.5183318853171155</v>
      </c>
      <c r="P227" s="262">
        <v>4.6973966309341497</v>
      </c>
      <c r="Q227" s="262">
        <v>4.1853082318198593</v>
      </c>
      <c r="R227" s="262">
        <v>4.3175195451314856</v>
      </c>
      <c r="S227" s="262">
        <v>3.9131059245960502</v>
      </c>
      <c r="T227" s="262">
        <v>3.9131059245960502</v>
      </c>
      <c r="U227">
        <v>10717</v>
      </c>
      <c r="V227">
        <v>19811</v>
      </c>
      <c r="W227">
        <v>61788</v>
      </c>
      <c r="X227">
        <v>21421</v>
      </c>
      <c r="Y227">
        <v>12285</v>
      </c>
      <c r="Z227">
        <v>11046</v>
      </c>
      <c r="AA227">
        <v>15318</v>
      </c>
      <c r="AB227">
        <v>0</v>
      </c>
      <c r="AC227">
        <v>78938</v>
      </c>
      <c r="AD227">
        <v>67963</v>
      </c>
      <c r="AE227">
        <v>392296</v>
      </c>
      <c r="AF227">
        <v>93538</v>
      </c>
      <c r="AG227">
        <v>62432</v>
      </c>
      <c r="AH227">
        <v>46975</v>
      </c>
      <c r="AI227" s="262">
        <v>59939</v>
      </c>
      <c r="AJ227" s="262">
        <v>0</v>
      </c>
      <c r="AK227" s="262">
        <v>0.48364354000271714</v>
      </c>
      <c r="AL227" s="262">
        <v>9.4942546817015014E-2</v>
      </c>
      <c r="AM227" s="262">
        <v>0.13791624062408386</v>
      </c>
      <c r="AN227" s="262">
        <v>0.17308888618763987</v>
      </c>
      <c r="AO227" s="262">
        <v>0.11040878636854412</v>
      </c>
      <c r="AP227" s="262">
        <v>0.15677918835652821</v>
      </c>
      <c r="AQ227" s="262">
        <v>0.24957903962604908</v>
      </c>
      <c r="AR227" s="262">
        <v>0.27339450759587802</v>
      </c>
      <c r="AS227" s="262">
        <v>0.15649766280675662</v>
      </c>
      <c r="AT227" s="262">
        <v>6.819159672792946E-2</v>
      </c>
      <c r="AU227" s="262">
        <v>4.2345692127908209E-2</v>
      </c>
      <c r="AV227" s="262">
        <v>2.4118240730904069E-2</v>
      </c>
      <c r="AW227" s="262">
        <v>1.1242430680973123E-2</v>
      </c>
      <c r="AX227" s="262">
        <v>6.4153298629554874E-3</v>
      </c>
      <c r="AY227" s="262">
        <v>1.1436311484117709E-2</v>
      </c>
      <c r="AZ227" s="262">
        <v>67639</v>
      </c>
      <c r="BA227" s="262">
        <v>13278</v>
      </c>
      <c r="BB227" s="262">
        <v>19288</v>
      </c>
      <c r="BC227" s="262">
        <v>24207</v>
      </c>
      <c r="BD227" s="262">
        <v>15441</v>
      </c>
      <c r="BE227" s="262">
        <v>753150</v>
      </c>
      <c r="BF227" s="262">
        <v>1</v>
      </c>
      <c r="BG227" s="262">
        <v>2</v>
      </c>
      <c r="BH227" s="262">
        <v>3.89</v>
      </c>
      <c r="BI227" s="262">
        <v>9.1999999999999993</v>
      </c>
      <c r="BJ227" s="262">
        <v>23</v>
      </c>
      <c r="BK227" s="262">
        <f t="shared" si="134"/>
        <v>747073</v>
      </c>
      <c r="BL227" s="262">
        <f t="shared" si="135"/>
        <v>-6077</v>
      </c>
      <c r="BM227" s="274">
        <f t="shared" si="136"/>
        <v>-8.0687777999070565E-3</v>
      </c>
      <c r="BN227" s="262">
        <f t="shared" si="137"/>
        <v>3.5745053882079107E-3</v>
      </c>
      <c r="BO227" s="262">
        <f t="shared" si="124"/>
        <v>7.0169994447914134E-4</v>
      </c>
      <c r="BP227" s="262">
        <f t="shared" si="125"/>
        <v>1.0193092731671696E-3</v>
      </c>
      <c r="BQ227" s="262">
        <f t="shared" si="126"/>
        <v>1.2792627320384526E-3</v>
      </c>
      <c r="BR227" s="262">
        <f t="shared" si="127"/>
        <v>8.1600759472077273E-4</v>
      </c>
      <c r="BS227" s="262">
        <f t="shared" si="138"/>
        <v>382.47207653824643</v>
      </c>
      <c r="BT227" s="262">
        <f t="shared" si="139"/>
        <v>75.081894059268123</v>
      </c>
      <c r="BU227" s="262">
        <f t="shared" si="140"/>
        <v>109.06609222888714</v>
      </c>
      <c r="BV227" s="262">
        <f t="shared" si="141"/>
        <v>136.88111232811443</v>
      </c>
      <c r="BW227" s="262">
        <f t="shared" si="142"/>
        <v>87.312812635122683</v>
      </c>
      <c r="BX227" s="262">
        <f t="shared" si="143"/>
        <v>382.47207653824643</v>
      </c>
      <c r="BY227" s="262">
        <f t="shared" si="144"/>
        <v>150.16378811853625</v>
      </c>
      <c r="BZ227" s="262">
        <f t="shared" si="145"/>
        <v>424.26709877037098</v>
      </c>
      <c r="CA227" s="262">
        <f t="shared" si="146"/>
        <v>1259.3062334186527</v>
      </c>
      <c r="CB227" s="262">
        <f t="shared" si="147"/>
        <v>2008.1946906078217</v>
      </c>
      <c r="CC227" s="262">
        <f t="shared" si="148"/>
        <v>4224.4038874536282</v>
      </c>
      <c r="CD227" s="262">
        <f t="shared" si="149"/>
        <v>662.29861276514237</v>
      </c>
      <c r="CE227" s="262">
        <f t="shared" si="150"/>
        <v>1054.3226652232249</v>
      </c>
      <c r="CF227" s="262">
        <f t="shared" si="151"/>
        <v>1154.9288206964975</v>
      </c>
      <c r="CG227" s="262">
        <f t="shared" si="152"/>
        <v>661.10933513826967</v>
      </c>
      <c r="CH227" s="262">
        <f t="shared" si="153"/>
        <v>288.06884630913532</v>
      </c>
      <c r="CI227" s="262">
        <f t="shared" si="154"/>
        <v>178.88530644204994</v>
      </c>
      <c r="CJ227" s="262">
        <f t="shared" si="155"/>
        <v>101.88518990217358</v>
      </c>
      <c r="CK227" s="262">
        <f t="shared" si="156"/>
        <v>47.492567873130803</v>
      </c>
      <c r="CL227" s="262">
        <f t="shared" si="157"/>
        <v>27.100944412366513</v>
      </c>
      <c r="CM227" s="262">
        <f t="shared" si="158"/>
        <v>48.311598691637421</v>
      </c>
      <c r="CN227" s="262">
        <f>CD227*parameters!J$4+CE227*parameters!K$4+CF227*parameters!L$4+CG227*parameters!M$4+CH227*parameters!N$4+CI227*parameters!O$4+CJ227*parameters!P$4+CK227*parameters!Q$4+CL227*parameters!R$4+CM227*parameters!S$4</f>
        <v>291815.71596079867</v>
      </c>
      <c r="CO227" s="262">
        <f t="shared" si="159"/>
        <v>141134.78589570808</v>
      </c>
      <c r="CP227" s="262">
        <f t="shared" si="160"/>
        <v>27705.727274548884</v>
      </c>
      <c r="CQ227" s="262">
        <f t="shared" si="161"/>
        <v>40246.126500338818</v>
      </c>
      <c r="CR227" s="262">
        <f t="shared" si="162"/>
        <v>50510.057247703327</v>
      </c>
      <c r="CS227" s="262">
        <f t="shared" si="163"/>
        <v>32219.019042499571</v>
      </c>
      <c r="CT227" s="349" t="s">
        <v>4390</v>
      </c>
      <c r="CU227" t="s">
        <v>4391</v>
      </c>
      <c r="CV227" t="s">
        <v>4392</v>
      </c>
      <c r="CW227">
        <v>725690</v>
      </c>
      <c r="CX227" s="262">
        <v>9.1013631413667986E-2</v>
      </c>
      <c r="CY227">
        <v>215767</v>
      </c>
      <c r="CZ227">
        <v>0.70267332000000005</v>
      </c>
      <c r="DA227">
        <v>437116</v>
      </c>
      <c r="DB227">
        <v>270546</v>
      </c>
      <c r="DC227">
        <v>3796</v>
      </c>
      <c r="DD227">
        <v>7740</v>
      </c>
      <c r="DE227">
        <v>3370</v>
      </c>
      <c r="DF227">
        <v>3122</v>
      </c>
      <c r="DG227">
        <v>307161</v>
      </c>
      <c r="DH227">
        <v>190113</v>
      </c>
      <c r="DI227">
        <v>2667</v>
      </c>
      <c r="DJ227">
        <v>5439</v>
      </c>
      <c r="DK227">
        <v>2368</v>
      </c>
      <c r="DL227">
        <v>2194</v>
      </c>
      <c r="DM227" s="262">
        <v>129955</v>
      </c>
      <c r="DN227" s="262">
        <v>80433</v>
      </c>
      <c r="DO227" s="262">
        <v>1129</v>
      </c>
      <c r="DP227" s="262">
        <v>2301</v>
      </c>
      <c r="DQ227" s="262">
        <v>1002</v>
      </c>
      <c r="DR227" s="262">
        <v>928</v>
      </c>
      <c r="DS227" s="262">
        <v>0.60234535407680967</v>
      </c>
      <c r="DT227" s="262">
        <v>0.37281208229409252</v>
      </c>
      <c r="DU227" s="262">
        <v>5.2308837106753575E-3</v>
      </c>
      <c r="DV227" s="262">
        <v>1.0665711254116772E-2</v>
      </c>
      <c r="DW227" s="262">
        <v>4.6438561920379229E-3</v>
      </c>
      <c r="DX227" s="262">
        <v>4.3021124722677729E-3</v>
      </c>
      <c r="DY227" s="262">
        <v>36211.93</v>
      </c>
      <c r="DZ227" s="262">
        <v>22643.77</v>
      </c>
      <c r="EA227" s="262">
        <v>106.4</v>
      </c>
      <c r="EB227" s="262">
        <v>3825.58</v>
      </c>
      <c r="EC227" s="262">
        <v>870.03</v>
      </c>
      <c r="ED227" s="262">
        <v>1203.5999999999999</v>
      </c>
      <c r="EE227" s="262">
        <f t="shared" si="128"/>
        <v>0.55829785121515429</v>
      </c>
      <c r="EF227" s="262">
        <f t="shared" si="129"/>
        <v>0.34911058688145524</v>
      </c>
      <c r="EG227" s="262">
        <f t="shared" si="130"/>
        <v>1.6404232353617282E-3</v>
      </c>
      <c r="EH227" s="262">
        <f t="shared" si="131"/>
        <v>5.898092406705939E-2</v>
      </c>
      <c r="EI227" s="262">
        <f t="shared" si="132"/>
        <v>1.341369762652034E-2</v>
      </c>
      <c r="EJ227" s="262">
        <f t="shared" si="133"/>
        <v>1.855651697444902E-2</v>
      </c>
      <c r="EK227" s="262">
        <v>1.87985819E-2</v>
      </c>
      <c r="EP227" s="262">
        <v>1.6810061718366603E-2</v>
      </c>
      <c r="EQ227" s="262">
        <v>0.10875762061958051</v>
      </c>
      <c r="EU227" s="262">
        <v>13111.85</v>
      </c>
    </row>
    <row r="228" spans="1:151">
      <c r="A228" s="352">
        <v>9163</v>
      </c>
      <c r="B228" s="262">
        <v>9</v>
      </c>
      <c r="C228" s="262">
        <v>1</v>
      </c>
      <c r="D228" s="262">
        <v>63</v>
      </c>
      <c r="E228" s="262" t="s">
        <v>188</v>
      </c>
      <c r="F228" s="262" t="s">
        <v>2651</v>
      </c>
      <c r="G228" s="262" t="s">
        <v>2652</v>
      </c>
      <c r="H228" s="262" t="s">
        <v>2202</v>
      </c>
      <c r="I228" s="262">
        <v>5.5119222932048832E-4</v>
      </c>
      <c r="J228" s="262">
        <v>3.2162162162162162</v>
      </c>
      <c r="K228" s="262">
        <v>1.9089089089089089</v>
      </c>
      <c r="L228" s="262">
        <v>3.3111807732497387</v>
      </c>
      <c r="M228" s="262">
        <v>3.2033898305084745</v>
      </c>
      <c r="N228" s="262">
        <v>2.9792060491493384</v>
      </c>
      <c r="O228" s="262">
        <v>3.4821173104434906</v>
      </c>
      <c r="P228" s="262">
        <v>2.7334494773519165</v>
      </c>
      <c r="Q228" s="262">
        <v>1.8013544018058691</v>
      </c>
      <c r="R228" s="262">
        <v>2.1806930693069306</v>
      </c>
      <c r="S228" s="262">
        <v>2.2523809523809524</v>
      </c>
      <c r="T228" s="262">
        <v>2.2523809523809524</v>
      </c>
      <c r="U228">
        <v>666</v>
      </c>
      <c r="V228">
        <v>999</v>
      </c>
      <c r="W228">
        <v>4785</v>
      </c>
      <c r="X228">
        <v>1650</v>
      </c>
      <c r="Y228">
        <v>1273</v>
      </c>
      <c r="Z228">
        <v>847</v>
      </c>
      <c r="AA228">
        <v>1155</v>
      </c>
      <c r="AB228">
        <v>0</v>
      </c>
      <c r="AC228">
        <v>2142</v>
      </c>
      <c r="AD228">
        <v>1907</v>
      </c>
      <c r="AE228">
        <v>15844</v>
      </c>
      <c r="AF228">
        <v>5167</v>
      </c>
      <c r="AG228">
        <v>4003</v>
      </c>
      <c r="AH228">
        <v>1679</v>
      </c>
      <c r="AI228" s="262">
        <v>2602</v>
      </c>
      <c r="AJ228" s="262">
        <v>0</v>
      </c>
      <c r="AK228" s="262">
        <v>0.56615532118887824</v>
      </c>
      <c r="AL228" s="262">
        <v>0.13998082454458294</v>
      </c>
      <c r="AM228" s="262">
        <v>0.17334611697027805</v>
      </c>
      <c r="AN228" s="262">
        <v>9.0891658676893583E-2</v>
      </c>
      <c r="AO228" s="262">
        <v>2.962607861936721E-2</v>
      </c>
      <c r="AP228" s="262">
        <v>9.9279192695819321E-2</v>
      </c>
      <c r="AQ228" s="262">
        <v>0.20599070959474611</v>
      </c>
      <c r="AR228" s="262">
        <v>0.27220887393881149</v>
      </c>
      <c r="AS228" s="262">
        <v>0.1742751882107961</v>
      </c>
      <c r="AT228" s="262">
        <v>8.6432804741310265E-2</v>
      </c>
      <c r="AU228" s="262">
        <v>7.0286721127662988E-2</v>
      </c>
      <c r="AV228" s="262">
        <v>4.5715201025148165E-2</v>
      </c>
      <c r="AW228" s="262">
        <v>1.8837097549255166E-2</v>
      </c>
      <c r="AX228" s="262">
        <v>9.5466922953708153E-3</v>
      </c>
      <c r="AY228" s="262">
        <v>1.742751882107961E-2</v>
      </c>
      <c r="AZ228" s="262">
        <v>5905</v>
      </c>
      <c r="BA228" s="262">
        <v>1460</v>
      </c>
      <c r="BB228" s="262">
        <v>1808</v>
      </c>
      <c r="BC228" s="262">
        <v>948</v>
      </c>
      <c r="BD228" s="262">
        <v>309</v>
      </c>
      <c r="BE228" s="262">
        <v>31215</v>
      </c>
      <c r="BF228" s="262">
        <v>1</v>
      </c>
      <c r="BG228" s="262">
        <v>2</v>
      </c>
      <c r="BH228" s="262">
        <v>3.47</v>
      </c>
      <c r="BI228" s="262">
        <v>9.8000000000000007</v>
      </c>
      <c r="BJ228" s="262">
        <v>22</v>
      </c>
      <c r="BK228" s="262">
        <f t="shared" si="134"/>
        <v>31187</v>
      </c>
      <c r="BL228" s="262">
        <f t="shared" si="135"/>
        <v>-28</v>
      </c>
      <c r="BM228" s="274">
        <f t="shared" si="136"/>
        <v>-8.9700464520262697E-4</v>
      </c>
      <c r="BN228" s="262">
        <f t="shared" si="137"/>
        <v>3.1206041362775489E-4</v>
      </c>
      <c r="BO228" s="262">
        <f t="shared" si="124"/>
        <v>7.7156342742848796E-5</v>
      </c>
      <c r="BP228" s="262">
        <f t="shared" si="125"/>
        <v>9.5547032656897692E-5</v>
      </c>
      <c r="BQ228" s="262">
        <f t="shared" si="126"/>
        <v>5.0098775972753874E-5</v>
      </c>
      <c r="BR228" s="262">
        <f t="shared" si="127"/>
        <v>1.6329664320233066E-5</v>
      </c>
      <c r="BS228" s="262">
        <f t="shared" si="138"/>
        <v>33.390464258169771</v>
      </c>
      <c r="BT228" s="262">
        <f t="shared" si="139"/>
        <v>8.2557286734848212</v>
      </c>
      <c r="BU228" s="262">
        <f t="shared" si="140"/>
        <v>10.223532494288053</v>
      </c>
      <c r="BV228" s="262">
        <f t="shared" si="141"/>
        <v>5.3605690290846644</v>
      </c>
      <c r="BW228" s="262">
        <f t="shared" si="142"/>
        <v>1.747274082264938</v>
      </c>
      <c r="BX228" s="262">
        <f t="shared" si="143"/>
        <v>33.390464258169771</v>
      </c>
      <c r="BY228" s="262">
        <f t="shared" si="144"/>
        <v>16.511457346969642</v>
      </c>
      <c r="BZ228" s="262">
        <f t="shared" si="145"/>
        <v>35.475657755179547</v>
      </c>
      <c r="CA228" s="262">
        <f t="shared" si="146"/>
        <v>52.533576485029712</v>
      </c>
      <c r="CB228" s="262">
        <f t="shared" si="147"/>
        <v>38.440029809828637</v>
      </c>
      <c r="CC228" s="262">
        <f t="shared" si="148"/>
        <v>176.35118565517732</v>
      </c>
      <c r="CD228" s="262">
        <f t="shared" si="149"/>
        <v>17.508003342796556</v>
      </c>
      <c r="CE228" s="262">
        <f t="shared" si="150"/>
        <v>36.326705870984789</v>
      </c>
      <c r="CF228" s="262">
        <f t="shared" si="151"/>
        <v>48.004357664970101</v>
      </c>
      <c r="CG228" s="262">
        <f t="shared" si="152"/>
        <v>30.733636071253073</v>
      </c>
      <c r="CH228" s="262">
        <f t="shared" si="153"/>
        <v>15.242527595632497</v>
      </c>
      <c r="CI228" s="262">
        <f t="shared" si="154"/>
        <v>12.395146606678169</v>
      </c>
      <c r="CJ228" s="262">
        <f t="shared" si="155"/>
        <v>8.0619299032496574</v>
      </c>
      <c r="CK228" s="262">
        <f t="shared" si="156"/>
        <v>3.3219444871133836</v>
      </c>
      <c r="CL228" s="262">
        <f t="shared" si="157"/>
        <v>1.6835705053737895</v>
      </c>
      <c r="CM228" s="262">
        <f t="shared" si="158"/>
        <v>3.0733636071253074</v>
      </c>
      <c r="CN228" s="262">
        <f>CD228*parameters!J$4+CE228*parameters!K$4+CF228*parameters!L$4+CG228*parameters!M$4+CH228*parameters!N$4+CI228*parameters!O$4+CJ228*parameters!P$4+CK228*parameters!Q$4+CL228*parameters!R$4+CM228*parameters!S$4</f>
        <v>14031.599736163309</v>
      </c>
      <c r="CO228" s="262">
        <f t="shared" si="159"/>
        <v>7944.0648554213176</v>
      </c>
      <c r="CP228" s="262">
        <f t="shared" si="160"/>
        <v>1964.1549007476924</v>
      </c>
      <c r="CQ228" s="262">
        <f t="shared" si="161"/>
        <v>2432.3233291450874</v>
      </c>
      <c r="CR228" s="262">
        <f t="shared" si="162"/>
        <v>1275.3553739101455</v>
      </c>
      <c r="CS228" s="262">
        <f t="shared" si="163"/>
        <v>415.70127693906642</v>
      </c>
      <c r="CT228" s="349" t="s">
        <v>4393</v>
      </c>
      <c r="CU228" t="s">
        <v>4394</v>
      </c>
      <c r="CV228" t="s">
        <v>4395</v>
      </c>
      <c r="CW228">
        <v>34480</v>
      </c>
      <c r="CX228" s="262">
        <v>4.3243671693743505E-3</v>
      </c>
      <c r="CY228">
        <v>5408</v>
      </c>
      <c r="CZ228">
        <v>0.84315545000000003</v>
      </c>
      <c r="DA228">
        <v>21514</v>
      </c>
      <c r="DB228">
        <v>12440</v>
      </c>
      <c r="DC228">
        <v>230</v>
      </c>
      <c r="DD228">
        <v>166</v>
      </c>
      <c r="DE228">
        <v>54</v>
      </c>
      <c r="DF228">
        <v>76</v>
      </c>
      <c r="DG228">
        <v>18141</v>
      </c>
      <c r="DH228">
        <v>10489</v>
      </c>
      <c r="DI228">
        <v>194</v>
      </c>
      <c r="DJ228">
        <v>140</v>
      </c>
      <c r="DK228">
        <v>46</v>
      </c>
      <c r="DL228">
        <v>64</v>
      </c>
      <c r="DM228" s="262">
        <v>3373</v>
      </c>
      <c r="DN228" s="262">
        <v>1951</v>
      </c>
      <c r="DO228" s="262">
        <v>36</v>
      </c>
      <c r="DP228" s="262">
        <v>26</v>
      </c>
      <c r="DQ228" s="262">
        <v>8</v>
      </c>
      <c r="DR228" s="262">
        <v>12</v>
      </c>
      <c r="DS228" s="262">
        <v>0.62395591647331783</v>
      </c>
      <c r="DT228" s="262">
        <v>0.36078886310904873</v>
      </c>
      <c r="DU228" s="262">
        <v>6.670533642691415E-3</v>
      </c>
      <c r="DV228" s="262">
        <v>4.8143851508120651E-3</v>
      </c>
      <c r="DW228" s="262">
        <v>1.5661252900232019E-3</v>
      </c>
      <c r="DX228" s="262">
        <v>2.2041763341067284E-3</v>
      </c>
      <c r="DY228" s="262">
        <v>1720.55</v>
      </c>
      <c r="DZ228" s="262">
        <v>1075.8800000000001</v>
      </c>
      <c r="EA228" s="262">
        <v>5.05</v>
      </c>
      <c r="EB228" s="262">
        <v>181.76</v>
      </c>
      <c r="EC228" s="262">
        <v>41.34</v>
      </c>
      <c r="ED228" s="262">
        <v>57.18</v>
      </c>
      <c r="EE228" s="262">
        <f t="shared" si="128"/>
        <v>0.55830110066974703</v>
      </c>
      <c r="EF228" s="262">
        <f t="shared" si="129"/>
        <v>0.34911219562847201</v>
      </c>
      <c r="EG228" s="262">
        <f t="shared" si="130"/>
        <v>1.6386740044649806E-3</v>
      </c>
      <c r="EH228" s="262">
        <f t="shared" si="131"/>
        <v>5.8979284564664329E-2</v>
      </c>
      <c r="EI228" s="262">
        <f t="shared" si="132"/>
        <v>1.3414412543481646E-2</v>
      </c>
      <c r="EJ228" s="262">
        <f t="shared" si="133"/>
        <v>1.855433258916982E-2</v>
      </c>
      <c r="EK228" s="262">
        <v>8.9318069999999995E-4</v>
      </c>
      <c r="EP228" s="262">
        <v>7.3967089164708483E-4</v>
      </c>
      <c r="EQ228" s="262">
        <v>4.7855176004027869E-3</v>
      </c>
      <c r="EU228" s="262">
        <v>576.94000000000005</v>
      </c>
    </row>
    <row r="229" spans="1:151">
      <c r="A229" s="352">
        <v>9171</v>
      </c>
      <c r="B229" s="262">
        <v>9</v>
      </c>
      <c r="C229" s="262">
        <v>1</v>
      </c>
      <c r="D229" s="262">
        <v>71</v>
      </c>
      <c r="E229" s="262" t="s">
        <v>188</v>
      </c>
      <c r="F229" s="262" t="s">
        <v>2653</v>
      </c>
      <c r="G229" s="262" t="s">
        <v>2654</v>
      </c>
      <c r="H229" s="262" t="s">
        <v>2202</v>
      </c>
      <c r="I229" s="262">
        <v>1.5290696033709501E-3</v>
      </c>
      <c r="J229" s="262">
        <v>1.5339233038348083</v>
      </c>
      <c r="K229" s="262">
        <v>1.4262820512820513</v>
      </c>
      <c r="L229" s="262">
        <v>1.8874701375731116</v>
      </c>
      <c r="M229" s="262">
        <v>1.5488372093023255</v>
      </c>
      <c r="N229" s="262">
        <v>1.46680642907058</v>
      </c>
      <c r="O229" s="262">
        <v>2.0858164481525625</v>
      </c>
      <c r="P229" s="262">
        <v>1.493421052631579</v>
      </c>
      <c r="Q229" s="262">
        <v>1.4184451219512195</v>
      </c>
      <c r="R229" s="262">
        <v>1.4672036823935559</v>
      </c>
      <c r="S229" s="262">
        <v>1.3028846153846154</v>
      </c>
      <c r="T229" s="262">
        <v>1.3028846153846154</v>
      </c>
      <c r="U229">
        <v>2034</v>
      </c>
      <c r="V229">
        <v>2496</v>
      </c>
      <c r="W229">
        <v>12139</v>
      </c>
      <c r="X229">
        <v>4871</v>
      </c>
      <c r="Y229">
        <v>4797</v>
      </c>
      <c r="Z229">
        <v>2181</v>
      </c>
      <c r="AA229">
        <v>2288</v>
      </c>
      <c r="AB229">
        <v>0</v>
      </c>
      <c r="AC229">
        <v>3120</v>
      </c>
      <c r="AD229">
        <v>3560</v>
      </c>
      <c r="AE229">
        <v>22912</v>
      </c>
      <c r="AF229">
        <v>7427</v>
      </c>
      <c r="AG229">
        <v>8655</v>
      </c>
      <c r="AH229">
        <v>3136</v>
      </c>
      <c r="AI229" s="262">
        <v>2981</v>
      </c>
      <c r="AJ229" s="262">
        <v>0</v>
      </c>
      <c r="AK229" s="262">
        <v>0.73771341674154978</v>
      </c>
      <c r="AL229" s="262">
        <v>0.16074514412110319</v>
      </c>
      <c r="AM229" s="262">
        <v>6.9537568258795882E-2</v>
      </c>
      <c r="AN229" s="262">
        <v>2.5851938895417155E-2</v>
      </c>
      <c r="AO229" s="262">
        <v>6.1519319831340293E-3</v>
      </c>
      <c r="AP229" s="262">
        <v>2.7111363267952666E-2</v>
      </c>
      <c r="AQ229" s="262">
        <v>0.11446344626357595</v>
      </c>
      <c r="AR229" s="262">
        <v>0.20100502512562815</v>
      </c>
      <c r="AS229" s="262">
        <v>0.16495785378505431</v>
      </c>
      <c r="AT229" s="262">
        <v>0.13349003079915708</v>
      </c>
      <c r="AU229" s="262">
        <v>0.1372588750202626</v>
      </c>
      <c r="AV229" s="262">
        <v>0.10044172475279624</v>
      </c>
      <c r="AW229" s="262">
        <v>4.5651645323391152E-2</v>
      </c>
      <c r="AX229" s="262">
        <v>2.9806289512076513E-2</v>
      </c>
      <c r="AY229" s="262">
        <v>4.5813746150105368E-2</v>
      </c>
      <c r="AZ229" s="262">
        <v>21345</v>
      </c>
      <c r="BA229" s="262">
        <v>4651</v>
      </c>
      <c r="BB229" s="262">
        <v>2012</v>
      </c>
      <c r="BC229" s="262">
        <v>748</v>
      </c>
      <c r="BD229" s="262">
        <v>178</v>
      </c>
      <c r="BE229" s="262">
        <v>49352</v>
      </c>
      <c r="BF229" s="262">
        <v>1</v>
      </c>
      <c r="BG229" s="262">
        <v>2</v>
      </c>
      <c r="BH229" s="262">
        <v>3.6</v>
      </c>
      <c r="BI229" s="262">
        <v>8</v>
      </c>
      <c r="BJ229" s="262">
        <v>31</v>
      </c>
      <c r="BK229" s="262">
        <f t="shared" si="134"/>
        <v>49392</v>
      </c>
      <c r="BL229" s="262">
        <f t="shared" si="135"/>
        <v>40</v>
      </c>
      <c r="BM229" s="274">
        <f t="shared" si="136"/>
        <v>8.1050413357108126E-4</v>
      </c>
      <c r="BN229" s="262">
        <f t="shared" si="137"/>
        <v>1.1280151615384298E-3</v>
      </c>
      <c r="BO229" s="262">
        <f t="shared" si="124"/>
        <v>2.4579051376506149E-4</v>
      </c>
      <c r="BP229" s="262">
        <f t="shared" si="125"/>
        <v>1.0632778191685738E-4</v>
      </c>
      <c r="BQ229" s="262">
        <f t="shared" si="126"/>
        <v>3.9529413953185546E-5</v>
      </c>
      <c r="BR229" s="262">
        <f t="shared" si="127"/>
        <v>9.4067321974158126E-6</v>
      </c>
      <c r="BS229" s="262">
        <f t="shared" si="138"/>
        <v>120.69762228461198</v>
      </c>
      <c r="BT229" s="262">
        <f t="shared" si="139"/>
        <v>26.299584972861581</v>
      </c>
      <c r="BU229" s="262">
        <f t="shared" si="140"/>
        <v>11.377072665103739</v>
      </c>
      <c r="BV229" s="262">
        <f t="shared" si="141"/>
        <v>4.2296472929908537</v>
      </c>
      <c r="BW229" s="262">
        <f t="shared" si="142"/>
        <v>1.0065203451234919</v>
      </c>
      <c r="BX229" s="262">
        <f t="shared" si="143"/>
        <v>120.69762228461198</v>
      </c>
      <c r="BY229" s="262">
        <f t="shared" si="144"/>
        <v>52.599169945723162</v>
      </c>
      <c r="BZ229" s="262">
        <f t="shared" si="145"/>
        <v>40.957461594373463</v>
      </c>
      <c r="CA229" s="262">
        <f t="shared" si="146"/>
        <v>33.83717834392683</v>
      </c>
      <c r="CB229" s="262">
        <f t="shared" si="147"/>
        <v>31.202130698828249</v>
      </c>
      <c r="CC229" s="262">
        <f t="shared" si="148"/>
        <v>279.29356286746366</v>
      </c>
      <c r="CD229" s="262">
        <f t="shared" si="149"/>
        <v>7.5720292413005827</v>
      </c>
      <c r="CE229" s="262">
        <f t="shared" si="150"/>
        <v>31.968903725042598</v>
      </c>
      <c r="CF229" s="262">
        <f t="shared" si="151"/>
        <v>56.139409621600741</v>
      </c>
      <c r="CG229" s="262">
        <f t="shared" si="152"/>
        <v>46.071666706597945</v>
      </c>
      <c r="CH229" s="262">
        <f t="shared" si="153"/>
        <v>37.282906309184042</v>
      </c>
      <c r="CI229" s="262">
        <f t="shared" si="154"/>
        <v>38.335520239589052</v>
      </c>
      <c r="CJ229" s="262">
        <f t="shared" si="155"/>
        <v>28.052727166761578</v>
      </c>
      <c r="CK229" s="262">
        <f t="shared" si="156"/>
        <v>12.750210673131701</v>
      </c>
      <c r="CL229" s="262">
        <f t="shared" si="157"/>
        <v>8.3247047936869638</v>
      </c>
      <c r="CM229" s="262">
        <f t="shared" si="158"/>
        <v>12.795484390568475</v>
      </c>
      <c r="CN229" s="262">
        <f>CD229*parameters!J$4+CE229*parameters!K$4+CF229*parameters!L$4+CG229*parameters!M$4+CH229*parameters!N$4+CI229*parameters!O$4+CJ229*parameters!P$4+CK229*parameters!Q$4+CL229*parameters!R$4+CM229*parameters!S$4</f>
        <v>29490.224287525976</v>
      </c>
      <c r="CO229" s="262">
        <f t="shared" si="159"/>
        <v>21755.334119625422</v>
      </c>
      <c r="CP229" s="262">
        <f t="shared" si="160"/>
        <v>4740.4103532620211</v>
      </c>
      <c r="CQ229" s="262">
        <f t="shared" si="161"/>
        <v>2050.6784843610376</v>
      </c>
      <c r="CR229" s="262">
        <f t="shared" si="162"/>
        <v>762.37947629326845</v>
      </c>
      <c r="CS229" s="262">
        <f t="shared" si="163"/>
        <v>181.421853984227</v>
      </c>
      <c r="CT229" s="349" t="s">
        <v>4396</v>
      </c>
      <c r="CU229" t="s">
        <v>4397</v>
      </c>
      <c r="CV229" t="s">
        <v>4398</v>
      </c>
      <c r="CW229">
        <v>69628</v>
      </c>
      <c r="CX229" s="262">
        <v>8.7325126818212657E-3</v>
      </c>
      <c r="CY229">
        <v>5427</v>
      </c>
      <c r="CZ229">
        <v>0.92205722000000001</v>
      </c>
      <c r="DA229">
        <v>44186</v>
      </c>
      <c r="DB229">
        <v>24363</v>
      </c>
      <c r="DC229">
        <v>387</v>
      </c>
      <c r="DD229">
        <v>458</v>
      </c>
      <c r="DE229">
        <v>82</v>
      </c>
      <c r="DF229">
        <v>146</v>
      </c>
      <c r="DG229">
        <v>40745</v>
      </c>
      <c r="DH229">
        <v>22464</v>
      </c>
      <c r="DI229">
        <v>355</v>
      </c>
      <c r="DJ229">
        <v>423</v>
      </c>
      <c r="DK229">
        <v>77</v>
      </c>
      <c r="DL229">
        <v>138</v>
      </c>
      <c r="DM229" s="262">
        <v>3441</v>
      </c>
      <c r="DN229" s="262">
        <v>1899</v>
      </c>
      <c r="DO229" s="262">
        <v>32</v>
      </c>
      <c r="DP229" s="262">
        <v>35</v>
      </c>
      <c r="DQ229" s="262">
        <v>5</v>
      </c>
      <c r="DR229" s="262">
        <v>8</v>
      </c>
      <c r="DS229" s="262">
        <v>0.63460102257712414</v>
      </c>
      <c r="DT229" s="262">
        <v>0.34990233813982879</v>
      </c>
      <c r="DU229" s="262">
        <v>5.5581088068018614E-3</v>
      </c>
      <c r="DV229" s="262">
        <v>6.5778135232952258E-3</v>
      </c>
      <c r="DW229" s="262">
        <v>1.177687137358534E-3</v>
      </c>
      <c r="DX229" s="262">
        <v>2.096857586028609E-3</v>
      </c>
      <c r="DY229" s="262">
        <v>3474.43</v>
      </c>
      <c r="DZ229" s="262">
        <v>2172.6</v>
      </c>
      <c r="EA229" s="262">
        <v>10.210000000000001</v>
      </c>
      <c r="EB229" s="262">
        <v>367.05</v>
      </c>
      <c r="EC229" s="262">
        <v>83.48</v>
      </c>
      <c r="ED229" s="262">
        <v>115.48</v>
      </c>
      <c r="EE229" s="262">
        <f t="shared" si="128"/>
        <v>0.55829831679588648</v>
      </c>
      <c r="EF229" s="262">
        <f t="shared" si="129"/>
        <v>0.34911019162013424</v>
      </c>
      <c r="EG229" s="262">
        <f t="shared" si="130"/>
        <v>1.6406218615675093E-3</v>
      </c>
      <c r="EH229" s="262">
        <f t="shared" si="131"/>
        <v>5.8980436267223726E-2</v>
      </c>
      <c r="EI229" s="262">
        <f t="shared" si="132"/>
        <v>1.3414212830916324E-2</v>
      </c>
      <c r="EJ229" s="262">
        <f t="shared" si="133"/>
        <v>1.8556220624271886E-2</v>
      </c>
      <c r="EK229" s="262">
        <v>1.8036716E-3</v>
      </c>
      <c r="EP229" s="262">
        <v>1.3218177779011761E-3</v>
      </c>
      <c r="EQ229" s="262">
        <v>8.5518874841562249E-3</v>
      </c>
      <c r="EU229" s="262">
        <v>1031.02</v>
      </c>
    </row>
    <row r="230" spans="1:151">
      <c r="A230" s="352">
        <v>9172</v>
      </c>
      <c r="B230" s="262">
        <v>9</v>
      </c>
      <c r="C230" s="262">
        <v>1</v>
      </c>
      <c r="D230" s="262">
        <v>72</v>
      </c>
      <c r="E230" s="262" t="s">
        <v>188</v>
      </c>
      <c r="F230" s="262" t="s">
        <v>2655</v>
      </c>
      <c r="G230" s="262" t="s">
        <v>2656</v>
      </c>
      <c r="H230" s="262" t="s">
        <v>2202</v>
      </c>
      <c r="I230" s="262">
        <v>1.2141554619979117E-3</v>
      </c>
      <c r="J230" s="262">
        <v>1.9506126995915336</v>
      </c>
      <c r="K230" s="262">
        <v>1.7339990921470723</v>
      </c>
      <c r="L230" s="262">
        <v>2.4233983286908076</v>
      </c>
      <c r="M230" s="262">
        <v>2.2384887839433296</v>
      </c>
      <c r="N230" s="262">
        <v>2.2061068702290076</v>
      </c>
      <c r="O230" s="262">
        <v>2.7743772241992883</v>
      </c>
      <c r="P230" s="262">
        <v>2.1145631067961164</v>
      </c>
      <c r="Q230" s="262">
        <v>1.6153846153846154</v>
      </c>
      <c r="R230" s="262">
        <v>1.629842180774749</v>
      </c>
      <c r="S230" s="262">
        <v>1.6943765281173595</v>
      </c>
      <c r="T230" s="262">
        <v>1.6943765281173595</v>
      </c>
      <c r="U230">
        <v>2693</v>
      </c>
      <c r="V230">
        <v>2203</v>
      </c>
      <c r="W230">
        <v>9693</v>
      </c>
      <c r="X230">
        <v>3589</v>
      </c>
      <c r="Y230">
        <v>2950</v>
      </c>
      <c r="Z230">
        <v>1438</v>
      </c>
      <c r="AA230">
        <v>2250</v>
      </c>
      <c r="AB230">
        <v>0</v>
      </c>
      <c r="AC230">
        <v>5253</v>
      </c>
      <c r="AD230">
        <v>3820</v>
      </c>
      <c r="AE230">
        <v>23490</v>
      </c>
      <c r="AF230">
        <v>8000</v>
      </c>
      <c r="AG230">
        <v>7165</v>
      </c>
      <c r="AH230">
        <v>2333</v>
      </c>
      <c r="AI230" s="262">
        <v>3812</v>
      </c>
      <c r="AJ230" s="262">
        <v>0</v>
      </c>
      <c r="AK230" s="262">
        <v>0.56531011969532097</v>
      </c>
      <c r="AL230" s="262">
        <v>0.22228509249183895</v>
      </c>
      <c r="AM230" s="262">
        <v>0.16052230685527746</v>
      </c>
      <c r="AN230" s="262">
        <v>4.2568008705114256E-2</v>
      </c>
      <c r="AO230" s="262">
        <v>9.314472252448313E-3</v>
      </c>
      <c r="AP230" s="262">
        <v>6.0212002994837845E-2</v>
      </c>
      <c r="AQ230" s="262">
        <v>0.17496157938290577</v>
      </c>
      <c r="AR230" s="262">
        <v>0.22965677582062496</v>
      </c>
      <c r="AS230" s="262">
        <v>0.19190605666548449</v>
      </c>
      <c r="AT230" s="262">
        <v>0.11646372699688695</v>
      </c>
      <c r="AU230" s="262">
        <v>8.8820585569610283E-2</v>
      </c>
      <c r="AV230" s="262">
        <v>5.8419040863774287E-2</v>
      </c>
      <c r="AW230" s="262">
        <v>2.7623438546715531E-2</v>
      </c>
      <c r="AX230" s="262">
        <v>1.8284273160736098E-2</v>
      </c>
      <c r="AY230" s="262">
        <v>3.3652519998423773E-2</v>
      </c>
      <c r="AZ230" s="262">
        <v>12988</v>
      </c>
      <c r="BA230" s="262">
        <v>5107</v>
      </c>
      <c r="BB230" s="262">
        <v>3688</v>
      </c>
      <c r="BC230" s="262">
        <v>978</v>
      </c>
      <c r="BD230" s="262">
        <v>214</v>
      </c>
      <c r="BE230" s="262">
        <v>50754</v>
      </c>
      <c r="BF230" s="262">
        <v>1</v>
      </c>
      <c r="BG230" s="262">
        <v>2</v>
      </c>
      <c r="BH230" s="262">
        <v>3.86</v>
      </c>
      <c r="BI230" s="262">
        <v>8</v>
      </c>
      <c r="BJ230" s="262">
        <v>26</v>
      </c>
      <c r="BK230" s="262">
        <f t="shared" si="134"/>
        <v>50826</v>
      </c>
      <c r="BL230" s="262">
        <f t="shared" si="135"/>
        <v>72</v>
      </c>
      <c r="BM230" s="274">
        <f t="shared" si="136"/>
        <v>1.4186074004019387E-3</v>
      </c>
      <c r="BN230" s="262">
        <f t="shared" si="137"/>
        <v>6.8637436955076728E-4</v>
      </c>
      <c r="BO230" s="262">
        <f t="shared" si="124"/>
        <v>2.6988865916967726E-4</v>
      </c>
      <c r="BP230" s="262">
        <f t="shared" si="125"/>
        <v>1.9489903564083998E-4</v>
      </c>
      <c r="BQ230" s="262">
        <f t="shared" si="126"/>
        <v>5.1684180275689127E-5</v>
      </c>
      <c r="BR230" s="262">
        <f t="shared" si="127"/>
        <v>1.1309217360938111E-5</v>
      </c>
      <c r="BS230" s="262">
        <f t="shared" si="138"/>
        <v>73.442057541932101</v>
      </c>
      <c r="BT230" s="262">
        <f t="shared" si="139"/>
        <v>28.878086531155468</v>
      </c>
      <c r="BU230" s="262">
        <f t="shared" si="140"/>
        <v>20.854196813569878</v>
      </c>
      <c r="BV230" s="262">
        <f t="shared" si="141"/>
        <v>5.5302072894987369</v>
      </c>
      <c r="BW230" s="262">
        <f t="shared" si="142"/>
        <v>1.2100862576203779</v>
      </c>
      <c r="BX230" s="262">
        <f t="shared" si="143"/>
        <v>73.442057541932101</v>
      </c>
      <c r="BY230" s="262">
        <f t="shared" si="144"/>
        <v>57.756173062310936</v>
      </c>
      <c r="BZ230" s="262">
        <f t="shared" si="145"/>
        <v>80.497199700379724</v>
      </c>
      <c r="CA230" s="262">
        <f t="shared" si="146"/>
        <v>44.241658315989895</v>
      </c>
      <c r="CB230" s="262">
        <f t="shared" si="147"/>
        <v>31.462242698129828</v>
      </c>
      <c r="CC230" s="262">
        <f t="shared" si="148"/>
        <v>287.3993313187425</v>
      </c>
      <c r="CD230" s="262">
        <f t="shared" si="149"/>
        <v>17.304889398078519</v>
      </c>
      <c r="CE230" s="262">
        <f t="shared" si="150"/>
        <v>50.283840921118198</v>
      </c>
      <c r="CF230" s="262">
        <f t="shared" si="151"/>
        <v>66.003203803665969</v>
      </c>
      <c r="CG230" s="262">
        <f t="shared" si="152"/>
        <v>55.153672361676946</v>
      </c>
      <c r="CH230" s="262">
        <f t="shared" si="153"/>
        <v>33.471597261793889</v>
      </c>
      <c r="CI230" s="262">
        <f t="shared" si="154"/>
        <v>25.526976900045145</v>
      </c>
      <c r="CJ230" s="262">
        <f t="shared" si="155"/>
        <v>16.789593280531022</v>
      </c>
      <c r="CK230" s="262">
        <f t="shared" si="156"/>
        <v>7.9389577670504199</v>
      </c>
      <c r="CL230" s="262">
        <f t="shared" si="157"/>
        <v>5.2548878800447847</v>
      </c>
      <c r="CM230" s="262">
        <f t="shared" si="158"/>
        <v>9.6717117447376015</v>
      </c>
      <c r="CN230" s="262">
        <f>CD230*parameters!J$4+CE230*parameters!K$4+CF230*parameters!L$4+CG230*parameters!M$4+CH230*parameters!N$4+CI230*parameters!O$4+CJ230*parameters!P$4+CK230*parameters!Q$4+CL230*parameters!R$4+CM230*parameters!S$4</f>
        <v>26034.600201776411</v>
      </c>
      <c r="CO230" s="262">
        <f t="shared" si="159"/>
        <v>14717.62295628605</v>
      </c>
      <c r="CP230" s="262">
        <f t="shared" si="160"/>
        <v>5787.1035138399184</v>
      </c>
      <c r="CQ230" s="262">
        <f t="shared" si="161"/>
        <v>4179.1340824440213</v>
      </c>
      <c r="CR230" s="262">
        <f t="shared" si="162"/>
        <v>1108.2410880233876</v>
      </c>
      <c r="CS230" s="262">
        <f t="shared" si="163"/>
        <v>242.49856118303163</v>
      </c>
      <c r="CT230" s="349" t="s">
        <v>4399</v>
      </c>
      <c r="CU230" t="s">
        <v>4400</v>
      </c>
      <c r="CV230" t="s">
        <v>4401</v>
      </c>
      <c r="CW230">
        <v>64182</v>
      </c>
      <c r="CX230" s="262">
        <v>8.0494934357536116E-3</v>
      </c>
      <c r="CY230">
        <v>6060</v>
      </c>
      <c r="CZ230">
        <v>0.90558099999999997</v>
      </c>
      <c r="DA230">
        <v>41215</v>
      </c>
      <c r="DB230">
        <v>22187</v>
      </c>
      <c r="DC230">
        <v>305</v>
      </c>
      <c r="DD230">
        <v>270</v>
      </c>
      <c r="DE230">
        <v>87</v>
      </c>
      <c r="DF230">
        <v>122</v>
      </c>
      <c r="DG230">
        <v>37325</v>
      </c>
      <c r="DH230">
        <v>20091</v>
      </c>
      <c r="DI230">
        <v>279</v>
      </c>
      <c r="DJ230">
        <v>247</v>
      </c>
      <c r="DK230">
        <v>82</v>
      </c>
      <c r="DL230">
        <v>111</v>
      </c>
      <c r="DM230" s="262">
        <v>3890</v>
      </c>
      <c r="DN230" s="262">
        <v>2096</v>
      </c>
      <c r="DO230" s="262">
        <v>26</v>
      </c>
      <c r="DP230" s="262">
        <v>23</v>
      </c>
      <c r="DQ230" s="262">
        <v>5</v>
      </c>
      <c r="DR230" s="262">
        <v>11</v>
      </c>
      <c r="DS230" s="262">
        <v>0.64215823751207501</v>
      </c>
      <c r="DT230" s="262">
        <v>0.34568882241126797</v>
      </c>
      <c r="DU230" s="262">
        <v>4.7521111838210086E-3</v>
      </c>
      <c r="DV230" s="262">
        <v>4.2067869496120406E-3</v>
      </c>
      <c r="DW230" s="262">
        <v>1.3555202393194354E-3</v>
      </c>
      <c r="DX230" s="262">
        <v>1.9008444735284036E-3</v>
      </c>
      <c r="DY230" s="262">
        <v>3202.69</v>
      </c>
      <c r="DZ230" s="262">
        <v>2002.68</v>
      </c>
      <c r="EA230" s="262">
        <v>9.41</v>
      </c>
      <c r="EB230" s="262">
        <v>338.35</v>
      </c>
      <c r="EC230" s="262">
        <v>76.95</v>
      </c>
      <c r="ED230" s="262">
        <v>106.45</v>
      </c>
      <c r="EE230" s="262">
        <f t="shared" si="128"/>
        <v>0.55829743764958961</v>
      </c>
      <c r="EF230" s="262">
        <f t="shared" si="129"/>
        <v>0.34911000203956055</v>
      </c>
      <c r="EG230" s="262">
        <f t="shared" si="130"/>
        <v>1.6403644712047179E-3</v>
      </c>
      <c r="EH230" s="262">
        <f t="shared" si="131"/>
        <v>5.8981649185134571E-2</v>
      </c>
      <c r="EI230" s="262">
        <f t="shared" si="132"/>
        <v>1.3414032524888741E-2</v>
      </c>
      <c r="EJ230" s="262">
        <f t="shared" si="133"/>
        <v>1.8556514129621917E-2</v>
      </c>
      <c r="EK230" s="262">
        <v>1.6626010999999999E-3</v>
      </c>
      <c r="EP230" s="262">
        <v>1.2570378228539268E-3</v>
      </c>
      <c r="EQ230" s="262">
        <v>8.1327745806572139E-3</v>
      </c>
      <c r="EU230" s="262">
        <v>980.49</v>
      </c>
    </row>
    <row r="231" spans="1:151">
      <c r="A231" s="352">
        <v>9173</v>
      </c>
      <c r="B231" s="262">
        <v>9</v>
      </c>
      <c r="C231" s="262">
        <v>1</v>
      </c>
      <c r="D231" s="262">
        <v>73</v>
      </c>
      <c r="E231" s="262" t="s">
        <v>188</v>
      </c>
      <c r="F231" s="262" t="s">
        <v>2657</v>
      </c>
      <c r="G231" s="262" t="s">
        <v>2658</v>
      </c>
      <c r="H231" s="262" t="s">
        <v>2202</v>
      </c>
      <c r="I231" s="262">
        <v>1.4991054620454739E-3</v>
      </c>
      <c r="J231" s="262">
        <v>1.7086584912671869</v>
      </c>
      <c r="K231" s="262">
        <v>1.5780296425457716</v>
      </c>
      <c r="L231" s="262">
        <v>2.2244382511757532</v>
      </c>
      <c r="M231" s="262">
        <v>1.9051499348109517</v>
      </c>
      <c r="N231" s="262">
        <v>1.9263157894736842</v>
      </c>
      <c r="O231" s="262">
        <v>2.3510405257393208</v>
      </c>
      <c r="P231" s="262">
        <v>1.9525302283922974</v>
      </c>
      <c r="Q231" s="262">
        <v>1.8278972935461486</v>
      </c>
      <c r="R231" s="262">
        <v>1.7515384615384615</v>
      </c>
      <c r="S231" s="262">
        <v>1.6639209225700164</v>
      </c>
      <c r="T231" s="262">
        <v>1.6639209225700164</v>
      </c>
      <c r="U231">
        <v>2691</v>
      </c>
      <c r="V231">
        <v>2294</v>
      </c>
      <c r="W231">
        <v>11482</v>
      </c>
      <c r="X231">
        <v>4493</v>
      </c>
      <c r="Y231">
        <v>4059</v>
      </c>
      <c r="Z231">
        <v>2741</v>
      </c>
      <c r="AA231">
        <v>3339</v>
      </c>
      <c r="AB231">
        <v>0</v>
      </c>
      <c r="AC231">
        <v>4598</v>
      </c>
      <c r="AD231">
        <v>3620</v>
      </c>
      <c r="AE231">
        <v>25541</v>
      </c>
      <c r="AF231">
        <v>8590</v>
      </c>
      <c r="AG231">
        <v>8653</v>
      </c>
      <c r="AH231">
        <v>4911</v>
      </c>
      <c r="AI231" s="262">
        <v>5555</v>
      </c>
      <c r="AJ231" s="262">
        <v>0</v>
      </c>
      <c r="AK231" s="262">
        <v>0.61991045933655309</v>
      </c>
      <c r="AL231" s="262">
        <v>0.19776500863679627</v>
      </c>
      <c r="AM231" s="262">
        <v>0.13744844361405859</v>
      </c>
      <c r="AN231" s="262">
        <v>3.694433672929813E-2</v>
      </c>
      <c r="AO231" s="262">
        <v>7.9317516832939691E-3</v>
      </c>
      <c r="AP231" s="262">
        <v>5.37216942185057E-2</v>
      </c>
      <c r="AQ231" s="262">
        <v>0.1425961386434306</v>
      </c>
      <c r="AR231" s="262">
        <v>0.21938408024875708</v>
      </c>
      <c r="AS231" s="262">
        <v>0.17499077701456353</v>
      </c>
      <c r="AT231" s="262">
        <v>0.11835286263900356</v>
      </c>
      <c r="AU231" s="262">
        <v>0.10310419338404511</v>
      </c>
      <c r="AV231" s="262">
        <v>7.5241993570261581E-2</v>
      </c>
      <c r="AW231" s="262">
        <v>3.7875726859090353E-2</v>
      </c>
      <c r="AX231" s="262">
        <v>2.3523004760817243E-2</v>
      </c>
      <c r="AY231" s="262">
        <v>5.1209528661525221E-2</v>
      </c>
      <c r="AZ231" s="262">
        <v>17585</v>
      </c>
      <c r="BA231" s="262">
        <v>5610</v>
      </c>
      <c r="BB231" s="262">
        <v>3899</v>
      </c>
      <c r="BC231" s="262">
        <v>1048</v>
      </c>
      <c r="BD231" s="262">
        <v>225</v>
      </c>
      <c r="BE231" s="262">
        <v>56930</v>
      </c>
      <c r="BF231" s="262">
        <v>1</v>
      </c>
      <c r="BG231" s="262">
        <v>2</v>
      </c>
      <c r="BH231" s="262">
        <v>3.21</v>
      </c>
      <c r="BI231" s="262">
        <v>8.4</v>
      </c>
      <c r="BJ231" s="262">
        <v>30</v>
      </c>
      <c r="BK231" s="262">
        <f t="shared" si="134"/>
        <v>56874</v>
      </c>
      <c r="BL231" s="262">
        <f t="shared" si="135"/>
        <v>-56</v>
      </c>
      <c r="BM231" s="274">
        <f t="shared" si="136"/>
        <v>-9.8366414895485689E-4</v>
      </c>
      <c r="BN231" s="262">
        <f t="shared" si="137"/>
        <v>9.2931115557054521E-4</v>
      </c>
      <c r="BO231" s="262">
        <f t="shared" si="124"/>
        <v>2.9647060464889162E-4</v>
      </c>
      <c r="BP231" s="262">
        <f t="shared" si="125"/>
        <v>2.0604971257148457E-4</v>
      </c>
      <c r="BQ231" s="262">
        <f t="shared" si="126"/>
        <v>5.5383456982538041E-5</v>
      </c>
      <c r="BR231" s="262">
        <f t="shared" si="127"/>
        <v>1.189053227201437E-5</v>
      </c>
      <c r="BS231" s="262">
        <f t="shared" si="138"/>
        <v>99.436293646048341</v>
      </c>
      <c r="BT231" s="262">
        <f t="shared" si="139"/>
        <v>31.722354697431403</v>
      </c>
      <c r="BU231" s="262">
        <f t="shared" si="140"/>
        <v>22.047319245148849</v>
      </c>
      <c r="BV231" s="262">
        <f t="shared" si="141"/>
        <v>5.9260298971315706</v>
      </c>
      <c r="BW231" s="262">
        <f t="shared" si="142"/>
        <v>1.2722869531055376</v>
      </c>
      <c r="BX231" s="262">
        <f t="shared" si="143"/>
        <v>99.436293646048341</v>
      </c>
      <c r="BY231" s="262">
        <f t="shared" si="144"/>
        <v>63.444709394862805</v>
      </c>
      <c r="BZ231" s="262">
        <f t="shared" si="145"/>
        <v>70.771894776927809</v>
      </c>
      <c r="CA231" s="262">
        <f t="shared" si="146"/>
        <v>49.778651135905193</v>
      </c>
      <c r="CB231" s="262">
        <f t="shared" si="147"/>
        <v>38.168608593166127</v>
      </c>
      <c r="CC231" s="262">
        <f t="shared" si="148"/>
        <v>321.60015754691028</v>
      </c>
      <c r="CD231" s="262">
        <f t="shared" si="149"/>
        <v>17.276905324358374</v>
      </c>
      <c r="CE231" s="262">
        <f t="shared" si="150"/>
        <v>45.858940653308345</v>
      </c>
      <c r="CF231" s="262">
        <f t="shared" si="151"/>
        <v>70.553954771284282</v>
      </c>
      <c r="CG231" s="262">
        <f t="shared" si="152"/>
        <v>56.27706145713988</v>
      </c>
      <c r="CH231" s="262">
        <f t="shared" si="153"/>
        <v>38.062299270831375</v>
      </c>
      <c r="CI231" s="262">
        <f t="shared" si="154"/>
        <v>33.158324836056011</v>
      </c>
      <c r="CJ231" s="262">
        <f t="shared" si="155"/>
        <v>24.197836986339734</v>
      </c>
      <c r="CK231" s="262">
        <f t="shared" si="156"/>
        <v>12.180839725087198</v>
      </c>
      <c r="CL231" s="262">
        <f t="shared" si="157"/>
        <v>7.565002037055546</v>
      </c>
      <c r="CM231" s="262">
        <f t="shared" si="158"/>
        <v>16.46899248544953</v>
      </c>
      <c r="CN231" s="262">
        <f>CD231*parameters!J$4+CE231*parameters!K$4+CF231*parameters!L$4+CG231*parameters!M$4+CH231*parameters!N$4+CI231*parameters!O$4+CJ231*parameters!P$4+CK231*parameters!Q$4+CL231*parameters!R$4+CM231*parameters!S$4</f>
        <v>31693.657955476127</v>
      </c>
      <c r="CO231" s="262">
        <f t="shared" si="159"/>
        <v>19647.230061234804</v>
      </c>
      <c r="CP231" s="262">
        <f t="shared" si="160"/>
        <v>6267.8965392964028</v>
      </c>
      <c r="CQ231" s="262">
        <f t="shared" si="161"/>
        <v>4356.2439584165195</v>
      </c>
      <c r="CR231" s="262">
        <f t="shared" si="162"/>
        <v>1170.9011716903085</v>
      </c>
      <c r="CS231" s="262">
        <f t="shared" si="163"/>
        <v>251.38622483809107</v>
      </c>
      <c r="CT231" s="349" t="s">
        <v>4402</v>
      </c>
      <c r="CU231" t="s">
        <v>4403</v>
      </c>
      <c r="CV231" t="s">
        <v>4404</v>
      </c>
      <c r="CW231">
        <v>78997</v>
      </c>
      <c r="CX231" s="262">
        <v>9.9075415684183737E-3</v>
      </c>
      <c r="CY231">
        <v>7625</v>
      </c>
      <c r="CZ231">
        <v>0.90347734999999996</v>
      </c>
      <c r="DA231">
        <v>47562</v>
      </c>
      <c r="DB231">
        <v>30125</v>
      </c>
      <c r="DC231">
        <v>514</v>
      </c>
      <c r="DD231">
        <v>449</v>
      </c>
      <c r="DE231">
        <v>159</v>
      </c>
      <c r="DF231">
        <v>184</v>
      </c>
      <c r="DG231">
        <v>42971</v>
      </c>
      <c r="DH231">
        <v>27215</v>
      </c>
      <c r="DI231">
        <v>466</v>
      </c>
      <c r="DJ231">
        <v>405</v>
      </c>
      <c r="DK231">
        <v>146</v>
      </c>
      <c r="DL231">
        <v>167</v>
      </c>
      <c r="DM231" s="262">
        <v>4591</v>
      </c>
      <c r="DN231" s="262">
        <v>2910</v>
      </c>
      <c r="DO231" s="262">
        <v>48</v>
      </c>
      <c r="DP231" s="262">
        <v>44</v>
      </c>
      <c r="DQ231" s="262">
        <v>13</v>
      </c>
      <c r="DR231" s="262">
        <v>17</v>
      </c>
      <c r="DS231" s="262">
        <v>0.60207349646189101</v>
      </c>
      <c r="DT231" s="262">
        <v>0.38134359532640483</v>
      </c>
      <c r="DU231" s="262">
        <v>6.5065761990961684E-3</v>
      </c>
      <c r="DV231" s="262">
        <v>5.6837601427902323E-3</v>
      </c>
      <c r="DW231" s="262">
        <v>2.0127346608099042E-3</v>
      </c>
      <c r="DX231" s="262">
        <v>2.3292023747737258E-3</v>
      </c>
      <c r="DY231" s="262">
        <v>3941.95</v>
      </c>
      <c r="DZ231" s="262">
        <v>2464.9499999999998</v>
      </c>
      <c r="EA231" s="262">
        <v>11.58</v>
      </c>
      <c r="EB231" s="262">
        <v>416.45</v>
      </c>
      <c r="EC231" s="262">
        <v>94.71</v>
      </c>
      <c r="ED231" s="262">
        <v>131.02000000000001</v>
      </c>
      <c r="EE231" s="262">
        <f t="shared" si="128"/>
        <v>0.55829766622383736</v>
      </c>
      <c r="EF231" s="262">
        <f t="shared" si="129"/>
        <v>0.34911042310492219</v>
      </c>
      <c r="EG231" s="262">
        <f t="shared" si="130"/>
        <v>1.6400733075944741E-3</v>
      </c>
      <c r="EH231" s="262">
        <f t="shared" si="131"/>
        <v>5.8981738251098335E-2</v>
      </c>
      <c r="EI231" s="262">
        <f t="shared" si="132"/>
        <v>1.3413760186724754E-2</v>
      </c>
      <c r="EJ231" s="262">
        <f t="shared" si="133"/>
        <v>1.8556338925822799E-2</v>
      </c>
      <c r="EK231" s="262">
        <v>2.0463680999999998E-3</v>
      </c>
      <c r="EP231" s="262">
        <v>1.4858247657084441E-3</v>
      </c>
      <c r="EQ231" s="262">
        <v>9.6129787554282628E-3</v>
      </c>
      <c r="EU231" s="262">
        <v>1158.94</v>
      </c>
    </row>
    <row r="232" spans="1:151">
      <c r="A232" s="352">
        <v>9174</v>
      </c>
      <c r="B232" s="262">
        <v>9</v>
      </c>
      <c r="C232" s="262">
        <v>1</v>
      </c>
      <c r="D232" s="262">
        <v>74</v>
      </c>
      <c r="E232" s="262" t="s">
        <v>188</v>
      </c>
      <c r="F232" s="262" t="s">
        <v>2659</v>
      </c>
      <c r="G232" s="262" t="s">
        <v>2660</v>
      </c>
      <c r="H232" s="262" t="s">
        <v>2202</v>
      </c>
      <c r="I232" s="262">
        <v>1.7470626950245468E-3</v>
      </c>
      <c r="J232" s="262">
        <v>1.5870698644421273</v>
      </c>
      <c r="K232" s="262">
        <v>1.4203296703296704</v>
      </c>
      <c r="L232" s="262">
        <v>2.0741267110479469</v>
      </c>
      <c r="M232" s="262">
        <v>1.7182862613690761</v>
      </c>
      <c r="N232" s="262">
        <v>1.8008994276369583</v>
      </c>
      <c r="O232" s="262">
        <v>2.3362692670651146</v>
      </c>
      <c r="P232" s="262">
        <v>1.7500906782734857</v>
      </c>
      <c r="Q232" s="262">
        <v>1.5567748091603053</v>
      </c>
      <c r="R232" s="262">
        <v>1.5626016260162601</v>
      </c>
      <c r="S232" s="262">
        <v>1.5426356589147288</v>
      </c>
      <c r="T232" s="262">
        <v>1.5426356589147288</v>
      </c>
      <c r="U232">
        <v>959</v>
      </c>
      <c r="V232">
        <v>1456</v>
      </c>
      <c r="W232">
        <v>13369</v>
      </c>
      <c r="X232">
        <v>6624</v>
      </c>
      <c r="Y232">
        <v>5936</v>
      </c>
      <c r="Z232">
        <v>3941</v>
      </c>
      <c r="AA232">
        <v>4257</v>
      </c>
      <c r="AB232">
        <v>0</v>
      </c>
      <c r="AC232">
        <v>1522</v>
      </c>
      <c r="AD232">
        <v>2068</v>
      </c>
      <c r="AE232">
        <v>27729</v>
      </c>
      <c r="AF232">
        <v>11584</v>
      </c>
      <c r="AG232">
        <v>12252</v>
      </c>
      <c r="AH232">
        <v>6146</v>
      </c>
      <c r="AI232" s="262">
        <v>6567</v>
      </c>
      <c r="AJ232" s="262">
        <v>0</v>
      </c>
      <c r="AK232" s="262">
        <v>0.65685592425663208</v>
      </c>
      <c r="AL232" s="262">
        <v>0.19501497322968026</v>
      </c>
      <c r="AM232" s="262">
        <v>0.10956169273117759</v>
      </c>
      <c r="AN232" s="262">
        <v>3.1579902598384703E-2</v>
      </c>
      <c r="AO232" s="262">
        <v>6.9875071841253517E-3</v>
      </c>
      <c r="AP232" s="262">
        <v>3.9699175934074724E-2</v>
      </c>
      <c r="AQ232" s="262">
        <v>0.13337066965357228</v>
      </c>
      <c r="AR232" s="262">
        <v>0.21294503560284822</v>
      </c>
      <c r="AS232" s="262">
        <v>0.1792943435474838</v>
      </c>
      <c r="AT232" s="262">
        <v>0.13076246099687974</v>
      </c>
      <c r="AU232" s="262">
        <v>0.12293783502680214</v>
      </c>
      <c r="AV232" s="262">
        <v>9.1751340107208576E-2</v>
      </c>
      <c r="AW232" s="262">
        <v>3.5650852068165456E-2</v>
      </c>
      <c r="AX232" s="262">
        <v>2.1073685894871588E-2</v>
      </c>
      <c r="AY232" s="262">
        <v>3.2514601168093446E-2</v>
      </c>
      <c r="AZ232" s="262">
        <v>21715</v>
      </c>
      <c r="BA232" s="262">
        <v>6447</v>
      </c>
      <c r="BB232" s="262">
        <v>3622</v>
      </c>
      <c r="BC232" s="262">
        <v>1044</v>
      </c>
      <c r="BD232" s="262">
        <v>231</v>
      </c>
      <c r="BE232" s="262">
        <v>62505</v>
      </c>
      <c r="BF232" s="262">
        <v>1</v>
      </c>
      <c r="BG232" s="262">
        <v>2</v>
      </c>
      <c r="BH232" s="262">
        <v>3.68</v>
      </c>
      <c r="BI232" s="262">
        <v>7.2</v>
      </c>
      <c r="BJ232" s="262">
        <v>31</v>
      </c>
      <c r="BK232" s="262">
        <f t="shared" si="134"/>
        <v>62616</v>
      </c>
      <c r="BL232" s="262">
        <f t="shared" si="135"/>
        <v>111</v>
      </c>
      <c r="BM232" s="274">
        <f t="shared" si="136"/>
        <v>1.7758579313654909E-3</v>
      </c>
      <c r="BN232" s="262">
        <f t="shared" si="137"/>
        <v>1.1475684812746313E-3</v>
      </c>
      <c r="BO232" s="262">
        <f t="shared" si="124"/>
        <v>3.4070338470078504E-4</v>
      </c>
      <c r="BP232" s="262">
        <f t="shared" si="125"/>
        <v>1.9141114617438241E-4</v>
      </c>
      <c r="BQ232" s="262">
        <f t="shared" si="126"/>
        <v>5.5172069742146675E-5</v>
      </c>
      <c r="BR232" s="262">
        <f t="shared" si="127"/>
        <v>1.2207613132601419E-5</v>
      </c>
      <c r="BS232" s="262">
        <f t="shared" si="138"/>
        <v>122.78982749638556</v>
      </c>
      <c r="BT232" s="262">
        <f t="shared" si="139"/>
        <v>36.455262162983999</v>
      </c>
      <c r="BU232" s="262">
        <f t="shared" si="140"/>
        <v>20.480992640658918</v>
      </c>
      <c r="BV232" s="262">
        <f t="shared" si="141"/>
        <v>5.9034114624096938</v>
      </c>
      <c r="BW232" s="262">
        <f t="shared" si="142"/>
        <v>1.3062146051883519</v>
      </c>
      <c r="BX232" s="262">
        <f t="shared" si="143"/>
        <v>122.78982749638556</v>
      </c>
      <c r="BY232" s="262">
        <f t="shared" si="144"/>
        <v>72.910524325967998</v>
      </c>
      <c r="BZ232" s="262">
        <f t="shared" si="145"/>
        <v>75.370052917624818</v>
      </c>
      <c r="CA232" s="262">
        <f t="shared" si="146"/>
        <v>42.504562529349798</v>
      </c>
      <c r="CB232" s="262">
        <f t="shared" si="147"/>
        <v>40.492652760838908</v>
      </c>
      <c r="CC232" s="262">
        <f t="shared" si="148"/>
        <v>354.06762003016706</v>
      </c>
      <c r="CD232" s="262">
        <f t="shared" si="149"/>
        <v>14.056192740136721</v>
      </c>
      <c r="CE232" s="262">
        <f t="shared" si="150"/>
        <v>47.222235586069964</v>
      </c>
      <c r="CF232" s="262">
        <f t="shared" si="151"/>
        <v>75.39694195313966</v>
      </c>
      <c r="CG232" s="262">
        <f t="shared" si="152"/>
        <v>63.482321504728731</v>
      </c>
      <c r="CH232" s="262">
        <f t="shared" si="153"/>
        <v>46.298753354452757</v>
      </c>
      <c r="CI232" s="262">
        <f t="shared" si="154"/>
        <v>43.528306659601142</v>
      </c>
      <c r="CJ232" s="262">
        <f t="shared" si="155"/>
        <v>32.486178626337754</v>
      </c>
      <c r="CK232" s="262">
        <f t="shared" si="156"/>
        <v>12.622812343822902</v>
      </c>
      <c r="CL232" s="262">
        <f t="shared" si="157"/>
        <v>7.4615098100604849</v>
      </c>
      <c r="CM232" s="262">
        <f t="shared" si="158"/>
        <v>11.512367451816937</v>
      </c>
      <c r="CN232" s="262">
        <f>CD232*parameters!J$4+CE232*parameters!K$4+CF232*parameters!L$4+CG232*parameters!M$4+CH232*parameters!N$4+CI232*parameters!O$4+CJ232*parameters!P$4+CK232*parameters!Q$4+CL232*parameters!R$4+CM232*parameters!S$4</f>
        <v>34914.540308029573</v>
      </c>
      <c r="CO232" s="262">
        <f t="shared" si="159"/>
        <v>22933.822644026201</v>
      </c>
      <c r="CP232" s="262">
        <f t="shared" si="160"/>
        <v>6808.8581434969792</v>
      </c>
      <c r="CQ232" s="262">
        <f t="shared" si="161"/>
        <v>3825.2961370786506</v>
      </c>
      <c r="CR232" s="262">
        <f t="shared" si="162"/>
        <v>1102.5977821949505</v>
      </c>
      <c r="CS232" s="262">
        <f t="shared" si="163"/>
        <v>243.96560123279082</v>
      </c>
      <c r="CT232" s="349" t="s">
        <v>4405</v>
      </c>
      <c r="CU232" t="s">
        <v>4406</v>
      </c>
      <c r="CV232" t="s">
        <v>4407</v>
      </c>
      <c r="CW232">
        <v>91127</v>
      </c>
      <c r="CX232" s="262">
        <v>1.142884591193667E-2</v>
      </c>
      <c r="CY232">
        <v>8196</v>
      </c>
      <c r="CZ232">
        <v>0.91005959000000003</v>
      </c>
      <c r="DA232">
        <v>58590</v>
      </c>
      <c r="DB232">
        <v>31036</v>
      </c>
      <c r="DC232">
        <v>652</v>
      </c>
      <c r="DD232">
        <v>535</v>
      </c>
      <c r="DE232">
        <v>131</v>
      </c>
      <c r="DF232">
        <v>185</v>
      </c>
      <c r="DG232">
        <v>53324</v>
      </c>
      <c r="DH232">
        <v>28244</v>
      </c>
      <c r="DI232">
        <v>594</v>
      </c>
      <c r="DJ232">
        <v>486</v>
      </c>
      <c r="DK232">
        <v>122</v>
      </c>
      <c r="DL232">
        <v>171</v>
      </c>
      <c r="DM232" s="262">
        <v>5266</v>
      </c>
      <c r="DN232" s="262">
        <v>2792</v>
      </c>
      <c r="DO232" s="262">
        <v>58</v>
      </c>
      <c r="DP232" s="262">
        <v>49</v>
      </c>
      <c r="DQ232" s="262">
        <v>9</v>
      </c>
      <c r="DR232" s="262">
        <v>14</v>
      </c>
      <c r="DS232" s="262">
        <v>0.64294885160270832</v>
      </c>
      <c r="DT232" s="262">
        <v>0.34057963062539093</v>
      </c>
      <c r="DU232" s="262">
        <v>7.154849824969548E-3</v>
      </c>
      <c r="DV232" s="262">
        <v>5.8709273870532338E-3</v>
      </c>
      <c r="DW232" s="262">
        <v>1.4375541826242497E-3</v>
      </c>
      <c r="DX232" s="262">
        <v>2.0301337693548562E-3</v>
      </c>
      <c r="DY232" s="262">
        <v>4547.2299999999996</v>
      </c>
      <c r="DZ232" s="262">
        <v>2843.45</v>
      </c>
      <c r="EA232" s="262">
        <v>13.36</v>
      </c>
      <c r="EB232" s="262">
        <v>480.39</v>
      </c>
      <c r="EC232" s="262">
        <v>109.25</v>
      </c>
      <c r="ED232" s="262">
        <v>151.13</v>
      </c>
      <c r="EE232" s="262">
        <f t="shared" si="128"/>
        <v>0.55829786084635491</v>
      </c>
      <c r="EF232" s="262">
        <f t="shared" si="129"/>
        <v>0.34911188842956437</v>
      </c>
      <c r="EG232" s="262">
        <f t="shared" si="130"/>
        <v>1.6403083681510067E-3</v>
      </c>
      <c r="EH232" s="262">
        <f t="shared" si="131"/>
        <v>5.8981118037130395E-2</v>
      </c>
      <c r="EI232" s="262">
        <f t="shared" si="132"/>
        <v>1.3413449791953405E-2</v>
      </c>
      <c r="EJ232" s="262">
        <f t="shared" si="133"/>
        <v>1.8555374526845931E-2</v>
      </c>
      <c r="EK232" s="262">
        <v>2.3605911E-3</v>
      </c>
      <c r="EP232" s="262">
        <v>1.7291734844473315E-3</v>
      </c>
      <c r="EQ232" s="262">
        <v>1.1187394606736425E-2</v>
      </c>
      <c r="EU232" s="262">
        <v>1348.76</v>
      </c>
    </row>
    <row r="233" spans="1:151">
      <c r="A233" s="352">
        <v>9175</v>
      </c>
      <c r="B233" s="262">
        <v>9</v>
      </c>
      <c r="C233" s="262">
        <v>1</v>
      </c>
      <c r="D233" s="262">
        <v>75</v>
      </c>
      <c r="E233" s="262" t="s">
        <v>188</v>
      </c>
      <c r="F233" s="262" t="s">
        <v>2661</v>
      </c>
      <c r="G233" s="262" t="s">
        <v>2662</v>
      </c>
      <c r="H233" s="262" t="s">
        <v>2202</v>
      </c>
      <c r="I233" s="262">
        <v>1.6872401059937901E-3</v>
      </c>
      <c r="J233" s="262">
        <v>1.5226700251889169</v>
      </c>
      <c r="K233" s="262">
        <v>1.46271050521251</v>
      </c>
      <c r="L233" s="262">
        <v>1.8369044051543302</v>
      </c>
      <c r="M233" s="262">
        <v>1.6144763860369611</v>
      </c>
      <c r="N233" s="262">
        <v>1.8217555196553581</v>
      </c>
      <c r="O233" s="262">
        <v>2.3873615100533443</v>
      </c>
      <c r="P233" s="262">
        <v>1.7943166441136671</v>
      </c>
      <c r="Q233" s="262">
        <v>1.6950025759917569</v>
      </c>
      <c r="R233" s="262">
        <v>1.7431842966194111</v>
      </c>
      <c r="S233" s="262">
        <v>1.3973268529769138</v>
      </c>
      <c r="T233" s="262">
        <v>1.3973268529769138</v>
      </c>
      <c r="U233">
        <v>1588</v>
      </c>
      <c r="V233">
        <v>1247</v>
      </c>
      <c r="W233">
        <v>13348</v>
      </c>
      <c r="X233">
        <v>5753</v>
      </c>
      <c r="Y233">
        <v>5393</v>
      </c>
      <c r="Z233">
        <v>3775</v>
      </c>
      <c r="AA233">
        <v>4527</v>
      </c>
      <c r="AB233">
        <v>0</v>
      </c>
      <c r="AC233">
        <v>2418</v>
      </c>
      <c r="AD233">
        <v>1824</v>
      </c>
      <c r="AE233">
        <v>24519</v>
      </c>
      <c r="AF233">
        <v>9673</v>
      </c>
      <c r="AG233">
        <v>11122</v>
      </c>
      <c r="AH233">
        <v>6487</v>
      </c>
      <c r="AI233" s="262">
        <v>6325</v>
      </c>
      <c r="AJ233" s="262">
        <v>0</v>
      </c>
      <c r="AK233" s="262">
        <v>0.71964168258840477</v>
      </c>
      <c r="AL233" s="262">
        <v>0.15450872302439941</v>
      </c>
      <c r="AM233" s="262">
        <v>9.0738246625113539E-2</v>
      </c>
      <c r="AN233" s="262">
        <v>2.8377235568640961E-2</v>
      </c>
      <c r="AO233" s="262">
        <v>6.7341121934412877E-3</v>
      </c>
      <c r="AP233" s="262">
        <v>3.9672687216967109E-2</v>
      </c>
      <c r="AQ233" s="262">
        <v>0.11564352280873534</v>
      </c>
      <c r="AR233" s="262">
        <v>0.19348521672232616</v>
      </c>
      <c r="AS233" s="262">
        <v>0.16582448901089294</v>
      </c>
      <c r="AT233" s="262">
        <v>0.12141345968912279</v>
      </c>
      <c r="AU233" s="262">
        <v>0.13662511146468972</v>
      </c>
      <c r="AV233" s="262">
        <v>0.10585211476928995</v>
      </c>
      <c r="AW233" s="262">
        <v>4.6386795586872517E-2</v>
      </c>
      <c r="AX233" s="262">
        <v>2.7066249366181176E-2</v>
      </c>
      <c r="AY233" s="262">
        <v>4.8030353364922278E-2</v>
      </c>
      <c r="AZ233" s="262">
        <v>22976</v>
      </c>
      <c r="BA233" s="262">
        <v>4933</v>
      </c>
      <c r="BB233" s="262">
        <v>2897</v>
      </c>
      <c r="BC233" s="262">
        <v>906</v>
      </c>
      <c r="BD233" s="262">
        <v>215</v>
      </c>
      <c r="BE233" s="262">
        <v>57196</v>
      </c>
      <c r="BF233" s="262">
        <v>1</v>
      </c>
      <c r="BG233" s="262">
        <v>2</v>
      </c>
      <c r="BH233" s="262">
        <v>3.35</v>
      </c>
      <c r="BI233" s="262">
        <v>9.1999999999999993</v>
      </c>
      <c r="BJ233" s="262">
        <v>29</v>
      </c>
      <c r="BK233" s="262">
        <f t="shared" si="134"/>
        <v>57117</v>
      </c>
      <c r="BL233" s="262">
        <f t="shared" si="135"/>
        <v>-79</v>
      </c>
      <c r="BM233" s="274">
        <f t="shared" si="136"/>
        <v>-1.3812154696132596E-3</v>
      </c>
      <c r="BN233" s="262">
        <f t="shared" si="137"/>
        <v>1.2142083088080096E-3</v>
      </c>
      <c r="BO233" s="262">
        <f t="shared" si="124"/>
        <v>2.606933142126528E-4</v>
      </c>
      <c r="BP233" s="262">
        <f t="shared" si="125"/>
        <v>1.5309720885344725E-4</v>
      </c>
      <c r="BQ233" s="262">
        <f t="shared" si="126"/>
        <v>4.7879209948644529E-5</v>
      </c>
      <c r="BR233" s="262">
        <f t="shared" si="127"/>
        <v>1.1362064171035953E-5</v>
      </c>
      <c r="BS233" s="262">
        <f t="shared" si="138"/>
        <v>129.92028904245703</v>
      </c>
      <c r="BT233" s="262">
        <f t="shared" si="139"/>
        <v>27.894184620753848</v>
      </c>
      <c r="BU233" s="262">
        <f t="shared" si="140"/>
        <v>16.381401347318857</v>
      </c>
      <c r="BV233" s="262">
        <f t="shared" si="141"/>
        <v>5.1230754645049643</v>
      </c>
      <c r="BW233" s="262">
        <f t="shared" si="142"/>
        <v>1.2157408663008469</v>
      </c>
      <c r="BX233" s="262">
        <f t="shared" si="143"/>
        <v>129.92028904245703</v>
      </c>
      <c r="BY233" s="262">
        <f t="shared" si="144"/>
        <v>55.788369241507695</v>
      </c>
      <c r="BZ233" s="262">
        <f t="shared" si="145"/>
        <v>54.877694513518172</v>
      </c>
      <c r="CA233" s="262">
        <f t="shared" si="146"/>
        <v>47.132294273445666</v>
      </c>
      <c r="CB233" s="262">
        <f t="shared" si="147"/>
        <v>35.256485122724563</v>
      </c>
      <c r="CC233" s="262">
        <f t="shared" si="148"/>
        <v>322.97513219365311</v>
      </c>
      <c r="CD233" s="262">
        <f t="shared" si="149"/>
        <v>12.813291398377403</v>
      </c>
      <c r="CE233" s="262">
        <f t="shared" si="150"/>
        <v>37.349982066491037</v>
      </c>
      <c r="CF233" s="262">
        <f t="shared" si="151"/>
        <v>62.490913448410915</v>
      </c>
      <c r="CG233" s="262">
        <f t="shared" si="152"/>
        <v>53.557186259238129</v>
      </c>
      <c r="CH233" s="262">
        <f t="shared" si="153"/>
        <v>39.213528193183208</v>
      </c>
      <c r="CI233" s="262">
        <f t="shared" si="154"/>
        <v>44.126513436280753</v>
      </c>
      <c r="CJ233" s="262">
        <f t="shared" si="155"/>
        <v>34.187600760589163</v>
      </c>
      <c r="CK233" s="262">
        <f t="shared" si="156"/>
        <v>14.981781436710117</v>
      </c>
      <c r="CL233" s="262">
        <f t="shared" si="157"/>
        <v>8.7417254670287452</v>
      </c>
      <c r="CM233" s="262">
        <f t="shared" si="158"/>
        <v>15.512609727343644</v>
      </c>
      <c r="CN233" s="262">
        <f>CD233*parameters!J$4+CE233*parameters!K$4+CF233*parameters!L$4+CG233*parameters!M$4+CH233*parameters!N$4+CI233*parameters!O$4+CJ233*parameters!P$4+CK233*parameters!Q$4+CL233*parameters!R$4+CM233*parameters!S$4</f>
        <v>33931.730230284855</v>
      </c>
      <c r="CO233" s="262">
        <f t="shared" si="159"/>
        <v>24418.687436058033</v>
      </c>
      <c r="CP233" s="262">
        <f t="shared" si="160"/>
        <v>5242.748307889723</v>
      </c>
      <c r="CQ233" s="262">
        <f t="shared" si="161"/>
        <v>3078.9057060524078</v>
      </c>
      <c r="CR233" s="262">
        <f t="shared" si="162"/>
        <v>962.88870199636915</v>
      </c>
      <c r="CS233" s="262">
        <f t="shared" si="163"/>
        <v>228.50007828832159</v>
      </c>
      <c r="CT233" s="349" t="s">
        <v>4408</v>
      </c>
      <c r="CU233" t="s">
        <v>4409</v>
      </c>
      <c r="CV233" t="s">
        <v>4410</v>
      </c>
      <c r="CW233">
        <v>83357</v>
      </c>
      <c r="CX233" s="262">
        <v>1.0454358298652485E-2</v>
      </c>
      <c r="CY233">
        <v>8318</v>
      </c>
      <c r="CZ233">
        <v>0.90021234000000006</v>
      </c>
      <c r="DA233">
        <v>51738</v>
      </c>
      <c r="DB233">
        <v>30172</v>
      </c>
      <c r="DC233">
        <v>489</v>
      </c>
      <c r="DD233">
        <v>536</v>
      </c>
      <c r="DE233">
        <v>160</v>
      </c>
      <c r="DF233">
        <v>254</v>
      </c>
      <c r="DG233">
        <v>46577</v>
      </c>
      <c r="DH233">
        <v>27160</v>
      </c>
      <c r="DI233">
        <v>442</v>
      </c>
      <c r="DJ233">
        <v>485</v>
      </c>
      <c r="DK233">
        <v>146</v>
      </c>
      <c r="DL233">
        <v>230</v>
      </c>
      <c r="DM233" s="262">
        <v>5161</v>
      </c>
      <c r="DN233" s="262">
        <v>3012</v>
      </c>
      <c r="DO233" s="262">
        <v>47</v>
      </c>
      <c r="DP233" s="262">
        <v>51</v>
      </c>
      <c r="DQ233" s="262">
        <v>14</v>
      </c>
      <c r="DR233" s="262">
        <v>24</v>
      </c>
      <c r="DS233" s="262">
        <v>0.62067972695754403</v>
      </c>
      <c r="DT233" s="262">
        <v>0.36196120301834278</v>
      </c>
      <c r="DU233" s="262">
        <v>5.8663339611550319E-3</v>
      </c>
      <c r="DV233" s="262">
        <v>6.4301738306321004E-3</v>
      </c>
      <c r="DW233" s="262">
        <v>1.9194548748155524E-3</v>
      </c>
      <c r="DX233" s="262">
        <v>3.0471346137696895E-3</v>
      </c>
      <c r="DY233" s="262">
        <v>4159.51</v>
      </c>
      <c r="DZ233" s="262">
        <v>2601</v>
      </c>
      <c r="EA233" s="262">
        <v>12.22</v>
      </c>
      <c r="EB233" s="262">
        <v>439.43</v>
      </c>
      <c r="EC233" s="262">
        <v>99.94</v>
      </c>
      <c r="ED233" s="262">
        <v>138.25</v>
      </c>
      <c r="EE233" s="262">
        <f t="shared" si="128"/>
        <v>0.5582972612024939</v>
      </c>
      <c r="EF233" s="262">
        <f t="shared" si="129"/>
        <v>0.34911111558517383</v>
      </c>
      <c r="EG233" s="262">
        <f t="shared" si="130"/>
        <v>1.640191400404008E-3</v>
      </c>
      <c r="EH233" s="262">
        <f t="shared" si="131"/>
        <v>5.8981121692269489E-2</v>
      </c>
      <c r="EI233" s="262">
        <f t="shared" si="132"/>
        <v>1.3414134906413792E-2</v>
      </c>
      <c r="EJ233" s="262">
        <f t="shared" si="133"/>
        <v>1.8556175213245013E-2</v>
      </c>
      <c r="EK233" s="262">
        <v>2.1593159000000001E-3</v>
      </c>
      <c r="EP233" s="262">
        <v>1.5904251935079862E-3</v>
      </c>
      <c r="EQ233" s="262">
        <v>1.0289721877128937E-2</v>
      </c>
      <c r="EU233" s="262">
        <v>1240.53</v>
      </c>
    </row>
    <row r="234" spans="1:151">
      <c r="A234" s="352">
        <v>9176</v>
      </c>
      <c r="B234" s="262">
        <v>9</v>
      </c>
      <c r="C234" s="262">
        <v>1</v>
      </c>
      <c r="D234" s="262">
        <v>76</v>
      </c>
      <c r="E234" s="262" t="s">
        <v>188</v>
      </c>
      <c r="F234" s="262" t="s">
        <v>2663</v>
      </c>
      <c r="G234" s="262" t="s">
        <v>2664</v>
      </c>
      <c r="H234" s="262" t="s">
        <v>2202</v>
      </c>
      <c r="I234" s="262">
        <v>1.9560189821514126E-3</v>
      </c>
      <c r="J234" s="262">
        <v>1.39693094629156</v>
      </c>
      <c r="K234" s="262">
        <v>1.2544642857142858</v>
      </c>
      <c r="L234" s="262">
        <v>1.4291445668434652</v>
      </c>
      <c r="M234" s="262">
        <v>1.4379795396419437</v>
      </c>
      <c r="N234" s="262">
        <v>1.3429319371727748</v>
      </c>
      <c r="O234" s="262">
        <v>1.7337461300309598</v>
      </c>
      <c r="P234" s="262">
        <v>1.44042913608131</v>
      </c>
      <c r="Q234" s="262">
        <v>1.2735042735042734</v>
      </c>
      <c r="R234" s="262">
        <v>1.2645268400664085</v>
      </c>
      <c r="S234" s="262">
        <v>1.2508513053348467</v>
      </c>
      <c r="T234" s="262">
        <v>1.2508513053348467</v>
      </c>
      <c r="U234">
        <v>1955</v>
      </c>
      <c r="V234">
        <v>1568</v>
      </c>
      <c r="W234">
        <v>14706</v>
      </c>
      <c r="X234">
        <v>6984</v>
      </c>
      <c r="Y234">
        <v>6772</v>
      </c>
      <c r="Z234">
        <v>4147</v>
      </c>
      <c r="AA234">
        <v>4846</v>
      </c>
      <c r="AB234">
        <v>0</v>
      </c>
      <c r="AC234">
        <v>2731</v>
      </c>
      <c r="AD234">
        <v>1967</v>
      </c>
      <c r="AE234">
        <v>21017</v>
      </c>
      <c r="AF234">
        <v>9825</v>
      </c>
      <c r="AG234">
        <v>10702</v>
      </c>
      <c r="AH234">
        <v>5265</v>
      </c>
      <c r="AI234" s="262">
        <v>6061</v>
      </c>
      <c r="AJ234" s="262">
        <v>0</v>
      </c>
      <c r="AK234" s="262">
        <v>0.74430605462945454</v>
      </c>
      <c r="AL234" s="262">
        <v>0.19420203712209225</v>
      </c>
      <c r="AM234" s="262">
        <v>5.503471753167806E-2</v>
      </c>
      <c r="AN234" s="262">
        <v>4.890173722746062E-3</v>
      </c>
      <c r="AO234" s="262">
        <v>1.5670169940291249E-3</v>
      </c>
      <c r="AP234" s="262">
        <v>3.7027884962648978E-2</v>
      </c>
      <c r="AQ234" s="262">
        <v>5.6701324868368527E-2</v>
      </c>
      <c r="AR234" s="262">
        <v>0.12338193084833393</v>
      </c>
      <c r="AS234" s="262">
        <v>0.15461232868900759</v>
      </c>
      <c r="AT234" s="262">
        <v>0.1633180634492197</v>
      </c>
      <c r="AU234" s="262">
        <v>0.18190803854853732</v>
      </c>
      <c r="AV234" s="262">
        <v>0.12359102054781501</v>
      </c>
      <c r="AW234" s="262">
        <v>5.4439354483073236E-2</v>
      </c>
      <c r="AX234" s="262">
        <v>3.8605561786006194E-2</v>
      </c>
      <c r="AY234" s="262">
        <v>6.6414491816989482E-2</v>
      </c>
      <c r="AZ234" s="262">
        <v>27549</v>
      </c>
      <c r="BA234" s="262">
        <v>7188</v>
      </c>
      <c r="BB234" s="262">
        <v>2037</v>
      </c>
      <c r="BC234" s="262">
        <v>181</v>
      </c>
      <c r="BD234" s="262">
        <v>58</v>
      </c>
      <c r="BE234" s="262">
        <v>52609</v>
      </c>
      <c r="BF234" s="262">
        <v>1</v>
      </c>
      <c r="BG234" s="262">
        <v>2</v>
      </c>
      <c r="BH234" s="262">
        <v>3.23</v>
      </c>
      <c r="BI234" s="262">
        <v>7.8</v>
      </c>
      <c r="BJ234" s="262">
        <v>46</v>
      </c>
      <c r="BK234" s="262">
        <f t="shared" si="134"/>
        <v>52584</v>
      </c>
      <c r="BL234" s="262">
        <f t="shared" si="135"/>
        <v>-25</v>
      </c>
      <c r="BM234" s="274">
        <f t="shared" si="136"/>
        <v>-4.7520386245699406E-4</v>
      </c>
      <c r="BN234" s="262">
        <f t="shared" si="137"/>
        <v>1.4558767713854393E-3</v>
      </c>
      <c r="BO234" s="262">
        <f t="shared" si="124"/>
        <v>3.7986287098328573E-4</v>
      </c>
      <c r="BP234" s="262">
        <f t="shared" si="125"/>
        <v>1.0764895216930343E-4</v>
      </c>
      <c r="BQ234" s="262">
        <f t="shared" si="126"/>
        <v>9.5652726277093372E-6</v>
      </c>
      <c r="BR234" s="262">
        <f t="shared" si="127"/>
        <v>3.0651149856748152E-6</v>
      </c>
      <c r="BS234" s="262">
        <f t="shared" si="138"/>
        <v>155.77881453824202</v>
      </c>
      <c r="BT234" s="262">
        <f t="shared" si="139"/>
        <v>40.645327195211571</v>
      </c>
      <c r="BU234" s="262">
        <f t="shared" si="140"/>
        <v>11.518437882115467</v>
      </c>
      <c r="BV234" s="262">
        <f t="shared" si="141"/>
        <v>1.023484171164899</v>
      </c>
      <c r="BW234" s="262">
        <f t="shared" si="142"/>
        <v>0.32796730346720521</v>
      </c>
      <c r="BX234" s="262">
        <f t="shared" si="143"/>
        <v>155.77881453824202</v>
      </c>
      <c r="BY234" s="262">
        <f t="shared" si="144"/>
        <v>81.290654390423143</v>
      </c>
      <c r="BZ234" s="262">
        <f t="shared" si="145"/>
        <v>37.204554359232958</v>
      </c>
      <c r="CA234" s="262">
        <f t="shared" si="146"/>
        <v>7.9831765350862121</v>
      </c>
      <c r="CB234" s="262">
        <f t="shared" si="147"/>
        <v>15.08649595949144</v>
      </c>
      <c r="CC234" s="262">
        <f t="shared" si="148"/>
        <v>297.34369578247578</v>
      </c>
      <c r="CD234" s="262">
        <f t="shared" si="149"/>
        <v>11.010008161802407</v>
      </c>
      <c r="CE234" s="262">
        <f t="shared" si="150"/>
        <v>16.859781492123499</v>
      </c>
      <c r="CF234" s="262">
        <f t="shared" si="151"/>
        <v>36.686839311221469</v>
      </c>
      <c r="CG234" s="262">
        <f t="shared" si="152"/>
        <v>45.973001225924428</v>
      </c>
      <c r="CH234" s="262">
        <f t="shared" si="153"/>
        <v>48.56159657402786</v>
      </c>
      <c r="CI234" s="262">
        <f t="shared" si="154"/>
        <v>54.089208474563158</v>
      </c>
      <c r="CJ234" s="262">
        <f t="shared" si="155"/>
        <v>36.749010815215222</v>
      </c>
      <c r="CK234" s="262">
        <f t="shared" si="156"/>
        <v>16.187198858009289</v>
      </c>
      <c r="CL234" s="262">
        <f t="shared" si="157"/>
        <v>11.479120419209798</v>
      </c>
      <c r="CM234" s="262">
        <f t="shared" si="158"/>
        <v>19.747930450378647</v>
      </c>
      <c r="CN234" s="262">
        <f>CD234*parameters!J$4+CE234*parameters!K$4+CF234*parameters!L$4+CG234*parameters!M$4+CH234*parameters!N$4+CI234*parameters!O$4+CJ234*parameters!P$4+CK234*parameters!Q$4+CL234*parameters!R$4+CM234*parameters!S$4</f>
        <v>34967.429848725209</v>
      </c>
      <c r="CO234" s="262">
        <f t="shared" si="159"/>
        <v>26026.469751236884</v>
      </c>
      <c r="CP234" s="262">
        <f t="shared" si="160"/>
        <v>6790.7461095462895</v>
      </c>
      <c r="CQ234" s="262">
        <f t="shared" si="161"/>
        <v>1924.42262453336</v>
      </c>
      <c r="CR234" s="262">
        <f t="shared" si="162"/>
        <v>170.99680659820231</v>
      </c>
      <c r="CS234" s="262">
        <f t="shared" si="163"/>
        <v>54.794556810473672</v>
      </c>
      <c r="CT234" s="349" t="s">
        <v>4411</v>
      </c>
      <c r="CU234" t="s">
        <v>4412</v>
      </c>
      <c r="CV234" t="s">
        <v>4413</v>
      </c>
      <c r="CW234">
        <v>82495</v>
      </c>
      <c r="CX234" s="262">
        <v>1.0346249119418126E-2</v>
      </c>
      <c r="CY234">
        <v>4905</v>
      </c>
      <c r="CZ234">
        <v>0.94054185000000001</v>
      </c>
      <c r="DA234">
        <v>50172</v>
      </c>
      <c r="DB234">
        <v>31138</v>
      </c>
      <c r="DC234">
        <v>572</v>
      </c>
      <c r="DD234">
        <v>356</v>
      </c>
      <c r="DE234">
        <v>91</v>
      </c>
      <c r="DF234">
        <v>159</v>
      </c>
      <c r="DG234">
        <v>47189</v>
      </c>
      <c r="DH234">
        <v>29285</v>
      </c>
      <c r="DI234">
        <v>540</v>
      </c>
      <c r="DJ234">
        <v>338</v>
      </c>
      <c r="DK234">
        <v>87</v>
      </c>
      <c r="DL234">
        <v>152</v>
      </c>
      <c r="DM234" s="262">
        <v>2983</v>
      </c>
      <c r="DN234" s="262">
        <v>1853</v>
      </c>
      <c r="DO234" s="262">
        <v>32</v>
      </c>
      <c r="DP234" s="262">
        <v>18</v>
      </c>
      <c r="DQ234" s="262">
        <v>4</v>
      </c>
      <c r="DR234" s="262">
        <v>7</v>
      </c>
      <c r="DS234" s="262">
        <v>0.60818231407964118</v>
      </c>
      <c r="DT234" s="262">
        <v>0.37745317898054426</v>
      </c>
      <c r="DU234" s="262">
        <v>6.9337535608218681E-3</v>
      </c>
      <c r="DV234" s="262">
        <v>4.3154130553366872E-3</v>
      </c>
      <c r="DW234" s="262">
        <v>1.1030971574034791E-3</v>
      </c>
      <c r="DX234" s="262">
        <v>1.9273895387599247E-3</v>
      </c>
      <c r="DY234" s="262">
        <v>4116.5</v>
      </c>
      <c r="DZ234" s="262">
        <v>2574.1</v>
      </c>
      <c r="EA234" s="262">
        <v>12.1</v>
      </c>
      <c r="EB234" s="262">
        <v>434.88</v>
      </c>
      <c r="EC234" s="262">
        <v>98.91</v>
      </c>
      <c r="ED234" s="262">
        <v>136.82</v>
      </c>
      <c r="EE234" s="262">
        <f t="shared" si="128"/>
        <v>0.55829742680017524</v>
      </c>
      <c r="EF234" s="262">
        <f t="shared" si="129"/>
        <v>0.34911050803506155</v>
      </c>
      <c r="EG234" s="262">
        <f t="shared" si="130"/>
        <v>1.6410540178020453E-3</v>
      </c>
      <c r="EH234" s="262">
        <f t="shared" si="131"/>
        <v>5.8980295145599465E-2</v>
      </c>
      <c r="EI234" s="262">
        <f t="shared" si="132"/>
        <v>1.3414599413289281E-2</v>
      </c>
      <c r="EJ234" s="262">
        <f t="shared" si="133"/>
        <v>1.8556116588072383E-2</v>
      </c>
      <c r="EK234" s="262">
        <v>2.1369866000000002E-3</v>
      </c>
      <c r="EP234" s="262">
        <v>1.5387234087541482E-3</v>
      </c>
      <c r="EQ234" s="262">
        <v>9.9552220290130018E-3</v>
      </c>
      <c r="EU234" s="262">
        <v>1200.2</v>
      </c>
    </row>
    <row r="235" spans="1:151">
      <c r="A235" s="352">
        <v>9177</v>
      </c>
      <c r="B235" s="262">
        <v>9</v>
      </c>
      <c r="C235" s="262">
        <v>1</v>
      </c>
      <c r="D235" s="262">
        <v>77</v>
      </c>
      <c r="E235" s="262" t="s">
        <v>188</v>
      </c>
      <c r="F235" s="262" t="s">
        <v>2665</v>
      </c>
      <c r="G235" s="262" t="s">
        <v>2666</v>
      </c>
      <c r="H235" s="262" t="s">
        <v>2202</v>
      </c>
      <c r="I235" s="262">
        <v>1.6955370551791512E-3</v>
      </c>
      <c r="J235" s="262">
        <v>1.4151162790697673</v>
      </c>
      <c r="K235" s="262">
        <v>1.4122055674518201</v>
      </c>
      <c r="L235" s="262">
        <v>1.7639160839160839</v>
      </c>
      <c r="M235" s="262">
        <v>1.6173285198555956</v>
      </c>
      <c r="N235" s="262">
        <v>1.7620742247076766</v>
      </c>
      <c r="O235" s="262">
        <v>2.2659176029962547</v>
      </c>
      <c r="P235" s="262">
        <v>1.7007440066133921</v>
      </c>
      <c r="Q235" s="262">
        <v>1.4779951100244499</v>
      </c>
      <c r="R235" s="262">
        <v>1.4949849548645937</v>
      </c>
      <c r="S235" s="262">
        <v>1.4262472885032538</v>
      </c>
      <c r="T235" s="262">
        <v>1.4262472885032538</v>
      </c>
      <c r="U235">
        <v>1720</v>
      </c>
      <c r="V235">
        <v>1868</v>
      </c>
      <c r="W235">
        <v>10725</v>
      </c>
      <c r="X235">
        <v>5568</v>
      </c>
      <c r="Y235">
        <v>6833</v>
      </c>
      <c r="Z235">
        <v>4448</v>
      </c>
      <c r="AA235">
        <v>5071</v>
      </c>
      <c r="AB235">
        <v>0</v>
      </c>
      <c r="AC235">
        <v>2434</v>
      </c>
      <c r="AD235">
        <v>2638</v>
      </c>
      <c r="AE235">
        <v>18918</v>
      </c>
      <c r="AF235">
        <v>9290</v>
      </c>
      <c r="AG235">
        <v>13432</v>
      </c>
      <c r="AH235">
        <v>6608</v>
      </c>
      <c r="AI235" s="262">
        <v>7233</v>
      </c>
      <c r="AJ235" s="262">
        <v>0</v>
      </c>
      <c r="AK235" s="262">
        <v>0.69473881062211695</v>
      </c>
      <c r="AL235" s="262">
        <v>0.18950255579104849</v>
      </c>
      <c r="AM235" s="262">
        <v>8.8050118439097366E-2</v>
      </c>
      <c r="AN235" s="262">
        <v>2.2970951252960978E-2</v>
      </c>
      <c r="AO235" s="262">
        <v>4.7375638947762125E-3</v>
      </c>
      <c r="AP235" s="262">
        <v>3.3092340075043469E-2</v>
      </c>
      <c r="AQ235" s="262">
        <v>0.10654342454470578</v>
      </c>
      <c r="AR235" s="262">
        <v>0.16859156218541227</v>
      </c>
      <c r="AS235" s="262">
        <v>0.16597419236752997</v>
      </c>
      <c r="AT235" s="262">
        <v>0.13518806625789329</v>
      </c>
      <c r="AU235" s="262">
        <v>0.13972728104694793</v>
      </c>
      <c r="AV235" s="262">
        <v>0.11441383728379244</v>
      </c>
      <c r="AW235" s="262">
        <v>4.8888075409536012E-2</v>
      </c>
      <c r="AX235" s="262">
        <v>3.1445044385467191E-2</v>
      </c>
      <c r="AY235" s="262">
        <v>5.6136176443671637E-2</v>
      </c>
      <c r="AZ235" s="262">
        <v>22290</v>
      </c>
      <c r="BA235" s="262">
        <v>6080</v>
      </c>
      <c r="BB235" s="262">
        <v>2825</v>
      </c>
      <c r="BC235" s="262">
        <v>737</v>
      </c>
      <c r="BD235" s="262">
        <v>152</v>
      </c>
      <c r="BE235" s="262">
        <v>54638</v>
      </c>
      <c r="BF235" s="262">
        <v>1</v>
      </c>
      <c r="BG235" s="262">
        <v>2</v>
      </c>
      <c r="BH235" s="262">
        <v>3.21</v>
      </c>
      <c r="BI235" s="262">
        <v>8.3000000000000007</v>
      </c>
      <c r="BJ235" s="262">
        <v>33</v>
      </c>
      <c r="BK235" s="262">
        <f t="shared" si="134"/>
        <v>54651</v>
      </c>
      <c r="BL235" s="262">
        <f t="shared" si="135"/>
        <v>13</v>
      </c>
      <c r="BM235" s="274">
        <f t="shared" si="136"/>
        <v>2.3792964603389582E-4</v>
      </c>
      <c r="BN235" s="262">
        <f t="shared" si="137"/>
        <v>1.1779553970808901E-3</v>
      </c>
      <c r="BO235" s="262">
        <f t="shared" si="124"/>
        <v>3.2130860539487715E-4</v>
      </c>
      <c r="BP235" s="262">
        <f t="shared" si="125"/>
        <v>1.4929223852640263E-4</v>
      </c>
      <c r="BQ235" s="262">
        <f t="shared" si="126"/>
        <v>3.8948099042109292E-5</v>
      </c>
      <c r="BR235" s="262">
        <f t="shared" si="127"/>
        <v>8.0327151348719292E-6</v>
      </c>
      <c r="BS235" s="262">
        <f t="shared" si="138"/>
        <v>126.04122748765525</v>
      </c>
      <c r="BT235" s="262">
        <f t="shared" si="139"/>
        <v>34.380020777251858</v>
      </c>
      <c r="BU235" s="262">
        <f t="shared" si="140"/>
        <v>15.974269522325081</v>
      </c>
      <c r="BV235" s="262">
        <f t="shared" si="141"/>
        <v>4.1674465975056947</v>
      </c>
      <c r="BW235" s="262">
        <f t="shared" si="142"/>
        <v>0.85950051943129646</v>
      </c>
      <c r="BX235" s="262">
        <f t="shared" si="143"/>
        <v>126.04122748765525</v>
      </c>
      <c r="BY235" s="262">
        <f t="shared" si="144"/>
        <v>68.760041554503715</v>
      </c>
      <c r="BZ235" s="262">
        <f t="shared" si="145"/>
        <v>51.277405166663506</v>
      </c>
      <c r="CA235" s="262">
        <f t="shared" si="146"/>
        <v>34.589806759297268</v>
      </c>
      <c r="CB235" s="262">
        <f t="shared" si="147"/>
        <v>28.363517141232784</v>
      </c>
      <c r="CC235" s="262">
        <f t="shared" si="148"/>
        <v>309.03199810935251</v>
      </c>
      <c r="CD235" s="262">
        <f t="shared" si="149"/>
        <v>10.226591975504883</v>
      </c>
      <c r="CE235" s="262">
        <f t="shared" si="150"/>
        <v>32.925327372463457</v>
      </c>
      <c r="CF235" s="262">
        <f t="shared" si="151"/>
        <v>52.100187326535114</v>
      </c>
      <c r="CG235" s="262">
        <f t="shared" si="152"/>
        <v>51.291336301923835</v>
      </c>
      <c r="CH235" s="262">
        <f t="shared" si="153"/>
        <v>41.777438236216298</v>
      </c>
      <c r="CI235" s="262">
        <f t="shared" si="154"/>
        <v>43.180200852325378</v>
      </c>
      <c r="CJ235" s="262">
        <f t="shared" si="155"/>
        <v>35.357536747168709</v>
      </c>
      <c r="CK235" s="262">
        <f t="shared" si="156"/>
        <v>15.107979627529616</v>
      </c>
      <c r="CL235" s="262">
        <f t="shared" si="157"/>
        <v>9.7175248970782029</v>
      </c>
      <c r="CM235" s="262">
        <f t="shared" si="158"/>
        <v>17.347874772607014</v>
      </c>
      <c r="CN235" s="262">
        <f>CD235*parameters!J$4+CE235*parameters!K$4+CF235*parameters!L$4+CG235*parameters!M$4+CH235*parameters!N$4+CI235*parameters!O$4+CJ235*parameters!P$4+CK235*parameters!Q$4+CL235*parameters!R$4+CM235*parameters!S$4</f>
        <v>33748.290867748903</v>
      </c>
      <c r="CO235" s="262">
        <f t="shared" si="159"/>
        <v>23446.247457989124</v>
      </c>
      <c r="CP235" s="262">
        <f t="shared" si="160"/>
        <v>6395.3873730181185</v>
      </c>
      <c r="CQ235" s="262">
        <f t="shared" si="161"/>
        <v>2971.5410080223987</v>
      </c>
      <c r="CR235" s="262">
        <f t="shared" si="162"/>
        <v>775.2303443938082</v>
      </c>
      <c r="CS235" s="262">
        <f t="shared" si="163"/>
        <v>159.88468432545298</v>
      </c>
      <c r="CT235" s="349" t="s">
        <v>4414</v>
      </c>
      <c r="CU235" t="s">
        <v>4415</v>
      </c>
      <c r="CV235" t="s">
        <v>4416</v>
      </c>
      <c r="CW235">
        <v>87593</v>
      </c>
      <c r="CX235" s="262">
        <v>1.0985623360412049E-2</v>
      </c>
      <c r="CY235">
        <v>6847</v>
      </c>
      <c r="CZ235">
        <v>0.92183165</v>
      </c>
      <c r="DA235">
        <v>52894</v>
      </c>
      <c r="DB235">
        <v>33006</v>
      </c>
      <c r="DC235">
        <v>539</v>
      </c>
      <c r="DD235">
        <v>852</v>
      </c>
      <c r="DE235">
        <v>106</v>
      </c>
      <c r="DF235">
        <v>185</v>
      </c>
      <c r="DG235">
        <v>48761</v>
      </c>
      <c r="DH235">
        <v>30426</v>
      </c>
      <c r="DI235">
        <v>498</v>
      </c>
      <c r="DJ235">
        <v>787</v>
      </c>
      <c r="DK235">
        <v>101</v>
      </c>
      <c r="DL235">
        <v>174</v>
      </c>
      <c r="DM235" s="262">
        <v>4133</v>
      </c>
      <c r="DN235" s="262">
        <v>2580</v>
      </c>
      <c r="DO235" s="262">
        <v>41</v>
      </c>
      <c r="DP235" s="262">
        <v>65</v>
      </c>
      <c r="DQ235" s="262">
        <v>5</v>
      </c>
      <c r="DR235" s="262">
        <v>11</v>
      </c>
      <c r="DS235" s="262">
        <v>0.60386103912413092</v>
      </c>
      <c r="DT235" s="262">
        <v>0.37681093238044133</v>
      </c>
      <c r="DU235" s="262">
        <v>6.1534597513499935E-3</v>
      </c>
      <c r="DV235" s="262">
        <v>9.7268046533398791E-3</v>
      </c>
      <c r="DW235" s="262">
        <v>1.2101423629742104E-3</v>
      </c>
      <c r="DX235" s="262">
        <v>2.1120409165115935E-3</v>
      </c>
      <c r="DY235" s="262">
        <v>4370.8900000000003</v>
      </c>
      <c r="DZ235" s="262">
        <v>2733.17</v>
      </c>
      <c r="EA235" s="262">
        <v>12.84</v>
      </c>
      <c r="EB235" s="262">
        <v>461.76</v>
      </c>
      <c r="EC235" s="262">
        <v>105.02</v>
      </c>
      <c r="ED235" s="262">
        <v>145.27000000000001</v>
      </c>
      <c r="EE235" s="262">
        <f t="shared" si="128"/>
        <v>0.55829836695853208</v>
      </c>
      <c r="EF235" s="262">
        <f t="shared" si="129"/>
        <v>0.34911067256784106</v>
      </c>
      <c r="EG235" s="262">
        <f t="shared" si="130"/>
        <v>1.6400666756078398E-3</v>
      </c>
      <c r="EH235" s="262">
        <f t="shared" si="131"/>
        <v>5.8981089418121191E-2</v>
      </c>
      <c r="EI235" s="262">
        <f t="shared" si="132"/>
        <v>1.3414314818717705E-2</v>
      </c>
      <c r="EJ235" s="262">
        <f t="shared" si="133"/>
        <v>1.8555489561179975E-2</v>
      </c>
      <c r="EK235" s="262">
        <v>2.2690439E-3</v>
      </c>
      <c r="EP235" s="262">
        <v>1.5672111295553346E-3</v>
      </c>
      <c r="EQ235" s="262">
        <v>1.0139531687306929E-2</v>
      </c>
      <c r="EU235" s="262">
        <v>1222.42</v>
      </c>
    </row>
    <row r="236" spans="1:151">
      <c r="A236" s="352">
        <v>9178</v>
      </c>
      <c r="B236" s="262">
        <v>9</v>
      </c>
      <c r="C236" s="262">
        <v>1</v>
      </c>
      <c r="D236" s="262">
        <v>78</v>
      </c>
      <c r="E236" s="262" t="s">
        <v>188</v>
      </c>
      <c r="F236" s="262" t="s">
        <v>2667</v>
      </c>
      <c r="G236" s="262" t="s">
        <v>2668</v>
      </c>
      <c r="H236" s="262" t="s">
        <v>2202</v>
      </c>
      <c r="I236" s="262">
        <v>2.0472325763802872E-3</v>
      </c>
      <c r="J236" s="262">
        <v>1.7406605305901461</v>
      </c>
      <c r="K236" s="262">
        <v>1.4200913242009132</v>
      </c>
      <c r="L236" s="262">
        <v>1.9828317083509961</v>
      </c>
      <c r="M236" s="262">
        <v>1.8311027332704994</v>
      </c>
      <c r="N236" s="262">
        <v>2.1711822660098523</v>
      </c>
      <c r="O236" s="262">
        <v>2.5492413793103448</v>
      </c>
      <c r="P236" s="262">
        <v>1.9507198228128462</v>
      </c>
      <c r="Q236" s="262">
        <v>1.7792304818827045</v>
      </c>
      <c r="R236" s="262">
        <v>1.733558994197292</v>
      </c>
      <c r="S236" s="262">
        <v>1.5709090909090908</v>
      </c>
      <c r="T236" s="262">
        <v>1.5709090909090908</v>
      </c>
      <c r="U236">
        <v>1847</v>
      </c>
      <c r="V236">
        <v>2190</v>
      </c>
      <c r="W236">
        <v>14154</v>
      </c>
      <c r="X236">
        <v>7741</v>
      </c>
      <c r="Y236">
        <v>7237</v>
      </c>
      <c r="Z236">
        <v>4745</v>
      </c>
      <c r="AA236">
        <v>4538</v>
      </c>
      <c r="AB236">
        <v>0</v>
      </c>
      <c r="AC236">
        <v>3215</v>
      </c>
      <c r="AD236">
        <v>3110</v>
      </c>
      <c r="AE236">
        <v>28065</v>
      </c>
      <c r="AF236">
        <v>15003</v>
      </c>
      <c r="AG236">
        <v>16287</v>
      </c>
      <c r="AH236">
        <v>8348</v>
      </c>
      <c r="AI236" s="262">
        <v>7128</v>
      </c>
      <c r="AJ236" s="262">
        <v>0</v>
      </c>
      <c r="AK236" s="262">
        <v>0.6611167040966468</v>
      </c>
      <c r="AL236" s="262">
        <v>0.18516223960350034</v>
      </c>
      <c r="AM236" s="262">
        <v>0.11270296084049666</v>
      </c>
      <c r="AN236" s="262">
        <v>3.203490022974264E-2</v>
      </c>
      <c r="AO236" s="262">
        <v>8.9831952296135671E-3</v>
      </c>
      <c r="AP236" s="262">
        <v>6.9605968881100308E-2</v>
      </c>
      <c r="AQ236" s="262">
        <v>0.13564069884764485</v>
      </c>
      <c r="AR236" s="262">
        <v>0.19039084488343688</v>
      </c>
      <c r="AS236" s="262">
        <v>0.16741012160798682</v>
      </c>
      <c r="AT236" s="262">
        <v>0.12698475917370294</v>
      </c>
      <c r="AU236" s="262">
        <v>0.11109340980298445</v>
      </c>
      <c r="AV236" s="262">
        <v>8.7754235037969308E-2</v>
      </c>
      <c r="AW236" s="262">
        <v>4.0159842812383835E-2</v>
      </c>
      <c r="AX236" s="262">
        <v>2.5689023418830653E-2</v>
      </c>
      <c r="AY236" s="262">
        <v>4.5271095533959957E-2</v>
      </c>
      <c r="AZ236" s="262">
        <v>25611</v>
      </c>
      <c r="BA236" s="262">
        <v>7173</v>
      </c>
      <c r="BB236" s="262">
        <v>4366</v>
      </c>
      <c r="BC236" s="262">
        <v>1241</v>
      </c>
      <c r="BD236" s="262">
        <v>348</v>
      </c>
      <c r="BE236" s="262">
        <v>75333</v>
      </c>
      <c r="BF236" s="262">
        <v>1</v>
      </c>
      <c r="BG236" s="262">
        <v>2</v>
      </c>
      <c r="BH236" s="262">
        <v>3.17</v>
      </c>
      <c r="BI236" s="262">
        <v>8.6</v>
      </c>
      <c r="BJ236" s="262">
        <v>31</v>
      </c>
      <c r="BK236" s="262">
        <f t="shared" si="134"/>
        <v>75258</v>
      </c>
      <c r="BL236" s="262">
        <f t="shared" si="135"/>
        <v>-75</v>
      </c>
      <c r="BM236" s="274">
        <f t="shared" si="136"/>
        <v>-9.9557962645852407E-4</v>
      </c>
      <c r="BN236" s="262">
        <f t="shared" si="137"/>
        <v>1.3534596534158223E-3</v>
      </c>
      <c r="BO236" s="262">
        <f t="shared" si="124"/>
        <v>3.7907016883181812E-4</v>
      </c>
      <c r="BP236" s="262">
        <f t="shared" si="125"/>
        <v>2.307291728871766E-4</v>
      </c>
      <c r="BQ236" s="262">
        <f t="shared" si="126"/>
        <v>6.5582891331421482E-5</v>
      </c>
      <c r="BR236" s="262">
        <f t="shared" si="127"/>
        <v>1.8390689914048889E-5</v>
      </c>
      <c r="BS236" s="262">
        <f t="shared" si="138"/>
        <v>144.82018291549298</v>
      </c>
      <c r="BT236" s="262">
        <f t="shared" si="139"/>
        <v>40.560508065004541</v>
      </c>
      <c r="BU236" s="262">
        <f t="shared" si="140"/>
        <v>24.688021498927895</v>
      </c>
      <c r="BV236" s="262">
        <f t="shared" si="141"/>
        <v>7.0173693724620989</v>
      </c>
      <c r="BW236" s="262">
        <f t="shared" si="142"/>
        <v>1.9678038208032311</v>
      </c>
      <c r="BX236" s="262">
        <f t="shared" si="143"/>
        <v>144.82018291549298</v>
      </c>
      <c r="BY236" s="262">
        <f t="shared" si="144"/>
        <v>81.121016130009082</v>
      </c>
      <c r="BZ236" s="262">
        <f t="shared" si="145"/>
        <v>78.261028151601423</v>
      </c>
      <c r="CA236" s="262">
        <f t="shared" si="146"/>
        <v>60.349376603174051</v>
      </c>
      <c r="CB236" s="262">
        <f t="shared" si="147"/>
        <v>61.001918444900163</v>
      </c>
      <c r="CC236" s="262">
        <f t="shared" si="148"/>
        <v>425.5535222451777</v>
      </c>
      <c r="CD236" s="262">
        <f t="shared" si="149"/>
        <v>29.621065226640468</v>
      </c>
      <c r="CE236" s="262">
        <f t="shared" si="150"/>
        <v>57.722377154412683</v>
      </c>
      <c r="CF236" s="262">
        <f t="shared" si="151"/>
        <v>81.021494643381828</v>
      </c>
      <c r="CG236" s="262">
        <f t="shared" si="152"/>
        <v>71.24196690977233</v>
      </c>
      <c r="CH236" s="262">
        <f t="shared" si="153"/>
        <v>54.038811537824927</v>
      </c>
      <c r="CI236" s="262">
        <f t="shared" si="154"/>
        <v>47.276191839886984</v>
      </c>
      <c r="CJ236" s="262">
        <f t="shared" si="155"/>
        <v>37.344123812339028</v>
      </c>
      <c r="CK236" s="262">
        <f t="shared" si="156"/>
        <v>17.090162561622623</v>
      </c>
      <c r="CL236" s="262">
        <f t="shared" si="157"/>
        <v>10.932054398922242</v>
      </c>
      <c r="CM236" s="262">
        <f t="shared" si="158"/>
        <v>19.265274160374595</v>
      </c>
      <c r="CN236" s="262">
        <f>CD236*parameters!J$4+CE236*parameters!K$4+CF236*parameters!L$4+CG236*parameters!M$4+CH236*parameters!N$4+CI236*parameters!O$4+CJ236*parameters!P$4+CK236*parameters!Q$4+CL236*parameters!R$4+CM236*parameters!S$4</f>
        <v>42137.335322721257</v>
      </c>
      <c r="CO236" s="262">
        <f t="shared" si="159"/>
        <v>27857.696247972694</v>
      </c>
      <c r="CP236" s="262">
        <f t="shared" si="160"/>
        <v>7802.2433792787515</v>
      </c>
      <c r="CQ236" s="262">
        <f t="shared" si="161"/>
        <v>4749.0024527995311</v>
      </c>
      <c r="CR236" s="262">
        <f t="shared" si="162"/>
        <v>1349.8653330105858</v>
      </c>
      <c r="CS236" s="262">
        <f t="shared" si="163"/>
        <v>378.52790965969683</v>
      </c>
      <c r="CT236" s="349" t="s">
        <v>4417</v>
      </c>
      <c r="CU236" t="s">
        <v>4418</v>
      </c>
      <c r="CV236" t="s">
        <v>4419</v>
      </c>
      <c r="CW236">
        <v>107160</v>
      </c>
      <c r="CX236" s="262">
        <v>1.3439651562359494E-2</v>
      </c>
      <c r="CY236">
        <v>10840</v>
      </c>
      <c r="CZ236">
        <v>0.89884284999999997</v>
      </c>
      <c r="DA236">
        <v>63080</v>
      </c>
      <c r="DB236">
        <v>42107</v>
      </c>
      <c r="DC236">
        <v>791</v>
      </c>
      <c r="DD236">
        <v>644</v>
      </c>
      <c r="DE236">
        <v>153</v>
      </c>
      <c r="DF236">
        <v>383</v>
      </c>
      <c r="DG236">
        <v>56698</v>
      </c>
      <c r="DH236">
        <v>37849</v>
      </c>
      <c r="DI236">
        <v>710</v>
      </c>
      <c r="DJ236">
        <v>581</v>
      </c>
      <c r="DK236">
        <v>139</v>
      </c>
      <c r="DL236">
        <v>348</v>
      </c>
      <c r="DM236" s="262">
        <v>6382</v>
      </c>
      <c r="DN236" s="262">
        <v>4258</v>
      </c>
      <c r="DO236" s="262">
        <v>81</v>
      </c>
      <c r="DP236" s="262">
        <v>63</v>
      </c>
      <c r="DQ236" s="262">
        <v>14</v>
      </c>
      <c r="DR236" s="262">
        <v>35</v>
      </c>
      <c r="DS236" s="262">
        <v>0.58865248226950351</v>
      </c>
      <c r="DT236" s="262">
        <v>0.39293579693915642</v>
      </c>
      <c r="DU236" s="262">
        <v>7.3814856289660322E-3</v>
      </c>
      <c r="DV236" s="262">
        <v>6.0097051138484512E-3</v>
      </c>
      <c r="DW236" s="262">
        <v>1.4277715565509518E-3</v>
      </c>
      <c r="DX236" s="262">
        <v>3.5740948114968271E-3</v>
      </c>
      <c r="DY236" s="262">
        <v>5347.28</v>
      </c>
      <c r="DZ236" s="262">
        <v>3343.72</v>
      </c>
      <c r="EA236" s="262">
        <v>15.71</v>
      </c>
      <c r="EB236" s="262">
        <v>564.91999999999996</v>
      </c>
      <c r="EC236" s="262">
        <v>128.47</v>
      </c>
      <c r="ED236" s="262">
        <v>177.73</v>
      </c>
      <c r="EE236" s="262">
        <f t="shared" si="128"/>
        <v>0.55829765197335934</v>
      </c>
      <c r="EF236" s="262">
        <f t="shared" si="129"/>
        <v>0.34911039348161332</v>
      </c>
      <c r="EG236" s="262">
        <f t="shared" si="130"/>
        <v>1.6402462770794641E-3</v>
      </c>
      <c r="EH236" s="262">
        <f t="shared" si="131"/>
        <v>5.8982044993490183E-2</v>
      </c>
      <c r="EI236" s="262">
        <f t="shared" si="132"/>
        <v>1.341326793229782E-2</v>
      </c>
      <c r="EJ236" s="262">
        <f t="shared" si="133"/>
        <v>1.855639534215997E-2</v>
      </c>
      <c r="EK236" s="262">
        <v>2.7759159999999998E-3</v>
      </c>
      <c r="EP236" s="262">
        <v>2.0298965975525472E-3</v>
      </c>
      <c r="EQ236" s="262">
        <v>1.3133010916455376E-2</v>
      </c>
      <c r="EU236" s="262">
        <v>1583.32</v>
      </c>
    </row>
    <row r="237" spans="1:151">
      <c r="A237" s="352">
        <v>9179</v>
      </c>
      <c r="B237" s="262">
        <v>9</v>
      </c>
      <c r="C237" s="262">
        <v>1</v>
      </c>
      <c r="D237" s="262">
        <v>79</v>
      </c>
      <c r="E237" s="262" t="s">
        <v>188</v>
      </c>
      <c r="F237" s="262" t="s">
        <v>2669</v>
      </c>
      <c r="G237" s="262" t="s">
        <v>2670</v>
      </c>
      <c r="H237" s="262" t="s">
        <v>2202</v>
      </c>
      <c r="I237" s="262">
        <v>2.5198415990852849E-3</v>
      </c>
      <c r="J237" s="262">
        <v>1.4752035529237602</v>
      </c>
      <c r="K237" s="262">
        <v>1.3407407407407408</v>
      </c>
      <c r="L237" s="262">
        <v>2.3060792789478524</v>
      </c>
      <c r="M237" s="262">
        <v>1.7399756986634265</v>
      </c>
      <c r="N237" s="262">
        <v>1.7032418952618453</v>
      </c>
      <c r="O237" s="262">
        <v>2.0881834215167547</v>
      </c>
      <c r="P237" s="262">
        <v>1.9146651596496185</v>
      </c>
      <c r="Q237" s="262">
        <v>1.5808533524560775</v>
      </c>
      <c r="R237" s="262">
        <v>1.6960375391032325</v>
      </c>
      <c r="S237" s="262">
        <v>1.5939248601119105</v>
      </c>
      <c r="T237" s="262">
        <v>1.5939248601119105</v>
      </c>
      <c r="U237">
        <v>1351</v>
      </c>
      <c r="V237">
        <v>2295</v>
      </c>
      <c r="W237">
        <v>21746</v>
      </c>
      <c r="X237">
        <v>9391</v>
      </c>
      <c r="Y237">
        <v>6941</v>
      </c>
      <c r="Z237">
        <v>4707</v>
      </c>
      <c r="AA237">
        <v>6881</v>
      </c>
      <c r="AB237">
        <v>0</v>
      </c>
      <c r="AC237">
        <v>1993</v>
      </c>
      <c r="AD237">
        <v>3077</v>
      </c>
      <c r="AE237">
        <v>50148</v>
      </c>
      <c r="AF237">
        <v>16237</v>
      </c>
      <c r="AG237">
        <v>13880</v>
      </c>
      <c r="AH237">
        <v>7662</v>
      </c>
      <c r="AI237" s="262">
        <v>10967</v>
      </c>
      <c r="AJ237" s="262">
        <v>0</v>
      </c>
      <c r="AK237" s="262">
        <v>0.72396292101841364</v>
      </c>
      <c r="AL237" s="262">
        <v>0.13044754834109307</v>
      </c>
      <c r="AM237" s="262">
        <v>9.6745102973868541E-2</v>
      </c>
      <c r="AN237" s="262">
        <v>3.6344951973491045E-2</v>
      </c>
      <c r="AO237" s="262">
        <v>1.2499475693133677E-2</v>
      </c>
      <c r="AP237" s="262">
        <v>4.213030708172353E-2</v>
      </c>
      <c r="AQ237" s="262">
        <v>0.12883325788758934</v>
      </c>
      <c r="AR237" s="262">
        <v>0.23199039909044014</v>
      </c>
      <c r="AS237" s="262">
        <v>0.18482803634028486</v>
      </c>
      <c r="AT237" s="262">
        <v>0.12743312524344411</v>
      </c>
      <c r="AU237" s="262">
        <v>0.12684359570906717</v>
      </c>
      <c r="AV237" s="262">
        <v>8.2407807055405249E-2</v>
      </c>
      <c r="AW237" s="262">
        <v>3.2560979461212114E-2</v>
      </c>
      <c r="AX237" s="262">
        <v>1.8233306313229676E-2</v>
      </c>
      <c r="AY237" s="262">
        <v>2.4739185817603773E-2</v>
      </c>
      <c r="AZ237" s="262">
        <v>34520</v>
      </c>
      <c r="BA237" s="262">
        <v>6220</v>
      </c>
      <c r="BB237" s="262">
        <v>4613</v>
      </c>
      <c r="BC237" s="262">
        <v>1733</v>
      </c>
      <c r="BD237" s="262">
        <v>596</v>
      </c>
      <c r="BE237" s="262">
        <v>95000</v>
      </c>
      <c r="BF237" s="262">
        <v>1</v>
      </c>
      <c r="BG237" s="262">
        <v>2</v>
      </c>
      <c r="BH237" s="262">
        <v>3.63</v>
      </c>
      <c r="BI237" s="262">
        <v>9.5</v>
      </c>
      <c r="BJ237" s="262">
        <v>25</v>
      </c>
      <c r="BK237" s="262">
        <f t="shared" si="134"/>
        <v>95069</v>
      </c>
      <c r="BL237" s="262">
        <f t="shared" si="135"/>
        <v>69</v>
      </c>
      <c r="BM237" s="274">
        <f t="shared" si="136"/>
        <v>7.2631578947368418E-4</v>
      </c>
      <c r="BN237" s="262">
        <f t="shared" si="137"/>
        <v>1.8242718845774934E-3</v>
      </c>
      <c r="BO237" s="262">
        <f t="shared" si="124"/>
        <v>3.2870715880857498E-4</v>
      </c>
      <c r="BP237" s="262">
        <f t="shared" si="125"/>
        <v>2.437823349813435E-4</v>
      </c>
      <c r="BQ237" s="262">
        <f t="shared" si="126"/>
        <v>9.158352189955956E-5</v>
      </c>
      <c r="BR237" s="262">
        <f t="shared" si="127"/>
        <v>3.1496698818313618E-5</v>
      </c>
      <c r="BS237" s="262">
        <f t="shared" si="138"/>
        <v>195.19709164979179</v>
      </c>
      <c r="BT237" s="262">
        <f t="shared" si="139"/>
        <v>35.171665992517525</v>
      </c>
      <c r="BU237" s="262">
        <f t="shared" si="140"/>
        <v>26.084709843003754</v>
      </c>
      <c r="BV237" s="262">
        <f t="shared" si="141"/>
        <v>9.7994368432528738</v>
      </c>
      <c r="BW237" s="262">
        <f t="shared" si="142"/>
        <v>3.3701467735595569</v>
      </c>
      <c r="BX237" s="262">
        <f t="shared" si="143"/>
        <v>195.19709164979179</v>
      </c>
      <c r="BY237" s="262">
        <f t="shared" si="144"/>
        <v>70.34333198503505</v>
      </c>
      <c r="BZ237" s="262">
        <f t="shared" si="145"/>
        <v>94.687496730103618</v>
      </c>
      <c r="CA237" s="262">
        <f t="shared" si="146"/>
        <v>93.094650010902299</v>
      </c>
      <c r="CB237" s="262">
        <f t="shared" si="147"/>
        <v>84.253669338988928</v>
      </c>
      <c r="CC237" s="262">
        <f t="shared" si="148"/>
        <v>537.57623971482167</v>
      </c>
      <c r="CD237" s="262">
        <f t="shared" si="149"/>
        <v>22.648252059023658</v>
      </c>
      <c r="CE237" s="262">
        <f t="shared" si="150"/>
        <v>69.257698325420165</v>
      </c>
      <c r="CF237" s="262">
        <f t="shared" si="151"/>
        <v>124.7125263929796</v>
      </c>
      <c r="CG237" s="262">
        <f t="shared" si="152"/>
        <v>99.359160769684749</v>
      </c>
      <c r="CH237" s="262">
        <f t="shared" si="153"/>
        <v>68.505020283478601</v>
      </c>
      <c r="CI237" s="262">
        <f t="shared" si="154"/>
        <v>68.188103213187418</v>
      </c>
      <c r="CJ237" s="262">
        <f t="shared" si="155"/>
        <v>44.300479039989305</v>
      </c>
      <c r="CK237" s="262">
        <f t="shared" si="156"/>
        <v>17.504008900189948</v>
      </c>
      <c r="CL237" s="262">
        <f t="shared" si="157"/>
        <v>9.8017922454345268</v>
      </c>
      <c r="CM237" s="262">
        <f t="shared" si="158"/>
        <v>13.299198485433683</v>
      </c>
      <c r="CN237" s="262">
        <f>CD237*parameters!J$4+CE237*parameters!K$4+CF237*parameters!L$4+CG237*parameters!M$4+CH237*parameters!N$4+CI237*parameters!O$4+CJ237*parameters!P$4+CK237*parameters!Q$4+CL237*parameters!R$4+CM237*parameters!S$4</f>
        <v>51610.341043257438</v>
      </c>
      <c r="CO237" s="262">
        <f t="shared" si="159"/>
        <v>37363.973256433179</v>
      </c>
      <c r="CP237" s="262">
        <f t="shared" si="160"/>
        <v>6732.4424581406247</v>
      </c>
      <c r="CQ237" s="262">
        <f t="shared" si="161"/>
        <v>4993.0477587464147</v>
      </c>
      <c r="CR237" s="262">
        <f t="shared" si="162"/>
        <v>1875.7753665526852</v>
      </c>
      <c r="CS237" s="262">
        <f t="shared" si="163"/>
        <v>645.10220338453576</v>
      </c>
      <c r="CT237" s="349" t="s">
        <v>4420</v>
      </c>
      <c r="CU237" t="s">
        <v>4421</v>
      </c>
      <c r="CV237" t="s">
        <v>4422</v>
      </c>
      <c r="CW237">
        <v>121748</v>
      </c>
      <c r="CX237" s="262">
        <v>1.5269230108381333E-2</v>
      </c>
      <c r="CY237">
        <v>9862</v>
      </c>
      <c r="CZ237">
        <v>0.91899662000000004</v>
      </c>
      <c r="DA237">
        <v>79983</v>
      </c>
      <c r="DB237">
        <v>39761</v>
      </c>
      <c r="DC237">
        <v>805</v>
      </c>
      <c r="DD237">
        <v>747</v>
      </c>
      <c r="DE237">
        <v>205</v>
      </c>
      <c r="DF237">
        <v>250</v>
      </c>
      <c r="DG237">
        <v>73506</v>
      </c>
      <c r="DH237">
        <v>36540</v>
      </c>
      <c r="DI237">
        <v>741</v>
      </c>
      <c r="DJ237">
        <v>689</v>
      </c>
      <c r="DK237">
        <v>190</v>
      </c>
      <c r="DL237">
        <v>232</v>
      </c>
      <c r="DM237" s="262">
        <v>6477</v>
      </c>
      <c r="DN237" s="262">
        <v>3221</v>
      </c>
      <c r="DO237" s="262">
        <v>64</v>
      </c>
      <c r="DP237" s="262">
        <v>58</v>
      </c>
      <c r="DQ237" s="262">
        <v>15</v>
      </c>
      <c r="DR237" s="262">
        <v>18</v>
      </c>
      <c r="DS237" s="262">
        <v>0.6569553503958997</v>
      </c>
      <c r="DT237" s="262">
        <v>0.3265844202779512</v>
      </c>
      <c r="DU237" s="262">
        <v>6.6120182672405299E-3</v>
      </c>
      <c r="DV237" s="262">
        <v>6.1356244045076714E-3</v>
      </c>
      <c r="DW237" s="262">
        <v>1.6838058941419983E-3</v>
      </c>
      <c r="DX237" s="262">
        <v>2.0534218221243883E-3</v>
      </c>
      <c r="DY237" s="262">
        <v>6075.22</v>
      </c>
      <c r="DZ237" s="262">
        <v>3798.92</v>
      </c>
      <c r="EA237" s="262">
        <v>17.850000000000001</v>
      </c>
      <c r="EB237" s="262">
        <v>641.80999999999995</v>
      </c>
      <c r="EC237" s="262">
        <v>145.96</v>
      </c>
      <c r="ED237" s="262">
        <v>201.93</v>
      </c>
      <c r="EE237" s="262">
        <f t="shared" si="128"/>
        <v>0.55829747033778765</v>
      </c>
      <c r="EF237" s="262">
        <f t="shared" si="129"/>
        <v>0.34911121342365026</v>
      </c>
      <c r="EG237" s="262">
        <f t="shared" si="130"/>
        <v>1.6403701998494722E-3</v>
      </c>
      <c r="EH237" s="262">
        <f t="shared" si="131"/>
        <v>5.8980728177332749E-2</v>
      </c>
      <c r="EI237" s="262">
        <f t="shared" si="132"/>
        <v>1.3413357667788737E-2</v>
      </c>
      <c r="EJ237" s="262">
        <f t="shared" si="133"/>
        <v>1.8556860193591256E-2</v>
      </c>
      <c r="EK237" s="262">
        <v>3.1538109999999999E-3</v>
      </c>
      <c r="EP237" s="262">
        <v>2.5133650110970582E-3</v>
      </c>
      <c r="EQ237" s="262">
        <v>1.6260951502442327E-2</v>
      </c>
      <c r="EU237" s="262">
        <v>1960.42</v>
      </c>
    </row>
    <row r="238" spans="1:151">
      <c r="A238" s="352">
        <v>9180</v>
      </c>
      <c r="B238" s="262">
        <v>9</v>
      </c>
      <c r="C238" s="262">
        <v>1</v>
      </c>
      <c r="D238" s="262">
        <v>80</v>
      </c>
      <c r="E238" s="262" t="s">
        <v>188</v>
      </c>
      <c r="F238" s="262" t="s">
        <v>2671</v>
      </c>
      <c r="G238" s="262" t="s">
        <v>2672</v>
      </c>
      <c r="H238" s="262" t="s">
        <v>2202</v>
      </c>
      <c r="I238" s="262">
        <v>1.0998478117562802E-3</v>
      </c>
      <c r="J238" s="262">
        <v>1.8474729241877257</v>
      </c>
      <c r="K238" s="262">
        <v>1.7496251874062969</v>
      </c>
      <c r="L238" s="262">
        <v>2.4929914529914532</v>
      </c>
      <c r="M238" s="262">
        <v>2.4570596797671032</v>
      </c>
      <c r="N238" s="262">
        <v>2.2032085561497325</v>
      </c>
      <c r="O238" s="262">
        <v>2.4811250925240564</v>
      </c>
      <c r="P238" s="262">
        <v>2.2449693788276464</v>
      </c>
      <c r="Q238" s="262">
        <v>1.6959654178674353</v>
      </c>
      <c r="R238" s="262">
        <v>1.6630094043887147</v>
      </c>
      <c r="S238" s="262">
        <v>1.350453172205438</v>
      </c>
      <c r="T238" s="262">
        <v>1.350453172205438</v>
      </c>
      <c r="U238">
        <v>2216</v>
      </c>
      <c r="V238">
        <v>2668</v>
      </c>
      <c r="W238">
        <v>8775</v>
      </c>
      <c r="X238">
        <v>2996</v>
      </c>
      <c r="Y238">
        <v>2494</v>
      </c>
      <c r="Z238">
        <v>1332</v>
      </c>
      <c r="AA238">
        <v>1821</v>
      </c>
      <c r="AB238">
        <v>0</v>
      </c>
      <c r="AC238">
        <v>4094</v>
      </c>
      <c r="AD238">
        <v>4668</v>
      </c>
      <c r="AE238">
        <v>21876</v>
      </c>
      <c r="AF238">
        <v>7124</v>
      </c>
      <c r="AG238">
        <v>5918</v>
      </c>
      <c r="AH238">
        <v>2238</v>
      </c>
      <c r="AI238" s="262">
        <v>2459</v>
      </c>
      <c r="AJ238" s="262">
        <v>0</v>
      </c>
      <c r="AK238" s="262">
        <v>0.49754949067845472</v>
      </c>
      <c r="AL238" s="262">
        <v>0.21535652508168365</v>
      </c>
      <c r="AM238" s="262">
        <v>0.23986161829713626</v>
      </c>
      <c r="AN238" s="262">
        <v>4.0937920430520851E-2</v>
      </c>
      <c r="AO238" s="262">
        <v>6.2944455122044976E-3</v>
      </c>
      <c r="AP238" s="262">
        <v>7.9219238649843635E-2</v>
      </c>
      <c r="AQ238" s="262">
        <v>0.17957511053596462</v>
      </c>
      <c r="AR238" s="262">
        <v>0.23998705920414107</v>
      </c>
      <c r="AS238" s="262">
        <v>0.18582982853445487</v>
      </c>
      <c r="AT238" s="262">
        <v>0.1090477731047126</v>
      </c>
      <c r="AU238" s="262">
        <v>8.3964197131456919E-2</v>
      </c>
      <c r="AV238" s="262">
        <v>5.1418095546209422E-2</v>
      </c>
      <c r="AW238" s="262">
        <v>2.3444408497789282E-2</v>
      </c>
      <c r="AX238" s="262">
        <v>1.6823034616628922E-2</v>
      </c>
      <c r="AY238" s="262">
        <v>3.0691254178798661E-2</v>
      </c>
      <c r="AZ238" s="262">
        <v>10355</v>
      </c>
      <c r="BA238" s="262">
        <v>4482</v>
      </c>
      <c r="BB238" s="262">
        <v>4992</v>
      </c>
      <c r="BC238" s="262">
        <v>852</v>
      </c>
      <c r="BD238" s="262">
        <v>131</v>
      </c>
      <c r="BE238" s="262">
        <v>46411</v>
      </c>
      <c r="BF238" s="262">
        <v>1</v>
      </c>
      <c r="BG238" s="262">
        <v>2</v>
      </c>
      <c r="BH238" s="262">
        <v>3.4</v>
      </c>
      <c r="BI238" s="262">
        <v>8.1999999999999993</v>
      </c>
      <c r="BJ238" s="262">
        <v>24</v>
      </c>
      <c r="BK238" s="262">
        <f t="shared" si="134"/>
        <v>46422</v>
      </c>
      <c r="BL238" s="262">
        <f t="shared" si="135"/>
        <v>11</v>
      </c>
      <c r="BM238" s="274">
        <f t="shared" si="136"/>
        <v>2.3701277714334963E-4</v>
      </c>
      <c r="BN238" s="262">
        <f t="shared" si="137"/>
        <v>5.4722871856315014E-4</v>
      </c>
      <c r="BO238" s="262">
        <f t="shared" si="124"/>
        <v>2.3685940285852623E-4</v>
      </c>
      <c r="BP238" s="262">
        <f t="shared" si="125"/>
        <v>2.6381127600842545E-4</v>
      </c>
      <c r="BQ238" s="262">
        <f t="shared" si="126"/>
        <v>4.5025482203361079E-5</v>
      </c>
      <c r="BR238" s="262">
        <f t="shared" si="127"/>
        <v>6.9229321228172552E-6</v>
      </c>
      <c r="BS238" s="262">
        <f t="shared" si="138"/>
        <v>58.553472886257069</v>
      </c>
      <c r="BT238" s="262">
        <f t="shared" si="139"/>
        <v>25.343956105862308</v>
      </c>
      <c r="BU238" s="262">
        <f t="shared" si="140"/>
        <v>28.227806532901525</v>
      </c>
      <c r="BV238" s="262">
        <f t="shared" si="141"/>
        <v>4.8177265957596358</v>
      </c>
      <c r="BW238" s="262">
        <f t="shared" si="142"/>
        <v>0.74075373714144632</v>
      </c>
      <c r="BX238" s="262">
        <f t="shared" si="143"/>
        <v>58.553472886257069</v>
      </c>
      <c r="BY238" s="262">
        <f t="shared" si="144"/>
        <v>50.687912211724615</v>
      </c>
      <c r="BZ238" s="262">
        <f t="shared" si="145"/>
        <v>95.974542211865185</v>
      </c>
      <c r="CA238" s="262">
        <f t="shared" si="146"/>
        <v>39.505358085229012</v>
      </c>
      <c r="CB238" s="262">
        <f t="shared" si="147"/>
        <v>17.778089691394712</v>
      </c>
      <c r="CC238" s="262">
        <f t="shared" si="148"/>
        <v>262.49937508647059</v>
      </c>
      <c r="CD238" s="262">
        <f t="shared" si="149"/>
        <v>20.795000640409931</v>
      </c>
      <c r="CE238" s="262">
        <f t="shared" si="150"/>
        <v>47.138354296774594</v>
      </c>
      <c r="CF238" s="262">
        <f t="shared" si="151"/>
        <v>62.996453069926851</v>
      </c>
      <c r="CG238" s="262">
        <f t="shared" si="152"/>
        <v>48.780213862720387</v>
      </c>
      <c r="CH238" s="262">
        <f t="shared" si="153"/>
        <v>28.624972294558294</v>
      </c>
      <c r="CI238" s="262">
        <f t="shared" si="154"/>
        <v>22.040549276644668</v>
      </c>
      <c r="CJ238" s="262">
        <f t="shared" si="155"/>
        <v>13.497217949016409</v>
      </c>
      <c r="CK238" s="262">
        <f t="shared" si="156"/>
        <v>6.1541425799416274</v>
      </c>
      <c r="CL238" s="262">
        <f t="shared" si="157"/>
        <v>4.4160360739231548</v>
      </c>
      <c r="CM238" s="262">
        <f t="shared" si="158"/>
        <v>8.0564350425546785</v>
      </c>
      <c r="CN238" s="262">
        <f>CD238*parameters!J$4+CE238*parameters!K$4+CF238*parameters!L$4+CG238*parameters!M$4+CH238*parameters!N$4+CI238*parameters!O$4+CJ238*parameters!P$4+CK238*parameters!Q$4+CL238*parameters!R$4+CM238*parameters!S$4</f>
        <v>22888.031891908198</v>
      </c>
      <c r="CO238" s="262">
        <f t="shared" si="159"/>
        <v>11387.928610451152</v>
      </c>
      <c r="CP238" s="262">
        <f t="shared" si="160"/>
        <v>4929.0870142001031</v>
      </c>
      <c r="CQ238" s="262">
        <f t="shared" si="161"/>
        <v>5489.9603692295659</v>
      </c>
      <c r="CR238" s="262">
        <f t="shared" si="162"/>
        <v>936.98842840216139</v>
      </c>
      <c r="CS238" s="262">
        <f t="shared" si="163"/>
        <v>144.06746962521498</v>
      </c>
      <c r="CT238" s="349" t="s">
        <v>4423</v>
      </c>
      <c r="CU238" t="s">
        <v>4424</v>
      </c>
      <c r="CV238" t="s">
        <v>4425</v>
      </c>
      <c r="CW238">
        <v>51469</v>
      </c>
      <c r="CX238" s="262">
        <v>6.4550711670686902E-3</v>
      </c>
      <c r="CY238">
        <v>6351</v>
      </c>
      <c r="CZ238">
        <v>0.87660534000000001</v>
      </c>
      <c r="DA238">
        <v>32858</v>
      </c>
      <c r="DB238">
        <v>17818</v>
      </c>
      <c r="DC238">
        <v>343</v>
      </c>
      <c r="DD238">
        <v>293</v>
      </c>
      <c r="DE238">
        <v>74</v>
      </c>
      <c r="DF238">
        <v>83</v>
      </c>
      <c r="DG238">
        <v>28804</v>
      </c>
      <c r="DH238">
        <v>15620</v>
      </c>
      <c r="DI238">
        <v>301</v>
      </c>
      <c r="DJ238">
        <v>259</v>
      </c>
      <c r="DK238">
        <v>69</v>
      </c>
      <c r="DL238">
        <v>75</v>
      </c>
      <c r="DM238" s="262">
        <v>4054</v>
      </c>
      <c r="DN238" s="262">
        <v>2198</v>
      </c>
      <c r="DO238" s="262">
        <v>42</v>
      </c>
      <c r="DP238" s="262">
        <v>34</v>
      </c>
      <c r="DQ238" s="262">
        <v>5</v>
      </c>
      <c r="DR238" s="262">
        <v>8</v>
      </c>
      <c r="DS238" s="262">
        <v>0.63840369931415031</v>
      </c>
      <c r="DT238" s="262">
        <v>0.34618896811673044</v>
      </c>
      <c r="DU238" s="262">
        <v>6.6642056383454116E-3</v>
      </c>
      <c r="DV238" s="262">
        <v>5.6927470904816488E-3</v>
      </c>
      <c r="DW238" s="262">
        <v>1.4377586508383688E-3</v>
      </c>
      <c r="DX238" s="262">
        <v>1.6126211894538459E-3</v>
      </c>
      <c r="DY238" s="262">
        <v>2568.3000000000002</v>
      </c>
      <c r="DZ238" s="262">
        <v>1605.99</v>
      </c>
      <c r="EA238" s="262">
        <v>7.55</v>
      </c>
      <c r="EB238" s="262">
        <v>271.32</v>
      </c>
      <c r="EC238" s="262">
        <v>61.71</v>
      </c>
      <c r="ED238" s="262">
        <v>85.37</v>
      </c>
      <c r="EE238" s="262">
        <f t="shared" si="128"/>
        <v>0.55829695841956073</v>
      </c>
      <c r="EF238" s="262">
        <f t="shared" si="129"/>
        <v>0.34911004643236004</v>
      </c>
      <c r="EG238" s="262">
        <f t="shared" si="130"/>
        <v>1.6412187190233552E-3</v>
      </c>
      <c r="EH238" s="262">
        <f t="shared" si="131"/>
        <v>5.8979531502704206E-2</v>
      </c>
      <c r="EI238" s="262">
        <f t="shared" si="132"/>
        <v>1.3414517503434604E-2</v>
      </c>
      <c r="EJ238" s="262">
        <f t="shared" si="133"/>
        <v>1.8557727422917066E-2</v>
      </c>
      <c r="EK238" s="262">
        <v>1.3332774E-3</v>
      </c>
      <c r="EP238" s="262">
        <v>1.0478244999809687E-3</v>
      </c>
      <c r="EQ238" s="262">
        <v>6.7792076765738956E-3</v>
      </c>
      <c r="EU238" s="262">
        <v>817.3</v>
      </c>
    </row>
    <row r="239" spans="1:151">
      <c r="A239" s="352">
        <v>9181</v>
      </c>
      <c r="B239" s="262">
        <v>9</v>
      </c>
      <c r="C239" s="262">
        <v>1</v>
      </c>
      <c r="D239" s="262">
        <v>81</v>
      </c>
      <c r="E239" s="262" t="s">
        <v>188</v>
      </c>
      <c r="F239" s="262" t="s">
        <v>2673</v>
      </c>
      <c r="G239" s="262" t="s">
        <v>2674</v>
      </c>
      <c r="H239" s="262" t="s">
        <v>2202</v>
      </c>
      <c r="I239" s="262">
        <v>1.7047852469462734E-3</v>
      </c>
      <c r="J239" s="262">
        <v>1.4641927083333333</v>
      </c>
      <c r="K239" s="262">
        <v>1.3996952767902489</v>
      </c>
      <c r="L239" s="262">
        <v>1.7146462195477046</v>
      </c>
      <c r="M239" s="262">
        <v>1.5768851651059634</v>
      </c>
      <c r="N239" s="262">
        <v>1.4827082318558207</v>
      </c>
      <c r="O239" s="262">
        <v>1.9993167065254527</v>
      </c>
      <c r="P239" s="262">
        <v>1.4384973404255319</v>
      </c>
      <c r="Q239" s="262">
        <v>1.3125293289535429</v>
      </c>
      <c r="R239" s="262">
        <v>1.3290422245108136</v>
      </c>
      <c r="S239" s="262">
        <v>1.2964824120603016</v>
      </c>
      <c r="T239" s="262">
        <v>1.2964824120603016</v>
      </c>
      <c r="U239">
        <v>3072</v>
      </c>
      <c r="V239">
        <v>1969</v>
      </c>
      <c r="W239">
        <v>10303</v>
      </c>
      <c r="X239">
        <v>6111</v>
      </c>
      <c r="Y239">
        <v>5935</v>
      </c>
      <c r="Z239">
        <v>4073</v>
      </c>
      <c r="AA239">
        <v>4378</v>
      </c>
      <c r="AB239">
        <v>0</v>
      </c>
      <c r="AC239">
        <v>4498</v>
      </c>
      <c r="AD239">
        <v>2756</v>
      </c>
      <c r="AE239">
        <v>17666</v>
      </c>
      <c r="AF239">
        <v>9443</v>
      </c>
      <c r="AG239">
        <v>10179</v>
      </c>
      <c r="AH239">
        <v>5378</v>
      </c>
      <c r="AI239" s="262">
        <v>5676</v>
      </c>
      <c r="AJ239" s="262">
        <v>0</v>
      </c>
      <c r="AK239" s="262">
        <v>0.73257075544809203</v>
      </c>
      <c r="AL239" s="262">
        <v>0.17244799900802876</v>
      </c>
      <c r="AM239" s="262">
        <v>7.4676834371803225E-2</v>
      </c>
      <c r="AN239" s="262">
        <v>1.5592547816113333E-2</v>
      </c>
      <c r="AO239" s="262">
        <v>4.711863355962677E-3</v>
      </c>
      <c r="AP239" s="262">
        <v>3.0891819751923379E-2</v>
      </c>
      <c r="AQ239" s="262">
        <v>0.10003532736693359</v>
      </c>
      <c r="AR239" s="262">
        <v>0.1622703721149317</v>
      </c>
      <c r="AS239" s="262">
        <v>0.15553854608258752</v>
      </c>
      <c r="AT239" s="262">
        <v>0.14700109907363793</v>
      </c>
      <c r="AU239" s="262">
        <v>0.15973857748469147</v>
      </c>
      <c r="AV239" s="262">
        <v>0.10698304286387188</v>
      </c>
      <c r="AW239" s="262">
        <v>5.2088239912074112E-2</v>
      </c>
      <c r="AX239" s="262">
        <v>3.0852567121997174E-2</v>
      </c>
      <c r="AY239" s="262">
        <v>5.4600408227351231E-2</v>
      </c>
      <c r="AZ239" s="262">
        <v>23632</v>
      </c>
      <c r="BA239" s="262">
        <v>5563</v>
      </c>
      <c r="BB239" s="262">
        <v>2409</v>
      </c>
      <c r="BC239" s="262">
        <v>503</v>
      </c>
      <c r="BD239" s="262">
        <v>152</v>
      </c>
      <c r="BE239" s="262">
        <v>50952</v>
      </c>
      <c r="BF239" s="262">
        <v>1</v>
      </c>
      <c r="BG239" s="262">
        <v>2</v>
      </c>
      <c r="BH239" s="262">
        <v>3.48</v>
      </c>
      <c r="BI239" s="262">
        <v>7.7</v>
      </c>
      <c r="BJ239" s="262">
        <v>26</v>
      </c>
      <c r="BK239" s="262">
        <f t="shared" si="134"/>
        <v>50966</v>
      </c>
      <c r="BL239" s="262">
        <f t="shared" si="135"/>
        <v>14</v>
      </c>
      <c r="BM239" s="274">
        <f t="shared" si="136"/>
        <v>2.7476840948343538E-4</v>
      </c>
      <c r="BN239" s="262">
        <f t="shared" si="137"/>
        <v>1.2488758162321936E-3</v>
      </c>
      <c r="BO239" s="262">
        <f t="shared" si="124"/>
        <v>2.9398680457429303E-4</v>
      </c>
      <c r="BP239" s="262">
        <f t="shared" si="125"/>
        <v>1.2730796552570052E-4</v>
      </c>
      <c r="BQ239" s="262">
        <f t="shared" si="126"/>
        <v>2.6581945479214345E-5</v>
      </c>
      <c r="BR239" s="262">
        <f t="shared" si="127"/>
        <v>8.0327151348719292E-6</v>
      </c>
      <c r="BS239" s="262">
        <f t="shared" si="138"/>
        <v>133.6297123368447</v>
      </c>
      <c r="BT239" s="262">
        <f t="shared" si="139"/>
        <v>31.456588089449355</v>
      </c>
      <c r="BU239" s="262">
        <f t="shared" si="140"/>
        <v>13.621952311249956</v>
      </c>
      <c r="BV239" s="262">
        <f t="shared" si="141"/>
        <v>2.8442681662759348</v>
      </c>
      <c r="BW239" s="262">
        <f t="shared" si="142"/>
        <v>0.85950051943129646</v>
      </c>
      <c r="BX239" s="262">
        <f t="shared" si="143"/>
        <v>133.6297123368447</v>
      </c>
      <c r="BY239" s="262">
        <f t="shared" si="144"/>
        <v>62.913176178898709</v>
      </c>
      <c r="BZ239" s="262">
        <f t="shared" si="145"/>
        <v>47.404394043149843</v>
      </c>
      <c r="CA239" s="262">
        <f t="shared" si="146"/>
        <v>21.900864880324697</v>
      </c>
      <c r="CB239" s="262">
        <f t="shared" si="147"/>
        <v>22.34701350521371</v>
      </c>
      <c r="CC239" s="262">
        <f t="shared" si="148"/>
        <v>288.19516094443168</v>
      </c>
      <c r="CD239" s="262">
        <f t="shared" si="149"/>
        <v>8.9028729652719321</v>
      </c>
      <c r="CE239" s="262">
        <f t="shared" si="150"/>
        <v>28.829697270642335</v>
      </c>
      <c r="CF239" s="262">
        <f t="shared" si="151"/>
        <v>46.765536008175559</v>
      </c>
      <c r="CG239" s="262">
        <f t="shared" si="152"/>
        <v>44.825456321334215</v>
      </c>
      <c r="CH239" s="262">
        <f t="shared" si="153"/>
        <v>42.365005406535431</v>
      </c>
      <c r="CI239" s="262">
        <f t="shared" si="154"/>
        <v>46.035885047235233</v>
      </c>
      <c r="CJ239" s="262">
        <f t="shared" si="155"/>
        <v>30.831995256478589</v>
      </c>
      <c r="CK239" s="262">
        <f t="shared" si="156"/>
        <v>15.011578684772369</v>
      </c>
      <c r="CL239" s="262">
        <f t="shared" si="157"/>
        <v>8.8915605472728565</v>
      </c>
      <c r="CM239" s="262">
        <f t="shared" si="158"/>
        <v>15.73557343671316</v>
      </c>
      <c r="CN239" s="262">
        <f>CD239*parameters!J$4+CE239*parameters!K$4+CF239*parameters!L$4+CG239*parameters!M$4+CH239*parameters!N$4+CI239*parameters!O$4+CJ239*parameters!P$4+CK239*parameters!Q$4+CL239*parameters!R$4+CM239*parameters!S$4</f>
        <v>31792.193296240068</v>
      </c>
      <c r="CO239" s="262">
        <f t="shared" si="159"/>
        <v>23290.031060378355</v>
      </c>
      <c r="CP239" s="262">
        <f t="shared" si="160"/>
        <v>5482.5001180130657</v>
      </c>
      <c r="CQ239" s="262">
        <f t="shared" si="161"/>
        <v>2374.1403530996722</v>
      </c>
      <c r="CR239" s="262">
        <f t="shared" si="162"/>
        <v>495.72129415074102</v>
      </c>
      <c r="CS239" s="262">
        <f t="shared" si="163"/>
        <v>149.80047059823585</v>
      </c>
      <c r="CT239" s="349" t="s">
        <v>4426</v>
      </c>
      <c r="CU239" t="s">
        <v>4427</v>
      </c>
      <c r="CV239" t="s">
        <v>4428</v>
      </c>
      <c r="CW239">
        <v>80133</v>
      </c>
      <c r="CX239" s="262">
        <v>1.0050014918314235E-2</v>
      </c>
      <c r="CY239">
        <v>8253</v>
      </c>
      <c r="CZ239">
        <v>0.89700871999999998</v>
      </c>
      <c r="DA239">
        <v>48031</v>
      </c>
      <c r="DB239">
        <v>30468</v>
      </c>
      <c r="DC239">
        <v>662</v>
      </c>
      <c r="DD239">
        <v>558</v>
      </c>
      <c r="DE239">
        <v>122</v>
      </c>
      <c r="DF239">
        <v>283</v>
      </c>
      <c r="DG239">
        <v>43085</v>
      </c>
      <c r="DH239">
        <v>27329</v>
      </c>
      <c r="DI239">
        <v>594</v>
      </c>
      <c r="DJ239">
        <v>502</v>
      </c>
      <c r="DK239">
        <v>114</v>
      </c>
      <c r="DL239">
        <v>258</v>
      </c>
      <c r="DM239" s="262">
        <v>4946</v>
      </c>
      <c r="DN239" s="262">
        <v>3139</v>
      </c>
      <c r="DO239" s="262">
        <v>68</v>
      </c>
      <c r="DP239" s="262">
        <v>56</v>
      </c>
      <c r="DQ239" s="262">
        <v>8</v>
      </c>
      <c r="DR239" s="262">
        <v>25</v>
      </c>
      <c r="DS239" s="262">
        <v>0.59939101244181547</v>
      </c>
      <c r="DT239" s="262">
        <v>0.38021788776159637</v>
      </c>
      <c r="DU239" s="262">
        <v>8.2612656458637516E-3</v>
      </c>
      <c r="DV239" s="262">
        <v>6.9634233087492049E-3</v>
      </c>
      <c r="DW239" s="262">
        <v>1.5224688954612955E-3</v>
      </c>
      <c r="DX239" s="262">
        <v>3.5316286673405463E-3</v>
      </c>
      <c r="DY239" s="262">
        <v>3998.64</v>
      </c>
      <c r="DZ239" s="262">
        <v>2500.4</v>
      </c>
      <c r="EA239" s="262">
        <v>11.75</v>
      </c>
      <c r="EB239" s="262">
        <v>422.43</v>
      </c>
      <c r="EC239" s="262">
        <v>96.07</v>
      </c>
      <c r="ED239" s="262">
        <v>132.91</v>
      </c>
      <c r="EE239" s="262">
        <f t="shared" si="128"/>
        <v>0.55829772974784286</v>
      </c>
      <c r="EF239" s="262">
        <f t="shared" si="129"/>
        <v>0.34911060847225717</v>
      </c>
      <c r="EG239" s="262">
        <f t="shared" si="130"/>
        <v>1.6405573706403062E-3</v>
      </c>
      <c r="EH239" s="262">
        <f t="shared" si="131"/>
        <v>5.8980480857836977E-2</v>
      </c>
      <c r="EI239" s="262">
        <f t="shared" si="132"/>
        <v>1.341347630616291E-2</v>
      </c>
      <c r="EJ239" s="262">
        <f t="shared" si="133"/>
        <v>1.8557147245259836E-2</v>
      </c>
      <c r="EK239" s="262">
        <v>2.0758007999999999E-3</v>
      </c>
      <c r="EP239" s="262">
        <v>1.4098616659965716E-3</v>
      </c>
      <c r="EQ239" s="262">
        <v>9.1215132202051141E-3</v>
      </c>
      <c r="EU239" s="262">
        <v>1099.69</v>
      </c>
    </row>
    <row r="240" spans="1:151">
      <c r="A240" s="352">
        <v>9182</v>
      </c>
      <c r="B240" s="262">
        <v>9</v>
      </c>
      <c r="C240" s="262">
        <v>1</v>
      </c>
      <c r="D240" s="262">
        <v>82</v>
      </c>
      <c r="E240" s="262" t="s">
        <v>188</v>
      </c>
      <c r="F240" s="262" t="s">
        <v>2675</v>
      </c>
      <c r="G240" s="262" t="s">
        <v>2676</v>
      </c>
      <c r="H240" s="262" t="s">
        <v>2202</v>
      </c>
      <c r="I240" s="262">
        <v>1.2949582346375116E-3</v>
      </c>
      <c r="J240" s="262">
        <v>2.0886486486486486</v>
      </c>
      <c r="K240" s="262">
        <v>1.6807228915662651</v>
      </c>
      <c r="L240" s="262">
        <v>2.1805438448566612</v>
      </c>
      <c r="M240" s="262">
        <v>1.8130418394270638</v>
      </c>
      <c r="N240" s="262">
        <v>1.7458300238284352</v>
      </c>
      <c r="O240" s="262">
        <v>2.2401601067378252</v>
      </c>
      <c r="P240" s="262">
        <v>1.7559622850804215</v>
      </c>
      <c r="Q240" s="262">
        <v>1.5542570951585977</v>
      </c>
      <c r="R240" s="262">
        <v>1.6345270890725436</v>
      </c>
      <c r="S240" s="262">
        <v>1.5528846153846154</v>
      </c>
      <c r="T240" s="262">
        <v>1.5528846153846154</v>
      </c>
      <c r="U240">
        <v>2775</v>
      </c>
      <c r="V240">
        <v>2324</v>
      </c>
      <c r="W240">
        <v>9488</v>
      </c>
      <c r="X240">
        <v>3912</v>
      </c>
      <c r="Y240">
        <v>3302</v>
      </c>
      <c r="Z240">
        <v>2287</v>
      </c>
      <c r="AA240">
        <v>2288</v>
      </c>
      <c r="AB240">
        <v>0</v>
      </c>
      <c r="AC240">
        <v>5796</v>
      </c>
      <c r="AD240">
        <v>3906</v>
      </c>
      <c r="AE240">
        <v>20689</v>
      </c>
      <c r="AF240">
        <v>7008</v>
      </c>
      <c r="AG240">
        <v>6524</v>
      </c>
      <c r="AH240">
        <v>3642</v>
      </c>
      <c r="AI240" s="262">
        <v>3553</v>
      </c>
      <c r="AJ240" s="262">
        <v>0</v>
      </c>
      <c r="AK240" s="262">
        <v>0.60920666013712044</v>
      </c>
      <c r="AL240" s="262">
        <v>0.19902873000326476</v>
      </c>
      <c r="AM240" s="262">
        <v>0.15181194906953965</v>
      </c>
      <c r="AN240" s="262">
        <v>3.4524975514201764E-2</v>
      </c>
      <c r="AO240" s="262">
        <v>5.4276852758733266E-3</v>
      </c>
      <c r="AP240" s="262">
        <v>6.1956814834788744E-2</v>
      </c>
      <c r="AQ240" s="262">
        <v>0.14142000788201864</v>
      </c>
      <c r="AR240" s="262">
        <v>0.20233971500280018</v>
      </c>
      <c r="AS240" s="262">
        <v>0.17425483810748585</v>
      </c>
      <c r="AT240" s="262">
        <v>0.11547157287755906</v>
      </c>
      <c r="AU240" s="262">
        <v>0.1044367468005227</v>
      </c>
      <c r="AV240" s="262">
        <v>7.9380224430109309E-2</v>
      </c>
      <c r="AW240" s="262">
        <v>3.7729978635581092E-2</v>
      </c>
      <c r="AX240" s="262">
        <v>2.6840347638505735E-2</v>
      </c>
      <c r="AY240" s="262">
        <v>5.6169753790628697E-2</v>
      </c>
      <c r="AZ240" s="262">
        <v>14928</v>
      </c>
      <c r="BA240" s="262">
        <v>4877</v>
      </c>
      <c r="BB240" s="262">
        <v>3720</v>
      </c>
      <c r="BC240" s="262">
        <v>846</v>
      </c>
      <c r="BD240" s="262">
        <v>133</v>
      </c>
      <c r="BE240" s="262">
        <v>48215</v>
      </c>
      <c r="BF240" s="262">
        <v>1</v>
      </c>
      <c r="BG240" s="262">
        <v>2</v>
      </c>
      <c r="BH240" s="262">
        <v>3.66</v>
      </c>
      <c r="BI240" s="262">
        <v>8.5</v>
      </c>
      <c r="BJ240" s="262">
        <v>21</v>
      </c>
      <c r="BK240" s="262">
        <f t="shared" si="134"/>
        <v>48281</v>
      </c>
      <c r="BL240" s="262">
        <f t="shared" si="135"/>
        <v>66</v>
      </c>
      <c r="BM240" s="274">
        <f t="shared" si="136"/>
        <v>1.3688686093539354E-3</v>
      </c>
      <c r="BN240" s="262">
        <f t="shared" si="137"/>
        <v>7.8889718114058007E-4</v>
      </c>
      <c r="BO240" s="262">
        <f t="shared" si="124"/>
        <v>2.577338928471737E-4</v>
      </c>
      <c r="BP240" s="262">
        <f t="shared" si="125"/>
        <v>1.965901335639709E-4</v>
      </c>
      <c r="BQ240" s="262">
        <f t="shared" si="126"/>
        <v>4.470840134277403E-5</v>
      </c>
      <c r="BR240" s="262">
        <f t="shared" si="127"/>
        <v>7.0286257430129382E-6</v>
      </c>
      <c r="BS240" s="262">
        <f t="shared" si="138"/>
        <v>84.411998382042071</v>
      </c>
      <c r="BT240" s="262">
        <f t="shared" si="139"/>
        <v>27.577526534647586</v>
      </c>
      <c r="BU240" s="262">
        <f t="shared" si="140"/>
        <v>21.035144291344889</v>
      </c>
      <c r="BV240" s="262">
        <f t="shared" si="141"/>
        <v>4.7837989436768211</v>
      </c>
      <c r="BW240" s="262">
        <f t="shared" si="142"/>
        <v>0.75206295450238436</v>
      </c>
      <c r="BX240" s="262">
        <f t="shared" si="143"/>
        <v>84.411998382042071</v>
      </c>
      <c r="BY240" s="262">
        <f t="shared" si="144"/>
        <v>55.155053069295171</v>
      </c>
      <c r="BZ240" s="262">
        <f t="shared" si="145"/>
        <v>76.988628106322295</v>
      </c>
      <c r="CA240" s="262">
        <f t="shared" si="146"/>
        <v>40.662291021252983</v>
      </c>
      <c r="CB240" s="262">
        <f t="shared" si="147"/>
        <v>15.793322044550072</v>
      </c>
      <c r="CC240" s="262">
        <f t="shared" si="148"/>
        <v>273.01129262346257</v>
      </c>
      <c r="CD240" s="262">
        <f t="shared" si="149"/>
        <v>16.914910104878196</v>
      </c>
      <c r="CE240" s="262">
        <f t="shared" si="150"/>
        <v>38.609259154690172</v>
      </c>
      <c r="CF240" s="262">
        <f t="shared" si="151"/>
        <v>55.241027141977497</v>
      </c>
      <c r="CG240" s="262">
        <f t="shared" si="152"/>
        <v>47.573538597616917</v>
      </c>
      <c r="CH240" s="262">
        <f t="shared" si="153"/>
        <v>31.52504337256676</v>
      </c>
      <c r="CI240" s="262">
        <f t="shared" si="154"/>
        <v>28.51241124139997</v>
      </c>
      <c r="CJ240" s="262">
        <f t="shared" si="155"/>
        <v>21.671697680404705</v>
      </c>
      <c r="CK240" s="262">
        <f t="shared" si="156"/>
        <v>10.30071023795562</v>
      </c>
      <c r="CL240" s="262">
        <f t="shared" si="157"/>
        <v>7.3277180032515519</v>
      </c>
      <c r="CM240" s="262">
        <f t="shared" si="158"/>
        <v>15.334977088721176</v>
      </c>
      <c r="CN240" s="262">
        <f>CD240*parameters!J$4+CE240*parameters!K$4+CF240*parameters!L$4+CG240*parameters!M$4+CH240*parameters!N$4+CI240*parameters!O$4+CJ240*parameters!P$4+CK240*parameters!Q$4+CL240*parameters!R$4+CM240*parameters!S$4</f>
        <v>27230.966645607241</v>
      </c>
      <c r="CO240" s="262">
        <f t="shared" si="159"/>
        <v>16589.286242475711</v>
      </c>
      <c r="CP240" s="262">
        <f t="shared" si="160"/>
        <v>5419.7447082364715</v>
      </c>
      <c r="CQ240" s="262">
        <f t="shared" si="161"/>
        <v>4133.9861215172596</v>
      </c>
      <c r="CR240" s="262">
        <f t="shared" si="162"/>
        <v>940.14845666763495</v>
      </c>
      <c r="CS240" s="262">
        <f t="shared" si="163"/>
        <v>147.8011167101601</v>
      </c>
      <c r="CT240" s="349" t="s">
        <v>4429</v>
      </c>
      <c r="CU240" t="s">
        <v>4430</v>
      </c>
      <c r="CV240" t="s">
        <v>4431</v>
      </c>
      <c r="CW240">
        <v>64916</v>
      </c>
      <c r="CX240" s="262">
        <v>8.1415492797884369E-3</v>
      </c>
      <c r="CY240">
        <v>7368</v>
      </c>
      <c r="CZ240">
        <v>0.88649948000000001</v>
      </c>
      <c r="DA240">
        <v>39349</v>
      </c>
      <c r="DB240">
        <v>24616</v>
      </c>
      <c r="DC240">
        <v>323</v>
      </c>
      <c r="DD240">
        <v>326</v>
      </c>
      <c r="DE240">
        <v>121</v>
      </c>
      <c r="DF240">
        <v>176</v>
      </c>
      <c r="DG240">
        <v>34885</v>
      </c>
      <c r="DH240">
        <v>21821</v>
      </c>
      <c r="DI240">
        <v>285</v>
      </c>
      <c r="DJ240">
        <v>288</v>
      </c>
      <c r="DK240">
        <v>107</v>
      </c>
      <c r="DL240">
        <v>157</v>
      </c>
      <c r="DM240" s="262">
        <v>4464</v>
      </c>
      <c r="DN240" s="262">
        <v>2795</v>
      </c>
      <c r="DO240" s="262">
        <v>38</v>
      </c>
      <c r="DP240" s="262">
        <v>38</v>
      </c>
      <c r="DQ240" s="262">
        <v>14</v>
      </c>
      <c r="DR240" s="262">
        <v>19</v>
      </c>
      <c r="DS240" s="262">
        <v>0.60615256639349313</v>
      </c>
      <c r="DT240" s="262">
        <v>0.37919773245424859</v>
      </c>
      <c r="DU240" s="262">
        <v>4.9756608540267424E-3</v>
      </c>
      <c r="DV240" s="262">
        <v>5.0218744223303963E-3</v>
      </c>
      <c r="DW240" s="262">
        <v>1.8639472549140427E-3</v>
      </c>
      <c r="DX240" s="262">
        <v>2.7111960071476986E-3</v>
      </c>
      <c r="DY240" s="262">
        <v>3239.31</v>
      </c>
      <c r="DZ240" s="262">
        <v>2025.58</v>
      </c>
      <c r="EA240" s="262">
        <v>9.52</v>
      </c>
      <c r="EB240" s="262">
        <v>342.21</v>
      </c>
      <c r="EC240" s="262">
        <v>77.819999999999993</v>
      </c>
      <c r="ED240" s="262">
        <v>107.66</v>
      </c>
      <c r="EE240" s="262">
        <f t="shared" si="128"/>
        <v>0.55829958118612233</v>
      </c>
      <c r="EF240" s="262">
        <f t="shared" si="129"/>
        <v>0.34911152858447808</v>
      </c>
      <c r="EG240" s="262">
        <f t="shared" si="130"/>
        <v>1.6407852329329037E-3</v>
      </c>
      <c r="EH240" s="262">
        <f t="shared" si="131"/>
        <v>5.8980369176677414E-2</v>
      </c>
      <c r="EI240" s="262">
        <f t="shared" si="132"/>
        <v>1.3412385170886403E-2</v>
      </c>
      <c r="EJ240" s="262">
        <f t="shared" si="133"/>
        <v>1.8555350648902985E-2</v>
      </c>
      <c r="EK240" s="262">
        <v>1.6816115999999999E-3</v>
      </c>
      <c r="EP240" s="262">
        <v>1.1673108527855947E-3</v>
      </c>
      <c r="EQ240" s="262">
        <v>7.5522596525428197E-3</v>
      </c>
      <c r="EU240" s="262">
        <v>910.5</v>
      </c>
    </row>
    <row r="241" spans="1:151">
      <c r="A241" s="352">
        <v>9183</v>
      </c>
      <c r="B241" s="262">
        <v>9</v>
      </c>
      <c r="C241" s="262">
        <v>1</v>
      </c>
      <c r="D241" s="262">
        <v>83</v>
      </c>
      <c r="E241" s="262" t="s">
        <v>188</v>
      </c>
      <c r="F241" s="262" t="s">
        <v>2677</v>
      </c>
      <c r="G241" s="262" t="s">
        <v>2678</v>
      </c>
      <c r="H241" s="262" t="s">
        <v>2202</v>
      </c>
      <c r="I241" s="262">
        <v>1.5578711148742737E-3</v>
      </c>
      <c r="J241" s="262">
        <v>1.3807237813884785</v>
      </c>
      <c r="K241" s="262">
        <v>1.3041322314049586</v>
      </c>
      <c r="L241" s="262">
        <v>1.7256448896374434</v>
      </c>
      <c r="M241" s="262">
        <v>1.5035440884604481</v>
      </c>
      <c r="N241" s="262">
        <v>1.4189944134078212</v>
      </c>
      <c r="O241" s="262">
        <v>1.8084640642101424</v>
      </c>
      <c r="P241" s="262">
        <v>1.5487609912070344</v>
      </c>
      <c r="Q241" s="262">
        <v>1.3449367088607596</v>
      </c>
      <c r="R241" s="262">
        <v>1.3692307692307693</v>
      </c>
      <c r="S241" s="262">
        <v>1.3933823529411764</v>
      </c>
      <c r="T241" s="262">
        <v>1.3933823529411764</v>
      </c>
      <c r="U241">
        <v>2708</v>
      </c>
      <c r="V241">
        <v>1815</v>
      </c>
      <c r="W241">
        <v>11281</v>
      </c>
      <c r="X241">
        <v>5138</v>
      </c>
      <c r="Y241">
        <v>5243</v>
      </c>
      <c r="Z241">
        <v>2750</v>
      </c>
      <c r="AA241">
        <v>2992</v>
      </c>
      <c r="AB241">
        <v>0</v>
      </c>
      <c r="AC241">
        <v>3739</v>
      </c>
      <c r="AD241">
        <v>2367</v>
      </c>
      <c r="AE241">
        <v>19467</v>
      </c>
      <c r="AF241">
        <v>7589</v>
      </c>
      <c r="AG241">
        <v>8832</v>
      </c>
      <c r="AH241">
        <v>3727</v>
      </c>
      <c r="AI241" s="262">
        <v>4169</v>
      </c>
      <c r="AJ241" s="262">
        <v>0</v>
      </c>
      <c r="AK241" s="262">
        <v>0.7580989857186472</v>
      </c>
      <c r="AL241" s="262">
        <v>0.15356694596153195</v>
      </c>
      <c r="AM241" s="262">
        <v>6.5775636894060172E-2</v>
      </c>
      <c r="AN241" s="262">
        <v>1.8080667593880391E-2</v>
      </c>
      <c r="AO241" s="262">
        <v>4.4777638318803216E-3</v>
      </c>
      <c r="AP241" s="262">
        <v>2.2483272015318745E-2</v>
      </c>
      <c r="AQ241" s="262">
        <v>9.3052776522730696E-2</v>
      </c>
      <c r="AR241" s="262">
        <v>0.18507282858925536</v>
      </c>
      <c r="AS241" s="262">
        <v>0.16136319628219195</v>
      </c>
      <c r="AT241" s="262">
        <v>0.1440005163622281</v>
      </c>
      <c r="AU241" s="262">
        <v>0.13976204307321585</v>
      </c>
      <c r="AV241" s="262">
        <v>0.10888788485122314</v>
      </c>
      <c r="AW241" s="262">
        <v>4.9742894640590375E-2</v>
      </c>
      <c r="AX241" s="262">
        <v>3.227263925643839E-2</v>
      </c>
      <c r="AY241" s="262">
        <v>6.3361948406807381E-2</v>
      </c>
      <c r="AZ241" s="262">
        <v>22348</v>
      </c>
      <c r="BA241" s="262">
        <v>4527</v>
      </c>
      <c r="BB241" s="262">
        <v>1939</v>
      </c>
      <c r="BC241" s="262">
        <v>533</v>
      </c>
      <c r="BD241" s="262">
        <v>132</v>
      </c>
      <c r="BE241" s="262">
        <v>46479</v>
      </c>
      <c r="BF241" s="262">
        <v>1</v>
      </c>
      <c r="BG241" s="262">
        <v>2</v>
      </c>
      <c r="BH241" s="262">
        <v>3.85</v>
      </c>
      <c r="BI241" s="262">
        <v>7.5</v>
      </c>
      <c r="BJ241" s="262">
        <v>27</v>
      </c>
      <c r="BK241" s="262">
        <f t="shared" si="134"/>
        <v>46429</v>
      </c>
      <c r="BL241" s="262">
        <f t="shared" si="135"/>
        <v>-50</v>
      </c>
      <c r="BM241" s="274">
        <f t="shared" si="136"/>
        <v>-1.0757546418812796E-3</v>
      </c>
      <c r="BN241" s="262">
        <f t="shared" si="137"/>
        <v>1.181020512066565E-3</v>
      </c>
      <c r="BO241" s="262">
        <f t="shared" si="124"/>
        <v>2.392375093129291E-4</v>
      </c>
      <c r="BP241" s="262">
        <f t="shared" si="125"/>
        <v>1.0246996477971494E-4</v>
      </c>
      <c r="BQ241" s="262">
        <f t="shared" si="126"/>
        <v>2.8167349782149595E-5</v>
      </c>
      <c r="BR241" s="262">
        <f t="shared" si="127"/>
        <v>6.9757789329150967E-6</v>
      </c>
      <c r="BS241" s="262">
        <f t="shared" si="138"/>
        <v>126.36919479112245</v>
      </c>
      <c r="BT241" s="262">
        <f t="shared" si="139"/>
        <v>25.598413496483413</v>
      </c>
      <c r="BU241" s="262">
        <f t="shared" si="140"/>
        <v>10.964286231429499</v>
      </c>
      <c r="BV241" s="262">
        <f t="shared" si="141"/>
        <v>3.0139064266900064</v>
      </c>
      <c r="BW241" s="262">
        <f t="shared" si="142"/>
        <v>0.7464083458219154</v>
      </c>
      <c r="BX241" s="262">
        <f t="shared" si="143"/>
        <v>126.36919479112245</v>
      </c>
      <c r="BY241" s="262">
        <f t="shared" si="144"/>
        <v>51.196826992966827</v>
      </c>
      <c r="BZ241" s="262">
        <f t="shared" si="145"/>
        <v>42.21250199100357</v>
      </c>
      <c r="CA241" s="262">
        <f t="shared" si="146"/>
        <v>22.604298200175048</v>
      </c>
      <c r="CB241" s="262">
        <f t="shared" si="147"/>
        <v>20.153025337191714</v>
      </c>
      <c r="CC241" s="262">
        <f t="shared" si="148"/>
        <v>262.53584731245962</v>
      </c>
      <c r="CD241" s="262">
        <f t="shared" si="149"/>
        <v>5.902664868898218</v>
      </c>
      <c r="CE241" s="262">
        <f t="shared" si="150"/>
        <v>24.429689529172052</v>
      </c>
      <c r="CF241" s="262">
        <f t="shared" si="151"/>
        <v>48.588251868193758</v>
      </c>
      <c r="CG241" s="262">
        <f t="shared" si="152"/>
        <v>42.363623460991995</v>
      </c>
      <c r="CH241" s="262">
        <f t="shared" si="153"/>
        <v>37.805297576589261</v>
      </c>
      <c r="CI241" s="262">
        <f t="shared" si="154"/>
        <v>36.692546400347204</v>
      </c>
      <c r="CJ241" s="262">
        <f t="shared" si="155"/>
        <v>28.586973111477402</v>
      </c>
      <c r="CK241" s="262">
        <f t="shared" si="156"/>
        <v>13.059292992241801</v>
      </c>
      <c r="CL241" s="262">
        <f t="shared" si="157"/>
        <v>8.4727246921983994</v>
      </c>
      <c r="CM241" s="262">
        <f t="shared" si="158"/>
        <v>16.634782812349528</v>
      </c>
      <c r="CN241" s="262">
        <f>CD241*parameters!J$4+CE241*parameters!K$4+CF241*parameters!L$4+CG241*parameters!M$4+CH241*parameters!N$4+CI241*parameters!O$4+CJ241*parameters!P$4+CK241*parameters!Q$4+CL241*parameters!R$4+CM241*parameters!S$4</f>
        <v>29235.701398743389</v>
      </c>
      <c r="CO241" s="262">
        <f t="shared" si="159"/>
        <v>22163.555577160598</v>
      </c>
      <c r="CP241" s="262">
        <f t="shared" si="160"/>
        <v>4489.6373768483099</v>
      </c>
      <c r="CQ241" s="262">
        <f t="shared" si="161"/>
        <v>1922.9968795469122</v>
      </c>
      <c r="CR241" s="262">
        <f t="shared" si="162"/>
        <v>528.60099886462319</v>
      </c>
      <c r="CS241" s="262">
        <f t="shared" si="163"/>
        <v>130.91056632294607</v>
      </c>
      <c r="CT241" s="349" t="s">
        <v>4432</v>
      </c>
      <c r="CU241" t="s">
        <v>4433</v>
      </c>
      <c r="CV241" t="s">
        <v>4434</v>
      </c>
      <c r="CW241">
        <v>72834</v>
      </c>
      <c r="CX241" s="262">
        <v>9.1345985618970834E-3</v>
      </c>
      <c r="CY241">
        <v>5748</v>
      </c>
      <c r="CZ241">
        <v>0.92108080999999997</v>
      </c>
      <c r="DA241">
        <v>45226</v>
      </c>
      <c r="DB241">
        <v>26379</v>
      </c>
      <c r="DC241">
        <v>440</v>
      </c>
      <c r="DD241">
        <v>552</v>
      </c>
      <c r="DE241">
        <v>94</v>
      </c>
      <c r="DF241">
        <v>137</v>
      </c>
      <c r="DG241">
        <v>41658</v>
      </c>
      <c r="DH241">
        <v>24298</v>
      </c>
      <c r="DI241">
        <v>408</v>
      </c>
      <c r="DJ241">
        <v>509</v>
      </c>
      <c r="DK241">
        <v>89</v>
      </c>
      <c r="DL241">
        <v>129</v>
      </c>
      <c r="DM241" s="262">
        <v>3568</v>
      </c>
      <c r="DN241" s="262">
        <v>2081</v>
      </c>
      <c r="DO241" s="262">
        <v>32</v>
      </c>
      <c r="DP241" s="262">
        <v>43</v>
      </c>
      <c r="DQ241" s="262">
        <v>5</v>
      </c>
      <c r="DR241" s="262">
        <v>8</v>
      </c>
      <c r="DS241" s="262">
        <v>0.62094626136145203</v>
      </c>
      <c r="DT241" s="262">
        <v>0.36217975121509183</v>
      </c>
      <c r="DU241" s="262">
        <v>6.0411346349232503E-3</v>
      </c>
      <c r="DV241" s="262">
        <v>7.5788779965400774E-3</v>
      </c>
      <c r="DW241" s="262">
        <v>1.2906060356426944E-3</v>
      </c>
      <c r="DX241" s="262">
        <v>1.880989647692012E-3</v>
      </c>
      <c r="DY241" s="262">
        <v>3634.42</v>
      </c>
      <c r="DZ241" s="262">
        <v>2272.64</v>
      </c>
      <c r="EA241" s="262">
        <v>10.68</v>
      </c>
      <c r="EB241" s="262">
        <v>383.96</v>
      </c>
      <c r="EC241" s="262">
        <v>87.32</v>
      </c>
      <c r="ED241" s="262">
        <v>120.8</v>
      </c>
      <c r="EE241" s="262">
        <f t="shared" si="128"/>
        <v>0.55829807890233529</v>
      </c>
      <c r="EF241" s="262">
        <f t="shared" si="129"/>
        <v>0.34910949918738154</v>
      </c>
      <c r="EG241" s="262">
        <f t="shared" si="130"/>
        <v>1.6405983575582736E-3</v>
      </c>
      <c r="EH241" s="262">
        <f t="shared" si="131"/>
        <v>5.8981661551317857E-2</v>
      </c>
      <c r="EI241" s="262">
        <f t="shared" si="132"/>
        <v>1.3413581327901538E-2</v>
      </c>
      <c r="EJ241" s="262">
        <f t="shared" si="133"/>
        <v>1.8556580673505567E-2</v>
      </c>
      <c r="EK241" s="262">
        <v>1.8867237999999999E-3</v>
      </c>
      <c r="EP241" s="262">
        <v>1.3266924819857555E-3</v>
      </c>
      <c r="EQ241" s="262">
        <v>8.5834258108052081E-3</v>
      </c>
      <c r="EU241" s="262">
        <v>1034.82</v>
      </c>
    </row>
    <row r="242" spans="1:151">
      <c r="A242" s="352">
        <v>9184</v>
      </c>
      <c r="B242" s="262">
        <v>9</v>
      </c>
      <c r="C242" s="262">
        <v>1</v>
      </c>
      <c r="D242" s="262">
        <v>84</v>
      </c>
      <c r="E242" s="262" t="s">
        <v>188</v>
      </c>
      <c r="F242" s="262" t="s">
        <v>2679</v>
      </c>
      <c r="G242" s="262" t="s">
        <v>2680</v>
      </c>
      <c r="H242" s="262" t="s">
        <v>2202</v>
      </c>
      <c r="I242" s="262">
        <v>3.5932660057926445E-3</v>
      </c>
      <c r="J242" s="262">
        <v>1.8191214470284238</v>
      </c>
      <c r="K242" s="262">
        <v>1.4511085844229676</v>
      </c>
      <c r="L242" s="262">
        <v>2.3971034482758622</v>
      </c>
      <c r="M242" s="262">
        <v>1.9906465207112756</v>
      </c>
      <c r="N242" s="262">
        <v>2.0368346007604563</v>
      </c>
      <c r="O242" s="262">
        <v>2.6664502164502166</v>
      </c>
      <c r="P242" s="262">
        <v>2.4077284218129287</v>
      </c>
      <c r="Q242" s="262">
        <v>1.996712071395021</v>
      </c>
      <c r="R242" s="262">
        <v>2.1061786085150569</v>
      </c>
      <c r="S242" s="262">
        <v>2.0777713290771911</v>
      </c>
      <c r="T242" s="262">
        <v>2.0777713290771911</v>
      </c>
      <c r="U242">
        <v>1548</v>
      </c>
      <c r="V242">
        <v>3518</v>
      </c>
      <c r="W242">
        <v>29000</v>
      </c>
      <c r="X242">
        <v>13937</v>
      </c>
      <c r="Y242">
        <v>10158</v>
      </c>
      <c r="Z242">
        <v>8110</v>
      </c>
      <c r="AA242">
        <v>9477</v>
      </c>
      <c r="AB242">
        <v>0</v>
      </c>
      <c r="AC242">
        <v>2816</v>
      </c>
      <c r="AD242">
        <v>5105</v>
      </c>
      <c r="AE242">
        <v>69516</v>
      </c>
      <c r="AF242">
        <v>27938</v>
      </c>
      <c r="AG242">
        <v>25653</v>
      </c>
      <c r="AH242">
        <v>16615</v>
      </c>
      <c r="AI242" s="262">
        <v>19690</v>
      </c>
      <c r="AJ242" s="262">
        <v>0</v>
      </c>
      <c r="AK242" s="262">
        <v>0.71451892814071827</v>
      </c>
      <c r="AL242" s="262">
        <v>0.12030473277053857</v>
      </c>
      <c r="AM242" s="262">
        <v>9.6140835956113779E-2</v>
      </c>
      <c r="AN242" s="262">
        <v>4.9342589051975173E-2</v>
      </c>
      <c r="AO242" s="262">
        <v>1.9692914080654177E-2</v>
      </c>
      <c r="AP242" s="262">
        <v>6.171018958756274E-2</v>
      </c>
      <c r="AQ242" s="262">
        <v>0.1454606772779273</v>
      </c>
      <c r="AR242" s="262">
        <v>0.22092538833378519</v>
      </c>
      <c r="AS242" s="262">
        <v>0.17281762694828168</v>
      </c>
      <c r="AT242" s="262">
        <v>0.10809202303882345</v>
      </c>
      <c r="AU242" s="262">
        <v>0.10969892146035987</v>
      </c>
      <c r="AV242" s="262">
        <v>7.8883503170813968E-2</v>
      </c>
      <c r="AW242" s="262">
        <v>3.6912374440395974E-2</v>
      </c>
      <c r="AX242" s="262">
        <v>2.3633971022926407E-2</v>
      </c>
      <c r="AY242" s="262">
        <v>4.1865324719123416E-2</v>
      </c>
      <c r="AZ242" s="262">
        <v>48583</v>
      </c>
      <c r="BA242" s="262">
        <v>8180</v>
      </c>
      <c r="BB242" s="262">
        <v>6537</v>
      </c>
      <c r="BC242" s="262">
        <v>3355</v>
      </c>
      <c r="BD242" s="262">
        <v>1339</v>
      </c>
      <c r="BE242" s="262">
        <v>151280</v>
      </c>
      <c r="BF242" s="262">
        <v>1</v>
      </c>
      <c r="BG242" s="262">
        <v>2</v>
      </c>
      <c r="BH242" s="262">
        <v>3.29</v>
      </c>
      <c r="BI242" s="262">
        <v>9.8000000000000007</v>
      </c>
      <c r="BJ242" s="262">
        <v>24</v>
      </c>
      <c r="BK242" s="262">
        <f t="shared" si="134"/>
        <v>151465</v>
      </c>
      <c r="BL242" s="262">
        <f t="shared" si="135"/>
        <v>185</v>
      </c>
      <c r="BM242" s="274">
        <f t="shared" si="136"/>
        <v>1.2228979375991538E-3</v>
      </c>
      <c r="BN242" s="262">
        <f t="shared" si="137"/>
        <v>2.5674565749834403E-3</v>
      </c>
      <c r="BO242" s="262">
        <f t="shared" si="124"/>
        <v>4.3228690660034464E-4</v>
      </c>
      <c r="BP242" s="262">
        <f t="shared" si="125"/>
        <v>3.4545959760959083E-4</v>
      </c>
      <c r="BQ242" s="262">
        <f t="shared" si="126"/>
        <v>1.7730104787825872E-4</v>
      </c>
      <c r="BR242" s="262">
        <f t="shared" si="127"/>
        <v>7.076187872100996E-5</v>
      </c>
      <c r="BS242" s="262">
        <f t="shared" si="138"/>
        <v>274.71785352322809</v>
      </c>
      <c r="BT242" s="262">
        <f t="shared" si="139"/>
        <v>46.254699006236876</v>
      </c>
      <c r="BU242" s="262">
        <f t="shared" si="140"/>
        <v>36.964176944226217</v>
      </c>
      <c r="BV242" s="262">
        <f t="shared" si="141"/>
        <v>18.971212122973682</v>
      </c>
      <c r="BW242" s="262">
        <f t="shared" si="142"/>
        <v>7.5715210231480654</v>
      </c>
      <c r="BX242" s="262">
        <f t="shared" si="143"/>
        <v>274.71785352322809</v>
      </c>
      <c r="BY242" s="262">
        <f t="shared" si="144"/>
        <v>92.509398012473753</v>
      </c>
      <c r="BZ242" s="262">
        <f t="shared" si="145"/>
        <v>121.61214214650425</v>
      </c>
      <c r="CA242" s="262">
        <f t="shared" si="146"/>
        <v>185.9178788051421</v>
      </c>
      <c r="CB242" s="262">
        <f t="shared" si="147"/>
        <v>181.71650455555357</v>
      </c>
      <c r="CC242" s="262">
        <f t="shared" si="148"/>
        <v>856.47377704290182</v>
      </c>
      <c r="CD242" s="262">
        <f t="shared" si="149"/>
        <v>52.853159158093412</v>
      </c>
      <c r="CE242" s="262">
        <f t="shared" si="150"/>
        <v>124.583255679445</v>
      </c>
      <c r="CF242" s="262">
        <f t="shared" si="151"/>
        <v>189.21680179090683</v>
      </c>
      <c r="CG242" s="262">
        <f t="shared" si="152"/>
        <v>148.01376569198598</v>
      </c>
      <c r="CH242" s="262">
        <f t="shared" si="153"/>
        <v>92.577983240269489</v>
      </c>
      <c r="CI242" s="262">
        <f t="shared" si="154"/>
        <v>93.954249600687049</v>
      </c>
      <c r="CJ242" s="262">
        <f t="shared" si="155"/>
        <v>67.561651907082762</v>
      </c>
      <c r="CK242" s="262">
        <f t="shared" si="156"/>
        <v>31.61448075658781</v>
      </c>
      <c r="CL242" s="262">
        <f t="shared" si="157"/>
        <v>20.241876428528276</v>
      </c>
      <c r="CM242" s="262">
        <f t="shared" si="158"/>
        <v>35.856552789315195</v>
      </c>
      <c r="CN242" s="262">
        <f>CD242*parameters!J$4+CE242*parameters!K$4+CF242*parameters!L$4+CG242*parameters!M$4+CH242*parameters!N$4+CI242*parameters!O$4+CJ242*parameters!P$4+CK242*parameters!Q$4+CL242*parameters!R$4+CM242*parameters!S$4</f>
        <v>82743.200819668302</v>
      </c>
      <c r="CO242" s="262">
        <f t="shared" si="159"/>
        <v>59121.583160601593</v>
      </c>
      <c r="CP242" s="262">
        <f t="shared" si="160"/>
        <v>9954.3986631892039</v>
      </c>
      <c r="CQ242" s="262">
        <f t="shared" si="161"/>
        <v>7955.0004964875097</v>
      </c>
      <c r="CR242" s="262">
        <f t="shared" si="162"/>
        <v>4082.7637548899484</v>
      </c>
      <c r="CS242" s="262">
        <f t="shared" si="163"/>
        <v>1629.4547445000421</v>
      </c>
      <c r="CT242" s="349" t="s">
        <v>4435</v>
      </c>
      <c r="CU242" t="s">
        <v>4436</v>
      </c>
      <c r="CV242" t="s">
        <v>4437</v>
      </c>
      <c r="CW242">
        <v>245522</v>
      </c>
      <c r="CX242" s="262">
        <v>3.0792554412967785E-2</v>
      </c>
      <c r="CY242">
        <v>73671</v>
      </c>
      <c r="CZ242">
        <v>0.69994135000000002</v>
      </c>
      <c r="DA242">
        <v>146806</v>
      </c>
      <c r="DB242">
        <v>92992</v>
      </c>
      <c r="DC242">
        <v>1068</v>
      </c>
      <c r="DD242">
        <v>2117</v>
      </c>
      <c r="DE242">
        <v>1168</v>
      </c>
      <c r="DF242">
        <v>1373</v>
      </c>
      <c r="DG242">
        <v>102760</v>
      </c>
      <c r="DH242">
        <v>65088</v>
      </c>
      <c r="DI242">
        <v>745</v>
      </c>
      <c r="DJ242">
        <v>1482</v>
      </c>
      <c r="DK242">
        <v>820</v>
      </c>
      <c r="DL242">
        <v>962</v>
      </c>
      <c r="DM242" s="262">
        <v>44046</v>
      </c>
      <c r="DN242" s="262">
        <v>27904</v>
      </c>
      <c r="DO242" s="262">
        <v>323</v>
      </c>
      <c r="DP242" s="262">
        <v>635</v>
      </c>
      <c r="DQ242" s="262">
        <v>348</v>
      </c>
      <c r="DR242" s="262">
        <v>411</v>
      </c>
      <c r="DS242" s="262">
        <v>0.59793419734280429</v>
      </c>
      <c r="DT242" s="262">
        <v>0.37875220957796041</v>
      </c>
      <c r="DU242" s="262">
        <v>4.3499156898363488E-3</v>
      </c>
      <c r="DV242" s="262">
        <v>8.6224452391231738E-3</v>
      </c>
      <c r="DW242" s="262">
        <v>4.7572111664127862E-3</v>
      </c>
      <c r="DX242" s="262">
        <v>5.5921668933944816E-3</v>
      </c>
      <c r="DY242" s="262">
        <v>12251.55</v>
      </c>
      <c r="DZ242" s="262">
        <v>7661.05</v>
      </c>
      <c r="EA242" s="262">
        <v>36</v>
      </c>
      <c r="EB242" s="262">
        <v>1294.3</v>
      </c>
      <c r="EC242" s="262">
        <v>294.36</v>
      </c>
      <c r="ED242" s="262">
        <v>407.22</v>
      </c>
      <c r="EE242" s="262">
        <f t="shared" si="128"/>
        <v>0.55829757642924327</v>
      </c>
      <c r="EF242" s="262">
        <f t="shared" si="129"/>
        <v>0.34911057359299469</v>
      </c>
      <c r="EG242" s="262">
        <f t="shared" si="130"/>
        <v>1.6405036710826595E-3</v>
      </c>
      <c r="EH242" s="262">
        <f t="shared" si="131"/>
        <v>5.8980663930063508E-2</v>
      </c>
      <c r="EI242" s="262">
        <f t="shared" si="132"/>
        <v>1.3413851683885879E-2</v>
      </c>
      <c r="EJ242" s="262">
        <f t="shared" si="133"/>
        <v>1.8556830692730019E-2</v>
      </c>
      <c r="EK242" s="262">
        <v>6.3601090000000001E-3</v>
      </c>
      <c r="EP242" s="262">
        <v>3.955217701853299E-3</v>
      </c>
      <c r="EQ242" s="262">
        <v>2.5589440032574011E-2</v>
      </c>
      <c r="EU242" s="262">
        <v>3085.07</v>
      </c>
    </row>
    <row r="243" spans="1:151">
      <c r="A243" s="352">
        <v>9185</v>
      </c>
      <c r="B243" s="262">
        <v>9</v>
      </c>
      <c r="C243" s="262">
        <v>1</v>
      </c>
      <c r="D243" s="262">
        <v>85</v>
      </c>
      <c r="E243" s="262" t="s">
        <v>188</v>
      </c>
      <c r="F243" s="262" t="s">
        <v>2681</v>
      </c>
      <c r="G243" s="262" t="s">
        <v>2682</v>
      </c>
      <c r="H243" s="262" t="s">
        <v>2202</v>
      </c>
      <c r="I243" s="262">
        <v>1.3908751949650942E-3</v>
      </c>
      <c r="J243" s="262">
        <v>1.5245762711864406</v>
      </c>
      <c r="K243" s="262">
        <v>1.2405437352245863</v>
      </c>
      <c r="L243" s="262">
        <v>1.6362656123640937</v>
      </c>
      <c r="M243" s="262">
        <v>1.469155330591585</v>
      </c>
      <c r="N243" s="262">
        <v>1.3091755319148937</v>
      </c>
      <c r="O243" s="262">
        <v>1.633687653311529</v>
      </c>
      <c r="P243" s="262">
        <v>1.3491360212671688</v>
      </c>
      <c r="Q243" s="262">
        <v>1.3083462132921175</v>
      </c>
      <c r="R243" s="262">
        <v>1.3499570077386069</v>
      </c>
      <c r="S243" s="262">
        <v>1.3367139959432048</v>
      </c>
      <c r="T243" s="262">
        <v>1.3367139959432048</v>
      </c>
      <c r="U243">
        <v>1180</v>
      </c>
      <c r="V243">
        <v>1692</v>
      </c>
      <c r="W243">
        <v>11129</v>
      </c>
      <c r="X243">
        <v>4665</v>
      </c>
      <c r="Y243">
        <v>4703</v>
      </c>
      <c r="Z243">
        <v>2457</v>
      </c>
      <c r="AA243">
        <v>2712</v>
      </c>
      <c r="AB243">
        <v>0</v>
      </c>
      <c r="AC243">
        <v>1799</v>
      </c>
      <c r="AD243">
        <v>2099</v>
      </c>
      <c r="AE243">
        <v>18210</v>
      </c>
      <c r="AF243">
        <v>6613</v>
      </c>
      <c r="AG243">
        <v>7041</v>
      </c>
      <c r="AH243">
        <v>3263</v>
      </c>
      <c r="AI243" s="262">
        <v>3625</v>
      </c>
      <c r="AJ243" s="262">
        <v>0</v>
      </c>
      <c r="AK243" s="262">
        <v>0.74189748850640225</v>
      </c>
      <c r="AL243" s="262">
        <v>0.18534138835062122</v>
      </c>
      <c r="AM243" s="262">
        <v>5.7259014400243169E-2</v>
      </c>
      <c r="AN243" s="262">
        <v>1.2994414681408868E-2</v>
      </c>
      <c r="AO243" s="262">
        <v>2.5076940613245184E-3</v>
      </c>
      <c r="AP243" s="262">
        <v>2.4821086584013708E-2</v>
      </c>
      <c r="AQ243" s="262">
        <v>8.9431508920471733E-2</v>
      </c>
      <c r="AR243" s="262">
        <v>0.15620905150690453</v>
      </c>
      <c r="AS243" s="262">
        <v>0.16359237980042335</v>
      </c>
      <c r="AT243" s="262">
        <v>0.16525551859691565</v>
      </c>
      <c r="AU243" s="262">
        <v>0.15845176897490174</v>
      </c>
      <c r="AV243" s="262">
        <v>0.1034925914726338</v>
      </c>
      <c r="AW243" s="262">
        <v>5.0221751839532307E-2</v>
      </c>
      <c r="AX243" s="262">
        <v>3.1574438060679368E-2</v>
      </c>
      <c r="AY243" s="262">
        <v>5.6949904243523836E-2</v>
      </c>
      <c r="AZ243" s="262">
        <v>19526</v>
      </c>
      <c r="BA243" s="262">
        <v>4878</v>
      </c>
      <c r="BB243" s="262">
        <v>1507</v>
      </c>
      <c r="BC243" s="262">
        <v>342</v>
      </c>
      <c r="BD243" s="262">
        <v>66</v>
      </c>
      <c r="BE243" s="262">
        <v>39688</v>
      </c>
      <c r="BF243" s="262">
        <v>1</v>
      </c>
      <c r="BG243" s="262">
        <v>2</v>
      </c>
      <c r="BH243" s="262">
        <v>3.82</v>
      </c>
      <c r="BI243" s="262">
        <v>9.6</v>
      </c>
      <c r="BJ243" s="262">
        <v>21</v>
      </c>
      <c r="BK243" s="262">
        <f t="shared" si="134"/>
        <v>39708</v>
      </c>
      <c r="BL243" s="262">
        <f t="shared" si="135"/>
        <v>20</v>
      </c>
      <c r="BM243" s="274">
        <f t="shared" si="136"/>
        <v>5.0393065914130218E-4</v>
      </c>
      <c r="BN243" s="262">
        <f t="shared" si="137"/>
        <v>1.0318868139704558E-3</v>
      </c>
      <c r="BO243" s="262">
        <f t="shared" si="124"/>
        <v>2.5778673965727155E-4</v>
      </c>
      <c r="BP243" s="262">
        <f t="shared" si="125"/>
        <v>7.9640142817447352E-5</v>
      </c>
      <c r="BQ243" s="262">
        <f t="shared" si="126"/>
        <v>1.807360905346184E-5</v>
      </c>
      <c r="BR243" s="262">
        <f t="shared" si="127"/>
        <v>3.4878894664575484E-6</v>
      </c>
      <c r="BS243" s="262">
        <f t="shared" si="138"/>
        <v>110.41188909483877</v>
      </c>
      <c r="BT243" s="262">
        <f t="shared" si="139"/>
        <v>27.583181143328055</v>
      </c>
      <c r="BU243" s="262">
        <f t="shared" si="140"/>
        <v>8.5214952814668674</v>
      </c>
      <c r="BV243" s="262">
        <f t="shared" si="141"/>
        <v>1.9338761687204169</v>
      </c>
      <c r="BW243" s="262">
        <f t="shared" si="142"/>
        <v>0.3732041729109577</v>
      </c>
      <c r="BX243" s="262">
        <f t="shared" si="143"/>
        <v>110.41188909483877</v>
      </c>
      <c r="BY243" s="262">
        <f t="shared" si="144"/>
        <v>55.16636228665611</v>
      </c>
      <c r="BZ243" s="262">
        <f t="shared" si="145"/>
        <v>32.552111975203431</v>
      </c>
      <c r="CA243" s="262">
        <f t="shared" si="146"/>
        <v>18.565211219716002</v>
      </c>
      <c r="CB243" s="262">
        <f t="shared" si="147"/>
        <v>7.8372876311301116</v>
      </c>
      <c r="CC243" s="262">
        <f t="shared" si="148"/>
        <v>224.53286220754441</v>
      </c>
      <c r="CD243" s="262">
        <f t="shared" si="149"/>
        <v>5.5731496138098793</v>
      </c>
      <c r="CE243" s="262">
        <f t="shared" si="150"/>
        <v>20.080312669453058</v>
      </c>
      <c r="CF243" s="262">
        <f t="shared" si="151"/>
        <v>35.074065437571001</v>
      </c>
      <c r="CG243" s="262">
        <f t="shared" si="152"/>
        <v>36.731865271932726</v>
      </c>
      <c r="CH243" s="262">
        <f t="shared" si="153"/>
        <v>37.105294586157555</v>
      </c>
      <c r="CI243" s="262">
        <f t="shared" si="154"/>
        <v>35.577629209783275</v>
      </c>
      <c r="CJ243" s="262">
        <f t="shared" si="155"/>
        <v>23.237487780626573</v>
      </c>
      <c r="CK243" s="262">
        <f t="shared" si="156"/>
        <v>11.276433685607197</v>
      </c>
      <c r="CL243" s="262">
        <f t="shared" si="157"/>
        <v>7.0894989503591663</v>
      </c>
      <c r="CM243" s="262">
        <f t="shared" si="158"/>
        <v>12.787125002243986</v>
      </c>
      <c r="CN243" s="262">
        <f>CD243*parameters!J$4+CE243*parameters!K$4+CF243*parameters!L$4+CG243*parameters!M$4+CH243*parameters!N$4+CI243*parameters!O$4+CJ243*parameters!P$4+CK243*parameters!Q$4+CL243*parameters!R$4+CM243*parameters!S$4</f>
        <v>25060.020864740654</v>
      </c>
      <c r="CO243" s="262">
        <f t="shared" si="159"/>
        <v>18591.96654146913</v>
      </c>
      <c r="CP243" s="262">
        <f t="shared" si="160"/>
        <v>4644.6590591665681</v>
      </c>
      <c r="CQ243" s="262">
        <f t="shared" si="161"/>
        <v>1434.9120955645794</v>
      </c>
      <c r="CR243" s="262">
        <f t="shared" si="162"/>
        <v>325.64030304119854</v>
      </c>
      <c r="CS243" s="262">
        <f t="shared" si="163"/>
        <v>62.842865499178657</v>
      </c>
      <c r="CT243" s="349" t="s">
        <v>4438</v>
      </c>
      <c r="CU243" t="s">
        <v>4439</v>
      </c>
      <c r="CV243" t="s">
        <v>4440</v>
      </c>
      <c r="CW243">
        <v>64035</v>
      </c>
      <c r="CX243" s="262">
        <v>8.0310571836103972E-3</v>
      </c>
      <c r="CY243">
        <v>5463</v>
      </c>
      <c r="CZ243">
        <v>0.91468727999999999</v>
      </c>
      <c r="DA243">
        <v>38992</v>
      </c>
      <c r="DB243">
        <v>24070</v>
      </c>
      <c r="DC243">
        <v>470</v>
      </c>
      <c r="DD243">
        <v>312</v>
      </c>
      <c r="DE243">
        <v>82</v>
      </c>
      <c r="DF243">
        <v>101</v>
      </c>
      <c r="DG243">
        <v>35667</v>
      </c>
      <c r="DH243">
        <v>22018</v>
      </c>
      <c r="DI243">
        <v>429</v>
      </c>
      <c r="DJ243">
        <v>287</v>
      </c>
      <c r="DK243">
        <v>77</v>
      </c>
      <c r="DL243">
        <v>94</v>
      </c>
      <c r="DM243" s="262">
        <v>3325</v>
      </c>
      <c r="DN243" s="262">
        <v>2052</v>
      </c>
      <c r="DO243" s="262">
        <v>41</v>
      </c>
      <c r="DP243" s="262">
        <v>25</v>
      </c>
      <c r="DQ243" s="262">
        <v>5</v>
      </c>
      <c r="DR243" s="262">
        <v>7</v>
      </c>
      <c r="DS243" s="262">
        <v>0.60891699851643633</v>
      </c>
      <c r="DT243" s="262">
        <v>0.37588818614820019</v>
      </c>
      <c r="DU243" s="262">
        <v>7.3397360818302487E-3</v>
      </c>
      <c r="DV243" s="262">
        <v>4.8723354415553992E-3</v>
      </c>
      <c r="DW243" s="262">
        <v>1.2805496993831499E-3</v>
      </c>
      <c r="DX243" s="262">
        <v>1.5772624346060747E-3</v>
      </c>
      <c r="DY243" s="262">
        <v>3195.34</v>
      </c>
      <c r="DZ243" s="262">
        <v>1998.09</v>
      </c>
      <c r="EA243" s="262">
        <v>9.39</v>
      </c>
      <c r="EB243" s="262">
        <v>337.57</v>
      </c>
      <c r="EC243" s="262">
        <v>76.77</v>
      </c>
      <c r="ED243" s="262">
        <v>106.2</v>
      </c>
      <c r="EE243" s="262">
        <f t="shared" si="128"/>
        <v>0.55829792289843727</v>
      </c>
      <c r="EF243" s="262">
        <f t="shared" si="129"/>
        <v>0.34911136115848029</v>
      </c>
      <c r="EG243" s="262">
        <f t="shared" si="130"/>
        <v>1.6406446562858181E-3</v>
      </c>
      <c r="EH243" s="262">
        <f t="shared" si="131"/>
        <v>5.8981088032204851E-2</v>
      </c>
      <c r="EI243" s="262">
        <f t="shared" si="132"/>
        <v>1.3413449442285648E-2</v>
      </c>
      <c r="EJ243" s="262">
        <f t="shared" si="133"/>
        <v>1.8555533812306058E-2</v>
      </c>
      <c r="EK243" s="262">
        <v>1.6587874E-3</v>
      </c>
      <c r="EP243" s="262">
        <v>1.1294477420314578E-3</v>
      </c>
      <c r="EQ243" s="262">
        <v>7.3072931614099291E-3</v>
      </c>
      <c r="EU243" s="262">
        <v>880.97</v>
      </c>
    </row>
    <row r="244" spans="1:151">
      <c r="A244" s="352">
        <v>9186</v>
      </c>
      <c r="B244" s="262">
        <v>9</v>
      </c>
      <c r="C244" s="262">
        <v>1</v>
      </c>
      <c r="D244" s="262">
        <v>86</v>
      </c>
      <c r="E244" s="262" t="s">
        <v>188</v>
      </c>
      <c r="F244" s="262" t="s">
        <v>2683</v>
      </c>
      <c r="G244" s="262" t="s">
        <v>2684</v>
      </c>
      <c r="H244" s="262" t="s">
        <v>2202</v>
      </c>
      <c r="I244" s="262">
        <v>1.800702207273856E-3</v>
      </c>
      <c r="J244" s="262">
        <v>1.3738848337388483</v>
      </c>
      <c r="K244" s="262">
        <v>1.2540540540540541</v>
      </c>
      <c r="L244" s="262">
        <v>1.5123346708277605</v>
      </c>
      <c r="M244" s="262">
        <v>1.4776216216216216</v>
      </c>
      <c r="N244" s="262">
        <v>1.5124291321412997</v>
      </c>
      <c r="O244" s="262">
        <v>1.7983193277310925</v>
      </c>
      <c r="P244" s="262">
        <v>1.3790500157282164</v>
      </c>
      <c r="Q244" s="262">
        <v>1.4153245485602732</v>
      </c>
      <c r="R244" s="262">
        <v>1.3984421809466747</v>
      </c>
      <c r="S244" s="262">
        <v>1.3623188405797102</v>
      </c>
      <c r="T244" s="262">
        <v>1.3623188405797102</v>
      </c>
      <c r="U244">
        <v>1233</v>
      </c>
      <c r="V244">
        <v>1665</v>
      </c>
      <c r="W244">
        <v>13458</v>
      </c>
      <c r="X244">
        <v>6918</v>
      </c>
      <c r="Y244">
        <v>6392</v>
      </c>
      <c r="Z244">
        <v>3718</v>
      </c>
      <c r="AA244">
        <v>3795</v>
      </c>
      <c r="AB244">
        <v>0</v>
      </c>
      <c r="AC244">
        <v>1694</v>
      </c>
      <c r="AD244">
        <v>2088</v>
      </c>
      <c r="AE244">
        <v>20353</v>
      </c>
      <c r="AF244">
        <v>10302</v>
      </c>
      <c r="AG244">
        <v>10162</v>
      </c>
      <c r="AH244">
        <v>5234</v>
      </c>
      <c r="AI244" s="262">
        <v>5170</v>
      </c>
      <c r="AJ244" s="262">
        <v>0</v>
      </c>
      <c r="AK244" s="262">
        <v>0.72753419029171806</v>
      </c>
      <c r="AL244" s="262">
        <v>0.19190585196924342</v>
      </c>
      <c r="AM244" s="262">
        <v>6.8351235546164235E-2</v>
      </c>
      <c r="AN244" s="262">
        <v>1.0682631918765041E-2</v>
      </c>
      <c r="AO244" s="262">
        <v>1.5260902741092916E-3</v>
      </c>
      <c r="AP244" s="262">
        <v>1.9478856872747325E-2</v>
      </c>
      <c r="AQ244" s="262">
        <v>8.1125795206113488E-2</v>
      </c>
      <c r="AR244" s="262">
        <v>0.14600279676205857</v>
      </c>
      <c r="AS244" s="262">
        <v>0.1609516869202135</v>
      </c>
      <c r="AT244" s="262">
        <v>0.16205463533767947</v>
      </c>
      <c r="AU244" s="262">
        <v>0.16768755046973785</v>
      </c>
      <c r="AV244" s="262">
        <v>0.1151005455655565</v>
      </c>
      <c r="AW244" s="262">
        <v>5.2035530695448369E-2</v>
      </c>
      <c r="AX244" s="262">
        <v>3.5274653851456485E-2</v>
      </c>
      <c r="AY244" s="262">
        <v>6.0287948318988441E-2</v>
      </c>
      <c r="AZ244" s="262">
        <v>24790</v>
      </c>
      <c r="BA244" s="262">
        <v>6539</v>
      </c>
      <c r="BB244" s="262">
        <v>2329</v>
      </c>
      <c r="BC244" s="262">
        <v>364</v>
      </c>
      <c r="BD244" s="262">
        <v>52</v>
      </c>
      <c r="BE244" s="262">
        <v>50776</v>
      </c>
      <c r="BF244" s="262">
        <v>1</v>
      </c>
      <c r="BG244" s="262">
        <v>2</v>
      </c>
      <c r="BH244" s="262">
        <v>3.42</v>
      </c>
      <c r="BI244" s="262">
        <v>9.9</v>
      </c>
      <c r="BJ244" s="262">
        <v>26</v>
      </c>
      <c r="BK244" s="262">
        <f t="shared" si="134"/>
        <v>50789</v>
      </c>
      <c r="BL244" s="262">
        <f t="shared" si="135"/>
        <v>13</v>
      </c>
      <c r="BM244" s="274">
        <f t="shared" si="136"/>
        <v>2.5602646919804632E-4</v>
      </c>
      <c r="BN244" s="262">
        <f t="shared" si="137"/>
        <v>1.3100724223254943E-3</v>
      </c>
      <c r="BO244" s="262">
        <f t="shared" si="124"/>
        <v>3.4556529122978648E-4</v>
      </c>
      <c r="BP244" s="262">
        <f t="shared" si="125"/>
        <v>1.2308022071787317E-4</v>
      </c>
      <c r="BQ244" s="262">
        <f t="shared" si="126"/>
        <v>1.9236238875614357E-5</v>
      </c>
      <c r="BR244" s="262">
        <f t="shared" si="127"/>
        <v>2.7480341250877655E-6</v>
      </c>
      <c r="BS244" s="262">
        <f t="shared" si="138"/>
        <v>140.17774918882787</v>
      </c>
      <c r="BT244" s="262">
        <f t="shared" si="139"/>
        <v>36.975486161587156</v>
      </c>
      <c r="BU244" s="262">
        <f t="shared" si="140"/>
        <v>13.16958361681243</v>
      </c>
      <c r="BV244" s="262">
        <f t="shared" si="141"/>
        <v>2.0582775596907363</v>
      </c>
      <c r="BW244" s="262">
        <f t="shared" si="142"/>
        <v>0.29403965138439092</v>
      </c>
      <c r="BX244" s="262">
        <f t="shared" si="143"/>
        <v>140.17774918882787</v>
      </c>
      <c r="BY244" s="262">
        <f t="shared" si="144"/>
        <v>73.950972323174312</v>
      </c>
      <c r="BZ244" s="262">
        <f t="shared" si="145"/>
        <v>45.039975969498506</v>
      </c>
      <c r="CA244" s="262">
        <f t="shared" si="146"/>
        <v>20.376947840938289</v>
      </c>
      <c r="CB244" s="262">
        <f t="shared" si="147"/>
        <v>7.6450309359941642</v>
      </c>
      <c r="CC244" s="262">
        <f t="shared" si="148"/>
        <v>287.19067625843314</v>
      </c>
      <c r="CD244" s="262">
        <f t="shared" si="149"/>
        <v>5.5941460780255321</v>
      </c>
      <c r="CE244" s="262">
        <f t="shared" si="150"/>
        <v>23.298571987246888</v>
      </c>
      <c r="CF244" s="262">
        <f t="shared" si="151"/>
        <v>41.930641937718171</v>
      </c>
      <c r="CG244" s="262">
        <f t="shared" si="152"/>
        <v>46.223823811551725</v>
      </c>
      <c r="CH244" s="262">
        <f t="shared" si="153"/>
        <v>46.540580313441943</v>
      </c>
      <c r="CI244" s="262">
        <f t="shared" si="154"/>
        <v>48.158301019524153</v>
      </c>
      <c r="CJ244" s="262">
        <f t="shared" si="155"/>
        <v>33.055803518686773</v>
      </c>
      <c r="CK244" s="262">
        <f t="shared" si="156"/>
        <v>14.944119249892273</v>
      </c>
      <c r="CL244" s="262">
        <f t="shared" si="157"/>
        <v>10.13055169438193</v>
      </c>
      <c r="CM244" s="262">
        <f t="shared" si="158"/>
        <v>17.314136647963757</v>
      </c>
      <c r="CN244" s="262">
        <f>CD244*parameters!J$4+CE244*parameters!K$4+CF244*parameters!L$4+CG244*parameters!M$4+CH244*parameters!N$4+CI244*parameters!O$4+CJ244*parameters!P$4+CK244*parameters!Q$4+CL244*parameters!R$4+CM244*parameters!S$4</f>
        <v>32924.038470266547</v>
      </c>
      <c r="CO244" s="262">
        <f t="shared" si="159"/>
        <v>23953.363669598748</v>
      </c>
      <c r="CP244" s="262">
        <f t="shared" si="160"/>
        <v>6318.3156529046473</v>
      </c>
      <c r="CQ244" s="262">
        <f t="shared" si="161"/>
        <v>2250.3987086121615</v>
      </c>
      <c r="CR244" s="262">
        <f t="shared" si="162"/>
        <v>351.71538425711753</v>
      </c>
      <c r="CS244" s="262">
        <f t="shared" si="163"/>
        <v>50.245054893873935</v>
      </c>
      <c r="CT244" s="349" t="s">
        <v>4441</v>
      </c>
      <c r="CU244" t="s">
        <v>4442</v>
      </c>
      <c r="CV244" t="s">
        <v>4443</v>
      </c>
      <c r="CW244">
        <v>82140</v>
      </c>
      <c r="CX244" s="262">
        <v>1.030172619757567E-2</v>
      </c>
      <c r="CY244">
        <v>6148</v>
      </c>
      <c r="CZ244">
        <v>0.92515217999999999</v>
      </c>
      <c r="DA244">
        <v>48275</v>
      </c>
      <c r="DB244">
        <v>32487</v>
      </c>
      <c r="DC244">
        <v>687</v>
      </c>
      <c r="DD244">
        <v>388</v>
      </c>
      <c r="DE244">
        <v>101</v>
      </c>
      <c r="DF244">
        <v>196</v>
      </c>
      <c r="DG244">
        <v>44664</v>
      </c>
      <c r="DH244">
        <v>30055</v>
      </c>
      <c r="DI244">
        <v>638</v>
      </c>
      <c r="DJ244">
        <v>360</v>
      </c>
      <c r="DK244">
        <v>97</v>
      </c>
      <c r="DL244">
        <v>182</v>
      </c>
      <c r="DM244" s="262">
        <v>3611</v>
      </c>
      <c r="DN244" s="262">
        <v>2432</v>
      </c>
      <c r="DO244" s="262">
        <v>49</v>
      </c>
      <c r="DP244" s="262">
        <v>28</v>
      </c>
      <c r="DQ244" s="262">
        <v>4</v>
      </c>
      <c r="DR244" s="262">
        <v>14</v>
      </c>
      <c r="DS244" s="262">
        <v>0.58771609447285122</v>
      </c>
      <c r="DT244" s="262">
        <v>0.39550766983199415</v>
      </c>
      <c r="DU244" s="262">
        <v>8.3637691745799859E-3</v>
      </c>
      <c r="DV244" s="262">
        <v>4.7236425614803996E-3</v>
      </c>
      <c r="DW244" s="262">
        <v>1.2296079863647431E-3</v>
      </c>
      <c r="DX244" s="262">
        <v>2.3861699537375213E-3</v>
      </c>
      <c r="DY244" s="262">
        <v>4098.78</v>
      </c>
      <c r="DZ244" s="262">
        <v>2563.02</v>
      </c>
      <c r="EA244" s="262">
        <v>12.04</v>
      </c>
      <c r="EB244" s="262">
        <v>433.02</v>
      </c>
      <c r="EC244" s="262">
        <v>98.48</v>
      </c>
      <c r="ED244" s="262">
        <v>136.22999999999999</v>
      </c>
      <c r="EE244" s="262">
        <f t="shared" si="128"/>
        <v>0.55829747588049983</v>
      </c>
      <c r="EF244" s="262">
        <f t="shared" si="129"/>
        <v>0.34911061258014303</v>
      </c>
      <c r="EG244" s="262">
        <f t="shared" si="130"/>
        <v>1.6399761903788976E-3</v>
      </c>
      <c r="EH244" s="262">
        <f t="shared" si="131"/>
        <v>5.8981934381882907E-2</v>
      </c>
      <c r="EI244" s="262">
        <f t="shared" si="132"/>
        <v>1.3414024520640685E-2</v>
      </c>
      <c r="EJ244" s="262">
        <f t="shared" si="133"/>
        <v>1.8555976446454917E-2</v>
      </c>
      <c r="EK244" s="262">
        <v>2.1277870999999999E-3</v>
      </c>
      <c r="EP244" s="262">
        <v>1.4476499731074669E-3</v>
      </c>
      <c r="EQ244" s="262">
        <v>9.3659957472462044E-3</v>
      </c>
      <c r="EU244" s="262">
        <v>1129.17</v>
      </c>
    </row>
    <row r="245" spans="1:151">
      <c r="A245" s="352">
        <v>9187</v>
      </c>
      <c r="B245" s="262">
        <v>9</v>
      </c>
      <c r="C245" s="262">
        <v>1</v>
      </c>
      <c r="D245" s="262">
        <v>87</v>
      </c>
      <c r="E245" s="262" t="s">
        <v>188</v>
      </c>
      <c r="F245" s="262" t="s">
        <v>2651</v>
      </c>
      <c r="G245" s="262" t="s">
        <v>2685</v>
      </c>
      <c r="H245" s="262" t="s">
        <v>2202</v>
      </c>
      <c r="I245" s="262">
        <v>3.4094648002723515E-3</v>
      </c>
      <c r="J245" s="262">
        <v>1.7026476578411405</v>
      </c>
      <c r="K245" s="262">
        <v>1.532312925170068</v>
      </c>
      <c r="L245" s="262">
        <v>1.8125464480874316</v>
      </c>
      <c r="M245" s="262">
        <v>1.8409832246039142</v>
      </c>
      <c r="N245" s="262">
        <v>1.6407003298655163</v>
      </c>
      <c r="O245" s="262">
        <v>2.0333458929917105</v>
      </c>
      <c r="P245" s="262">
        <v>1.7419471588852697</v>
      </c>
      <c r="Q245" s="262">
        <v>1.4993107251171767</v>
      </c>
      <c r="R245" s="262">
        <v>1.4794034090909092</v>
      </c>
      <c r="S245" s="262">
        <v>1.5373134328358209</v>
      </c>
      <c r="T245" s="262">
        <v>1.5373134328358209</v>
      </c>
      <c r="U245">
        <v>6383</v>
      </c>
      <c r="V245">
        <v>4116</v>
      </c>
      <c r="W245">
        <v>22875</v>
      </c>
      <c r="X245">
        <v>12525</v>
      </c>
      <c r="Y245">
        <v>10834</v>
      </c>
      <c r="Z245">
        <v>6443</v>
      </c>
      <c r="AA245">
        <v>7370</v>
      </c>
      <c r="AB245">
        <v>0</v>
      </c>
      <c r="AC245">
        <v>10868</v>
      </c>
      <c r="AD245">
        <v>6307</v>
      </c>
      <c r="AE245">
        <v>41462</v>
      </c>
      <c r="AF245">
        <v>22269</v>
      </c>
      <c r="AG245">
        <v>20419</v>
      </c>
      <c r="AH245">
        <v>9604</v>
      </c>
      <c r="AI245" s="262">
        <v>11330</v>
      </c>
      <c r="AJ245" s="262">
        <v>0</v>
      </c>
      <c r="AK245" s="262">
        <v>0.65839481678963363</v>
      </c>
      <c r="AL245" s="262">
        <v>0.19793539587079173</v>
      </c>
      <c r="AM245" s="262">
        <v>0.11829623659247318</v>
      </c>
      <c r="AN245" s="262">
        <v>2.1281542563085128E-2</v>
      </c>
      <c r="AO245" s="262">
        <v>4.0920081840163684E-3</v>
      </c>
      <c r="AP245" s="262">
        <v>4.1101346148740142E-2</v>
      </c>
      <c r="AQ245" s="262">
        <v>0.11282514227048651</v>
      </c>
      <c r="AR245" s="262">
        <v>0.18506226269813875</v>
      </c>
      <c r="AS245" s="262">
        <v>0.17194594164033666</v>
      </c>
      <c r="AT245" s="262">
        <v>0.13406614803210931</v>
      </c>
      <c r="AU245" s="262">
        <v>0.13048172830983548</v>
      </c>
      <c r="AV245" s="262">
        <v>9.4549026896423541E-2</v>
      </c>
      <c r="AW245" s="262">
        <v>4.3756471868942992E-2</v>
      </c>
      <c r="AX245" s="262">
        <v>2.8861216578604996E-2</v>
      </c>
      <c r="AY245" s="262">
        <v>5.7350715556381597E-2</v>
      </c>
      <c r="AZ245" s="262">
        <v>42477</v>
      </c>
      <c r="BA245" s="262">
        <v>12770</v>
      </c>
      <c r="BB245" s="262">
        <v>7632</v>
      </c>
      <c r="BC245" s="262">
        <v>1373</v>
      </c>
      <c r="BD245" s="262">
        <v>264</v>
      </c>
      <c r="BE245" s="262">
        <v>113005</v>
      </c>
      <c r="BF245" s="262">
        <v>1</v>
      </c>
      <c r="BG245" s="262">
        <v>2</v>
      </c>
      <c r="BH245" s="262">
        <v>3.59</v>
      </c>
      <c r="BI245" s="262">
        <v>7.4</v>
      </c>
      <c r="BJ245" s="262">
        <v>28</v>
      </c>
      <c r="BK245" s="262">
        <f t="shared" si="134"/>
        <v>112968</v>
      </c>
      <c r="BL245" s="262">
        <f t="shared" si="135"/>
        <v>-37</v>
      </c>
      <c r="BM245" s="274">
        <f t="shared" si="136"/>
        <v>-3.2741914074598471E-4</v>
      </c>
      <c r="BN245" s="262">
        <f t="shared" si="137"/>
        <v>2.2447739525260193E-3</v>
      </c>
      <c r="BO245" s="262">
        <f t="shared" si="124"/>
        <v>6.7485376494943777E-4</v>
      </c>
      <c r="BP245" s="262">
        <f t="shared" si="125"/>
        <v>4.0332685466672738E-4</v>
      </c>
      <c r="BQ245" s="262">
        <f t="shared" si="126"/>
        <v>7.2558670264336579E-5</v>
      </c>
      <c r="BR245" s="262">
        <f t="shared" si="127"/>
        <v>1.3951557865830193E-5</v>
      </c>
      <c r="BS245" s="262">
        <f t="shared" si="138"/>
        <v>240.19081292028406</v>
      </c>
      <c r="BT245" s="262">
        <f t="shared" si="139"/>
        <v>72.209352849589848</v>
      </c>
      <c r="BU245" s="262">
        <f t="shared" si="140"/>
        <v>43.155973449339832</v>
      </c>
      <c r="BV245" s="262">
        <f t="shared" si="141"/>
        <v>7.7637777182840138</v>
      </c>
      <c r="BW245" s="262">
        <f t="shared" si="142"/>
        <v>1.4928166916438308</v>
      </c>
      <c r="BX245" s="262">
        <f t="shared" si="143"/>
        <v>240.19081292028406</v>
      </c>
      <c r="BY245" s="262">
        <f t="shared" si="144"/>
        <v>144.4187056991797</v>
      </c>
      <c r="BZ245" s="262">
        <f t="shared" si="145"/>
        <v>154.92994468313</v>
      </c>
      <c r="CA245" s="262">
        <f t="shared" si="146"/>
        <v>57.451955115301708</v>
      </c>
      <c r="CB245" s="262">
        <f t="shared" si="147"/>
        <v>41.79886736602726</v>
      </c>
      <c r="CC245" s="262">
        <f t="shared" si="148"/>
        <v>638.79028578392274</v>
      </c>
      <c r="CD245" s="262">
        <f t="shared" si="149"/>
        <v>26.255140652457648</v>
      </c>
      <c r="CE245" s="262">
        <f t="shared" si="150"/>
        <v>72.071604874575826</v>
      </c>
      <c r="CF245" s="262">
        <f t="shared" si="151"/>
        <v>118.21597567676343</v>
      </c>
      <c r="CG245" s="262">
        <f t="shared" si="152"/>
        <v>109.83739719981637</v>
      </c>
      <c r="CH245" s="262">
        <f t="shared" si="153"/>
        <v>85.640153015380804</v>
      </c>
      <c r="CI245" s="262">
        <f t="shared" si="154"/>
        <v>83.350460516619975</v>
      </c>
      <c r="CJ245" s="262">
        <f t="shared" si="155"/>
        <v>60.396999911758193</v>
      </c>
      <c r="CK245" s="262">
        <f t="shared" si="156"/>
        <v>27.95120917005827</v>
      </c>
      <c r="CL245" s="262">
        <f t="shared" si="157"/>
        <v>18.436264786318773</v>
      </c>
      <c r="CM245" s="262">
        <f t="shared" si="158"/>
        <v>36.635079980173465</v>
      </c>
      <c r="CN245" s="262">
        <f>CD245*parameters!J$4+CE245*parameters!K$4+CF245*parameters!L$4+CG245*parameters!M$4+CH245*parameters!N$4+CI245*parameters!O$4+CJ245*parameters!P$4+CK245*parameters!Q$4+CL245*parameters!R$4+CM245*parameters!S$4</f>
        <v>67680.313875656051</v>
      </c>
      <c r="CO245" s="262">
        <f t="shared" si="159"/>
        <v>44560.367854427466</v>
      </c>
      <c r="CP245" s="262">
        <f t="shared" si="160"/>
        <v>13396.329719637419</v>
      </c>
      <c r="CQ245" s="262">
        <f t="shared" si="161"/>
        <v>8006.3264228874541</v>
      </c>
      <c r="CR245" s="262">
        <f t="shared" si="162"/>
        <v>1440.3414804277352</v>
      </c>
      <c r="CS245" s="262">
        <f t="shared" si="163"/>
        <v>276.94839827598116</v>
      </c>
      <c r="CT245" s="349" t="s">
        <v>4444</v>
      </c>
      <c r="CU245" t="s">
        <v>4445</v>
      </c>
      <c r="CV245" t="s">
        <v>4446</v>
      </c>
      <c r="CW245">
        <v>168325</v>
      </c>
      <c r="CX245" s="262">
        <v>2.1110762870792849E-2</v>
      </c>
      <c r="CY245">
        <v>16626</v>
      </c>
      <c r="CZ245">
        <v>0.90122679000000006</v>
      </c>
      <c r="DA245">
        <v>104664</v>
      </c>
      <c r="DB245">
        <v>61171</v>
      </c>
      <c r="DC245">
        <v>1066</v>
      </c>
      <c r="DD245">
        <v>692</v>
      </c>
      <c r="DE245">
        <v>253</v>
      </c>
      <c r="DF245">
        <v>482</v>
      </c>
      <c r="DG245">
        <v>94326</v>
      </c>
      <c r="DH245">
        <v>55133</v>
      </c>
      <c r="DI245">
        <v>961</v>
      </c>
      <c r="DJ245">
        <v>625</v>
      </c>
      <c r="DK245">
        <v>233</v>
      </c>
      <c r="DL245">
        <v>438</v>
      </c>
      <c r="DM245" s="262">
        <v>10338</v>
      </c>
      <c r="DN245" s="262">
        <v>6038</v>
      </c>
      <c r="DO245" s="262">
        <v>105</v>
      </c>
      <c r="DP245" s="262">
        <v>67</v>
      </c>
      <c r="DQ245" s="262">
        <v>20</v>
      </c>
      <c r="DR245" s="262">
        <v>44</v>
      </c>
      <c r="DS245" s="262">
        <v>0.62179711866924103</v>
      </c>
      <c r="DT245" s="262">
        <v>0.36341006980543589</v>
      </c>
      <c r="DU245" s="262">
        <v>6.3329867815238375E-3</v>
      </c>
      <c r="DV245" s="262">
        <v>4.111094608643992E-3</v>
      </c>
      <c r="DW245" s="262">
        <v>1.5030447051834249E-3</v>
      </c>
      <c r="DX245" s="262">
        <v>2.8635080944601219E-3</v>
      </c>
      <c r="DY245" s="262">
        <v>8399.41</v>
      </c>
      <c r="DZ245" s="262">
        <v>5252.26</v>
      </c>
      <c r="EA245" s="262">
        <v>24.68</v>
      </c>
      <c r="EB245" s="262">
        <v>887.35</v>
      </c>
      <c r="EC245" s="262">
        <v>201.81</v>
      </c>
      <c r="ED245" s="262">
        <v>279.18</v>
      </c>
      <c r="EE245" s="262">
        <f t="shared" si="128"/>
        <v>0.55829731287251516</v>
      </c>
      <c r="EF245" s="262">
        <f t="shared" si="129"/>
        <v>0.34911054996812829</v>
      </c>
      <c r="EG245" s="262">
        <f t="shared" si="130"/>
        <v>1.6404458981873339E-3</v>
      </c>
      <c r="EH245" s="262">
        <f t="shared" si="131"/>
        <v>5.8980942777817291E-2</v>
      </c>
      <c r="EI245" s="262">
        <f t="shared" si="132"/>
        <v>1.3414035118038323E-2</v>
      </c>
      <c r="EJ245" s="262">
        <f t="shared" si="133"/>
        <v>1.8556713365313608E-2</v>
      </c>
      <c r="EK245" s="262">
        <v>4.3603616999999999E-3</v>
      </c>
      <c r="EP245" s="262">
        <v>3.0452189145450284E-3</v>
      </c>
      <c r="EQ245" s="262">
        <v>1.9701936195142065E-2</v>
      </c>
      <c r="EU245" s="262">
        <v>2375.27</v>
      </c>
    </row>
    <row r="246" spans="1:151">
      <c r="A246" s="352">
        <v>9188</v>
      </c>
      <c r="B246" s="262">
        <v>9</v>
      </c>
      <c r="C246" s="262">
        <v>1</v>
      </c>
      <c r="D246" s="262">
        <v>88</v>
      </c>
      <c r="E246" s="262" t="s">
        <v>188</v>
      </c>
      <c r="F246" s="262" t="s">
        <v>2686</v>
      </c>
      <c r="G246" s="262" t="s">
        <v>2687</v>
      </c>
      <c r="H246" s="262" t="s">
        <v>2202</v>
      </c>
      <c r="I246" s="262">
        <v>1.7708437595685756E-3</v>
      </c>
      <c r="J246" s="262">
        <v>1.8165322580645162</v>
      </c>
      <c r="K246" s="262">
        <v>1.3685567010309279</v>
      </c>
      <c r="L246" s="262">
        <v>1.9882223293615262</v>
      </c>
      <c r="M246" s="262">
        <v>1.6869900271985494</v>
      </c>
      <c r="N246" s="262">
        <v>1.6450567260940032</v>
      </c>
      <c r="O246" s="262">
        <v>2.3998170173833486</v>
      </c>
      <c r="P246" s="262">
        <v>1.9340613187736246</v>
      </c>
      <c r="Q246" s="262">
        <v>1.7535629453681709</v>
      </c>
      <c r="R246" s="262">
        <v>1.5282522996057819</v>
      </c>
      <c r="S246" s="262">
        <v>1.5934579439252337</v>
      </c>
      <c r="T246" s="262">
        <v>1.5934579439252337</v>
      </c>
      <c r="U246">
        <v>1984</v>
      </c>
      <c r="V246">
        <v>2328</v>
      </c>
      <c r="W246">
        <v>14519</v>
      </c>
      <c r="X246">
        <v>6263</v>
      </c>
      <c r="Y246">
        <v>4567</v>
      </c>
      <c r="Z246">
        <v>3206</v>
      </c>
      <c r="AA246">
        <v>3531</v>
      </c>
      <c r="AB246">
        <v>0</v>
      </c>
      <c r="AC246">
        <v>3604</v>
      </c>
      <c r="AD246">
        <v>3186</v>
      </c>
      <c r="AE246">
        <v>28867</v>
      </c>
      <c r="AF246">
        <v>10488</v>
      </c>
      <c r="AG246">
        <v>9851</v>
      </c>
      <c r="AH246">
        <v>5279</v>
      </c>
      <c r="AI246" s="262">
        <v>5627</v>
      </c>
      <c r="AJ246" s="262">
        <v>0</v>
      </c>
      <c r="AK246" s="262">
        <v>0.69497746873974153</v>
      </c>
      <c r="AL246" s="262">
        <v>0.15846489002954431</v>
      </c>
      <c r="AM246" s="262">
        <v>0.10788146468113044</v>
      </c>
      <c r="AN246" s="262">
        <v>3.0857381598973409E-2</v>
      </c>
      <c r="AO246" s="262">
        <v>7.8187949506102836E-3</v>
      </c>
      <c r="AP246" s="262">
        <v>5.2361231500208674E-2</v>
      </c>
      <c r="AQ246" s="262">
        <v>0.13332691258146329</v>
      </c>
      <c r="AR246" s="262">
        <v>0.18665125686217857</v>
      </c>
      <c r="AS246" s="262">
        <v>0.15496484638351152</v>
      </c>
      <c r="AT246" s="262">
        <v>0.11831840508523549</v>
      </c>
      <c r="AU246" s="262">
        <v>0.11475488779736107</v>
      </c>
      <c r="AV246" s="262">
        <v>9.2506982567658672E-2</v>
      </c>
      <c r="AW246" s="262">
        <v>4.7834601431827668E-2</v>
      </c>
      <c r="AX246" s="262">
        <v>2.9166265369674788E-2</v>
      </c>
      <c r="AY246" s="262">
        <v>7.0114610420880283E-2</v>
      </c>
      <c r="AZ246" s="262">
        <v>23288</v>
      </c>
      <c r="BA246" s="262">
        <v>5310</v>
      </c>
      <c r="BB246" s="262">
        <v>3615</v>
      </c>
      <c r="BC246" s="262">
        <v>1034</v>
      </c>
      <c r="BD246" s="262">
        <v>262</v>
      </c>
      <c r="BE246" s="262">
        <v>62307</v>
      </c>
      <c r="BF246" s="262">
        <v>1</v>
      </c>
      <c r="BG246" s="262">
        <v>2</v>
      </c>
      <c r="BH246" s="262">
        <v>3.39</v>
      </c>
      <c r="BI246" s="262">
        <v>9.8000000000000007</v>
      </c>
      <c r="BJ246" s="262">
        <v>23</v>
      </c>
      <c r="BK246" s="262">
        <f t="shared" si="134"/>
        <v>62322</v>
      </c>
      <c r="BL246" s="262">
        <f t="shared" si="135"/>
        <v>15</v>
      </c>
      <c r="BM246" s="274">
        <f t="shared" si="136"/>
        <v>2.4074341566758149E-4</v>
      </c>
      <c r="BN246" s="262">
        <f t="shared" si="137"/>
        <v>1.2306965135585361E-3</v>
      </c>
      <c r="BO246" s="262">
        <f t="shared" si="124"/>
        <v>2.8061656161953909E-4</v>
      </c>
      <c r="BP246" s="262">
        <f t="shared" si="125"/>
        <v>1.9104121850369753E-4</v>
      </c>
      <c r="BQ246" s="262">
        <f t="shared" si="126"/>
        <v>5.464360164116826E-5</v>
      </c>
      <c r="BR246" s="262">
        <f t="shared" si="127"/>
        <v>1.384586424563451E-5</v>
      </c>
      <c r="BS246" s="262">
        <f t="shared" si="138"/>
        <v>131.68452695076337</v>
      </c>
      <c r="BT246" s="262">
        <f t="shared" si="139"/>
        <v>30.025972093290683</v>
      </c>
      <c r="BU246" s="262">
        <f t="shared" si="140"/>
        <v>20.441410379895636</v>
      </c>
      <c r="BV246" s="262">
        <f t="shared" si="141"/>
        <v>5.8468653756050042</v>
      </c>
      <c r="BW246" s="262">
        <f t="shared" si="142"/>
        <v>1.4815074742828926</v>
      </c>
      <c r="BX246" s="262">
        <f t="shared" si="143"/>
        <v>131.68452695076337</v>
      </c>
      <c r="BY246" s="262">
        <f t="shared" si="144"/>
        <v>60.051944186581366</v>
      </c>
      <c r="BZ246" s="262">
        <f t="shared" si="145"/>
        <v>69.296381187846208</v>
      </c>
      <c r="CA246" s="262">
        <f t="shared" si="146"/>
        <v>57.299280680929044</v>
      </c>
      <c r="CB246" s="262">
        <f t="shared" si="147"/>
        <v>34.074671908506531</v>
      </c>
      <c r="CC246" s="262">
        <f t="shared" si="148"/>
        <v>352.40680491462649</v>
      </c>
      <c r="CD246" s="262">
        <f t="shared" si="149"/>
        <v>18.452454294383635</v>
      </c>
      <c r="CE246" s="262">
        <f t="shared" si="150"/>
        <v>46.985311271965195</v>
      </c>
      <c r="CF246" s="262">
        <f t="shared" si="151"/>
        <v>65.7771730640996</v>
      </c>
      <c r="CG246" s="262">
        <f t="shared" si="152"/>
        <v>54.610666388099204</v>
      </c>
      <c r="CH246" s="262">
        <f t="shared" si="153"/>
        <v>41.696211098682333</v>
      </c>
      <c r="CI246" s="262">
        <f t="shared" si="154"/>
        <v>40.44040335700447</v>
      </c>
      <c r="CJ246" s="262">
        <f t="shared" si="155"/>
        <v>32.600090158961642</v>
      </c>
      <c r="CK246" s="262">
        <f t="shared" si="156"/>
        <v>16.857239054955006</v>
      </c>
      <c r="CL246" s="262">
        <f t="shared" si="157"/>
        <v>10.27839039021921</v>
      </c>
      <c r="CM246" s="262">
        <f t="shared" si="158"/>
        <v>24.708865836256194</v>
      </c>
      <c r="CN246" s="262">
        <f>CD246*parameters!J$4+CE246*parameters!K$4+CF246*parameters!L$4+CG246*parameters!M$4+CH246*parameters!N$4+CI246*parameters!O$4+CJ246*parameters!P$4+CK246*parameters!Q$4+CL246*parameters!R$4+CM246*parameters!S$4</f>
        <v>37250.906248766027</v>
      </c>
      <c r="CO246" s="262">
        <f t="shared" si="159"/>
        <v>25888.540533028834</v>
      </c>
      <c r="CP246" s="262">
        <f t="shared" si="160"/>
        <v>5902.9607622115736</v>
      </c>
      <c r="CQ246" s="262">
        <f t="shared" si="161"/>
        <v>4018.6823268163535</v>
      </c>
      <c r="CR246" s="262">
        <f t="shared" si="162"/>
        <v>1149.4654290257563</v>
      </c>
      <c r="CS246" s="262">
        <f t="shared" si="163"/>
        <v>291.25719768350888</v>
      </c>
      <c r="CT246" s="349" t="s">
        <v>4447</v>
      </c>
      <c r="CU246" t="s">
        <v>4448</v>
      </c>
      <c r="CV246" t="s">
        <v>4449</v>
      </c>
      <c r="CW246">
        <v>86177</v>
      </c>
      <c r="CX246" s="262">
        <v>1.0808033339767209E-2</v>
      </c>
      <c r="CY246">
        <v>11400</v>
      </c>
      <c r="CZ246">
        <v>0.86771412000000003</v>
      </c>
      <c r="DA246">
        <v>53567</v>
      </c>
      <c r="DB246">
        <v>30990</v>
      </c>
      <c r="DC246">
        <v>471</v>
      </c>
      <c r="DD246">
        <v>528</v>
      </c>
      <c r="DE246">
        <v>244</v>
      </c>
      <c r="DF246">
        <v>378</v>
      </c>
      <c r="DG246">
        <v>46481</v>
      </c>
      <c r="DH246">
        <v>26890</v>
      </c>
      <c r="DI246">
        <v>408</v>
      </c>
      <c r="DJ246">
        <v>460</v>
      </c>
      <c r="DK246">
        <v>211</v>
      </c>
      <c r="DL246">
        <v>327</v>
      </c>
      <c r="DM246" s="262">
        <v>7086</v>
      </c>
      <c r="DN246" s="262">
        <v>4100</v>
      </c>
      <c r="DO246" s="262">
        <v>63</v>
      </c>
      <c r="DP246" s="262">
        <v>68</v>
      </c>
      <c r="DQ246" s="262">
        <v>33</v>
      </c>
      <c r="DR246" s="262">
        <v>51</v>
      </c>
      <c r="DS246" s="262">
        <v>0.62159276837207145</v>
      </c>
      <c r="DT246" s="262">
        <v>0.35960871230142616</v>
      </c>
      <c r="DU246" s="262">
        <v>5.4654954338164479E-3</v>
      </c>
      <c r="DV246" s="262">
        <v>6.1269248175267179E-3</v>
      </c>
      <c r="DW246" s="262">
        <v>2.8313819232509835E-3</v>
      </c>
      <c r="DX246" s="262">
        <v>4.3863211761839003E-3</v>
      </c>
      <c r="DY246" s="262">
        <v>4300.2299999999996</v>
      </c>
      <c r="DZ246" s="262">
        <v>2688.99</v>
      </c>
      <c r="EA246" s="262">
        <v>12.64</v>
      </c>
      <c r="EB246" s="262">
        <v>454.29</v>
      </c>
      <c r="EC246" s="262">
        <v>103.32</v>
      </c>
      <c r="ED246" s="262">
        <v>142.93</v>
      </c>
      <c r="EE246" s="262">
        <f t="shared" si="128"/>
        <v>0.55829741379310338</v>
      </c>
      <c r="EF246" s="262">
        <f t="shared" si="129"/>
        <v>0.34911066680515163</v>
      </c>
      <c r="EG246" s="262">
        <f t="shared" si="130"/>
        <v>1.641046946406315E-3</v>
      </c>
      <c r="EH246" s="262">
        <f t="shared" si="131"/>
        <v>5.8980317823016208E-2</v>
      </c>
      <c r="EI246" s="262">
        <f t="shared" si="132"/>
        <v>1.3414000830909847E-2</v>
      </c>
      <c r="EJ246" s="262">
        <f t="shared" si="133"/>
        <v>1.8556553801412547E-2</v>
      </c>
      <c r="EK246" s="262">
        <v>2.232365E-3</v>
      </c>
      <c r="EP246" s="262">
        <v>1.5850019293729683E-3</v>
      </c>
      <c r="EQ246" s="262">
        <v>1.025463448047342E-2</v>
      </c>
      <c r="EU246" s="262">
        <v>1236.3</v>
      </c>
    </row>
    <row r="247" spans="1:151">
      <c r="A247" s="352">
        <v>9189</v>
      </c>
      <c r="B247" s="262">
        <v>9</v>
      </c>
      <c r="C247" s="262">
        <v>1</v>
      </c>
      <c r="D247" s="262">
        <v>89</v>
      </c>
      <c r="E247" s="262" t="s">
        <v>188</v>
      </c>
      <c r="F247" s="262" t="s">
        <v>2688</v>
      </c>
      <c r="G247" s="262" t="s">
        <v>2689</v>
      </c>
      <c r="H247" s="262" t="s">
        <v>2202</v>
      </c>
      <c r="I247" s="262">
        <v>2.440782771178914E-3</v>
      </c>
      <c r="J247" s="262">
        <v>1.5157719977863864</v>
      </c>
      <c r="K247" s="262">
        <v>1.4909963985594237</v>
      </c>
      <c r="L247" s="262">
        <v>1.9455250792263141</v>
      </c>
      <c r="M247" s="262">
        <v>1.7947658402203857</v>
      </c>
      <c r="N247" s="262">
        <v>1.6943765281173595</v>
      </c>
      <c r="O247" s="262">
        <v>1.9839867476532302</v>
      </c>
      <c r="P247" s="262">
        <v>1.7671913835956918</v>
      </c>
      <c r="Q247" s="262">
        <v>1.4565336249316567</v>
      </c>
      <c r="R247" s="262">
        <v>1.4138127853881279</v>
      </c>
      <c r="S247" s="262">
        <v>1.5097276264591439</v>
      </c>
      <c r="T247" s="262">
        <v>1.5097276264591439</v>
      </c>
      <c r="U247">
        <v>5421</v>
      </c>
      <c r="V247">
        <v>3332</v>
      </c>
      <c r="W247">
        <v>18302</v>
      </c>
      <c r="X247">
        <v>7536</v>
      </c>
      <c r="Y247">
        <v>7243</v>
      </c>
      <c r="Z247">
        <v>3581</v>
      </c>
      <c r="AA247">
        <v>4241</v>
      </c>
      <c r="AB247">
        <v>0</v>
      </c>
      <c r="AC247">
        <v>8217</v>
      </c>
      <c r="AD247">
        <v>4968</v>
      </c>
      <c r="AE247">
        <v>35607</v>
      </c>
      <c r="AF247">
        <v>13279</v>
      </c>
      <c r="AG247">
        <v>13585</v>
      </c>
      <c r="AH247">
        <v>5141</v>
      </c>
      <c r="AI247" s="262">
        <v>6402</v>
      </c>
      <c r="AJ247" s="262">
        <v>0</v>
      </c>
      <c r="AK247" s="262">
        <v>0.64419954098644616</v>
      </c>
      <c r="AL247" s="262">
        <v>0.21623435673147706</v>
      </c>
      <c r="AM247" s="262">
        <v>0.11144069631490063</v>
      </c>
      <c r="AN247" s="262">
        <v>2.295067769453947E-2</v>
      </c>
      <c r="AO247" s="262">
        <v>5.17472827263673E-3</v>
      </c>
      <c r="AP247" s="262">
        <v>3.9006356681836482E-2</v>
      </c>
      <c r="AQ247" s="262">
        <v>0.1258891423969937</v>
      </c>
      <c r="AR247" s="262">
        <v>0.19379949000134211</v>
      </c>
      <c r="AS247" s="262">
        <v>0.17236246507485267</v>
      </c>
      <c r="AT247" s="262">
        <v>0.13302668342260343</v>
      </c>
      <c r="AU247" s="262">
        <v>0.12044752992276815</v>
      </c>
      <c r="AV247" s="262">
        <v>8.804187357401691E-2</v>
      </c>
      <c r="AW247" s="262">
        <v>4.1178121301594664E-2</v>
      </c>
      <c r="AX247" s="262">
        <v>2.857456595209917E-2</v>
      </c>
      <c r="AY247" s="262">
        <v>5.7673771671892728E-2</v>
      </c>
      <c r="AZ247" s="262">
        <v>29753</v>
      </c>
      <c r="BA247" s="262">
        <v>9987</v>
      </c>
      <c r="BB247" s="262">
        <v>5147</v>
      </c>
      <c r="BC247" s="262">
        <v>1060</v>
      </c>
      <c r="BD247" s="262">
        <v>239</v>
      </c>
      <c r="BE247" s="262">
        <v>81965</v>
      </c>
      <c r="BF247" s="262">
        <v>1</v>
      </c>
      <c r="BG247" s="262">
        <v>2</v>
      </c>
      <c r="BH247" s="262">
        <v>3.49</v>
      </c>
      <c r="BI247" s="262">
        <v>9.9</v>
      </c>
      <c r="BJ247" s="262">
        <v>16</v>
      </c>
      <c r="BK247" s="262">
        <f t="shared" si="134"/>
        <v>82008</v>
      </c>
      <c r="BL247" s="262">
        <f t="shared" si="135"/>
        <v>43</v>
      </c>
      <c r="BM247" s="274">
        <f t="shared" si="136"/>
        <v>5.2461416458244377E-4</v>
      </c>
      <c r="BN247" s="262">
        <f t="shared" si="137"/>
        <v>1.5723511408410823E-3</v>
      </c>
      <c r="BO247" s="262">
        <f t="shared" si="124"/>
        <v>5.2778109244714451E-4</v>
      </c>
      <c r="BP247" s="262">
        <f t="shared" si="125"/>
        <v>2.7200253157359095E-4</v>
      </c>
      <c r="BQ247" s="262">
        <f t="shared" si="126"/>
        <v>5.601761870371214E-5</v>
      </c>
      <c r="BR247" s="262">
        <f t="shared" si="127"/>
        <v>1.2630387613384152E-5</v>
      </c>
      <c r="BS247" s="262">
        <f t="shared" si="138"/>
        <v>168.24157206999581</v>
      </c>
      <c r="BT247" s="262">
        <f t="shared" si="139"/>
        <v>56.472576891844461</v>
      </c>
      <c r="BU247" s="262">
        <f t="shared" si="140"/>
        <v>29.10427087837423</v>
      </c>
      <c r="BV247" s="262">
        <f t="shared" si="141"/>
        <v>5.993885201297199</v>
      </c>
      <c r="BW247" s="262">
        <f t="shared" si="142"/>
        <v>1.3514514746321042</v>
      </c>
      <c r="BX247" s="262">
        <f t="shared" si="143"/>
        <v>168.24157206999581</v>
      </c>
      <c r="BY247" s="262">
        <f t="shared" si="144"/>
        <v>112.94515378368892</v>
      </c>
      <c r="BZ247" s="262">
        <f t="shared" si="145"/>
        <v>101.57390536552607</v>
      </c>
      <c r="CA247" s="262">
        <f t="shared" si="146"/>
        <v>59.33946349284227</v>
      </c>
      <c r="CB247" s="262">
        <f t="shared" si="147"/>
        <v>21.623223594113668</v>
      </c>
      <c r="CC247" s="262">
        <f t="shared" si="148"/>
        <v>463.72331830616673</v>
      </c>
      <c r="CD247" s="262">
        <f t="shared" si="149"/>
        <v>18.088157155535132</v>
      </c>
      <c r="CE247" s="262">
        <f t="shared" si="150"/>
        <v>58.37773085105146</v>
      </c>
      <c r="CF247" s="262">
        <f t="shared" si="151"/>
        <v>89.869342589465148</v>
      </c>
      <c r="CG247" s="262">
        <f t="shared" si="152"/>
        <v>79.928494255941459</v>
      </c>
      <c r="CH247" s="262">
        <f t="shared" si="153"/>
        <v>61.687575059993605</v>
      </c>
      <c r="CI247" s="262">
        <f t="shared" si="154"/>
        <v>55.85432825756736</v>
      </c>
      <c r="CJ247" s="262">
        <f t="shared" si="155"/>
        <v>40.82706976363513</v>
      </c>
      <c r="CK247" s="262">
        <f t="shared" si="156"/>
        <v>19.095255051589326</v>
      </c>
      <c r="CL247" s="262">
        <f t="shared" si="157"/>
        <v>13.250692542465838</v>
      </c>
      <c r="CM247" s="262">
        <f t="shared" si="158"/>
        <v>26.744672778922293</v>
      </c>
      <c r="CN247" s="262">
        <f>CD247*parameters!J$4+CE247*parameters!K$4+CF247*parameters!L$4+CG247*parameters!M$4+CH247*parameters!N$4+CI247*parameters!O$4+CJ247*parameters!P$4+CK247*parameters!Q$4+CL247*parameters!R$4+CM247*parameters!S$4</f>
        <v>48385.848680323223</v>
      </c>
      <c r="CO247" s="262">
        <f t="shared" si="159"/>
        <v>31170.141510103862</v>
      </c>
      <c r="CP247" s="262">
        <f t="shared" si="160"/>
        <v>10462.682864296281</v>
      </c>
      <c r="CQ247" s="262">
        <f t="shared" si="161"/>
        <v>5392.1526687226351</v>
      </c>
      <c r="CR247" s="262">
        <f t="shared" si="162"/>
        <v>1110.4880180388564</v>
      </c>
      <c r="CS247" s="262">
        <f t="shared" si="163"/>
        <v>250.38361916159118</v>
      </c>
      <c r="CT247" s="349" t="s">
        <v>4450</v>
      </c>
      <c r="CU247" t="s">
        <v>4451</v>
      </c>
      <c r="CV247" t="s">
        <v>4452</v>
      </c>
      <c r="CW247">
        <v>114157</v>
      </c>
      <c r="CX247" s="262">
        <v>1.4317192081040247E-2</v>
      </c>
      <c r="CY247">
        <v>8480</v>
      </c>
      <c r="CZ247">
        <v>0.92571634000000003</v>
      </c>
      <c r="DA247">
        <v>71435</v>
      </c>
      <c r="DB247">
        <v>41042</v>
      </c>
      <c r="DC247">
        <v>715</v>
      </c>
      <c r="DD247">
        <v>490</v>
      </c>
      <c r="DE247">
        <v>147</v>
      </c>
      <c r="DF247">
        <v>315</v>
      </c>
      <c r="DG247">
        <v>66128</v>
      </c>
      <c r="DH247">
        <v>37994</v>
      </c>
      <c r="DI247">
        <v>663</v>
      </c>
      <c r="DJ247">
        <v>455</v>
      </c>
      <c r="DK247">
        <v>141</v>
      </c>
      <c r="DL247">
        <v>294</v>
      </c>
      <c r="DM247" s="262">
        <v>5307</v>
      </c>
      <c r="DN247" s="262">
        <v>3048</v>
      </c>
      <c r="DO247" s="262">
        <v>52</v>
      </c>
      <c r="DP247" s="262">
        <v>35</v>
      </c>
      <c r="DQ247" s="262">
        <v>6</v>
      </c>
      <c r="DR247" s="262">
        <v>21</v>
      </c>
      <c r="DS247" s="262">
        <v>0.62576101334127565</v>
      </c>
      <c r="DT247" s="262">
        <v>0.35952241211664637</v>
      </c>
      <c r="DU247" s="262">
        <v>6.2633040461820121E-3</v>
      </c>
      <c r="DV247" s="262">
        <v>4.2923342414394215E-3</v>
      </c>
      <c r="DW247" s="262">
        <v>1.2877002724318264E-3</v>
      </c>
      <c r="DX247" s="262">
        <v>2.7593577266396279E-3</v>
      </c>
      <c r="DY247" s="262">
        <v>5696.44</v>
      </c>
      <c r="DZ247" s="262">
        <v>3562.06</v>
      </c>
      <c r="EA247" s="262">
        <v>16.739999999999998</v>
      </c>
      <c r="EB247" s="262">
        <v>601.79</v>
      </c>
      <c r="EC247" s="262">
        <v>136.86000000000001</v>
      </c>
      <c r="ED247" s="262">
        <v>189.34</v>
      </c>
      <c r="EE247" s="262">
        <f t="shared" si="128"/>
        <v>0.55829771552733787</v>
      </c>
      <c r="EF247" s="262">
        <f t="shared" si="129"/>
        <v>0.34911101680546258</v>
      </c>
      <c r="EG247" s="262">
        <f t="shared" si="130"/>
        <v>1.6406569292273133E-3</v>
      </c>
      <c r="EH247" s="262">
        <f t="shared" si="131"/>
        <v>5.8980342499384997E-2</v>
      </c>
      <c r="EI247" s="262">
        <f t="shared" si="132"/>
        <v>1.3413399482320796E-2</v>
      </c>
      <c r="EJ247" s="262">
        <f t="shared" si="133"/>
        <v>1.8556868756266397E-2</v>
      </c>
      <c r="EK247" s="262">
        <v>2.9571735000000002E-3</v>
      </c>
      <c r="EP247" s="262">
        <v>2.1008478531672303E-3</v>
      </c>
      <c r="EQ247" s="262">
        <v>1.3592050857527908E-2</v>
      </c>
      <c r="EU247" s="262">
        <v>1638.66</v>
      </c>
    </row>
    <row r="248" spans="1:151">
      <c r="A248" s="352">
        <v>9190</v>
      </c>
      <c r="B248" s="262">
        <v>9</v>
      </c>
      <c r="C248" s="262">
        <v>1</v>
      </c>
      <c r="D248" s="262">
        <v>90</v>
      </c>
      <c r="E248" s="262" t="s">
        <v>188</v>
      </c>
      <c r="F248" s="262" t="s">
        <v>2690</v>
      </c>
      <c r="G248" s="262" t="s">
        <v>2691</v>
      </c>
      <c r="H248" s="262" t="s">
        <v>2202</v>
      </c>
      <c r="I248" s="262">
        <v>1.8276012336136574E-3</v>
      </c>
      <c r="J248" s="262">
        <v>1.5671730711945189</v>
      </c>
      <c r="K248" s="262">
        <v>1.4488579940417081</v>
      </c>
      <c r="L248" s="262">
        <v>1.8623005214093853</v>
      </c>
      <c r="M248" s="262">
        <v>1.6160820806490097</v>
      </c>
      <c r="N248" s="262">
        <v>1.6418143899895725</v>
      </c>
      <c r="O248" s="262">
        <v>2.2010385756676558</v>
      </c>
      <c r="P248" s="262">
        <v>1.6494631104953239</v>
      </c>
      <c r="Q248" s="262">
        <v>1.6226086956521739</v>
      </c>
      <c r="R248" s="262">
        <v>1.5332437877770315</v>
      </c>
      <c r="S248" s="262">
        <v>1.4399375975039002</v>
      </c>
      <c r="T248" s="262">
        <v>1.4399375975039002</v>
      </c>
      <c r="U248">
        <v>3357</v>
      </c>
      <c r="V248">
        <v>3021</v>
      </c>
      <c r="W248">
        <v>12658</v>
      </c>
      <c r="X248">
        <v>6109</v>
      </c>
      <c r="Y248">
        <v>5583</v>
      </c>
      <c r="Z248">
        <v>3214</v>
      </c>
      <c r="AA248">
        <v>3526</v>
      </c>
      <c r="AB248">
        <v>0</v>
      </c>
      <c r="AC248">
        <v>5261</v>
      </c>
      <c r="AD248">
        <v>4377</v>
      </c>
      <c r="AE248">
        <v>23573</v>
      </c>
      <c r="AF248">
        <v>9922</v>
      </c>
      <c r="AG248">
        <v>10696</v>
      </c>
      <c r="AH248">
        <v>5082</v>
      </c>
      <c r="AI248" s="262">
        <v>5077</v>
      </c>
      <c r="AJ248" s="262">
        <v>0</v>
      </c>
      <c r="AK248" s="262">
        <v>0.67544747419252238</v>
      </c>
      <c r="AL248" s="262">
        <v>0.19578983893820665</v>
      </c>
      <c r="AM248" s="262">
        <v>0.10250701211577942</v>
      </c>
      <c r="AN248" s="262">
        <v>2.1744787901570136E-2</v>
      </c>
      <c r="AO248" s="262">
        <v>4.5108868519214643E-3</v>
      </c>
      <c r="AP248" s="262">
        <v>3.1754520840993415E-2</v>
      </c>
      <c r="AQ248" s="262">
        <v>0.13129658722465487</v>
      </c>
      <c r="AR248" s="262">
        <v>0.18960791523214227</v>
      </c>
      <c r="AS248" s="262">
        <v>0.17488384530534479</v>
      </c>
      <c r="AT248" s="262">
        <v>0.13748036233579569</v>
      </c>
      <c r="AU248" s="262">
        <v>0.13066149680783501</v>
      </c>
      <c r="AV248" s="262">
        <v>9.2088110438880905E-2</v>
      </c>
      <c r="AW248" s="262">
        <v>4.1297589998997228E-2</v>
      </c>
      <c r="AX248" s="262">
        <v>2.5052645652973226E-2</v>
      </c>
      <c r="AY248" s="262">
        <v>4.5876926162382592E-2</v>
      </c>
      <c r="AZ248" s="262">
        <v>23359</v>
      </c>
      <c r="BA248" s="262">
        <v>6771</v>
      </c>
      <c r="BB248" s="262">
        <v>3545</v>
      </c>
      <c r="BC248" s="262">
        <v>752</v>
      </c>
      <c r="BD248" s="262">
        <v>156</v>
      </c>
      <c r="BE248" s="262">
        <v>59837</v>
      </c>
      <c r="BF248" s="262">
        <v>1</v>
      </c>
      <c r="BG248" s="262">
        <v>2</v>
      </c>
      <c r="BH248" s="262">
        <v>3.41</v>
      </c>
      <c r="BI248" s="262">
        <v>7.2</v>
      </c>
      <c r="BJ248" s="262">
        <v>35</v>
      </c>
      <c r="BK248" s="262">
        <f t="shared" si="134"/>
        <v>59864</v>
      </c>
      <c r="BL248" s="262">
        <f t="shared" si="135"/>
        <v>27</v>
      </c>
      <c r="BM248" s="274">
        <f t="shared" si="136"/>
        <v>4.5122583017196717E-4</v>
      </c>
      <c r="BN248" s="262">
        <f t="shared" si="137"/>
        <v>1.2344486370754828E-3</v>
      </c>
      <c r="BO248" s="262">
        <f t="shared" si="124"/>
        <v>3.5782575117248574E-4</v>
      </c>
      <c r="BP248" s="262">
        <f t="shared" si="125"/>
        <v>1.8734194179684862E-4</v>
      </c>
      <c r="BQ248" s="262">
        <f t="shared" si="126"/>
        <v>3.9740801193576912E-5</v>
      </c>
      <c r="BR248" s="262">
        <f t="shared" si="127"/>
        <v>8.2441023752632953E-6</v>
      </c>
      <c r="BS248" s="262">
        <f t="shared" si="138"/>
        <v>132.08600416707665</v>
      </c>
      <c r="BT248" s="262">
        <f t="shared" si="139"/>
        <v>38.287355375455974</v>
      </c>
      <c r="BU248" s="262">
        <f t="shared" si="140"/>
        <v>20.045587772262802</v>
      </c>
      <c r="BV248" s="262">
        <f t="shared" si="141"/>
        <v>4.2522657277127296</v>
      </c>
      <c r="BW248" s="262">
        <f t="shared" si="142"/>
        <v>0.88211895415317265</v>
      </c>
      <c r="BX248" s="262">
        <f t="shared" si="143"/>
        <v>132.08600416707665</v>
      </c>
      <c r="BY248" s="262">
        <f t="shared" si="144"/>
        <v>76.574710750911947</v>
      </c>
      <c r="BZ248" s="262">
        <f t="shared" si="145"/>
        <v>68.355454303416153</v>
      </c>
      <c r="CA248" s="262">
        <f t="shared" si="146"/>
        <v>30.616313239531653</v>
      </c>
      <c r="CB248" s="262">
        <f t="shared" si="147"/>
        <v>30.874163395361045</v>
      </c>
      <c r="CC248" s="262">
        <f t="shared" si="148"/>
        <v>338.5066458562975</v>
      </c>
      <c r="CD248" s="262">
        <f t="shared" si="149"/>
        <v>10.749116340658576</v>
      </c>
      <c r="CE248" s="262">
        <f t="shared" si="150"/>
        <v>44.44476735379672</v>
      </c>
      <c r="CF248" s="262">
        <f t="shared" si="151"/>
        <v>64.183539413037664</v>
      </c>
      <c r="CG248" s="262">
        <f t="shared" si="152"/>
        <v>59.199343888763863</v>
      </c>
      <c r="CH248" s="262">
        <f t="shared" si="153"/>
        <v>46.538016325398651</v>
      </c>
      <c r="CI248" s="262">
        <f t="shared" si="154"/>
        <v>44.229785026983549</v>
      </c>
      <c r="CJ248" s="262">
        <f t="shared" si="155"/>
        <v>31.17243738790987</v>
      </c>
      <c r="CK248" s="262">
        <f t="shared" si="156"/>
        <v>13.979508672509128</v>
      </c>
      <c r="CL248" s="262">
        <f t="shared" si="157"/>
        <v>8.4804870498143181</v>
      </c>
      <c r="CM248" s="262">
        <f t="shared" si="158"/>
        <v>15.529644397425153</v>
      </c>
      <c r="CN248" s="262">
        <f>CD248*parameters!J$4+CE248*parameters!K$4+CF248*parameters!L$4+CG248*parameters!M$4+CH248*parameters!N$4+CI248*parameters!O$4+CJ248*parameters!P$4+CK248*parameters!Q$4+CL248*parameters!R$4+CM248*parameters!S$4</f>
        <v>34922.238336200346</v>
      </c>
      <c r="CO248" s="262">
        <f t="shared" si="159"/>
        <v>23588.137677335799</v>
      </c>
      <c r="CP248" s="262">
        <f t="shared" si="160"/>
        <v>6837.4194192063314</v>
      </c>
      <c r="CQ248" s="262">
        <f t="shared" si="161"/>
        <v>3579.7743082390252</v>
      </c>
      <c r="CR248" s="262">
        <f t="shared" si="162"/>
        <v>759.37666566875805</v>
      </c>
      <c r="CS248" s="262">
        <f t="shared" si="163"/>
        <v>157.53026575043384</v>
      </c>
      <c r="CT248" s="349" t="s">
        <v>4453</v>
      </c>
      <c r="CU248" t="s">
        <v>4454</v>
      </c>
      <c r="CV248" t="s">
        <v>4110</v>
      </c>
      <c r="CW248">
        <v>86550</v>
      </c>
      <c r="CX248" s="262">
        <v>1.08548137618721E-2</v>
      </c>
      <c r="CY248">
        <v>6865</v>
      </c>
      <c r="CZ248">
        <v>0.92068169</v>
      </c>
      <c r="DA248">
        <v>54022</v>
      </c>
      <c r="DB248">
        <v>31108</v>
      </c>
      <c r="DC248">
        <v>653</v>
      </c>
      <c r="DD248">
        <v>407</v>
      </c>
      <c r="DE248">
        <v>147</v>
      </c>
      <c r="DF248">
        <v>215</v>
      </c>
      <c r="DG248">
        <v>49739</v>
      </c>
      <c r="DH248">
        <v>28643</v>
      </c>
      <c r="DI248">
        <v>606</v>
      </c>
      <c r="DJ248">
        <v>377</v>
      </c>
      <c r="DK248">
        <v>140</v>
      </c>
      <c r="DL248">
        <v>203</v>
      </c>
      <c r="DM248" s="262">
        <v>4283</v>
      </c>
      <c r="DN248" s="262">
        <v>2465</v>
      </c>
      <c r="DO248" s="262">
        <v>47</v>
      </c>
      <c r="DP248" s="262">
        <v>30</v>
      </c>
      <c r="DQ248" s="262">
        <v>7</v>
      </c>
      <c r="DR248" s="262">
        <v>12</v>
      </c>
      <c r="DS248" s="262">
        <v>0.62417099942229926</v>
      </c>
      <c r="DT248" s="262">
        <v>0.359422299248989</v>
      </c>
      <c r="DU248" s="262">
        <v>7.5447718082033511E-3</v>
      </c>
      <c r="DV248" s="262">
        <v>4.7024841132293476E-3</v>
      </c>
      <c r="DW248" s="262">
        <v>1.6984402079722703E-3</v>
      </c>
      <c r="DX248" s="262">
        <v>2.484113229347198E-3</v>
      </c>
      <c r="DY248" s="262">
        <v>4318.84</v>
      </c>
      <c r="DZ248" s="262">
        <v>2700.63</v>
      </c>
      <c r="EA248" s="262">
        <v>12.69</v>
      </c>
      <c r="EB248" s="262">
        <v>456.26</v>
      </c>
      <c r="EC248" s="262">
        <v>103.76</v>
      </c>
      <c r="ED248" s="262">
        <v>143.54</v>
      </c>
      <c r="EE248" s="262">
        <f t="shared" si="128"/>
        <v>0.55829838722187464</v>
      </c>
      <c r="EF248" s="262">
        <f t="shared" si="129"/>
        <v>0.34911165347246281</v>
      </c>
      <c r="EG248" s="262">
        <f t="shared" si="130"/>
        <v>1.6404420015202203E-3</v>
      </c>
      <c r="EH248" s="262">
        <f t="shared" si="131"/>
        <v>5.8980935194138356E-2</v>
      </c>
      <c r="EI248" s="262">
        <f t="shared" si="132"/>
        <v>1.3413101818576681E-2</v>
      </c>
      <c r="EJ248" s="262">
        <f t="shared" si="133"/>
        <v>1.8555480291427298E-2</v>
      </c>
      <c r="EK248" s="262">
        <v>2.2420274999999999E-3</v>
      </c>
      <c r="EP248" s="262">
        <v>1.6052986512391965E-3</v>
      </c>
      <c r="EQ248" s="262">
        <v>1.038595007071522E-2</v>
      </c>
      <c r="EU248" s="262">
        <v>1252.1300000000001</v>
      </c>
    </row>
    <row r="249" spans="1:151">
      <c r="A249" s="352">
        <v>9261</v>
      </c>
      <c r="B249" s="262">
        <v>9</v>
      </c>
      <c r="C249" s="262">
        <v>2</v>
      </c>
      <c r="D249" s="262">
        <v>61</v>
      </c>
      <c r="E249" s="262" t="s">
        <v>188</v>
      </c>
      <c r="F249" s="262" t="s">
        <v>2692</v>
      </c>
      <c r="G249" s="262" t="s">
        <v>2693</v>
      </c>
      <c r="H249" s="262" t="s">
        <v>2202</v>
      </c>
      <c r="I249" s="262">
        <v>6.7754895226442772E-4</v>
      </c>
      <c r="J249" s="262">
        <v>2.8390243902439023</v>
      </c>
      <c r="K249" s="262">
        <v>2.3553553553553552</v>
      </c>
      <c r="L249" s="262">
        <v>2.8649635036496353</v>
      </c>
      <c r="M249" s="262">
        <v>2.8592200925313946</v>
      </c>
      <c r="N249" s="262">
        <v>2.3119777158774375</v>
      </c>
      <c r="O249" s="262">
        <v>3.0570613409415119</v>
      </c>
      <c r="P249" s="262">
        <v>2.2569536423841061</v>
      </c>
      <c r="Q249" s="262">
        <v>1.575113808801214</v>
      </c>
      <c r="R249" s="262">
        <v>1.6244204018547141</v>
      </c>
      <c r="S249" s="262">
        <v>1.9351851851851851</v>
      </c>
      <c r="T249" s="262">
        <v>1.9351851851851851</v>
      </c>
      <c r="U249">
        <v>1025</v>
      </c>
      <c r="V249">
        <v>999</v>
      </c>
      <c r="W249">
        <v>5480</v>
      </c>
      <c r="X249">
        <v>2231</v>
      </c>
      <c r="Y249">
        <v>1456</v>
      </c>
      <c r="Z249">
        <v>1306</v>
      </c>
      <c r="AA249">
        <v>1782</v>
      </c>
      <c r="AB249">
        <v>0</v>
      </c>
      <c r="AC249">
        <v>2910</v>
      </c>
      <c r="AD249">
        <v>2353</v>
      </c>
      <c r="AE249">
        <v>15700</v>
      </c>
      <c r="AF249">
        <v>5986</v>
      </c>
      <c r="AG249">
        <v>3847</v>
      </c>
      <c r="AH249">
        <v>2089</v>
      </c>
      <c r="AI249" s="262">
        <v>3449</v>
      </c>
      <c r="AJ249" s="262">
        <v>0</v>
      </c>
      <c r="AK249" s="262">
        <v>0.64628344122923331</v>
      </c>
      <c r="AL249" s="262">
        <v>0.12970907105529988</v>
      </c>
      <c r="AM249" s="262">
        <v>0.13243896731924187</v>
      </c>
      <c r="AN249" s="262">
        <v>6.61414866235083E-2</v>
      </c>
      <c r="AO249" s="262">
        <v>2.5427033772716635E-2</v>
      </c>
      <c r="AP249" s="262">
        <v>7.0512055383146338E-2</v>
      </c>
      <c r="AQ249" s="262">
        <v>0.187007639054667</v>
      </c>
      <c r="AR249" s="262">
        <v>0.26530794939126284</v>
      </c>
      <c r="AS249" s="262">
        <v>0.1709536882310814</v>
      </c>
      <c r="AT249" s="262">
        <v>9.8084268321795176E-2</v>
      </c>
      <c r="AU249" s="262">
        <v>8.6267605633802813E-2</v>
      </c>
      <c r="AV249" s="262">
        <v>6.0097875387920746E-2</v>
      </c>
      <c r="AW249" s="262">
        <v>2.5125328240630223E-2</v>
      </c>
      <c r="AX249" s="262">
        <v>1.3010264979708761E-2</v>
      </c>
      <c r="AY249" s="262">
        <v>2.3633325375984723E-2</v>
      </c>
      <c r="AZ249" s="262">
        <v>8286</v>
      </c>
      <c r="BA249" s="262">
        <v>1663</v>
      </c>
      <c r="BB249" s="262">
        <v>1698</v>
      </c>
      <c r="BC249" s="262">
        <v>848</v>
      </c>
      <c r="BD249" s="262">
        <v>326</v>
      </c>
      <c r="BE249" s="262">
        <v>33512</v>
      </c>
      <c r="BF249" s="262">
        <v>1</v>
      </c>
      <c r="BG249" s="262">
        <v>2</v>
      </c>
      <c r="BH249" s="262">
        <v>3.54</v>
      </c>
      <c r="BI249" s="262">
        <v>9.6999999999999993</v>
      </c>
      <c r="BJ249" s="262">
        <v>24</v>
      </c>
      <c r="BK249" s="262">
        <f t="shared" si="134"/>
        <v>33673</v>
      </c>
      <c r="BL249" s="262">
        <f t="shared" si="135"/>
        <v>161</v>
      </c>
      <c r="BM249" s="274">
        <f t="shared" si="136"/>
        <v>4.8042492241585103E-3</v>
      </c>
      <c r="BN249" s="262">
        <f t="shared" si="137"/>
        <v>4.3788866847071584E-4</v>
      </c>
      <c r="BO249" s="262">
        <f t="shared" si="124"/>
        <v>8.7884245192710645E-5</v>
      </c>
      <c r="BP249" s="262">
        <f t="shared" si="125"/>
        <v>8.9733883546135103E-5</v>
      </c>
      <c r="BQ249" s="262">
        <f t="shared" si="126"/>
        <v>4.4814094962969713E-5</v>
      </c>
      <c r="BR249" s="262">
        <f t="shared" si="127"/>
        <v>1.7228060091896376E-5</v>
      </c>
      <c r="BS249" s="262">
        <f t="shared" si="138"/>
        <v>46.854087526366598</v>
      </c>
      <c r="BT249" s="262">
        <f t="shared" si="139"/>
        <v>9.4036142356200383</v>
      </c>
      <c r="BU249" s="262">
        <f t="shared" si="140"/>
        <v>9.6015255394364551</v>
      </c>
      <c r="BV249" s="262">
        <f t="shared" si="141"/>
        <v>4.7951081610377591</v>
      </c>
      <c r="BW249" s="262">
        <f t="shared" si="142"/>
        <v>1.8434024298329121</v>
      </c>
      <c r="BX249" s="262">
        <f t="shared" si="143"/>
        <v>46.854087526366598</v>
      </c>
      <c r="BY249" s="262">
        <f t="shared" si="144"/>
        <v>18.807228471240077</v>
      </c>
      <c r="BZ249" s="262">
        <f t="shared" si="145"/>
        <v>33.989400409605054</v>
      </c>
      <c r="CA249" s="262">
        <f t="shared" si="146"/>
        <v>46.512549162066257</v>
      </c>
      <c r="CB249" s="262">
        <f t="shared" si="147"/>
        <v>44.241658315989895</v>
      </c>
      <c r="CC249" s="262">
        <f t="shared" si="148"/>
        <v>190.40492388526789</v>
      </c>
      <c r="CD249" s="262">
        <f t="shared" si="149"/>
        <v>13.425842538221772</v>
      </c>
      <c r="CE249" s="262">
        <f t="shared" si="150"/>
        <v>35.607175280167517</v>
      </c>
      <c r="CF249" s="262">
        <f t="shared" si="151"/>
        <v>50.515939909999908</v>
      </c>
      <c r="CG249" s="262">
        <f t="shared" si="152"/>
        <v>32.550423995544868</v>
      </c>
      <c r="CH249" s="262">
        <f t="shared" si="153"/>
        <v>18.675727644153604</v>
      </c>
      <c r="CI249" s="262">
        <f t="shared" si="154"/>
        <v>16.425776884468533</v>
      </c>
      <c r="CJ249" s="262">
        <f t="shared" si="155"/>
        <v>11.442931388903364</v>
      </c>
      <c r="CK249" s="262">
        <f t="shared" si="156"/>
        <v>4.7839862112495695</v>
      </c>
      <c r="CL249" s="262">
        <f t="shared" si="157"/>
        <v>2.4772185131886131</v>
      </c>
      <c r="CM249" s="262">
        <f t="shared" si="158"/>
        <v>4.499901519370141</v>
      </c>
      <c r="CN249" s="262">
        <f>CD249*parameters!J$4+CE249*parameters!K$4+CF249*parameters!L$4+CG249*parameters!M$4+CH249*parameters!N$4+CI249*parameters!O$4+CJ249*parameters!P$4+CK249*parameters!Q$4+CL249*parameters!R$4+CM249*parameters!S$4</f>
        <v>16395.408230906622</v>
      </c>
      <c r="CO249" s="262">
        <f t="shared" si="159"/>
        <v>10596.080851828428</v>
      </c>
      <c r="CP249" s="262">
        <f t="shared" si="160"/>
        <v>2126.6331712033157</v>
      </c>
      <c r="CQ249" s="262">
        <f t="shared" si="161"/>
        <v>2171.3909348786715</v>
      </c>
      <c r="CR249" s="262">
        <f t="shared" si="162"/>
        <v>1084.4166741914682</v>
      </c>
      <c r="CS249" s="262">
        <f t="shared" si="163"/>
        <v>416.88659880473898</v>
      </c>
      <c r="CT249" s="349" t="s">
        <v>4455</v>
      </c>
      <c r="CU249" t="s">
        <v>4456</v>
      </c>
      <c r="CV249" t="s">
        <v>4457</v>
      </c>
      <c r="CW249">
        <v>36926</v>
      </c>
      <c r="CX249" s="262">
        <v>4.6311363717029368E-3</v>
      </c>
      <c r="CY249">
        <v>4342</v>
      </c>
      <c r="CZ249">
        <v>0.88241347999999997</v>
      </c>
      <c r="DA249">
        <v>22920</v>
      </c>
      <c r="DB249">
        <v>13317</v>
      </c>
      <c r="DC249">
        <v>250</v>
      </c>
      <c r="DD249">
        <v>284</v>
      </c>
      <c r="DE249">
        <v>93</v>
      </c>
      <c r="DF249">
        <v>62</v>
      </c>
      <c r="DG249">
        <v>20224</v>
      </c>
      <c r="DH249">
        <v>11751</v>
      </c>
      <c r="DI249">
        <v>221</v>
      </c>
      <c r="DJ249">
        <v>251</v>
      </c>
      <c r="DK249">
        <v>82</v>
      </c>
      <c r="DL249">
        <v>55</v>
      </c>
      <c r="DM249" s="262">
        <v>2696</v>
      </c>
      <c r="DN249" s="262">
        <v>1566</v>
      </c>
      <c r="DO249" s="262">
        <v>29</v>
      </c>
      <c r="DP249" s="262">
        <v>33</v>
      </c>
      <c r="DQ249" s="262">
        <v>11</v>
      </c>
      <c r="DR249" s="262">
        <v>7</v>
      </c>
      <c r="DS249" s="262">
        <v>0.6207008611818231</v>
      </c>
      <c r="DT249" s="262">
        <v>0.36064019931755403</v>
      </c>
      <c r="DU249" s="262">
        <v>6.7702973514596762E-3</v>
      </c>
      <c r="DV249" s="262">
        <v>7.6910577912581921E-3</v>
      </c>
      <c r="DW249" s="262">
        <v>2.5185506147429996E-3</v>
      </c>
      <c r="DX249" s="262">
        <v>1.6790337431619997E-3</v>
      </c>
      <c r="DY249" s="262">
        <v>1842.6</v>
      </c>
      <c r="DZ249" s="262">
        <v>1152.2</v>
      </c>
      <c r="EA249" s="262">
        <v>5.41</v>
      </c>
      <c r="EB249" s="262">
        <v>194.65</v>
      </c>
      <c r="EC249" s="262">
        <v>44.27</v>
      </c>
      <c r="ED249" s="262">
        <v>61.24</v>
      </c>
      <c r="EE249" s="262">
        <f t="shared" si="128"/>
        <v>0.55830103897441796</v>
      </c>
      <c r="EF249" s="262">
        <f t="shared" si="129"/>
        <v>0.34911237224917208</v>
      </c>
      <c r="EG249" s="262">
        <f t="shared" si="130"/>
        <v>1.6392101491650938E-3</v>
      </c>
      <c r="EH249" s="262">
        <f t="shared" si="131"/>
        <v>5.8978235773564786E-2</v>
      </c>
      <c r="EI249" s="262">
        <f t="shared" si="132"/>
        <v>1.3413647560728041E-2</v>
      </c>
      <c r="EJ249" s="262">
        <f t="shared" si="133"/>
        <v>1.8555495292952005E-2</v>
      </c>
      <c r="EK249" s="262">
        <v>9.5654110000000002E-4</v>
      </c>
      <c r="EP249" s="262">
        <v>7.9222045102432808E-4</v>
      </c>
      <c r="EQ249" s="262">
        <v>5.1255023748924588E-3</v>
      </c>
      <c r="EU249" s="262">
        <v>617.92999999999995</v>
      </c>
    </row>
    <row r="250" spans="1:151">
      <c r="A250" s="352">
        <v>9262</v>
      </c>
      <c r="B250" s="262">
        <v>9</v>
      </c>
      <c r="C250" s="262">
        <v>2</v>
      </c>
      <c r="D250" s="262">
        <v>62</v>
      </c>
      <c r="E250" s="262" t="s">
        <v>188</v>
      </c>
      <c r="F250" s="262" t="s">
        <v>2694</v>
      </c>
      <c r="G250" s="262" t="s">
        <v>2695</v>
      </c>
      <c r="H250" s="262" t="s">
        <v>2202</v>
      </c>
      <c r="I250" s="262">
        <v>5.5922494445536026E-4</v>
      </c>
      <c r="J250" s="262">
        <v>3.2714681440443214</v>
      </c>
      <c r="K250" s="262">
        <v>2.130695443645084</v>
      </c>
      <c r="L250" s="262">
        <v>2.6813776036296142</v>
      </c>
      <c r="M250" s="262">
        <v>3.5</v>
      </c>
      <c r="N250" s="262">
        <v>3.0811359026369169</v>
      </c>
      <c r="O250" s="262">
        <v>4.3923512747875355</v>
      </c>
      <c r="P250" s="262">
        <v>1.6624203821656052</v>
      </c>
      <c r="Q250" s="262">
        <v>1.5111821086261981</v>
      </c>
      <c r="R250" s="262">
        <v>1.7795031055900621</v>
      </c>
      <c r="S250" s="262">
        <v>1.6268656716417911</v>
      </c>
      <c r="T250" s="262">
        <v>1.6268656716417911</v>
      </c>
      <c r="U250">
        <v>1083</v>
      </c>
      <c r="V250">
        <v>834</v>
      </c>
      <c r="W250">
        <v>4849</v>
      </c>
      <c r="X250">
        <v>1713</v>
      </c>
      <c r="Y250">
        <v>1334</v>
      </c>
      <c r="Z250">
        <v>635</v>
      </c>
      <c r="AA250">
        <v>737</v>
      </c>
      <c r="AB250">
        <v>0</v>
      </c>
      <c r="AC250">
        <v>3543</v>
      </c>
      <c r="AD250">
        <v>1777</v>
      </c>
      <c r="AE250">
        <v>13002</v>
      </c>
      <c r="AF250">
        <v>5789</v>
      </c>
      <c r="AG250">
        <v>4145</v>
      </c>
      <c r="AH250">
        <v>1046</v>
      </c>
      <c r="AI250" s="262">
        <v>1199</v>
      </c>
      <c r="AJ250" s="262">
        <v>0</v>
      </c>
      <c r="AK250" s="262">
        <v>0.58694008694008692</v>
      </c>
      <c r="AL250" s="262">
        <v>0.16934416934416935</v>
      </c>
      <c r="AM250" s="262">
        <v>0.14902664902664903</v>
      </c>
      <c r="AN250" s="262">
        <v>7.021357021357022E-2</v>
      </c>
      <c r="AO250" s="262">
        <v>2.4475524475524476E-2</v>
      </c>
      <c r="AP250" s="262">
        <v>0.15755420054200542</v>
      </c>
      <c r="AQ250" s="262">
        <v>0.16866531165311652</v>
      </c>
      <c r="AR250" s="262">
        <v>0.22107046070460704</v>
      </c>
      <c r="AS250" s="262">
        <v>0.16351626016260162</v>
      </c>
      <c r="AT250" s="262">
        <v>9.0243902439024387E-2</v>
      </c>
      <c r="AU250" s="262">
        <v>7.7100271002710025E-2</v>
      </c>
      <c r="AV250" s="262">
        <v>5.2134146341463412E-2</v>
      </c>
      <c r="AW250" s="262">
        <v>2.6151761517615175E-2</v>
      </c>
      <c r="AX250" s="262">
        <v>1.5514905149051491E-2</v>
      </c>
      <c r="AY250" s="262">
        <v>2.8048780487804879E-2</v>
      </c>
      <c r="AZ250" s="262">
        <v>6211</v>
      </c>
      <c r="BA250" s="262">
        <v>1792</v>
      </c>
      <c r="BB250" s="262">
        <v>1577</v>
      </c>
      <c r="BC250" s="262">
        <v>743</v>
      </c>
      <c r="BD250" s="262">
        <v>259</v>
      </c>
      <c r="BE250" s="262">
        <v>29520</v>
      </c>
      <c r="BF250" s="262">
        <v>1</v>
      </c>
      <c r="BG250" s="262">
        <v>2</v>
      </c>
      <c r="BH250" s="262">
        <v>3.81</v>
      </c>
      <c r="BI250" s="262">
        <v>7.6</v>
      </c>
      <c r="BJ250" s="262">
        <v>31</v>
      </c>
      <c r="BK250" s="262">
        <f t="shared" si="134"/>
        <v>29479</v>
      </c>
      <c r="BL250" s="262">
        <f t="shared" si="135"/>
        <v>-41</v>
      </c>
      <c r="BM250" s="274">
        <f t="shared" si="136"/>
        <v>-1.3888888888888889E-3</v>
      </c>
      <c r="BN250" s="262">
        <f t="shared" si="137"/>
        <v>3.2823153751769443E-4</v>
      </c>
      <c r="BO250" s="262">
        <f t="shared" si="124"/>
        <v>9.4701483695332228E-5</v>
      </c>
      <c r="BP250" s="262">
        <f t="shared" si="125"/>
        <v>8.3339419524296266E-5</v>
      </c>
      <c r="BQ250" s="262">
        <f t="shared" si="126"/>
        <v>3.9265179902696341E-5</v>
      </c>
      <c r="BR250" s="262">
        <f t="shared" si="127"/>
        <v>1.3687323815340986E-5</v>
      </c>
      <c r="BS250" s="262">
        <f t="shared" si="138"/>
        <v>35.120774514393304</v>
      </c>
      <c r="BT250" s="262">
        <f t="shared" si="139"/>
        <v>10.133058755400548</v>
      </c>
      <c r="BU250" s="262">
        <f t="shared" si="140"/>
        <v>8.9173178890997011</v>
      </c>
      <c r="BV250" s="262">
        <f t="shared" si="141"/>
        <v>4.2013742495885085</v>
      </c>
      <c r="BW250" s="262">
        <f t="shared" si="142"/>
        <v>1.4645436482414855</v>
      </c>
      <c r="BX250" s="262">
        <f t="shared" si="143"/>
        <v>35.120774514393304</v>
      </c>
      <c r="BY250" s="262">
        <f t="shared" si="144"/>
        <v>20.266117510801095</v>
      </c>
      <c r="BZ250" s="262">
        <f t="shared" si="145"/>
        <v>33.974981157469863</v>
      </c>
      <c r="CA250" s="262">
        <f t="shared" si="146"/>
        <v>31.930444296872661</v>
      </c>
      <c r="CB250" s="262">
        <f t="shared" si="147"/>
        <v>45.400853095486049</v>
      </c>
      <c r="CC250" s="262">
        <f t="shared" si="148"/>
        <v>166.69317057502298</v>
      </c>
      <c r="CD250" s="262">
        <f t="shared" si="149"/>
        <v>26.263209225759887</v>
      </c>
      <c r="CE250" s="262">
        <f t="shared" si="150"/>
        <v>28.115355565482361</v>
      </c>
      <c r="CF250" s="262">
        <f t="shared" si="151"/>
        <v>36.850936015331975</v>
      </c>
      <c r="CG250" s="262">
        <f t="shared" si="152"/>
        <v>27.257043847074385</v>
      </c>
      <c r="CH250" s="262">
        <f t="shared" si="153"/>
        <v>15.043042222624024</v>
      </c>
      <c r="CI250" s="262">
        <f t="shared" si="154"/>
        <v>12.85208862563524</v>
      </c>
      <c r="CJ250" s="262">
        <f t="shared" si="155"/>
        <v>8.6904061488807702</v>
      </c>
      <c r="CK250" s="262">
        <f t="shared" si="156"/>
        <v>4.3593200434931481</v>
      </c>
      <c r="CL250" s="262">
        <f t="shared" si="157"/>
        <v>2.5862287304661424</v>
      </c>
      <c r="CM250" s="262">
        <f t="shared" si="158"/>
        <v>4.6755401502750349</v>
      </c>
      <c r="CN250" s="262">
        <f>CD250*parameters!J$4+CE250*parameters!K$4+CF250*parameters!L$4+CG250*parameters!M$4+CH250*parameters!N$4+CI250*parameters!O$4+CJ250*parameters!P$4+CK250*parameters!Q$4+CL250*parameters!R$4+CM250*parameters!S$4</f>
        <v>13642.074213827844</v>
      </c>
      <c r="CO250" s="262">
        <f t="shared" si="159"/>
        <v>8007.0802251072328</v>
      </c>
      <c r="CP250" s="262">
        <f t="shared" si="160"/>
        <v>2310.2057258721884</v>
      </c>
      <c r="CQ250" s="262">
        <f t="shared" si="161"/>
        <v>2033.0326058596211</v>
      </c>
      <c r="CR250" s="262">
        <f t="shared" si="162"/>
        <v>957.85873567133706</v>
      </c>
      <c r="CS250" s="262">
        <f t="shared" si="163"/>
        <v>333.89692131746472</v>
      </c>
      <c r="CT250" s="349" t="s">
        <v>4458</v>
      </c>
      <c r="CU250" t="s">
        <v>4459</v>
      </c>
      <c r="CV250" t="s">
        <v>4460</v>
      </c>
      <c r="CW250">
        <v>27959</v>
      </c>
      <c r="CX250" s="262">
        <v>3.5065249909668637E-3</v>
      </c>
      <c r="CY250">
        <v>4828</v>
      </c>
      <c r="CZ250">
        <v>0.82731856999999998</v>
      </c>
      <c r="DA250">
        <v>17561</v>
      </c>
      <c r="DB250">
        <v>9951</v>
      </c>
      <c r="DC250">
        <v>110</v>
      </c>
      <c r="DD250">
        <v>236</v>
      </c>
      <c r="DE250">
        <v>44</v>
      </c>
      <c r="DF250">
        <v>57</v>
      </c>
      <c r="DG250">
        <v>14528</v>
      </c>
      <c r="DH250">
        <v>8232</v>
      </c>
      <c r="DI250">
        <v>91</v>
      </c>
      <c r="DJ250">
        <v>195</v>
      </c>
      <c r="DK250">
        <v>36</v>
      </c>
      <c r="DL250">
        <v>47</v>
      </c>
      <c r="DM250" s="262">
        <v>3033</v>
      </c>
      <c r="DN250" s="262">
        <v>1719</v>
      </c>
      <c r="DO250" s="262">
        <v>19</v>
      </c>
      <c r="DP250" s="262">
        <v>41</v>
      </c>
      <c r="DQ250" s="262">
        <v>8</v>
      </c>
      <c r="DR250" s="262">
        <v>10</v>
      </c>
      <c r="DS250" s="262">
        <v>0.62809828677706647</v>
      </c>
      <c r="DT250" s="262">
        <v>0.35591401695339603</v>
      </c>
      <c r="DU250" s="262">
        <v>3.9343324153224366E-3</v>
      </c>
      <c r="DV250" s="262">
        <v>8.4409313637826815E-3</v>
      </c>
      <c r="DW250" s="262">
        <v>1.5737329661289746E-3</v>
      </c>
      <c r="DX250" s="262">
        <v>2.0386995243034441E-3</v>
      </c>
      <c r="DY250" s="262">
        <v>1395.15</v>
      </c>
      <c r="DZ250" s="262">
        <v>872.41</v>
      </c>
      <c r="EA250" s="262">
        <v>4.0999999999999996</v>
      </c>
      <c r="EB250" s="262">
        <v>147.38999999999999</v>
      </c>
      <c r="EC250" s="262">
        <v>33.53</v>
      </c>
      <c r="ED250" s="262">
        <v>46.37</v>
      </c>
      <c r="EE250" s="262">
        <f t="shared" si="128"/>
        <v>0.55829448368314705</v>
      </c>
      <c r="EF250" s="262">
        <f t="shared" si="129"/>
        <v>0.34911062646311453</v>
      </c>
      <c r="EG250" s="262">
        <f t="shared" si="130"/>
        <v>1.6406890894175553E-3</v>
      </c>
      <c r="EH250" s="262">
        <f t="shared" si="131"/>
        <v>5.898077192420817E-2</v>
      </c>
      <c r="EI250" s="262">
        <f t="shared" si="132"/>
        <v>1.3417635406870887E-2</v>
      </c>
      <c r="EJ250" s="262">
        <f t="shared" si="133"/>
        <v>1.8555793433241961E-2</v>
      </c>
      <c r="EK250" s="262">
        <v>7.2426109999999995E-4</v>
      </c>
      <c r="EP250" s="262">
        <v>6.0652040667698813E-4</v>
      </c>
      <c r="EQ250" s="262">
        <v>3.9240615169983516E-3</v>
      </c>
      <c r="EU250" s="262">
        <v>473.09</v>
      </c>
    </row>
    <row r="251" spans="1:151">
      <c r="A251" s="352">
        <v>9263</v>
      </c>
      <c r="B251" s="262">
        <v>9</v>
      </c>
      <c r="C251" s="262">
        <v>2</v>
      </c>
      <c r="D251" s="262">
        <v>63</v>
      </c>
      <c r="E251" s="262" t="s">
        <v>188</v>
      </c>
      <c r="F251" s="262" t="s">
        <v>2696</v>
      </c>
      <c r="G251" s="262" t="s">
        <v>2697</v>
      </c>
      <c r="H251" s="262" t="s">
        <v>2202</v>
      </c>
      <c r="I251" s="262">
        <v>5.3713497783446247E-4</v>
      </c>
      <c r="J251" s="262">
        <v>2.5684079601990049</v>
      </c>
      <c r="K251" s="262">
        <v>2.1893095768374167</v>
      </c>
      <c r="L251" s="262">
        <v>2.3366759120972902</v>
      </c>
      <c r="M251" s="262">
        <v>2.1215370866845396</v>
      </c>
      <c r="N251" s="262">
        <v>1.8662131519274376</v>
      </c>
      <c r="O251" s="262">
        <v>3.2911051212938007</v>
      </c>
      <c r="P251" s="262">
        <v>2.3213703099510603</v>
      </c>
      <c r="Q251" s="262">
        <v>1.5300546448087431</v>
      </c>
      <c r="R251" s="262">
        <v>1.7184986595174263</v>
      </c>
      <c r="S251" s="262">
        <v>1.7603305785123966</v>
      </c>
      <c r="T251" s="262">
        <v>1.7603305785123966</v>
      </c>
      <c r="U251">
        <v>804</v>
      </c>
      <c r="V251">
        <v>898</v>
      </c>
      <c r="W251">
        <v>4687</v>
      </c>
      <c r="X251">
        <v>1560</v>
      </c>
      <c r="Y251">
        <v>1355</v>
      </c>
      <c r="Z251">
        <v>739</v>
      </c>
      <c r="AA251">
        <v>666</v>
      </c>
      <c r="AB251">
        <v>0</v>
      </c>
      <c r="AC251">
        <v>2065</v>
      </c>
      <c r="AD251">
        <v>1966</v>
      </c>
      <c r="AE251">
        <v>10952</v>
      </c>
      <c r="AF251">
        <v>3197</v>
      </c>
      <c r="AG251">
        <v>3865</v>
      </c>
      <c r="AH251">
        <v>1201</v>
      </c>
      <c r="AI251" s="262">
        <v>1172</v>
      </c>
      <c r="AJ251" s="262">
        <v>0</v>
      </c>
      <c r="AK251" s="262">
        <v>0.65879574970484056</v>
      </c>
      <c r="AL251" s="262">
        <v>0.12622983077528532</v>
      </c>
      <c r="AM251" s="262">
        <v>0.15082644628099173</v>
      </c>
      <c r="AN251" s="262">
        <v>4.9881936245572613E-2</v>
      </c>
      <c r="AO251" s="262">
        <v>1.426603699330972E-2</v>
      </c>
      <c r="AP251" s="262">
        <v>5.5117438936016026E-2</v>
      </c>
      <c r="AQ251" s="262">
        <v>0.20439916449976556</v>
      </c>
      <c r="AR251" s="262">
        <v>0.25018116714267447</v>
      </c>
      <c r="AS251" s="262">
        <v>0.16671639882347927</v>
      </c>
      <c r="AT251" s="262">
        <v>0.10665416258152521</v>
      </c>
      <c r="AU251" s="262">
        <v>9.0967219404066671E-2</v>
      </c>
      <c r="AV251" s="262">
        <v>6.0104863804936272E-2</v>
      </c>
      <c r="AW251" s="262">
        <v>2.523551728547679E-2</v>
      </c>
      <c r="AX251" s="262">
        <v>1.3896585532205123E-2</v>
      </c>
      <c r="AY251" s="262">
        <v>2.672748198985464E-2</v>
      </c>
      <c r="AZ251" s="262">
        <v>6696</v>
      </c>
      <c r="BA251" s="262">
        <v>1283</v>
      </c>
      <c r="BB251" s="262">
        <v>1533</v>
      </c>
      <c r="BC251" s="262">
        <v>507</v>
      </c>
      <c r="BD251" s="262">
        <v>145</v>
      </c>
      <c r="BE251" s="262">
        <v>23462</v>
      </c>
      <c r="BF251" s="262">
        <v>1</v>
      </c>
      <c r="BG251" s="262">
        <v>2</v>
      </c>
      <c r="BH251" s="262">
        <v>3.86</v>
      </c>
      <c r="BI251" s="262">
        <v>9.4</v>
      </c>
      <c r="BJ251" s="262">
        <v>24</v>
      </c>
      <c r="BK251" s="262">
        <f t="shared" si="134"/>
        <v>23425</v>
      </c>
      <c r="BL251" s="262">
        <f t="shared" si="135"/>
        <v>-37</v>
      </c>
      <c r="BM251" s="274">
        <f t="shared" si="136"/>
        <v>-1.5770181570198619E-3</v>
      </c>
      <c r="BN251" s="262">
        <f t="shared" si="137"/>
        <v>3.5386224041514762E-4</v>
      </c>
      <c r="BO251" s="262">
        <f t="shared" si="124"/>
        <v>6.780245735553082E-5</v>
      </c>
      <c r="BP251" s="262">
        <f t="shared" si="125"/>
        <v>8.1014159879991239E-5</v>
      </c>
      <c r="BQ251" s="262">
        <f t="shared" si="126"/>
        <v>2.6793332719605711E-5</v>
      </c>
      <c r="BR251" s="262">
        <f t="shared" si="127"/>
        <v>7.6627874641870384E-6</v>
      </c>
      <c r="BS251" s="262">
        <f t="shared" si="138"/>
        <v>37.863259724420793</v>
      </c>
      <c r="BT251" s="262">
        <f t="shared" si="139"/>
        <v>7.2548629370417981</v>
      </c>
      <c r="BU251" s="262">
        <f t="shared" si="140"/>
        <v>8.6685151071590631</v>
      </c>
      <c r="BV251" s="262">
        <f t="shared" si="141"/>
        <v>2.8668866009978111</v>
      </c>
      <c r="BW251" s="262">
        <f t="shared" si="142"/>
        <v>0.81991825866801316</v>
      </c>
      <c r="BX251" s="262">
        <f t="shared" si="143"/>
        <v>37.863259724420793</v>
      </c>
      <c r="BY251" s="262">
        <f t="shared" si="144"/>
        <v>14.509725874083596</v>
      </c>
      <c r="BZ251" s="262">
        <f t="shared" si="145"/>
        <v>33.460468313633982</v>
      </c>
      <c r="CA251" s="262">
        <f t="shared" si="146"/>
        <v>26.948734049379425</v>
      </c>
      <c r="CB251" s="262">
        <f t="shared" si="147"/>
        <v>19.678038208032316</v>
      </c>
      <c r="CC251" s="262">
        <f t="shared" si="148"/>
        <v>132.46022616955011</v>
      </c>
      <c r="CD251" s="262">
        <f t="shared" si="149"/>
        <v>7.30086842735105</v>
      </c>
      <c r="CE251" s="262">
        <f t="shared" si="150"/>
        <v>27.074759558506024</v>
      </c>
      <c r="CF251" s="262">
        <f t="shared" si="151"/>
        <v>33.139053983080679</v>
      </c>
      <c r="CG251" s="262">
        <f t="shared" si="152"/>
        <v>22.083291894330983</v>
      </c>
      <c r="CH251" s="262">
        <f t="shared" si="153"/>
        <v>14.127434497472798</v>
      </c>
      <c r="CI251" s="262">
        <f t="shared" si="154"/>
        <v>12.049538456277759</v>
      </c>
      <c r="CJ251" s="262">
        <f t="shared" si="155"/>
        <v>7.9615038534918652</v>
      </c>
      <c r="CK251" s="262">
        <f t="shared" si="156"/>
        <v>3.3427023271398468</v>
      </c>
      <c r="CL251" s="262">
        <f t="shared" si="157"/>
        <v>1.8407448625803886</v>
      </c>
      <c r="CM251" s="262">
        <f t="shared" si="158"/>
        <v>3.5403283093187228</v>
      </c>
      <c r="CN251" s="262">
        <f>CD251*parameters!J$4+CE251*parameters!K$4+CF251*parameters!L$4+CG251*parameters!M$4+CH251*parameters!N$4+CI251*parameters!O$4+CJ251*parameters!P$4+CK251*parameters!Q$4+CL251*parameters!R$4+CM251*parameters!S$4</f>
        <v>11608.324334921832</v>
      </c>
      <c r="CO251" s="262">
        <f t="shared" si="159"/>
        <v>7647.5147330417731</v>
      </c>
      <c r="CP251" s="262">
        <f t="shared" si="160"/>
        <v>1465.3168163818093</v>
      </c>
      <c r="CQ251" s="262">
        <f t="shared" si="161"/>
        <v>1750.8423067134167</v>
      </c>
      <c r="CR251" s="262">
        <f t="shared" si="162"/>
        <v>579.04569439249997</v>
      </c>
      <c r="CS251" s="262">
        <f t="shared" si="163"/>
        <v>165.60478439233231</v>
      </c>
      <c r="CT251" s="349" t="s">
        <v>4461</v>
      </c>
      <c r="CU251" t="s">
        <v>4462</v>
      </c>
      <c r="CV251" t="s">
        <v>4463</v>
      </c>
      <c r="CW251">
        <v>27026</v>
      </c>
      <c r="CX251" s="262">
        <v>3.3895112273640135E-3</v>
      </c>
      <c r="CY251">
        <v>4045</v>
      </c>
      <c r="CZ251">
        <v>0.85032931</v>
      </c>
      <c r="DA251">
        <v>17239</v>
      </c>
      <c r="DB251">
        <v>9445</v>
      </c>
      <c r="DC251">
        <v>155</v>
      </c>
      <c r="DD251">
        <v>96</v>
      </c>
      <c r="DE251">
        <v>59</v>
      </c>
      <c r="DF251">
        <v>32</v>
      </c>
      <c r="DG251">
        <v>14658</v>
      </c>
      <c r="DH251">
        <v>8031</v>
      </c>
      <c r="DI251">
        <v>132</v>
      </c>
      <c r="DJ251">
        <v>82</v>
      </c>
      <c r="DK251">
        <v>50</v>
      </c>
      <c r="DL251">
        <v>27</v>
      </c>
      <c r="DM251" s="262">
        <v>2581</v>
      </c>
      <c r="DN251" s="262">
        <v>1414</v>
      </c>
      <c r="DO251" s="262">
        <v>23</v>
      </c>
      <c r="DP251" s="262">
        <v>14</v>
      </c>
      <c r="DQ251" s="262">
        <v>9</v>
      </c>
      <c r="DR251" s="262">
        <v>5</v>
      </c>
      <c r="DS251" s="262">
        <v>0.63786723895508024</v>
      </c>
      <c r="DT251" s="262">
        <v>0.34947828017464666</v>
      </c>
      <c r="DU251" s="262">
        <v>5.7352179382816545E-3</v>
      </c>
      <c r="DV251" s="262">
        <v>3.552134981129283E-3</v>
      </c>
      <c r="DW251" s="262">
        <v>2.1830829571523719E-3</v>
      </c>
      <c r="DX251" s="262">
        <v>1.1840449937097609E-3</v>
      </c>
      <c r="DY251" s="262">
        <v>1348.59</v>
      </c>
      <c r="DZ251" s="262">
        <v>843.29</v>
      </c>
      <c r="EA251" s="262">
        <v>3.96</v>
      </c>
      <c r="EB251" s="262">
        <v>142.47</v>
      </c>
      <c r="EC251" s="262">
        <v>32.4</v>
      </c>
      <c r="ED251" s="262">
        <v>44.82</v>
      </c>
      <c r="EE251" s="262">
        <f t="shared" si="128"/>
        <v>0.55829983481885959</v>
      </c>
      <c r="EF251" s="262">
        <f t="shared" si="129"/>
        <v>0.3491117891311637</v>
      </c>
      <c r="EG251" s="262">
        <f t="shared" si="130"/>
        <v>1.6393917690941532E-3</v>
      </c>
      <c r="EH251" s="262">
        <f t="shared" si="131"/>
        <v>5.8980844783546461E-2</v>
      </c>
      <c r="EI251" s="262">
        <f t="shared" si="132"/>
        <v>1.3413205383497617E-2</v>
      </c>
      <c r="EJ251" s="262">
        <f t="shared" si="133"/>
        <v>1.8554934113838368E-2</v>
      </c>
      <c r="EK251" s="262">
        <v>7.0008899999999998E-4</v>
      </c>
      <c r="EP251" s="262">
        <v>5.5464408008891962E-4</v>
      </c>
      <c r="EQ251" s="262">
        <v>3.5884324193348818E-3</v>
      </c>
      <c r="EU251" s="262">
        <v>432.62</v>
      </c>
    </row>
    <row r="252" spans="1:151">
      <c r="A252" s="352">
        <v>9271</v>
      </c>
      <c r="B252" s="262">
        <v>9</v>
      </c>
      <c r="C252" s="262">
        <v>2</v>
      </c>
      <c r="D252" s="262">
        <v>71</v>
      </c>
      <c r="E252" s="262" t="s">
        <v>188</v>
      </c>
      <c r="F252" s="262" t="s">
        <v>2698</v>
      </c>
      <c r="G252" s="262" t="s">
        <v>2699</v>
      </c>
      <c r="H252" s="262" t="s">
        <v>2202</v>
      </c>
      <c r="I252" s="262">
        <v>1.7739088745542505E-3</v>
      </c>
      <c r="J252" s="262">
        <v>1.4393430384471817</v>
      </c>
      <c r="K252" s="262">
        <v>1.4510620574760515</v>
      </c>
      <c r="L252" s="262">
        <v>1.6204801200300074</v>
      </c>
      <c r="M252" s="262">
        <v>1.5182748538011697</v>
      </c>
      <c r="N252" s="262">
        <v>1.4946778711484594</v>
      </c>
      <c r="O252" s="262">
        <v>1.9691660826909601</v>
      </c>
      <c r="P252" s="262">
        <v>1.5621546961325967</v>
      </c>
      <c r="Q252" s="262">
        <v>1.4422843256379101</v>
      </c>
      <c r="R252" s="262">
        <v>1.5843045843045842</v>
      </c>
      <c r="S252" s="262">
        <v>1.3794871794871795</v>
      </c>
      <c r="T252" s="262">
        <v>1.3794871794871795</v>
      </c>
      <c r="U252">
        <v>2679</v>
      </c>
      <c r="V252">
        <v>2401</v>
      </c>
      <c r="W252">
        <v>13330</v>
      </c>
      <c r="X252">
        <v>5889</v>
      </c>
      <c r="Y252">
        <v>5750</v>
      </c>
      <c r="Z252">
        <v>2933</v>
      </c>
      <c r="AA252">
        <v>3218</v>
      </c>
      <c r="AB252">
        <v>0</v>
      </c>
      <c r="AC252">
        <v>3856</v>
      </c>
      <c r="AD252">
        <v>3484</v>
      </c>
      <c r="AE252">
        <v>21601</v>
      </c>
      <c r="AF252">
        <v>8899</v>
      </c>
      <c r="AG252">
        <v>10144</v>
      </c>
      <c r="AH252">
        <v>4413</v>
      </c>
      <c r="AI252" s="262">
        <v>4439</v>
      </c>
      <c r="AJ252" s="262">
        <v>0</v>
      </c>
      <c r="AK252" s="262">
        <v>0.72726189412220332</v>
      </c>
      <c r="AL252" s="262">
        <v>0.18360294336699734</v>
      </c>
      <c r="AM252" s="262">
        <v>7.0962552506926443E-2</v>
      </c>
      <c r="AN252" s="262">
        <v>1.4031638216105103E-2</v>
      </c>
      <c r="AO252" s="262">
        <v>4.140971787767748E-3</v>
      </c>
      <c r="AP252" s="262">
        <v>4.0316517555071048E-2</v>
      </c>
      <c r="AQ252" s="262">
        <v>9.6252161491617166E-2</v>
      </c>
      <c r="AR252" s="262">
        <v>0.165701826930306</v>
      </c>
      <c r="AS252" s="262">
        <v>0.17299451169085031</v>
      </c>
      <c r="AT252" s="262">
        <v>0.14169987219006089</v>
      </c>
      <c r="AU252" s="262">
        <v>0.14350424780091722</v>
      </c>
      <c r="AV252" s="262">
        <v>0.10215397338545974</v>
      </c>
      <c r="AW252" s="262">
        <v>4.7627997894895122E-2</v>
      </c>
      <c r="AX252" s="262">
        <v>3.2196827306217576E-2</v>
      </c>
      <c r="AY252" s="262">
        <v>5.7552063754604914E-2</v>
      </c>
      <c r="AZ252" s="262">
        <v>24412</v>
      </c>
      <c r="BA252" s="262">
        <v>6163</v>
      </c>
      <c r="BB252" s="262">
        <v>2382</v>
      </c>
      <c r="BC252" s="262">
        <v>471</v>
      </c>
      <c r="BD252" s="262">
        <v>139</v>
      </c>
      <c r="BE252" s="262">
        <v>53207</v>
      </c>
      <c r="BF252" s="262">
        <v>1</v>
      </c>
      <c r="BG252" s="262">
        <v>2</v>
      </c>
      <c r="BH252" s="262">
        <v>3.43</v>
      </c>
      <c r="BI252" s="262">
        <v>9.1999999999999993</v>
      </c>
      <c r="BJ252" s="262">
        <v>29</v>
      </c>
      <c r="BK252" s="262">
        <f t="shared" si="134"/>
        <v>53272</v>
      </c>
      <c r="BL252" s="262">
        <f t="shared" si="135"/>
        <v>65</v>
      </c>
      <c r="BM252" s="274">
        <f t="shared" si="136"/>
        <v>1.2216437686770538E-3</v>
      </c>
      <c r="BN252" s="262">
        <f t="shared" si="137"/>
        <v>1.2900963281085101E-3</v>
      </c>
      <c r="BO252" s="262">
        <f t="shared" si="124"/>
        <v>3.2569489063299803E-4</v>
      </c>
      <c r="BP252" s="262">
        <f t="shared" si="125"/>
        <v>1.258811016530588E-4</v>
      </c>
      <c r="BQ252" s="262">
        <f t="shared" si="126"/>
        <v>2.4890847556083412E-5</v>
      </c>
      <c r="BR252" s="262">
        <f t="shared" si="127"/>
        <v>7.3457066035999883E-6</v>
      </c>
      <c r="BS252" s="262">
        <f t="shared" si="138"/>
        <v>138.04030710761057</v>
      </c>
      <c r="BT252" s="262">
        <f t="shared" si="139"/>
        <v>34.849353297730786</v>
      </c>
      <c r="BU252" s="262">
        <f t="shared" si="140"/>
        <v>13.469277876877291</v>
      </c>
      <c r="BV252" s="262">
        <f t="shared" si="141"/>
        <v>2.6633206885009253</v>
      </c>
      <c r="BW252" s="262">
        <f t="shared" si="142"/>
        <v>0.7859906065851987</v>
      </c>
      <c r="BX252" s="262">
        <f t="shared" si="143"/>
        <v>138.04030710761057</v>
      </c>
      <c r="BY252" s="262">
        <f t="shared" si="144"/>
        <v>69.698706595461573</v>
      </c>
      <c r="BZ252" s="262">
        <f t="shared" si="145"/>
        <v>46.199623117689107</v>
      </c>
      <c r="CA252" s="262">
        <f t="shared" si="146"/>
        <v>24.502550334208511</v>
      </c>
      <c r="CB252" s="262">
        <f t="shared" si="147"/>
        <v>22.793727590970761</v>
      </c>
      <c r="CC252" s="262">
        <f t="shared" si="148"/>
        <v>301.23491474594056</v>
      </c>
      <c r="CD252" s="262">
        <f t="shared" si="149"/>
        <v>12.144742728555043</v>
      </c>
      <c r="CE252" s="262">
        <f t="shared" si="150"/>
        <v>28.994511661039798</v>
      </c>
      <c r="CF252" s="262">
        <f t="shared" si="151"/>
        <v>49.915175708597324</v>
      </c>
      <c r="CG252" s="262">
        <f t="shared" si="152"/>
        <v>52.111986980708913</v>
      </c>
      <c r="CH252" s="262">
        <f t="shared" si="153"/>
        <v>42.684948918683666</v>
      </c>
      <c r="CI252" s="262">
        <f t="shared" si="154"/>
        <v>43.228489851989629</v>
      </c>
      <c r="CJ252" s="262">
        <f t="shared" si="155"/>
        <v>30.772343463728046</v>
      </c>
      <c r="CK252" s="262">
        <f t="shared" si="156"/>
        <v>14.347215885388568</v>
      </c>
      <c r="CL252" s="262">
        <f t="shared" si="157"/>
        <v>9.6988085286782226</v>
      </c>
      <c r="CM252" s="262">
        <f t="shared" si="158"/>
        <v>17.336691018571347</v>
      </c>
      <c r="CN252" s="262">
        <f>CD252*parameters!J$4+CE252*parameters!K$4+CF252*parameters!L$4+CG252*parameters!M$4+CH252*parameters!N$4+CI252*parameters!O$4+CJ252*parameters!P$4+CK252*parameters!Q$4+CL252*parameters!R$4+CM252*parameters!S$4</f>
        <v>32804.676984667363</v>
      </c>
      <c r="CO252" s="262">
        <f t="shared" si="159"/>
        <v>23857.591519936235</v>
      </c>
      <c r="CP252" s="262">
        <f t="shared" si="160"/>
        <v>6023.035250588523</v>
      </c>
      <c r="CQ252" s="262">
        <f t="shared" si="161"/>
        <v>2327.9036129972192</v>
      </c>
      <c r="CR252" s="262">
        <f t="shared" si="162"/>
        <v>460.30335924504209</v>
      </c>
      <c r="CS252" s="262">
        <f t="shared" si="163"/>
        <v>135.8432419003415</v>
      </c>
      <c r="CT252" s="349" t="s">
        <v>4464</v>
      </c>
      <c r="CU252" t="s">
        <v>4465</v>
      </c>
      <c r="CV252" t="s">
        <v>4466</v>
      </c>
      <c r="CW252">
        <v>76737</v>
      </c>
      <c r="CX252" s="262">
        <v>9.6240998688016093E-3</v>
      </c>
      <c r="CY252">
        <v>6874</v>
      </c>
      <c r="CZ252">
        <v>0.91042131000000004</v>
      </c>
      <c r="DA252">
        <v>46004</v>
      </c>
      <c r="DB252">
        <v>29711</v>
      </c>
      <c r="DC252">
        <v>628</v>
      </c>
      <c r="DD252">
        <v>212</v>
      </c>
      <c r="DE252">
        <v>80</v>
      </c>
      <c r="DF252">
        <v>100</v>
      </c>
      <c r="DG252">
        <v>41883</v>
      </c>
      <c r="DH252">
        <v>27050</v>
      </c>
      <c r="DI252">
        <v>572</v>
      </c>
      <c r="DJ252">
        <v>196</v>
      </c>
      <c r="DK252">
        <v>74</v>
      </c>
      <c r="DL252">
        <v>93</v>
      </c>
      <c r="DM252" s="262">
        <v>4121</v>
      </c>
      <c r="DN252" s="262">
        <v>2661</v>
      </c>
      <c r="DO252" s="262">
        <v>56</v>
      </c>
      <c r="DP252" s="262">
        <v>16</v>
      </c>
      <c r="DQ252" s="262">
        <v>6</v>
      </c>
      <c r="DR252" s="262">
        <v>7</v>
      </c>
      <c r="DS252" s="262">
        <v>0.59950219581166841</v>
      </c>
      <c r="DT252" s="262">
        <v>0.38717958742197378</v>
      </c>
      <c r="DU252" s="262">
        <v>8.1837966039850392E-3</v>
      </c>
      <c r="DV252" s="262">
        <v>2.7626829300076887E-3</v>
      </c>
      <c r="DW252" s="262">
        <v>1.0425218603802599E-3</v>
      </c>
      <c r="DX252" s="262">
        <v>1.3031523254753248E-3</v>
      </c>
      <c r="DY252" s="262">
        <v>3829.18</v>
      </c>
      <c r="DZ252" s="262">
        <v>2394.4299999999998</v>
      </c>
      <c r="EA252" s="262">
        <v>11.25</v>
      </c>
      <c r="EB252" s="262">
        <v>404.52</v>
      </c>
      <c r="EC252" s="262">
        <v>92</v>
      </c>
      <c r="ED252" s="262">
        <v>127.27</v>
      </c>
      <c r="EE252" s="262">
        <f t="shared" si="128"/>
        <v>0.5582993737834705</v>
      </c>
      <c r="EF252" s="262">
        <f t="shared" si="129"/>
        <v>0.3491109766499238</v>
      </c>
      <c r="EG252" s="262">
        <f t="shared" si="130"/>
        <v>1.6402644835353897E-3</v>
      </c>
      <c r="EH252" s="262">
        <f t="shared" si="131"/>
        <v>5.8979536789309853E-2</v>
      </c>
      <c r="EI252" s="262">
        <f t="shared" si="132"/>
        <v>1.3413718443133854E-2</v>
      </c>
      <c r="EJ252" s="262">
        <f t="shared" si="133"/>
        <v>1.8556129850626581E-2</v>
      </c>
      <c r="EK252" s="262">
        <v>1.9878228E-3</v>
      </c>
      <c r="EP252" s="262">
        <v>1.4269293639295362E-3</v>
      </c>
      <c r="EQ252" s="262">
        <v>9.2319376938175355E-3</v>
      </c>
      <c r="EU252" s="262">
        <v>1113</v>
      </c>
    </row>
    <row r="253" spans="1:151">
      <c r="A253" s="352">
        <v>9272</v>
      </c>
      <c r="B253" s="262">
        <v>9</v>
      </c>
      <c r="C253" s="262">
        <v>2</v>
      </c>
      <c r="D253" s="262">
        <v>72</v>
      </c>
      <c r="E253" s="262" t="s">
        <v>188</v>
      </c>
      <c r="F253" s="262" t="s">
        <v>2700</v>
      </c>
      <c r="G253" s="262" t="s">
        <v>2701</v>
      </c>
      <c r="H253" s="262" t="s">
        <v>2202</v>
      </c>
      <c r="I253" s="262">
        <v>1.2996616007362196E-3</v>
      </c>
      <c r="J253" s="262">
        <v>1.3334907888521492</v>
      </c>
      <c r="K253" s="262">
        <v>1.3439385628085574</v>
      </c>
      <c r="L253" s="262">
        <v>1.5336543284180961</v>
      </c>
      <c r="M253" s="262">
        <v>1.5949729557747374</v>
      </c>
      <c r="N253" s="262">
        <v>1.4293272864701436</v>
      </c>
      <c r="O253" s="262">
        <v>1.5615856536101935</v>
      </c>
      <c r="P253" s="262">
        <v>1.4983309489747259</v>
      </c>
      <c r="Q253" s="262">
        <v>1.2633832976445396</v>
      </c>
      <c r="R253" s="262">
        <v>1.1726105563480742</v>
      </c>
      <c r="S253" s="262">
        <v>1.2997275204359673</v>
      </c>
      <c r="T253" s="262">
        <v>1.2997275204359673</v>
      </c>
      <c r="U253">
        <v>2117</v>
      </c>
      <c r="V253">
        <v>1823</v>
      </c>
      <c r="W253">
        <v>9969</v>
      </c>
      <c r="X253">
        <v>4466</v>
      </c>
      <c r="Y253">
        <v>4216</v>
      </c>
      <c r="Z253">
        <v>1635</v>
      </c>
      <c r="AA253">
        <v>2019</v>
      </c>
      <c r="AB253">
        <v>0</v>
      </c>
      <c r="AC253">
        <v>2823</v>
      </c>
      <c r="AD253">
        <v>2450</v>
      </c>
      <c r="AE253">
        <v>15289</v>
      </c>
      <c r="AF253">
        <v>6904</v>
      </c>
      <c r="AG253">
        <v>6451</v>
      </c>
      <c r="AH253">
        <v>2002</v>
      </c>
      <c r="AI253" s="262">
        <v>2624</v>
      </c>
      <c r="AJ253" s="262">
        <v>0</v>
      </c>
      <c r="AK253" s="262">
        <v>0.67108526816573821</v>
      </c>
      <c r="AL253" s="262">
        <v>0.25421868011222704</v>
      </c>
      <c r="AM253" s="262">
        <v>6.6238360509087948E-2</v>
      </c>
      <c r="AN253" s="262">
        <v>6.9125360875045743E-3</v>
      </c>
      <c r="AO253" s="262">
        <v>1.545155125442199E-3</v>
      </c>
      <c r="AP253" s="262">
        <v>2.2255192878338281E-2</v>
      </c>
      <c r="AQ253" s="262">
        <v>8.1464996153423452E-2</v>
      </c>
      <c r="AR253" s="262">
        <v>0.15191229805473128</v>
      </c>
      <c r="AS253" s="262">
        <v>0.18353665237938235</v>
      </c>
      <c r="AT253" s="262">
        <v>0.1612539839542807</v>
      </c>
      <c r="AU253" s="262">
        <v>0.14707660182437632</v>
      </c>
      <c r="AV253" s="262">
        <v>0.1046268820749533</v>
      </c>
      <c r="AW253" s="262">
        <v>4.6158918562479397E-2</v>
      </c>
      <c r="AX253" s="262">
        <v>3.4701615562149686E-2</v>
      </c>
      <c r="AY253" s="262">
        <v>6.7012858555885263E-2</v>
      </c>
      <c r="AZ253" s="262">
        <v>16504</v>
      </c>
      <c r="BA253" s="262">
        <v>6252</v>
      </c>
      <c r="BB253" s="262">
        <v>1629</v>
      </c>
      <c r="BC253" s="262">
        <v>170</v>
      </c>
      <c r="BD253" s="262">
        <v>38</v>
      </c>
      <c r="BE253" s="262">
        <v>36396</v>
      </c>
      <c r="BF253" s="262">
        <v>1</v>
      </c>
      <c r="BG253" s="262">
        <v>2</v>
      </c>
      <c r="BH253" s="262">
        <v>3.4</v>
      </c>
      <c r="BI253" s="262">
        <v>8.5</v>
      </c>
      <c r="BJ253" s="262">
        <v>11</v>
      </c>
      <c r="BK253" s="262">
        <f t="shared" si="134"/>
        <v>36410</v>
      </c>
      <c r="BL253" s="262">
        <f t="shared" si="135"/>
        <v>14</v>
      </c>
      <c r="BM253" s="274">
        <f t="shared" si="136"/>
        <v>3.8465765468732828E-4</v>
      </c>
      <c r="BN253" s="262">
        <f t="shared" si="137"/>
        <v>8.7218375385477841E-4</v>
      </c>
      <c r="BO253" s="262">
        <f t="shared" si="124"/>
        <v>3.3039825673170597E-4</v>
      </c>
      <c r="BP253" s="262">
        <f t="shared" si="125"/>
        <v>8.608745364938404E-5</v>
      </c>
      <c r="BQ253" s="262">
        <f t="shared" si="126"/>
        <v>8.9839577166330786E-6</v>
      </c>
      <c r="BR253" s="262">
        <f t="shared" si="127"/>
        <v>2.0081787837179823E-6</v>
      </c>
      <c r="BS253" s="262">
        <f t="shared" si="138"/>
        <v>93.323661662461291</v>
      </c>
      <c r="BT253" s="262">
        <f t="shared" si="139"/>
        <v>35.352613470292539</v>
      </c>
      <c r="BU253" s="262">
        <f t="shared" si="140"/>
        <v>9.2113575404840926</v>
      </c>
      <c r="BV253" s="262">
        <f t="shared" si="141"/>
        <v>0.96128347567973937</v>
      </c>
      <c r="BW253" s="262">
        <f t="shared" si="142"/>
        <v>0.21487512985782412</v>
      </c>
      <c r="BX253" s="262">
        <f t="shared" si="143"/>
        <v>93.323661662461291</v>
      </c>
      <c r="BY253" s="262">
        <f t="shared" si="144"/>
        <v>70.705226940585078</v>
      </c>
      <c r="BZ253" s="262">
        <f t="shared" si="145"/>
        <v>31.318615637645912</v>
      </c>
      <c r="CA253" s="262">
        <f t="shared" si="146"/>
        <v>8.1709095432777854</v>
      </c>
      <c r="CB253" s="262">
        <f t="shared" si="147"/>
        <v>2.3636264284360653</v>
      </c>
      <c r="CC253" s="262">
        <f t="shared" si="148"/>
        <v>205.88204021240614</v>
      </c>
      <c r="CD253" s="262">
        <f t="shared" si="149"/>
        <v>4.5819445151128964</v>
      </c>
      <c r="CE253" s="262">
        <f t="shared" si="150"/>
        <v>16.772179613962638</v>
      </c>
      <c r="CF253" s="262">
        <f t="shared" si="151"/>
        <v>31.276013856863212</v>
      </c>
      <c r="CG253" s="262">
        <f t="shared" si="152"/>
        <v>37.786900445622408</v>
      </c>
      <c r="CH253" s="262">
        <f t="shared" si="153"/>
        <v>33.199299208885911</v>
      </c>
      <c r="CI253" s="262">
        <f t="shared" si="154"/>
        <v>30.280430851110292</v>
      </c>
      <c r="CJ253" s="262">
        <f t="shared" si="155"/>
        <v>21.54079594265421</v>
      </c>
      <c r="CK253" s="262">
        <f t="shared" si="156"/>
        <v>9.5032923276415637</v>
      </c>
      <c r="CL253" s="262">
        <f t="shared" si="157"/>
        <v>7.1444394106019606</v>
      </c>
      <c r="CM253" s="262">
        <f t="shared" si="158"/>
        <v>13.796744039951054</v>
      </c>
      <c r="CN253" s="262">
        <f>CD253*parameters!J$4+CE253*parameters!K$4+CF253*parameters!L$4+CG253*parameters!M$4+CH253*parameters!N$4+CI253*parameters!O$4+CJ253*parameters!P$4+CK253*parameters!Q$4+CL253*parameters!R$4+CM253*parameters!S$4</f>
        <v>23323.285493465595</v>
      </c>
      <c r="CO253" s="262">
        <f t="shared" si="159"/>
        <v>15651.913299888431</v>
      </c>
      <c r="CP253" s="262">
        <f t="shared" si="160"/>
        <v>5929.2148540294756</v>
      </c>
      <c r="CQ253" s="262">
        <f t="shared" si="161"/>
        <v>1544.8961927725552</v>
      </c>
      <c r="CR253" s="262">
        <f t="shared" si="162"/>
        <v>161.22305265275287</v>
      </c>
      <c r="CS253" s="262">
        <f t="shared" si="163"/>
        <v>36.038094122380052</v>
      </c>
      <c r="CT253" s="349" t="s">
        <v>4467</v>
      </c>
      <c r="CU253" t="s">
        <v>4468</v>
      </c>
      <c r="CV253" t="s">
        <v>4469</v>
      </c>
      <c r="CW253">
        <v>51759</v>
      </c>
      <c r="CX253" s="262">
        <v>6.4914420046301331E-3</v>
      </c>
      <c r="CY253">
        <v>3681</v>
      </c>
      <c r="CZ253">
        <v>0.92888192999999997</v>
      </c>
      <c r="DA253">
        <v>30795</v>
      </c>
      <c r="DB253">
        <v>20477</v>
      </c>
      <c r="DC253">
        <v>255</v>
      </c>
      <c r="DD253">
        <v>123</v>
      </c>
      <c r="DE253">
        <v>56</v>
      </c>
      <c r="DF253">
        <v>50</v>
      </c>
      <c r="DG253">
        <v>28605</v>
      </c>
      <c r="DH253">
        <v>19019</v>
      </c>
      <c r="DI253">
        <v>241</v>
      </c>
      <c r="DJ253">
        <v>116</v>
      </c>
      <c r="DK253">
        <v>54</v>
      </c>
      <c r="DL253">
        <v>49</v>
      </c>
      <c r="DM253" s="262">
        <v>2190</v>
      </c>
      <c r="DN253" s="262">
        <v>1458</v>
      </c>
      <c r="DO253" s="262">
        <v>14</v>
      </c>
      <c r="DP253" s="262">
        <v>7</v>
      </c>
      <c r="DQ253" s="262">
        <v>2</v>
      </c>
      <c r="DR253" s="262">
        <v>1</v>
      </c>
      <c r="DS253" s="262">
        <v>0.59496899090013333</v>
      </c>
      <c r="DT253" s="262">
        <v>0.39562201742692094</v>
      </c>
      <c r="DU253" s="262">
        <v>4.926679418072219E-3</v>
      </c>
      <c r="DV253" s="262">
        <v>2.3763983075407178E-3</v>
      </c>
      <c r="DW253" s="262">
        <v>1.0819374408315462E-3</v>
      </c>
      <c r="DX253" s="262">
        <v>9.6601557217102342E-4</v>
      </c>
      <c r="DY253" s="262">
        <v>2582.77</v>
      </c>
      <c r="DZ253" s="262">
        <v>1615.04</v>
      </c>
      <c r="EA253" s="262">
        <v>7.59</v>
      </c>
      <c r="EB253" s="262">
        <v>272.86</v>
      </c>
      <c r="EC253" s="262">
        <v>62.05</v>
      </c>
      <c r="ED253" s="262">
        <v>85.84</v>
      </c>
      <c r="EE253" s="262">
        <f t="shared" si="128"/>
        <v>0.55829793672924577</v>
      </c>
      <c r="EF253" s="262">
        <f t="shared" si="129"/>
        <v>0.34911103185153963</v>
      </c>
      <c r="EG253" s="262">
        <f t="shared" si="130"/>
        <v>1.6406731299244512E-3</v>
      </c>
      <c r="EH253" s="262">
        <f t="shared" si="131"/>
        <v>5.8982090939550175E-2</v>
      </c>
      <c r="EI253" s="262">
        <f t="shared" si="132"/>
        <v>1.3412881121450882E-2</v>
      </c>
      <c r="EJ253" s="262">
        <f t="shared" si="133"/>
        <v>1.8555386228289183E-2</v>
      </c>
      <c r="EK253" s="262">
        <v>1.3407855999999999E-3</v>
      </c>
      <c r="EP253" s="262">
        <v>9.745917332474155E-4</v>
      </c>
      <c r="EQ253" s="262">
        <v>6.3054068307014559E-3</v>
      </c>
      <c r="EU253" s="262">
        <v>760.18</v>
      </c>
    </row>
    <row r="254" spans="1:151">
      <c r="A254" s="352">
        <v>9273</v>
      </c>
      <c r="B254" s="262">
        <v>9</v>
      </c>
      <c r="C254" s="262">
        <v>2</v>
      </c>
      <c r="D254" s="262">
        <v>73</v>
      </c>
      <c r="E254" s="262" t="s">
        <v>188</v>
      </c>
      <c r="F254" s="262" t="s">
        <v>2702</v>
      </c>
      <c r="G254" s="262" t="s">
        <v>2703</v>
      </c>
      <c r="H254" s="262" t="s">
        <v>2202</v>
      </c>
      <c r="I254" s="262">
        <v>1.755359644209908E-3</v>
      </c>
      <c r="J254" s="262">
        <v>1.3167372881355932</v>
      </c>
      <c r="K254" s="262">
        <v>1.2565392354124749</v>
      </c>
      <c r="L254" s="262">
        <v>1.4828224492818007</v>
      </c>
      <c r="M254" s="262">
        <v>1.4504219409282701</v>
      </c>
      <c r="N254" s="262">
        <v>1.4596643205197617</v>
      </c>
      <c r="O254" s="262">
        <v>1.8922321154436599</v>
      </c>
      <c r="P254" s="262">
        <v>1.5725602027883396</v>
      </c>
      <c r="Q254" s="262">
        <v>1.358974358974359</v>
      </c>
      <c r="R254" s="262">
        <v>1.4077134986225894</v>
      </c>
      <c r="S254" s="262">
        <v>1.3376865671641791</v>
      </c>
      <c r="T254" s="262">
        <v>1.3376865671641791</v>
      </c>
      <c r="U254">
        <v>1888</v>
      </c>
      <c r="V254">
        <v>1988</v>
      </c>
      <c r="W254">
        <v>13506</v>
      </c>
      <c r="X254">
        <v>5639</v>
      </c>
      <c r="Y254">
        <v>6413</v>
      </c>
      <c r="Z254">
        <v>3246</v>
      </c>
      <c r="AA254">
        <v>2948</v>
      </c>
      <c r="AB254">
        <v>0</v>
      </c>
      <c r="AC254">
        <v>2486</v>
      </c>
      <c r="AD254">
        <v>2498</v>
      </c>
      <c r="AE254">
        <v>20027</v>
      </c>
      <c r="AF254">
        <v>8196</v>
      </c>
      <c r="AG254">
        <v>11126</v>
      </c>
      <c r="AH254">
        <v>4482</v>
      </c>
      <c r="AI254" s="262">
        <v>3944</v>
      </c>
      <c r="AJ254" s="262">
        <v>0</v>
      </c>
      <c r="AK254" s="262">
        <v>0.74102842003853564</v>
      </c>
      <c r="AL254" s="262">
        <v>0.1792509633911368</v>
      </c>
      <c r="AM254" s="262">
        <v>6.5600915221579958E-2</v>
      </c>
      <c r="AN254" s="262">
        <v>1.2102601156069363E-2</v>
      </c>
      <c r="AO254" s="262">
        <v>2.0171001926782275E-3</v>
      </c>
      <c r="AP254" s="262">
        <v>2.6710005652911248E-2</v>
      </c>
      <c r="AQ254" s="262">
        <v>8.6166518614229179E-2</v>
      </c>
      <c r="AR254" s="262">
        <v>0.14647096826294112</v>
      </c>
      <c r="AS254" s="262">
        <v>0.16292497779213438</v>
      </c>
      <c r="AT254" s="262">
        <v>0.15783735766777032</v>
      </c>
      <c r="AU254" s="262">
        <v>0.15460712266817411</v>
      </c>
      <c r="AV254" s="262">
        <v>0.11517806670435274</v>
      </c>
      <c r="AW254" s="262">
        <v>4.994750868125656E-2</v>
      </c>
      <c r="AX254" s="262">
        <v>3.5593151901800853E-2</v>
      </c>
      <c r="AY254" s="262">
        <v>6.4564322054429454E-2</v>
      </c>
      <c r="AZ254" s="262">
        <v>24614</v>
      </c>
      <c r="BA254" s="262">
        <v>5954</v>
      </c>
      <c r="BB254" s="262">
        <v>2179</v>
      </c>
      <c r="BC254" s="262">
        <v>402</v>
      </c>
      <c r="BD254" s="262">
        <v>67</v>
      </c>
      <c r="BE254" s="262">
        <v>49538</v>
      </c>
      <c r="BF254" s="262">
        <v>1</v>
      </c>
      <c r="BG254" s="262">
        <v>2</v>
      </c>
      <c r="BH254" s="262">
        <v>3.74</v>
      </c>
      <c r="BI254" s="262">
        <v>7.3</v>
      </c>
      <c r="BJ254" s="262">
        <v>29</v>
      </c>
      <c r="BK254" s="262">
        <f t="shared" si="134"/>
        <v>49549</v>
      </c>
      <c r="BL254" s="262">
        <f t="shared" si="135"/>
        <v>11</v>
      </c>
      <c r="BM254" s="274">
        <f t="shared" si="136"/>
        <v>2.2205175824619483E-4</v>
      </c>
      <c r="BN254" s="262">
        <f t="shared" si="137"/>
        <v>1.3007713837482741E-3</v>
      </c>
      <c r="BO254" s="262">
        <f t="shared" si="124"/>
        <v>3.1464990732254914E-4</v>
      </c>
      <c r="BP254" s="262">
        <f t="shared" si="125"/>
        <v>1.1515319920319693E-4</v>
      </c>
      <c r="BQ254" s="262">
        <f t="shared" si="126"/>
        <v>2.1244417659332339E-5</v>
      </c>
      <c r="BR254" s="262">
        <f t="shared" si="127"/>
        <v>3.5407362765553899E-6</v>
      </c>
      <c r="BS254" s="262">
        <f t="shared" si="138"/>
        <v>139.18253806106532</v>
      </c>
      <c r="BT254" s="262">
        <f t="shared" si="139"/>
        <v>33.667540083512755</v>
      </c>
      <c r="BU254" s="262">
        <f t="shared" si="140"/>
        <v>12.321392314742072</v>
      </c>
      <c r="BV254" s="262">
        <f t="shared" si="141"/>
        <v>2.2731526895485601</v>
      </c>
      <c r="BW254" s="262">
        <f t="shared" si="142"/>
        <v>0.37885878159142672</v>
      </c>
      <c r="BX254" s="262">
        <f t="shared" si="143"/>
        <v>139.18253806106532</v>
      </c>
      <c r="BY254" s="262">
        <f t="shared" si="144"/>
        <v>67.335080167025509</v>
      </c>
      <c r="BZ254" s="262">
        <f t="shared" si="145"/>
        <v>46.082007257135352</v>
      </c>
      <c r="CA254" s="262">
        <f t="shared" si="146"/>
        <v>16.594014633704489</v>
      </c>
      <c r="CB254" s="262">
        <f t="shared" si="147"/>
        <v>10.986904666151375</v>
      </c>
      <c r="CC254" s="262">
        <f t="shared" si="148"/>
        <v>280.18054478508208</v>
      </c>
      <c r="CD254" s="262">
        <f t="shared" si="149"/>
        <v>7.4836239350452951</v>
      </c>
      <c r="CE254" s="262">
        <f t="shared" si="150"/>
        <v>24.142182127568645</v>
      </c>
      <c r="CF254" s="262">
        <f t="shared" si="151"/>
        <v>41.03831568310931</v>
      </c>
      <c r="CG254" s="262">
        <f t="shared" si="152"/>
        <v>45.648409036897611</v>
      </c>
      <c r="CH254" s="262">
        <f t="shared" si="153"/>
        <v>44.222956858793744</v>
      </c>
      <c r="CI254" s="262">
        <f t="shared" si="154"/>
        <v>43.317907856823034</v>
      </c>
      <c r="CJ254" s="262">
        <f t="shared" si="155"/>
        <v>32.270653476518071</v>
      </c>
      <c r="CK254" s="262">
        <f t="shared" si="156"/>
        <v>13.994320192972079</v>
      </c>
      <c r="CL254" s="262">
        <f t="shared" si="157"/>
        <v>9.9725086904647426</v>
      </c>
      <c r="CM254" s="262">
        <f t="shared" si="158"/>
        <v>18.089666926889535</v>
      </c>
      <c r="CN254" s="262">
        <f>CD254*parameters!J$4+CE254*parameters!K$4+CF254*parameters!L$4+CG254*parameters!M$4+CH254*parameters!N$4+CI254*parameters!O$4+CJ254*parameters!P$4+CK254*parameters!Q$4+CL254*parameters!R$4+CM254*parameters!S$4</f>
        <v>31900.43186914943</v>
      </c>
      <c r="CO254" s="262">
        <f t="shared" si="159"/>
        <v>23639.126626542751</v>
      </c>
      <c r="CP254" s="262">
        <f t="shared" si="160"/>
        <v>5718.1831451383587</v>
      </c>
      <c r="CQ254" s="262">
        <f t="shared" si="161"/>
        <v>2092.6975265798592</v>
      </c>
      <c r="CR254" s="262">
        <f t="shared" si="162"/>
        <v>386.07820361867988</v>
      </c>
      <c r="CS254" s="262">
        <f t="shared" si="163"/>
        <v>64.346367269779989</v>
      </c>
      <c r="CT254" s="349" t="s">
        <v>4470</v>
      </c>
      <c r="CU254" t="s">
        <v>4471</v>
      </c>
      <c r="CV254" t="s">
        <v>4472</v>
      </c>
      <c r="CW254">
        <v>78799</v>
      </c>
      <c r="CX254" s="262">
        <v>9.8827090655315957E-3</v>
      </c>
      <c r="CY254">
        <v>5800</v>
      </c>
      <c r="CZ254">
        <v>0.92639501000000002</v>
      </c>
      <c r="DA254">
        <v>45795</v>
      </c>
      <c r="DB254">
        <v>31780</v>
      </c>
      <c r="DC254">
        <v>714</v>
      </c>
      <c r="DD254">
        <v>256</v>
      </c>
      <c r="DE254">
        <v>97</v>
      </c>
      <c r="DF254">
        <v>156</v>
      </c>
      <c r="DG254">
        <v>42426</v>
      </c>
      <c r="DH254">
        <v>29442</v>
      </c>
      <c r="DI254">
        <v>661</v>
      </c>
      <c r="DJ254">
        <v>239</v>
      </c>
      <c r="DK254">
        <v>93</v>
      </c>
      <c r="DL254">
        <v>146</v>
      </c>
      <c r="DM254" s="262">
        <v>3369</v>
      </c>
      <c r="DN254" s="262">
        <v>2338</v>
      </c>
      <c r="DO254" s="262">
        <v>53</v>
      </c>
      <c r="DP254" s="262">
        <v>17</v>
      </c>
      <c r="DQ254" s="262">
        <v>4</v>
      </c>
      <c r="DR254" s="262">
        <v>10</v>
      </c>
      <c r="DS254" s="262">
        <v>0.5811621974898159</v>
      </c>
      <c r="DT254" s="262">
        <v>0.40330461046459981</v>
      </c>
      <c r="DU254" s="262">
        <v>9.0610286932575283E-3</v>
      </c>
      <c r="DV254" s="262">
        <v>3.2487721925405144E-3</v>
      </c>
      <c r="DW254" s="262">
        <v>1.2309800885798043E-3</v>
      </c>
      <c r="DX254" s="262">
        <v>1.9797205548293759E-3</v>
      </c>
      <c r="DY254" s="262">
        <v>3932.07</v>
      </c>
      <c r="DZ254" s="262">
        <v>2458.77</v>
      </c>
      <c r="EA254" s="262">
        <v>11.55</v>
      </c>
      <c r="EB254" s="262">
        <v>415.41</v>
      </c>
      <c r="EC254" s="262">
        <v>94.47</v>
      </c>
      <c r="ED254" s="262">
        <v>130.69</v>
      </c>
      <c r="EE254" s="262">
        <f t="shared" si="128"/>
        <v>0.55829793155150675</v>
      </c>
      <c r="EF254" s="262">
        <f t="shared" si="129"/>
        <v>0.3491103172529732</v>
      </c>
      <c r="EG254" s="262">
        <f t="shared" si="130"/>
        <v>1.6399354816724787E-3</v>
      </c>
      <c r="EH254" s="262">
        <f t="shared" si="131"/>
        <v>5.898230289537354E-2</v>
      </c>
      <c r="EI254" s="262">
        <f t="shared" si="132"/>
        <v>1.3413394368276974E-2</v>
      </c>
      <c r="EJ254" s="262">
        <f t="shared" si="133"/>
        <v>1.8556118450197077E-2</v>
      </c>
      <c r="EK254" s="262">
        <v>2.0412442999999999E-3</v>
      </c>
      <c r="EP254" s="262">
        <v>1.4057100637966612E-3</v>
      </c>
      <c r="EQ254" s="262">
        <v>9.0946532131102008E-3</v>
      </c>
      <c r="EU254" s="262">
        <v>1096.45</v>
      </c>
    </row>
    <row r="255" spans="1:151">
      <c r="A255" s="352">
        <v>9274</v>
      </c>
      <c r="B255" s="262">
        <v>9</v>
      </c>
      <c r="C255" s="262">
        <v>2</v>
      </c>
      <c r="D255" s="262">
        <v>74</v>
      </c>
      <c r="E255" s="262" t="s">
        <v>188</v>
      </c>
      <c r="F255" s="262" t="s">
        <v>2692</v>
      </c>
      <c r="G255" s="262" t="s">
        <v>2704</v>
      </c>
      <c r="H255" s="262" t="s">
        <v>2202</v>
      </c>
      <c r="I255" s="262">
        <v>2.3740900968354378E-3</v>
      </c>
      <c r="J255" s="262">
        <v>1.2380371837854314</v>
      </c>
      <c r="K255" s="262">
        <v>1.2099284812789231</v>
      </c>
      <c r="L255" s="262">
        <v>1.5005456062648437</v>
      </c>
      <c r="M255" s="262">
        <v>1.3539706125144462</v>
      </c>
      <c r="N255" s="262">
        <v>1.2968460111317255</v>
      </c>
      <c r="O255" s="262">
        <v>1.6011997333925794</v>
      </c>
      <c r="P255" s="262">
        <v>1.3516171328671329</v>
      </c>
      <c r="Q255" s="262">
        <v>1.2617214835549335</v>
      </c>
      <c r="R255" s="262">
        <v>1.2623339658444024</v>
      </c>
      <c r="S255" s="262">
        <v>1.2668161434977578</v>
      </c>
      <c r="T255" s="262">
        <v>1.2668161434977578</v>
      </c>
      <c r="U255">
        <v>3281</v>
      </c>
      <c r="V255">
        <v>2377</v>
      </c>
      <c r="W255">
        <v>15579</v>
      </c>
      <c r="X255">
        <v>8752</v>
      </c>
      <c r="Y255">
        <v>9077</v>
      </c>
      <c r="Z255">
        <v>4966</v>
      </c>
      <c r="AA255">
        <v>4906</v>
      </c>
      <c r="AB255">
        <v>0</v>
      </c>
      <c r="AC255">
        <v>4062</v>
      </c>
      <c r="AD255">
        <v>2876</v>
      </c>
      <c r="AE255">
        <v>23377</v>
      </c>
      <c r="AF255">
        <v>11696</v>
      </c>
      <c r="AG255">
        <v>13392</v>
      </c>
      <c r="AH255">
        <v>6267</v>
      </c>
      <c r="AI255" s="262">
        <v>6215</v>
      </c>
      <c r="AJ255" s="262">
        <v>0</v>
      </c>
      <c r="AK255" s="262">
        <v>0.7670287596830202</v>
      </c>
      <c r="AL255" s="262">
        <v>0.17351527023417326</v>
      </c>
      <c r="AM255" s="262">
        <v>4.9683910604576616E-2</v>
      </c>
      <c r="AN255" s="262">
        <v>8.570029382957884E-3</v>
      </c>
      <c r="AO255" s="262">
        <v>1.2020300952720149E-3</v>
      </c>
      <c r="AP255" s="262">
        <v>1.5875796178343948E-2</v>
      </c>
      <c r="AQ255" s="262">
        <v>6.3296178343949044E-2</v>
      </c>
      <c r="AR255" s="262">
        <v>0.12815286624203823</v>
      </c>
      <c r="AS255" s="262">
        <v>0.16003184713375795</v>
      </c>
      <c r="AT255" s="262">
        <v>0.16162420382165604</v>
      </c>
      <c r="AU255" s="262">
        <v>0.17628980891719745</v>
      </c>
      <c r="AV255" s="262">
        <v>0.13259554140127389</v>
      </c>
      <c r="AW255" s="262">
        <v>5.7945859872611465E-2</v>
      </c>
      <c r="AX255" s="262">
        <v>3.8487261146496816E-2</v>
      </c>
      <c r="AY255" s="262">
        <v>6.5700636942675153E-2</v>
      </c>
      <c r="AZ255" s="262">
        <v>34458</v>
      </c>
      <c r="BA255" s="262">
        <v>7795</v>
      </c>
      <c r="BB255" s="262">
        <v>2232</v>
      </c>
      <c r="BC255" s="262">
        <v>385</v>
      </c>
      <c r="BD255" s="262">
        <v>54</v>
      </c>
      <c r="BE255" s="262">
        <v>62800</v>
      </c>
      <c r="BF255" s="262">
        <v>1</v>
      </c>
      <c r="BG255" s="262">
        <v>2</v>
      </c>
      <c r="BH255" s="262">
        <v>3.59</v>
      </c>
      <c r="BI255" s="262">
        <v>9.9</v>
      </c>
      <c r="BJ255" s="262">
        <v>17</v>
      </c>
      <c r="BK255" s="262">
        <f t="shared" si="134"/>
        <v>62790</v>
      </c>
      <c r="BL255" s="262">
        <f t="shared" si="135"/>
        <v>-10</v>
      </c>
      <c r="BM255" s="274">
        <f t="shared" si="136"/>
        <v>-1.5923566878980891E-4</v>
      </c>
      <c r="BN255" s="262">
        <f t="shared" si="137"/>
        <v>1.8209953823514274E-3</v>
      </c>
      <c r="BO255" s="262">
        <f t="shared" si="124"/>
        <v>4.1194088471267559E-4</v>
      </c>
      <c r="BP255" s="262">
        <f t="shared" si="125"/>
        <v>1.1795408013838255E-4</v>
      </c>
      <c r="BQ255" s="262">
        <f t="shared" si="126"/>
        <v>2.0346021887669033E-5</v>
      </c>
      <c r="BR255" s="262">
        <f t="shared" si="127"/>
        <v>2.8537277452834486E-6</v>
      </c>
      <c r="BS255" s="262">
        <f t="shared" si="138"/>
        <v>194.84650591160272</v>
      </c>
      <c r="BT255" s="262">
        <f t="shared" si="139"/>
        <v>44.077674664256286</v>
      </c>
      <c r="BU255" s="262">
        <f t="shared" si="140"/>
        <v>12.621086574806933</v>
      </c>
      <c r="BV255" s="262">
        <f t="shared" si="141"/>
        <v>2.1770243419805864</v>
      </c>
      <c r="BW255" s="262">
        <f t="shared" si="142"/>
        <v>0.30534886874532902</v>
      </c>
      <c r="BX255" s="262">
        <f t="shared" si="143"/>
        <v>194.84650591160272</v>
      </c>
      <c r="BY255" s="262">
        <f t="shared" si="144"/>
        <v>88.155349328512571</v>
      </c>
      <c r="BZ255" s="262">
        <f t="shared" si="145"/>
        <v>45.309700803556886</v>
      </c>
      <c r="CA255" s="262">
        <f t="shared" si="146"/>
        <v>21.552540985607806</v>
      </c>
      <c r="CB255" s="262">
        <f t="shared" si="147"/>
        <v>5.1909307686705937</v>
      </c>
      <c r="CC255" s="262">
        <f t="shared" si="148"/>
        <v>355.05502779795052</v>
      </c>
      <c r="CD255" s="262">
        <f t="shared" si="149"/>
        <v>5.6367812534165074</v>
      </c>
      <c r="CE255" s="262">
        <f t="shared" si="150"/>
        <v>22.473626361414862</v>
      </c>
      <c r="CF255" s="262">
        <f t="shared" si="151"/>
        <v>45.501319485953914</v>
      </c>
      <c r="CG255" s="262">
        <f t="shared" si="152"/>
        <v>56.8201119326338</v>
      </c>
      <c r="CH255" s="262">
        <f t="shared" si="153"/>
        <v>57.38548618071971</v>
      </c>
      <c r="CI255" s="262">
        <f t="shared" si="154"/>
        <v>62.592583005590924</v>
      </c>
      <c r="CJ255" s="262">
        <f t="shared" si="155"/>
        <v>47.078713638113598</v>
      </c>
      <c r="CK255" s="262">
        <f t="shared" si="156"/>
        <v>20.57396888784621</v>
      </c>
      <c r="CL255" s="262">
        <f t="shared" si="157"/>
        <v>13.665095576236409</v>
      </c>
      <c r="CM255" s="262">
        <f t="shared" si="158"/>
        <v>23.327341476024582</v>
      </c>
      <c r="CN255" s="262">
        <f>CD255*parameters!J$4+CE255*parameters!K$4+CF255*parameters!L$4+CG255*parameters!M$4+CH255*parameters!N$4+CI255*parameters!O$4+CJ255*parameters!P$4+CK255*parameters!Q$4+CL255*parameters!R$4+CM255*parameters!S$4</f>
        <v>42288.947814466999</v>
      </c>
      <c r="CO255" s="262">
        <f t="shared" si="159"/>
        <v>32436.83919043059</v>
      </c>
      <c r="CP255" s="262">
        <f t="shared" si="160"/>
        <v>7337.7782079460922</v>
      </c>
      <c r="CQ255" s="262">
        <f t="shared" si="161"/>
        <v>2101.0803027755842</v>
      </c>
      <c r="CR255" s="262">
        <f t="shared" si="162"/>
        <v>362.41752534435477</v>
      </c>
      <c r="CS255" s="262">
        <f t="shared" si="163"/>
        <v>50.832587970377034</v>
      </c>
      <c r="CT255" s="349" t="s">
        <v>4473</v>
      </c>
      <c r="CU255" t="s">
        <v>4474</v>
      </c>
      <c r="CV255" t="s">
        <v>4475</v>
      </c>
      <c r="CW255">
        <v>106058</v>
      </c>
      <c r="CX255" s="262">
        <v>1.330144237962601E-2</v>
      </c>
      <c r="CY255">
        <v>8123</v>
      </c>
      <c r="CZ255">
        <v>0.92340982999999999</v>
      </c>
      <c r="DA255">
        <v>60983</v>
      </c>
      <c r="DB255">
        <v>43222</v>
      </c>
      <c r="DC255">
        <v>818</v>
      </c>
      <c r="DD255">
        <v>656</v>
      </c>
      <c r="DE255">
        <v>162</v>
      </c>
      <c r="DF255">
        <v>217</v>
      </c>
      <c r="DG255">
        <v>56314</v>
      </c>
      <c r="DH255">
        <v>39910</v>
      </c>
      <c r="DI255">
        <v>756</v>
      </c>
      <c r="DJ255">
        <v>607</v>
      </c>
      <c r="DK255">
        <v>153</v>
      </c>
      <c r="DL255">
        <v>204</v>
      </c>
      <c r="DM255" s="262">
        <v>4669</v>
      </c>
      <c r="DN255" s="262">
        <v>3312</v>
      </c>
      <c r="DO255" s="262">
        <v>62</v>
      </c>
      <c r="DP255" s="262">
        <v>49</v>
      </c>
      <c r="DQ255" s="262">
        <v>9</v>
      </c>
      <c r="DR255" s="262">
        <v>13</v>
      </c>
      <c r="DS255" s="262">
        <v>0.57499669991891234</v>
      </c>
      <c r="DT255" s="262">
        <v>0.40753172792245751</v>
      </c>
      <c r="DU255" s="262">
        <v>7.7127609421260065E-3</v>
      </c>
      <c r="DV255" s="262">
        <v>6.1852948386731787E-3</v>
      </c>
      <c r="DW255" s="262">
        <v>1.5274661034528278E-3</v>
      </c>
      <c r="DX255" s="262">
        <v>2.0460502743781706E-3</v>
      </c>
      <c r="DY255" s="262">
        <v>5292.3</v>
      </c>
      <c r="DZ255" s="262">
        <v>3309.34</v>
      </c>
      <c r="EA255" s="262">
        <v>15.55</v>
      </c>
      <c r="EB255" s="262">
        <v>559.1</v>
      </c>
      <c r="EC255" s="262">
        <v>127.15</v>
      </c>
      <c r="ED255" s="262">
        <v>175.91</v>
      </c>
      <c r="EE255" s="262">
        <f t="shared" si="128"/>
        <v>0.55829777358152199</v>
      </c>
      <c r="EF255" s="262">
        <f t="shared" si="129"/>
        <v>0.34911043478719539</v>
      </c>
      <c r="EG255" s="262">
        <f t="shared" si="130"/>
        <v>1.6404078338704661E-3</v>
      </c>
      <c r="EH255" s="262">
        <f t="shared" si="131"/>
        <v>5.8980837293696312E-2</v>
      </c>
      <c r="EI255" s="262">
        <f t="shared" si="132"/>
        <v>1.3413366950265579E-2</v>
      </c>
      <c r="EJ255" s="262">
        <f t="shared" si="133"/>
        <v>1.8557179553450397E-2</v>
      </c>
      <c r="EK255" s="262">
        <v>2.7473740999999999E-3</v>
      </c>
      <c r="EP255" s="262">
        <v>1.8346964905135205E-3</v>
      </c>
      <c r="EQ255" s="262">
        <v>1.1870106618902638E-2</v>
      </c>
      <c r="EU255" s="262">
        <v>1431.06</v>
      </c>
    </row>
    <row r="256" spans="1:151">
      <c r="A256" s="352">
        <v>9275</v>
      </c>
      <c r="B256" s="262">
        <v>9</v>
      </c>
      <c r="C256" s="262">
        <v>2</v>
      </c>
      <c r="D256" s="262">
        <v>75</v>
      </c>
      <c r="E256" s="262" t="s">
        <v>188</v>
      </c>
      <c r="F256" s="262" t="s">
        <v>2694</v>
      </c>
      <c r="G256" s="262" t="s">
        <v>2705</v>
      </c>
      <c r="H256" s="262" t="s">
        <v>2202</v>
      </c>
      <c r="I256" s="262">
        <v>2.988434264222847E-3</v>
      </c>
      <c r="J256" s="262">
        <v>1.3415344771770799</v>
      </c>
      <c r="K256" s="262">
        <v>1.3110020213687554</v>
      </c>
      <c r="L256" s="262">
        <v>1.5101767939384936</v>
      </c>
      <c r="M256" s="262">
        <v>1.56776653082687</v>
      </c>
      <c r="N256" s="262">
        <v>1.5715699208443272</v>
      </c>
      <c r="O256" s="262">
        <v>1.9369840950271793</v>
      </c>
      <c r="P256" s="262">
        <v>1.4802237315221733</v>
      </c>
      <c r="Q256" s="262">
        <v>1.336518771331058</v>
      </c>
      <c r="R256" s="262">
        <v>1.2844161744661517</v>
      </c>
      <c r="S256" s="262">
        <v>1.2839506172839505</v>
      </c>
      <c r="T256" s="262">
        <v>1.2839506172839505</v>
      </c>
      <c r="U256">
        <v>6178</v>
      </c>
      <c r="V256">
        <v>3463</v>
      </c>
      <c r="W256">
        <v>20193</v>
      </c>
      <c r="X256">
        <v>10639</v>
      </c>
      <c r="Y256">
        <v>9973</v>
      </c>
      <c r="Z256">
        <v>5131</v>
      </c>
      <c r="AA256">
        <v>5346</v>
      </c>
      <c r="AB256">
        <v>0</v>
      </c>
      <c r="AC256">
        <v>8288</v>
      </c>
      <c r="AD256">
        <v>4540</v>
      </c>
      <c r="AE256">
        <v>30495</v>
      </c>
      <c r="AF256">
        <v>16691</v>
      </c>
      <c r="AG256">
        <v>17031</v>
      </c>
      <c r="AH256">
        <v>6743</v>
      </c>
      <c r="AI256" s="262">
        <v>6864</v>
      </c>
      <c r="AJ256" s="262">
        <v>0</v>
      </c>
      <c r="AK256" s="262">
        <v>0.71288616951670236</v>
      </c>
      <c r="AL256" s="262">
        <v>0.20902226387734532</v>
      </c>
      <c r="AM256" s="262">
        <v>6.5129356840969779E-2</v>
      </c>
      <c r="AN256" s="262">
        <v>9.9559673911121336E-3</v>
      </c>
      <c r="AO256" s="262">
        <v>3.0062423738704486E-3</v>
      </c>
      <c r="AP256" s="262">
        <v>3.5902441318970787E-2</v>
      </c>
      <c r="AQ256" s="262">
        <v>8.4234912272449322E-2</v>
      </c>
      <c r="AR256" s="262">
        <v>0.14085798955736395</v>
      </c>
      <c r="AS256" s="262">
        <v>0.16033209464226916</v>
      </c>
      <c r="AT256" s="262">
        <v>0.15094783385860105</v>
      </c>
      <c r="AU256" s="262">
        <v>0.15513429606284398</v>
      </c>
      <c r="AV256" s="262">
        <v>0.11045909967543158</v>
      </c>
      <c r="AW256" s="262">
        <v>5.4788560139235144E-2</v>
      </c>
      <c r="AX256" s="262">
        <v>3.6690342913589538E-2</v>
      </c>
      <c r="AY256" s="262">
        <v>7.06524295592455E-2</v>
      </c>
      <c r="AZ256" s="262">
        <v>40313</v>
      </c>
      <c r="BA256" s="262">
        <v>11820</v>
      </c>
      <c r="BB256" s="262">
        <v>3683</v>
      </c>
      <c r="BC256" s="262">
        <v>563</v>
      </c>
      <c r="BD256" s="262">
        <v>170</v>
      </c>
      <c r="BE256" s="262">
        <v>85042</v>
      </c>
      <c r="BF256" s="262">
        <v>1</v>
      </c>
      <c r="BG256" s="262">
        <v>2</v>
      </c>
      <c r="BH256" s="262">
        <v>3.77</v>
      </c>
      <c r="BI256" s="262">
        <v>9.6</v>
      </c>
      <c r="BJ256" s="262">
        <v>11</v>
      </c>
      <c r="BK256" s="262">
        <f t="shared" si="134"/>
        <v>85113</v>
      </c>
      <c r="BL256" s="262">
        <f t="shared" si="135"/>
        <v>71</v>
      </c>
      <c r="BM256" s="274">
        <f t="shared" si="136"/>
        <v>8.3488158792126245E-4</v>
      </c>
      <c r="BN256" s="262">
        <f t="shared" si="137"/>
        <v>2.1304134554742901E-3</v>
      </c>
      <c r="BO256" s="262">
        <f t="shared" si="124"/>
        <v>6.246492953564882E-4</v>
      </c>
      <c r="BP256" s="262">
        <f t="shared" si="125"/>
        <v>1.9463480159035077E-4</v>
      </c>
      <c r="BQ256" s="262">
        <f t="shared" si="126"/>
        <v>2.9752754085084844E-5</v>
      </c>
      <c r="BR256" s="262">
        <f t="shared" si="127"/>
        <v>8.9839577166330786E-6</v>
      </c>
      <c r="BS256" s="262">
        <f t="shared" si="138"/>
        <v>227.95423973574904</v>
      </c>
      <c r="BT256" s="262">
        <f t="shared" si="139"/>
        <v>66.837474603144244</v>
      </c>
      <c r="BU256" s="262">
        <f t="shared" si="140"/>
        <v>20.825923770167531</v>
      </c>
      <c r="BV256" s="262">
        <f t="shared" si="141"/>
        <v>3.1835446871040785</v>
      </c>
      <c r="BW256" s="262">
        <f t="shared" si="142"/>
        <v>0.96128347567973937</v>
      </c>
      <c r="BX256" s="262">
        <f t="shared" si="143"/>
        <v>227.95423973574904</v>
      </c>
      <c r="BY256" s="262">
        <f t="shared" si="144"/>
        <v>133.67494920628849</v>
      </c>
      <c r="BZ256" s="262">
        <f t="shared" si="145"/>
        <v>78.513732613531587</v>
      </c>
      <c r="CA256" s="262">
        <f t="shared" si="146"/>
        <v>30.562028996199153</v>
      </c>
      <c r="CB256" s="262">
        <f t="shared" si="147"/>
        <v>10.574118232477133</v>
      </c>
      <c r="CC256" s="262">
        <f t="shared" si="148"/>
        <v>481.27906878424545</v>
      </c>
      <c r="CD256" s="262">
        <f t="shared" si="149"/>
        <v>17.279093525075279</v>
      </c>
      <c r="CE256" s="262">
        <f t="shared" si="150"/>
        <v>40.540500137607019</v>
      </c>
      <c r="CF256" s="262">
        <f t="shared" si="151"/>
        <v>67.79200204498909</v>
      </c>
      <c r="CG256" s="262">
        <f t="shared" si="152"/>
        <v>77.164481205658817</v>
      </c>
      <c r="CH256" s="262">
        <f t="shared" si="153"/>
        <v>72.648032914466512</v>
      </c>
      <c r="CI256" s="262">
        <f t="shared" si="154"/>
        <v>74.662889545624992</v>
      </c>
      <c r="CJ256" s="262">
        <f t="shared" si="155"/>
        <v>53.161652630537858</v>
      </c>
      <c r="CK256" s="262">
        <f t="shared" si="156"/>
        <v>26.368587203840718</v>
      </c>
      <c r="CL256" s="262">
        <f t="shared" si="157"/>
        <v>17.658294070827012</v>
      </c>
      <c r="CM256" s="262">
        <f t="shared" si="158"/>
        <v>34.003535505618174</v>
      </c>
      <c r="CN256" s="262">
        <f>CD256*parameters!J$4+CE256*parameters!K$4+CF256*parameters!L$4+CG256*parameters!M$4+CH256*parameters!N$4+CI256*parameters!O$4+CJ256*parameters!P$4+CK256*parameters!Q$4+CL256*parameters!R$4+CM256*parameters!S$4</f>
        <v>55121.411988369575</v>
      </c>
      <c r="CO256" s="262">
        <f t="shared" si="159"/>
        <v>39295.292250740822</v>
      </c>
      <c r="CP256" s="262">
        <f t="shared" si="160"/>
        <v>11521.602321924851</v>
      </c>
      <c r="CQ256" s="262">
        <f t="shared" si="161"/>
        <v>3590.0221109686318</v>
      </c>
      <c r="CR256" s="262">
        <f t="shared" si="162"/>
        <v>548.7869803082649</v>
      </c>
      <c r="CS256" s="262">
        <f t="shared" si="163"/>
        <v>165.70832442700714</v>
      </c>
      <c r="CT256" s="349" t="s">
        <v>4476</v>
      </c>
      <c r="CU256" t="s">
        <v>4477</v>
      </c>
      <c r="CV256" t="s">
        <v>4478</v>
      </c>
      <c r="CW256">
        <v>125328</v>
      </c>
      <c r="CX256" s="262">
        <v>1.5718221827243289E-2</v>
      </c>
      <c r="CY256">
        <v>8916</v>
      </c>
      <c r="CZ256">
        <v>0.92885867</v>
      </c>
      <c r="DA256">
        <v>80375</v>
      </c>
      <c r="DB256">
        <v>43647</v>
      </c>
      <c r="DC256">
        <v>586</v>
      </c>
      <c r="DD256">
        <v>414</v>
      </c>
      <c r="DE256">
        <v>129</v>
      </c>
      <c r="DF256">
        <v>180</v>
      </c>
      <c r="DG256">
        <v>74661</v>
      </c>
      <c r="DH256">
        <v>40540</v>
      </c>
      <c r="DI256">
        <v>546</v>
      </c>
      <c r="DJ256">
        <v>386</v>
      </c>
      <c r="DK256">
        <v>125</v>
      </c>
      <c r="DL256">
        <v>172</v>
      </c>
      <c r="DM256" s="262">
        <v>5714</v>
      </c>
      <c r="DN256" s="262">
        <v>3107</v>
      </c>
      <c r="DO256" s="262">
        <v>40</v>
      </c>
      <c r="DP256" s="262">
        <v>28</v>
      </c>
      <c r="DQ256" s="262">
        <v>4</v>
      </c>
      <c r="DR256" s="262">
        <v>8</v>
      </c>
      <c r="DS256" s="262">
        <v>0.64131718370994506</v>
      </c>
      <c r="DT256" s="262">
        <v>0.34826216009191879</v>
      </c>
      <c r="DU256" s="262">
        <v>4.6757308821651989E-3</v>
      </c>
      <c r="DV256" s="262">
        <v>3.3033320566832631E-3</v>
      </c>
      <c r="DW256" s="262">
        <v>1.0292991191114516E-3</v>
      </c>
      <c r="DX256" s="262">
        <v>1.4362313289927231E-3</v>
      </c>
      <c r="DY256" s="262">
        <v>6253.87</v>
      </c>
      <c r="DZ256" s="262">
        <v>3910.62</v>
      </c>
      <c r="EA256" s="262">
        <v>18.37</v>
      </c>
      <c r="EB256" s="262">
        <v>660.68</v>
      </c>
      <c r="EC256" s="262">
        <v>150.26</v>
      </c>
      <c r="ED256" s="262">
        <v>207.86</v>
      </c>
      <c r="EE256" s="262">
        <f t="shared" si="128"/>
        <v>0.55829850218628296</v>
      </c>
      <c r="EF256" s="262">
        <f t="shared" si="129"/>
        <v>0.34911075679854586</v>
      </c>
      <c r="EG256" s="262">
        <f t="shared" si="130"/>
        <v>1.6399355095584045E-3</v>
      </c>
      <c r="EH256" s="262">
        <f t="shared" si="131"/>
        <v>5.8980543955092356E-2</v>
      </c>
      <c r="EI256" s="262">
        <f t="shared" si="132"/>
        <v>1.3414083269801081E-2</v>
      </c>
      <c r="EJ256" s="262">
        <f t="shared" si="133"/>
        <v>1.8556178280719107E-2</v>
      </c>
      <c r="EK256" s="262">
        <v>3.2465489E-3</v>
      </c>
      <c r="EP256" s="262">
        <v>2.2963471747792234E-3</v>
      </c>
      <c r="EQ256" s="262">
        <v>1.4856891011447848E-2</v>
      </c>
      <c r="EU256" s="262">
        <v>1791.15</v>
      </c>
    </row>
    <row r="257" spans="1:151">
      <c r="A257" s="352">
        <v>9276</v>
      </c>
      <c r="B257" s="262">
        <v>9</v>
      </c>
      <c r="C257" s="262">
        <v>2</v>
      </c>
      <c r="D257" s="262">
        <v>76</v>
      </c>
      <c r="E257" s="262" t="s">
        <v>188</v>
      </c>
      <c r="F257" s="262" t="s">
        <v>2706</v>
      </c>
      <c r="G257" s="262" t="s">
        <v>2707</v>
      </c>
      <c r="H257" s="262" t="s">
        <v>2202</v>
      </c>
      <c r="I257" s="262">
        <v>1.2483473481312152E-3</v>
      </c>
      <c r="J257" s="262">
        <v>1.4124688279301745</v>
      </c>
      <c r="K257" s="262">
        <v>1.4177978883861238</v>
      </c>
      <c r="L257" s="262">
        <v>1.6221721672705904</v>
      </c>
      <c r="M257" s="262">
        <v>1.7338403041825095</v>
      </c>
      <c r="N257" s="262">
        <v>1.5398388540734109</v>
      </c>
      <c r="O257" s="262">
        <v>1.9333744602097471</v>
      </c>
      <c r="P257" s="262">
        <v>1.5135290731145654</v>
      </c>
      <c r="Q257" s="262">
        <v>1.3383720930232559</v>
      </c>
      <c r="R257" s="262">
        <v>1.2664526484751204</v>
      </c>
      <c r="S257" s="262">
        <v>1.3993399339933994</v>
      </c>
      <c r="T257" s="262">
        <v>1.3993399339933994</v>
      </c>
      <c r="U257">
        <v>2005</v>
      </c>
      <c r="V257">
        <v>1989</v>
      </c>
      <c r="W257">
        <v>10211</v>
      </c>
      <c r="X257">
        <v>4273</v>
      </c>
      <c r="Y257">
        <v>3358</v>
      </c>
      <c r="Z257">
        <v>1483</v>
      </c>
      <c r="AA257">
        <v>1667</v>
      </c>
      <c r="AB257">
        <v>0</v>
      </c>
      <c r="AC257">
        <v>2832</v>
      </c>
      <c r="AD257">
        <v>2820</v>
      </c>
      <c r="AE257">
        <v>16564</v>
      </c>
      <c r="AF257">
        <v>7192</v>
      </c>
      <c r="AG257">
        <v>5763</v>
      </c>
      <c r="AH257">
        <v>1940</v>
      </c>
      <c r="AI257" s="262">
        <v>2332</v>
      </c>
      <c r="AJ257" s="262">
        <v>0</v>
      </c>
      <c r="AK257" s="262">
        <v>0.6208195749724833</v>
      </c>
      <c r="AL257" s="262">
        <v>0.27254254508509018</v>
      </c>
      <c r="AM257" s="262">
        <v>9.3175853018372709E-2</v>
      </c>
      <c r="AN257" s="262">
        <v>1.0287020574041149E-2</v>
      </c>
      <c r="AO257" s="262">
        <v>3.1750063500127E-3</v>
      </c>
      <c r="AP257" s="262">
        <v>2.6402024776874918E-2</v>
      </c>
      <c r="AQ257" s="262">
        <v>0.10001332090049288</v>
      </c>
      <c r="AR257" s="262">
        <v>0.17818036499267351</v>
      </c>
      <c r="AS257" s="262">
        <v>0.19706940189156788</v>
      </c>
      <c r="AT257" s="262">
        <v>0.1587584920740642</v>
      </c>
      <c r="AU257" s="262">
        <v>0.13454109497802053</v>
      </c>
      <c r="AV257" s="262">
        <v>8.63194351938191E-2</v>
      </c>
      <c r="AW257" s="262">
        <v>3.7564939389902754E-2</v>
      </c>
      <c r="AX257" s="262">
        <v>2.7041428000532837E-2</v>
      </c>
      <c r="AY257" s="262">
        <v>5.4109497802051418E-2</v>
      </c>
      <c r="AZ257" s="262">
        <v>14665</v>
      </c>
      <c r="BA257" s="262">
        <v>6438</v>
      </c>
      <c r="BB257" s="262">
        <v>2201</v>
      </c>
      <c r="BC257" s="262">
        <v>243</v>
      </c>
      <c r="BD257" s="262">
        <v>75</v>
      </c>
      <c r="BE257" s="262">
        <v>37535</v>
      </c>
      <c r="BF257" s="262">
        <v>1</v>
      </c>
      <c r="BG257" s="262">
        <v>2</v>
      </c>
      <c r="BH257" s="262">
        <v>3.33</v>
      </c>
      <c r="BI257" s="262">
        <v>7.7</v>
      </c>
      <c r="BJ257" s="262">
        <v>11</v>
      </c>
      <c r="BK257" s="262">
        <f t="shared" si="134"/>
        <v>37566</v>
      </c>
      <c r="BL257" s="262">
        <f t="shared" si="135"/>
        <v>31</v>
      </c>
      <c r="BM257" s="274">
        <f t="shared" si="136"/>
        <v>8.2589583055814569E-4</v>
      </c>
      <c r="BN257" s="262">
        <f t="shared" si="137"/>
        <v>7.7499847008484762E-4</v>
      </c>
      <c r="BO257" s="262">
        <f t="shared" si="124"/>
        <v>3.4022776340990449E-4</v>
      </c>
      <c r="BP257" s="262">
        <f t="shared" si="125"/>
        <v>1.1631582902534945E-4</v>
      </c>
      <c r="BQ257" s="262">
        <f t="shared" si="126"/>
        <v>1.2841774853775519E-5</v>
      </c>
      <c r="BR257" s="262">
        <f t="shared" si="127"/>
        <v>3.9635107573381231E-6</v>
      </c>
      <c r="BS257" s="262">
        <f t="shared" si="138"/>
        <v>82.924836299078692</v>
      </c>
      <c r="BT257" s="262">
        <f t="shared" si="139"/>
        <v>36.404370684859778</v>
      </c>
      <c r="BU257" s="262">
        <f t="shared" si="140"/>
        <v>12.445793705712392</v>
      </c>
      <c r="BV257" s="262">
        <f t="shared" si="141"/>
        <v>1.3740699093539805</v>
      </c>
      <c r="BW257" s="262">
        <f t="shared" si="142"/>
        <v>0.42409565103517916</v>
      </c>
      <c r="BX257" s="262">
        <f t="shared" si="143"/>
        <v>82.924836299078692</v>
      </c>
      <c r="BY257" s="262">
        <f t="shared" si="144"/>
        <v>72.808741369719556</v>
      </c>
      <c r="BZ257" s="262">
        <f t="shared" si="145"/>
        <v>41.444493040022266</v>
      </c>
      <c r="CA257" s="262">
        <f t="shared" si="146"/>
        <v>10.58033830202565</v>
      </c>
      <c r="CB257" s="262">
        <f t="shared" si="147"/>
        <v>4.6650521613869707</v>
      </c>
      <c r="CC257" s="262">
        <f t="shared" si="148"/>
        <v>212.42346117223315</v>
      </c>
      <c r="CD257" s="262">
        <f t="shared" si="149"/>
        <v>5.6084094850588269</v>
      </c>
      <c r="CE257" s="262">
        <f t="shared" si="150"/>
        <v>21.245175789011942</v>
      </c>
      <c r="CF257" s="262">
        <f t="shared" si="151"/>
        <v>37.84968984467551</v>
      </c>
      <c r="CG257" s="262">
        <f t="shared" si="152"/>
        <v>41.862164440948682</v>
      </c>
      <c r="CH257" s="262">
        <f t="shared" si="153"/>
        <v>33.724028376857262</v>
      </c>
      <c r="CI257" s="262">
        <f t="shared" si="154"/>
        <v>28.579685065133276</v>
      </c>
      <c r="CJ257" s="262">
        <f t="shared" si="155"/>
        <v>18.336273190303327</v>
      </c>
      <c r="CK257" s="262">
        <f t="shared" si="156"/>
        <v>7.9796744439282996</v>
      </c>
      <c r="CL257" s="262">
        <f t="shared" si="157"/>
        <v>5.7442337309129252</v>
      </c>
      <c r="CM257" s="262">
        <f t="shared" si="158"/>
        <v>11.494126805403104</v>
      </c>
      <c r="CN257" s="262">
        <f>CD257*parameters!J$4+CE257*parameters!K$4+CF257*parameters!L$4+CG257*parameters!M$4+CH257*parameters!N$4+CI257*parameters!O$4+CJ257*parameters!P$4+CK257*parameters!Q$4+CL257*parameters!R$4+CM257*parameters!S$4</f>
        <v>22604.267149089523</v>
      </c>
      <c r="CO257" s="262">
        <f t="shared" si="159"/>
        <v>14033.171524062225</v>
      </c>
      <c r="CP257" s="262">
        <f t="shared" si="160"/>
        <v>6160.6244985961539</v>
      </c>
      <c r="CQ257" s="262">
        <f t="shared" si="161"/>
        <v>2106.171873471596</v>
      </c>
      <c r="CR257" s="262">
        <f t="shared" si="162"/>
        <v>232.53056122380639</v>
      </c>
      <c r="CS257" s="262">
        <f t="shared" si="163"/>
        <v>71.768691735742706</v>
      </c>
      <c r="CT257" s="349" t="s">
        <v>4479</v>
      </c>
      <c r="CU257" t="s">
        <v>4480</v>
      </c>
      <c r="CV257" t="s">
        <v>4481</v>
      </c>
      <c r="CW257">
        <v>49084</v>
      </c>
      <c r="CX257" s="262">
        <v>6.1559523822961315E-3</v>
      </c>
      <c r="CY257">
        <v>4397</v>
      </c>
      <c r="CZ257">
        <v>0.91041886999999999</v>
      </c>
      <c r="DA257">
        <v>29534</v>
      </c>
      <c r="DB257">
        <v>18933</v>
      </c>
      <c r="DC257">
        <v>268</v>
      </c>
      <c r="DD257">
        <v>162</v>
      </c>
      <c r="DE257">
        <v>52</v>
      </c>
      <c r="DF257">
        <v>131</v>
      </c>
      <c r="DG257">
        <v>26889</v>
      </c>
      <c r="DH257">
        <v>17234</v>
      </c>
      <c r="DI257">
        <v>246</v>
      </c>
      <c r="DJ257">
        <v>150</v>
      </c>
      <c r="DK257">
        <v>49</v>
      </c>
      <c r="DL257">
        <v>124</v>
      </c>
      <c r="DM257" s="262">
        <v>2645</v>
      </c>
      <c r="DN257" s="262">
        <v>1699</v>
      </c>
      <c r="DO257" s="262">
        <v>22</v>
      </c>
      <c r="DP257" s="262">
        <v>12</v>
      </c>
      <c r="DQ257" s="262">
        <v>3</v>
      </c>
      <c r="DR257" s="262">
        <v>7</v>
      </c>
      <c r="DS257" s="262">
        <v>0.60170320267296884</v>
      </c>
      <c r="DT257" s="262">
        <v>0.38572650965691468</v>
      </c>
      <c r="DU257" s="262">
        <v>5.460027707603292E-3</v>
      </c>
      <c r="DV257" s="262">
        <v>3.3004645098199006E-3</v>
      </c>
      <c r="DW257" s="262">
        <v>1.0594083611767582E-3</v>
      </c>
      <c r="DX257" s="262">
        <v>2.6688941406568332E-3</v>
      </c>
      <c r="DY257" s="262">
        <v>2449.29</v>
      </c>
      <c r="DZ257" s="262">
        <v>1531.58</v>
      </c>
      <c r="EA257" s="262">
        <v>7.2</v>
      </c>
      <c r="EB257" s="262">
        <v>258.75</v>
      </c>
      <c r="EC257" s="262">
        <v>58.84</v>
      </c>
      <c r="ED257" s="262">
        <v>81.400000000000006</v>
      </c>
      <c r="EE257" s="262">
        <f t="shared" si="128"/>
        <v>0.55829872397459812</v>
      </c>
      <c r="EF257" s="262">
        <f t="shared" si="129"/>
        <v>0.34911307344782155</v>
      </c>
      <c r="EG257" s="262">
        <f t="shared" si="130"/>
        <v>1.641190227623967E-3</v>
      </c>
      <c r="EH257" s="262">
        <f t="shared" si="131"/>
        <v>5.8980273805236315E-2</v>
      </c>
      <c r="EI257" s="262">
        <f t="shared" si="132"/>
        <v>1.3412171249082531E-2</v>
      </c>
      <c r="EJ257" s="262">
        <f t="shared" si="133"/>
        <v>1.855456729563763E-2</v>
      </c>
      <c r="EK257" s="262">
        <v>1.2714918999999999E-3</v>
      </c>
      <c r="EP257" s="262">
        <v>9.5726222256310516E-4</v>
      </c>
      <c r="EQ257" s="262">
        <v>6.1932884827677328E-3</v>
      </c>
      <c r="EU257" s="262">
        <v>746.66</v>
      </c>
    </row>
    <row r="258" spans="1:151">
      <c r="A258" s="352">
        <v>9277</v>
      </c>
      <c r="B258" s="262">
        <v>9</v>
      </c>
      <c r="C258" s="262">
        <v>2</v>
      </c>
      <c r="D258" s="262">
        <v>77</v>
      </c>
      <c r="E258" s="262" t="s">
        <v>188</v>
      </c>
      <c r="F258" s="262" t="s">
        <v>2708</v>
      </c>
      <c r="G258" s="262" t="s">
        <v>2709</v>
      </c>
      <c r="H258" s="262" t="s">
        <v>2202</v>
      </c>
      <c r="I258" s="262">
        <v>1.9470350244347797E-3</v>
      </c>
      <c r="J258" s="262">
        <v>1.2529233434387181</v>
      </c>
      <c r="K258" s="262">
        <v>1.2461710870377287</v>
      </c>
      <c r="L258" s="262">
        <v>1.3979826448119854</v>
      </c>
      <c r="M258" s="262">
        <v>1.4162261549069179</v>
      </c>
      <c r="N258" s="262">
        <v>1.4868491680085882</v>
      </c>
      <c r="O258" s="262">
        <v>1.7563775510204083</v>
      </c>
      <c r="P258" s="262">
        <v>1.3124803520905375</v>
      </c>
      <c r="Q258" s="262">
        <v>1.2207100591715976</v>
      </c>
      <c r="R258" s="262">
        <v>1.2234290147401086</v>
      </c>
      <c r="S258" s="262">
        <v>1.2846846846846847</v>
      </c>
      <c r="T258" s="262">
        <v>1.2846846846846847</v>
      </c>
      <c r="U258">
        <v>4618</v>
      </c>
      <c r="V258">
        <v>2677</v>
      </c>
      <c r="W258">
        <v>13483</v>
      </c>
      <c r="X258">
        <v>6214</v>
      </c>
      <c r="Y258">
        <v>6317</v>
      </c>
      <c r="Z258">
        <v>2979</v>
      </c>
      <c r="AA258">
        <v>3053</v>
      </c>
      <c r="AB258">
        <v>0</v>
      </c>
      <c r="AC258">
        <v>5786</v>
      </c>
      <c r="AD258">
        <v>3336</v>
      </c>
      <c r="AE258">
        <v>18849</v>
      </c>
      <c r="AF258">
        <v>8932</v>
      </c>
      <c r="AG258">
        <v>9683</v>
      </c>
      <c r="AH258">
        <v>3640</v>
      </c>
      <c r="AI258" s="262">
        <v>3922</v>
      </c>
      <c r="AJ258" s="262">
        <v>0</v>
      </c>
      <c r="AK258" s="262">
        <v>0.79610780881035748</v>
      </c>
      <c r="AL258" s="262">
        <v>0.14580788752273158</v>
      </c>
      <c r="AM258" s="262">
        <v>4.5761745786173764E-2</v>
      </c>
      <c r="AN258" s="262">
        <v>9.5269114892924025E-3</v>
      </c>
      <c r="AO258" s="262">
        <v>2.7956463914447791E-3</v>
      </c>
      <c r="AP258" s="262">
        <v>2.2360077740042009E-2</v>
      </c>
      <c r="AQ258" s="262">
        <v>8.0429533363434697E-2</v>
      </c>
      <c r="AR258" s="262">
        <v>0.12689687665639293</v>
      </c>
      <c r="AS258" s="262">
        <v>0.15070967235320679</v>
      </c>
      <c r="AT258" s="262">
        <v>0.14446691140383597</v>
      </c>
      <c r="AU258" s="262">
        <v>0.16030938966214492</v>
      </c>
      <c r="AV258" s="262">
        <v>0.12281356131843971</v>
      </c>
      <c r="AW258" s="262">
        <v>6.0327057853511064E-2</v>
      </c>
      <c r="AX258" s="262">
        <v>4.3169280904611397E-2</v>
      </c>
      <c r="AY258" s="262">
        <v>8.8517638744380539E-2</v>
      </c>
      <c r="AZ258" s="262">
        <v>29331</v>
      </c>
      <c r="BA258" s="262">
        <v>5372</v>
      </c>
      <c r="BB258" s="262">
        <v>1686</v>
      </c>
      <c r="BC258" s="262">
        <v>351</v>
      </c>
      <c r="BD258" s="262">
        <v>103</v>
      </c>
      <c r="BE258" s="262">
        <v>50939</v>
      </c>
      <c r="BF258" s="262">
        <v>1</v>
      </c>
      <c r="BG258" s="262">
        <v>2</v>
      </c>
      <c r="BH258" s="262">
        <v>3.14</v>
      </c>
      <c r="BI258" s="262">
        <v>7.3</v>
      </c>
      <c r="BJ258" s="262">
        <v>29</v>
      </c>
      <c r="BK258" s="262">
        <f t="shared" si="134"/>
        <v>50918</v>
      </c>
      <c r="BL258" s="262">
        <f t="shared" si="135"/>
        <v>-21</v>
      </c>
      <c r="BM258" s="274">
        <f t="shared" si="136"/>
        <v>-4.1225779854335576E-4</v>
      </c>
      <c r="BN258" s="262">
        <f t="shared" si="137"/>
        <v>1.5500497869797931E-3</v>
      </c>
      <c r="BO258" s="262">
        <f t="shared" si="124"/>
        <v>2.838930638456053E-4</v>
      </c>
      <c r="BP258" s="262">
        <f t="shared" si="125"/>
        <v>8.9099721824961004E-5</v>
      </c>
      <c r="BQ258" s="262">
        <f t="shared" si="126"/>
        <v>1.8549230344342417E-5</v>
      </c>
      <c r="BR258" s="262">
        <f t="shared" si="127"/>
        <v>5.4432214400776887E-6</v>
      </c>
      <c r="BS258" s="262">
        <f t="shared" si="138"/>
        <v>165.85532720683787</v>
      </c>
      <c r="BT258" s="262">
        <f t="shared" si="139"/>
        <v>30.376557831479769</v>
      </c>
      <c r="BU258" s="262">
        <f t="shared" si="140"/>
        <v>9.5336702352708276</v>
      </c>
      <c r="BV258" s="262">
        <f t="shared" si="141"/>
        <v>1.9847676468446387</v>
      </c>
      <c r="BW258" s="262">
        <f t="shared" si="142"/>
        <v>0.58242469408831266</v>
      </c>
      <c r="BX258" s="262">
        <f t="shared" si="143"/>
        <v>165.85532720683787</v>
      </c>
      <c r="BY258" s="262">
        <f t="shared" si="144"/>
        <v>60.753115662959537</v>
      </c>
      <c r="BZ258" s="262">
        <f t="shared" si="145"/>
        <v>29.935724538750399</v>
      </c>
      <c r="CA258" s="262">
        <f t="shared" si="146"/>
        <v>14.488803821965861</v>
      </c>
      <c r="CB258" s="262">
        <f t="shared" si="147"/>
        <v>16.890316128561068</v>
      </c>
      <c r="CC258" s="262">
        <f t="shared" si="148"/>
        <v>287.92328735907472</v>
      </c>
      <c r="CD258" s="262">
        <f t="shared" si="149"/>
        <v>6.4379870885173656</v>
      </c>
      <c r="CE258" s="262">
        <f t="shared" si="150"/>
        <v>23.157535646756497</v>
      </c>
      <c r="CF258" s="262">
        <f t="shared" si="151"/>
        <v>36.536565882507681</v>
      </c>
      <c r="CG258" s="262">
        <f t="shared" si="152"/>
        <v>43.392824300744358</v>
      </c>
      <c r="CH258" s="262">
        <f t="shared" si="153"/>
        <v>41.595388046004651</v>
      </c>
      <c r="CI258" s="262">
        <f t="shared" si="154"/>
        <v>46.156806466051634</v>
      </c>
      <c r="CJ258" s="262">
        <f t="shared" si="155"/>
        <v>35.360884307080461</v>
      </c>
      <c r="CK258" s="262">
        <f t="shared" si="156"/>
        <v>17.36956481388399</v>
      </c>
      <c r="CL258" s="262">
        <f t="shared" si="157"/>
        <v>12.429441270983045</v>
      </c>
      <c r="CM258" s="262">
        <f t="shared" si="158"/>
        <v>25.486289536545044</v>
      </c>
      <c r="CN258" s="262">
        <f>CD258*parameters!J$4+CE258*parameters!K$4+CF258*parameters!L$4+CG258*parameters!M$4+CH258*parameters!N$4+CI258*parameters!O$4+CJ258*parameters!P$4+CK258*parameters!Q$4+CL258*parameters!R$4+CM258*parameters!S$4</f>
        <v>34774.823998675784</v>
      </c>
      <c r="CO258" s="262">
        <f t="shared" si="159"/>
        <v>27684.508935351612</v>
      </c>
      <c r="CP258" s="262">
        <f t="shared" si="160"/>
        <v>5070.443626221705</v>
      </c>
      <c r="CQ258" s="262">
        <f t="shared" si="161"/>
        <v>1591.3566555863358</v>
      </c>
      <c r="CR258" s="262">
        <f t="shared" si="162"/>
        <v>331.2966702911055</v>
      </c>
      <c r="CS258" s="262">
        <f t="shared" si="163"/>
        <v>97.218111225025254</v>
      </c>
      <c r="CT258" s="349" t="s">
        <v>4482</v>
      </c>
      <c r="CU258" t="s">
        <v>4483</v>
      </c>
      <c r="CV258" t="s">
        <v>4484</v>
      </c>
      <c r="CW258">
        <v>81199</v>
      </c>
      <c r="CX258" s="262">
        <v>1.018370910052285E-2</v>
      </c>
      <c r="CY258">
        <v>9065</v>
      </c>
      <c r="CZ258">
        <v>0.88836068999999995</v>
      </c>
      <c r="DA258">
        <v>49500</v>
      </c>
      <c r="DB258">
        <v>30627</v>
      </c>
      <c r="DC258">
        <v>504</v>
      </c>
      <c r="DD258">
        <v>323</v>
      </c>
      <c r="DE258">
        <v>96</v>
      </c>
      <c r="DF258">
        <v>151</v>
      </c>
      <c r="DG258">
        <v>43975</v>
      </c>
      <c r="DH258">
        <v>27212</v>
      </c>
      <c r="DI258">
        <v>450</v>
      </c>
      <c r="DJ258">
        <v>290</v>
      </c>
      <c r="DK258">
        <v>90</v>
      </c>
      <c r="DL258">
        <v>139</v>
      </c>
      <c r="DM258" s="262">
        <v>5525</v>
      </c>
      <c r="DN258" s="262">
        <v>3415</v>
      </c>
      <c r="DO258" s="262">
        <v>54</v>
      </c>
      <c r="DP258" s="262">
        <v>33</v>
      </c>
      <c r="DQ258" s="262">
        <v>6</v>
      </c>
      <c r="DR258" s="262">
        <v>12</v>
      </c>
      <c r="DS258" s="262">
        <v>0.60961341888446907</v>
      </c>
      <c r="DT258" s="262">
        <v>0.37718444808433599</v>
      </c>
      <c r="DU258" s="262">
        <v>6.2069729922782299E-3</v>
      </c>
      <c r="DV258" s="262">
        <v>3.9778815010037072E-3</v>
      </c>
      <c r="DW258" s="262">
        <v>1.182280569957758E-3</v>
      </c>
      <c r="DX258" s="262">
        <v>1.8596288131627237E-3</v>
      </c>
      <c r="DY258" s="262">
        <v>4051.83</v>
      </c>
      <c r="DZ258" s="262">
        <v>2533.66</v>
      </c>
      <c r="EA258" s="262">
        <v>11.91</v>
      </c>
      <c r="EB258" s="262">
        <v>428.06</v>
      </c>
      <c r="EC258" s="262">
        <v>97.35</v>
      </c>
      <c r="ED258" s="262">
        <v>134.68</v>
      </c>
      <c r="EE258" s="262">
        <f t="shared" si="128"/>
        <v>0.55829632558914988</v>
      </c>
      <c r="EF258" s="262">
        <f t="shared" si="129"/>
        <v>0.34910967841498913</v>
      </c>
      <c r="EG258" s="262">
        <f t="shared" si="130"/>
        <v>1.6410632326052119E-3</v>
      </c>
      <c r="EH258" s="262">
        <f t="shared" si="131"/>
        <v>5.8981824294625271E-2</v>
      </c>
      <c r="EI258" s="262">
        <f t="shared" si="132"/>
        <v>1.341372843779323E-2</v>
      </c>
      <c r="EJ258" s="262">
        <f t="shared" si="133"/>
        <v>1.8557380030837105E-2</v>
      </c>
      <c r="EK258" s="262">
        <v>2.1034169999999998E-3</v>
      </c>
      <c r="EP258" s="262">
        <v>1.454108020973994E-3</v>
      </c>
      <c r="EQ258" s="262">
        <v>9.4077779805049576E-3</v>
      </c>
      <c r="EU258" s="262">
        <v>1134.2</v>
      </c>
    </row>
    <row r="259" spans="1:151">
      <c r="A259" s="352">
        <v>9278</v>
      </c>
      <c r="B259" s="262">
        <v>9</v>
      </c>
      <c r="C259" s="262">
        <v>2</v>
      </c>
      <c r="D259" s="262">
        <v>78</v>
      </c>
      <c r="E259" s="262" t="s">
        <v>188</v>
      </c>
      <c r="F259" s="262" t="s">
        <v>2710</v>
      </c>
      <c r="G259" s="262" t="s">
        <v>2711</v>
      </c>
      <c r="H259" s="262" t="s">
        <v>2202</v>
      </c>
      <c r="I259" s="262">
        <v>1.6452797387761038E-3</v>
      </c>
      <c r="J259" s="262">
        <v>1.2496118012422359</v>
      </c>
      <c r="K259" s="262">
        <v>1.2095337873232059</v>
      </c>
      <c r="L259" s="262">
        <v>1.3764349343374047</v>
      </c>
      <c r="M259" s="262">
        <v>1.3331645569620254</v>
      </c>
      <c r="N259" s="262">
        <v>1.2434944237918215</v>
      </c>
      <c r="O259" s="262">
        <v>1.3532305673991472</v>
      </c>
      <c r="P259" s="262">
        <v>1.2403669724770643</v>
      </c>
      <c r="Q259" s="262">
        <v>1.1762162162162162</v>
      </c>
      <c r="R259" s="262">
        <v>1.2123335669236159</v>
      </c>
      <c r="S259" s="262">
        <v>1.2988313856427378</v>
      </c>
      <c r="T259" s="262">
        <v>1.2988313856427378</v>
      </c>
      <c r="U259">
        <v>2576</v>
      </c>
      <c r="V259">
        <v>1909</v>
      </c>
      <c r="W259">
        <v>10889</v>
      </c>
      <c r="X259">
        <v>5564</v>
      </c>
      <c r="Y259">
        <v>6319</v>
      </c>
      <c r="Z259">
        <v>3277</v>
      </c>
      <c r="AA259">
        <v>3295</v>
      </c>
      <c r="AB259">
        <v>0</v>
      </c>
      <c r="AC259">
        <v>3219</v>
      </c>
      <c r="AD259">
        <v>2309</v>
      </c>
      <c r="AE259">
        <v>14988</v>
      </c>
      <c r="AF259">
        <v>7273</v>
      </c>
      <c r="AG259">
        <v>8182</v>
      </c>
      <c r="AH259">
        <v>3906</v>
      </c>
      <c r="AI259" s="262">
        <v>4279</v>
      </c>
      <c r="AJ259" s="262">
        <v>0</v>
      </c>
      <c r="AK259" s="262">
        <v>0.78505123181190373</v>
      </c>
      <c r="AL259" s="262">
        <v>0.17197186265377573</v>
      </c>
      <c r="AM259" s="262">
        <v>3.9154594802942214E-2</v>
      </c>
      <c r="AN259" s="262">
        <v>2.7623422092313624E-3</v>
      </c>
      <c r="AO259" s="262">
        <v>1.059968522146918E-3</v>
      </c>
      <c r="AP259" s="262">
        <v>1.7168859918829171E-2</v>
      </c>
      <c r="AQ259" s="262">
        <v>5.1186815889804449E-2</v>
      </c>
      <c r="AR259" s="262">
        <v>0.10505472881564383</v>
      </c>
      <c r="AS259" s="262">
        <v>0.15493789201820193</v>
      </c>
      <c r="AT259" s="262">
        <v>0.16977001598819333</v>
      </c>
      <c r="AU259" s="262">
        <v>0.18644693149674088</v>
      </c>
      <c r="AV259" s="262">
        <v>0.13171811585290863</v>
      </c>
      <c r="AW259" s="262">
        <v>6.3460828926331328E-2</v>
      </c>
      <c r="AX259" s="262">
        <v>4.3364899766326404E-2</v>
      </c>
      <c r="AY259" s="262">
        <v>7.6890911327020042E-2</v>
      </c>
      <c r="AZ259" s="262">
        <v>24441</v>
      </c>
      <c r="BA259" s="262">
        <v>5354</v>
      </c>
      <c r="BB259" s="262">
        <v>1219</v>
      </c>
      <c r="BC259" s="262">
        <v>86</v>
      </c>
      <c r="BD259" s="262">
        <v>33</v>
      </c>
      <c r="BE259" s="262">
        <v>40655</v>
      </c>
      <c r="BF259" s="262">
        <v>1</v>
      </c>
      <c r="BG259" s="262">
        <v>2</v>
      </c>
      <c r="BH259" s="262">
        <v>3.6</v>
      </c>
      <c r="BI259" s="262">
        <v>8</v>
      </c>
      <c r="BJ259" s="262">
        <v>13</v>
      </c>
      <c r="BK259" s="262">
        <f t="shared" si="134"/>
        <v>40654</v>
      </c>
      <c r="BL259" s="262">
        <f t="shared" si="135"/>
        <v>-1</v>
      </c>
      <c r="BM259" s="274">
        <f t="shared" si="136"/>
        <v>-2.4597220514081907E-5</v>
      </c>
      <c r="BN259" s="262">
        <f t="shared" si="137"/>
        <v>1.2916288856013476E-3</v>
      </c>
      <c r="BO259" s="262">
        <f t="shared" ref="BO259:BO322" si="164">BA259/SUM($AZ$3:$BD$414)</f>
        <v>2.8294182126384414E-4</v>
      </c>
      <c r="BP259" s="262">
        <f t="shared" ref="BP259:BP322" si="165">BB259/SUM($AZ$3:$BD$414)</f>
        <v>6.4420261509268961E-5</v>
      </c>
      <c r="BQ259" s="262">
        <f t="shared" ref="BQ259:BQ322" si="166">BC259/SUM($AZ$3:$BD$414)</f>
        <v>4.5448256684143808E-6</v>
      </c>
      <c r="BR259" s="262">
        <f t="shared" ref="BR259:BR322" si="167">BD259/SUM($AZ$3:$BD$414)</f>
        <v>1.7439447332287742E-6</v>
      </c>
      <c r="BS259" s="262">
        <f t="shared" si="138"/>
        <v>138.20429075934419</v>
      </c>
      <c r="BT259" s="262">
        <f t="shared" si="139"/>
        <v>30.274774875231323</v>
      </c>
      <c r="BU259" s="262">
        <f t="shared" si="140"/>
        <v>6.892967981491779</v>
      </c>
      <c r="BV259" s="262">
        <f t="shared" si="141"/>
        <v>0.48629634652033876</v>
      </c>
      <c r="BW259" s="262">
        <f t="shared" si="142"/>
        <v>0.18660208645547885</v>
      </c>
      <c r="BX259" s="262">
        <f t="shared" si="143"/>
        <v>138.20429075934419</v>
      </c>
      <c r="BY259" s="262">
        <f t="shared" si="144"/>
        <v>60.549549750462646</v>
      </c>
      <c r="BZ259" s="262">
        <f t="shared" si="145"/>
        <v>24.814684733370406</v>
      </c>
      <c r="CA259" s="262">
        <f t="shared" si="146"/>
        <v>3.8903707721627101</v>
      </c>
      <c r="CB259" s="262">
        <f t="shared" si="147"/>
        <v>2.4258271239212252</v>
      </c>
      <c r="CC259" s="262">
        <f t="shared" si="148"/>
        <v>229.88472313926115</v>
      </c>
      <c r="CD259" s="262">
        <f t="shared" si="149"/>
        <v>3.9468586090568016</v>
      </c>
      <c r="CE259" s="262">
        <f t="shared" si="150"/>
        <v>11.76706699920803</v>
      </c>
      <c r="CF259" s="262">
        <f t="shared" si="151"/>
        <v>24.150477248254443</v>
      </c>
      <c r="CG259" s="262">
        <f t="shared" si="152"/>
        <v>35.617854410385092</v>
      </c>
      <c r="CH259" s="262">
        <f t="shared" si="153"/>
        <v>39.027533122793763</v>
      </c>
      <c r="CI259" s="262">
        <f t="shared" si="154"/>
        <v>42.861301227293069</v>
      </c>
      <c r="CJ259" s="262">
        <f t="shared" si="155"/>
        <v>30.279982595271026</v>
      </c>
      <c r="CK259" s="262">
        <f t="shared" si="156"/>
        <v>14.588675087917693</v>
      </c>
      <c r="CL259" s="262">
        <f t="shared" si="157"/>
        <v>9.9689279767437569</v>
      </c>
      <c r="CM259" s="262">
        <f t="shared" si="158"/>
        <v>17.676045862337482</v>
      </c>
      <c r="CN259" s="262">
        <f>CD259*parameters!J$4+CE259*parameters!K$4+CF259*parameters!L$4+CG259*parameters!M$4+CH259*parameters!N$4+CI259*parameters!O$4+CJ259*parameters!P$4+CK259*parameters!Q$4+CL259*parameters!R$4+CM259*parameters!S$4</f>
        <v>28331.54629224983</v>
      </c>
      <c r="CO259" s="262">
        <f t="shared" si="159"/>
        <v>22241.715315866702</v>
      </c>
      <c r="CP259" s="262">
        <f t="shared" si="160"/>
        <v>4872.2287877398767</v>
      </c>
      <c r="CQ259" s="262">
        <f t="shared" si="161"/>
        <v>1109.310215213842</v>
      </c>
      <c r="CR259" s="262">
        <f t="shared" si="162"/>
        <v>78.261426175874007</v>
      </c>
      <c r="CS259" s="262">
        <f t="shared" si="163"/>
        <v>30.030547253533047</v>
      </c>
      <c r="CT259" s="349" t="s">
        <v>4485</v>
      </c>
      <c r="CU259" t="s">
        <v>4486</v>
      </c>
      <c r="CV259" t="s">
        <v>4487</v>
      </c>
      <c r="CW259">
        <v>67340</v>
      </c>
      <c r="CX259" s="262">
        <v>8.445559315129603E-3</v>
      </c>
      <c r="CY259">
        <v>3732</v>
      </c>
      <c r="CZ259">
        <v>0.94457974</v>
      </c>
      <c r="DA259">
        <v>40609</v>
      </c>
      <c r="DB259">
        <v>25820</v>
      </c>
      <c r="DC259">
        <v>476</v>
      </c>
      <c r="DD259">
        <v>272</v>
      </c>
      <c r="DE259">
        <v>60</v>
      </c>
      <c r="DF259">
        <v>99</v>
      </c>
      <c r="DG259">
        <v>38358</v>
      </c>
      <c r="DH259">
        <v>24389</v>
      </c>
      <c r="DI259">
        <v>452</v>
      </c>
      <c r="DJ259">
        <v>261</v>
      </c>
      <c r="DK259">
        <v>60</v>
      </c>
      <c r="DL259">
        <v>98</v>
      </c>
      <c r="DM259" s="262">
        <v>2251</v>
      </c>
      <c r="DN259" s="262">
        <v>1431</v>
      </c>
      <c r="DO259" s="262">
        <v>24</v>
      </c>
      <c r="DP259" s="262">
        <v>11</v>
      </c>
      <c r="DQ259" s="262">
        <v>0</v>
      </c>
      <c r="DR259" s="262">
        <v>1</v>
      </c>
      <c r="DS259" s="262">
        <v>0.60304425304425302</v>
      </c>
      <c r="DT259" s="262">
        <v>0.38342738342738342</v>
      </c>
      <c r="DU259" s="262">
        <v>7.068607068607069E-3</v>
      </c>
      <c r="DV259" s="262">
        <v>4.0392040392040396E-3</v>
      </c>
      <c r="DW259" s="262">
        <v>8.9100089100089099E-4</v>
      </c>
      <c r="DX259" s="262">
        <v>1.4701514701514701E-3</v>
      </c>
      <c r="DY259" s="262">
        <v>3360.27</v>
      </c>
      <c r="DZ259" s="262">
        <v>2101.2199999999998</v>
      </c>
      <c r="EA259" s="262">
        <v>9.8699999999999992</v>
      </c>
      <c r="EB259" s="262">
        <v>354.99</v>
      </c>
      <c r="EC259" s="262">
        <v>80.739999999999995</v>
      </c>
      <c r="ED259" s="262">
        <v>111.68</v>
      </c>
      <c r="EE259" s="262">
        <f t="shared" ref="EE259:EE322" si="168">DY259/SUM($DY259:$ED259)</f>
        <v>0.55829845632911712</v>
      </c>
      <c r="EF259" s="262">
        <f t="shared" ref="EF259:EF322" si="169">DZ259/SUM($DY259:$ED259)</f>
        <v>0.3491111971382857</v>
      </c>
      <c r="EG259" s="262">
        <f t="shared" ref="EG259:EG322" si="170">EA259/SUM($DY259:$ED259)</f>
        <v>1.6398699402037293E-3</v>
      </c>
      <c r="EH259" s="262">
        <f t="shared" ref="EH259:EH322" si="171">EB259/SUM($DY259:$ED259)</f>
        <v>5.8980489369090366E-2</v>
      </c>
      <c r="EI259" s="262">
        <f t="shared" ref="EI259:EI322" si="172">EC259/SUM($DY259:$ED259)</f>
        <v>1.3414701010339323E-2</v>
      </c>
      <c r="EJ259" s="262">
        <f t="shared" ref="EJ259:EJ322" si="173">ED259/SUM($DY259:$ED259)</f>
        <v>1.8555286212963779E-2</v>
      </c>
      <c r="EK259" s="262">
        <v>1.7444073E-3</v>
      </c>
      <c r="EP259" s="262">
        <v>1.1950131353327441E-3</v>
      </c>
      <c r="EQ259" s="262">
        <v>7.7314876878728442E-3</v>
      </c>
      <c r="EU259" s="262">
        <v>932.11</v>
      </c>
    </row>
    <row r="260" spans="1:151">
      <c r="A260" s="352">
        <v>9279</v>
      </c>
      <c r="B260" s="262">
        <v>9</v>
      </c>
      <c r="C260" s="262">
        <v>2</v>
      </c>
      <c r="D260" s="262">
        <v>79</v>
      </c>
      <c r="E260" s="262" t="s">
        <v>188</v>
      </c>
      <c r="F260" s="262" t="s">
        <v>2712</v>
      </c>
      <c r="G260" s="262" t="s">
        <v>2713</v>
      </c>
      <c r="H260" s="262" t="s">
        <v>2202</v>
      </c>
      <c r="I260" s="262">
        <v>1.5282240544093847E-3</v>
      </c>
      <c r="J260" s="262">
        <v>1.2065985860172821</v>
      </c>
      <c r="K260" s="262">
        <v>1.1823638042474607</v>
      </c>
      <c r="L260" s="262">
        <v>1.4045906807211113</v>
      </c>
      <c r="M260" s="262">
        <v>1.3507588532883643</v>
      </c>
      <c r="N260" s="262">
        <v>1.2669126691266912</v>
      </c>
      <c r="O260" s="262">
        <v>1.5568862275449102</v>
      </c>
      <c r="P260" s="262">
        <v>1.4062611170401993</v>
      </c>
      <c r="Q260" s="262">
        <v>1.2792852415618796</v>
      </c>
      <c r="R260" s="262">
        <v>1.2870285188592456</v>
      </c>
      <c r="S260" s="262">
        <v>1.2039473684210527</v>
      </c>
      <c r="T260" s="262">
        <v>1.2039473684210527</v>
      </c>
      <c r="U260">
        <v>2546</v>
      </c>
      <c r="V260">
        <v>2166</v>
      </c>
      <c r="W260">
        <v>10151</v>
      </c>
      <c r="X260">
        <v>5184</v>
      </c>
      <c r="Y260">
        <v>5817</v>
      </c>
      <c r="Z260">
        <v>2598</v>
      </c>
      <c r="AA260">
        <v>2508</v>
      </c>
      <c r="AB260">
        <v>0</v>
      </c>
      <c r="AC260">
        <v>3072</v>
      </c>
      <c r="AD260">
        <v>2561</v>
      </c>
      <c r="AE260">
        <v>14258</v>
      </c>
      <c r="AF260">
        <v>6866</v>
      </c>
      <c r="AG260">
        <v>8633</v>
      </c>
      <c r="AH260">
        <v>3332</v>
      </c>
      <c r="AI260" s="262">
        <v>3020</v>
      </c>
      <c r="AJ260" s="262">
        <v>0</v>
      </c>
      <c r="AK260" s="262">
        <v>0.80430873504391731</v>
      </c>
      <c r="AL260" s="262">
        <v>0.14143440071927518</v>
      </c>
      <c r="AM260" s="262">
        <v>4.2326578601563039E-2</v>
      </c>
      <c r="AN260" s="262">
        <v>9.7171311985614489E-3</v>
      </c>
      <c r="AO260" s="262">
        <v>2.2131544366830349E-3</v>
      </c>
      <c r="AP260" s="262">
        <v>2.0243945914287898E-2</v>
      </c>
      <c r="AQ260" s="262">
        <v>7.1605001145883737E-2</v>
      </c>
      <c r="AR260" s="262">
        <v>0.12976496651473096</v>
      </c>
      <c r="AS260" s="262">
        <v>0.15018716100939625</v>
      </c>
      <c r="AT260" s="262">
        <v>0.16098393216368312</v>
      </c>
      <c r="AU260" s="262">
        <v>0.17231544905910215</v>
      </c>
      <c r="AV260" s="262">
        <v>0.13012146367548572</v>
      </c>
      <c r="AW260" s="262">
        <v>5.9993379338443127E-2</v>
      </c>
      <c r="AX260" s="262">
        <v>3.9112831351378878E-2</v>
      </c>
      <c r="AY260" s="262">
        <v>6.5671869827608156E-2</v>
      </c>
      <c r="AZ260" s="262">
        <v>23259</v>
      </c>
      <c r="BA260" s="262">
        <v>4090</v>
      </c>
      <c r="BB260" s="262">
        <v>1224</v>
      </c>
      <c r="BC260" s="262">
        <v>281</v>
      </c>
      <c r="BD260" s="262">
        <v>64</v>
      </c>
      <c r="BE260" s="262">
        <v>39274</v>
      </c>
      <c r="BF260" s="262">
        <v>1</v>
      </c>
      <c r="BG260" s="262">
        <v>2</v>
      </c>
      <c r="BH260" s="262">
        <v>3.69</v>
      </c>
      <c r="BI260" s="262">
        <v>7.5</v>
      </c>
      <c r="BJ260" s="262">
        <v>19</v>
      </c>
      <c r="BK260" s="262">
        <f t="shared" ref="BK260:BK323" si="174">ROUND(AZ260+BA260*2+BB260*BH260+BC260*BI260+BD260*BJ260,0)</f>
        <v>39279</v>
      </c>
      <c r="BL260" s="262">
        <f t="shared" ref="BL260:BL323" si="175">BK260-BE260</f>
        <v>5</v>
      </c>
      <c r="BM260" s="274">
        <f t="shared" ref="BM260:BM323" si="176">BL260/BE260</f>
        <v>1.2731068900544889E-4</v>
      </c>
      <c r="BN260" s="262">
        <f t="shared" ref="BN260:BN323" si="177">AZ260/SUM($AZ$3:$BD$414)</f>
        <v>1.2291639560656987E-3</v>
      </c>
      <c r="BO260" s="262">
        <f t="shared" si="164"/>
        <v>2.1614345330017232E-4</v>
      </c>
      <c r="BP260" s="262">
        <f t="shared" si="165"/>
        <v>6.4684495559758166E-5</v>
      </c>
      <c r="BQ260" s="262">
        <f t="shared" si="166"/>
        <v>1.4849953637493501E-5</v>
      </c>
      <c r="BR260" s="262">
        <f t="shared" si="167"/>
        <v>3.3821958462618649E-6</v>
      </c>
      <c r="BS260" s="262">
        <f t="shared" ref="BS260:BS323" si="178">BN260*107000</f>
        <v>131.52054329902975</v>
      </c>
      <c r="BT260" s="262">
        <f t="shared" ref="BT260:BT323" si="179">BO260*107000</f>
        <v>23.127349503118438</v>
      </c>
      <c r="BU260" s="262">
        <f t="shared" ref="BU260:BU323" si="180">BP260*107000</f>
        <v>6.9212410248941234</v>
      </c>
      <c r="BV260" s="262">
        <f t="shared" ref="BV260:BV323" si="181">BQ260*107000</f>
        <v>1.5889450392118047</v>
      </c>
      <c r="BW260" s="262">
        <f t="shared" ref="BW260:BW323" si="182">BR260*107000</f>
        <v>0.36189495555001955</v>
      </c>
      <c r="BX260" s="262">
        <f t="shared" ref="BX260:BX323" si="183">BS260*BF260</f>
        <v>131.52054329902975</v>
      </c>
      <c r="BY260" s="262">
        <f t="shared" ref="BY260:BY323" si="184">BT260*BG260</f>
        <v>46.254699006236876</v>
      </c>
      <c r="BZ260" s="262">
        <f t="shared" ref="BZ260:BZ323" si="185">BU260*BH260</f>
        <v>25.539379381859316</v>
      </c>
      <c r="CA260" s="262">
        <f t="shared" ref="CA260:CA323" si="186">BV260*BI260</f>
        <v>11.917087794088536</v>
      </c>
      <c r="CB260" s="262">
        <f t="shared" ref="CB260:CB323" si="187">BW260*BJ260</f>
        <v>6.8760041554503717</v>
      </c>
      <c r="CC260" s="262">
        <f t="shared" ref="CC260:CC323" si="188">SUM(BX260:CB260)</f>
        <v>222.10771363666484</v>
      </c>
      <c r="CD260" s="262">
        <f t="shared" ref="CD260:CD323" si="189">$CC260*AP260</f>
        <v>4.4963365420067873</v>
      </c>
      <c r="CE260" s="262">
        <f t="shared" ref="CE260:CE323" si="190">$CC260*AQ260</f>
        <v>15.904023089463003</v>
      </c>
      <c r="CF260" s="262">
        <f t="shared" ref="CF260:CF323" si="191">$CC260*AR260</f>
        <v>28.821800022725267</v>
      </c>
      <c r="CG260" s="262">
        <f t="shared" ref="CG260:CG323" si="192">$CC260*AS260</f>
        <v>33.357726949378659</v>
      </c>
      <c r="CH260" s="262">
        <f t="shared" ref="CH260:CH323" si="193">$CC260*AT260</f>
        <v>35.755773105115608</v>
      </c>
      <c r="CI260" s="262">
        <f t="shared" ref="CI260:CI323" si="194">$CC260*AU260</f>
        <v>38.272590414792369</v>
      </c>
      <c r="CJ260" s="262">
        <f t="shared" ref="CJ260:CJ323" si="195">$CC260*AV260</f>
        <v>28.900980792018469</v>
      </c>
      <c r="CK260" s="262">
        <f t="shared" ref="CK260:CK323" si="196">$CC260*AW260</f>
        <v>13.324992318198731</v>
      </c>
      <c r="CL260" s="262">
        <f t="shared" ref="CL260:CL323" si="197">$CC260*AX260</f>
        <v>8.6872615453112267</v>
      </c>
      <c r="CM260" s="262">
        <f t="shared" ref="CM260:CM323" si="198">$CC260*AY260</f>
        <v>14.586228857654723</v>
      </c>
      <c r="CN260" s="262">
        <f>CD260*parameters!J$4+CE260*parameters!K$4+CF260*parameters!L$4+CG260*parameters!M$4+CH260*parameters!N$4+CI260*parameters!O$4+CJ260*parameters!P$4+CK260*parameters!Q$4+CL260*parameters!R$4+CM260*parameters!S$4</f>
        <v>26285.866213033441</v>
      </c>
      <c r="CO260" s="262">
        <f t="shared" ref="CO260:CO323" si="199">$CN260*AK260</f>
        <v>21141.951803338572</v>
      </c>
      <c r="CP260" s="262">
        <f t="shared" ref="CP260:CP323" si="200">$CN260*AL260</f>
        <v>3717.7257352274282</v>
      </c>
      <c r="CQ260" s="262">
        <f t="shared" ref="CQ260:CQ323" si="201">$CN260*AM260</f>
        <v>1112.5907823761302</v>
      </c>
      <c r="CR260" s="262">
        <f t="shared" ref="CR260:CR323" si="202">$CN260*AN260</f>
        <v>255.42321065987954</v>
      </c>
      <c r="CS260" s="262">
        <f t="shared" ref="CS260:CS323" si="203">$CN260*AO260</f>
        <v>58.174681431431644</v>
      </c>
      <c r="CT260" s="349" t="s">
        <v>4488</v>
      </c>
      <c r="CU260" t="s">
        <v>4489</v>
      </c>
      <c r="CV260" t="s">
        <v>4490</v>
      </c>
      <c r="CW260">
        <v>67358</v>
      </c>
      <c r="CX260" s="262">
        <v>8.447816815392039E-3</v>
      </c>
      <c r="CY260">
        <v>8171</v>
      </c>
      <c r="CZ260">
        <v>0.87869295000000003</v>
      </c>
      <c r="DA260">
        <v>38573</v>
      </c>
      <c r="DB260">
        <v>27843</v>
      </c>
      <c r="DC260">
        <v>518</v>
      </c>
      <c r="DD260">
        <v>159</v>
      </c>
      <c r="DE260">
        <v>126</v>
      </c>
      <c r="DF260">
        <v>137</v>
      </c>
      <c r="DG260">
        <v>33894</v>
      </c>
      <c r="DH260">
        <v>24466</v>
      </c>
      <c r="DI260">
        <v>455</v>
      </c>
      <c r="DJ260">
        <v>144</v>
      </c>
      <c r="DK260">
        <v>114</v>
      </c>
      <c r="DL260">
        <v>124</v>
      </c>
      <c r="DM260" s="262">
        <v>4679</v>
      </c>
      <c r="DN260" s="262">
        <v>3377</v>
      </c>
      <c r="DO260" s="262">
        <v>63</v>
      </c>
      <c r="DP260" s="262">
        <v>15</v>
      </c>
      <c r="DQ260" s="262">
        <v>12</v>
      </c>
      <c r="DR260" s="262">
        <v>13</v>
      </c>
      <c r="DS260" s="262">
        <v>0.57265655156031947</v>
      </c>
      <c r="DT260" s="262">
        <v>0.41335847263873632</v>
      </c>
      <c r="DU260" s="262">
        <v>7.6902520858695327E-3</v>
      </c>
      <c r="DV260" s="262">
        <v>2.3605213931530032E-3</v>
      </c>
      <c r="DW260" s="262">
        <v>1.8706018587250216E-3</v>
      </c>
      <c r="DX260" s="262">
        <v>2.0339083702010153E-3</v>
      </c>
      <c r="DY260" s="262">
        <v>3361.17</v>
      </c>
      <c r="DZ260" s="262">
        <v>2101.7800000000002</v>
      </c>
      <c r="EA260" s="262">
        <v>9.8699999999999992</v>
      </c>
      <c r="EB260" s="262">
        <v>355.09</v>
      </c>
      <c r="EC260" s="262">
        <v>80.75</v>
      </c>
      <c r="ED260" s="262">
        <v>111.72</v>
      </c>
      <c r="EE260" s="262">
        <f t="shared" si="168"/>
        <v>0.55829864560044373</v>
      </c>
      <c r="EF260" s="262">
        <f t="shared" si="169"/>
        <v>0.3491108534677213</v>
      </c>
      <c r="EG260" s="262">
        <f t="shared" si="170"/>
        <v>1.6394313980180649E-3</v>
      </c>
      <c r="EH260" s="262">
        <f t="shared" si="171"/>
        <v>5.8981326760104827E-2</v>
      </c>
      <c r="EI260" s="262">
        <f t="shared" si="172"/>
        <v>1.3412774608911727E-2</v>
      </c>
      <c r="EJ260" s="262">
        <f t="shared" si="173"/>
        <v>1.8556968164800226E-2</v>
      </c>
      <c r="EK260" s="262">
        <v>1.7448702E-3</v>
      </c>
      <c r="EP260" s="262">
        <v>1.1239995433486925E-3</v>
      </c>
      <c r="EQ260" s="262">
        <v>7.2720444433904781E-3</v>
      </c>
      <c r="EU260" s="262">
        <v>876.72</v>
      </c>
    </row>
    <row r="261" spans="1:151">
      <c r="A261" s="352">
        <v>9361</v>
      </c>
      <c r="B261" s="262">
        <v>9</v>
      </c>
      <c r="C261" s="262">
        <v>3</v>
      </c>
      <c r="D261" s="262">
        <v>61</v>
      </c>
      <c r="E261" s="262" t="s">
        <v>188</v>
      </c>
      <c r="F261" s="262" t="s">
        <v>2714</v>
      </c>
      <c r="G261" s="262" t="s">
        <v>2715</v>
      </c>
      <c r="H261" s="262" t="s">
        <v>2202</v>
      </c>
      <c r="I261" s="262">
        <v>4.9617870000863516E-4</v>
      </c>
      <c r="J261" s="262">
        <v>2.451003541912633</v>
      </c>
      <c r="K261" s="262">
        <v>2.2618556701030927</v>
      </c>
      <c r="L261" s="262">
        <v>2.6257889990982868</v>
      </c>
      <c r="M261" s="262">
        <v>2.0445486518171161</v>
      </c>
      <c r="N261" s="262">
        <v>1.8103975535168195</v>
      </c>
      <c r="O261" s="262">
        <v>2.9546539379474939</v>
      </c>
      <c r="P261" s="262">
        <v>1.8839999999999999</v>
      </c>
      <c r="Q261" s="262">
        <v>1.7394736842105263</v>
      </c>
      <c r="R261" s="262">
        <v>2.0905797101449277</v>
      </c>
      <c r="S261" s="262">
        <v>1.3435114503816794</v>
      </c>
      <c r="T261" s="262">
        <v>1.3435114503816794</v>
      </c>
      <c r="U261">
        <v>847</v>
      </c>
      <c r="V261">
        <v>970</v>
      </c>
      <c r="W261">
        <v>4436</v>
      </c>
      <c r="X261">
        <v>1180</v>
      </c>
      <c r="Y261">
        <v>1169</v>
      </c>
      <c r="Z261">
        <v>656</v>
      </c>
      <c r="AA261">
        <v>721</v>
      </c>
      <c r="AB261">
        <v>0</v>
      </c>
      <c r="AC261">
        <v>2076</v>
      </c>
      <c r="AD261">
        <v>2194</v>
      </c>
      <c r="AE261">
        <v>11648</v>
      </c>
      <c r="AF261">
        <v>2336</v>
      </c>
      <c r="AG261">
        <v>2651</v>
      </c>
      <c r="AH261">
        <v>1238</v>
      </c>
      <c r="AI261" s="262">
        <v>968</v>
      </c>
      <c r="AJ261" s="262">
        <v>0</v>
      </c>
      <c r="AK261" s="262">
        <v>0.57492810735967625</v>
      </c>
      <c r="AL261" s="262">
        <v>0.16913409308765576</v>
      </c>
      <c r="AM261" s="262">
        <v>0.18457769730535734</v>
      </c>
      <c r="AN261" s="262">
        <v>6.2306954947278732E-2</v>
      </c>
      <c r="AO261" s="262">
        <v>9.0531473000319516E-3</v>
      </c>
      <c r="AP261" s="262">
        <v>5.4706752094627893E-2</v>
      </c>
      <c r="AQ261" s="262">
        <v>0.19154083964335319</v>
      </c>
      <c r="AR261" s="262">
        <v>0.23522559254446884</v>
      </c>
      <c r="AS261" s="262">
        <v>0.1940499126304942</v>
      </c>
      <c r="AT261" s="262">
        <v>0.13020296608270979</v>
      </c>
      <c r="AU261" s="262">
        <v>9.2746090774676285E-2</v>
      </c>
      <c r="AV261" s="262">
        <v>4.6373045387338142E-2</v>
      </c>
      <c r="AW261" s="262">
        <v>2.0744657018683634E-2</v>
      </c>
      <c r="AX261" s="262">
        <v>1.1649267440297505E-2</v>
      </c>
      <c r="AY261" s="262">
        <v>2.2760876383350507E-2</v>
      </c>
      <c r="AZ261" s="262">
        <v>5398</v>
      </c>
      <c r="BA261" s="262">
        <v>1588</v>
      </c>
      <c r="BB261" s="262">
        <v>1733</v>
      </c>
      <c r="BC261" s="262">
        <v>585</v>
      </c>
      <c r="BD261" s="262">
        <v>85</v>
      </c>
      <c r="BE261" s="262">
        <v>22377</v>
      </c>
      <c r="BF261" s="262">
        <v>1</v>
      </c>
      <c r="BG261" s="262">
        <v>2</v>
      </c>
      <c r="BH261" s="262">
        <v>3.64</v>
      </c>
      <c r="BI261" s="262">
        <v>10</v>
      </c>
      <c r="BJ261" s="262">
        <v>19</v>
      </c>
      <c r="BK261" s="262">
        <f t="shared" si="174"/>
        <v>22347</v>
      </c>
      <c r="BL261" s="262">
        <f t="shared" si="175"/>
        <v>-30</v>
      </c>
      <c r="BM261" s="274">
        <f t="shared" si="176"/>
        <v>-1.340662287169862E-3</v>
      </c>
      <c r="BN261" s="262">
        <f t="shared" si="177"/>
        <v>2.8526708090814918E-4</v>
      </c>
      <c r="BO261" s="262">
        <f t="shared" si="164"/>
        <v>8.3920734435372527E-5</v>
      </c>
      <c r="BP261" s="262">
        <f t="shared" si="165"/>
        <v>9.158352189955956E-5</v>
      </c>
      <c r="BQ261" s="262">
        <f t="shared" si="166"/>
        <v>3.0915383907237358E-5</v>
      </c>
      <c r="BR261" s="262">
        <f t="shared" si="167"/>
        <v>4.4919788583165393E-6</v>
      </c>
      <c r="BS261" s="262">
        <f t="shared" si="178"/>
        <v>30.523577657171963</v>
      </c>
      <c r="BT261" s="262">
        <f t="shared" si="179"/>
        <v>8.9795185845848611</v>
      </c>
      <c r="BU261" s="262">
        <f t="shared" si="180"/>
        <v>9.7994368432528738</v>
      </c>
      <c r="BV261" s="262">
        <f t="shared" si="181"/>
        <v>3.3079460780743974</v>
      </c>
      <c r="BW261" s="262">
        <f t="shared" si="182"/>
        <v>0.48064173783986969</v>
      </c>
      <c r="BX261" s="262">
        <f t="shared" si="183"/>
        <v>30.523577657171963</v>
      </c>
      <c r="BY261" s="262">
        <f t="shared" si="184"/>
        <v>17.959037169169722</v>
      </c>
      <c r="BZ261" s="262">
        <f t="shared" si="185"/>
        <v>35.669950109440464</v>
      </c>
      <c r="CA261" s="262">
        <f t="shared" si="186"/>
        <v>33.079460780743972</v>
      </c>
      <c r="CB261" s="262">
        <f t="shared" si="187"/>
        <v>9.1321930189575244</v>
      </c>
      <c r="CC261" s="262">
        <f t="shared" si="188"/>
        <v>126.36421873548365</v>
      </c>
      <c r="CD261" s="262">
        <f t="shared" si="189"/>
        <v>6.9129759879934376</v>
      </c>
      <c r="CE261" s="262">
        <f t="shared" si="190"/>
        <v>24.203908557470882</v>
      </c>
      <c r="CF261" s="262">
        <f t="shared" si="191"/>
        <v>29.724098228473011</v>
      </c>
      <c r="CG261" s="262">
        <f t="shared" si="192"/>
        <v>24.520965605241262</v>
      </c>
      <c r="CH261" s="262">
        <f t="shared" si="193"/>
        <v>16.452996086084298</v>
      </c>
      <c r="CI261" s="262">
        <f t="shared" si="194"/>
        <v>11.719787301512216</v>
      </c>
      <c r="CJ261" s="262">
        <f t="shared" si="195"/>
        <v>5.8598936507561081</v>
      </c>
      <c r="CK261" s="262">
        <f t="shared" si="196"/>
        <v>2.6213823771015248</v>
      </c>
      <c r="CL261" s="262">
        <f t="shared" si="197"/>
        <v>1.4720505789339016</v>
      </c>
      <c r="CM261" s="262">
        <f t="shared" si="198"/>
        <v>2.8761603619170075</v>
      </c>
      <c r="CN261" s="262">
        <f>CD261*parameters!J$4+CE261*parameters!K$4+CF261*parameters!L$4+CG261*parameters!M$4+CH261*parameters!N$4+CI261*parameters!O$4+CJ261*parameters!P$4+CK261*parameters!Q$4+CL261*parameters!R$4+CM261*parameters!S$4</f>
        <v>10966.890047717485</v>
      </c>
      <c r="CO261" s="262">
        <f t="shared" si="199"/>
        <v>6305.1733387558834</v>
      </c>
      <c r="CP261" s="262">
        <f t="shared" si="200"/>
        <v>1854.8750022127344</v>
      </c>
      <c r="CQ261" s="262">
        <f t="shared" si="201"/>
        <v>2024.2433116087338</v>
      </c>
      <c r="CR261" s="262">
        <f t="shared" si="202"/>
        <v>683.31352411489286</v>
      </c>
      <c r="CS261" s="262">
        <f t="shared" si="203"/>
        <v>99.284871025240832</v>
      </c>
      <c r="CT261" s="349" t="s">
        <v>4491</v>
      </c>
      <c r="CU261" t="s">
        <v>4492</v>
      </c>
      <c r="CV261" t="s">
        <v>4493</v>
      </c>
      <c r="CW261">
        <v>24754</v>
      </c>
      <c r="CX261" s="262">
        <v>3.1045645275722929E-3</v>
      </c>
      <c r="CY261">
        <v>3075</v>
      </c>
      <c r="CZ261">
        <v>0.87577764999999996</v>
      </c>
      <c r="DA261">
        <v>16103</v>
      </c>
      <c r="DB261">
        <v>8205</v>
      </c>
      <c r="DC261">
        <v>126</v>
      </c>
      <c r="DD261">
        <v>211</v>
      </c>
      <c r="DE261">
        <v>42</v>
      </c>
      <c r="DF261">
        <v>67</v>
      </c>
      <c r="DG261">
        <v>14103</v>
      </c>
      <c r="DH261">
        <v>7186</v>
      </c>
      <c r="DI261">
        <v>110</v>
      </c>
      <c r="DJ261">
        <v>185</v>
      </c>
      <c r="DK261">
        <v>37</v>
      </c>
      <c r="DL261">
        <v>59</v>
      </c>
      <c r="DM261" s="262">
        <v>2000</v>
      </c>
      <c r="DN261" s="262">
        <v>1019</v>
      </c>
      <c r="DO261" s="262">
        <v>16</v>
      </c>
      <c r="DP261" s="262">
        <v>26</v>
      </c>
      <c r="DQ261" s="262">
        <v>5</v>
      </c>
      <c r="DR261" s="262">
        <v>8</v>
      </c>
      <c r="DS261" s="262">
        <v>0.65052112789852146</v>
      </c>
      <c r="DT261" s="262">
        <v>0.33146158196655084</v>
      </c>
      <c r="DU261" s="262">
        <v>5.0900864506746388E-3</v>
      </c>
      <c r="DV261" s="262">
        <v>8.5238749293043547E-3</v>
      </c>
      <c r="DW261" s="262">
        <v>1.6966954835582128E-3</v>
      </c>
      <c r="DX261" s="262">
        <v>2.7066332713904825E-3</v>
      </c>
      <c r="DY261" s="262">
        <v>1235.22</v>
      </c>
      <c r="DZ261" s="262">
        <v>772.4</v>
      </c>
      <c r="EA261" s="262">
        <v>3.63</v>
      </c>
      <c r="EB261" s="262">
        <v>130.49</v>
      </c>
      <c r="EC261" s="262">
        <v>29.68</v>
      </c>
      <c r="ED261" s="262">
        <v>41.05</v>
      </c>
      <c r="EE261" s="262">
        <f t="shared" si="168"/>
        <v>0.55829909558095714</v>
      </c>
      <c r="EF261" s="262">
        <f t="shared" si="169"/>
        <v>0.34911207835586472</v>
      </c>
      <c r="EG261" s="262">
        <f t="shared" si="170"/>
        <v>1.6407002128842425E-3</v>
      </c>
      <c r="EH261" s="262">
        <f t="shared" si="171"/>
        <v>5.8979330793185902E-2</v>
      </c>
      <c r="EI261" s="262">
        <f t="shared" si="172"/>
        <v>1.3414871162094855E-2</v>
      </c>
      <c r="EJ261" s="262">
        <f t="shared" si="173"/>
        <v>1.8553923895013265E-2</v>
      </c>
      <c r="EK261" s="262">
        <v>6.4123510000000002E-4</v>
      </c>
      <c r="EP261" s="262">
        <v>5.225159153166406E-4</v>
      </c>
      <c r="EQ261" s="262">
        <v>3.3805698419066767E-3</v>
      </c>
      <c r="EU261" s="262">
        <v>407.56</v>
      </c>
    </row>
    <row r="262" spans="1:151">
      <c r="A262" s="352">
        <v>9362</v>
      </c>
      <c r="B262" s="262">
        <v>9</v>
      </c>
      <c r="C262" s="262">
        <v>3</v>
      </c>
      <c r="D262" s="262">
        <v>62</v>
      </c>
      <c r="E262" s="262" t="s">
        <v>188</v>
      </c>
      <c r="F262" s="262" t="s">
        <v>2716</v>
      </c>
      <c r="G262" s="262" t="s">
        <v>2717</v>
      </c>
      <c r="H262" s="262" t="s">
        <v>2202</v>
      </c>
      <c r="I262" s="262">
        <v>1.1211979230358082E-3</v>
      </c>
      <c r="J262" s="262">
        <v>4.2794883941260062</v>
      </c>
      <c r="K262" s="262">
        <v>2.7806451612903227</v>
      </c>
      <c r="L262" s="262">
        <v>4.2685571309424519</v>
      </c>
      <c r="M262" s="262">
        <v>3.7760638297872342</v>
      </c>
      <c r="N262" s="262">
        <v>3.7967980295566504</v>
      </c>
      <c r="O262" s="262">
        <v>4.9261829652996845</v>
      </c>
      <c r="P262" s="262">
        <v>3.4375516956162118</v>
      </c>
      <c r="Q262" s="262">
        <v>3.069667738478028</v>
      </c>
      <c r="R262" s="262">
        <v>3.8311111111111109</v>
      </c>
      <c r="S262" s="262">
        <v>3.371482176360225</v>
      </c>
      <c r="T262" s="262">
        <v>3.371482176360225</v>
      </c>
      <c r="U262">
        <v>2111</v>
      </c>
      <c r="V262">
        <v>2635</v>
      </c>
      <c r="W262">
        <v>8393</v>
      </c>
      <c r="X262">
        <v>2692</v>
      </c>
      <c r="Y262">
        <v>2794</v>
      </c>
      <c r="Z262">
        <v>2058</v>
      </c>
      <c r="AA262">
        <v>2932</v>
      </c>
      <c r="AB262">
        <v>0</v>
      </c>
      <c r="AC262">
        <v>9034</v>
      </c>
      <c r="AD262">
        <v>7327</v>
      </c>
      <c r="AE262">
        <v>35826</v>
      </c>
      <c r="AF262">
        <v>10182</v>
      </c>
      <c r="AG262">
        <v>11964</v>
      </c>
      <c r="AH262">
        <v>7174</v>
      </c>
      <c r="AI262" s="262">
        <v>9884</v>
      </c>
      <c r="AJ262" s="262">
        <v>0</v>
      </c>
      <c r="AK262" s="262">
        <v>0.50523190045248867</v>
      </c>
      <c r="AL262" s="262">
        <v>0.12631975867269984</v>
      </c>
      <c r="AM262" s="262">
        <v>0.18938536953242835</v>
      </c>
      <c r="AN262" s="262">
        <v>0.13701923076923078</v>
      </c>
      <c r="AO262" s="262">
        <v>4.2043740573152341E-2</v>
      </c>
      <c r="AP262" s="262">
        <v>0.18001536540862384</v>
      </c>
      <c r="AQ262" s="262">
        <v>0.22491116873139344</v>
      </c>
      <c r="AR262" s="262">
        <v>0.25428550849899162</v>
      </c>
      <c r="AS262" s="262">
        <v>0.14118169595697685</v>
      </c>
      <c r="AT262" s="262">
        <v>7.4210121962930947E-2</v>
      </c>
      <c r="AU262" s="262">
        <v>5.4247094977432055E-2</v>
      </c>
      <c r="AV262" s="262">
        <v>3.3551810237203494E-2</v>
      </c>
      <c r="AW262" s="262">
        <v>1.4609142418131183E-2</v>
      </c>
      <c r="AX262" s="262">
        <v>8.6190338999327758E-3</v>
      </c>
      <c r="AY262" s="262">
        <v>1.4369057908383751E-2</v>
      </c>
      <c r="AZ262" s="262">
        <v>10719</v>
      </c>
      <c r="BA262" s="262">
        <v>2680</v>
      </c>
      <c r="BB262" s="262">
        <v>4018</v>
      </c>
      <c r="BC262" s="262">
        <v>2907</v>
      </c>
      <c r="BD262" s="262">
        <v>892</v>
      </c>
      <c r="BE262" s="262">
        <v>83314</v>
      </c>
      <c r="BF262" s="262">
        <v>1</v>
      </c>
      <c r="BG262" s="262">
        <v>2</v>
      </c>
      <c r="BH262" s="262">
        <v>3.65</v>
      </c>
      <c r="BI262" s="262">
        <v>8.6999999999999993</v>
      </c>
      <c r="BJ262" s="262">
        <v>31</v>
      </c>
      <c r="BK262" s="262">
        <f t="shared" si="174"/>
        <v>83688</v>
      </c>
      <c r="BL262" s="262">
        <f t="shared" si="175"/>
        <v>374</v>
      </c>
      <c r="BM262" s="274">
        <f t="shared" si="176"/>
        <v>4.4890414576181674E-3</v>
      </c>
      <c r="BN262" s="262">
        <f t="shared" si="177"/>
        <v>5.6646495743876459E-4</v>
      </c>
      <c r="BO262" s="262">
        <f t="shared" si="164"/>
        <v>1.416294510622156E-4</v>
      </c>
      <c r="BP262" s="262">
        <f t="shared" si="165"/>
        <v>2.123384829731277E-4</v>
      </c>
      <c r="BQ262" s="262">
        <f t="shared" si="166"/>
        <v>1.5362567695442566E-4</v>
      </c>
      <c r="BR262" s="262">
        <f t="shared" si="167"/>
        <v>4.7139354607274741E-5</v>
      </c>
      <c r="BS262" s="262">
        <f t="shared" si="178"/>
        <v>60.611750445947813</v>
      </c>
      <c r="BT262" s="262">
        <f t="shared" si="179"/>
        <v>15.154351263657068</v>
      </c>
      <c r="BU262" s="262">
        <f t="shared" si="180"/>
        <v>22.720217678124666</v>
      </c>
      <c r="BV262" s="262">
        <f t="shared" si="181"/>
        <v>16.437947434123544</v>
      </c>
      <c r="BW262" s="262">
        <f t="shared" si="182"/>
        <v>5.043910942978397</v>
      </c>
      <c r="BX262" s="262">
        <f t="shared" si="183"/>
        <v>60.611750445947813</v>
      </c>
      <c r="BY262" s="262">
        <f t="shared" si="184"/>
        <v>30.308702527314136</v>
      </c>
      <c r="BZ262" s="262">
        <f t="shared" si="185"/>
        <v>82.928794525155027</v>
      </c>
      <c r="CA262" s="262">
        <f t="shared" si="186"/>
        <v>143.01014267687481</v>
      </c>
      <c r="CB262" s="262">
        <f t="shared" si="187"/>
        <v>156.36123923233032</v>
      </c>
      <c r="CC262" s="262">
        <f t="shared" si="188"/>
        <v>473.22062940762208</v>
      </c>
      <c r="CD262" s="262">
        <f t="shared" si="189"/>
        <v>85.186984521712048</v>
      </c>
      <c r="CE262" s="262">
        <f t="shared" si="190"/>
        <v>106.4326048278739</v>
      </c>
      <c r="CF262" s="262">
        <f t="shared" si="191"/>
        <v>120.33314838113004</v>
      </c>
      <c r="CG262" s="262">
        <f t="shared" si="192"/>
        <v>66.810091021596122</v>
      </c>
      <c r="CH262" s="262">
        <f t="shared" si="193"/>
        <v>35.117760623714581</v>
      </c>
      <c r="CI262" s="262">
        <f t="shared" si="194"/>
        <v>25.670844428755451</v>
      </c>
      <c r="CJ262" s="262">
        <f t="shared" si="195"/>
        <v>15.877408758214536</v>
      </c>
      <c r="CK262" s="262">
        <f t="shared" si="196"/>
        <v>6.9133475702136282</v>
      </c>
      <c r="CL262" s="262">
        <f t="shared" si="197"/>
        <v>4.0787046470118193</v>
      </c>
      <c r="CM262" s="262">
        <f t="shared" si="198"/>
        <v>6.7997346273999284</v>
      </c>
      <c r="CN262" s="262">
        <f>CD262*parameters!J$4+CE262*parameters!K$4+CF262*parameters!L$4+CG262*parameters!M$4+CH262*parameters!N$4+CI262*parameters!O$4+CJ262*parameters!P$4+CK262*parameters!Q$4+CL262*parameters!R$4+CM262*parameters!S$4</f>
        <v>33651.7276128823</v>
      </c>
      <c r="CO262" s="262">
        <f t="shared" si="199"/>
        <v>17001.926295366015</v>
      </c>
      <c r="CP262" s="262">
        <f t="shared" si="200"/>
        <v>4250.8781109787215</v>
      </c>
      <c r="CQ262" s="262">
        <f t="shared" si="201"/>
        <v>6373.1448693703369</v>
      </c>
      <c r="CR262" s="262">
        <f t="shared" si="202"/>
        <v>4610.9338315728155</v>
      </c>
      <c r="CS262" s="262">
        <f t="shared" si="203"/>
        <v>1414.8445055944105</v>
      </c>
      <c r="CT262" s="349" t="s">
        <v>4494</v>
      </c>
      <c r="CU262" t="s">
        <v>4495</v>
      </c>
      <c r="CV262" t="s">
        <v>4496</v>
      </c>
      <c r="CW262">
        <v>89167</v>
      </c>
      <c r="CX262" s="262">
        <v>1.1183029216693813E-2</v>
      </c>
      <c r="CY262">
        <v>26765</v>
      </c>
      <c r="CZ262">
        <v>0.69983289999999998</v>
      </c>
      <c r="DA262">
        <v>53541</v>
      </c>
      <c r="DB262">
        <v>33936</v>
      </c>
      <c r="DC262">
        <v>611</v>
      </c>
      <c r="DD262">
        <v>592</v>
      </c>
      <c r="DE262">
        <v>205</v>
      </c>
      <c r="DF262">
        <v>282</v>
      </c>
      <c r="DG262">
        <v>37468</v>
      </c>
      <c r="DH262">
        <v>23748</v>
      </c>
      <c r="DI262">
        <v>428</v>
      </c>
      <c r="DJ262">
        <v>414</v>
      </c>
      <c r="DK262">
        <v>143</v>
      </c>
      <c r="DL262">
        <v>197</v>
      </c>
      <c r="DM262" s="262">
        <v>16073</v>
      </c>
      <c r="DN262" s="262">
        <v>10188</v>
      </c>
      <c r="DO262" s="262">
        <v>183</v>
      </c>
      <c r="DP262" s="262">
        <v>178</v>
      </c>
      <c r="DQ262" s="262">
        <v>62</v>
      </c>
      <c r="DR262" s="262">
        <v>85</v>
      </c>
      <c r="DS262" s="262">
        <v>0.60045756838292197</v>
      </c>
      <c r="DT262" s="262">
        <v>0.38058923144212548</v>
      </c>
      <c r="DU262" s="262">
        <v>6.8523108324828694E-3</v>
      </c>
      <c r="DV262" s="262">
        <v>6.6392275169064787E-3</v>
      </c>
      <c r="DW262" s="262">
        <v>2.299056825955791E-3</v>
      </c>
      <c r="DX262" s="262">
        <v>3.1626049996074782E-3</v>
      </c>
      <c r="DY262" s="262">
        <v>4449.4399999999996</v>
      </c>
      <c r="DZ262" s="262">
        <v>2782.29</v>
      </c>
      <c r="EA262" s="262">
        <v>13.08</v>
      </c>
      <c r="EB262" s="262">
        <v>470.06</v>
      </c>
      <c r="EC262" s="262">
        <v>106.9</v>
      </c>
      <c r="ED262" s="262">
        <v>147.88999999999999</v>
      </c>
      <c r="EE262" s="262">
        <f t="shared" si="168"/>
        <v>0.55829734267208386</v>
      </c>
      <c r="EF262" s="262">
        <f t="shared" si="169"/>
        <v>0.34911025062549722</v>
      </c>
      <c r="EG262" s="262">
        <f t="shared" si="170"/>
        <v>1.6412243433220489E-3</v>
      </c>
      <c r="EH262" s="262">
        <f t="shared" si="171"/>
        <v>5.8981186148468069E-2</v>
      </c>
      <c r="EI262" s="262">
        <f t="shared" si="172"/>
        <v>1.3413370206508183E-2</v>
      </c>
      <c r="EJ262" s="262">
        <f t="shared" si="173"/>
        <v>1.8556626004120627E-2</v>
      </c>
      <c r="EK262" s="262">
        <v>2.3098217999999999E-3</v>
      </c>
      <c r="EP262" s="262">
        <v>1.6881062843076781E-3</v>
      </c>
      <c r="EQ262" s="262">
        <v>1.0921698320338092E-2</v>
      </c>
      <c r="EU262" s="262">
        <v>1316.72</v>
      </c>
    </row>
    <row r="263" spans="1:151">
      <c r="A263" s="352">
        <v>9363</v>
      </c>
      <c r="B263" s="262">
        <v>9</v>
      </c>
      <c r="C263" s="262">
        <v>3</v>
      </c>
      <c r="D263" s="262">
        <v>63</v>
      </c>
      <c r="E263" s="262" t="s">
        <v>188</v>
      </c>
      <c r="F263" s="262" t="s">
        <v>2718</v>
      </c>
      <c r="G263" s="262" t="s">
        <v>2719</v>
      </c>
      <c r="H263" s="262" t="s">
        <v>2202</v>
      </c>
      <c r="I263" s="262">
        <v>4.8788175082327401E-4</v>
      </c>
      <c r="J263" s="262">
        <v>2.5974842767295598</v>
      </c>
      <c r="K263" s="262">
        <v>2.4528301886792452</v>
      </c>
      <c r="L263" s="262">
        <v>2.7171021377672209</v>
      </c>
      <c r="M263" s="262">
        <v>1.948945615982242</v>
      </c>
      <c r="N263" s="262">
        <v>1.632596685082873</v>
      </c>
      <c r="O263" s="262">
        <v>3.1345291479820627</v>
      </c>
      <c r="P263" s="262">
        <v>2.1238447319778189</v>
      </c>
      <c r="Q263" s="262">
        <v>1.4219269102990033</v>
      </c>
      <c r="R263" s="262">
        <v>2.0856031128404671</v>
      </c>
      <c r="S263" s="262">
        <v>1.927710843373494</v>
      </c>
      <c r="T263" s="262">
        <v>1.927710843373494</v>
      </c>
      <c r="U263">
        <v>636</v>
      </c>
      <c r="V263">
        <v>1272</v>
      </c>
      <c r="W263">
        <v>4210</v>
      </c>
      <c r="X263">
        <v>1263</v>
      </c>
      <c r="Y263">
        <v>1210</v>
      </c>
      <c r="Z263">
        <v>558</v>
      </c>
      <c r="AA263">
        <v>457</v>
      </c>
      <c r="AB263">
        <v>0</v>
      </c>
      <c r="AC263">
        <v>1652</v>
      </c>
      <c r="AD263">
        <v>3120</v>
      </c>
      <c r="AE263">
        <v>11439</v>
      </c>
      <c r="AF263">
        <v>2347</v>
      </c>
      <c r="AG263">
        <v>3246</v>
      </c>
      <c r="AH263">
        <v>964</v>
      </c>
      <c r="AI263" s="262">
        <v>880</v>
      </c>
      <c r="AJ263" s="262">
        <v>0</v>
      </c>
      <c r="AK263" s="262">
        <v>0.52307192374350087</v>
      </c>
      <c r="AL263" s="262">
        <v>0.19367417677642981</v>
      </c>
      <c r="AM263" s="262">
        <v>0.21262998266897748</v>
      </c>
      <c r="AN263" s="262">
        <v>5.7733968804159444E-2</v>
      </c>
      <c r="AO263" s="262">
        <v>1.288994800693241E-2</v>
      </c>
      <c r="AP263" s="262">
        <v>4.9851709699930219E-2</v>
      </c>
      <c r="AQ263" s="262">
        <v>0.1888956734124215</v>
      </c>
      <c r="AR263" s="262">
        <v>0.27913468248429868</v>
      </c>
      <c r="AS263" s="262">
        <v>0.19840369853454293</v>
      </c>
      <c r="AT263" s="262">
        <v>9.5123866015352401E-2</v>
      </c>
      <c r="AU263" s="262">
        <v>7.8288555478018149E-2</v>
      </c>
      <c r="AV263" s="262">
        <v>5.0593161200279138E-2</v>
      </c>
      <c r="AW263" s="262">
        <v>2.2810537334263782E-2</v>
      </c>
      <c r="AX263" s="262">
        <v>1.4174808094905792E-2</v>
      </c>
      <c r="AY263" s="262">
        <v>2.272330774598744E-2</v>
      </c>
      <c r="AZ263" s="262">
        <v>4829</v>
      </c>
      <c r="BA263" s="262">
        <v>1788</v>
      </c>
      <c r="BB263" s="262">
        <v>1963</v>
      </c>
      <c r="BC263" s="262">
        <v>533</v>
      </c>
      <c r="BD263" s="262">
        <v>119</v>
      </c>
      <c r="BE263" s="262">
        <v>23017</v>
      </c>
      <c r="BF263" s="262">
        <v>1</v>
      </c>
      <c r="BG263" s="262">
        <v>2</v>
      </c>
      <c r="BH263" s="262">
        <v>3.86</v>
      </c>
      <c r="BI263" s="262">
        <v>9.4</v>
      </c>
      <c r="BJ263" s="262">
        <v>17</v>
      </c>
      <c r="BK263" s="262">
        <f t="shared" si="174"/>
        <v>23015</v>
      </c>
      <c r="BL263" s="262">
        <f t="shared" si="175"/>
        <v>-2</v>
      </c>
      <c r="BM263" s="274">
        <f t="shared" si="176"/>
        <v>-8.6892296997871142E-5</v>
      </c>
      <c r="BN263" s="262">
        <f t="shared" si="177"/>
        <v>2.551972459624773E-4</v>
      </c>
      <c r="BO263" s="262">
        <f t="shared" si="164"/>
        <v>9.4490096454940848E-5</v>
      </c>
      <c r="BP263" s="262">
        <f t="shared" si="165"/>
        <v>1.0373828822206315E-4</v>
      </c>
      <c r="BQ263" s="262">
        <f t="shared" si="166"/>
        <v>2.8167349782149595E-5</v>
      </c>
      <c r="BR263" s="262">
        <f t="shared" si="167"/>
        <v>6.288770401643155E-6</v>
      </c>
      <c r="BS263" s="262">
        <f t="shared" si="178"/>
        <v>27.306105317985072</v>
      </c>
      <c r="BT263" s="262">
        <f t="shared" si="179"/>
        <v>10.11044032067867</v>
      </c>
      <c r="BU263" s="262">
        <f t="shared" si="180"/>
        <v>11.099996839760756</v>
      </c>
      <c r="BV263" s="262">
        <f t="shared" si="181"/>
        <v>3.0139064266900064</v>
      </c>
      <c r="BW263" s="262">
        <f t="shared" si="182"/>
        <v>0.67289843297581764</v>
      </c>
      <c r="BX263" s="262">
        <f t="shared" si="183"/>
        <v>27.306105317985072</v>
      </c>
      <c r="BY263" s="262">
        <f t="shared" si="184"/>
        <v>20.22088064135734</v>
      </c>
      <c r="BZ263" s="262">
        <f t="shared" si="185"/>
        <v>42.845987801476518</v>
      </c>
      <c r="CA263" s="262">
        <f t="shared" si="186"/>
        <v>28.330720410886062</v>
      </c>
      <c r="CB263" s="262">
        <f t="shared" si="187"/>
        <v>11.439273360588899</v>
      </c>
      <c r="CC263" s="262">
        <f t="shared" si="188"/>
        <v>130.14296753229388</v>
      </c>
      <c r="CD263" s="262">
        <f t="shared" si="189"/>
        <v>6.487849436907358</v>
      </c>
      <c r="CE263" s="262">
        <f t="shared" si="190"/>
        <v>24.583443491903559</v>
      </c>
      <c r="CF263" s="262">
        <f t="shared" si="191"/>
        <v>36.327415919691248</v>
      </c>
      <c r="CG263" s="262">
        <f t="shared" si="192"/>
        <v>25.820846096668042</v>
      </c>
      <c r="CH263" s="262">
        <f t="shared" si="193"/>
        <v>12.37970220638228</v>
      </c>
      <c r="CI263" s="262">
        <f t="shared" si="194"/>
        <v>10.188704933725905</v>
      </c>
      <c r="CJ263" s="262">
        <f t="shared" si="195"/>
        <v>6.584344135444038</v>
      </c>
      <c r="CK263" s="262">
        <f t="shared" si="196"/>
        <v>2.9686310196872689</v>
      </c>
      <c r="CL263" s="262">
        <f t="shared" si="197"/>
        <v>1.844751589671821</v>
      </c>
      <c r="CM263" s="262">
        <f t="shared" si="198"/>
        <v>2.9572787022123657</v>
      </c>
      <c r="CN263" s="262">
        <f>CD263*parameters!J$4+CE263*parameters!K$4+CF263*parameters!L$4+CG263*parameters!M$4+CH263*parameters!N$4+CI263*parameters!O$4+CJ263*parameters!P$4+CK263*parameters!Q$4+CL263*parameters!R$4+CM263*parameters!S$4</f>
        <v>11180.244722777665</v>
      </c>
      <c r="CO263" s="262">
        <f t="shared" si="199"/>
        <v>5848.0721150664367</v>
      </c>
      <c r="CP263" s="262">
        <f t="shared" si="200"/>
        <v>2165.324692842988</v>
      </c>
      <c r="CQ263" s="262">
        <f t="shared" si="201"/>
        <v>2377.2552416391418</v>
      </c>
      <c r="CR263" s="262">
        <f t="shared" si="202"/>
        <v>645.47990004771395</v>
      </c>
      <c r="CS263" s="262">
        <f t="shared" si="203"/>
        <v>144.11277318138454</v>
      </c>
      <c r="CT263" s="349" t="s">
        <v>4497</v>
      </c>
      <c r="CU263" t="s">
        <v>4498</v>
      </c>
      <c r="CV263" t="s">
        <v>4499</v>
      </c>
      <c r="CW263">
        <v>25983</v>
      </c>
      <c r="CX263" s="262">
        <v>3.2587016288240646E-3</v>
      </c>
      <c r="CY263">
        <v>3790</v>
      </c>
      <c r="CZ263">
        <v>0.85413539999999999</v>
      </c>
      <c r="DA263">
        <v>16694</v>
      </c>
      <c r="DB263">
        <v>8961</v>
      </c>
      <c r="DC263">
        <v>162</v>
      </c>
      <c r="DD263">
        <v>105</v>
      </c>
      <c r="DE263">
        <v>32</v>
      </c>
      <c r="DF263">
        <v>29</v>
      </c>
      <c r="DG263">
        <v>14259</v>
      </c>
      <c r="DH263">
        <v>7654</v>
      </c>
      <c r="DI263">
        <v>138</v>
      </c>
      <c r="DJ263">
        <v>90</v>
      </c>
      <c r="DK263">
        <v>27</v>
      </c>
      <c r="DL263">
        <v>25</v>
      </c>
      <c r="DM263" s="262">
        <v>2435</v>
      </c>
      <c r="DN263" s="262">
        <v>1307</v>
      </c>
      <c r="DO263" s="262">
        <v>24</v>
      </c>
      <c r="DP263" s="262">
        <v>15</v>
      </c>
      <c r="DQ263" s="262">
        <v>5</v>
      </c>
      <c r="DR263" s="262">
        <v>4</v>
      </c>
      <c r="DS263" s="262">
        <v>0.64249701728052955</v>
      </c>
      <c r="DT263" s="262">
        <v>0.34487934418658356</v>
      </c>
      <c r="DU263" s="262">
        <v>6.2348458607551088E-3</v>
      </c>
      <c r="DV263" s="262">
        <v>4.0411037986375709E-3</v>
      </c>
      <c r="DW263" s="262">
        <v>1.2315744910133548E-3</v>
      </c>
      <c r="DX263" s="262">
        <v>1.1161143824808528E-3</v>
      </c>
      <c r="DY263" s="262">
        <v>1296.55</v>
      </c>
      <c r="DZ263" s="262">
        <v>810.75</v>
      </c>
      <c r="EA263" s="262">
        <v>3.81</v>
      </c>
      <c r="EB263" s="262">
        <v>136.97</v>
      </c>
      <c r="EC263" s="262">
        <v>31.14</v>
      </c>
      <c r="ED263" s="262">
        <v>43.09</v>
      </c>
      <c r="EE263" s="262">
        <f t="shared" si="168"/>
        <v>0.55830186323100706</v>
      </c>
      <c r="EF263" s="262">
        <f t="shared" si="169"/>
        <v>0.34911359809844511</v>
      </c>
      <c r="EG263" s="262">
        <f t="shared" si="170"/>
        <v>1.6406078430528225E-3</v>
      </c>
      <c r="EH263" s="262">
        <f t="shared" si="171"/>
        <v>5.8980067260615505E-2</v>
      </c>
      <c r="EI263" s="262">
        <f t="shared" si="172"/>
        <v>1.3409062528258502E-2</v>
      </c>
      <c r="EJ263" s="262">
        <f t="shared" si="173"/>
        <v>1.8554801038621029E-2</v>
      </c>
      <c r="EK263" s="262">
        <v>6.7307260000000002E-4</v>
      </c>
      <c r="EP263" s="262">
        <v>5.2045881512749589E-4</v>
      </c>
      <c r="EQ263" s="262">
        <v>3.3672608293821697E-3</v>
      </c>
      <c r="EU263" s="262">
        <v>405.96</v>
      </c>
    </row>
    <row r="264" spans="1:151">
      <c r="A264" s="352">
        <v>9371</v>
      </c>
      <c r="B264" s="262">
        <v>9</v>
      </c>
      <c r="C264" s="262">
        <v>3</v>
      </c>
      <c r="D264" s="262">
        <v>71</v>
      </c>
      <c r="E264" s="262" t="s">
        <v>188</v>
      </c>
      <c r="F264" s="262" t="s">
        <v>2720</v>
      </c>
      <c r="G264" s="262" t="s">
        <v>2721</v>
      </c>
      <c r="H264" s="262" t="s">
        <v>2202</v>
      </c>
      <c r="I264" s="262">
        <v>1.6162139932222909E-3</v>
      </c>
      <c r="J264" s="262">
        <v>1.427220394736842</v>
      </c>
      <c r="K264" s="262">
        <v>1.4684163701067616</v>
      </c>
      <c r="L264" s="262">
        <v>1.6890090937597992</v>
      </c>
      <c r="M264" s="262">
        <v>1.5590711175616836</v>
      </c>
      <c r="N264" s="262">
        <v>1.4338963308095516</v>
      </c>
      <c r="O264" s="262">
        <v>1.684863523573201</v>
      </c>
      <c r="P264" s="262">
        <v>1.4348318851530033</v>
      </c>
      <c r="Q264" s="262">
        <v>1.2300208478109798</v>
      </c>
      <c r="R264" s="262">
        <v>1.2188392007611799</v>
      </c>
      <c r="S264" s="262">
        <v>1.2023255813953488</v>
      </c>
      <c r="T264" s="262">
        <v>1.2023255813953488</v>
      </c>
      <c r="U264">
        <v>2432</v>
      </c>
      <c r="V264">
        <v>2248</v>
      </c>
      <c r="W264">
        <v>12756</v>
      </c>
      <c r="X264">
        <v>5162</v>
      </c>
      <c r="Y264">
        <v>5065</v>
      </c>
      <c r="Z264">
        <v>2490</v>
      </c>
      <c r="AA264">
        <v>2365</v>
      </c>
      <c r="AB264">
        <v>0</v>
      </c>
      <c r="AC264">
        <v>3471</v>
      </c>
      <c r="AD264">
        <v>3301</v>
      </c>
      <c r="AE264">
        <v>21545</v>
      </c>
      <c r="AF264">
        <v>7833</v>
      </c>
      <c r="AG264">
        <v>7872</v>
      </c>
      <c r="AH264">
        <v>3051</v>
      </c>
      <c r="AI264" s="262">
        <v>2844</v>
      </c>
      <c r="AJ264" s="262">
        <v>0</v>
      </c>
      <c r="AK264" s="262">
        <v>0.62750547689893077</v>
      </c>
      <c r="AL264" s="262">
        <v>0.27825916358761404</v>
      </c>
      <c r="AM264" s="262">
        <v>8.5505019128273879E-2</v>
      </c>
      <c r="AN264" s="262">
        <v>7.5532158388647288E-3</v>
      </c>
      <c r="AO264" s="262">
        <v>1.177124546316581E-3</v>
      </c>
      <c r="AP264" s="262">
        <v>1.6095818449254045E-2</v>
      </c>
      <c r="AQ264" s="262">
        <v>7.8503887371296488E-2</v>
      </c>
      <c r="AR264" s="262">
        <v>0.14595503256986761</v>
      </c>
      <c r="AS264" s="262">
        <v>0.19270855221685229</v>
      </c>
      <c r="AT264" s="262">
        <v>0.17743223366253413</v>
      </c>
      <c r="AU264" s="262">
        <v>0.1752469006093717</v>
      </c>
      <c r="AV264" s="262">
        <v>9.1363731876444629E-2</v>
      </c>
      <c r="AW264" s="262">
        <v>4.2277789451565455E-2</v>
      </c>
      <c r="AX264" s="262">
        <v>2.7547804160537929E-2</v>
      </c>
      <c r="AY264" s="262">
        <v>5.2868249632275689E-2</v>
      </c>
      <c r="AZ264" s="262">
        <v>19191</v>
      </c>
      <c r="BA264" s="262">
        <v>8510</v>
      </c>
      <c r="BB264" s="262">
        <v>2615</v>
      </c>
      <c r="BC264" s="262">
        <v>231</v>
      </c>
      <c r="BD264" s="262">
        <v>36</v>
      </c>
      <c r="BE264" s="262">
        <v>48004</v>
      </c>
      <c r="BF264" s="262">
        <v>1</v>
      </c>
      <c r="BG264" s="262">
        <v>2</v>
      </c>
      <c r="BH264" s="262">
        <v>3.16</v>
      </c>
      <c r="BI264" s="262">
        <v>9.6</v>
      </c>
      <c r="BJ264" s="262">
        <v>36</v>
      </c>
      <c r="BK264" s="262">
        <f t="shared" si="174"/>
        <v>47988</v>
      </c>
      <c r="BL264" s="262">
        <f t="shared" si="175"/>
        <v>-16</v>
      </c>
      <c r="BM264" s="274">
        <f t="shared" si="176"/>
        <v>-3.3330555787017751E-4</v>
      </c>
      <c r="BN264" s="262">
        <f t="shared" si="177"/>
        <v>1.014183132587679E-3</v>
      </c>
      <c r="BO264" s="262">
        <f t="shared" si="164"/>
        <v>4.4972635393263234E-4</v>
      </c>
      <c r="BP264" s="262">
        <f t="shared" si="165"/>
        <v>1.3819440840585589E-4</v>
      </c>
      <c r="BQ264" s="262">
        <f t="shared" si="166"/>
        <v>1.2207613132601419E-5</v>
      </c>
      <c r="BR264" s="262">
        <f t="shared" si="167"/>
        <v>1.902485163522299E-6</v>
      </c>
      <c r="BS264" s="262">
        <f t="shared" si="178"/>
        <v>108.51759518688165</v>
      </c>
      <c r="BT264" s="262">
        <f t="shared" si="179"/>
        <v>48.12071987079166</v>
      </c>
      <c r="BU264" s="262">
        <f t="shared" si="180"/>
        <v>14.786801699426579</v>
      </c>
      <c r="BV264" s="262">
        <f t="shared" si="181"/>
        <v>1.3062146051883519</v>
      </c>
      <c r="BW264" s="262">
        <f t="shared" si="182"/>
        <v>0.20356591249688599</v>
      </c>
      <c r="BX264" s="262">
        <f t="shared" si="183"/>
        <v>108.51759518688165</v>
      </c>
      <c r="BY264" s="262">
        <f t="shared" si="184"/>
        <v>96.241439741583321</v>
      </c>
      <c r="BZ264" s="262">
        <f t="shared" si="185"/>
        <v>46.726293370187996</v>
      </c>
      <c r="CA264" s="262">
        <f t="shared" si="186"/>
        <v>12.539660209808178</v>
      </c>
      <c r="CB264" s="262">
        <f t="shared" si="187"/>
        <v>7.3283728498878959</v>
      </c>
      <c r="CC264" s="262">
        <f t="shared" si="188"/>
        <v>271.35336135834905</v>
      </c>
      <c r="CD264" s="262">
        <f t="shared" si="189"/>
        <v>4.3676544400188142</v>
      </c>
      <c r="CE264" s="262">
        <f t="shared" si="190"/>
        <v>21.30229371789855</v>
      </c>
      <c r="CF264" s="262">
        <f t="shared" si="191"/>
        <v>39.60538869500089</v>
      </c>
      <c r="CG264" s="262">
        <f t="shared" si="192"/>
        <v>52.292113406543798</v>
      </c>
      <c r="CH264" s="262">
        <f t="shared" si="193"/>
        <v>48.146833017648646</v>
      </c>
      <c r="CI264" s="262">
        <f t="shared" si="194"/>
        <v>47.553835547985521</v>
      </c>
      <c r="CJ264" s="262">
        <f t="shared" si="195"/>
        <v>24.791855750916191</v>
      </c>
      <c r="CK264" s="262">
        <f t="shared" si="196"/>
        <v>11.472220278482839</v>
      </c>
      <c r="CL264" s="262">
        <f t="shared" si="197"/>
        <v>7.4751892570034801</v>
      </c>
      <c r="CM264" s="262">
        <f t="shared" si="198"/>
        <v>14.345977246850309</v>
      </c>
      <c r="CN264" s="262">
        <f>CD264*parameters!J$4+CE264*parameters!K$4+CF264*parameters!L$4+CG264*parameters!M$4+CH264*parameters!N$4+CI264*parameters!O$4+CJ264*parameters!P$4+CK264*parameters!Q$4+CL264*parameters!R$4+CM264*parameters!S$4</f>
        <v>30176.415322926074</v>
      </c>
      <c r="CO264" s="262">
        <f t="shared" si="199"/>
        <v>18935.865888312928</v>
      </c>
      <c r="CP264" s="262">
        <f t="shared" si="200"/>
        <v>8396.8640878298702</v>
      </c>
      <c r="CQ264" s="262">
        <f t="shared" si="201"/>
        <v>2580.234969409531</v>
      </c>
      <c r="CR264" s="262">
        <f t="shared" si="202"/>
        <v>227.92897817728553</v>
      </c>
      <c r="CS264" s="262">
        <f t="shared" si="203"/>
        <v>35.521399196460081</v>
      </c>
      <c r="CT264" s="349" t="s">
        <v>4500</v>
      </c>
      <c r="CU264" t="s">
        <v>4501</v>
      </c>
      <c r="CV264" t="s">
        <v>4502</v>
      </c>
      <c r="CW264">
        <v>69114</v>
      </c>
      <c r="CX264" s="262">
        <v>8.6680485076606386E-3</v>
      </c>
      <c r="CY264">
        <v>4417</v>
      </c>
      <c r="CZ264">
        <v>0.93609109999999995</v>
      </c>
      <c r="DA264">
        <v>43333</v>
      </c>
      <c r="DB264">
        <v>24880</v>
      </c>
      <c r="DC264">
        <v>437</v>
      </c>
      <c r="DD264">
        <v>257</v>
      </c>
      <c r="DE264">
        <v>75</v>
      </c>
      <c r="DF264">
        <v>128</v>
      </c>
      <c r="DG264">
        <v>40565</v>
      </c>
      <c r="DH264">
        <v>23293</v>
      </c>
      <c r="DI264">
        <v>413</v>
      </c>
      <c r="DJ264">
        <v>244</v>
      </c>
      <c r="DK264">
        <v>74</v>
      </c>
      <c r="DL264">
        <v>122</v>
      </c>
      <c r="DM264" s="262">
        <v>2768</v>
      </c>
      <c r="DN264" s="262">
        <v>1587</v>
      </c>
      <c r="DO264" s="262">
        <v>24</v>
      </c>
      <c r="DP264" s="262">
        <v>13</v>
      </c>
      <c r="DQ264" s="262">
        <v>1</v>
      </c>
      <c r="DR264" s="262">
        <v>6</v>
      </c>
      <c r="DS264" s="262">
        <v>0.62697861504181496</v>
      </c>
      <c r="DT264" s="262">
        <v>0.35998495239748823</v>
      </c>
      <c r="DU264" s="262">
        <v>6.3228868246664929E-3</v>
      </c>
      <c r="DV264" s="262">
        <v>3.7184940822409351E-3</v>
      </c>
      <c r="DW264" s="262">
        <v>1.0851636426773158E-3</v>
      </c>
      <c r="DX264" s="262">
        <v>1.8520126168359522E-3</v>
      </c>
      <c r="DY264" s="262">
        <v>3448.79</v>
      </c>
      <c r="DZ264" s="262">
        <v>2156.5700000000002</v>
      </c>
      <c r="EA264" s="262">
        <v>10.130000000000001</v>
      </c>
      <c r="EB264" s="262">
        <v>364.34</v>
      </c>
      <c r="EC264" s="262">
        <v>82.85</v>
      </c>
      <c r="ED264" s="262">
        <v>114.64</v>
      </c>
      <c r="EE264" s="262">
        <f t="shared" si="168"/>
        <v>0.55829874443933603</v>
      </c>
      <c r="EF264" s="262">
        <f t="shared" si="169"/>
        <v>0.34911094131435633</v>
      </c>
      <c r="EG264" s="262">
        <f t="shared" si="170"/>
        <v>1.639869716964638E-3</v>
      </c>
      <c r="EH264" s="262">
        <f t="shared" si="171"/>
        <v>5.8980269760996656E-2</v>
      </c>
      <c r="EI264" s="262">
        <f t="shared" si="172"/>
        <v>1.3411965059281368E-2</v>
      </c>
      <c r="EJ264" s="262">
        <f t="shared" si="173"/>
        <v>1.8558209709064768E-2</v>
      </c>
      <c r="EK264" s="262">
        <v>1.7903554999999999E-3</v>
      </c>
      <c r="EP264" s="262">
        <v>1.2953622227413872E-3</v>
      </c>
      <c r="EQ264" s="262">
        <v>8.3807255170228728E-3</v>
      </c>
      <c r="EU264" s="262">
        <v>1010.38</v>
      </c>
    </row>
    <row r="265" spans="1:151">
      <c r="A265" s="352">
        <v>9372</v>
      </c>
      <c r="B265" s="262">
        <v>9</v>
      </c>
      <c r="C265" s="262">
        <v>3</v>
      </c>
      <c r="D265" s="262">
        <v>72</v>
      </c>
      <c r="E265" s="262" t="s">
        <v>188</v>
      </c>
      <c r="F265" s="262" t="s">
        <v>2722</v>
      </c>
      <c r="G265" s="262" t="s">
        <v>2723</v>
      </c>
      <c r="H265" s="262" t="s">
        <v>2202</v>
      </c>
      <c r="I265" s="262">
        <v>2.0702209387728483E-3</v>
      </c>
      <c r="J265" s="262">
        <v>1.3324889170360987</v>
      </c>
      <c r="K265" s="262">
        <v>1.327517600244873</v>
      </c>
      <c r="L265" s="262">
        <v>1.5588572886111465</v>
      </c>
      <c r="M265" s="262">
        <v>1.4848484848484849</v>
      </c>
      <c r="N265" s="262">
        <v>1.4353775975671565</v>
      </c>
      <c r="O265" s="262">
        <v>1.5968498659517427</v>
      </c>
      <c r="P265" s="262">
        <v>1.4911783238815375</v>
      </c>
      <c r="Q265" s="262">
        <v>1.3677567412507172</v>
      </c>
      <c r="R265" s="262">
        <v>1.2882483370288249</v>
      </c>
      <c r="S265" s="262">
        <v>1.2761760242792108</v>
      </c>
      <c r="T265" s="262">
        <v>1.2761760242792108</v>
      </c>
      <c r="U265">
        <v>3158</v>
      </c>
      <c r="V265">
        <v>3267</v>
      </c>
      <c r="W265">
        <v>15682</v>
      </c>
      <c r="X265">
        <v>7154</v>
      </c>
      <c r="Y265">
        <v>6158</v>
      </c>
      <c r="Z265">
        <v>3096</v>
      </c>
      <c r="AA265">
        <v>3625</v>
      </c>
      <c r="AB265">
        <v>0</v>
      </c>
      <c r="AC265">
        <v>4208</v>
      </c>
      <c r="AD265">
        <v>4337</v>
      </c>
      <c r="AE265">
        <v>24446</v>
      </c>
      <c r="AF265">
        <v>10525</v>
      </c>
      <c r="AG265">
        <v>9498</v>
      </c>
      <c r="AH265">
        <v>4127</v>
      </c>
      <c r="AI265" s="262">
        <v>4626</v>
      </c>
      <c r="AJ265" s="262">
        <v>0</v>
      </c>
      <c r="AK265" s="262">
        <v>0.66470107724511152</v>
      </c>
      <c r="AL265" s="262">
        <v>0.25887067953234288</v>
      </c>
      <c r="AM265" s="262">
        <v>6.9076428243222548E-2</v>
      </c>
      <c r="AN265" s="262">
        <v>6.1009853474243122E-3</v>
      </c>
      <c r="AO265" s="262">
        <v>1.2508296318987082E-3</v>
      </c>
      <c r="AP265" s="262">
        <v>1.8902417991790557E-2</v>
      </c>
      <c r="AQ265" s="262">
        <v>7.3402090303887418E-2</v>
      </c>
      <c r="AR265" s="262">
        <v>0.14792521817115656</v>
      </c>
      <c r="AS265" s="262">
        <v>0.19556069124900832</v>
      </c>
      <c r="AT265" s="262">
        <v>0.17036321617053568</v>
      </c>
      <c r="AU265" s="262">
        <v>0.16179159049360145</v>
      </c>
      <c r="AV265" s="262">
        <v>9.6823152012693592E-2</v>
      </c>
      <c r="AW265" s="262">
        <v>4.196129833396571E-2</v>
      </c>
      <c r="AX265" s="262">
        <v>3.0992376944569005E-2</v>
      </c>
      <c r="AY265" s="262">
        <v>6.2277948328791695E-2</v>
      </c>
      <c r="AZ265" s="262">
        <v>26039</v>
      </c>
      <c r="BA265" s="262">
        <v>10141</v>
      </c>
      <c r="BB265" s="262">
        <v>2706</v>
      </c>
      <c r="BC265" s="262">
        <v>239</v>
      </c>
      <c r="BD265" s="262">
        <v>49</v>
      </c>
      <c r="BE265" s="262">
        <v>57982</v>
      </c>
      <c r="BF265" s="262">
        <v>1</v>
      </c>
      <c r="BG265" s="262">
        <v>2</v>
      </c>
      <c r="BH265" s="262">
        <v>3.4</v>
      </c>
      <c r="BI265" s="262">
        <v>8.1999999999999993</v>
      </c>
      <c r="BJ265" s="262">
        <v>10</v>
      </c>
      <c r="BK265" s="262">
        <f t="shared" si="174"/>
        <v>57971</v>
      </c>
      <c r="BL265" s="262">
        <f t="shared" si="175"/>
        <v>-11</v>
      </c>
      <c r="BM265" s="274">
        <f t="shared" si="176"/>
        <v>-1.8971404918767895E-4</v>
      </c>
      <c r="BN265" s="262">
        <f t="shared" si="177"/>
        <v>1.3760780881376985E-3</v>
      </c>
      <c r="BO265" s="262">
        <f t="shared" si="164"/>
        <v>5.3591950120221205E-4</v>
      </c>
      <c r="BP265" s="262">
        <f t="shared" si="165"/>
        <v>1.4300346812475947E-4</v>
      </c>
      <c r="BQ265" s="262">
        <f t="shared" si="166"/>
        <v>1.2630387613384152E-5</v>
      </c>
      <c r="BR265" s="262">
        <f t="shared" si="167"/>
        <v>2.5894936947942405E-6</v>
      </c>
      <c r="BS265" s="262">
        <f t="shared" si="178"/>
        <v>147.24035543073373</v>
      </c>
      <c r="BT265" s="262">
        <f t="shared" si="179"/>
        <v>57.343386628636686</v>
      </c>
      <c r="BU265" s="262">
        <f t="shared" si="180"/>
        <v>15.301371089349264</v>
      </c>
      <c r="BV265" s="262">
        <f t="shared" si="181"/>
        <v>1.3514514746321042</v>
      </c>
      <c r="BW265" s="262">
        <f t="shared" si="182"/>
        <v>0.27707582534298375</v>
      </c>
      <c r="BX265" s="262">
        <f t="shared" si="183"/>
        <v>147.24035543073373</v>
      </c>
      <c r="BY265" s="262">
        <f t="shared" si="184"/>
        <v>114.68677325727337</v>
      </c>
      <c r="BZ265" s="262">
        <f t="shared" si="185"/>
        <v>52.024661703787494</v>
      </c>
      <c r="CA265" s="262">
        <f t="shared" si="186"/>
        <v>11.081902091983254</v>
      </c>
      <c r="CB265" s="262">
        <f t="shared" si="187"/>
        <v>2.7707582534298374</v>
      </c>
      <c r="CC265" s="262">
        <f t="shared" si="188"/>
        <v>327.80445073720767</v>
      </c>
      <c r="CD265" s="262">
        <f t="shared" si="189"/>
        <v>6.1962967474040154</v>
      </c>
      <c r="CE265" s="262">
        <f t="shared" si="190"/>
        <v>24.061531895028732</v>
      </c>
      <c r="CF265" s="262">
        <f t="shared" si="191"/>
        <v>48.490544892777585</v>
      </c>
      <c r="CG265" s="262">
        <f t="shared" si="192"/>
        <v>64.105664980669829</v>
      </c>
      <c r="CH265" s="262">
        <f t="shared" si="193"/>
        <v>55.845820502606628</v>
      </c>
      <c r="CI265" s="262">
        <f t="shared" si="194"/>
        <v>53.036003455654253</v>
      </c>
      <c r="CJ265" s="262">
        <f t="shared" si="195"/>
        <v>31.739060164166187</v>
      </c>
      <c r="CK265" s="262">
        <f t="shared" si="196"/>
        <v>13.755100352585737</v>
      </c>
      <c r="CL265" s="262">
        <f t="shared" si="197"/>
        <v>10.159439101354941</v>
      </c>
      <c r="CM265" s="262">
        <f t="shared" si="198"/>
        <v>20.414988644959763</v>
      </c>
      <c r="CN265" s="262">
        <f>CD265*parameters!J$4+CE265*parameters!K$4+CF265*parameters!L$4+CG265*parameters!M$4+CH265*parameters!N$4+CI265*parameters!O$4+CJ265*parameters!P$4+CK265*parameters!Q$4+CL265*parameters!R$4+CM265*parameters!S$4</f>
        <v>36941.772813146374</v>
      </c>
      <c r="CO265" s="262">
        <f t="shared" si="199"/>
        <v>24555.236184242567</v>
      </c>
      <c r="CP265" s="262">
        <f t="shared" si="200"/>
        <v>9563.141831268631</v>
      </c>
      <c r="CQ265" s="262">
        <f t="shared" si="201"/>
        <v>2551.8057189047349</v>
      </c>
      <c r="CR265" s="262">
        <f t="shared" si="202"/>
        <v>225.38121464088383</v>
      </c>
      <c r="CS265" s="262">
        <f t="shared" si="203"/>
        <v>46.207864089553588</v>
      </c>
      <c r="CT265" s="349" t="s">
        <v>4503</v>
      </c>
      <c r="CU265" t="s">
        <v>4504</v>
      </c>
      <c r="CV265" t="s">
        <v>4505</v>
      </c>
      <c r="CW265">
        <v>86814</v>
      </c>
      <c r="CX265" s="262">
        <v>1.0887923765721138E-2</v>
      </c>
      <c r="CY265">
        <v>7222</v>
      </c>
      <c r="CZ265">
        <v>0.91681064999999995</v>
      </c>
      <c r="DA265">
        <v>53578</v>
      </c>
      <c r="DB265">
        <v>32091</v>
      </c>
      <c r="DC265">
        <v>786</v>
      </c>
      <c r="DD265">
        <v>181</v>
      </c>
      <c r="DE265">
        <v>57</v>
      </c>
      <c r="DF265">
        <v>116</v>
      </c>
      <c r="DG265">
        <v>49121</v>
      </c>
      <c r="DH265">
        <v>29420</v>
      </c>
      <c r="DI265">
        <v>720</v>
      </c>
      <c r="DJ265">
        <v>171</v>
      </c>
      <c r="DK265">
        <v>56</v>
      </c>
      <c r="DL265">
        <v>110</v>
      </c>
      <c r="DM265" s="262">
        <v>4457</v>
      </c>
      <c r="DN265" s="262">
        <v>2671</v>
      </c>
      <c r="DO265" s="262">
        <v>66</v>
      </c>
      <c r="DP265" s="262">
        <v>10</v>
      </c>
      <c r="DQ265" s="262">
        <v>1</v>
      </c>
      <c r="DR265" s="262">
        <v>6</v>
      </c>
      <c r="DS265" s="262">
        <v>0.61715852281890016</v>
      </c>
      <c r="DT265" s="262">
        <v>0.36965236021839798</v>
      </c>
      <c r="DU265" s="262">
        <v>9.0538392425184872E-3</v>
      </c>
      <c r="DV265" s="262">
        <v>2.084917179256802E-3</v>
      </c>
      <c r="DW265" s="262">
        <v>6.5657612827424146E-4</v>
      </c>
      <c r="DX265" s="262">
        <v>1.3361900154352986E-3</v>
      </c>
      <c r="DY265" s="262">
        <v>4332.0200000000004</v>
      </c>
      <c r="DZ265" s="262">
        <v>2708.86</v>
      </c>
      <c r="EA265" s="262">
        <v>12.73</v>
      </c>
      <c r="EB265" s="262">
        <v>457.65</v>
      </c>
      <c r="EC265" s="262">
        <v>104.09</v>
      </c>
      <c r="ED265" s="262">
        <v>143.99</v>
      </c>
      <c r="EE265" s="262">
        <f t="shared" si="168"/>
        <v>0.5582974840643663</v>
      </c>
      <c r="EF265" s="262">
        <f t="shared" si="169"/>
        <v>0.34910958921763968</v>
      </c>
      <c r="EG265" s="262">
        <f t="shared" si="170"/>
        <v>1.6406034533864994E-3</v>
      </c>
      <c r="EH265" s="262">
        <f t="shared" si="171"/>
        <v>5.8980531849358316E-2</v>
      </c>
      <c r="EI265" s="262">
        <f t="shared" si="172"/>
        <v>1.3414800743362194E-2</v>
      </c>
      <c r="EJ265" s="262">
        <f t="shared" si="173"/>
        <v>1.8556990671887041E-2</v>
      </c>
      <c r="EK265" s="262">
        <v>2.2488689000000001E-3</v>
      </c>
      <c r="EP265" s="262">
        <v>1.5669991858994834E-3</v>
      </c>
      <c r="EQ265" s="262">
        <v>1.0138160455713495E-2</v>
      </c>
      <c r="EU265" s="262">
        <v>1222.26</v>
      </c>
    </row>
    <row r="266" spans="1:151">
      <c r="A266" s="352">
        <v>9373</v>
      </c>
      <c r="B266" s="262">
        <v>9</v>
      </c>
      <c r="C266" s="262">
        <v>3</v>
      </c>
      <c r="D266" s="262">
        <v>73</v>
      </c>
      <c r="E266" s="262" t="s">
        <v>188</v>
      </c>
      <c r="F266" s="262" t="s">
        <v>2724</v>
      </c>
      <c r="G266" s="262" t="s">
        <v>2725</v>
      </c>
      <c r="H266" s="262" t="s">
        <v>2202</v>
      </c>
      <c r="I266" s="262">
        <v>1.954539271468673E-3</v>
      </c>
      <c r="J266" s="262">
        <v>1.2674199623352165</v>
      </c>
      <c r="K266" s="262">
        <v>1.3215174129353233</v>
      </c>
      <c r="L266" s="262">
        <v>1.4668684396934768</v>
      </c>
      <c r="M266" s="262">
        <v>1.4497765688750728</v>
      </c>
      <c r="N266" s="262">
        <v>1.3963334788302051</v>
      </c>
      <c r="O266" s="262">
        <v>1.7450687387925881</v>
      </c>
      <c r="P266" s="262">
        <v>1.392992700729927</v>
      </c>
      <c r="Q266" s="262">
        <v>1.318895506226313</v>
      </c>
      <c r="R266" s="262">
        <v>1.3075880758807588</v>
      </c>
      <c r="S266" s="262">
        <v>1.2614107883817427</v>
      </c>
      <c r="T266" s="262">
        <v>1.2614107883817427</v>
      </c>
      <c r="U266">
        <v>1593</v>
      </c>
      <c r="V266">
        <v>1608</v>
      </c>
      <c r="W266">
        <v>15529</v>
      </c>
      <c r="X266">
        <v>7438</v>
      </c>
      <c r="Y266">
        <v>6771</v>
      </c>
      <c r="Z266">
        <v>3323</v>
      </c>
      <c r="AA266">
        <v>3977</v>
      </c>
      <c r="AB266">
        <v>0</v>
      </c>
      <c r="AC266">
        <v>2019</v>
      </c>
      <c r="AD266">
        <v>2125</v>
      </c>
      <c r="AE266">
        <v>22779</v>
      </c>
      <c r="AF266">
        <v>10661</v>
      </c>
      <c r="AG266">
        <v>10610</v>
      </c>
      <c r="AH266">
        <v>4366</v>
      </c>
      <c r="AI266" s="262">
        <v>5016</v>
      </c>
      <c r="AJ266" s="262">
        <v>0</v>
      </c>
      <c r="AK266" s="262">
        <v>0.74670812491550631</v>
      </c>
      <c r="AL266" s="262">
        <v>0.19194267946464783</v>
      </c>
      <c r="AM266" s="262">
        <v>4.6505340002703802E-2</v>
      </c>
      <c r="AN266" s="262">
        <v>1.222117074489658E-2</v>
      </c>
      <c r="AO266" s="262">
        <v>2.6226848722455051E-3</v>
      </c>
      <c r="AP266" s="262">
        <v>1.7354877318970677E-2</v>
      </c>
      <c r="AQ266" s="262">
        <v>7.0840813883901857E-2</v>
      </c>
      <c r="AR266" s="262">
        <v>0.13859590065828845</v>
      </c>
      <c r="AS266" s="262">
        <v>0.16642354877318971</v>
      </c>
      <c r="AT266" s="262">
        <v>0.16195391980849791</v>
      </c>
      <c r="AU266" s="262">
        <v>0.17280071813285458</v>
      </c>
      <c r="AV266" s="262">
        <v>0.11192773788150807</v>
      </c>
      <c r="AW266" s="262">
        <v>5.3205415918611609E-2</v>
      </c>
      <c r="AX266" s="262">
        <v>3.6542489527229202E-2</v>
      </c>
      <c r="AY266" s="262">
        <v>7.0354578096947937E-2</v>
      </c>
      <c r="AZ266" s="262">
        <v>27617</v>
      </c>
      <c r="BA266" s="262">
        <v>7099</v>
      </c>
      <c r="BB266" s="262">
        <v>1720</v>
      </c>
      <c r="BC266" s="262">
        <v>452</v>
      </c>
      <c r="BD266" s="262">
        <v>97</v>
      </c>
      <c r="BE266" s="262">
        <v>53660</v>
      </c>
      <c r="BF266" s="262">
        <v>1</v>
      </c>
      <c r="BG266" s="262">
        <v>2</v>
      </c>
      <c r="BH266" s="262">
        <v>3.37</v>
      </c>
      <c r="BI266" s="262">
        <v>9.9</v>
      </c>
      <c r="BJ266" s="262">
        <v>16</v>
      </c>
      <c r="BK266" s="262">
        <f t="shared" si="174"/>
        <v>53638</v>
      </c>
      <c r="BL266" s="262">
        <f t="shared" si="175"/>
        <v>-22</v>
      </c>
      <c r="BM266" s="274">
        <f t="shared" si="176"/>
        <v>-4.0998881848676856E-4</v>
      </c>
      <c r="BN266" s="262">
        <f t="shared" si="177"/>
        <v>1.4594703544720926E-3</v>
      </c>
      <c r="BO266" s="262">
        <f t="shared" si="164"/>
        <v>3.7515950488457779E-4</v>
      </c>
      <c r="BP266" s="262">
        <f t="shared" si="165"/>
        <v>9.0896513368287623E-5</v>
      </c>
      <c r="BQ266" s="262">
        <f t="shared" si="166"/>
        <v>2.3886758164224423E-5</v>
      </c>
      <c r="BR266" s="262">
        <f t="shared" si="167"/>
        <v>5.1261405794906395E-6</v>
      </c>
      <c r="BS266" s="262">
        <f t="shared" si="178"/>
        <v>156.16332792851389</v>
      </c>
      <c r="BT266" s="262">
        <f t="shared" si="179"/>
        <v>40.142067022649826</v>
      </c>
      <c r="BU266" s="262">
        <f t="shared" si="180"/>
        <v>9.725926930406775</v>
      </c>
      <c r="BV266" s="262">
        <f t="shared" si="181"/>
        <v>2.5558831235720132</v>
      </c>
      <c r="BW266" s="262">
        <f t="shared" si="182"/>
        <v>0.54849704200549843</v>
      </c>
      <c r="BX266" s="262">
        <f t="shared" si="183"/>
        <v>156.16332792851389</v>
      </c>
      <c r="BY266" s="262">
        <f t="shared" si="184"/>
        <v>80.284134045299652</v>
      </c>
      <c r="BZ266" s="262">
        <f t="shared" si="185"/>
        <v>32.776373755470836</v>
      </c>
      <c r="CA266" s="262">
        <f t="shared" si="186"/>
        <v>25.30324292336293</v>
      </c>
      <c r="CB266" s="262">
        <f t="shared" si="187"/>
        <v>8.7759526720879748</v>
      </c>
      <c r="CC266" s="262">
        <f t="shared" si="188"/>
        <v>303.30303132473523</v>
      </c>
      <c r="CD266" s="262">
        <f t="shared" si="189"/>
        <v>5.2637868991127004</v>
      </c>
      <c r="CE266" s="262">
        <f t="shared" si="190"/>
        <v>21.486233592498824</v>
      </c>
      <c r="CF266" s="262">
        <f t="shared" si="191"/>
        <v>42.036556798840749</v>
      </c>
      <c r="CG266" s="262">
        <f t="shared" si="192"/>
        <v>50.476766826728358</v>
      </c>
      <c r="CH266" s="262">
        <f t="shared" si="193"/>
        <v>49.121114812840496</v>
      </c>
      <c r="CI266" s="262">
        <f t="shared" si="194"/>
        <v>52.410981624785933</v>
      </c>
      <c r="CJ266" s="262">
        <f t="shared" si="195"/>
        <v>33.948022188781799</v>
      </c>
      <c r="CK266" s="262">
        <f t="shared" si="196"/>
        <v>16.137363931008224</v>
      </c>
      <c r="CL266" s="262">
        <f t="shared" si="197"/>
        <v>11.083447845761007</v>
      </c>
      <c r="CM266" s="262">
        <f t="shared" si="198"/>
        <v>21.33875680437713</v>
      </c>
      <c r="CN266" s="262">
        <f>CD266*parameters!J$4+CE266*parameters!K$4+CF266*parameters!L$4+CG266*parameters!M$4+CH266*parameters!N$4+CI266*parameters!O$4+CJ266*parameters!P$4+CK266*parameters!Q$4+CL266*parameters!R$4+CM266*parameters!S$4</f>
        <v>35552.484560783429</v>
      </c>
      <c r="CO266" s="262">
        <f t="shared" si="199"/>
        <v>26547.329082470082</v>
      </c>
      <c r="CP266" s="262">
        <f t="shared" si="200"/>
        <v>6824.039148222294</v>
      </c>
      <c r="CQ266" s="262">
        <f t="shared" si="201"/>
        <v>1653.3803824401109</v>
      </c>
      <c r="CR266" s="262">
        <f t="shared" si="202"/>
        <v>434.49298422263377</v>
      </c>
      <c r="CS266" s="262">
        <f t="shared" si="203"/>
        <v>93.242963428308585</v>
      </c>
      <c r="CT266" s="349" t="s">
        <v>4506</v>
      </c>
      <c r="CU266" t="s">
        <v>4507</v>
      </c>
      <c r="CV266" t="s">
        <v>4508</v>
      </c>
      <c r="CW266">
        <v>87110</v>
      </c>
      <c r="CX266" s="262">
        <v>1.0925047103370059E-2</v>
      </c>
      <c r="CY266">
        <v>9842</v>
      </c>
      <c r="CZ266">
        <v>0.88701642000000003</v>
      </c>
      <c r="DA266">
        <v>52800</v>
      </c>
      <c r="DB266">
        <v>33087</v>
      </c>
      <c r="DC266">
        <v>560</v>
      </c>
      <c r="DD266">
        <v>362</v>
      </c>
      <c r="DE266">
        <v>137</v>
      </c>
      <c r="DF266">
        <v>160</v>
      </c>
      <c r="DG266">
        <v>46832</v>
      </c>
      <c r="DH266">
        <v>29347</v>
      </c>
      <c r="DI266">
        <v>497</v>
      </c>
      <c r="DJ266">
        <v>321</v>
      </c>
      <c r="DK266">
        <v>123</v>
      </c>
      <c r="DL266">
        <v>142</v>
      </c>
      <c r="DM266" s="262">
        <v>5968</v>
      </c>
      <c r="DN266" s="262">
        <v>3740</v>
      </c>
      <c r="DO266" s="262">
        <v>63</v>
      </c>
      <c r="DP266" s="262">
        <v>41</v>
      </c>
      <c r="DQ266" s="262">
        <v>14</v>
      </c>
      <c r="DR266" s="262">
        <v>18</v>
      </c>
      <c r="DS266" s="262">
        <v>0.60613018023189069</v>
      </c>
      <c r="DT266" s="262">
        <v>0.3798300998737229</v>
      </c>
      <c r="DU266" s="262">
        <v>6.4286534267018712E-3</v>
      </c>
      <c r="DV266" s="262">
        <v>4.1556652508322814E-3</v>
      </c>
      <c r="DW266" s="262">
        <v>1.5727241418895649E-3</v>
      </c>
      <c r="DX266" s="262">
        <v>1.8367581219148204E-3</v>
      </c>
      <c r="DY266" s="262">
        <v>4346.79</v>
      </c>
      <c r="DZ266" s="262">
        <v>2718.1</v>
      </c>
      <c r="EA266" s="262">
        <v>12.77</v>
      </c>
      <c r="EB266" s="262">
        <v>459.21</v>
      </c>
      <c r="EC266" s="262">
        <v>104.44</v>
      </c>
      <c r="ED266" s="262">
        <v>144.47999999999999</v>
      </c>
      <c r="EE266" s="262">
        <f t="shared" si="168"/>
        <v>0.55829787343352444</v>
      </c>
      <c r="EF266" s="262">
        <f t="shared" si="169"/>
        <v>0.34911036644964738</v>
      </c>
      <c r="EG266" s="262">
        <f t="shared" si="170"/>
        <v>1.64016753598543E-3</v>
      </c>
      <c r="EH266" s="262">
        <f t="shared" si="171"/>
        <v>5.8980527345330408E-2</v>
      </c>
      <c r="EI266" s="262">
        <f t="shared" si="172"/>
        <v>1.3414181476767291E-2</v>
      </c>
      <c r="EJ266" s="262">
        <f t="shared" si="173"/>
        <v>1.8556883758745098E-2</v>
      </c>
      <c r="EK266" s="262">
        <v>2.2565370999999999E-3</v>
      </c>
      <c r="EP266" s="262">
        <v>1.5763122394830658E-3</v>
      </c>
      <c r="EQ266" s="262">
        <v>1.0198413985142625E-2</v>
      </c>
      <c r="EU266" s="262">
        <v>1229.52</v>
      </c>
    </row>
    <row r="267" spans="1:151">
      <c r="A267" s="352">
        <v>9374</v>
      </c>
      <c r="B267" s="262">
        <v>9</v>
      </c>
      <c r="C267" s="262">
        <v>3</v>
      </c>
      <c r="D267" s="262">
        <v>74</v>
      </c>
      <c r="E267" s="262" t="s">
        <v>188</v>
      </c>
      <c r="F267" s="262" t="s">
        <v>2726</v>
      </c>
      <c r="G267" s="262" t="s">
        <v>2727</v>
      </c>
      <c r="H267" s="262" t="s">
        <v>2202</v>
      </c>
      <c r="I267" s="262">
        <v>1.5283825948396782E-3</v>
      </c>
      <c r="J267" s="262">
        <v>1.3872093023255814</v>
      </c>
      <c r="K267" s="262">
        <v>1.3778217821782177</v>
      </c>
      <c r="L267" s="262">
        <v>1.7125095153514336</v>
      </c>
      <c r="M267" s="262">
        <v>1.5026193247962747</v>
      </c>
      <c r="N267" s="262">
        <v>1.3641618497109826</v>
      </c>
      <c r="O267" s="262">
        <v>1.6809815950920246</v>
      </c>
      <c r="P267" s="262">
        <v>1.4583147570218458</v>
      </c>
      <c r="Q267" s="262">
        <v>1.1788793103448276</v>
      </c>
      <c r="R267" s="262">
        <v>1.1012216404886561</v>
      </c>
      <c r="S267" s="262">
        <v>1.2064220183486238</v>
      </c>
      <c r="T267" s="262">
        <v>1.2064220183486238</v>
      </c>
      <c r="U267">
        <v>2580</v>
      </c>
      <c r="V267">
        <v>2525</v>
      </c>
      <c r="W267">
        <v>11823</v>
      </c>
      <c r="X267">
        <v>4820</v>
      </c>
      <c r="Y267">
        <v>4199</v>
      </c>
      <c r="Z267">
        <v>2538</v>
      </c>
      <c r="AA267">
        <v>2398</v>
      </c>
      <c r="AB267">
        <v>0</v>
      </c>
      <c r="AC267">
        <v>3579</v>
      </c>
      <c r="AD267">
        <v>3479</v>
      </c>
      <c r="AE267">
        <v>20247</v>
      </c>
      <c r="AF267">
        <v>7051</v>
      </c>
      <c r="AG267">
        <v>6559</v>
      </c>
      <c r="AH267">
        <v>2903</v>
      </c>
      <c r="AI267" s="262">
        <v>2893</v>
      </c>
      <c r="AJ267" s="262">
        <v>0</v>
      </c>
      <c r="AK267" s="262">
        <v>0.63663082189412534</v>
      </c>
      <c r="AL267" s="262">
        <v>0.27426437536738013</v>
      </c>
      <c r="AM267" s="262">
        <v>8.2396874243629195E-2</v>
      </c>
      <c r="AN267" s="262">
        <v>6.3967359358251792E-3</v>
      </c>
      <c r="AO267" s="262">
        <v>3.1119255904014383E-4</v>
      </c>
      <c r="AP267" s="262">
        <v>1.7770160562872089E-2</v>
      </c>
      <c r="AQ267" s="262">
        <v>7.6064405556557815E-2</v>
      </c>
      <c r="AR267" s="262">
        <v>0.16015695471766192</v>
      </c>
      <c r="AS267" s="262">
        <v>0.20316164531841963</v>
      </c>
      <c r="AT267" s="262">
        <v>0.16766642612303806</v>
      </c>
      <c r="AU267" s="262">
        <v>0.16031481147393109</v>
      </c>
      <c r="AV267" s="262">
        <v>9.3834566119429919E-2</v>
      </c>
      <c r="AW267" s="262">
        <v>4.3816525347284863E-2</v>
      </c>
      <c r="AX267" s="262">
        <v>2.913584701425221E-2</v>
      </c>
      <c r="AY267" s="262">
        <v>4.8078657766552409E-2</v>
      </c>
      <c r="AZ267" s="262">
        <v>18412</v>
      </c>
      <c r="BA267" s="262">
        <v>7932</v>
      </c>
      <c r="BB267" s="262">
        <v>2383</v>
      </c>
      <c r="BC267" s="262">
        <v>185</v>
      </c>
      <c r="BD267" s="262">
        <v>9</v>
      </c>
      <c r="BE267" s="262">
        <v>44728</v>
      </c>
      <c r="BF267" s="262">
        <v>1</v>
      </c>
      <c r="BG267" s="262">
        <v>2</v>
      </c>
      <c r="BH267" s="262">
        <v>3.64</v>
      </c>
      <c r="BI267" s="262">
        <v>7.9</v>
      </c>
      <c r="BJ267" s="262">
        <v>35</v>
      </c>
      <c r="BK267" s="262">
        <f t="shared" si="174"/>
        <v>44727</v>
      </c>
      <c r="BL267" s="262">
        <f t="shared" si="175"/>
        <v>-1</v>
      </c>
      <c r="BM267" s="274">
        <f t="shared" si="176"/>
        <v>-2.235736004292613E-5</v>
      </c>
      <c r="BN267" s="262">
        <f t="shared" si="177"/>
        <v>9.7301546752146027E-4</v>
      </c>
      <c r="BO267" s="262">
        <f t="shared" si="164"/>
        <v>4.1918089769607991E-4</v>
      </c>
      <c r="BP267" s="262">
        <f t="shared" si="165"/>
        <v>1.2593394846315662E-4</v>
      </c>
      <c r="BQ267" s="262">
        <f t="shared" si="166"/>
        <v>9.7766598681007034E-6</v>
      </c>
      <c r="BR267" s="262">
        <f t="shared" si="167"/>
        <v>4.7562129088057475E-7</v>
      </c>
      <c r="BS267" s="262">
        <f t="shared" si="178"/>
        <v>104.11265502479625</v>
      </c>
      <c r="BT267" s="262">
        <f t="shared" si="179"/>
        <v>44.852356053480548</v>
      </c>
      <c r="BU267" s="262">
        <f t="shared" si="180"/>
        <v>13.474932485557758</v>
      </c>
      <c r="BV267" s="262">
        <f t="shared" si="181"/>
        <v>1.0461026058867753</v>
      </c>
      <c r="BW267" s="262">
        <f t="shared" si="182"/>
        <v>5.0891478124221498E-2</v>
      </c>
      <c r="BX267" s="262">
        <f t="shared" si="183"/>
        <v>104.11265502479625</v>
      </c>
      <c r="BY267" s="262">
        <f t="shared" si="184"/>
        <v>89.704712106961097</v>
      </c>
      <c r="BZ267" s="262">
        <f t="shared" si="185"/>
        <v>49.048754247430239</v>
      </c>
      <c r="CA267" s="262">
        <f t="shared" si="186"/>
        <v>8.2642105865055253</v>
      </c>
      <c r="CB267" s="262">
        <f t="shared" si="187"/>
        <v>1.7812017343477524</v>
      </c>
      <c r="CC267" s="262">
        <f t="shared" si="188"/>
        <v>252.91153370004085</v>
      </c>
      <c r="CD267" s="262">
        <f t="shared" si="189"/>
        <v>4.494278562051961</v>
      </c>
      <c r="CE267" s="262">
        <f t="shared" si="190"/>
        <v>19.237565469290946</v>
      </c>
      <c r="CF267" s="262">
        <f t="shared" si="191"/>
        <v>40.505541050371868</v>
      </c>
      <c r="CG267" s="262">
        <f t="shared" si="192"/>
        <v>51.381923306505229</v>
      </c>
      <c r="CH267" s="262">
        <f t="shared" si="193"/>
        <v>42.404772980782148</v>
      </c>
      <c r="CI267" s="262">
        <f t="shared" si="194"/>
        <v>40.545464844704817</v>
      </c>
      <c r="CJ267" s="262">
        <f t="shared" si="195"/>
        <v>23.731844031342913</v>
      </c>
      <c r="CK267" s="262">
        <f t="shared" si="196"/>
        <v>11.081704626988529</v>
      </c>
      <c r="CL267" s="262">
        <f t="shared" si="197"/>
        <v>7.368791754024282</v>
      </c>
      <c r="CM267" s="262">
        <f t="shared" si="198"/>
        <v>12.159647073978149</v>
      </c>
      <c r="CN267" s="262">
        <f>CD267*parameters!J$4+CE267*parameters!K$4+CF267*parameters!L$4+CG267*parameters!M$4+CH267*parameters!N$4+CI267*parameters!O$4+CJ267*parameters!P$4+CK267*parameters!Q$4+CL267*parameters!R$4+CM267*parameters!S$4</f>
        <v>27765.487557780496</v>
      </c>
      <c r="CO267" s="262">
        <f t="shared" si="199"/>
        <v>17676.36516420091</v>
      </c>
      <c r="CP267" s="262">
        <f t="shared" si="200"/>
        <v>7615.0841018054325</v>
      </c>
      <c r="CQ267" s="262">
        <f t="shared" si="201"/>
        <v>2287.7893866114905</v>
      </c>
      <c r="CR267" s="262">
        <f t="shared" si="202"/>
        <v>177.60849203656139</v>
      </c>
      <c r="CS267" s="262">
        <f t="shared" si="203"/>
        <v>8.6404131261029864</v>
      </c>
      <c r="CT267" s="349" t="s">
        <v>4509</v>
      </c>
      <c r="CU267" t="s">
        <v>4510</v>
      </c>
      <c r="CV267" t="s">
        <v>4511</v>
      </c>
      <c r="CW267">
        <v>63970</v>
      </c>
      <c r="CX267" s="262">
        <v>8.0229050993293853E-3</v>
      </c>
      <c r="CY267">
        <v>3755</v>
      </c>
      <c r="CZ267">
        <v>0.94130060999999998</v>
      </c>
      <c r="DA267">
        <v>40278</v>
      </c>
      <c r="DB267">
        <v>22923</v>
      </c>
      <c r="DC267">
        <v>404</v>
      </c>
      <c r="DD267">
        <v>199</v>
      </c>
      <c r="DE267">
        <v>71</v>
      </c>
      <c r="DF267">
        <v>83</v>
      </c>
      <c r="DG267">
        <v>37914</v>
      </c>
      <c r="DH267">
        <v>21581</v>
      </c>
      <c r="DI267">
        <v>385</v>
      </c>
      <c r="DJ267">
        <v>188</v>
      </c>
      <c r="DK267">
        <v>71</v>
      </c>
      <c r="DL267">
        <v>83</v>
      </c>
      <c r="DM267" s="262">
        <v>2364</v>
      </c>
      <c r="DN267" s="262">
        <v>1342</v>
      </c>
      <c r="DO267" s="262">
        <v>19</v>
      </c>
      <c r="DP267" s="262">
        <v>11</v>
      </c>
      <c r="DQ267" s="262">
        <v>0</v>
      </c>
      <c r="DR267" s="262">
        <v>0</v>
      </c>
      <c r="DS267" s="262">
        <v>0.62963889323120215</v>
      </c>
      <c r="DT267" s="262">
        <v>0.35833984680318898</v>
      </c>
      <c r="DU267" s="262">
        <v>6.3154603720493984E-3</v>
      </c>
      <c r="DV267" s="262">
        <v>3.1108332030639362E-3</v>
      </c>
      <c r="DW267" s="262">
        <v>1.1098952634047211E-3</v>
      </c>
      <c r="DX267" s="262">
        <v>1.2974831952477725E-3</v>
      </c>
      <c r="DY267" s="262">
        <v>3192.1</v>
      </c>
      <c r="DZ267" s="262">
        <v>1996.06</v>
      </c>
      <c r="EA267" s="262">
        <v>9.3800000000000008</v>
      </c>
      <c r="EB267" s="262">
        <v>337.23</v>
      </c>
      <c r="EC267" s="262">
        <v>76.7</v>
      </c>
      <c r="ED267" s="262">
        <v>106.09</v>
      </c>
      <c r="EE267" s="262">
        <f t="shared" si="168"/>
        <v>0.55829759547779112</v>
      </c>
      <c r="EF267" s="262">
        <f t="shared" si="169"/>
        <v>0.34911045970658811</v>
      </c>
      <c r="EG267" s="262">
        <f t="shared" si="170"/>
        <v>1.6405599591434109E-3</v>
      </c>
      <c r="EH267" s="262">
        <f t="shared" si="171"/>
        <v>5.8981453627071689E-2</v>
      </c>
      <c r="EI267" s="262">
        <f t="shared" si="172"/>
        <v>1.3414813311972239E-2</v>
      </c>
      <c r="EJ267" s="262">
        <f t="shared" si="173"/>
        <v>1.8555117917433309E-2</v>
      </c>
      <c r="EK267" s="262">
        <v>1.6571076000000001E-3</v>
      </c>
      <c r="EP267" s="262">
        <v>1.2007979504100967E-3</v>
      </c>
      <c r="EQ267" s="262">
        <v>7.7689142443053963E-3</v>
      </c>
      <c r="EU267" s="262">
        <v>936.62</v>
      </c>
    </row>
    <row r="268" spans="1:151">
      <c r="A268" s="352">
        <v>9375</v>
      </c>
      <c r="B268" s="262">
        <v>9</v>
      </c>
      <c r="C268" s="262">
        <v>3</v>
      </c>
      <c r="D268" s="262">
        <v>75</v>
      </c>
      <c r="E268" s="262" t="s">
        <v>188</v>
      </c>
      <c r="F268" s="262" t="s">
        <v>2716</v>
      </c>
      <c r="G268" s="262" t="s">
        <v>2728</v>
      </c>
      <c r="H268" s="262" t="s">
        <v>2202</v>
      </c>
      <c r="I268" s="262">
        <v>2.8146211058110459E-3</v>
      </c>
      <c r="J268" s="262">
        <v>1.3299187566231014</v>
      </c>
      <c r="K268" s="262">
        <v>1.3562264150943397</v>
      </c>
      <c r="L268" s="262">
        <v>1.6347455502632238</v>
      </c>
      <c r="M268" s="262">
        <v>1.4999315349856224</v>
      </c>
      <c r="N268" s="262">
        <v>1.4769185533666569</v>
      </c>
      <c r="O268" s="262">
        <v>1.7897242610593136</v>
      </c>
      <c r="P268" s="262">
        <v>1.4130219671482287</v>
      </c>
      <c r="Q268" s="262">
        <v>1.2532488114104596</v>
      </c>
      <c r="R268" s="262">
        <v>1.2621464829586657</v>
      </c>
      <c r="S268" s="262">
        <v>1.3739982190560998</v>
      </c>
      <c r="T268" s="262">
        <v>1.3739982190560998</v>
      </c>
      <c r="U268">
        <v>2831</v>
      </c>
      <c r="V268">
        <v>2650</v>
      </c>
      <c r="W268">
        <v>19945</v>
      </c>
      <c r="X268">
        <v>10704</v>
      </c>
      <c r="Y268">
        <v>10094</v>
      </c>
      <c r="Z268">
        <v>5913</v>
      </c>
      <c r="AA268">
        <v>6177</v>
      </c>
      <c r="AB268">
        <v>0</v>
      </c>
      <c r="AC268">
        <v>3765</v>
      </c>
      <c r="AD268">
        <v>3594</v>
      </c>
      <c r="AE268">
        <v>32605</v>
      </c>
      <c r="AF268">
        <v>15977</v>
      </c>
      <c r="AG268">
        <v>16162</v>
      </c>
      <c r="AH268">
        <v>7435</v>
      </c>
      <c r="AI268" s="262">
        <v>8487</v>
      </c>
      <c r="AJ268" s="262">
        <v>0</v>
      </c>
      <c r="AK268" s="262">
        <v>0.69947427713105526</v>
      </c>
      <c r="AL268" s="262">
        <v>0.21070221554637628</v>
      </c>
      <c r="AM268" s="262">
        <v>7.8895981975215926E-2</v>
      </c>
      <c r="AN268" s="262">
        <v>8.8809613218174994E-3</v>
      </c>
      <c r="AO268" s="262">
        <v>2.0465640255351108E-3</v>
      </c>
      <c r="AP268" s="262">
        <v>2.3347023347023346E-2</v>
      </c>
      <c r="AQ268" s="262">
        <v>7.4641407974741308E-2</v>
      </c>
      <c r="AR268" s="262">
        <v>0.13671513671513671</v>
      </c>
      <c r="AS268" s="262">
        <v>0.17776051109384441</v>
      </c>
      <c r="AT268" s="262">
        <v>0.16806650139983473</v>
      </c>
      <c r="AU268" s="262">
        <v>0.169016169016169</v>
      </c>
      <c r="AV268" s="262">
        <v>0.10938444271777605</v>
      </c>
      <c r="AW268" s="262">
        <v>5.1528718195384862E-2</v>
      </c>
      <c r="AX268" s="262">
        <v>3.1795365128698461E-2</v>
      </c>
      <c r="AY268" s="262">
        <v>5.7744724411391078E-2</v>
      </c>
      <c r="AZ268" s="262">
        <v>37254</v>
      </c>
      <c r="BA268" s="262">
        <v>11222</v>
      </c>
      <c r="BB268" s="262">
        <v>4202</v>
      </c>
      <c r="BC268" s="262">
        <v>473</v>
      </c>
      <c r="BD268" s="262">
        <v>109</v>
      </c>
      <c r="BE268" s="262">
        <v>81131</v>
      </c>
      <c r="BF268" s="262">
        <v>1</v>
      </c>
      <c r="BG268" s="262">
        <v>2</v>
      </c>
      <c r="BH268" s="262">
        <v>3.46</v>
      </c>
      <c r="BI268" s="262">
        <v>9.6999999999999993</v>
      </c>
      <c r="BJ268" s="262">
        <v>21</v>
      </c>
      <c r="BK268" s="262">
        <f t="shared" si="174"/>
        <v>81114</v>
      </c>
      <c r="BL268" s="262">
        <f t="shared" si="175"/>
        <v>-17</v>
      </c>
      <c r="BM268" s="274">
        <f t="shared" si="176"/>
        <v>-2.0953766131318486E-4</v>
      </c>
      <c r="BN268" s="262">
        <f t="shared" si="177"/>
        <v>1.9687550633849926E-3</v>
      </c>
      <c r="BO268" s="262">
        <f t="shared" si="164"/>
        <v>5.9304690291797895E-4</v>
      </c>
      <c r="BP268" s="262">
        <f t="shared" si="165"/>
        <v>2.2206229603113057E-4</v>
      </c>
      <c r="BQ268" s="262">
        <f t="shared" si="166"/>
        <v>2.4996541176279095E-5</v>
      </c>
      <c r="BR268" s="262">
        <f t="shared" si="167"/>
        <v>5.7603023006647388E-6</v>
      </c>
      <c r="BS268" s="262">
        <f t="shared" si="178"/>
        <v>210.6567917821942</v>
      </c>
      <c r="BT268" s="262">
        <f t="shared" si="179"/>
        <v>63.456018612223751</v>
      </c>
      <c r="BU268" s="262">
        <f t="shared" si="180"/>
        <v>23.760665675330973</v>
      </c>
      <c r="BV268" s="262">
        <f t="shared" si="181"/>
        <v>2.6746299058618632</v>
      </c>
      <c r="BW268" s="262">
        <f t="shared" si="182"/>
        <v>0.616352346171127</v>
      </c>
      <c r="BX268" s="262">
        <f t="shared" si="183"/>
        <v>210.6567917821942</v>
      </c>
      <c r="BY268" s="262">
        <f t="shared" si="184"/>
        <v>126.9120372244475</v>
      </c>
      <c r="BZ268" s="262">
        <f t="shared" si="185"/>
        <v>82.211903236645171</v>
      </c>
      <c r="CA268" s="262">
        <f t="shared" si="186"/>
        <v>25.943910086860072</v>
      </c>
      <c r="CB268" s="262">
        <f t="shared" si="187"/>
        <v>12.943399269593668</v>
      </c>
      <c r="CC268" s="262">
        <f t="shared" si="188"/>
        <v>458.6680415997406</v>
      </c>
      <c r="CD268" s="262">
        <f t="shared" si="189"/>
        <v>10.70853347576262</v>
      </c>
      <c r="CE268" s="262">
        <f t="shared" si="190"/>
        <v>34.235628418021854</v>
      </c>
      <c r="CF268" s="262">
        <f t="shared" si="191"/>
        <v>62.706864014172552</v>
      </c>
      <c r="CG268" s="262">
        <f t="shared" si="192"/>
        <v>81.533065497182577</v>
      </c>
      <c r="CH268" s="262">
        <f t="shared" si="193"/>
        <v>77.086733055582258</v>
      </c>
      <c r="CI268" s="262">
        <f t="shared" si="194"/>
        <v>77.522315241336997</v>
      </c>
      <c r="CJ268" s="262">
        <f t="shared" si="195"/>
        <v>50.171148122841345</v>
      </c>
      <c r="CK268" s="262">
        <f t="shared" si="196"/>
        <v>23.634576260822094</v>
      </c>
      <c r="CL268" s="262">
        <f t="shared" si="197"/>
        <v>14.583517855528807</v>
      </c>
      <c r="CM268" s="262">
        <f t="shared" si="198"/>
        <v>26.485659658489478</v>
      </c>
      <c r="CN268" s="262">
        <f>CD268*parameters!J$4+CE268*parameters!K$4+CF268*parameters!L$4+CG268*parameters!M$4+CH268*parameters!N$4+CI268*parameters!O$4+CJ268*parameters!P$4+CK268*parameters!Q$4+CL268*parameters!R$4+CM268*parameters!S$4</f>
        <v>52182.406438727587</v>
      </c>
      <c r="CO268" s="262">
        <f t="shared" si="199"/>
        <v>36500.251022687902</v>
      </c>
      <c r="CP268" s="262">
        <f t="shared" si="200"/>
        <v>10994.948649181393</v>
      </c>
      <c r="CQ268" s="262">
        <f t="shared" si="201"/>
        <v>4116.9821978132431</v>
      </c>
      <c r="CR268" s="262">
        <f t="shared" si="202"/>
        <v>463.42993326170011</v>
      </c>
      <c r="CS268" s="262">
        <f t="shared" si="203"/>
        <v>106.79463578335161</v>
      </c>
      <c r="CT268" s="349" t="s">
        <v>4512</v>
      </c>
      <c r="CU268" t="s">
        <v>4513</v>
      </c>
      <c r="CV268" t="s">
        <v>4514</v>
      </c>
      <c r="CW268">
        <v>124190</v>
      </c>
      <c r="CX268" s="262">
        <v>1.5575497643984934E-2</v>
      </c>
      <c r="CY268">
        <v>8152</v>
      </c>
      <c r="CZ268">
        <v>0.93435864000000002</v>
      </c>
      <c r="DA268">
        <v>76634</v>
      </c>
      <c r="DB268">
        <v>45360</v>
      </c>
      <c r="DC268">
        <v>1179</v>
      </c>
      <c r="DD268">
        <v>604</v>
      </c>
      <c r="DE268">
        <v>152</v>
      </c>
      <c r="DF268">
        <v>258</v>
      </c>
      <c r="DG268">
        <v>71607</v>
      </c>
      <c r="DH268">
        <v>42379</v>
      </c>
      <c r="DI268">
        <v>1105</v>
      </c>
      <c r="DJ268">
        <v>566</v>
      </c>
      <c r="DK268">
        <v>148</v>
      </c>
      <c r="DL268">
        <v>244</v>
      </c>
      <c r="DM268" s="262">
        <v>5027</v>
      </c>
      <c r="DN268" s="262">
        <v>2981</v>
      </c>
      <c r="DO268" s="262">
        <v>74</v>
      </c>
      <c r="DP268" s="262">
        <v>38</v>
      </c>
      <c r="DQ268" s="262">
        <v>4</v>
      </c>
      <c r="DR268" s="262">
        <v>14</v>
      </c>
      <c r="DS268" s="262">
        <v>0.61707061760206139</v>
      </c>
      <c r="DT268" s="262">
        <v>0.36524679925919962</v>
      </c>
      <c r="DU268" s="262">
        <v>9.4935179966180849E-3</v>
      </c>
      <c r="DV268" s="262">
        <v>4.8635155809646511E-3</v>
      </c>
      <c r="DW268" s="262">
        <v>1.2239310733553426E-3</v>
      </c>
      <c r="DX268" s="262">
        <v>2.0774619534584104E-3</v>
      </c>
      <c r="DY268" s="262">
        <v>6197.08</v>
      </c>
      <c r="DZ268" s="262">
        <v>3875.11</v>
      </c>
      <c r="EA268" s="262">
        <v>18.21</v>
      </c>
      <c r="EB268" s="262">
        <v>654.67999999999995</v>
      </c>
      <c r="EC268" s="262">
        <v>148.88999999999999</v>
      </c>
      <c r="ED268" s="262">
        <v>205.97</v>
      </c>
      <c r="EE268" s="262">
        <f t="shared" si="168"/>
        <v>0.55829851332529734</v>
      </c>
      <c r="EF268" s="262">
        <f t="shared" si="169"/>
        <v>0.3491108960949339</v>
      </c>
      <c r="EG268" s="262">
        <f t="shared" si="170"/>
        <v>1.6405494083751807E-3</v>
      </c>
      <c r="EH268" s="262">
        <f t="shared" si="171"/>
        <v>5.8980498993688256E-2</v>
      </c>
      <c r="EI268" s="262">
        <f t="shared" si="172"/>
        <v>1.3413586019383889E-2</v>
      </c>
      <c r="EJ268" s="262">
        <f t="shared" si="173"/>
        <v>1.855595615832158E-2</v>
      </c>
      <c r="EK268" s="262">
        <v>3.2170696000000001E-3</v>
      </c>
      <c r="EP268" s="262">
        <v>2.2726468871455013E-3</v>
      </c>
      <c r="EQ268" s="262">
        <v>1.4703555055029138E-2</v>
      </c>
      <c r="EU268" s="262">
        <v>1772.66</v>
      </c>
    </row>
    <row r="269" spans="1:151">
      <c r="A269" s="352">
        <v>9376</v>
      </c>
      <c r="B269" s="262">
        <v>9</v>
      </c>
      <c r="C269" s="262">
        <v>3</v>
      </c>
      <c r="D269" s="262">
        <v>76</v>
      </c>
      <c r="E269" s="262" t="s">
        <v>188</v>
      </c>
      <c r="F269" s="262" t="s">
        <v>2729</v>
      </c>
      <c r="G269" s="262" t="s">
        <v>2730</v>
      </c>
      <c r="H269" s="262" t="s">
        <v>2202</v>
      </c>
      <c r="I269" s="262">
        <v>2.2062486279646929E-3</v>
      </c>
      <c r="J269" s="262">
        <v>1.3683982683982685</v>
      </c>
      <c r="K269" s="262">
        <v>1.4072006698297517</v>
      </c>
      <c r="L269" s="262">
        <v>1.6684012571487454</v>
      </c>
      <c r="M269" s="262">
        <v>1.5505965532479009</v>
      </c>
      <c r="N269" s="262">
        <v>1.4583579444772592</v>
      </c>
      <c r="O269" s="262">
        <v>1.8404494382022472</v>
      </c>
      <c r="P269" s="262">
        <v>1.4587973273942094</v>
      </c>
      <c r="Q269" s="262">
        <v>1.2850368809272918</v>
      </c>
      <c r="R269" s="262">
        <v>1.3265306122448979</v>
      </c>
      <c r="S269" s="262">
        <v>1.2795341098169717</v>
      </c>
      <c r="T269" s="262">
        <v>1.2795341098169717</v>
      </c>
      <c r="U269">
        <v>2310</v>
      </c>
      <c r="V269">
        <v>3583</v>
      </c>
      <c r="W269">
        <v>19409</v>
      </c>
      <c r="X269">
        <v>6219</v>
      </c>
      <c r="Y269">
        <v>6258</v>
      </c>
      <c r="Z269">
        <v>3368</v>
      </c>
      <c r="AA269">
        <v>3306</v>
      </c>
      <c r="AB269">
        <v>0</v>
      </c>
      <c r="AC269">
        <v>3161</v>
      </c>
      <c r="AD269">
        <v>5042</v>
      </c>
      <c r="AE269">
        <v>32382</v>
      </c>
      <c r="AF269">
        <v>9487</v>
      </c>
      <c r="AG269">
        <v>10318</v>
      </c>
      <c r="AH269">
        <v>4389</v>
      </c>
      <c r="AI269" s="262">
        <v>4230</v>
      </c>
      <c r="AJ269" s="262">
        <v>0</v>
      </c>
      <c r="AK269" s="262">
        <v>0.62716776851585709</v>
      </c>
      <c r="AL269" s="262">
        <v>0.27994155408642329</v>
      </c>
      <c r="AM269" s="262">
        <v>8.2974034684296261E-2</v>
      </c>
      <c r="AN269" s="262">
        <v>9.1261856855418232E-3</v>
      </c>
      <c r="AO269" s="262">
        <v>7.9045702788157514E-4</v>
      </c>
      <c r="AP269" s="262">
        <v>1.565265149203637E-2</v>
      </c>
      <c r="AQ269" s="262">
        <v>8.0994080673704769E-2</v>
      </c>
      <c r="AR269" s="262">
        <v>0.16139317751876486</v>
      </c>
      <c r="AS269" s="262">
        <v>0.20935802770488801</v>
      </c>
      <c r="AT269" s="262">
        <v>0.18159211570147069</v>
      </c>
      <c r="AU269" s="262">
        <v>0.15797583450295966</v>
      </c>
      <c r="AV269" s="262">
        <v>8.4350399707084883E-2</v>
      </c>
      <c r="AW269" s="262">
        <v>3.8612924879477636E-2</v>
      </c>
      <c r="AX269" s="262">
        <v>2.5874168548239457E-2</v>
      </c>
      <c r="AY269" s="262">
        <v>4.4196619271373652E-2</v>
      </c>
      <c r="AZ269" s="262">
        <v>26183</v>
      </c>
      <c r="BA269" s="262">
        <v>11687</v>
      </c>
      <c r="BB269" s="262">
        <v>3464</v>
      </c>
      <c r="BC269" s="262">
        <v>381</v>
      </c>
      <c r="BD269" s="262">
        <v>33</v>
      </c>
      <c r="BE269" s="262">
        <v>65563</v>
      </c>
      <c r="BF269" s="262">
        <v>1</v>
      </c>
      <c r="BG269" s="262">
        <v>2</v>
      </c>
      <c r="BH269" s="262">
        <v>3.25</v>
      </c>
      <c r="BI269" s="262">
        <v>8.6999999999999993</v>
      </c>
      <c r="BJ269" s="262">
        <v>43</v>
      </c>
      <c r="BK269" s="262">
        <f t="shared" si="174"/>
        <v>65549</v>
      </c>
      <c r="BL269" s="262">
        <f t="shared" si="175"/>
        <v>-14</v>
      </c>
      <c r="BM269" s="274">
        <f t="shared" si="176"/>
        <v>-2.1353507313576255E-4</v>
      </c>
      <c r="BN269" s="262">
        <f t="shared" si="177"/>
        <v>1.3836880287917876E-3</v>
      </c>
      <c r="BO269" s="262">
        <f t="shared" si="164"/>
        <v>6.1762066961347528E-4</v>
      </c>
      <c r="BP269" s="262">
        <f t="shared" si="165"/>
        <v>1.8306135017892344E-4</v>
      </c>
      <c r="BQ269" s="262">
        <f t="shared" si="166"/>
        <v>2.0134634647277664E-5</v>
      </c>
      <c r="BR269" s="262">
        <f t="shared" si="167"/>
        <v>1.7439447332287742E-6</v>
      </c>
      <c r="BS269" s="262">
        <f t="shared" si="178"/>
        <v>148.05461908072127</v>
      </c>
      <c r="BT269" s="262">
        <f t="shared" si="179"/>
        <v>66.085411648641852</v>
      </c>
      <c r="BU269" s="262">
        <f t="shared" si="180"/>
        <v>19.587564469144809</v>
      </c>
      <c r="BV269" s="262">
        <f t="shared" si="181"/>
        <v>2.1544059072587101</v>
      </c>
      <c r="BW269" s="262">
        <f t="shared" si="182"/>
        <v>0.18660208645547885</v>
      </c>
      <c r="BX269" s="262">
        <f t="shared" si="183"/>
        <v>148.05461908072127</v>
      </c>
      <c r="BY269" s="262">
        <f t="shared" si="184"/>
        <v>132.1708232972837</v>
      </c>
      <c r="BZ269" s="262">
        <f t="shared" si="185"/>
        <v>63.659584524720628</v>
      </c>
      <c r="CA269" s="262">
        <f t="shared" si="186"/>
        <v>18.743331393150775</v>
      </c>
      <c r="CB269" s="262">
        <f t="shared" si="187"/>
        <v>8.0238897175855897</v>
      </c>
      <c r="CC269" s="262">
        <f t="shared" si="188"/>
        <v>370.65224801346193</v>
      </c>
      <c r="CD269" s="262">
        <f t="shared" si="189"/>
        <v>5.8016904628945491</v>
      </c>
      <c r="CE269" s="262">
        <f t="shared" si="190"/>
        <v>30.020638077492364</v>
      </c>
      <c r="CF269" s="262">
        <f t="shared" si="191"/>
        <v>59.820744061365922</v>
      </c>
      <c r="CG269" s="262">
        <f t="shared" si="192"/>
        <v>77.599023608481389</v>
      </c>
      <c r="CH269" s="262">
        <f t="shared" si="193"/>
        <v>67.307525906270783</v>
      </c>
      <c r="CI269" s="262">
        <f t="shared" si="194"/>
        <v>58.554098190324616</v>
      </c>
      <c r="CJ269" s="262">
        <f t="shared" si="195"/>
        <v>31.264665272265074</v>
      </c>
      <c r="CK269" s="262">
        <f t="shared" si="196"/>
        <v>14.31196740895332</v>
      </c>
      <c r="CL269" s="262">
        <f t="shared" si="197"/>
        <v>9.5903187378841679</v>
      </c>
      <c r="CM269" s="262">
        <f t="shared" si="198"/>
        <v>16.381576287529739</v>
      </c>
      <c r="CN269" s="262">
        <f>CD269*parameters!J$4+CE269*parameters!K$4+CF269*parameters!L$4+CG269*parameters!M$4+CH269*parameters!N$4+CI269*parameters!O$4+CJ269*parameters!P$4+CK269*parameters!Q$4+CL269*parameters!R$4+CM269*parameters!S$4</f>
        <v>39969.94348110447</v>
      </c>
      <c r="CO269" s="262">
        <f t="shared" si="199"/>
        <v>25067.860260749221</v>
      </c>
      <c r="CP269" s="262">
        <f t="shared" si="200"/>
        <v>11189.248094846889</v>
      </c>
      <c r="CQ269" s="262">
        <f t="shared" si="201"/>
        <v>3316.4674767305237</v>
      </c>
      <c r="CR269" s="262">
        <f t="shared" si="202"/>
        <v>364.77312604917131</v>
      </c>
      <c r="CS269" s="262">
        <f t="shared" si="203"/>
        <v>31.59452272866838</v>
      </c>
      <c r="CT269" s="349" t="s">
        <v>4515</v>
      </c>
      <c r="CU269" t="s">
        <v>4516</v>
      </c>
      <c r="CV269" t="s">
        <v>4517</v>
      </c>
      <c r="CW269">
        <v>98301</v>
      </c>
      <c r="CX269" s="262">
        <v>1.2328585183198027E-2</v>
      </c>
      <c r="CY269">
        <v>8408</v>
      </c>
      <c r="CZ269">
        <v>0.91446678999999997</v>
      </c>
      <c r="DA269">
        <v>58797</v>
      </c>
      <c r="DB269">
        <v>37968</v>
      </c>
      <c r="DC269">
        <v>914</v>
      </c>
      <c r="DD269">
        <v>397</v>
      </c>
      <c r="DE269">
        <v>110</v>
      </c>
      <c r="DF269">
        <v>109</v>
      </c>
      <c r="DG269">
        <v>53770</v>
      </c>
      <c r="DH269">
        <v>34722</v>
      </c>
      <c r="DI269">
        <v>838</v>
      </c>
      <c r="DJ269">
        <v>365</v>
      </c>
      <c r="DK269">
        <v>104</v>
      </c>
      <c r="DL269">
        <v>103</v>
      </c>
      <c r="DM269" s="262">
        <v>5027</v>
      </c>
      <c r="DN269" s="262">
        <v>3246</v>
      </c>
      <c r="DO269" s="262">
        <v>76</v>
      </c>
      <c r="DP269" s="262">
        <v>32</v>
      </c>
      <c r="DQ269" s="262">
        <v>6</v>
      </c>
      <c r="DR269" s="262">
        <v>6</v>
      </c>
      <c r="DS269" s="262">
        <v>0.59813226722006896</v>
      </c>
      <c r="DT269" s="262">
        <v>0.38624225592822048</v>
      </c>
      <c r="DU269" s="262">
        <v>9.2979725536871446E-3</v>
      </c>
      <c r="DV269" s="262">
        <v>4.0386160873236284E-3</v>
      </c>
      <c r="DW269" s="262">
        <v>1.119012014119897E-3</v>
      </c>
      <c r="DX269" s="262">
        <v>1.108839177627898E-3</v>
      </c>
      <c r="DY269" s="262">
        <v>4905.22</v>
      </c>
      <c r="DZ269" s="262">
        <v>3067.3</v>
      </c>
      <c r="EA269" s="262">
        <v>14.41</v>
      </c>
      <c r="EB269" s="262">
        <v>518.21</v>
      </c>
      <c r="EC269" s="262">
        <v>117.85</v>
      </c>
      <c r="ED269" s="262">
        <v>163.04</v>
      </c>
      <c r="EE269" s="262">
        <f t="shared" si="168"/>
        <v>0.55829766117347657</v>
      </c>
      <c r="EF269" s="262">
        <f t="shared" si="169"/>
        <v>0.3491110319450309</v>
      </c>
      <c r="EG269" s="262">
        <f t="shared" si="170"/>
        <v>1.6401036645675008E-3</v>
      </c>
      <c r="EH269" s="262">
        <f t="shared" si="171"/>
        <v>5.8981132547919819E-2</v>
      </c>
      <c r="EI269" s="262">
        <f t="shared" si="172"/>
        <v>1.3413339130414986E-2</v>
      </c>
      <c r="EJ269" s="262">
        <f t="shared" si="173"/>
        <v>1.8556731538590238E-2</v>
      </c>
      <c r="EK269" s="262">
        <v>2.5464308E-3</v>
      </c>
      <c r="EP269" s="262">
        <v>1.7754270705184043E-3</v>
      </c>
      <c r="EQ269" s="262">
        <v>1.1486645736832909E-2</v>
      </c>
      <c r="EU269" s="262">
        <v>1384.83</v>
      </c>
    </row>
    <row r="270" spans="1:151">
      <c r="A270" s="352">
        <v>9377</v>
      </c>
      <c r="B270" s="262">
        <v>9</v>
      </c>
      <c r="C270" s="262">
        <v>3</v>
      </c>
      <c r="D270" s="262">
        <v>77</v>
      </c>
      <c r="E270" s="262" t="s">
        <v>188</v>
      </c>
      <c r="F270" s="262" t="s">
        <v>2731</v>
      </c>
      <c r="G270" s="262" t="s">
        <v>2732</v>
      </c>
      <c r="H270" s="262" t="s">
        <v>2202</v>
      </c>
      <c r="I270" s="262">
        <v>1.1628412093929075E-3</v>
      </c>
      <c r="J270" s="262">
        <v>1.4451241453760346</v>
      </c>
      <c r="K270" s="262">
        <v>1.4716904276985743</v>
      </c>
      <c r="L270" s="262">
        <v>1.7695333843295815</v>
      </c>
      <c r="M270" s="262">
        <v>1.7238805970149254</v>
      </c>
      <c r="N270" s="262">
        <v>1.5050761421319796</v>
      </c>
      <c r="O270" s="262">
        <v>1.7770534550195567</v>
      </c>
      <c r="P270" s="262">
        <v>1.5376196990424076</v>
      </c>
      <c r="Q270" s="262">
        <v>1.2996158770806658</v>
      </c>
      <c r="R270" s="262">
        <v>1.2789115646258504</v>
      </c>
      <c r="S270" s="262">
        <v>1.3404255319148937</v>
      </c>
      <c r="T270" s="262">
        <v>1.3404255319148937</v>
      </c>
      <c r="U270">
        <v>2779</v>
      </c>
      <c r="V270">
        <v>2455</v>
      </c>
      <c r="W270">
        <v>9151</v>
      </c>
      <c r="X270">
        <v>3066</v>
      </c>
      <c r="Y270">
        <v>2996</v>
      </c>
      <c r="Z270">
        <v>1369</v>
      </c>
      <c r="AA270">
        <v>1034</v>
      </c>
      <c r="AB270">
        <v>0</v>
      </c>
      <c r="AC270">
        <v>4016</v>
      </c>
      <c r="AD270">
        <v>3613</v>
      </c>
      <c r="AE270">
        <v>16193</v>
      </c>
      <c r="AF270">
        <v>5113</v>
      </c>
      <c r="AG270">
        <v>4974</v>
      </c>
      <c r="AH270">
        <v>1767</v>
      </c>
      <c r="AI270" s="262">
        <v>1386</v>
      </c>
      <c r="AJ270" s="262">
        <v>0</v>
      </c>
      <c r="AK270" s="262">
        <v>0.61520632612252313</v>
      </c>
      <c r="AL270" s="262">
        <v>0.27958552990365387</v>
      </c>
      <c r="AM270" s="262">
        <v>9.1437920378113074E-2</v>
      </c>
      <c r="AN270" s="262">
        <v>1.2315942555898927E-2</v>
      </c>
      <c r="AO270" s="262">
        <v>1.4542810398109434E-3</v>
      </c>
      <c r="AP270" s="262">
        <v>2.0596749053662881E-2</v>
      </c>
      <c r="AQ270" s="262">
        <v>0.10220440881763528</v>
      </c>
      <c r="AR270" s="262">
        <v>0.18350590069026942</v>
      </c>
      <c r="AS270" s="262">
        <v>0.21437319082609663</v>
      </c>
      <c r="AT270" s="262">
        <v>0.16318748608327766</v>
      </c>
      <c r="AU270" s="262">
        <v>0.13785905143620575</v>
      </c>
      <c r="AV270" s="262">
        <v>7.6597639723892233E-2</v>
      </c>
      <c r="AW270" s="262">
        <v>3.6239144956579823E-2</v>
      </c>
      <c r="AX270" s="262">
        <v>2.5606769093743043E-2</v>
      </c>
      <c r="AY270" s="262">
        <v>3.9829659318637273E-2</v>
      </c>
      <c r="AZ270" s="262">
        <v>13537</v>
      </c>
      <c r="BA270" s="262">
        <v>6152</v>
      </c>
      <c r="BB270" s="262">
        <v>2012</v>
      </c>
      <c r="BC270" s="262">
        <v>271</v>
      </c>
      <c r="BD270" s="262">
        <v>32</v>
      </c>
      <c r="BE270" s="262">
        <v>35963</v>
      </c>
      <c r="BF270" s="262">
        <v>1</v>
      </c>
      <c r="BG270" s="262">
        <v>2</v>
      </c>
      <c r="BH270" s="262">
        <v>3.14</v>
      </c>
      <c r="BI270" s="262">
        <v>9.1999999999999993</v>
      </c>
      <c r="BJ270" s="262">
        <v>41</v>
      </c>
      <c r="BK270" s="262">
        <f t="shared" si="174"/>
        <v>35964</v>
      </c>
      <c r="BL270" s="262">
        <f t="shared" si="175"/>
        <v>1</v>
      </c>
      <c r="BM270" s="274">
        <f t="shared" si="176"/>
        <v>2.7806356533103467E-5</v>
      </c>
      <c r="BN270" s="262">
        <f t="shared" si="177"/>
        <v>7.1538726829448228E-4</v>
      </c>
      <c r="BO270" s="262">
        <f t="shared" si="164"/>
        <v>3.2511357572192177E-4</v>
      </c>
      <c r="BP270" s="262">
        <f t="shared" si="165"/>
        <v>1.0632778191685738E-4</v>
      </c>
      <c r="BQ270" s="262">
        <f t="shared" si="166"/>
        <v>1.4321485536515084E-5</v>
      </c>
      <c r="BR270" s="262">
        <f t="shared" si="167"/>
        <v>1.6910979231309324E-6</v>
      </c>
      <c r="BS270" s="262">
        <f t="shared" si="178"/>
        <v>76.546437707509611</v>
      </c>
      <c r="BT270" s="262">
        <f t="shared" si="179"/>
        <v>34.787152602245627</v>
      </c>
      <c r="BU270" s="262">
        <f t="shared" si="180"/>
        <v>11.377072665103739</v>
      </c>
      <c r="BV270" s="262">
        <f t="shared" si="181"/>
        <v>1.532398952407114</v>
      </c>
      <c r="BW270" s="262">
        <f t="shared" si="182"/>
        <v>0.18094747777500977</v>
      </c>
      <c r="BX270" s="262">
        <f t="shared" si="183"/>
        <v>76.546437707509611</v>
      </c>
      <c r="BY270" s="262">
        <f t="shared" si="184"/>
        <v>69.574305204491253</v>
      </c>
      <c r="BZ270" s="262">
        <f t="shared" si="185"/>
        <v>35.72400816842574</v>
      </c>
      <c r="CA270" s="262">
        <f t="shared" si="186"/>
        <v>14.098070362145448</v>
      </c>
      <c r="CB270" s="262">
        <f t="shared" si="187"/>
        <v>7.4188465887754012</v>
      </c>
      <c r="CC270" s="262">
        <f t="shared" si="188"/>
        <v>203.36166803134748</v>
      </c>
      <c r="CD270" s="262">
        <f t="shared" si="189"/>
        <v>4.1885892435759606</v>
      </c>
      <c r="CE270" s="262">
        <f t="shared" si="190"/>
        <v>20.784459057312066</v>
      </c>
      <c r="CF270" s="262">
        <f t="shared" si="191"/>
        <v>37.318066057967989</v>
      </c>
      <c r="CG270" s="262">
        <f t="shared" si="192"/>
        <v>43.595289667597363</v>
      </c>
      <c r="CH270" s="262">
        <f t="shared" si="193"/>
        <v>33.186079371737648</v>
      </c>
      <c r="CI270" s="262">
        <f t="shared" si="194"/>
        <v>28.03524665328613</v>
      </c>
      <c r="CJ270" s="262">
        <f t="shared" si="195"/>
        <v>15.577023781514926</v>
      </c>
      <c r="CK270" s="262">
        <f t="shared" si="196"/>
        <v>7.3696529663998662</v>
      </c>
      <c r="CL270" s="262">
        <f t="shared" si="197"/>
        <v>5.2074352757971409</v>
      </c>
      <c r="CM270" s="262">
        <f t="shared" si="198"/>
        <v>8.0998259561583783</v>
      </c>
      <c r="CN270" s="262">
        <f>CD270*parameters!J$4+CE270*parameters!K$4+CF270*parameters!L$4+CG270*parameters!M$4+CH270*parameters!N$4+CI270*parameters!O$4+CJ270*parameters!P$4+CK270*parameters!Q$4+CL270*parameters!R$4+CM270*parameters!S$4</f>
        <v>21069.820850170014</v>
      </c>
      <c r="CO270" s="262">
        <f t="shared" si="199"/>
        <v>12962.287077292831</v>
      </c>
      <c r="CP270" s="262">
        <f t="shared" si="200"/>
        <v>5890.8170273698379</v>
      </c>
      <c r="CQ270" s="262">
        <f t="shared" si="201"/>
        <v>1926.5806012789524</v>
      </c>
      <c r="CR270" s="262">
        <f t="shared" si="202"/>
        <v>259.49470325377541</v>
      </c>
      <c r="CS270" s="262">
        <f t="shared" si="203"/>
        <v>30.641440974615541</v>
      </c>
      <c r="CT270" s="349" t="s">
        <v>4518</v>
      </c>
      <c r="CU270" t="s">
        <v>4519</v>
      </c>
      <c r="CV270" t="s">
        <v>4520</v>
      </c>
      <c r="CW270">
        <v>48286</v>
      </c>
      <c r="CX270" s="262">
        <v>6.0558698706615387E-3</v>
      </c>
      <c r="CY270">
        <v>3092</v>
      </c>
      <c r="CZ270">
        <v>0.93596488</v>
      </c>
      <c r="DA270">
        <v>31548</v>
      </c>
      <c r="DB270">
        <v>16303</v>
      </c>
      <c r="DC270">
        <v>239</v>
      </c>
      <c r="DD270">
        <v>112</v>
      </c>
      <c r="DE270">
        <v>35</v>
      </c>
      <c r="DF270">
        <v>49</v>
      </c>
      <c r="DG270">
        <v>29526</v>
      </c>
      <c r="DH270">
        <v>15256</v>
      </c>
      <c r="DI270">
        <v>226</v>
      </c>
      <c r="DJ270">
        <v>107</v>
      </c>
      <c r="DK270">
        <v>35</v>
      </c>
      <c r="DL270">
        <v>48</v>
      </c>
      <c r="DM270" s="262">
        <v>2022</v>
      </c>
      <c r="DN270" s="262">
        <v>1047</v>
      </c>
      <c r="DO270" s="262">
        <v>13</v>
      </c>
      <c r="DP270" s="262">
        <v>5</v>
      </c>
      <c r="DQ270" s="262">
        <v>0</v>
      </c>
      <c r="DR270" s="262">
        <v>1</v>
      </c>
      <c r="DS270" s="262">
        <v>0.65335708072733301</v>
      </c>
      <c r="DT270" s="262">
        <v>0.33763409683966367</v>
      </c>
      <c r="DU270" s="262">
        <v>4.9496748539949471E-3</v>
      </c>
      <c r="DV270" s="262">
        <v>2.3195129022905189E-3</v>
      </c>
      <c r="DW270" s="262">
        <v>7.2484778196578719E-4</v>
      </c>
      <c r="DX270" s="262">
        <v>1.014786894752102E-3</v>
      </c>
      <c r="DY270" s="262">
        <v>2409.4699999999998</v>
      </c>
      <c r="DZ270" s="262">
        <v>1506.68</v>
      </c>
      <c r="EA270" s="262">
        <v>7.08</v>
      </c>
      <c r="EB270" s="262">
        <v>254.55</v>
      </c>
      <c r="EC270" s="262">
        <v>57.89</v>
      </c>
      <c r="ED270" s="262">
        <v>80.09</v>
      </c>
      <c r="EE270" s="262">
        <f t="shared" si="168"/>
        <v>0.5582956420190186</v>
      </c>
      <c r="EF270" s="262">
        <f t="shared" si="169"/>
        <v>0.34911116466161229</v>
      </c>
      <c r="EG270" s="262">
        <f t="shared" si="170"/>
        <v>1.6404990082859103E-3</v>
      </c>
      <c r="EH270" s="262">
        <f t="shared" si="171"/>
        <v>5.8981500361465884E-2</v>
      </c>
      <c r="EI270" s="262">
        <f t="shared" si="172"/>
        <v>1.3413628190631546E-2</v>
      </c>
      <c r="EJ270" s="262">
        <f t="shared" si="173"/>
        <v>1.8557565758985671E-2</v>
      </c>
      <c r="EK270" s="262">
        <v>1.2508221E-3</v>
      </c>
      <c r="EP270" s="262">
        <v>9.333873930951525E-4</v>
      </c>
      <c r="EQ270" s="262">
        <v>6.0388232768014876E-3</v>
      </c>
      <c r="EU270" s="262">
        <v>728.04</v>
      </c>
    </row>
    <row r="271" spans="1:151">
      <c r="A271" s="352">
        <v>9461</v>
      </c>
      <c r="B271" s="262">
        <v>9</v>
      </c>
      <c r="C271" s="262">
        <v>4</v>
      </c>
      <c r="D271" s="262">
        <v>61</v>
      </c>
      <c r="E271" s="262" t="s">
        <v>188</v>
      </c>
      <c r="F271" s="262" t="s">
        <v>2733</v>
      </c>
      <c r="G271" s="262" t="s">
        <v>2734</v>
      </c>
      <c r="H271" s="262" t="s">
        <v>2202</v>
      </c>
      <c r="I271" s="262">
        <v>6.8806546747389821E-4</v>
      </c>
      <c r="J271" s="262">
        <v>2.8667369901547115</v>
      </c>
      <c r="K271" s="262">
        <v>2.5874999999999999</v>
      </c>
      <c r="L271" s="262">
        <v>3.4536938471364702</v>
      </c>
      <c r="M271" s="262">
        <v>3.0702794242167655</v>
      </c>
      <c r="N271" s="262">
        <v>2.492436974789916</v>
      </c>
      <c r="O271" s="262">
        <v>5.3790983606557381</v>
      </c>
      <c r="P271" s="262">
        <v>3.6191275167785233</v>
      </c>
      <c r="Q271" s="262">
        <v>2.3801169590643276</v>
      </c>
      <c r="R271" s="262">
        <v>2.9163763066202089</v>
      </c>
      <c r="S271" s="262">
        <v>2.7933333333333334</v>
      </c>
      <c r="T271" s="262">
        <v>2.7933333333333334</v>
      </c>
      <c r="U271">
        <v>2844</v>
      </c>
      <c r="V271">
        <v>1840</v>
      </c>
      <c r="W271">
        <v>4697</v>
      </c>
      <c r="X271">
        <v>1776</v>
      </c>
      <c r="Y271">
        <v>1084</v>
      </c>
      <c r="Z271">
        <v>629</v>
      </c>
      <c r="AA271">
        <v>825</v>
      </c>
      <c r="AB271">
        <v>0</v>
      </c>
      <c r="AC271">
        <v>8153</v>
      </c>
      <c r="AD271">
        <v>4761</v>
      </c>
      <c r="AE271">
        <v>16222</v>
      </c>
      <c r="AF271">
        <v>5109</v>
      </c>
      <c r="AG271">
        <v>4782</v>
      </c>
      <c r="AH271">
        <v>1651</v>
      </c>
      <c r="AI271" s="262">
        <v>2305</v>
      </c>
      <c r="AJ271" s="262">
        <v>0</v>
      </c>
      <c r="AK271" s="262">
        <v>0.44984639016897082</v>
      </c>
      <c r="AL271" s="262">
        <v>0.17135176651305684</v>
      </c>
      <c r="AM271" s="262">
        <v>0.27780337941628264</v>
      </c>
      <c r="AN271" s="262">
        <v>7.9493087557603689E-2</v>
      </c>
      <c r="AO271" s="262">
        <v>2.1505376344086023E-2</v>
      </c>
      <c r="AP271" s="262">
        <v>0.11477723434800594</v>
      </c>
      <c r="AQ271" s="262">
        <v>0.21466287076915591</v>
      </c>
      <c r="AR271" s="262">
        <v>0.26454485728885319</v>
      </c>
      <c r="AS271" s="262">
        <v>0.1688444412000876</v>
      </c>
      <c r="AT271" s="262">
        <v>8.236610944837823E-2</v>
      </c>
      <c r="AU271" s="262">
        <v>6.6695865878287949E-2</v>
      </c>
      <c r="AV271" s="262">
        <v>3.8834951456310676E-2</v>
      </c>
      <c r="AW271" s="262">
        <v>1.7422196267367449E-2</v>
      </c>
      <c r="AX271" s="262">
        <v>1.1120033092439837E-2</v>
      </c>
      <c r="AY271" s="262">
        <v>2.0731440251113221E-2</v>
      </c>
      <c r="AZ271" s="262">
        <v>5857</v>
      </c>
      <c r="BA271" s="262">
        <v>2231</v>
      </c>
      <c r="BB271" s="262">
        <v>3617</v>
      </c>
      <c r="BC271" s="262">
        <v>1035</v>
      </c>
      <c r="BD271" s="262">
        <v>280</v>
      </c>
      <c r="BE271" s="262">
        <v>41138</v>
      </c>
      <c r="BF271" s="262">
        <v>1</v>
      </c>
      <c r="BG271" s="262">
        <v>2</v>
      </c>
      <c r="BH271" s="262">
        <v>3.41</v>
      </c>
      <c r="BI271" s="262">
        <v>8.6999999999999993</v>
      </c>
      <c r="BJ271" s="262">
        <v>34</v>
      </c>
      <c r="BK271" s="262">
        <f t="shared" si="174"/>
        <v>41177</v>
      </c>
      <c r="BL271" s="262">
        <f t="shared" si="175"/>
        <v>39</v>
      </c>
      <c r="BM271" s="274">
        <f t="shared" si="176"/>
        <v>9.4802858670815305E-4</v>
      </c>
      <c r="BN271" s="262">
        <f t="shared" si="177"/>
        <v>3.095237667430585E-4</v>
      </c>
      <c r="BO271" s="262">
        <f t="shared" si="164"/>
        <v>1.1790123332828471E-4</v>
      </c>
      <c r="BP271" s="262">
        <f t="shared" si="165"/>
        <v>1.9114691212389321E-4</v>
      </c>
      <c r="BQ271" s="262">
        <f t="shared" si="166"/>
        <v>5.4696448451266098E-5</v>
      </c>
      <c r="BR271" s="262">
        <f t="shared" si="167"/>
        <v>1.479710682739566E-5</v>
      </c>
      <c r="BS271" s="262">
        <f t="shared" si="178"/>
        <v>33.119043041507261</v>
      </c>
      <c r="BT271" s="262">
        <f t="shared" si="179"/>
        <v>12.615431966126463</v>
      </c>
      <c r="BU271" s="262">
        <f t="shared" si="180"/>
        <v>20.452719597256575</v>
      </c>
      <c r="BV271" s="262">
        <f t="shared" si="181"/>
        <v>5.8525199842854727</v>
      </c>
      <c r="BW271" s="262">
        <f t="shared" si="182"/>
        <v>1.5832904305313356</v>
      </c>
      <c r="BX271" s="262">
        <f t="shared" si="183"/>
        <v>33.119043041507261</v>
      </c>
      <c r="BY271" s="262">
        <f t="shared" si="184"/>
        <v>25.230863932252927</v>
      </c>
      <c r="BZ271" s="262">
        <f t="shared" si="185"/>
        <v>69.743773826644926</v>
      </c>
      <c r="CA271" s="262">
        <f t="shared" si="186"/>
        <v>50.916923863283607</v>
      </c>
      <c r="CB271" s="262">
        <f t="shared" si="187"/>
        <v>53.831874638065408</v>
      </c>
      <c r="CC271" s="262">
        <f t="shared" si="188"/>
        <v>232.84247930175414</v>
      </c>
      <c r="CD271" s="262">
        <f t="shared" si="189"/>
        <v>26.725015812988158</v>
      </c>
      <c r="CE271" s="262">
        <f t="shared" si="190"/>
        <v>49.982635043922308</v>
      </c>
      <c r="CF271" s="262">
        <f t="shared" si="191"/>
        <v>61.597280457665299</v>
      </c>
      <c r="CG271" s="262">
        <f t="shared" si="192"/>
        <v>39.31415830534764</v>
      </c>
      <c r="CH271" s="262">
        <f t="shared" si="193"/>
        <v>19.178329134400023</v>
      </c>
      <c r="CI271" s="262">
        <f t="shared" si="194"/>
        <v>15.529630770277832</v>
      </c>
      <c r="CJ271" s="262">
        <f t="shared" si="195"/>
        <v>9.042426380650646</v>
      </c>
      <c r="CK271" s="262">
        <f t="shared" si="196"/>
        <v>4.0566273737756031</v>
      </c>
      <c r="CL271" s="262">
        <f t="shared" si="197"/>
        <v>2.5892160751612439</v>
      </c>
      <c r="CM271" s="262">
        <f t="shared" si="198"/>
        <v>4.8271599475653826</v>
      </c>
      <c r="CN271" s="262">
        <f>CD271*parameters!J$4+CE271*parameters!K$4+CF271*parameters!L$4+CG271*parameters!M$4+CH271*parameters!N$4+CI271*parameters!O$4+CJ271*parameters!P$4+CK271*parameters!Q$4+CL271*parameters!R$4+CM271*parameters!S$4</f>
        <v>18214.540192286935</v>
      </c>
      <c r="CO271" s="262">
        <f t="shared" si="199"/>
        <v>8193.7451540879101</v>
      </c>
      <c r="CP271" s="262">
        <f t="shared" si="200"/>
        <v>3121.09363817144</v>
      </c>
      <c r="CQ271" s="262">
        <f t="shared" si="201"/>
        <v>5060.0608199310172</v>
      </c>
      <c r="CR271" s="262">
        <f t="shared" si="202"/>
        <v>1447.9300383269569</v>
      </c>
      <c r="CS271" s="262">
        <f t="shared" si="203"/>
        <v>391.71054176961155</v>
      </c>
      <c r="CT271" s="349" t="s">
        <v>4521</v>
      </c>
      <c r="CU271" t="s">
        <v>4522</v>
      </c>
      <c r="CV271" t="s">
        <v>4523</v>
      </c>
      <c r="CW271">
        <v>40355</v>
      </c>
      <c r="CX271" s="262">
        <v>5.0611901716966909E-3</v>
      </c>
      <c r="CY271">
        <v>7423</v>
      </c>
      <c r="CZ271">
        <v>0.81605749000000005</v>
      </c>
      <c r="DA271">
        <v>25249</v>
      </c>
      <c r="DB271">
        <v>14304</v>
      </c>
      <c r="DC271">
        <v>369</v>
      </c>
      <c r="DD271">
        <v>230</v>
      </c>
      <c r="DE271">
        <v>66</v>
      </c>
      <c r="DF271">
        <v>137</v>
      </c>
      <c r="DG271">
        <v>20606</v>
      </c>
      <c r="DH271">
        <v>11673</v>
      </c>
      <c r="DI271">
        <v>301</v>
      </c>
      <c r="DJ271">
        <v>188</v>
      </c>
      <c r="DK271">
        <v>54</v>
      </c>
      <c r="DL271">
        <v>112</v>
      </c>
      <c r="DM271" s="262">
        <v>4643</v>
      </c>
      <c r="DN271" s="262">
        <v>2631</v>
      </c>
      <c r="DO271" s="262">
        <v>68</v>
      </c>
      <c r="DP271" s="262">
        <v>42</v>
      </c>
      <c r="DQ271" s="262">
        <v>12</v>
      </c>
      <c r="DR271" s="262">
        <v>25</v>
      </c>
      <c r="DS271" s="262">
        <v>0.62567215958369471</v>
      </c>
      <c r="DT271" s="262">
        <v>0.35445421880807831</v>
      </c>
      <c r="DU271" s="262">
        <v>9.1438483459298728E-3</v>
      </c>
      <c r="DV271" s="262">
        <v>5.6994176681947712E-3</v>
      </c>
      <c r="DW271" s="262">
        <v>1.6354850700037169E-3</v>
      </c>
      <c r="DX271" s="262">
        <v>3.3948705240986247E-3</v>
      </c>
      <c r="DY271" s="262">
        <v>2013.71</v>
      </c>
      <c r="DZ271" s="262">
        <v>1259.2</v>
      </c>
      <c r="EA271" s="262">
        <v>5.92</v>
      </c>
      <c r="EB271" s="262">
        <v>212.73</v>
      </c>
      <c r="EC271" s="262">
        <v>48.38</v>
      </c>
      <c r="ED271" s="262">
        <v>66.930000000000007</v>
      </c>
      <c r="EE271" s="262">
        <f t="shared" si="168"/>
        <v>0.55829846930995575</v>
      </c>
      <c r="EF271" s="262">
        <f t="shared" si="169"/>
        <v>0.34911155655734755</v>
      </c>
      <c r="EG271" s="262">
        <f t="shared" si="170"/>
        <v>1.6413122735224725E-3</v>
      </c>
      <c r="EH271" s="262">
        <f t="shared" si="171"/>
        <v>5.8979114855816812E-2</v>
      </c>
      <c r="EI271" s="262">
        <f t="shared" si="172"/>
        <v>1.3413291856928584E-2</v>
      </c>
      <c r="EJ271" s="262">
        <f t="shared" si="173"/>
        <v>1.8556255146428901E-2</v>
      </c>
      <c r="EK271" s="262">
        <v>1.0453721E-3</v>
      </c>
      <c r="EP271" s="262">
        <v>8.8062589006205803E-4</v>
      </c>
      <c r="EQ271" s="262">
        <v>5.6974672707183821E-3</v>
      </c>
      <c r="EU271" s="262">
        <v>686.89</v>
      </c>
    </row>
    <row r="272" spans="1:151">
      <c r="A272" s="352">
        <v>9462</v>
      </c>
      <c r="B272" s="262">
        <v>9</v>
      </c>
      <c r="C272" s="262">
        <v>4</v>
      </c>
      <c r="D272" s="262">
        <v>62</v>
      </c>
      <c r="E272" s="262" t="s">
        <v>188</v>
      </c>
      <c r="F272" s="262" t="s">
        <v>2735</v>
      </c>
      <c r="G272" s="262" t="s">
        <v>2736</v>
      </c>
      <c r="H272" s="262" t="s">
        <v>2202</v>
      </c>
      <c r="I272" s="262">
        <v>7.1332624270066644E-4</v>
      </c>
      <c r="J272" s="262">
        <v>2.7796208530805688</v>
      </c>
      <c r="K272" s="262">
        <v>2.3277222514466072</v>
      </c>
      <c r="L272" s="262">
        <v>3.1415279138099903</v>
      </c>
      <c r="M272" s="262">
        <v>3.1325934579439254</v>
      </c>
      <c r="N272" s="262">
        <v>3.4275362318840581</v>
      </c>
      <c r="O272" s="262">
        <v>4.7240398293029875</v>
      </c>
      <c r="P272" s="262">
        <v>2.4883381924198251</v>
      </c>
      <c r="Q272" s="262">
        <v>1.5623188405797102</v>
      </c>
      <c r="R272" s="262">
        <v>2.291079812206573</v>
      </c>
      <c r="S272" s="262">
        <v>1.4393939393939394</v>
      </c>
      <c r="T272" s="262">
        <v>1.4393939393939394</v>
      </c>
      <c r="U272">
        <v>1266</v>
      </c>
      <c r="V272">
        <v>1901</v>
      </c>
      <c r="W272">
        <v>6126</v>
      </c>
      <c r="X272">
        <v>2126</v>
      </c>
      <c r="Y272">
        <v>1389</v>
      </c>
      <c r="Z272">
        <v>558</v>
      </c>
      <c r="AA272">
        <v>726</v>
      </c>
      <c r="AB272">
        <v>0</v>
      </c>
      <c r="AC272">
        <v>3519</v>
      </c>
      <c r="AD272">
        <v>4425</v>
      </c>
      <c r="AE272">
        <v>19245</v>
      </c>
      <c r="AF272">
        <v>6782</v>
      </c>
      <c r="AG272">
        <v>5028</v>
      </c>
      <c r="AH272">
        <v>1027</v>
      </c>
      <c r="AI272" s="262">
        <v>1045</v>
      </c>
      <c r="AJ272" s="262">
        <v>0</v>
      </c>
      <c r="AK272" s="262">
        <v>0.56630611942510001</v>
      </c>
      <c r="AL272" s="262">
        <v>0.13505704548822048</v>
      </c>
      <c r="AM272" s="262">
        <v>0.2030671210549711</v>
      </c>
      <c r="AN272" s="262">
        <v>7.0010371906949184E-2</v>
      </c>
      <c r="AO272" s="262">
        <v>2.5559342124759223E-2</v>
      </c>
      <c r="AP272" s="262">
        <v>0.13778098269345534</v>
      </c>
      <c r="AQ272" s="262">
        <v>0.18935249651879849</v>
      </c>
      <c r="AR272" s="262">
        <v>0.2438830316292023</v>
      </c>
      <c r="AS272" s="262">
        <v>0.16381539685697236</v>
      </c>
      <c r="AT272" s="262">
        <v>9.1928585637557195E-2</v>
      </c>
      <c r="AU272" s="262">
        <v>7.5989655858364827E-2</v>
      </c>
      <c r="AV272" s="262">
        <v>4.4708573702009154E-2</v>
      </c>
      <c r="AW272" s="262">
        <v>2.2080763875074596E-2</v>
      </c>
      <c r="AX272" s="262">
        <v>1.1786353690073602E-2</v>
      </c>
      <c r="AY272" s="262">
        <v>1.8674159538492142E-2</v>
      </c>
      <c r="AZ272" s="262">
        <v>7644</v>
      </c>
      <c r="BA272" s="262">
        <v>1823</v>
      </c>
      <c r="BB272" s="262">
        <v>2741</v>
      </c>
      <c r="BC272" s="262">
        <v>945</v>
      </c>
      <c r="BD272" s="262">
        <v>345</v>
      </c>
      <c r="BE272" s="262">
        <v>40216</v>
      </c>
      <c r="BF272" s="262">
        <v>1</v>
      </c>
      <c r="BG272" s="262">
        <v>2</v>
      </c>
      <c r="BH272" s="262">
        <v>3.2</v>
      </c>
      <c r="BI272" s="262">
        <v>8.4</v>
      </c>
      <c r="BJ272" s="262">
        <v>35</v>
      </c>
      <c r="BK272" s="262">
        <f t="shared" si="174"/>
        <v>40074</v>
      </c>
      <c r="BL272" s="262">
        <f t="shared" si="175"/>
        <v>-142</v>
      </c>
      <c r="BM272" s="274">
        <f t="shared" si="176"/>
        <v>-3.5309329620051722E-3</v>
      </c>
      <c r="BN272" s="262">
        <f t="shared" si="177"/>
        <v>4.039610163879015E-4</v>
      </c>
      <c r="BO272" s="262">
        <f t="shared" si="164"/>
        <v>9.6339734808365305E-5</v>
      </c>
      <c r="BP272" s="262">
        <f t="shared" si="165"/>
        <v>1.4485310647818393E-4</v>
      </c>
      <c r="BQ272" s="262">
        <f t="shared" si="166"/>
        <v>4.9940235542460353E-5</v>
      </c>
      <c r="BR272" s="262">
        <f t="shared" si="167"/>
        <v>1.8232149483755365E-5</v>
      </c>
      <c r="BS272" s="262">
        <f t="shared" si="178"/>
        <v>43.223828753505458</v>
      </c>
      <c r="BT272" s="262">
        <f t="shared" si="179"/>
        <v>10.308351624495087</v>
      </c>
      <c r="BU272" s="262">
        <f t="shared" si="180"/>
        <v>15.49928239316568</v>
      </c>
      <c r="BV272" s="262">
        <f t="shared" si="181"/>
        <v>5.3436052030432579</v>
      </c>
      <c r="BW272" s="262">
        <f t="shared" si="182"/>
        <v>1.950839994761824</v>
      </c>
      <c r="BX272" s="262">
        <f t="shared" si="183"/>
        <v>43.223828753505458</v>
      </c>
      <c r="BY272" s="262">
        <f t="shared" si="184"/>
        <v>20.616703248990174</v>
      </c>
      <c r="BZ272" s="262">
        <f t="shared" si="185"/>
        <v>49.597703658130179</v>
      </c>
      <c r="CA272" s="262">
        <f t="shared" si="186"/>
        <v>44.886283705563372</v>
      </c>
      <c r="CB272" s="262">
        <f t="shared" si="187"/>
        <v>68.27939981666384</v>
      </c>
      <c r="CC272" s="262">
        <f t="shared" si="188"/>
        <v>226.60391918285302</v>
      </c>
      <c r="CD272" s="262">
        <f t="shared" si="189"/>
        <v>31.221710667201826</v>
      </c>
      <c r="CE272" s="262">
        <f t="shared" si="190"/>
        <v>42.908017818217267</v>
      </c>
      <c r="CF272" s="262">
        <f t="shared" si="191"/>
        <v>55.264850789372943</v>
      </c>
      <c r="CG272" s="262">
        <f t="shared" si="192"/>
        <v>37.121210950284357</v>
      </c>
      <c r="CH272" s="262">
        <f t="shared" si="193"/>
        <v>20.831377790406993</v>
      </c>
      <c r="CI272" s="262">
        <f t="shared" si="194"/>
        <v>17.219553834861717</v>
      </c>
      <c r="CJ272" s="262">
        <f t="shared" si="195"/>
        <v>10.13113802195071</v>
      </c>
      <c r="CK272" s="262">
        <f t="shared" si="196"/>
        <v>5.0035876326430646</v>
      </c>
      <c r="CL272" s="262">
        <f t="shared" si="197"/>
        <v>2.6708339390459601</v>
      </c>
      <c r="CM272" s="262">
        <f t="shared" si="198"/>
        <v>4.2316377388681774</v>
      </c>
      <c r="CN272" s="262">
        <f>CD272*parameters!J$4+CE272*parameters!K$4+CF272*parameters!L$4+CG272*parameters!M$4+CH272*parameters!N$4+CI272*parameters!O$4+CJ272*parameters!P$4+CK272*parameters!Q$4+CL272*parameters!R$4+CM272*parameters!S$4</f>
        <v>17940.622651696547</v>
      </c>
      <c r="CO272" s="262">
        <f t="shared" si="199"/>
        <v>10159.884393952319</v>
      </c>
      <c r="CP272" s="262">
        <f t="shared" si="200"/>
        <v>2423.0074895571793</v>
      </c>
      <c r="CQ272" s="262">
        <f t="shared" si="201"/>
        <v>3643.1505918136195</v>
      </c>
      <c r="CR272" s="262">
        <f t="shared" si="202"/>
        <v>1256.0296640875122</v>
      </c>
      <c r="CS272" s="262">
        <f t="shared" si="203"/>
        <v>458.55051228591708</v>
      </c>
      <c r="CT272" s="349" t="s">
        <v>4524</v>
      </c>
      <c r="CU272" t="s">
        <v>4525</v>
      </c>
      <c r="CV272" t="s">
        <v>4526</v>
      </c>
      <c r="CW272">
        <v>39186</v>
      </c>
      <c r="CX272" s="262">
        <v>4.9145780713197012E-3</v>
      </c>
      <c r="CY272">
        <v>7297</v>
      </c>
      <c r="CZ272">
        <v>0.81378554000000003</v>
      </c>
      <c r="DA272">
        <v>25225</v>
      </c>
      <c r="DB272">
        <v>13356</v>
      </c>
      <c r="DC272">
        <v>212</v>
      </c>
      <c r="DD272">
        <v>244</v>
      </c>
      <c r="DE272">
        <v>58</v>
      </c>
      <c r="DF272">
        <v>91</v>
      </c>
      <c r="DG272">
        <v>20528</v>
      </c>
      <c r="DH272">
        <v>10869</v>
      </c>
      <c r="DI272">
        <v>173</v>
      </c>
      <c r="DJ272">
        <v>199</v>
      </c>
      <c r="DK272">
        <v>47</v>
      </c>
      <c r="DL272">
        <v>74</v>
      </c>
      <c r="DM272" s="262">
        <v>4697</v>
      </c>
      <c r="DN272" s="262">
        <v>2487</v>
      </c>
      <c r="DO272" s="262">
        <v>39</v>
      </c>
      <c r="DP272" s="262">
        <v>45</v>
      </c>
      <c r="DQ272" s="262">
        <v>11</v>
      </c>
      <c r="DR272" s="262">
        <v>17</v>
      </c>
      <c r="DS272" s="262">
        <v>0.64372479967335272</v>
      </c>
      <c r="DT272" s="262">
        <v>0.34083601286173631</v>
      </c>
      <c r="DU272" s="262">
        <v>5.410095442249783E-3</v>
      </c>
      <c r="DV272" s="262">
        <v>6.2267136222120146E-3</v>
      </c>
      <c r="DW272" s="262">
        <v>1.4801204511815445E-3</v>
      </c>
      <c r="DX272" s="262">
        <v>2.3222579492675954E-3</v>
      </c>
      <c r="DY272" s="262">
        <v>1955.38</v>
      </c>
      <c r="DZ272" s="262">
        <v>1222.72</v>
      </c>
      <c r="EA272" s="262">
        <v>5.75</v>
      </c>
      <c r="EB272" s="262">
        <v>206.58</v>
      </c>
      <c r="EC272" s="262">
        <v>46.98</v>
      </c>
      <c r="ED272" s="262">
        <v>64.989999999999995</v>
      </c>
      <c r="EE272" s="262">
        <f t="shared" si="168"/>
        <v>0.5582971676564642</v>
      </c>
      <c r="EF272" s="262">
        <f t="shared" si="169"/>
        <v>0.34910918227501142</v>
      </c>
      <c r="EG272" s="262">
        <f t="shared" si="170"/>
        <v>1.6417313841936957E-3</v>
      </c>
      <c r="EH272" s="262">
        <f t="shared" si="171"/>
        <v>5.8982412060301512E-2</v>
      </c>
      <c r="EI272" s="262">
        <f t="shared" si="172"/>
        <v>1.3413659205116491E-2</v>
      </c>
      <c r="EJ272" s="262">
        <f t="shared" si="173"/>
        <v>1.8555847418912745E-2</v>
      </c>
      <c r="EK272" s="262">
        <v>1.0150892999999999E-3</v>
      </c>
      <c r="EP272" s="262">
        <v>8.8278272844219158E-4</v>
      </c>
      <c r="EQ272" s="262">
        <v>5.7114215686986224E-3</v>
      </c>
      <c r="EU272" s="262">
        <v>688.57</v>
      </c>
    </row>
    <row r="273" spans="1:151">
      <c r="A273" s="352">
        <v>9463</v>
      </c>
      <c r="B273" s="262">
        <v>9</v>
      </c>
      <c r="C273" s="262">
        <v>4</v>
      </c>
      <c r="D273" s="262">
        <v>63</v>
      </c>
      <c r="E273" s="262" t="s">
        <v>188</v>
      </c>
      <c r="F273" s="262" t="s">
        <v>2737</v>
      </c>
      <c r="G273" s="262" t="s">
        <v>2738</v>
      </c>
      <c r="H273" s="262" t="s">
        <v>2202</v>
      </c>
      <c r="I273" s="262">
        <v>5.0526835134546391E-4</v>
      </c>
      <c r="J273" s="262">
        <v>2.4647326507394767</v>
      </c>
      <c r="K273" s="262">
        <v>1.8479582971329278</v>
      </c>
      <c r="L273" s="262">
        <v>2.6588541666666665</v>
      </c>
      <c r="M273" s="262">
        <v>2.3406156901688182</v>
      </c>
      <c r="N273" s="262">
        <v>1.7467532467532467</v>
      </c>
      <c r="O273" s="262">
        <v>3.1638655462184873</v>
      </c>
      <c r="P273" s="262">
        <v>2.1091314031180399</v>
      </c>
      <c r="Q273" s="262">
        <v>1.8361344537815125</v>
      </c>
      <c r="R273" s="262">
        <v>2.1451612903225805</v>
      </c>
      <c r="S273" s="262">
        <v>1.5813953488372092</v>
      </c>
      <c r="T273" s="262">
        <v>1.5813953488372092</v>
      </c>
      <c r="U273">
        <v>1758</v>
      </c>
      <c r="V273">
        <v>1151</v>
      </c>
      <c r="W273">
        <v>3840</v>
      </c>
      <c r="X273">
        <v>1315</v>
      </c>
      <c r="Y273">
        <v>925</v>
      </c>
      <c r="Z273">
        <v>486</v>
      </c>
      <c r="AA273">
        <v>473</v>
      </c>
      <c r="AB273">
        <v>0</v>
      </c>
      <c r="AC273">
        <v>4333</v>
      </c>
      <c r="AD273">
        <v>2127</v>
      </c>
      <c r="AE273">
        <v>10210</v>
      </c>
      <c r="AF273">
        <v>2895</v>
      </c>
      <c r="AG273">
        <v>2453</v>
      </c>
      <c r="AH273">
        <v>969</v>
      </c>
      <c r="AI273" s="262">
        <v>748</v>
      </c>
      <c r="AJ273" s="262">
        <v>0</v>
      </c>
      <c r="AK273" s="262">
        <v>0.60035561133772619</v>
      </c>
      <c r="AL273" s="262">
        <v>0.1549001150507269</v>
      </c>
      <c r="AM273" s="262">
        <v>0.18774186800543877</v>
      </c>
      <c r="AN273" s="262">
        <v>4.2987135236899905E-2</v>
      </c>
      <c r="AO273" s="262">
        <v>1.4015270369208242E-2</v>
      </c>
      <c r="AP273" s="262">
        <v>9.0472689529905295E-2</v>
      </c>
      <c r="AQ273" s="262">
        <v>0.16671712148077672</v>
      </c>
      <c r="AR273" s="262">
        <v>0.24745923971802966</v>
      </c>
      <c r="AS273" s="262">
        <v>0.17476106041603598</v>
      </c>
      <c r="AT273" s="262">
        <v>0.1134800847640877</v>
      </c>
      <c r="AU273" s="262">
        <v>8.9694243826493103E-2</v>
      </c>
      <c r="AV273" s="262">
        <v>5.2372097046231025E-2</v>
      </c>
      <c r="AW273" s="262">
        <v>2.2012714613155734E-2</v>
      </c>
      <c r="AX273" s="262">
        <v>1.7169052458591013E-2</v>
      </c>
      <c r="AY273" s="262">
        <v>2.5861696146693768E-2</v>
      </c>
      <c r="AZ273" s="262">
        <v>5740</v>
      </c>
      <c r="BA273" s="262">
        <v>1481</v>
      </c>
      <c r="BB273" s="262">
        <v>1795</v>
      </c>
      <c r="BC273" s="262">
        <v>411</v>
      </c>
      <c r="BD273" s="262">
        <v>134</v>
      </c>
      <c r="BE273" s="262">
        <v>23123</v>
      </c>
      <c r="BF273" s="262">
        <v>1</v>
      </c>
      <c r="BG273" s="262">
        <v>2</v>
      </c>
      <c r="BH273" s="262">
        <v>3.75</v>
      </c>
      <c r="BI273" s="262">
        <v>8.3000000000000007</v>
      </c>
      <c r="BJ273" s="262">
        <v>32</v>
      </c>
      <c r="BK273" s="262">
        <f t="shared" si="174"/>
        <v>23133</v>
      </c>
      <c r="BL273" s="262">
        <f t="shared" si="175"/>
        <v>10</v>
      </c>
      <c r="BM273" s="274">
        <f t="shared" si="176"/>
        <v>4.3246983522899279E-4</v>
      </c>
      <c r="BN273" s="262">
        <f t="shared" si="177"/>
        <v>3.0334068996161104E-4</v>
      </c>
      <c r="BO273" s="262">
        <f t="shared" si="164"/>
        <v>7.8266125754903465E-5</v>
      </c>
      <c r="BP273" s="262">
        <f t="shared" si="165"/>
        <v>9.4860024125625742E-5</v>
      </c>
      <c r="BQ273" s="262">
        <f t="shared" si="166"/>
        <v>2.1720038950212913E-5</v>
      </c>
      <c r="BR273" s="262">
        <f t="shared" si="167"/>
        <v>7.0814725531107798E-6</v>
      </c>
      <c r="BS273" s="262">
        <f t="shared" si="178"/>
        <v>32.457453825892379</v>
      </c>
      <c r="BT273" s="262">
        <f t="shared" si="179"/>
        <v>8.3744754557746699</v>
      </c>
      <c r="BU273" s="262">
        <f t="shared" si="180"/>
        <v>10.150022581441954</v>
      </c>
      <c r="BV273" s="262">
        <f t="shared" si="181"/>
        <v>2.3240441676727817</v>
      </c>
      <c r="BW273" s="262">
        <f t="shared" si="182"/>
        <v>0.75771756318285344</v>
      </c>
      <c r="BX273" s="262">
        <f t="shared" si="183"/>
        <v>32.457453825892379</v>
      </c>
      <c r="BY273" s="262">
        <f t="shared" si="184"/>
        <v>16.74895091154934</v>
      </c>
      <c r="BZ273" s="262">
        <f t="shared" si="185"/>
        <v>38.062584680407326</v>
      </c>
      <c r="CA273" s="262">
        <f t="shared" si="186"/>
        <v>19.289566591684089</v>
      </c>
      <c r="CB273" s="262">
        <f t="shared" si="187"/>
        <v>24.24696202185131</v>
      </c>
      <c r="CC273" s="262">
        <f t="shared" si="188"/>
        <v>130.80551803138445</v>
      </c>
      <c r="CD273" s="262">
        <f t="shared" si="189"/>
        <v>11.834327021651875</v>
      </c>
      <c r="CE273" s="262">
        <f t="shared" si="190"/>
        <v>21.807519439994252</v>
      </c>
      <c r="CF273" s="262">
        <f t="shared" si="191"/>
        <v>32.369034042969417</v>
      </c>
      <c r="CG273" s="262">
        <f t="shared" si="192"/>
        <v>22.859711039433662</v>
      </c>
      <c r="CH273" s="262">
        <f t="shared" si="193"/>
        <v>14.84382127381191</v>
      </c>
      <c r="CI273" s="262">
        <f t="shared" si="194"/>
        <v>11.732502028157738</v>
      </c>
      <c r="CJ273" s="262">
        <f t="shared" si="195"/>
        <v>6.8505592845221885</v>
      </c>
      <c r="CK273" s="262">
        <f t="shared" si="196"/>
        <v>2.8793845382508625</v>
      </c>
      <c r="CL273" s="262">
        <f t="shared" si="197"/>
        <v>2.2458068009540124</v>
      </c>
      <c r="CM273" s="262">
        <f t="shared" si="198"/>
        <v>3.3828525616385376</v>
      </c>
      <c r="CN273" s="262">
        <f>CD273*parameters!J$4+CE273*parameters!K$4+CF273*parameters!L$4+CG273*parameters!M$4+CH273*parameters!N$4+CI273*parameters!O$4+CJ273*parameters!P$4+CK273*parameters!Q$4+CL273*parameters!R$4+CM273*parameters!S$4</f>
        <v>11300.254930775127</v>
      </c>
      <c r="CO273" s="262">
        <f t="shared" si="199"/>
        <v>6784.1714572376559</v>
      </c>
      <c r="CP273" s="262">
        <f t="shared" si="200"/>
        <v>1750.4107888796111</v>
      </c>
      <c r="CQ273" s="262">
        <f t="shared" si="201"/>
        <v>2121.5309696413924</v>
      </c>
      <c r="CR273" s="262">
        <f t="shared" si="202"/>
        <v>485.76558692067533</v>
      </c>
      <c r="CS273" s="262">
        <f t="shared" si="203"/>
        <v>158.37612809579196</v>
      </c>
      <c r="CT273" s="349" t="s">
        <v>4527</v>
      </c>
      <c r="CU273" t="s">
        <v>4528</v>
      </c>
      <c r="CV273" t="s">
        <v>4529</v>
      </c>
      <c r="CW273">
        <v>24868</v>
      </c>
      <c r="CX273" s="262">
        <v>3.1188620292343775E-3</v>
      </c>
      <c r="CY273">
        <v>4621</v>
      </c>
      <c r="CZ273">
        <v>0.81417885999999995</v>
      </c>
      <c r="DA273">
        <v>16095</v>
      </c>
      <c r="DB273">
        <v>8374</v>
      </c>
      <c r="DC273">
        <v>164</v>
      </c>
      <c r="DD273">
        <v>141</v>
      </c>
      <c r="DE273">
        <v>33</v>
      </c>
      <c r="DF273">
        <v>61</v>
      </c>
      <c r="DG273">
        <v>13105</v>
      </c>
      <c r="DH273">
        <v>6818</v>
      </c>
      <c r="DI273">
        <v>134</v>
      </c>
      <c r="DJ273">
        <v>115</v>
      </c>
      <c r="DK273">
        <v>27</v>
      </c>
      <c r="DL273">
        <v>50</v>
      </c>
      <c r="DM273" s="262">
        <v>2990</v>
      </c>
      <c r="DN273" s="262">
        <v>1556</v>
      </c>
      <c r="DO273" s="262">
        <v>30</v>
      </c>
      <c r="DP273" s="262">
        <v>26</v>
      </c>
      <c r="DQ273" s="262">
        <v>6</v>
      </c>
      <c r="DR273" s="262">
        <v>11</v>
      </c>
      <c r="DS273" s="262">
        <v>0.64721730738298211</v>
      </c>
      <c r="DT273" s="262">
        <v>0.33673797651600451</v>
      </c>
      <c r="DU273" s="262">
        <v>6.5948206530480943E-3</v>
      </c>
      <c r="DV273" s="262">
        <v>5.6699372687791542E-3</v>
      </c>
      <c r="DW273" s="262">
        <v>1.327006594820653E-3</v>
      </c>
      <c r="DX273" s="262">
        <v>2.4529515843654498E-3</v>
      </c>
      <c r="DY273" s="262">
        <v>1240.9100000000001</v>
      </c>
      <c r="DZ273" s="262">
        <v>775.96</v>
      </c>
      <c r="EA273" s="262">
        <v>3.65</v>
      </c>
      <c r="EB273" s="262">
        <v>131.1</v>
      </c>
      <c r="EC273" s="262">
        <v>29.81</v>
      </c>
      <c r="ED273" s="262">
        <v>41.25</v>
      </c>
      <c r="EE273" s="262">
        <f t="shared" si="168"/>
        <v>0.55829449133478504</v>
      </c>
      <c r="EF273" s="262">
        <f t="shared" si="169"/>
        <v>0.34911008332283544</v>
      </c>
      <c r="EG273" s="262">
        <f t="shared" si="170"/>
        <v>1.6421617146867742E-3</v>
      </c>
      <c r="EH273" s="262">
        <f t="shared" si="171"/>
        <v>5.8982849532996193E-2</v>
      </c>
      <c r="EI273" s="262">
        <f t="shared" si="172"/>
        <v>1.3411737182140476E-2</v>
      </c>
      <c r="EJ273" s="262">
        <f t="shared" si="173"/>
        <v>1.855867691255601E-2</v>
      </c>
      <c r="EK273" s="262">
        <v>6.4419300000000004E-4</v>
      </c>
      <c r="EP273" s="262">
        <v>5.1144497611687982E-4</v>
      </c>
      <c r="EQ273" s="262">
        <v>3.3089431563202401E-3</v>
      </c>
      <c r="EU273" s="262">
        <v>398.93</v>
      </c>
    </row>
    <row r="274" spans="1:151">
      <c r="A274" s="352">
        <v>9464</v>
      </c>
      <c r="B274" s="262">
        <v>9</v>
      </c>
      <c r="C274" s="262">
        <v>4</v>
      </c>
      <c r="D274" s="262">
        <v>64</v>
      </c>
      <c r="E274" s="262" t="s">
        <v>188</v>
      </c>
      <c r="F274" s="262" t="s">
        <v>2739</v>
      </c>
      <c r="G274" s="262" t="s">
        <v>2740</v>
      </c>
      <c r="H274" s="262" t="s">
        <v>2202</v>
      </c>
      <c r="I274" s="262">
        <v>5.2561437323313297E-4</v>
      </c>
      <c r="J274" s="262">
        <v>3.1906976744186046</v>
      </c>
      <c r="K274" s="262">
        <v>2.4211187932118166</v>
      </c>
      <c r="L274" s="262">
        <v>2.8830395426393522</v>
      </c>
      <c r="M274" s="262">
        <v>1.8512658227848102</v>
      </c>
      <c r="N274" s="262">
        <v>1.6968749999999999</v>
      </c>
      <c r="O274" s="262">
        <v>3.8291571753986333</v>
      </c>
      <c r="P274" s="262">
        <v>2.3782771535580522</v>
      </c>
      <c r="Q274" s="262">
        <v>2.2364341085271318</v>
      </c>
      <c r="R274" s="262">
        <v>1.2833333333333334</v>
      </c>
      <c r="S274" s="262">
        <v>1.3636363636363635</v>
      </c>
      <c r="T274" s="262">
        <v>1.3636363636363635</v>
      </c>
      <c r="U274">
        <v>1505</v>
      </c>
      <c r="V274">
        <v>1591</v>
      </c>
      <c r="W274">
        <v>4198</v>
      </c>
      <c r="X274">
        <v>1268</v>
      </c>
      <c r="Y274">
        <v>973</v>
      </c>
      <c r="Z274">
        <v>378</v>
      </c>
      <c r="AA274">
        <v>182</v>
      </c>
      <c r="AB274">
        <v>0</v>
      </c>
      <c r="AC274">
        <v>4802</v>
      </c>
      <c r="AD274">
        <v>3852</v>
      </c>
      <c r="AE274">
        <v>12103</v>
      </c>
      <c r="AF274">
        <v>2298</v>
      </c>
      <c r="AG274">
        <v>2951</v>
      </c>
      <c r="AH274">
        <v>731</v>
      </c>
      <c r="AI274" s="262">
        <v>248</v>
      </c>
      <c r="AJ274" s="262">
        <v>0</v>
      </c>
      <c r="AK274" s="262">
        <v>0.5427307460285542</v>
      </c>
      <c r="AL274" s="262">
        <v>0.14799919565654535</v>
      </c>
      <c r="AM274" s="262">
        <v>0.22712648300824453</v>
      </c>
      <c r="AN274" s="262">
        <v>6.8972451236678056E-2</v>
      </c>
      <c r="AO274" s="262">
        <v>1.317112406997788E-2</v>
      </c>
      <c r="AP274" s="262">
        <v>7.2324695691135837E-2</v>
      </c>
      <c r="AQ274" s="262">
        <v>0.19606452094690463</v>
      </c>
      <c r="AR274" s="262">
        <v>0.26958404898812638</v>
      </c>
      <c r="AS274" s="262">
        <v>0.19767007691733254</v>
      </c>
      <c r="AT274" s="262">
        <v>0.1065641102232843</v>
      </c>
      <c r="AU274" s="262">
        <v>7.512508401164962E-2</v>
      </c>
      <c r="AV274" s="262">
        <v>3.8720035844970503E-2</v>
      </c>
      <c r="AW274" s="262">
        <v>1.5868867149578074E-2</v>
      </c>
      <c r="AX274" s="262">
        <v>1.1649615413337316E-2</v>
      </c>
      <c r="AY274" s="262">
        <v>1.6428944813680832E-2</v>
      </c>
      <c r="AZ274" s="262">
        <v>5398</v>
      </c>
      <c r="BA274" s="262">
        <v>1472</v>
      </c>
      <c r="BB274" s="262">
        <v>2259</v>
      </c>
      <c r="BC274" s="262">
        <v>686</v>
      </c>
      <c r="BD274" s="262">
        <v>131</v>
      </c>
      <c r="BE274" s="262">
        <v>26782</v>
      </c>
      <c r="BF274" s="262">
        <v>1</v>
      </c>
      <c r="BG274" s="262">
        <v>2</v>
      </c>
      <c r="BH274" s="262">
        <v>3.65</v>
      </c>
      <c r="BI274" s="262">
        <v>8.8000000000000007</v>
      </c>
      <c r="BJ274" s="262">
        <v>32</v>
      </c>
      <c r="BK274" s="262">
        <f t="shared" si="174"/>
        <v>26816</v>
      </c>
      <c r="BL274" s="262">
        <f t="shared" si="175"/>
        <v>34</v>
      </c>
      <c r="BM274" s="274">
        <f t="shared" si="176"/>
        <v>1.269509371966246E-3</v>
      </c>
      <c r="BN274" s="262">
        <f t="shared" si="177"/>
        <v>2.8526708090814918E-4</v>
      </c>
      <c r="BO274" s="262">
        <f t="shared" si="164"/>
        <v>7.7790504464022895E-5</v>
      </c>
      <c r="BP274" s="262">
        <f t="shared" si="165"/>
        <v>1.1938094401102427E-4</v>
      </c>
      <c r="BQ274" s="262">
        <f t="shared" si="166"/>
        <v>3.6252911727119364E-5</v>
      </c>
      <c r="BR274" s="262">
        <f t="shared" si="167"/>
        <v>6.9229321228172552E-6</v>
      </c>
      <c r="BS274" s="262">
        <f t="shared" si="178"/>
        <v>30.523577657171963</v>
      </c>
      <c r="BT274" s="262">
        <f t="shared" si="179"/>
        <v>8.3235839776504505</v>
      </c>
      <c r="BU274" s="262">
        <f t="shared" si="180"/>
        <v>12.773761009179596</v>
      </c>
      <c r="BV274" s="262">
        <f t="shared" si="181"/>
        <v>3.8790615548017717</v>
      </c>
      <c r="BW274" s="262">
        <f t="shared" si="182"/>
        <v>0.74075373714144632</v>
      </c>
      <c r="BX274" s="262">
        <f t="shared" si="183"/>
        <v>30.523577657171963</v>
      </c>
      <c r="BY274" s="262">
        <f t="shared" si="184"/>
        <v>16.647167955300901</v>
      </c>
      <c r="BZ274" s="262">
        <f t="shared" si="185"/>
        <v>46.624227683505524</v>
      </c>
      <c r="CA274" s="262">
        <f t="shared" si="186"/>
        <v>34.135741682255592</v>
      </c>
      <c r="CB274" s="262">
        <f t="shared" si="187"/>
        <v>23.704119588526282</v>
      </c>
      <c r="CC274" s="262">
        <f t="shared" si="188"/>
        <v>151.63483456676028</v>
      </c>
      <c r="CD274" s="262">
        <f t="shared" si="189"/>
        <v>10.966943266216662</v>
      </c>
      <c r="CE274" s="262">
        <f t="shared" si="190"/>
        <v>29.73021119819499</v>
      </c>
      <c r="CF274" s="262">
        <f t="shared" si="191"/>
        <v>40.878332670151941</v>
      </c>
      <c r="CG274" s="262">
        <f t="shared" si="192"/>
        <v>29.9736694121585</v>
      </c>
      <c r="CH274" s="262">
        <f t="shared" si="193"/>
        <v>16.158831224461721</v>
      </c>
      <c r="CI274" s="262">
        <f t="shared" si="194"/>
        <v>11.391579685920458</v>
      </c>
      <c r="CJ274" s="262">
        <f t="shared" si="195"/>
        <v>5.8713062297711298</v>
      </c>
      <c r="CK274" s="262">
        <f t="shared" si="196"/>
        <v>2.406273044988168</v>
      </c>
      <c r="CL274" s="262">
        <f t="shared" si="197"/>
        <v>1.7664875059677845</v>
      </c>
      <c r="CM274" s="262">
        <f t="shared" si="198"/>
        <v>2.4912003289289273</v>
      </c>
      <c r="CN274" s="262">
        <f>CD274*parameters!J$4+CE274*parameters!K$4+CF274*parameters!L$4+CG274*parameters!M$4+CH274*parameters!N$4+CI274*parameters!O$4+CJ274*parameters!P$4+CK274*parameters!Q$4+CL274*parameters!R$4+CM274*parameters!S$4</f>
        <v>12392.221254405125</v>
      </c>
      <c r="CO274" s="262">
        <f t="shared" si="199"/>
        <v>6725.6394863541991</v>
      </c>
      <c r="CP274" s="262">
        <f t="shared" si="200"/>
        <v>1834.0387780499038</v>
      </c>
      <c r="CQ274" s="262">
        <f t="shared" si="201"/>
        <v>2814.6016301730524</v>
      </c>
      <c r="CR274" s="262">
        <f t="shared" si="202"/>
        <v>854.72187618358294</v>
      </c>
      <c r="CS274" s="262">
        <f t="shared" si="203"/>
        <v>163.21948364438683</v>
      </c>
      <c r="CT274" s="349" t="s">
        <v>4530</v>
      </c>
      <c r="CU274" t="s">
        <v>4531</v>
      </c>
      <c r="CV274" t="s">
        <v>4532</v>
      </c>
      <c r="CW274">
        <v>25025</v>
      </c>
      <c r="CX274" s="262">
        <v>3.1385524481900556E-3</v>
      </c>
      <c r="CY274">
        <v>3396</v>
      </c>
      <c r="CZ274">
        <v>0.8642957</v>
      </c>
      <c r="DA274">
        <v>17695</v>
      </c>
      <c r="DB274">
        <v>7003</v>
      </c>
      <c r="DC274">
        <v>137</v>
      </c>
      <c r="DD274">
        <v>115</v>
      </c>
      <c r="DE274">
        <v>30</v>
      </c>
      <c r="DF274">
        <v>45</v>
      </c>
      <c r="DG274">
        <v>15293</v>
      </c>
      <c r="DH274">
        <v>6053</v>
      </c>
      <c r="DI274">
        <v>118</v>
      </c>
      <c r="DJ274">
        <v>99</v>
      </c>
      <c r="DK274">
        <v>26</v>
      </c>
      <c r="DL274">
        <v>39</v>
      </c>
      <c r="DM274" s="262">
        <v>2402</v>
      </c>
      <c r="DN274" s="262">
        <v>950</v>
      </c>
      <c r="DO274" s="262">
        <v>19</v>
      </c>
      <c r="DP274" s="262">
        <v>16</v>
      </c>
      <c r="DQ274" s="262">
        <v>4</v>
      </c>
      <c r="DR274" s="262">
        <v>6</v>
      </c>
      <c r="DS274" s="262">
        <v>0.70709290709290706</v>
      </c>
      <c r="DT274" s="262">
        <v>0.27984015984015986</v>
      </c>
      <c r="DU274" s="262">
        <v>5.4745254745254745E-3</v>
      </c>
      <c r="DV274" s="262">
        <v>4.5954045954045954E-3</v>
      </c>
      <c r="DW274" s="262">
        <v>1.1988011988011988E-3</v>
      </c>
      <c r="DX274" s="262">
        <v>1.7982017982017982E-3</v>
      </c>
      <c r="DY274" s="262">
        <v>1248.75</v>
      </c>
      <c r="DZ274" s="262">
        <v>780.85</v>
      </c>
      <c r="EA274" s="262">
        <v>3.67</v>
      </c>
      <c r="EB274" s="262">
        <v>131.91999999999999</v>
      </c>
      <c r="EC274" s="262">
        <v>30.01</v>
      </c>
      <c r="ED274" s="262">
        <v>41.5</v>
      </c>
      <c r="EE274" s="262">
        <f t="shared" si="168"/>
        <v>0.55830017436401835</v>
      </c>
      <c r="EF274" s="262">
        <f t="shared" si="169"/>
        <v>0.3491080609826977</v>
      </c>
      <c r="EG274" s="262">
        <f t="shared" si="170"/>
        <v>1.6408101220548126E-3</v>
      </c>
      <c r="EH274" s="262">
        <f t="shared" si="171"/>
        <v>5.8979746948629667E-2</v>
      </c>
      <c r="EI274" s="262">
        <f t="shared" si="172"/>
        <v>1.3417087673805159E-2</v>
      </c>
      <c r="EJ274" s="262">
        <f t="shared" si="173"/>
        <v>1.8554119908794204E-2</v>
      </c>
      <c r="EK274" s="262">
        <v>6.4825709999999999E-4</v>
      </c>
      <c r="EP274" s="262">
        <v>5.5802271130866641E-4</v>
      </c>
      <c r="EQ274" s="262">
        <v>3.6102914641478593E-3</v>
      </c>
      <c r="EU274" s="262">
        <v>435.26</v>
      </c>
    </row>
    <row r="275" spans="1:151">
      <c r="A275" s="352">
        <v>9471</v>
      </c>
      <c r="B275" s="262">
        <v>9</v>
      </c>
      <c r="C275" s="262">
        <v>4</v>
      </c>
      <c r="D275" s="262">
        <v>71</v>
      </c>
      <c r="E275" s="262" t="s">
        <v>188</v>
      </c>
      <c r="F275" s="262" t="s">
        <v>2733</v>
      </c>
      <c r="G275" s="262" t="s">
        <v>2741</v>
      </c>
      <c r="H275" s="262" t="s">
        <v>2202</v>
      </c>
      <c r="I275" s="262">
        <v>2.1238604510221575E-3</v>
      </c>
      <c r="J275" s="262">
        <v>1.3087362171331638</v>
      </c>
      <c r="K275" s="262">
        <v>1.3416927899686519</v>
      </c>
      <c r="L275" s="262">
        <v>1.7038828605046412</v>
      </c>
      <c r="M275" s="262">
        <v>1.5437915742793791</v>
      </c>
      <c r="N275" s="262">
        <v>1.5526086956521739</v>
      </c>
      <c r="O275" s="262">
        <v>1.8496065287088312</v>
      </c>
      <c r="P275" s="262">
        <v>1.5771964742678419</v>
      </c>
      <c r="Q275" s="262">
        <v>1.3997985901309165</v>
      </c>
      <c r="R275" s="262">
        <v>1.2664495114006515</v>
      </c>
      <c r="S275" s="262">
        <v>1.3832528180354267</v>
      </c>
      <c r="T275" s="262">
        <v>1.3832528180354267</v>
      </c>
      <c r="U275">
        <v>3537</v>
      </c>
      <c r="V275">
        <v>2552</v>
      </c>
      <c r="W275">
        <v>15298</v>
      </c>
      <c r="X275">
        <v>7712</v>
      </c>
      <c r="Y275">
        <v>6948</v>
      </c>
      <c r="Z275">
        <v>3521</v>
      </c>
      <c r="AA275">
        <v>3416</v>
      </c>
      <c r="AB275">
        <v>0</v>
      </c>
      <c r="AC275">
        <v>4629</v>
      </c>
      <c r="AD275">
        <v>3424</v>
      </c>
      <c r="AE275">
        <v>26066</v>
      </c>
      <c r="AF275">
        <v>11926</v>
      </c>
      <c r="AG275">
        <v>11893</v>
      </c>
      <c r="AH275">
        <v>4724</v>
      </c>
      <c r="AI275" s="262">
        <v>4725</v>
      </c>
      <c r="AJ275" s="262">
        <v>0</v>
      </c>
      <c r="AK275" s="262">
        <v>0.61937346039961183</v>
      </c>
      <c r="AL275" s="262">
        <v>0.27328373435517184</v>
      </c>
      <c r="AM275" s="262">
        <v>9.9952723382019951E-2</v>
      </c>
      <c r="AN275" s="262">
        <v>6.4445495035955116E-3</v>
      </c>
      <c r="AO275" s="262">
        <v>9.4553235960088587E-4</v>
      </c>
      <c r="AP275" s="262">
        <v>1.3239715999433257E-2</v>
      </c>
      <c r="AQ275" s="262">
        <v>6.8087719022055695E-2</v>
      </c>
      <c r="AR275" s="262">
        <v>0.15523999937028699</v>
      </c>
      <c r="AS275" s="262">
        <v>0.20278333149667038</v>
      </c>
      <c r="AT275" s="262">
        <v>0.18230191590182773</v>
      </c>
      <c r="AU275" s="262">
        <v>0.16509500795012674</v>
      </c>
      <c r="AV275" s="262">
        <v>9.6393318744981971E-2</v>
      </c>
      <c r="AW275" s="262">
        <v>4.2726027612915413E-2</v>
      </c>
      <c r="AX275" s="262">
        <v>2.8116685820437335E-2</v>
      </c>
      <c r="AY275" s="262">
        <v>4.6016278081264461E-2</v>
      </c>
      <c r="AZ275" s="262">
        <v>24892</v>
      </c>
      <c r="BA275" s="262">
        <v>10983</v>
      </c>
      <c r="BB275" s="262">
        <v>4017</v>
      </c>
      <c r="BC275" s="262">
        <v>259</v>
      </c>
      <c r="BD275" s="262">
        <v>38</v>
      </c>
      <c r="BE275" s="262">
        <v>63702</v>
      </c>
      <c r="BF275" s="262">
        <v>1</v>
      </c>
      <c r="BG275" s="262">
        <v>2</v>
      </c>
      <c r="BH275" s="262">
        <v>3.5</v>
      </c>
      <c r="BI275" s="262">
        <v>8.5</v>
      </c>
      <c r="BJ275" s="262">
        <v>15</v>
      </c>
      <c r="BK275" s="262">
        <f t="shared" si="174"/>
        <v>63689</v>
      </c>
      <c r="BL275" s="262">
        <f t="shared" si="175"/>
        <v>-13</v>
      </c>
      <c r="BM275" s="274">
        <f t="shared" si="176"/>
        <v>-2.040752252676525E-4</v>
      </c>
      <c r="BN275" s="262">
        <f t="shared" si="177"/>
        <v>1.3154627969554742E-3</v>
      </c>
      <c r="BO275" s="262">
        <f t="shared" si="164"/>
        <v>5.8041651530459472E-4</v>
      </c>
      <c r="BP275" s="262">
        <f t="shared" si="165"/>
        <v>2.1228563616302988E-4</v>
      </c>
      <c r="BQ275" s="262">
        <f t="shared" si="166"/>
        <v>1.3687323815340986E-5</v>
      </c>
      <c r="BR275" s="262">
        <f t="shared" si="167"/>
        <v>2.0081787837179823E-6</v>
      </c>
      <c r="BS275" s="262">
        <f t="shared" si="178"/>
        <v>140.75451927423575</v>
      </c>
      <c r="BT275" s="262">
        <f t="shared" si="179"/>
        <v>62.104567137591637</v>
      </c>
      <c r="BU275" s="262">
        <f t="shared" si="180"/>
        <v>22.714563069444196</v>
      </c>
      <c r="BV275" s="262">
        <f t="shared" si="181"/>
        <v>1.4645436482414855</v>
      </c>
      <c r="BW275" s="262">
        <f t="shared" si="182"/>
        <v>0.21487512985782412</v>
      </c>
      <c r="BX275" s="262">
        <f t="shared" si="183"/>
        <v>140.75451927423575</v>
      </c>
      <c r="BY275" s="262">
        <f t="shared" si="184"/>
        <v>124.20913427518327</v>
      </c>
      <c r="BZ275" s="262">
        <f t="shared" si="185"/>
        <v>79.500970743054694</v>
      </c>
      <c r="CA275" s="262">
        <f t="shared" si="186"/>
        <v>12.448621010052626</v>
      </c>
      <c r="CB275" s="262">
        <f t="shared" si="187"/>
        <v>3.2231269478673616</v>
      </c>
      <c r="CC275" s="262">
        <f t="shared" si="188"/>
        <v>360.13637225039366</v>
      </c>
      <c r="CD275" s="262">
        <f t="shared" si="189"/>
        <v>4.7681032896613882</v>
      </c>
      <c r="CE275" s="262">
        <f t="shared" si="190"/>
        <v>24.520864123407261</v>
      </c>
      <c r="CF275" s="262">
        <f t="shared" si="191"/>
        <v>55.90757020136855</v>
      </c>
      <c r="CG275" s="262">
        <f t="shared" si="192"/>
        <v>73.029653358059861</v>
      </c>
      <c r="CH275" s="262">
        <f t="shared" si="193"/>
        <v>65.653550647180595</v>
      </c>
      <c r="CI275" s="262">
        <f t="shared" si="194"/>
        <v>59.456717239808548</v>
      </c>
      <c r="CJ275" s="262">
        <f t="shared" si="195"/>
        <v>34.714740121993678</v>
      </c>
      <c r="CK275" s="262">
        <f t="shared" si="196"/>
        <v>15.387196585185503</v>
      </c>
      <c r="CL275" s="262">
        <f t="shared" si="197"/>
        <v>10.125841231076386</v>
      </c>
      <c r="CM275" s="262">
        <f t="shared" si="198"/>
        <v>16.572135452651889</v>
      </c>
      <c r="CN275" s="262">
        <f>CD275*parameters!J$4+CE275*parameters!K$4+CF275*parameters!L$4+CG275*parameters!M$4+CH275*parameters!N$4+CI275*parameters!O$4+CJ275*parameters!P$4+CK275*parameters!Q$4+CL275*parameters!R$4+CM275*parameters!S$4</f>
        <v>39832.825594854585</v>
      </c>
      <c r="CO275" s="262">
        <f t="shared" si="199"/>
        <v>24671.395026179311</v>
      </c>
      <c r="CP275" s="262">
        <f t="shared" si="200"/>
        <v>10885.66332848013</v>
      </c>
      <c r="CQ275" s="262">
        <f t="shared" si="201"/>
        <v>3981.3993982067445</v>
      </c>
      <c r="CR275" s="262">
        <f t="shared" si="202"/>
        <v>256.70461641412669</v>
      </c>
      <c r="CS275" s="262">
        <f t="shared" si="203"/>
        <v>37.663225574273419</v>
      </c>
      <c r="CT275" s="349" t="s">
        <v>4533</v>
      </c>
      <c r="CU275" t="s">
        <v>4534</v>
      </c>
      <c r="CV275" t="s">
        <v>4517</v>
      </c>
      <c r="CW275">
        <v>99565</v>
      </c>
      <c r="CX275" s="262">
        <v>1.2487111868293422E-2</v>
      </c>
      <c r="CY275">
        <v>6077</v>
      </c>
      <c r="CZ275">
        <v>0.93896449999999998</v>
      </c>
      <c r="DA275">
        <v>63119</v>
      </c>
      <c r="DB275">
        <v>35202</v>
      </c>
      <c r="DC275">
        <v>712</v>
      </c>
      <c r="DD275">
        <v>274</v>
      </c>
      <c r="DE275">
        <v>87</v>
      </c>
      <c r="DF275">
        <v>172</v>
      </c>
      <c r="DG275">
        <v>59269</v>
      </c>
      <c r="DH275">
        <v>33056</v>
      </c>
      <c r="DI275">
        <v>671</v>
      </c>
      <c r="DJ275">
        <v>261</v>
      </c>
      <c r="DK275">
        <v>86</v>
      </c>
      <c r="DL275">
        <v>166</v>
      </c>
      <c r="DM275" s="262">
        <v>3850</v>
      </c>
      <c r="DN275" s="262">
        <v>2146</v>
      </c>
      <c r="DO275" s="262">
        <v>41</v>
      </c>
      <c r="DP275" s="262">
        <v>13</v>
      </c>
      <c r="DQ275" s="262">
        <v>1</v>
      </c>
      <c r="DR275" s="262">
        <v>6</v>
      </c>
      <c r="DS275" s="262">
        <v>0.63394767237483052</v>
      </c>
      <c r="DT275" s="262">
        <v>0.3535579772008236</v>
      </c>
      <c r="DU275" s="262">
        <v>7.1511073168282029E-3</v>
      </c>
      <c r="DV275" s="262">
        <v>2.7519710741726509E-3</v>
      </c>
      <c r="DW275" s="262">
        <v>8.7380103450007533E-4</v>
      </c>
      <c r="DX275" s="262">
        <v>1.7275146888967006E-3</v>
      </c>
      <c r="DY275" s="262">
        <v>4968.29</v>
      </c>
      <c r="DZ275" s="262">
        <v>3106.74</v>
      </c>
      <c r="EA275" s="262">
        <v>14.6</v>
      </c>
      <c r="EB275" s="262">
        <v>524.87</v>
      </c>
      <c r="EC275" s="262">
        <v>119.37</v>
      </c>
      <c r="ED275" s="262">
        <v>165.13</v>
      </c>
      <c r="EE275" s="262">
        <f t="shared" si="168"/>
        <v>0.55829756152376675</v>
      </c>
      <c r="EF275" s="262">
        <f t="shared" si="169"/>
        <v>0.34911113608270589</v>
      </c>
      <c r="EG275" s="262">
        <f t="shared" si="170"/>
        <v>1.6406337790763007E-3</v>
      </c>
      <c r="EH275" s="262">
        <f t="shared" si="171"/>
        <v>5.8980784357793012E-2</v>
      </c>
      <c r="EI275" s="262">
        <f t="shared" si="172"/>
        <v>1.3413866726598495E-2</v>
      </c>
      <c r="EJ275" s="262">
        <f t="shared" si="173"/>
        <v>1.8556017530059556E-2</v>
      </c>
      <c r="EK275" s="262">
        <v>2.5791736999999999E-3</v>
      </c>
      <c r="EP275" s="262">
        <v>1.7904252009883505E-3</v>
      </c>
      <c r="EQ275" s="262">
        <v>1.1583680537238858E-2</v>
      </c>
      <c r="EU275" s="262">
        <v>1396.53</v>
      </c>
    </row>
    <row r="276" spans="1:151">
      <c r="A276" s="352">
        <v>9472</v>
      </c>
      <c r="B276" s="262">
        <v>9</v>
      </c>
      <c r="C276" s="262">
        <v>4</v>
      </c>
      <c r="D276" s="262">
        <v>72</v>
      </c>
      <c r="E276" s="262" t="s">
        <v>188</v>
      </c>
      <c r="F276" s="262" t="s">
        <v>2735</v>
      </c>
      <c r="G276" s="262" t="s">
        <v>2742</v>
      </c>
      <c r="H276" s="262" t="s">
        <v>2202</v>
      </c>
      <c r="I276" s="262">
        <v>1.6920491657126937E-3</v>
      </c>
      <c r="J276" s="262">
        <v>1.3811612903225807</v>
      </c>
      <c r="K276" s="262">
        <v>1.4411302982731553</v>
      </c>
      <c r="L276" s="262">
        <v>1.7063899063899064</v>
      </c>
      <c r="M276" s="262">
        <v>1.6022083805209513</v>
      </c>
      <c r="N276" s="262">
        <v>1.4248704663212435</v>
      </c>
      <c r="O276" s="262">
        <v>1.6982173174872666</v>
      </c>
      <c r="P276" s="262">
        <v>1.4188580015026295</v>
      </c>
      <c r="Q276" s="262">
        <v>1.2407952871870398</v>
      </c>
      <c r="R276" s="262">
        <v>1.2135706340378198</v>
      </c>
      <c r="S276" s="262">
        <v>1.2701863354037266</v>
      </c>
      <c r="T276" s="262">
        <v>1.2701863354037266</v>
      </c>
      <c r="U276">
        <v>3875</v>
      </c>
      <c r="V276">
        <v>3185</v>
      </c>
      <c r="W276">
        <v>12285</v>
      </c>
      <c r="X276">
        <v>5076</v>
      </c>
      <c r="Y276">
        <v>5018</v>
      </c>
      <c r="Z276">
        <v>2257</v>
      </c>
      <c r="AA276">
        <v>1771</v>
      </c>
      <c r="AB276">
        <v>0</v>
      </c>
      <c r="AC276">
        <v>5352</v>
      </c>
      <c r="AD276">
        <v>4590</v>
      </c>
      <c r="AE276">
        <v>20963</v>
      </c>
      <c r="AF276">
        <v>7859</v>
      </c>
      <c r="AG276">
        <v>7778</v>
      </c>
      <c r="AH276">
        <v>2776</v>
      </c>
      <c r="AI276" s="262">
        <v>2250</v>
      </c>
      <c r="AJ276" s="262">
        <v>0</v>
      </c>
      <c r="AK276" s="262">
        <v>0.6497282778437129</v>
      </c>
      <c r="AL276" s="262">
        <v>0.24929727028546442</v>
      </c>
      <c r="AM276" s="262">
        <v>9.1229933162596033E-2</v>
      </c>
      <c r="AN276" s="262">
        <v>8.4639890061840219E-3</v>
      </c>
      <c r="AO276" s="262">
        <v>1.280529702042601E-3</v>
      </c>
      <c r="AP276" s="262">
        <v>2.3608904619220945E-2</v>
      </c>
      <c r="AQ276" s="262">
        <v>8.9448388199569656E-2</v>
      </c>
      <c r="AR276" s="262">
        <v>0.15951092967603114</v>
      </c>
      <c r="AS276" s="262">
        <v>0.19150562068896174</v>
      </c>
      <c r="AT276" s="262">
        <v>0.16471936774790355</v>
      </c>
      <c r="AU276" s="262">
        <v>0.1528143664407666</v>
      </c>
      <c r="AV276" s="262">
        <v>9.5320449655116934E-2</v>
      </c>
      <c r="AW276" s="262">
        <v>4.476441369879542E-2</v>
      </c>
      <c r="AX276" s="262">
        <v>2.8555915297524485E-2</v>
      </c>
      <c r="AY276" s="262">
        <v>4.9751643976109559E-2</v>
      </c>
      <c r="AZ276" s="262">
        <v>20803</v>
      </c>
      <c r="BA276" s="262">
        <v>7982</v>
      </c>
      <c r="BB276" s="262">
        <v>2921</v>
      </c>
      <c r="BC276" s="262">
        <v>271</v>
      </c>
      <c r="BD276" s="262">
        <v>41</v>
      </c>
      <c r="BE276" s="262">
        <v>49730</v>
      </c>
      <c r="BF276" s="262">
        <v>1</v>
      </c>
      <c r="BG276" s="262">
        <v>2</v>
      </c>
      <c r="BH276" s="262">
        <v>3.45</v>
      </c>
      <c r="BI276" s="262">
        <v>7.5</v>
      </c>
      <c r="BJ276" s="262">
        <v>21</v>
      </c>
      <c r="BK276" s="262">
        <f t="shared" si="174"/>
        <v>49738</v>
      </c>
      <c r="BL276" s="262">
        <f t="shared" si="175"/>
        <v>8</v>
      </c>
      <c r="BM276" s="274">
        <f t="shared" si="176"/>
        <v>1.6086869093102755E-4</v>
      </c>
      <c r="BN276" s="262">
        <f t="shared" si="177"/>
        <v>1.0993721904653997E-3</v>
      </c>
      <c r="BO276" s="262">
        <f t="shared" si="164"/>
        <v>4.2182323820097196E-4</v>
      </c>
      <c r="BP276" s="262">
        <f t="shared" si="165"/>
        <v>1.5436553229579544E-4</v>
      </c>
      <c r="BQ276" s="262">
        <f t="shared" si="166"/>
        <v>1.4321485536515084E-5</v>
      </c>
      <c r="BR276" s="262">
        <f t="shared" si="167"/>
        <v>2.1667192140115073E-6</v>
      </c>
      <c r="BS276" s="262">
        <f t="shared" si="178"/>
        <v>117.63282437979777</v>
      </c>
      <c r="BT276" s="262">
        <f t="shared" si="179"/>
        <v>45.135086487503997</v>
      </c>
      <c r="BU276" s="262">
        <f t="shared" si="180"/>
        <v>16.517111955650112</v>
      </c>
      <c r="BV276" s="262">
        <f t="shared" si="181"/>
        <v>1.532398952407114</v>
      </c>
      <c r="BW276" s="262">
        <f t="shared" si="182"/>
        <v>0.23183895589923129</v>
      </c>
      <c r="BX276" s="262">
        <f t="shared" si="183"/>
        <v>117.63282437979777</v>
      </c>
      <c r="BY276" s="262">
        <f t="shared" si="184"/>
        <v>90.270172975007995</v>
      </c>
      <c r="BZ276" s="262">
        <f t="shared" si="185"/>
        <v>56.984036246992886</v>
      </c>
      <c r="CA276" s="262">
        <f t="shared" si="186"/>
        <v>11.492992143053355</v>
      </c>
      <c r="CB276" s="262">
        <f t="shared" si="187"/>
        <v>4.8686180738838569</v>
      </c>
      <c r="CC276" s="262">
        <f t="shared" si="188"/>
        <v>281.24864381873584</v>
      </c>
      <c r="CD276" s="262">
        <f t="shared" si="189"/>
        <v>6.6399724062017791</v>
      </c>
      <c r="CE276" s="262">
        <f t="shared" si="190"/>
        <v>25.15723787290078</v>
      </c>
      <c r="CF276" s="262">
        <f t="shared" si="191"/>
        <v>44.862232645649506</v>
      </c>
      <c r="CG276" s="262">
        <f t="shared" si="192"/>
        <v>53.860696102435732</v>
      </c>
      <c r="CH276" s="262">
        <f t="shared" si="193"/>
        <v>46.327098789777487</v>
      </c>
      <c r="CI276" s="262">
        <f t="shared" si="194"/>
        <v>42.978833317484941</v>
      </c>
      <c r="CJ276" s="262">
        <f t="shared" si="195"/>
        <v>26.808747193693726</v>
      </c>
      <c r="CK276" s="262">
        <f t="shared" si="196"/>
        <v>12.589930644127053</v>
      </c>
      <c r="CL276" s="262">
        <f t="shared" si="197"/>
        <v>8.0313124504314537</v>
      </c>
      <c r="CM276" s="262">
        <f t="shared" si="198"/>
        <v>13.992582396033391</v>
      </c>
      <c r="CN276" s="262">
        <f>CD276*parameters!J$4+CE276*parameters!K$4+CF276*parameters!L$4+CG276*parameters!M$4+CH276*parameters!N$4+CI276*parameters!O$4+CJ276*parameters!P$4+CK276*parameters!Q$4+CL276*parameters!R$4+CM276*parameters!S$4</f>
        <v>30620.679563652731</v>
      </c>
      <c r="CO276" s="262">
        <f t="shared" si="199"/>
        <v>19895.121399296262</v>
      </c>
      <c r="CP276" s="262">
        <f t="shared" si="200"/>
        <v>7633.6518295045316</v>
      </c>
      <c r="CQ276" s="262">
        <f t="shared" si="201"/>
        <v>2793.5225499853091</v>
      </c>
      <c r="CR276" s="262">
        <f t="shared" si="202"/>
        <v>259.17309518864045</v>
      </c>
      <c r="CS276" s="262">
        <f t="shared" si="203"/>
        <v>39.210689677986196</v>
      </c>
      <c r="CT276" s="349" t="s">
        <v>4535</v>
      </c>
      <c r="CU276" t="s">
        <v>4536</v>
      </c>
      <c r="CV276" t="s">
        <v>4537</v>
      </c>
      <c r="CW276">
        <v>70405</v>
      </c>
      <c r="CX276" s="262">
        <v>8.8299614431496844E-3</v>
      </c>
      <c r="CY276">
        <v>4081</v>
      </c>
      <c r="CZ276">
        <v>0.94203537000000004</v>
      </c>
      <c r="DA276">
        <v>45520</v>
      </c>
      <c r="DB276">
        <v>24031</v>
      </c>
      <c r="DC276">
        <v>442</v>
      </c>
      <c r="DD276">
        <v>247</v>
      </c>
      <c r="DE276">
        <v>65</v>
      </c>
      <c r="DF276">
        <v>96</v>
      </c>
      <c r="DG276">
        <v>42881</v>
      </c>
      <c r="DH276">
        <v>22638</v>
      </c>
      <c r="DI276">
        <v>419</v>
      </c>
      <c r="DJ276">
        <v>236</v>
      </c>
      <c r="DK276">
        <v>63</v>
      </c>
      <c r="DL276">
        <v>94</v>
      </c>
      <c r="DM276" s="262">
        <v>2639</v>
      </c>
      <c r="DN276" s="262">
        <v>1393</v>
      </c>
      <c r="DO276" s="262">
        <v>23</v>
      </c>
      <c r="DP276" s="262">
        <v>11</v>
      </c>
      <c r="DQ276" s="262">
        <v>2</v>
      </c>
      <c r="DR276" s="262">
        <v>2</v>
      </c>
      <c r="DS276" s="262">
        <v>0.6465449897024359</v>
      </c>
      <c r="DT276" s="262">
        <v>0.3413251899723031</v>
      </c>
      <c r="DU276" s="262">
        <v>6.2779632128399975E-3</v>
      </c>
      <c r="DV276" s="262">
        <v>3.508273560116469E-3</v>
      </c>
      <c r="DW276" s="262">
        <v>9.2322988424117607E-4</v>
      </c>
      <c r="DX276" s="262">
        <v>1.3635395213408138E-3</v>
      </c>
      <c r="DY276" s="262">
        <v>3513.21</v>
      </c>
      <c r="DZ276" s="262">
        <v>2196.85</v>
      </c>
      <c r="EA276" s="262">
        <v>10.33</v>
      </c>
      <c r="EB276" s="262">
        <v>371.16</v>
      </c>
      <c r="EC276" s="262">
        <v>84.41</v>
      </c>
      <c r="ED276" s="262">
        <v>116.76</v>
      </c>
      <c r="EE276" s="262">
        <f t="shared" si="168"/>
        <v>0.55829752475876893</v>
      </c>
      <c r="EF276" s="262">
        <f t="shared" si="169"/>
        <v>0.34910976493471824</v>
      </c>
      <c r="EG276" s="262">
        <f t="shared" si="170"/>
        <v>1.6415794759658783E-3</v>
      </c>
      <c r="EH276" s="262">
        <f t="shared" si="171"/>
        <v>5.8982443204210588E-2</v>
      </c>
      <c r="EI276" s="262">
        <f t="shared" si="172"/>
        <v>1.3413913220356222E-2</v>
      </c>
      <c r="EJ276" s="262">
        <f t="shared" si="173"/>
        <v>1.8554774405980246E-2</v>
      </c>
      <c r="EK276" s="262">
        <v>1.8238028999999999E-3</v>
      </c>
      <c r="EP276" s="262">
        <v>1.3139883299085524E-3</v>
      </c>
      <c r="EQ276" s="262">
        <v>8.5012325758811336E-3</v>
      </c>
      <c r="EU276" s="262">
        <v>1024.9100000000001</v>
      </c>
    </row>
    <row r="277" spans="1:151">
      <c r="A277" s="352">
        <v>9473</v>
      </c>
      <c r="B277" s="262">
        <v>9</v>
      </c>
      <c r="C277" s="262">
        <v>4</v>
      </c>
      <c r="D277" s="262">
        <v>73</v>
      </c>
      <c r="E277" s="262" t="s">
        <v>188</v>
      </c>
      <c r="F277" s="262" t="s">
        <v>2737</v>
      </c>
      <c r="G277" s="262" t="s">
        <v>2743</v>
      </c>
      <c r="H277" s="262" t="s">
        <v>2202</v>
      </c>
      <c r="I277" s="262">
        <v>1.328885886720326E-3</v>
      </c>
      <c r="J277" s="262">
        <v>1.5058924978442081</v>
      </c>
      <c r="K277" s="262">
        <v>1.4648217636022514</v>
      </c>
      <c r="L277" s="262">
        <v>1.7116017819097424</v>
      </c>
      <c r="M277" s="262">
        <v>1.5168287210172027</v>
      </c>
      <c r="N277" s="262">
        <v>1.4458293384467882</v>
      </c>
      <c r="O277" s="262">
        <v>2.1628511966701351</v>
      </c>
      <c r="P277" s="262">
        <v>1.6518518518518519</v>
      </c>
      <c r="Q277" s="262">
        <v>1.2351694915254237</v>
      </c>
      <c r="R277" s="262">
        <v>1.199616122840691</v>
      </c>
      <c r="S277" s="262">
        <v>1.3069767441860465</v>
      </c>
      <c r="T277" s="262">
        <v>1.3069767441860465</v>
      </c>
      <c r="U277">
        <v>3479</v>
      </c>
      <c r="V277">
        <v>2132</v>
      </c>
      <c r="W277">
        <v>10326</v>
      </c>
      <c r="X277">
        <v>3717</v>
      </c>
      <c r="Y277">
        <v>3812</v>
      </c>
      <c r="Z277">
        <v>1465</v>
      </c>
      <c r="AA277">
        <v>1183</v>
      </c>
      <c r="AB277">
        <v>0</v>
      </c>
      <c r="AC277">
        <v>5239</v>
      </c>
      <c r="AD277">
        <v>3123</v>
      </c>
      <c r="AE277">
        <v>17674</v>
      </c>
      <c r="AF277">
        <v>5564</v>
      </c>
      <c r="AG277">
        <v>7279</v>
      </c>
      <c r="AH277">
        <v>1791</v>
      </c>
      <c r="AI277" s="262">
        <v>1546</v>
      </c>
      <c r="AJ277" s="262">
        <v>0</v>
      </c>
      <c r="AK277" s="262">
        <v>0.67708581881810226</v>
      </c>
      <c r="AL277" s="262">
        <v>0.21399029666746203</v>
      </c>
      <c r="AM277" s="262">
        <v>9.3454227312495031E-2</v>
      </c>
      <c r="AN277" s="262">
        <v>1.2407539966595084E-2</v>
      </c>
      <c r="AO277" s="262">
        <v>3.0621172353455816E-3</v>
      </c>
      <c r="AP277" s="262">
        <v>2.1147224731996778E-2</v>
      </c>
      <c r="AQ277" s="262">
        <v>9.9509169495250419E-2</v>
      </c>
      <c r="AR277" s="262">
        <v>0.19008082830700104</v>
      </c>
      <c r="AS277" s="262">
        <v>0.18492832897853531</v>
      </c>
      <c r="AT277" s="262">
        <v>0.15296329759957022</v>
      </c>
      <c r="AU277" s="262">
        <v>0.15237723132524236</v>
      </c>
      <c r="AV277" s="262">
        <v>8.5419159483284907E-2</v>
      </c>
      <c r="AW277" s="262">
        <v>4.0047862079070108E-2</v>
      </c>
      <c r="AX277" s="262">
        <v>2.6788112622402382E-2</v>
      </c>
      <c r="AY277" s="262">
        <v>4.6738785377646454E-2</v>
      </c>
      <c r="AZ277" s="262">
        <v>17026</v>
      </c>
      <c r="BA277" s="262">
        <v>5381</v>
      </c>
      <c r="BB277" s="262">
        <v>2350</v>
      </c>
      <c r="BC277" s="262">
        <v>312</v>
      </c>
      <c r="BD277" s="262">
        <v>77</v>
      </c>
      <c r="BE277" s="262">
        <v>40951</v>
      </c>
      <c r="BF277" s="262">
        <v>1</v>
      </c>
      <c r="BG277" s="262">
        <v>2</v>
      </c>
      <c r="BH277" s="262">
        <v>3.11</v>
      </c>
      <c r="BI277" s="262">
        <v>7.6</v>
      </c>
      <c r="BJ277" s="262">
        <v>45</v>
      </c>
      <c r="BK277" s="262">
        <f t="shared" si="174"/>
        <v>40933</v>
      </c>
      <c r="BL277" s="262">
        <f t="shared" si="175"/>
        <v>-18</v>
      </c>
      <c r="BM277" s="274">
        <f t="shared" si="176"/>
        <v>-4.3954970574589143E-4</v>
      </c>
      <c r="BN277" s="262">
        <f t="shared" si="177"/>
        <v>8.997697887258518E-4</v>
      </c>
      <c r="BO277" s="262">
        <f t="shared" si="164"/>
        <v>2.8436868513648586E-4</v>
      </c>
      <c r="BP277" s="262">
        <f t="shared" si="165"/>
        <v>1.2419000372992787E-4</v>
      </c>
      <c r="BQ277" s="262">
        <f t="shared" si="166"/>
        <v>1.6488204750526591E-5</v>
      </c>
      <c r="BR277" s="262">
        <f t="shared" si="167"/>
        <v>4.0692043775338061E-6</v>
      </c>
      <c r="BS277" s="262">
        <f t="shared" si="178"/>
        <v>96.275367393666144</v>
      </c>
      <c r="BT277" s="262">
        <f t="shared" si="179"/>
        <v>30.427449309603986</v>
      </c>
      <c r="BU277" s="262">
        <f t="shared" si="180"/>
        <v>13.288330399102282</v>
      </c>
      <c r="BV277" s="262">
        <f t="shared" si="181"/>
        <v>1.7642379083063453</v>
      </c>
      <c r="BW277" s="262">
        <f t="shared" si="182"/>
        <v>0.43540486839611725</v>
      </c>
      <c r="BX277" s="262">
        <f t="shared" si="183"/>
        <v>96.275367393666144</v>
      </c>
      <c r="BY277" s="262">
        <f t="shared" si="184"/>
        <v>60.854898619207972</v>
      </c>
      <c r="BZ277" s="262">
        <f t="shared" si="185"/>
        <v>41.326707541208094</v>
      </c>
      <c r="CA277" s="262">
        <f t="shared" si="186"/>
        <v>13.408208103128224</v>
      </c>
      <c r="CB277" s="262">
        <f t="shared" si="187"/>
        <v>19.593219077825275</v>
      </c>
      <c r="CC277" s="262">
        <f t="shared" si="188"/>
        <v>231.45840073503572</v>
      </c>
      <c r="CD277" s="262">
        <f t="shared" si="189"/>
        <v>4.8947028164523685</v>
      </c>
      <c r="CE277" s="262">
        <f t="shared" si="190"/>
        <v>23.032233229842262</v>
      </c>
      <c r="CF277" s="262">
        <f t="shared" si="191"/>
        <v>43.995804530329373</v>
      </c>
      <c r="CG277" s="262">
        <f t="shared" si="192"/>
        <v>42.803215275974345</v>
      </c>
      <c r="CH277" s="262">
        <f t="shared" si="193"/>
        <v>35.404640233553856</v>
      </c>
      <c r="CI277" s="262">
        <f t="shared" si="194"/>
        <v>35.268990270973184</v>
      </c>
      <c r="CJ277" s="262">
        <f t="shared" si="195"/>
        <v>19.770982046132087</v>
      </c>
      <c r="CK277" s="262">
        <f t="shared" si="196"/>
        <v>9.2694141096788503</v>
      </c>
      <c r="CL277" s="262">
        <f t="shared" si="197"/>
        <v>6.2003337062912793</v>
      </c>
      <c r="CM277" s="262">
        <f t="shared" si="198"/>
        <v>10.81808451580812</v>
      </c>
      <c r="CN277" s="262">
        <f>CD277*parameters!J$4+CE277*parameters!K$4+CF277*parameters!L$4+CG277*parameters!M$4+CH277*parameters!N$4+CI277*parameters!O$4+CJ277*parameters!P$4+CK277*parameters!Q$4+CL277*parameters!R$4+CM277*parameters!S$4</f>
        <v>24578.812365715083</v>
      </c>
      <c r="CO277" s="262">
        <f t="shared" si="199"/>
        <v>16641.965296216695</v>
      </c>
      <c r="CP277" s="262">
        <f t="shared" si="200"/>
        <v>5259.6273498732544</v>
      </c>
      <c r="CQ277" s="262">
        <f t="shared" si="201"/>
        <v>2296.9939178967011</v>
      </c>
      <c r="CR277" s="262">
        <f t="shared" si="202"/>
        <v>304.96259675905134</v>
      </c>
      <c r="CS277" s="262">
        <f t="shared" si="203"/>
        <v>75.263204969381263</v>
      </c>
      <c r="CT277" s="349" t="s">
        <v>4538</v>
      </c>
      <c r="CU277" t="s">
        <v>4539</v>
      </c>
      <c r="CV277" t="s">
        <v>4287</v>
      </c>
      <c r="CW277">
        <v>57785</v>
      </c>
      <c r="CX277" s="262">
        <v>7.2472029258206731E-3</v>
      </c>
      <c r="CY277">
        <v>3908</v>
      </c>
      <c r="CZ277">
        <v>0.93236998999999998</v>
      </c>
      <c r="DA277">
        <v>39724</v>
      </c>
      <c r="DB277">
        <v>17212</v>
      </c>
      <c r="DC277">
        <v>477</v>
      </c>
      <c r="DD277">
        <v>201</v>
      </c>
      <c r="DE277">
        <v>63</v>
      </c>
      <c r="DF277">
        <v>101</v>
      </c>
      <c r="DG277">
        <v>37037</v>
      </c>
      <c r="DH277">
        <v>16049</v>
      </c>
      <c r="DI277">
        <v>446</v>
      </c>
      <c r="DJ277">
        <v>188</v>
      </c>
      <c r="DK277">
        <v>62</v>
      </c>
      <c r="DL277">
        <v>96</v>
      </c>
      <c r="DM277" s="262">
        <v>2687</v>
      </c>
      <c r="DN277" s="262">
        <v>1163</v>
      </c>
      <c r="DO277" s="262">
        <v>31</v>
      </c>
      <c r="DP277" s="262">
        <v>13</v>
      </c>
      <c r="DQ277" s="262">
        <v>1</v>
      </c>
      <c r="DR277" s="262">
        <v>5</v>
      </c>
      <c r="DS277" s="262">
        <v>0.68744483862594097</v>
      </c>
      <c r="DT277" s="262">
        <v>0.29786276715410576</v>
      </c>
      <c r="DU277" s="262">
        <v>8.2547373885956555E-3</v>
      </c>
      <c r="DV277" s="262">
        <v>3.4784113524271004E-3</v>
      </c>
      <c r="DW277" s="262">
        <v>1.0902483343428226E-3</v>
      </c>
      <c r="DX277" s="262">
        <v>1.7478584407718265E-3</v>
      </c>
      <c r="DY277" s="262">
        <v>2883.47</v>
      </c>
      <c r="DZ277" s="262">
        <v>1803.07</v>
      </c>
      <c r="EA277" s="262">
        <v>8.4700000000000006</v>
      </c>
      <c r="EB277" s="262">
        <v>304.63</v>
      </c>
      <c r="EC277" s="262">
        <v>69.27</v>
      </c>
      <c r="ED277" s="262">
        <v>95.84</v>
      </c>
      <c r="EE277" s="262">
        <f t="shared" si="168"/>
        <v>0.55829807831937639</v>
      </c>
      <c r="EF277" s="262">
        <f t="shared" si="169"/>
        <v>0.34911079916743298</v>
      </c>
      <c r="EG277" s="262">
        <f t="shared" si="170"/>
        <v>1.6399632121593493E-3</v>
      </c>
      <c r="EH277" s="262">
        <f t="shared" si="171"/>
        <v>5.8982525775690971E-2</v>
      </c>
      <c r="EI277" s="262">
        <f t="shared" si="172"/>
        <v>1.3412072220339801E-2</v>
      </c>
      <c r="EJ277" s="262">
        <f t="shared" si="173"/>
        <v>1.855656130500024E-2</v>
      </c>
      <c r="EK277" s="262">
        <v>1.4968869000000001E-3</v>
      </c>
      <c r="EP277" s="262">
        <v>1.0943149642556401E-3</v>
      </c>
      <c r="EQ277" s="262">
        <v>7.0799913596277476E-3</v>
      </c>
      <c r="EU277" s="262">
        <v>853.57</v>
      </c>
    </row>
    <row r="278" spans="1:151">
      <c r="A278" s="352">
        <v>9474</v>
      </c>
      <c r="B278" s="262">
        <v>9</v>
      </c>
      <c r="C278" s="262">
        <v>4</v>
      </c>
      <c r="D278" s="262">
        <v>74</v>
      </c>
      <c r="E278" s="262" t="s">
        <v>188</v>
      </c>
      <c r="F278" s="262" t="s">
        <v>2744</v>
      </c>
      <c r="G278" s="262" t="s">
        <v>2745</v>
      </c>
      <c r="H278" s="262" t="s">
        <v>2202</v>
      </c>
      <c r="I278" s="262">
        <v>1.6963297573306189E-3</v>
      </c>
      <c r="J278" s="262">
        <v>1.4614203454894434</v>
      </c>
      <c r="K278" s="262">
        <v>1.4294060370009738</v>
      </c>
      <c r="L278" s="262">
        <v>1.7053928879817881</v>
      </c>
      <c r="M278" s="262">
        <v>1.5675485834699134</v>
      </c>
      <c r="N278" s="262">
        <v>1.4827766179540709</v>
      </c>
      <c r="O278" s="262">
        <v>1.8657001144601297</v>
      </c>
      <c r="P278" s="262">
        <v>1.5661622041133101</v>
      </c>
      <c r="Q278" s="262">
        <v>1.3761651131824235</v>
      </c>
      <c r="R278" s="262">
        <v>1.3277777777777777</v>
      </c>
      <c r="S278" s="262">
        <v>1.332129963898917</v>
      </c>
      <c r="T278" s="262">
        <v>1.332129963898917</v>
      </c>
      <c r="U278">
        <v>2605</v>
      </c>
      <c r="V278">
        <v>2054</v>
      </c>
      <c r="W278">
        <v>12739</v>
      </c>
      <c r="X278">
        <v>6187</v>
      </c>
      <c r="Y278">
        <v>5198</v>
      </c>
      <c r="Z278">
        <v>2762</v>
      </c>
      <c r="AA278">
        <v>3047</v>
      </c>
      <c r="AB278">
        <v>0</v>
      </c>
      <c r="AC278">
        <v>3807</v>
      </c>
      <c r="AD278">
        <v>2936</v>
      </c>
      <c r="AE278">
        <v>21725</v>
      </c>
      <c r="AF278">
        <v>9536</v>
      </c>
      <c r="AG278">
        <v>8926</v>
      </c>
      <c r="AH278">
        <v>3740</v>
      </c>
      <c r="AI278" s="262">
        <v>4059</v>
      </c>
      <c r="AJ278" s="262">
        <v>0</v>
      </c>
      <c r="AK278" s="262">
        <v>0.63914763699803734</v>
      </c>
      <c r="AL278" s="262">
        <v>0.2471728091217795</v>
      </c>
      <c r="AM278" s="262">
        <v>0.10115579924608244</v>
      </c>
      <c r="AN278" s="262">
        <v>1.1059534564939718E-2</v>
      </c>
      <c r="AO278" s="262">
        <v>1.464220069161033E-3</v>
      </c>
      <c r="AP278" s="262">
        <v>1.6534391534391533E-2</v>
      </c>
      <c r="AQ278" s="262">
        <v>8.4247587924058509E-2</v>
      </c>
      <c r="AR278" s="262">
        <v>0.1655578898225957</v>
      </c>
      <c r="AS278" s="262">
        <v>0.18833644568938687</v>
      </c>
      <c r="AT278" s="262">
        <v>0.16571350762527234</v>
      </c>
      <c r="AU278" s="262">
        <v>0.15816604419545596</v>
      </c>
      <c r="AV278" s="262">
        <v>9.5043572984749455E-2</v>
      </c>
      <c r="AW278" s="262">
        <v>4.5654372860255213E-2</v>
      </c>
      <c r="AX278" s="262">
        <v>2.8341892312480549E-2</v>
      </c>
      <c r="AY278" s="262">
        <v>5.2404295051353876E-2</v>
      </c>
      <c r="AZ278" s="262">
        <v>20516</v>
      </c>
      <c r="BA278" s="262">
        <v>7934</v>
      </c>
      <c r="BB278" s="262">
        <v>3247</v>
      </c>
      <c r="BC278" s="262">
        <v>355</v>
      </c>
      <c r="BD278" s="262">
        <v>47</v>
      </c>
      <c r="BE278" s="262">
        <v>51411</v>
      </c>
      <c r="BF278" s="262">
        <v>1</v>
      </c>
      <c r="BG278" s="262">
        <v>2</v>
      </c>
      <c r="BH278" s="262">
        <v>3.56</v>
      </c>
      <c r="BI278" s="262">
        <v>8.1999999999999993</v>
      </c>
      <c r="BJ278" s="262">
        <v>12</v>
      </c>
      <c r="BK278" s="262">
        <f t="shared" si="174"/>
        <v>51418</v>
      </c>
      <c r="BL278" s="262">
        <f t="shared" si="175"/>
        <v>7</v>
      </c>
      <c r="BM278" s="274">
        <f t="shared" si="176"/>
        <v>1.3615763163525317E-4</v>
      </c>
      <c r="BN278" s="262">
        <f t="shared" si="177"/>
        <v>1.0842051559673191E-3</v>
      </c>
      <c r="BO278" s="262">
        <f t="shared" si="164"/>
        <v>4.1928659131627556E-4</v>
      </c>
      <c r="BP278" s="262">
        <f t="shared" si="165"/>
        <v>1.7159359238769182E-4</v>
      </c>
      <c r="BQ278" s="262">
        <f t="shared" si="166"/>
        <v>1.8760617584733784E-5</v>
      </c>
      <c r="BR278" s="262">
        <f t="shared" si="167"/>
        <v>2.483800074598557E-6</v>
      </c>
      <c r="BS278" s="262">
        <f t="shared" si="178"/>
        <v>116.00995168850315</v>
      </c>
      <c r="BT278" s="262">
        <f t="shared" si="179"/>
        <v>44.863665270841487</v>
      </c>
      <c r="BU278" s="262">
        <f t="shared" si="180"/>
        <v>18.360514385483025</v>
      </c>
      <c r="BV278" s="262">
        <f t="shared" si="181"/>
        <v>2.0073860815665148</v>
      </c>
      <c r="BW278" s="262">
        <f t="shared" si="182"/>
        <v>0.2657666079820456</v>
      </c>
      <c r="BX278" s="262">
        <f t="shared" si="183"/>
        <v>116.00995168850315</v>
      </c>
      <c r="BY278" s="262">
        <f t="shared" si="184"/>
        <v>89.727330541682974</v>
      </c>
      <c r="BZ278" s="262">
        <f t="shared" si="185"/>
        <v>65.363431212319568</v>
      </c>
      <c r="CA278" s="262">
        <f t="shared" si="186"/>
        <v>16.460565868845421</v>
      </c>
      <c r="CB278" s="262">
        <f t="shared" si="187"/>
        <v>3.1891992957845474</v>
      </c>
      <c r="CC278" s="262">
        <f t="shared" si="188"/>
        <v>290.75047860713568</v>
      </c>
      <c r="CD278" s="262">
        <f t="shared" si="189"/>
        <v>4.8073822521021103</v>
      </c>
      <c r="CE278" s="262">
        <f t="shared" si="190"/>
        <v>24.495026510416757</v>
      </c>
      <c r="CF278" s="262">
        <f t="shared" si="191"/>
        <v>48.136035703107133</v>
      </c>
      <c r="CG278" s="262">
        <f t="shared" si="192"/>
        <v>54.75891172335605</v>
      </c>
      <c r="CH278" s="262">
        <f t="shared" si="193"/>
        <v>48.18128165371516</v>
      </c>
      <c r="CI278" s="262">
        <f t="shared" si="194"/>
        <v>45.986853049226198</v>
      </c>
      <c r="CJ278" s="262">
        <f t="shared" si="195"/>
        <v>27.633964333848134</v>
      </c>
      <c r="CK278" s="262">
        <f t="shared" si="196"/>
        <v>13.274030759627829</v>
      </c>
      <c r="CL278" s="262">
        <f t="shared" si="197"/>
        <v>8.2404187544856189</v>
      </c>
      <c r="CM278" s="262">
        <f t="shared" si="198"/>
        <v>15.236573867250691</v>
      </c>
      <c r="CN278" s="262">
        <f>CD278*parameters!J$4+CE278*parameters!K$4+CF278*parameters!L$4+CG278*parameters!M$4+CH278*parameters!N$4+CI278*parameters!O$4+CJ278*parameters!P$4+CK278*parameters!Q$4+CL278*parameters!R$4+CM278*parameters!S$4</f>
        <v>32036.282213131944</v>
      </c>
      <c r="CO278" s="262">
        <f t="shared" si="199"/>
        <v>20475.914074725537</v>
      </c>
      <c r="CP278" s="262">
        <f t="shared" si="200"/>
        <v>7918.4978684379221</v>
      </c>
      <c r="CQ278" s="262">
        <f t="shared" si="201"/>
        <v>3240.6557321424166</v>
      </c>
      <c r="CR278" s="262">
        <f t="shared" si="202"/>
        <v>354.30637046829622</v>
      </c>
      <c r="CS278" s="262">
        <f t="shared" si="203"/>
        <v>46.908167357774431</v>
      </c>
      <c r="CT278" s="349" t="s">
        <v>4540</v>
      </c>
      <c r="CU278" t="s">
        <v>4541</v>
      </c>
      <c r="CV278" t="s">
        <v>4542</v>
      </c>
      <c r="CW278">
        <v>76768</v>
      </c>
      <c r="CX278" s="262">
        <v>9.6279877859202466E-3</v>
      </c>
      <c r="CY278">
        <v>4436</v>
      </c>
      <c r="CZ278">
        <v>0.94221551000000003</v>
      </c>
      <c r="DA278">
        <v>49721</v>
      </c>
      <c r="DB278">
        <v>25896</v>
      </c>
      <c r="DC278">
        <v>489</v>
      </c>
      <c r="DD278">
        <v>341</v>
      </c>
      <c r="DE278">
        <v>127</v>
      </c>
      <c r="DF278">
        <v>198</v>
      </c>
      <c r="DG278">
        <v>46849</v>
      </c>
      <c r="DH278">
        <v>24400</v>
      </c>
      <c r="DI278">
        <v>462</v>
      </c>
      <c r="DJ278">
        <v>324</v>
      </c>
      <c r="DK278">
        <v>122</v>
      </c>
      <c r="DL278">
        <v>190</v>
      </c>
      <c r="DM278" s="262">
        <v>2872</v>
      </c>
      <c r="DN278" s="262">
        <v>1496</v>
      </c>
      <c r="DO278" s="262">
        <v>27</v>
      </c>
      <c r="DP278" s="262">
        <v>17</v>
      </c>
      <c r="DQ278" s="262">
        <v>5</v>
      </c>
      <c r="DR278" s="262">
        <v>8</v>
      </c>
      <c r="DS278" s="262">
        <v>0.64767872030012508</v>
      </c>
      <c r="DT278" s="262">
        <v>0.33732805335556482</v>
      </c>
      <c r="DU278" s="262">
        <v>6.3698416006669444E-3</v>
      </c>
      <c r="DV278" s="262">
        <v>4.4419549812421844E-3</v>
      </c>
      <c r="DW278" s="262">
        <v>1.6543351396415174E-3</v>
      </c>
      <c r="DX278" s="262">
        <v>2.5791996665277201E-3</v>
      </c>
      <c r="DY278" s="262">
        <v>3830.73</v>
      </c>
      <c r="DZ278" s="262">
        <v>2395.39</v>
      </c>
      <c r="EA278" s="262">
        <v>11.25</v>
      </c>
      <c r="EB278" s="262">
        <v>404.69</v>
      </c>
      <c r="EC278" s="262">
        <v>92.04</v>
      </c>
      <c r="ED278" s="262">
        <v>127.32</v>
      </c>
      <c r="EE278" s="262">
        <f t="shared" si="168"/>
        <v>0.55829988544645281</v>
      </c>
      <c r="EF278" s="262">
        <f t="shared" si="169"/>
        <v>0.34910995100139625</v>
      </c>
      <c r="EG278" s="262">
        <f t="shared" si="170"/>
        <v>1.6396022980665812E-3</v>
      </c>
      <c r="EH278" s="262">
        <f t="shared" si="171"/>
        <v>5.8980502578183533E-2</v>
      </c>
      <c r="EI278" s="262">
        <f t="shared" si="172"/>
        <v>1.3414132934582056E-2</v>
      </c>
      <c r="EJ278" s="262">
        <f t="shared" si="173"/>
        <v>1.8555925741318854E-2</v>
      </c>
      <c r="EK278" s="262">
        <v>1.9886292000000001E-3</v>
      </c>
      <c r="EP278" s="262">
        <v>1.4055355219624306E-3</v>
      </c>
      <c r="EQ278" s="262">
        <v>9.0935239635626663E-3</v>
      </c>
      <c r="EU278" s="262">
        <v>1096.32</v>
      </c>
    </row>
    <row r="279" spans="1:151">
      <c r="A279" s="352">
        <v>9475</v>
      </c>
      <c r="B279" s="262">
        <v>9</v>
      </c>
      <c r="C279" s="262">
        <v>4</v>
      </c>
      <c r="D279" s="262">
        <v>75</v>
      </c>
      <c r="E279" s="262" t="s">
        <v>188</v>
      </c>
      <c r="F279" s="262" t="s">
        <v>2739</v>
      </c>
      <c r="G279" s="262" t="s">
        <v>2746</v>
      </c>
      <c r="H279" s="262" t="s">
        <v>2202</v>
      </c>
      <c r="I279" s="262">
        <v>1.6951142806983686E-3</v>
      </c>
      <c r="J279" s="262">
        <v>1.4054198609377786</v>
      </c>
      <c r="K279" s="262">
        <v>1.5197926484448634</v>
      </c>
      <c r="L279" s="262">
        <v>1.7426273458445041</v>
      </c>
      <c r="M279" s="262">
        <v>1.5460869565217392</v>
      </c>
      <c r="N279" s="262">
        <v>1.4273594909862142</v>
      </c>
      <c r="O279" s="262">
        <v>1.9099783080260304</v>
      </c>
      <c r="P279" s="262">
        <v>1.4891304347826086</v>
      </c>
      <c r="Q279" s="262">
        <v>1.103831891223733</v>
      </c>
      <c r="R279" s="262">
        <v>1.1746031746031746</v>
      </c>
      <c r="S279" s="262">
        <v>1.4962962962962962</v>
      </c>
      <c r="T279" s="262">
        <v>1.4962962962962962</v>
      </c>
      <c r="U279">
        <v>5609</v>
      </c>
      <c r="V279">
        <v>4244</v>
      </c>
      <c r="W279">
        <v>13428</v>
      </c>
      <c r="X279">
        <v>3818</v>
      </c>
      <c r="Y279">
        <v>3592</v>
      </c>
      <c r="Z279">
        <v>1250</v>
      </c>
      <c r="AA279">
        <v>743</v>
      </c>
      <c r="AB279">
        <v>0</v>
      </c>
      <c r="AC279">
        <v>7883</v>
      </c>
      <c r="AD279">
        <v>6450</v>
      </c>
      <c r="AE279">
        <v>23400</v>
      </c>
      <c r="AF279">
        <v>5791</v>
      </c>
      <c r="AG279">
        <v>6125</v>
      </c>
      <c r="AH279">
        <v>1411</v>
      </c>
      <c r="AI279" s="262">
        <v>1111</v>
      </c>
      <c r="AJ279" s="262">
        <v>0</v>
      </c>
      <c r="AK279" s="262">
        <v>0.66579373986781398</v>
      </c>
      <c r="AL279" s="262">
        <v>0.22474747474747475</v>
      </c>
      <c r="AM279" s="262">
        <v>9.9108367626886143E-2</v>
      </c>
      <c r="AN279" s="262">
        <v>8.5733882030178329E-3</v>
      </c>
      <c r="AO279" s="262">
        <v>1.7770295548073325E-3</v>
      </c>
      <c r="AP279" s="262">
        <v>2.4091919940696812E-2</v>
      </c>
      <c r="AQ279" s="262">
        <v>0.12012797003628418</v>
      </c>
      <c r="AR279" s="262">
        <v>0.20680035894034568</v>
      </c>
      <c r="AS279" s="262">
        <v>0.20826343100152159</v>
      </c>
      <c r="AT279" s="262">
        <v>0.15290078420662478</v>
      </c>
      <c r="AU279" s="262">
        <v>0.13214466856540907</v>
      </c>
      <c r="AV279" s="262">
        <v>7.0500565721196992E-2</v>
      </c>
      <c r="AW279" s="262">
        <v>2.9846670047988764E-2</v>
      </c>
      <c r="AX279" s="262">
        <v>1.9936795286957201E-2</v>
      </c>
      <c r="AY279" s="262">
        <v>3.538683625297491E-2</v>
      </c>
      <c r="AZ279" s="262">
        <v>21356</v>
      </c>
      <c r="BA279" s="262">
        <v>7209</v>
      </c>
      <c r="BB279" s="262">
        <v>3179</v>
      </c>
      <c r="BC279" s="262">
        <v>275</v>
      </c>
      <c r="BD279" s="262">
        <v>57</v>
      </c>
      <c r="BE279" s="262">
        <v>51265</v>
      </c>
      <c r="BF279" s="262">
        <v>1</v>
      </c>
      <c r="BG279" s="262">
        <v>2</v>
      </c>
      <c r="BH279" s="262">
        <v>3.68</v>
      </c>
      <c r="BI279" s="262">
        <v>7.5</v>
      </c>
      <c r="BJ279" s="262">
        <v>30</v>
      </c>
      <c r="BK279" s="262">
        <f t="shared" si="174"/>
        <v>51245</v>
      </c>
      <c r="BL279" s="262">
        <f t="shared" si="175"/>
        <v>-20</v>
      </c>
      <c r="BM279" s="274">
        <f t="shared" si="176"/>
        <v>-3.9012971813127864E-4</v>
      </c>
      <c r="BN279" s="262">
        <f t="shared" si="177"/>
        <v>1.1285964764495061E-3</v>
      </c>
      <c r="BO279" s="262">
        <f t="shared" si="164"/>
        <v>3.809726539953404E-4</v>
      </c>
      <c r="BP279" s="262">
        <f t="shared" si="165"/>
        <v>1.6800000930103858E-4</v>
      </c>
      <c r="BQ279" s="262">
        <f t="shared" si="166"/>
        <v>1.4532872776906452E-5</v>
      </c>
      <c r="BR279" s="262">
        <f t="shared" si="167"/>
        <v>3.0122681755769737E-6</v>
      </c>
      <c r="BS279" s="262">
        <f t="shared" si="178"/>
        <v>120.75982298009716</v>
      </c>
      <c r="BT279" s="262">
        <f t="shared" si="179"/>
        <v>40.764073977501425</v>
      </c>
      <c r="BU279" s="262">
        <f t="shared" si="180"/>
        <v>17.976000995211127</v>
      </c>
      <c r="BV279" s="262">
        <f t="shared" si="181"/>
        <v>1.5550173871289903</v>
      </c>
      <c r="BW279" s="262">
        <f t="shared" si="182"/>
        <v>0.32231269478673619</v>
      </c>
      <c r="BX279" s="262">
        <f t="shared" si="183"/>
        <v>120.75982298009716</v>
      </c>
      <c r="BY279" s="262">
        <f t="shared" si="184"/>
        <v>81.528147955002851</v>
      </c>
      <c r="BZ279" s="262">
        <f t="shared" si="185"/>
        <v>66.151683662376954</v>
      </c>
      <c r="CA279" s="262">
        <f t="shared" si="186"/>
        <v>11.662630403467427</v>
      </c>
      <c r="CB279" s="262">
        <f t="shared" si="187"/>
        <v>9.6693808436020863</v>
      </c>
      <c r="CC279" s="262">
        <f t="shared" si="188"/>
        <v>289.77166584454648</v>
      </c>
      <c r="CD279" s="262">
        <f t="shared" si="189"/>
        <v>6.9811557746091628</v>
      </c>
      <c r="CE279" s="262">
        <f t="shared" si="190"/>
        <v>34.809681991937829</v>
      </c>
      <c r="CF279" s="262">
        <f t="shared" si="191"/>
        <v>59.924884507394118</v>
      </c>
      <c r="CG279" s="262">
        <f t="shared" si="192"/>
        <v>60.348841335811677</v>
      </c>
      <c r="CH279" s="262">
        <f t="shared" si="193"/>
        <v>44.306314948491185</v>
      </c>
      <c r="CI279" s="262">
        <f t="shared" si="194"/>
        <v>38.291780742674064</v>
      </c>
      <c r="CJ279" s="262">
        <f t="shared" si="195"/>
        <v>20.429066372014184</v>
      </c>
      <c r="CK279" s="262">
        <f t="shared" si="196"/>
        <v>8.6487192997182341</v>
      </c>
      <c r="CL279" s="262">
        <f t="shared" si="197"/>
        <v>5.777118381903291</v>
      </c>
      <c r="CM279" s="262">
        <f t="shared" si="198"/>
        <v>10.254102489992729</v>
      </c>
      <c r="CN279" s="262">
        <f>CD279*parameters!J$4+CE279*parameters!K$4+CF279*parameters!L$4+CG279*parameters!M$4+CH279*parameters!N$4+CI279*parameters!O$4+CJ279*parameters!P$4+CK279*parameters!Q$4+CL279*parameters!R$4+CM279*parameters!S$4</f>
        <v>28856.367152144197</v>
      </c>
      <c r="CO279" s="262">
        <f t="shared" si="199"/>
        <v>19212.388605224827</v>
      </c>
      <c r="CP279" s="262">
        <f t="shared" si="200"/>
        <v>6485.395647830388</v>
      </c>
      <c r="CQ279" s="262">
        <f t="shared" si="201"/>
        <v>2859.9074440911086</v>
      </c>
      <c r="CR279" s="262">
        <f t="shared" si="202"/>
        <v>247.39683772414438</v>
      </c>
      <c r="CS279" s="262">
        <f t="shared" si="203"/>
        <v>51.27861727373174</v>
      </c>
      <c r="CT279" s="349" t="s">
        <v>4543</v>
      </c>
      <c r="CU279" t="s">
        <v>4544</v>
      </c>
      <c r="CV279" t="s">
        <v>4545</v>
      </c>
      <c r="CW279">
        <v>62783</v>
      </c>
      <c r="CX279" s="262">
        <v>7.8740354986899606E-3</v>
      </c>
      <c r="CY279">
        <v>4961</v>
      </c>
      <c r="CZ279">
        <v>0.92098179000000002</v>
      </c>
      <c r="DA279">
        <v>42375</v>
      </c>
      <c r="DB279">
        <v>19646</v>
      </c>
      <c r="DC279">
        <v>461</v>
      </c>
      <c r="DD279">
        <v>174</v>
      </c>
      <c r="DE279">
        <v>56</v>
      </c>
      <c r="DF279">
        <v>68</v>
      </c>
      <c r="DG279">
        <v>39027</v>
      </c>
      <c r="DH279">
        <v>18095</v>
      </c>
      <c r="DI279">
        <v>426</v>
      </c>
      <c r="DJ279">
        <v>164</v>
      </c>
      <c r="DK279">
        <v>54</v>
      </c>
      <c r="DL279">
        <v>65</v>
      </c>
      <c r="DM279" s="262">
        <v>3348</v>
      </c>
      <c r="DN279" s="262">
        <v>1551</v>
      </c>
      <c r="DO279" s="262">
        <v>35</v>
      </c>
      <c r="DP279" s="262">
        <v>10</v>
      </c>
      <c r="DQ279" s="262">
        <v>2</v>
      </c>
      <c r="DR279" s="262">
        <v>3</v>
      </c>
      <c r="DS279" s="262">
        <v>0.67494385422805536</v>
      </c>
      <c r="DT279" s="262">
        <v>0.31291910230476405</v>
      </c>
      <c r="DU279" s="262">
        <v>7.3427520188586084E-3</v>
      </c>
      <c r="DV279" s="262">
        <v>2.7714508704585637E-3</v>
      </c>
      <c r="DW279" s="262">
        <v>8.9196119968781363E-4</v>
      </c>
      <c r="DX279" s="262">
        <v>1.0830957424780594E-3</v>
      </c>
      <c r="DY279" s="262">
        <v>3132.87</v>
      </c>
      <c r="DZ279" s="262">
        <v>1959.02</v>
      </c>
      <c r="EA279" s="262">
        <v>9.2100000000000009</v>
      </c>
      <c r="EB279" s="262">
        <v>330.97</v>
      </c>
      <c r="EC279" s="262">
        <v>75.260000000000005</v>
      </c>
      <c r="ED279" s="262">
        <v>104.13</v>
      </c>
      <c r="EE279" s="262">
        <f t="shared" si="168"/>
        <v>0.55829855331767486</v>
      </c>
      <c r="EF279" s="262">
        <f t="shared" si="169"/>
        <v>0.3491105701546478</v>
      </c>
      <c r="EG279" s="262">
        <f t="shared" si="170"/>
        <v>1.6412840864944241E-3</v>
      </c>
      <c r="EH279" s="262">
        <f t="shared" si="171"/>
        <v>5.8981085136488545E-2</v>
      </c>
      <c r="EI279" s="262">
        <f t="shared" si="172"/>
        <v>1.341183934305867E-2</v>
      </c>
      <c r="EJ279" s="262">
        <f t="shared" si="173"/>
        <v>1.8556667961635652E-2</v>
      </c>
      <c r="EK279" s="262">
        <v>1.626356E-3</v>
      </c>
      <c r="EP279" s="262">
        <v>1.2388854720939587E-3</v>
      </c>
      <c r="EQ279" s="262">
        <v>8.0153326277136883E-3</v>
      </c>
      <c r="EU279" s="262">
        <v>966.33</v>
      </c>
    </row>
    <row r="280" spans="1:151">
      <c r="A280" s="352">
        <v>9476</v>
      </c>
      <c r="B280" s="262">
        <v>9</v>
      </c>
      <c r="C280" s="262">
        <v>4</v>
      </c>
      <c r="D280" s="262">
        <v>76</v>
      </c>
      <c r="E280" s="262" t="s">
        <v>188</v>
      </c>
      <c r="F280" s="262" t="s">
        <v>2747</v>
      </c>
      <c r="G280" s="262" t="s">
        <v>2748</v>
      </c>
      <c r="H280" s="262" t="s">
        <v>2202</v>
      </c>
      <c r="I280" s="262">
        <v>1.1782196311313795E-3</v>
      </c>
      <c r="J280" s="262">
        <v>1.3901878114220008</v>
      </c>
      <c r="K280" s="262">
        <v>1.3348543348543349</v>
      </c>
      <c r="L280" s="262">
        <v>1.5663141554283497</v>
      </c>
      <c r="M280" s="262">
        <v>1.5235294117647058</v>
      </c>
      <c r="N280" s="262">
        <v>1.3806682577565632</v>
      </c>
      <c r="O280" s="262">
        <v>1.6247755834829443</v>
      </c>
      <c r="P280" s="262">
        <v>1.4188102893890675</v>
      </c>
      <c r="Q280" s="262">
        <v>1.3322734499205087</v>
      </c>
      <c r="R280" s="262">
        <v>1.2732240437158471</v>
      </c>
      <c r="S280" s="262">
        <v>1.3565891472868217</v>
      </c>
      <c r="T280" s="262">
        <v>1.3565891472868217</v>
      </c>
      <c r="U280">
        <v>2609</v>
      </c>
      <c r="V280">
        <v>2849</v>
      </c>
      <c r="W280">
        <v>10307</v>
      </c>
      <c r="X280">
        <v>3048</v>
      </c>
      <c r="Y280">
        <v>2358</v>
      </c>
      <c r="Z280">
        <v>995</v>
      </c>
      <c r="AA280">
        <v>710</v>
      </c>
      <c r="AB280">
        <v>0</v>
      </c>
      <c r="AC280">
        <v>3627</v>
      </c>
      <c r="AD280">
        <v>3803</v>
      </c>
      <c r="AE280">
        <v>16144</v>
      </c>
      <c r="AF280">
        <v>4524</v>
      </c>
      <c r="AG280">
        <v>3575</v>
      </c>
      <c r="AH280">
        <v>1304</v>
      </c>
      <c r="AI280" s="262">
        <v>963</v>
      </c>
      <c r="AJ280" s="262">
        <v>0</v>
      </c>
      <c r="AK280" s="262">
        <v>0.67261717873962767</v>
      </c>
      <c r="AL280" s="262">
        <v>0.251939896837856</v>
      </c>
      <c r="AM280" s="262">
        <v>6.8670105404799286E-2</v>
      </c>
      <c r="AN280" s="262">
        <v>5.965463108320251E-3</v>
      </c>
      <c r="AO280" s="262">
        <v>8.0735590939672573E-4</v>
      </c>
      <c r="AP280" s="262">
        <v>1.7615830115830115E-2</v>
      </c>
      <c r="AQ280" s="262">
        <v>8.4308638996138996E-2</v>
      </c>
      <c r="AR280" s="262">
        <v>0.16391167953667954</v>
      </c>
      <c r="AS280" s="262">
        <v>0.20807191119691121</v>
      </c>
      <c r="AT280" s="262">
        <v>0.16925072393822393</v>
      </c>
      <c r="AU280" s="262">
        <v>0.15434966216216217</v>
      </c>
      <c r="AV280" s="262">
        <v>8.9285714285714288E-2</v>
      </c>
      <c r="AW280" s="262">
        <v>4.0812017374517374E-2</v>
      </c>
      <c r="AX280" s="262">
        <v>2.4885376447876448E-2</v>
      </c>
      <c r="AY280" s="262">
        <v>4.7508445945945943E-2</v>
      </c>
      <c r="AZ280" s="262">
        <v>14996</v>
      </c>
      <c r="BA280" s="262">
        <v>5617</v>
      </c>
      <c r="BB280" s="262">
        <v>1531</v>
      </c>
      <c r="BC280" s="262">
        <v>133</v>
      </c>
      <c r="BD280" s="262">
        <v>18</v>
      </c>
      <c r="BE280" s="262">
        <v>33152</v>
      </c>
      <c r="BF280" s="262">
        <v>1</v>
      </c>
      <c r="BG280" s="262">
        <v>2</v>
      </c>
      <c r="BH280" s="262">
        <v>3.13</v>
      </c>
      <c r="BI280" s="262">
        <v>9.1</v>
      </c>
      <c r="BJ280" s="262">
        <v>51</v>
      </c>
      <c r="BK280" s="262">
        <f t="shared" si="174"/>
        <v>33150</v>
      </c>
      <c r="BL280" s="262">
        <f t="shared" si="175"/>
        <v>-2</v>
      </c>
      <c r="BM280" s="274">
        <f t="shared" si="176"/>
        <v>-6.032818532818533E-5</v>
      </c>
      <c r="BN280" s="262">
        <f t="shared" si="177"/>
        <v>7.9249076422723322E-4</v>
      </c>
      <c r="BO280" s="262">
        <f t="shared" si="164"/>
        <v>2.9684053231957648E-4</v>
      </c>
      <c r="BP280" s="262">
        <f t="shared" si="165"/>
        <v>8.0908466259795549E-5</v>
      </c>
      <c r="BQ280" s="262">
        <f t="shared" si="166"/>
        <v>7.0286257430129382E-6</v>
      </c>
      <c r="BR280" s="262">
        <f t="shared" si="167"/>
        <v>9.512425817611495E-7</v>
      </c>
      <c r="BS280" s="262">
        <f t="shared" si="178"/>
        <v>84.796511772313949</v>
      </c>
      <c r="BT280" s="262">
        <f t="shared" si="179"/>
        <v>31.761936958194681</v>
      </c>
      <c r="BU280" s="262">
        <f t="shared" si="180"/>
        <v>8.6572058897981243</v>
      </c>
      <c r="BV280" s="262">
        <f t="shared" si="181"/>
        <v>0.75206295450238436</v>
      </c>
      <c r="BW280" s="262">
        <f t="shared" si="182"/>
        <v>0.101782956248443</v>
      </c>
      <c r="BX280" s="262">
        <f t="shared" si="183"/>
        <v>84.796511772313949</v>
      </c>
      <c r="BY280" s="262">
        <f t="shared" si="184"/>
        <v>63.523873916389363</v>
      </c>
      <c r="BZ280" s="262">
        <f t="shared" si="185"/>
        <v>27.097054435068127</v>
      </c>
      <c r="CA280" s="262">
        <f t="shared" si="186"/>
        <v>6.8437728859716973</v>
      </c>
      <c r="CB280" s="262">
        <f t="shared" si="187"/>
        <v>5.1909307686705928</v>
      </c>
      <c r="CC280" s="262">
        <f t="shared" si="188"/>
        <v>187.45214377841373</v>
      </c>
      <c r="CD280" s="262">
        <f t="shared" si="189"/>
        <v>3.3021251196486974</v>
      </c>
      <c r="CE280" s="262">
        <f t="shared" si="190"/>
        <v>15.803835118866626</v>
      </c>
      <c r="CF280" s="262">
        <f t="shared" si="191"/>
        <v>30.725595719470927</v>
      </c>
      <c r="CG280" s="262">
        <f t="shared" si="192"/>
        <v>39.003525813932733</v>
      </c>
      <c r="CH280" s="262">
        <f t="shared" si="193"/>
        <v>31.726411038268562</v>
      </c>
      <c r="CI280" s="262">
        <f t="shared" si="194"/>
        <v>28.933175063771209</v>
      </c>
      <c r="CJ280" s="262">
        <f t="shared" si="195"/>
        <v>16.736798551644082</v>
      </c>
      <c r="CK280" s="262">
        <f t="shared" si="196"/>
        <v>7.6503001487751501</v>
      </c>
      <c r="CL280" s="262">
        <f t="shared" si="197"/>
        <v>4.6648171638872871</v>
      </c>
      <c r="CM280" s="262">
        <f t="shared" si="198"/>
        <v>8.9055600401484565</v>
      </c>
      <c r="CN280" s="262">
        <f>CD280*parameters!J$4+CE280*parameters!K$4+CF280*parameters!L$4+CG280*parameters!M$4+CH280*parameters!N$4+CI280*parameters!O$4+CJ280*parameters!P$4+CK280*parameters!Q$4+CL280*parameters!R$4+CM280*parameters!S$4</f>
        <v>20259.668473811762</v>
      </c>
      <c r="CO280" s="262">
        <f t="shared" si="199"/>
        <v>13627.001051055446</v>
      </c>
      <c r="CP280" s="262">
        <f t="shared" si="200"/>
        <v>5104.2187852612988</v>
      </c>
      <c r="CQ280" s="262">
        <f t="shared" si="201"/>
        <v>1391.2335695629429</v>
      </c>
      <c r="CR280" s="262">
        <f t="shared" si="202"/>
        <v>120.85830486732291</v>
      </c>
      <c r="CS280" s="262">
        <f t="shared" si="203"/>
        <v>16.356763064750471</v>
      </c>
      <c r="CT280" s="349" t="s">
        <v>4546</v>
      </c>
      <c r="CU280" t="s">
        <v>4547</v>
      </c>
      <c r="CV280" t="s">
        <v>4548</v>
      </c>
      <c r="CW280">
        <v>44919</v>
      </c>
      <c r="CX280" s="262">
        <v>5.6335919049050592E-3</v>
      </c>
      <c r="CY280">
        <v>4034</v>
      </c>
      <c r="CZ280">
        <v>0.9101939</v>
      </c>
      <c r="DA280">
        <v>29848</v>
      </c>
      <c r="DB280">
        <v>14608</v>
      </c>
      <c r="DC280">
        <v>242</v>
      </c>
      <c r="DD280">
        <v>128</v>
      </c>
      <c r="DE280">
        <v>42</v>
      </c>
      <c r="DF280">
        <v>46</v>
      </c>
      <c r="DG280">
        <v>27169</v>
      </c>
      <c r="DH280">
        <v>13295</v>
      </c>
      <c r="DI280">
        <v>219</v>
      </c>
      <c r="DJ280">
        <v>118</v>
      </c>
      <c r="DK280">
        <v>40</v>
      </c>
      <c r="DL280">
        <v>44</v>
      </c>
      <c r="DM280" s="262">
        <v>2679</v>
      </c>
      <c r="DN280" s="262">
        <v>1313</v>
      </c>
      <c r="DO280" s="262">
        <v>23</v>
      </c>
      <c r="DP280" s="262">
        <v>10</v>
      </c>
      <c r="DQ280" s="262">
        <v>2</v>
      </c>
      <c r="DR280" s="262">
        <v>2</v>
      </c>
      <c r="DS280" s="262">
        <v>0.66448496182016514</v>
      </c>
      <c r="DT280" s="262">
        <v>0.32520759589483295</v>
      </c>
      <c r="DU280" s="262">
        <v>5.3874752331975334E-3</v>
      </c>
      <c r="DV280" s="262">
        <v>2.8495736770631579E-3</v>
      </c>
      <c r="DW280" s="262">
        <v>9.3501636278634881E-4</v>
      </c>
      <c r="DX280" s="262">
        <v>1.0240655401945725E-3</v>
      </c>
      <c r="DY280" s="262">
        <v>2241.46</v>
      </c>
      <c r="DZ280" s="262">
        <v>1401.61</v>
      </c>
      <c r="EA280" s="262">
        <v>6.59</v>
      </c>
      <c r="EB280" s="262">
        <v>236.81</v>
      </c>
      <c r="EC280" s="262">
        <v>53.86</v>
      </c>
      <c r="ED280" s="262">
        <v>74.5</v>
      </c>
      <c r="EE280" s="262">
        <f t="shared" si="168"/>
        <v>0.55829512083948762</v>
      </c>
      <c r="EF280" s="262">
        <f t="shared" si="169"/>
        <v>0.34910818141739497</v>
      </c>
      <c r="EG280" s="262">
        <f t="shared" si="170"/>
        <v>1.6414144559047331E-3</v>
      </c>
      <c r="EH280" s="262">
        <f t="shared" si="171"/>
        <v>5.8983817496631244E-2</v>
      </c>
      <c r="EI280" s="262">
        <f t="shared" si="172"/>
        <v>1.3415262912750976E-2</v>
      </c>
      <c r="EJ280" s="262">
        <f t="shared" si="173"/>
        <v>1.8556202877830445E-2</v>
      </c>
      <c r="EK280" s="262">
        <v>1.1636038999999999E-3</v>
      </c>
      <c r="EP280" s="262">
        <v>8.7181152743341954E-4</v>
      </c>
      <c r="EQ280" s="262">
        <v>5.6404401685679192E-3</v>
      </c>
      <c r="EU280" s="262">
        <v>680.01</v>
      </c>
    </row>
    <row r="281" spans="1:151">
      <c r="A281" s="352">
        <v>9477</v>
      </c>
      <c r="B281" s="262">
        <v>9</v>
      </c>
      <c r="C281" s="262">
        <v>4</v>
      </c>
      <c r="D281" s="262">
        <v>77</v>
      </c>
      <c r="E281" s="262" t="s">
        <v>188</v>
      </c>
      <c r="F281" s="262" t="s">
        <v>2749</v>
      </c>
      <c r="G281" s="262" t="s">
        <v>2750</v>
      </c>
      <c r="H281" s="262" t="s">
        <v>2202</v>
      </c>
      <c r="I281" s="262">
        <v>1.17869525242226E-3</v>
      </c>
      <c r="J281" s="262">
        <v>1.485783424077435</v>
      </c>
      <c r="K281" s="262">
        <v>1.511828764551258</v>
      </c>
      <c r="L281" s="262">
        <v>1.781364468864469</v>
      </c>
      <c r="M281" s="262">
        <v>1.6023696682464454</v>
      </c>
      <c r="N281" s="262">
        <v>1.4413092550790068</v>
      </c>
      <c r="O281" s="262">
        <v>1.9947368421052631</v>
      </c>
      <c r="P281" s="262">
        <v>1.4124700239808154</v>
      </c>
      <c r="Q281" s="262">
        <v>1.2577720207253886</v>
      </c>
      <c r="R281" s="262">
        <v>1.2024793388429753</v>
      </c>
      <c r="S281" s="262">
        <v>1.5660377358490567</v>
      </c>
      <c r="T281" s="262">
        <v>1.5660377358490567</v>
      </c>
      <c r="U281">
        <v>3306</v>
      </c>
      <c r="V281">
        <v>2663</v>
      </c>
      <c r="W281">
        <v>8736</v>
      </c>
      <c r="X281">
        <v>2996</v>
      </c>
      <c r="Y281">
        <v>3188</v>
      </c>
      <c r="Z281">
        <v>1256</v>
      </c>
      <c r="AA281">
        <v>875</v>
      </c>
      <c r="AB281">
        <v>0</v>
      </c>
      <c r="AC281">
        <v>4912</v>
      </c>
      <c r="AD281">
        <v>4026</v>
      </c>
      <c r="AE281">
        <v>15562</v>
      </c>
      <c r="AF281">
        <v>4658</v>
      </c>
      <c r="AG281">
        <v>5388</v>
      </c>
      <c r="AH281">
        <v>1553</v>
      </c>
      <c r="AI281" s="262">
        <v>1370</v>
      </c>
      <c r="AJ281" s="262">
        <v>0</v>
      </c>
      <c r="AK281" s="262">
        <v>0.6528425394548063</v>
      </c>
      <c r="AL281" s="262">
        <v>0.23376972740315638</v>
      </c>
      <c r="AM281" s="262">
        <v>9.8726685796269725E-2</v>
      </c>
      <c r="AN281" s="262">
        <v>1.331599713055954E-2</v>
      </c>
      <c r="AO281" s="262">
        <v>1.3450502152080345E-3</v>
      </c>
      <c r="AP281" s="262">
        <v>2.5586001980851765E-2</v>
      </c>
      <c r="AQ281" s="262">
        <v>0.1101023440079234</v>
      </c>
      <c r="AR281" s="262">
        <v>0.19310553538021349</v>
      </c>
      <c r="AS281" s="262">
        <v>0.19338065368108287</v>
      </c>
      <c r="AT281" s="262">
        <v>0.1529382634532849</v>
      </c>
      <c r="AU281" s="262">
        <v>0.14069549906459777</v>
      </c>
      <c r="AV281" s="262">
        <v>7.8821393199075607E-2</v>
      </c>
      <c r="AW281" s="262">
        <v>3.7168482447452404E-2</v>
      </c>
      <c r="AX281" s="262">
        <v>2.4127874986244083E-2</v>
      </c>
      <c r="AY281" s="262">
        <v>4.4073951799273689E-2</v>
      </c>
      <c r="AZ281" s="262">
        <v>14561</v>
      </c>
      <c r="BA281" s="262">
        <v>5214</v>
      </c>
      <c r="BB281" s="262">
        <v>2202</v>
      </c>
      <c r="BC281" s="262">
        <v>297</v>
      </c>
      <c r="BD281" s="262">
        <v>30</v>
      </c>
      <c r="BE281" s="262">
        <v>36351</v>
      </c>
      <c r="BF281" s="262">
        <v>1</v>
      </c>
      <c r="BG281" s="262">
        <v>2</v>
      </c>
      <c r="BH281" s="262">
        <v>3.9</v>
      </c>
      <c r="BI281" s="262">
        <v>7.4</v>
      </c>
      <c r="BJ281" s="262">
        <v>19</v>
      </c>
      <c r="BK281" s="262">
        <f t="shared" si="174"/>
        <v>36345</v>
      </c>
      <c r="BL281" s="262">
        <f t="shared" si="175"/>
        <v>-6</v>
      </c>
      <c r="BM281" s="274">
        <f t="shared" si="176"/>
        <v>-1.6505735743170752E-4</v>
      </c>
      <c r="BN281" s="262">
        <f t="shared" si="177"/>
        <v>7.6950240183467212E-4</v>
      </c>
      <c r="BO281" s="262">
        <f t="shared" si="164"/>
        <v>2.7554326785014631E-4</v>
      </c>
      <c r="BP281" s="262">
        <f t="shared" si="165"/>
        <v>1.1636867583544729E-4</v>
      </c>
      <c r="BQ281" s="262">
        <f t="shared" si="166"/>
        <v>1.5695502599058968E-5</v>
      </c>
      <c r="BR281" s="262">
        <f t="shared" si="167"/>
        <v>1.5854043029352491E-6</v>
      </c>
      <c r="BS281" s="262">
        <f t="shared" si="178"/>
        <v>82.336756996309916</v>
      </c>
      <c r="BT281" s="262">
        <f t="shared" si="179"/>
        <v>29.483129659965655</v>
      </c>
      <c r="BU281" s="262">
        <f t="shared" si="180"/>
        <v>12.451448314392861</v>
      </c>
      <c r="BV281" s="262">
        <f t="shared" si="181"/>
        <v>1.6794187780993095</v>
      </c>
      <c r="BW281" s="262">
        <f t="shared" si="182"/>
        <v>0.16963826041407165</v>
      </c>
      <c r="BX281" s="262">
        <f t="shared" si="183"/>
        <v>82.336756996309916</v>
      </c>
      <c r="BY281" s="262">
        <f t="shared" si="184"/>
        <v>58.966259319931311</v>
      </c>
      <c r="BZ281" s="262">
        <f t="shared" si="185"/>
        <v>48.560648426132154</v>
      </c>
      <c r="CA281" s="262">
        <f t="shared" si="186"/>
        <v>12.427698957934892</v>
      </c>
      <c r="CB281" s="262">
        <f t="shared" si="187"/>
        <v>3.2231269478673612</v>
      </c>
      <c r="CC281" s="262">
        <f t="shared" si="188"/>
        <v>205.51449064817564</v>
      </c>
      <c r="CD281" s="262">
        <f t="shared" si="189"/>
        <v>5.2582941648179631</v>
      </c>
      <c r="CE281" s="262">
        <f t="shared" si="190"/>
        <v>22.627627147958592</v>
      </c>
      <c r="CF281" s="262">
        <f t="shared" si="191"/>
        <v>39.685985745007834</v>
      </c>
      <c r="CG281" s="262">
        <f t="shared" si="192"/>
        <v>39.742526542478998</v>
      </c>
      <c r="CH281" s="262">
        <f t="shared" si="193"/>
        <v>31.431029314218343</v>
      </c>
      <c r="CI281" s="262">
        <f t="shared" si="194"/>
        <v>28.914963826751684</v>
      </c>
      <c r="CJ281" s="262">
        <f t="shared" si="195"/>
        <v>16.198938475487598</v>
      </c>
      <c r="CK281" s="262">
        <f t="shared" si="196"/>
        <v>7.6386617383538375</v>
      </c>
      <c r="CL281" s="262">
        <f t="shared" si="197"/>
        <v>4.9586279382208103</v>
      </c>
      <c r="CM281" s="262">
        <f t="shared" si="198"/>
        <v>9.0578357548799762</v>
      </c>
      <c r="CN281" s="262">
        <f>CD281*parameters!J$4+CE281*parameters!K$4+CF281*parameters!L$4+CG281*parameters!M$4+CH281*parameters!N$4+CI281*parameters!O$4+CJ281*parameters!P$4+CK281*parameters!Q$4+CL281*parameters!R$4+CM281*parameters!S$4</f>
        <v>21273.757752511643</v>
      </c>
      <c r="CO281" s="262">
        <f t="shared" si="199"/>
        <v>13888.414034896074</v>
      </c>
      <c r="CP281" s="262">
        <f t="shared" si="200"/>
        <v>4973.1605506454316</v>
      </c>
      <c r="CQ281" s="262">
        <f t="shared" si="201"/>
        <v>2100.2875973381742</v>
      </c>
      <c r="CR281" s="262">
        <f t="shared" si="202"/>
        <v>283.28129718866381</v>
      </c>
      <c r="CS281" s="262">
        <f t="shared" si="203"/>
        <v>28.614272443299377</v>
      </c>
      <c r="CT281" s="349" t="s">
        <v>4549</v>
      </c>
      <c r="CU281" t="s">
        <v>4550</v>
      </c>
      <c r="CV281" t="s">
        <v>4551</v>
      </c>
      <c r="CW281">
        <v>48866</v>
      </c>
      <c r="CX281" s="262">
        <v>6.1286115457844254E-3</v>
      </c>
      <c r="CY281">
        <v>4890</v>
      </c>
      <c r="CZ281">
        <v>0.89993042000000001</v>
      </c>
      <c r="DA281">
        <v>31841</v>
      </c>
      <c r="DB281">
        <v>16270</v>
      </c>
      <c r="DC281">
        <v>357</v>
      </c>
      <c r="DD281">
        <v>269</v>
      </c>
      <c r="DE281">
        <v>53</v>
      </c>
      <c r="DF281">
        <v>74</v>
      </c>
      <c r="DG281">
        <v>28656</v>
      </c>
      <c r="DH281">
        <v>14640</v>
      </c>
      <c r="DI281">
        <v>323</v>
      </c>
      <c r="DJ281">
        <v>244</v>
      </c>
      <c r="DK281">
        <v>50</v>
      </c>
      <c r="DL281">
        <v>70</v>
      </c>
      <c r="DM281" s="262">
        <v>3185</v>
      </c>
      <c r="DN281" s="262">
        <v>1630</v>
      </c>
      <c r="DO281" s="262">
        <v>34</v>
      </c>
      <c r="DP281" s="262">
        <v>25</v>
      </c>
      <c r="DQ281" s="262">
        <v>3</v>
      </c>
      <c r="DR281" s="262">
        <v>4</v>
      </c>
      <c r="DS281" s="262">
        <v>0.65159824827078128</v>
      </c>
      <c r="DT281" s="262">
        <v>0.33295133630745305</v>
      </c>
      <c r="DU281" s="262">
        <v>7.3056931199607092E-3</v>
      </c>
      <c r="DV281" s="262">
        <v>5.504849997953587E-3</v>
      </c>
      <c r="DW281" s="262">
        <v>1.0845986984815619E-3</v>
      </c>
      <c r="DX281" s="262">
        <v>1.5143453525968977E-3</v>
      </c>
      <c r="DY281" s="262">
        <v>2438.41</v>
      </c>
      <c r="DZ281" s="262">
        <v>1524.77</v>
      </c>
      <c r="EA281" s="262">
        <v>7.17</v>
      </c>
      <c r="EB281" s="262">
        <v>257.61</v>
      </c>
      <c r="EC281" s="262">
        <v>58.59</v>
      </c>
      <c r="ED281" s="262">
        <v>81.040000000000006</v>
      </c>
      <c r="EE281" s="262">
        <f t="shared" si="168"/>
        <v>0.55829645181896648</v>
      </c>
      <c r="EF281" s="262">
        <f t="shared" si="169"/>
        <v>0.34911014999118506</v>
      </c>
      <c r="EG281" s="262">
        <f t="shared" si="170"/>
        <v>1.6416376079256524E-3</v>
      </c>
      <c r="EH281" s="262">
        <f t="shared" si="171"/>
        <v>5.8982184683086095E-2</v>
      </c>
      <c r="EI281" s="262">
        <f t="shared" si="172"/>
        <v>1.3414720704095395E-2</v>
      </c>
      <c r="EJ281" s="262">
        <f t="shared" si="173"/>
        <v>1.8554855194741267E-2</v>
      </c>
      <c r="EK281" s="262">
        <v>1.2658470000000001E-3</v>
      </c>
      <c r="EP281" s="262">
        <v>9.2346344309176328E-4</v>
      </c>
      <c r="EQ281" s="262">
        <v>5.9746173739559883E-3</v>
      </c>
      <c r="EU281" s="262">
        <v>720.3</v>
      </c>
    </row>
    <row r="282" spans="1:151">
      <c r="A282" s="352">
        <v>9478</v>
      </c>
      <c r="B282" s="262">
        <v>9</v>
      </c>
      <c r="C282" s="262">
        <v>4</v>
      </c>
      <c r="D282" s="262">
        <v>78</v>
      </c>
      <c r="E282" s="262" t="s">
        <v>188</v>
      </c>
      <c r="F282" s="262" t="s">
        <v>2751</v>
      </c>
      <c r="G282" s="262" t="s">
        <v>2752</v>
      </c>
      <c r="H282" s="262" t="s">
        <v>2202</v>
      </c>
      <c r="I282" s="262">
        <v>1.0565662742861479E-3</v>
      </c>
      <c r="J282" s="262">
        <v>1.3934426229508197</v>
      </c>
      <c r="K282" s="262">
        <v>1.4481915933528837</v>
      </c>
      <c r="L282" s="262">
        <v>1.6442587209302326</v>
      </c>
      <c r="M282" s="262">
        <v>1.5452369554810914</v>
      </c>
      <c r="N282" s="262">
        <v>1.459016393442623</v>
      </c>
      <c r="O282" s="262">
        <v>1.8834586466165413</v>
      </c>
      <c r="P282" s="262">
        <v>1.6487119437939111</v>
      </c>
      <c r="Q282" s="262">
        <v>1.3062068965517242</v>
      </c>
      <c r="R282" s="262">
        <v>1.3103448275862069</v>
      </c>
      <c r="S282" s="262">
        <v>1.5566502463054188</v>
      </c>
      <c r="T282" s="262">
        <v>1.5566502463054188</v>
      </c>
      <c r="U282">
        <v>2867</v>
      </c>
      <c r="V282">
        <v>2046</v>
      </c>
      <c r="W282">
        <v>8256</v>
      </c>
      <c r="X282">
        <v>2821</v>
      </c>
      <c r="Y282">
        <v>2611</v>
      </c>
      <c r="Z282">
        <v>1189</v>
      </c>
      <c r="AA282">
        <v>1117</v>
      </c>
      <c r="AB282">
        <v>0</v>
      </c>
      <c r="AC282">
        <v>3995</v>
      </c>
      <c r="AD282">
        <v>2963</v>
      </c>
      <c r="AE282">
        <v>13575</v>
      </c>
      <c r="AF282">
        <v>4296</v>
      </c>
      <c r="AG282">
        <v>4617</v>
      </c>
      <c r="AH282">
        <v>1555</v>
      </c>
      <c r="AI282" s="262">
        <v>1738</v>
      </c>
      <c r="AJ282" s="262">
        <v>0</v>
      </c>
      <c r="AK282" s="262">
        <v>0.67173510728755059</v>
      </c>
      <c r="AL282" s="262">
        <v>0.23188115840544191</v>
      </c>
      <c r="AM282" s="262">
        <v>8.377932276296704E-2</v>
      </c>
      <c r="AN282" s="262">
        <v>1.0953833841844646E-2</v>
      </c>
      <c r="AO282" s="262">
        <v>1.6505777021957686E-3</v>
      </c>
      <c r="AP282" s="262">
        <v>1.8775744803142064E-2</v>
      </c>
      <c r="AQ282" s="262">
        <v>9.2377941693010182E-2</v>
      </c>
      <c r="AR282" s="262">
        <v>0.17805026024204107</v>
      </c>
      <c r="AS282" s="262">
        <v>0.19471852348564678</v>
      </c>
      <c r="AT282" s="262">
        <v>0.16438356164383561</v>
      </c>
      <c r="AU282" s="262">
        <v>0.15285627614394737</v>
      </c>
      <c r="AV282" s="262">
        <v>8.5257208544879781E-2</v>
      </c>
      <c r="AW282" s="262">
        <v>3.7998531149216079E-2</v>
      </c>
      <c r="AX282" s="262">
        <v>2.7397260273972601E-2</v>
      </c>
      <c r="AY282" s="262">
        <v>4.8184692020308457E-2</v>
      </c>
      <c r="AZ282" s="262">
        <v>13430</v>
      </c>
      <c r="BA282" s="262">
        <v>4636</v>
      </c>
      <c r="BB282" s="262">
        <v>1675</v>
      </c>
      <c r="BC282" s="262">
        <v>219</v>
      </c>
      <c r="BD282" s="262">
        <v>33</v>
      </c>
      <c r="BE282" s="262">
        <v>31317</v>
      </c>
      <c r="BF282" s="262">
        <v>1</v>
      </c>
      <c r="BG282" s="262">
        <v>2</v>
      </c>
      <c r="BH282" s="262">
        <v>3.22</v>
      </c>
      <c r="BI282" s="262">
        <v>8.1999999999999993</v>
      </c>
      <c r="BJ282" s="262">
        <v>43</v>
      </c>
      <c r="BK282" s="262">
        <f t="shared" si="174"/>
        <v>31310</v>
      </c>
      <c r="BL282" s="262">
        <f t="shared" si="175"/>
        <v>-7</v>
      </c>
      <c r="BM282" s="274">
        <f t="shared" si="176"/>
        <v>-2.2352077146597696E-4</v>
      </c>
      <c r="BN282" s="262">
        <f t="shared" si="177"/>
        <v>7.0973265961401329E-4</v>
      </c>
      <c r="BO282" s="262">
        <f t="shared" si="164"/>
        <v>2.4499781161359382E-4</v>
      </c>
      <c r="BP282" s="262">
        <f t="shared" si="165"/>
        <v>8.8518406913884744E-5</v>
      </c>
      <c r="BQ282" s="262">
        <f t="shared" si="166"/>
        <v>1.1573451411427319E-5</v>
      </c>
      <c r="BR282" s="262">
        <f t="shared" si="167"/>
        <v>1.7439447332287742E-6</v>
      </c>
      <c r="BS282" s="262">
        <f t="shared" si="178"/>
        <v>75.941394578699416</v>
      </c>
      <c r="BT282" s="262">
        <f t="shared" si="179"/>
        <v>26.21476584265454</v>
      </c>
      <c r="BU282" s="262">
        <f t="shared" si="180"/>
        <v>9.4714695397856676</v>
      </c>
      <c r="BV282" s="262">
        <f t="shared" si="181"/>
        <v>1.2383593010227232</v>
      </c>
      <c r="BW282" s="262">
        <f t="shared" si="182"/>
        <v>0.18660208645547885</v>
      </c>
      <c r="BX282" s="262">
        <f t="shared" si="183"/>
        <v>75.941394578699416</v>
      </c>
      <c r="BY282" s="262">
        <f t="shared" si="184"/>
        <v>52.42953168530908</v>
      </c>
      <c r="BZ282" s="262">
        <f t="shared" si="185"/>
        <v>30.498131918109852</v>
      </c>
      <c r="CA282" s="262">
        <f t="shared" si="186"/>
        <v>10.15454626838633</v>
      </c>
      <c r="CB282" s="262">
        <f t="shared" si="187"/>
        <v>8.0238897175855897</v>
      </c>
      <c r="CC282" s="262">
        <f t="shared" si="188"/>
        <v>177.04749416809028</v>
      </c>
      <c r="CD282" s="262">
        <f t="shared" si="189"/>
        <v>3.3241985685358459</v>
      </c>
      <c r="CE282" s="262">
        <f t="shared" si="190"/>
        <v>16.355283093153403</v>
      </c>
      <c r="CF282" s="262">
        <f t="shared" si="191"/>
        <v>31.523352411829723</v>
      </c>
      <c r="CG282" s="262">
        <f t="shared" si="192"/>
        <v>34.474426651244201</v>
      </c>
      <c r="CH282" s="262">
        <f t="shared" si="193"/>
        <v>29.103697671466893</v>
      </c>
      <c r="CI282" s="262">
        <f t="shared" si="194"/>
        <v>27.062820659151519</v>
      </c>
      <c r="CJ282" s="262">
        <f t="shared" si="195"/>
        <v>15.09457513263726</v>
      </c>
      <c r="CK282" s="262">
        <f t="shared" si="196"/>
        <v>6.7275447220368303</v>
      </c>
      <c r="CL282" s="262">
        <f t="shared" si="197"/>
        <v>4.8506162785778155</v>
      </c>
      <c r="CM282" s="262">
        <f t="shared" si="198"/>
        <v>8.5309789794567887</v>
      </c>
      <c r="CN282" s="262">
        <f>CD282*parameters!J$4+CE282*parameters!K$4+CF282*parameters!L$4+CG282*parameters!M$4+CH282*parameters!N$4+CI282*parameters!O$4+CJ282*parameters!P$4+CK282*parameters!Q$4+CL282*parameters!R$4+CM282*parameters!S$4</f>
        <v>18975.718296376013</v>
      </c>
      <c r="CO282" s="262">
        <f t="shared" si="199"/>
        <v>12746.656165674478</v>
      </c>
      <c r="CP282" s="262">
        <f t="shared" si="200"/>
        <v>4400.1115401390089</v>
      </c>
      <c r="CQ282" s="262">
        <f t="shared" si="201"/>
        <v>1589.7728278112252</v>
      </c>
      <c r="CR282" s="262">
        <f t="shared" si="202"/>
        <v>207.85686524815421</v>
      </c>
      <c r="CS282" s="262">
        <f t="shared" si="203"/>
        <v>31.320897503146526</v>
      </c>
      <c r="CT282" s="349" t="s">
        <v>4552</v>
      </c>
      <c r="CU282" t="s">
        <v>4553</v>
      </c>
      <c r="CV282" t="s">
        <v>4554</v>
      </c>
      <c r="CW282">
        <v>43946</v>
      </c>
      <c r="CX282" s="262">
        <v>5.5115614740523546E-3</v>
      </c>
      <c r="CY282">
        <v>3590</v>
      </c>
      <c r="CZ282">
        <v>0.91830882999999996</v>
      </c>
      <c r="DA282">
        <v>29221</v>
      </c>
      <c r="DB282">
        <v>14290</v>
      </c>
      <c r="DC282">
        <v>272</v>
      </c>
      <c r="DD282">
        <v>65</v>
      </c>
      <c r="DE282">
        <v>35</v>
      </c>
      <c r="DF282">
        <v>67</v>
      </c>
      <c r="DG282">
        <v>26837</v>
      </c>
      <c r="DH282">
        <v>13123</v>
      </c>
      <c r="DI282">
        <v>251</v>
      </c>
      <c r="DJ282">
        <v>60</v>
      </c>
      <c r="DK282">
        <v>34</v>
      </c>
      <c r="DL282">
        <v>62</v>
      </c>
      <c r="DM282" s="262">
        <v>2384</v>
      </c>
      <c r="DN282" s="262">
        <v>1167</v>
      </c>
      <c r="DO282" s="262">
        <v>21</v>
      </c>
      <c r="DP282" s="262">
        <v>5</v>
      </c>
      <c r="DQ282" s="262">
        <v>1</v>
      </c>
      <c r="DR282" s="262">
        <v>5</v>
      </c>
      <c r="DS282" s="262">
        <v>0.66492968643335004</v>
      </c>
      <c r="DT282" s="262">
        <v>0.32517180175670141</v>
      </c>
      <c r="DU282" s="262">
        <v>6.1894142811632462E-3</v>
      </c>
      <c r="DV282" s="262">
        <v>1.4790879716015109E-3</v>
      </c>
      <c r="DW282" s="262">
        <v>7.9643198470850593E-4</v>
      </c>
      <c r="DX282" s="262">
        <v>1.5245983707277114E-3</v>
      </c>
      <c r="DY282" s="262">
        <v>2192.9</v>
      </c>
      <c r="DZ282" s="262">
        <v>1371.25</v>
      </c>
      <c r="EA282" s="262">
        <v>6.44</v>
      </c>
      <c r="EB282" s="262">
        <v>231.66</v>
      </c>
      <c r="EC282" s="262">
        <v>52.69</v>
      </c>
      <c r="ED282" s="262">
        <v>72.88</v>
      </c>
      <c r="EE282" s="262">
        <f t="shared" si="168"/>
        <v>0.55829951474354733</v>
      </c>
      <c r="EF282" s="262">
        <f t="shared" si="169"/>
        <v>0.34911223019384796</v>
      </c>
      <c r="EG282" s="262">
        <f t="shared" si="170"/>
        <v>1.6395863354227028E-3</v>
      </c>
      <c r="EH282" s="262">
        <f t="shared" si="171"/>
        <v>5.8979281127953927E-2</v>
      </c>
      <c r="EI282" s="262">
        <f t="shared" si="172"/>
        <v>1.341456584059351E-2</v>
      </c>
      <c r="EJ282" s="262">
        <f t="shared" si="173"/>
        <v>1.8554821758634557E-2</v>
      </c>
      <c r="EK282" s="262">
        <v>1.1383895E-3</v>
      </c>
      <c r="EP282" s="262">
        <v>8.39010129871966E-4</v>
      </c>
      <c r="EQ282" s="262">
        <v>5.4282219143135125E-3</v>
      </c>
      <c r="EU282" s="262">
        <v>654.42999999999995</v>
      </c>
    </row>
    <row r="283" spans="1:151">
      <c r="A283" s="352">
        <v>9479</v>
      </c>
      <c r="B283" s="262">
        <v>9</v>
      </c>
      <c r="C283" s="262">
        <v>4</v>
      </c>
      <c r="D283" s="262">
        <v>79</v>
      </c>
      <c r="E283" s="262" t="s">
        <v>188</v>
      </c>
      <c r="F283" s="262" t="s">
        <v>2753</v>
      </c>
      <c r="G283" s="262" t="s">
        <v>2754</v>
      </c>
      <c r="H283" s="262" t="s">
        <v>2202</v>
      </c>
      <c r="I283" s="262">
        <v>1.2141026151878138E-3</v>
      </c>
      <c r="J283" s="262">
        <v>1.6138809576103668</v>
      </c>
      <c r="K283" s="262">
        <v>1.7117221418234443</v>
      </c>
      <c r="L283" s="262">
        <v>1.9844321387524815</v>
      </c>
      <c r="M283" s="262">
        <v>1.7269857969489741</v>
      </c>
      <c r="N283" s="262">
        <v>1.4157119476268412</v>
      </c>
      <c r="O283" s="262">
        <v>1.9864016736401673</v>
      </c>
      <c r="P283" s="262">
        <v>1.513157894736842</v>
      </c>
      <c r="Q283" s="262">
        <v>1.2604895104895104</v>
      </c>
      <c r="R283" s="262">
        <v>1.3345724907063197</v>
      </c>
      <c r="S283" s="262">
        <v>1.4285714285714286</v>
      </c>
      <c r="T283" s="262">
        <v>1.4285714285714286</v>
      </c>
      <c r="U283">
        <v>4553</v>
      </c>
      <c r="V283">
        <v>3455</v>
      </c>
      <c r="W283">
        <v>9571</v>
      </c>
      <c r="X283">
        <v>2512</v>
      </c>
      <c r="Y283">
        <v>1944</v>
      </c>
      <c r="Z283">
        <v>841</v>
      </c>
      <c r="AA283">
        <v>539</v>
      </c>
      <c r="AB283">
        <v>0</v>
      </c>
      <c r="AC283">
        <v>7348</v>
      </c>
      <c r="AD283">
        <v>5914</v>
      </c>
      <c r="AE283">
        <v>18993</v>
      </c>
      <c r="AF283">
        <v>4148</v>
      </c>
      <c r="AG283">
        <v>3394</v>
      </c>
      <c r="AH283">
        <v>1080</v>
      </c>
      <c r="AI283" s="262">
        <v>770</v>
      </c>
      <c r="AJ283" s="262">
        <v>0</v>
      </c>
      <c r="AK283" s="262">
        <v>0.63998433011230083</v>
      </c>
      <c r="AL283" s="262">
        <v>0.20997649516845129</v>
      </c>
      <c r="AM283" s="262">
        <v>0.12770958474797597</v>
      </c>
      <c r="AN283" s="262">
        <v>1.9152084965613301E-2</v>
      </c>
      <c r="AO283" s="262">
        <v>3.1775050056585706E-3</v>
      </c>
      <c r="AP283" s="262">
        <v>2.6745008167345246E-2</v>
      </c>
      <c r="AQ283" s="262">
        <v>0.15542336104542021</v>
      </c>
      <c r="AR283" s="262">
        <v>0.22590633152107661</v>
      </c>
      <c r="AS283" s="262">
        <v>0.20403735036692103</v>
      </c>
      <c r="AT283" s="262">
        <v>0.14003949581880684</v>
      </c>
      <c r="AU283" s="262">
        <v>0.1153180388619353</v>
      </c>
      <c r="AV283" s="262">
        <v>5.9560669966111611E-2</v>
      </c>
      <c r="AW283" s="262">
        <v>2.4818977497135335E-2</v>
      </c>
      <c r="AX283" s="262">
        <v>1.7602457517614647E-2</v>
      </c>
      <c r="AY283" s="262">
        <v>3.0548309237633176E-2</v>
      </c>
      <c r="AZ283" s="262">
        <v>14703</v>
      </c>
      <c r="BA283" s="262">
        <v>4824</v>
      </c>
      <c r="BB283" s="262">
        <v>2934</v>
      </c>
      <c r="BC283" s="262">
        <v>440</v>
      </c>
      <c r="BD283" s="262">
        <v>73</v>
      </c>
      <c r="BE283" s="262">
        <v>41017</v>
      </c>
      <c r="BF283" s="262">
        <v>1</v>
      </c>
      <c r="BG283" s="262">
        <v>2</v>
      </c>
      <c r="BH283" s="262">
        <v>3.25</v>
      </c>
      <c r="BI283" s="262">
        <v>9.9</v>
      </c>
      <c r="BJ283" s="262">
        <v>38</v>
      </c>
      <c r="BK283" s="262">
        <f t="shared" si="174"/>
        <v>41017</v>
      </c>
      <c r="BL283" s="262">
        <f t="shared" si="175"/>
        <v>0</v>
      </c>
      <c r="BM283" s="274">
        <f t="shared" si="176"/>
        <v>0</v>
      </c>
      <c r="BN283" s="262">
        <f t="shared" si="177"/>
        <v>7.7700664886856566E-4</v>
      </c>
      <c r="BO283" s="262">
        <f t="shared" si="164"/>
        <v>2.549330119119881E-4</v>
      </c>
      <c r="BP283" s="262">
        <f t="shared" si="165"/>
        <v>1.5505254082706738E-4</v>
      </c>
      <c r="BQ283" s="262">
        <f t="shared" si="166"/>
        <v>2.3252596443050321E-5</v>
      </c>
      <c r="BR283" s="262">
        <f t="shared" si="167"/>
        <v>3.85781713714244E-6</v>
      </c>
      <c r="BS283" s="262">
        <f t="shared" si="178"/>
        <v>83.139711428936522</v>
      </c>
      <c r="BT283" s="262">
        <f t="shared" si="179"/>
        <v>27.277832274582728</v>
      </c>
      <c r="BU283" s="262">
        <f t="shared" si="180"/>
        <v>16.590621868496211</v>
      </c>
      <c r="BV283" s="262">
        <f t="shared" si="181"/>
        <v>2.4880278194063843</v>
      </c>
      <c r="BW283" s="262">
        <f t="shared" si="182"/>
        <v>0.41278643367424106</v>
      </c>
      <c r="BX283" s="262">
        <f t="shared" si="183"/>
        <v>83.139711428936522</v>
      </c>
      <c r="BY283" s="262">
        <f t="shared" si="184"/>
        <v>54.555664549165456</v>
      </c>
      <c r="BZ283" s="262">
        <f t="shared" si="185"/>
        <v>53.919521072612682</v>
      </c>
      <c r="CA283" s="262">
        <f t="shared" si="186"/>
        <v>24.631475412123205</v>
      </c>
      <c r="CB283" s="262">
        <f t="shared" si="187"/>
        <v>15.68588447962116</v>
      </c>
      <c r="CC283" s="262">
        <f t="shared" si="188"/>
        <v>231.93225694245902</v>
      </c>
      <c r="CD283" s="262">
        <f t="shared" si="189"/>
        <v>6.2030301061968824</v>
      </c>
      <c r="CE283" s="262">
        <f t="shared" si="190"/>
        <v>36.047690908846974</v>
      </c>
      <c r="CF283" s="262">
        <f t="shared" si="191"/>
        <v>52.394965327274669</v>
      </c>
      <c r="CG283" s="262">
        <f t="shared" si="192"/>
        <v>47.322843171159263</v>
      </c>
      <c r="CH283" s="262">
        <f t="shared" si="193"/>
        <v>32.479676326339927</v>
      </c>
      <c r="CI283" s="262">
        <f t="shared" si="194"/>
        <v>26.745973019426852</v>
      </c>
      <c r="CJ283" s="262">
        <f t="shared" si="195"/>
        <v>13.8140406102452</v>
      </c>
      <c r="CK283" s="262">
        <f t="shared" si="196"/>
        <v>5.7563214659147013</v>
      </c>
      <c r="CL283" s="262">
        <f t="shared" si="197"/>
        <v>4.0825776997941201</v>
      </c>
      <c r="CM283" s="262">
        <f t="shared" si="198"/>
        <v>7.0851383072604319</v>
      </c>
      <c r="CN283" s="262">
        <f>CD283*parameters!J$4+CE283*parameters!K$4+CF283*parameters!L$4+CG283*parameters!M$4+CH283*parameters!N$4+CI283*parameters!O$4+CJ283*parameters!P$4+CK283*parameters!Q$4+CL283*parameters!R$4+CM283*parameters!S$4</f>
        <v>21921.293522789274</v>
      </c>
      <c r="CO283" s="262">
        <f t="shared" si="199"/>
        <v>14029.284350377413</v>
      </c>
      <c r="CP283" s="262">
        <f t="shared" si="200"/>
        <v>4602.9563834741648</v>
      </c>
      <c r="CQ283" s="262">
        <f t="shared" si="201"/>
        <v>2799.5592929339136</v>
      </c>
      <c r="CR283" s="262">
        <f t="shared" si="202"/>
        <v>419.83847610460867</v>
      </c>
      <c r="CS283" s="262">
        <f t="shared" si="203"/>
        <v>69.655019899173723</v>
      </c>
      <c r="CT283" s="349" t="s">
        <v>4555</v>
      </c>
      <c r="CU283" t="s">
        <v>4556</v>
      </c>
      <c r="CV283" t="s">
        <v>4557</v>
      </c>
      <c r="CW283">
        <v>46583</v>
      </c>
      <c r="CX283" s="262">
        <v>5.8422852624989948E-3</v>
      </c>
      <c r="CY283">
        <v>3888</v>
      </c>
      <c r="CZ283">
        <v>0.91653607999999998</v>
      </c>
      <c r="DA283">
        <v>31835</v>
      </c>
      <c r="DB283">
        <v>14223</v>
      </c>
      <c r="DC283">
        <v>226</v>
      </c>
      <c r="DD283">
        <v>188</v>
      </c>
      <c r="DE283">
        <v>53</v>
      </c>
      <c r="DF283">
        <v>53</v>
      </c>
      <c r="DG283">
        <v>29180</v>
      </c>
      <c r="DH283">
        <v>13036</v>
      </c>
      <c r="DI283">
        <v>210</v>
      </c>
      <c r="DJ283">
        <v>174</v>
      </c>
      <c r="DK283">
        <v>49</v>
      </c>
      <c r="DL283">
        <v>49</v>
      </c>
      <c r="DM283" s="262">
        <v>2655</v>
      </c>
      <c r="DN283" s="262">
        <v>1187</v>
      </c>
      <c r="DO283" s="262">
        <v>16</v>
      </c>
      <c r="DP283" s="262">
        <v>14</v>
      </c>
      <c r="DQ283" s="262">
        <v>4</v>
      </c>
      <c r="DR283" s="262">
        <v>4</v>
      </c>
      <c r="DS283" s="262">
        <v>0.68340381684305429</v>
      </c>
      <c r="DT283" s="262">
        <v>0.30532597728785177</v>
      </c>
      <c r="DU283" s="262">
        <v>4.8515552884099353E-3</v>
      </c>
      <c r="DV283" s="262">
        <v>4.0358070540755207E-3</v>
      </c>
      <c r="DW283" s="262">
        <v>1.1377541163085246E-3</v>
      </c>
      <c r="DX283" s="262">
        <v>1.1377541163085246E-3</v>
      </c>
      <c r="DY283" s="262">
        <v>2324.4899999999998</v>
      </c>
      <c r="DZ283" s="262">
        <v>1453.54</v>
      </c>
      <c r="EA283" s="262">
        <v>6.83</v>
      </c>
      <c r="EB283" s="262">
        <v>245.57</v>
      </c>
      <c r="EC283" s="262">
        <v>55.85</v>
      </c>
      <c r="ED283" s="262">
        <v>77.260000000000005</v>
      </c>
      <c r="EE283" s="262">
        <f t="shared" si="168"/>
        <v>0.55829654572791421</v>
      </c>
      <c r="EF283" s="262">
        <f t="shared" si="169"/>
        <v>0.34911157332462278</v>
      </c>
      <c r="EG283" s="262">
        <f t="shared" si="170"/>
        <v>1.640430979406947E-3</v>
      </c>
      <c r="EH283" s="262">
        <f t="shared" si="171"/>
        <v>5.8981059386963977E-2</v>
      </c>
      <c r="EI283" s="262">
        <f t="shared" si="172"/>
        <v>1.3414065915062664E-2</v>
      </c>
      <c r="EJ283" s="262">
        <f t="shared" si="173"/>
        <v>1.855632466602939E-2</v>
      </c>
      <c r="EK283" s="262">
        <v>1.2067079000000001E-3</v>
      </c>
      <c r="EP283" s="262">
        <v>9.4806137444438505E-4</v>
      </c>
      <c r="EQ283" s="262">
        <v>6.1337608994763027E-3</v>
      </c>
      <c r="EU283" s="262">
        <v>739.49</v>
      </c>
    </row>
    <row r="284" spans="1:151">
      <c r="A284" s="352">
        <v>9561</v>
      </c>
      <c r="B284" s="262">
        <v>9</v>
      </c>
      <c r="C284" s="262">
        <v>5</v>
      </c>
      <c r="D284" s="262">
        <v>61</v>
      </c>
      <c r="E284" s="262" t="s">
        <v>188</v>
      </c>
      <c r="F284" s="262" t="s">
        <v>2755</v>
      </c>
      <c r="G284" s="262" t="s">
        <v>2756</v>
      </c>
      <c r="H284" s="262" t="s">
        <v>2202</v>
      </c>
      <c r="I284" s="262">
        <v>5.0912616848260638E-4</v>
      </c>
      <c r="J284" s="262">
        <v>2.1889067524115755</v>
      </c>
      <c r="K284" s="262">
        <v>1.6565437454808387</v>
      </c>
      <c r="L284" s="262">
        <v>2.4357366771159876</v>
      </c>
      <c r="M284" s="262">
        <v>2.0342857142857143</v>
      </c>
      <c r="N284" s="262">
        <v>1.6909090909090909</v>
      </c>
      <c r="O284" s="262">
        <v>2.7382413087934561</v>
      </c>
      <c r="P284" s="262">
        <v>2.4888888888888889</v>
      </c>
      <c r="Q284" s="262">
        <v>1.3989637305699483</v>
      </c>
      <c r="R284" s="262">
        <v>1.5816326530612246</v>
      </c>
      <c r="S284" s="262">
        <v>2.1888888888888891</v>
      </c>
      <c r="T284" s="262">
        <v>2.1888888888888891</v>
      </c>
      <c r="U284">
        <v>1244</v>
      </c>
      <c r="V284">
        <v>1383</v>
      </c>
      <c r="W284">
        <v>3828</v>
      </c>
      <c r="X284">
        <v>1380</v>
      </c>
      <c r="Y284">
        <v>1029</v>
      </c>
      <c r="Z284">
        <v>680</v>
      </c>
      <c r="AA284">
        <v>495</v>
      </c>
      <c r="AB284">
        <v>0</v>
      </c>
      <c r="AC284">
        <v>2723</v>
      </c>
      <c r="AD284">
        <v>2291</v>
      </c>
      <c r="AE284">
        <v>9324</v>
      </c>
      <c r="AF284">
        <v>2694</v>
      </c>
      <c r="AG284">
        <v>2683</v>
      </c>
      <c r="AH284">
        <v>1005</v>
      </c>
      <c r="AI284" s="262">
        <v>1084</v>
      </c>
      <c r="AJ284" s="262">
        <v>0</v>
      </c>
      <c r="AK284" s="262">
        <v>0.60244965746315138</v>
      </c>
      <c r="AL284" s="262">
        <v>0.1724102138260328</v>
      </c>
      <c r="AM284" s="262">
        <v>0.18081793647498443</v>
      </c>
      <c r="AN284" s="262">
        <v>3.6848660992318871E-2</v>
      </c>
      <c r="AO284" s="262">
        <v>7.4735312435125593E-3</v>
      </c>
      <c r="AP284" s="262">
        <v>5.416646746665392E-2</v>
      </c>
      <c r="AQ284" s="262">
        <v>0.15169479370846681</v>
      </c>
      <c r="AR284" s="262">
        <v>0.23851412726490415</v>
      </c>
      <c r="AS284" s="262">
        <v>0.20901658937706172</v>
      </c>
      <c r="AT284" s="262">
        <v>0.12693024812353587</v>
      </c>
      <c r="AU284" s="262">
        <v>0.10116173447435101</v>
      </c>
      <c r="AV284" s="262">
        <v>5.7465219677774057E-2</v>
      </c>
      <c r="AW284" s="262">
        <v>2.2804417459482716E-2</v>
      </c>
      <c r="AX284" s="262">
        <v>1.4629248936271932E-2</v>
      </c>
      <c r="AY284" s="262">
        <v>2.3617153511497825E-2</v>
      </c>
      <c r="AZ284" s="262">
        <v>5804</v>
      </c>
      <c r="BA284" s="262">
        <v>1661</v>
      </c>
      <c r="BB284" s="262">
        <v>1742</v>
      </c>
      <c r="BC284" s="262">
        <v>355</v>
      </c>
      <c r="BD284" s="262">
        <v>72</v>
      </c>
      <c r="BE284" s="262">
        <v>20999</v>
      </c>
      <c r="BF284" s="262">
        <v>1</v>
      </c>
      <c r="BG284" s="262">
        <v>2</v>
      </c>
      <c r="BH284" s="262">
        <v>3.13</v>
      </c>
      <c r="BI284" s="262">
        <v>8.1999999999999993</v>
      </c>
      <c r="BJ284" s="262">
        <v>49</v>
      </c>
      <c r="BK284" s="262">
        <f t="shared" si="174"/>
        <v>21017</v>
      </c>
      <c r="BL284" s="262">
        <f t="shared" si="175"/>
        <v>18</v>
      </c>
      <c r="BM284" s="274">
        <f t="shared" si="176"/>
        <v>8.5718367541311494E-4</v>
      </c>
      <c r="BN284" s="262">
        <f t="shared" si="177"/>
        <v>3.067228858078729E-4</v>
      </c>
      <c r="BO284" s="262">
        <f t="shared" si="164"/>
        <v>8.7778551572514969E-5</v>
      </c>
      <c r="BP284" s="262">
        <f t="shared" si="165"/>
        <v>9.2059143190440144E-5</v>
      </c>
      <c r="BQ284" s="262">
        <f t="shared" si="166"/>
        <v>1.8760617584733784E-5</v>
      </c>
      <c r="BR284" s="262">
        <f t="shared" si="167"/>
        <v>3.804970327044598E-6</v>
      </c>
      <c r="BS284" s="262">
        <f t="shared" si="178"/>
        <v>32.8193487814424</v>
      </c>
      <c r="BT284" s="262">
        <f t="shared" si="179"/>
        <v>9.3923050182591012</v>
      </c>
      <c r="BU284" s="262">
        <f t="shared" si="180"/>
        <v>9.8503283213770949</v>
      </c>
      <c r="BV284" s="262">
        <f t="shared" si="181"/>
        <v>2.0073860815665148</v>
      </c>
      <c r="BW284" s="262">
        <f t="shared" si="182"/>
        <v>0.40713182499377198</v>
      </c>
      <c r="BX284" s="262">
        <f t="shared" si="183"/>
        <v>32.8193487814424</v>
      </c>
      <c r="BY284" s="262">
        <f t="shared" si="184"/>
        <v>18.784610036518202</v>
      </c>
      <c r="BZ284" s="262">
        <f t="shared" si="185"/>
        <v>30.831527645910306</v>
      </c>
      <c r="CA284" s="262">
        <f t="shared" si="186"/>
        <v>16.460565868845421</v>
      </c>
      <c r="CB284" s="262">
        <f t="shared" si="187"/>
        <v>19.949459424694826</v>
      </c>
      <c r="CC284" s="262">
        <f t="shared" si="188"/>
        <v>118.84551175741116</v>
      </c>
      <c r="CD284" s="262">
        <f t="shared" si="189"/>
        <v>6.4374415461656476</v>
      </c>
      <c r="CE284" s="262">
        <f t="shared" si="190"/>
        <v>18.028245389217652</v>
      </c>
      <c r="CF284" s="262">
        <f t="shared" si="191"/>
        <v>28.346333516169828</v>
      </c>
      <c r="CG284" s="262">
        <f t="shared" si="192"/>
        <v>24.840683530305569</v>
      </c>
      <c r="CH284" s="262">
        <f t="shared" si="193"/>
        <v>15.085090295736798</v>
      </c>
      <c r="CI284" s="262">
        <f t="shared" si="194"/>
        <v>12.022618103871588</v>
      </c>
      <c r="CJ284" s="262">
        <f t="shared" si="195"/>
        <v>6.8294834408571115</v>
      </c>
      <c r="CK284" s="262">
        <f t="shared" si="196"/>
        <v>2.7102026633018657</v>
      </c>
      <c r="CL284" s="262">
        <f t="shared" si="197"/>
        <v>1.7386205764578007</v>
      </c>
      <c r="CM284" s="262">
        <f t="shared" si="198"/>
        <v>2.806792695327299</v>
      </c>
      <c r="CN284" s="262">
        <f>CD284*parameters!J$4+CE284*parameters!K$4+CF284*parameters!L$4+CG284*parameters!M$4+CH284*parameters!N$4+CI284*parameters!O$4+CJ284*parameters!P$4+CK284*parameters!Q$4+CL284*parameters!R$4+CM284*parameters!S$4</f>
        <v>10699.78920645033</v>
      </c>
      <c r="CO284" s="262">
        <f t="shared" si="199"/>
        <v>6446.0843423539254</v>
      </c>
      <c r="CP284" s="262">
        <f t="shared" si="200"/>
        <v>1844.7529449775793</v>
      </c>
      <c r="CQ284" s="262">
        <f t="shared" si="201"/>
        <v>1934.7138050276599</v>
      </c>
      <c r="CR284" s="262">
        <f t="shared" si="202"/>
        <v>394.27290515776076</v>
      </c>
      <c r="CS284" s="262">
        <f t="shared" si="203"/>
        <v>79.965208933404995</v>
      </c>
      <c r="CT284" s="349" t="s">
        <v>4558</v>
      </c>
      <c r="CU284" t="s">
        <v>4559</v>
      </c>
      <c r="CV284" t="s">
        <v>4560</v>
      </c>
      <c r="CW284">
        <v>25134</v>
      </c>
      <c r="CX284" s="262">
        <v>3.1522228664459082E-3</v>
      </c>
      <c r="CY284">
        <v>3699</v>
      </c>
      <c r="CZ284">
        <v>0.85282884000000003</v>
      </c>
      <c r="DA284">
        <v>15689</v>
      </c>
      <c r="DB284">
        <v>8923</v>
      </c>
      <c r="DC284">
        <v>229</v>
      </c>
      <c r="DD284">
        <v>182</v>
      </c>
      <c r="DE284">
        <v>41</v>
      </c>
      <c r="DF284">
        <v>70</v>
      </c>
      <c r="DG284">
        <v>13380</v>
      </c>
      <c r="DH284">
        <v>7610</v>
      </c>
      <c r="DI284">
        <v>195</v>
      </c>
      <c r="DJ284">
        <v>155</v>
      </c>
      <c r="DK284">
        <v>35</v>
      </c>
      <c r="DL284">
        <v>60</v>
      </c>
      <c r="DM284" s="262">
        <v>2309</v>
      </c>
      <c r="DN284" s="262">
        <v>1313</v>
      </c>
      <c r="DO284" s="262">
        <v>34</v>
      </c>
      <c r="DP284" s="262">
        <v>27</v>
      </c>
      <c r="DQ284" s="262">
        <v>6</v>
      </c>
      <c r="DR284" s="262">
        <v>10</v>
      </c>
      <c r="DS284" s="262">
        <v>0.62421421182462</v>
      </c>
      <c r="DT284" s="262">
        <v>0.35501710829951461</v>
      </c>
      <c r="DU284" s="262">
        <v>9.1111641601018534E-3</v>
      </c>
      <c r="DV284" s="262">
        <v>7.2411872364128273E-3</v>
      </c>
      <c r="DW284" s="262">
        <v>1.6312564653457467E-3</v>
      </c>
      <c r="DX284" s="262">
        <v>2.7850720140049335E-3</v>
      </c>
      <c r="DY284" s="262">
        <v>1254.18</v>
      </c>
      <c r="DZ284" s="262">
        <v>784.26</v>
      </c>
      <c r="EA284" s="262">
        <v>3.68</v>
      </c>
      <c r="EB284" s="262">
        <v>132.49</v>
      </c>
      <c r="EC284" s="262">
        <v>30.14</v>
      </c>
      <c r="ED284" s="262">
        <v>41.68</v>
      </c>
      <c r="EE284" s="262">
        <f t="shared" si="168"/>
        <v>0.55829916801324775</v>
      </c>
      <c r="EF284" s="262">
        <f t="shared" si="169"/>
        <v>0.3491139274315247</v>
      </c>
      <c r="EG284" s="262">
        <f t="shared" si="170"/>
        <v>1.63815476110985E-3</v>
      </c>
      <c r="EH284" s="262">
        <f t="shared" si="171"/>
        <v>5.8978022907457621E-2</v>
      </c>
      <c r="EI284" s="262">
        <f t="shared" si="172"/>
        <v>1.3416843614089912E-2</v>
      </c>
      <c r="EJ284" s="262">
        <f t="shared" si="173"/>
        <v>1.8553883272570258E-2</v>
      </c>
      <c r="EK284" s="262">
        <v>6.5108099999999997E-4</v>
      </c>
      <c r="EP284" s="262">
        <v>4.9234511254251756E-4</v>
      </c>
      <c r="EQ284" s="262">
        <v>3.1853709915472444E-3</v>
      </c>
      <c r="EU284" s="262">
        <v>384.03</v>
      </c>
    </row>
    <row r="285" spans="1:151">
      <c r="A285" s="352">
        <v>9562</v>
      </c>
      <c r="B285" s="262">
        <v>9</v>
      </c>
      <c r="C285" s="262">
        <v>5</v>
      </c>
      <c r="D285" s="262">
        <v>62</v>
      </c>
      <c r="E285" s="262" t="s">
        <v>188</v>
      </c>
      <c r="F285" s="262" t="s">
        <v>2757</v>
      </c>
      <c r="G285" s="262" t="s">
        <v>2758</v>
      </c>
      <c r="H285" s="262" t="s">
        <v>2202</v>
      </c>
      <c r="I285" s="262">
        <v>1.0044064727195783E-3</v>
      </c>
      <c r="J285" s="262">
        <v>2.8472126634549206</v>
      </c>
      <c r="K285" s="262">
        <v>1.9142519219396807</v>
      </c>
      <c r="L285" s="262">
        <v>3.596861414484148</v>
      </c>
      <c r="M285" s="262">
        <v>3.126829268292683</v>
      </c>
      <c r="N285" s="262">
        <v>3.315955766192733</v>
      </c>
      <c r="O285" s="262">
        <v>4.0721847930702602</v>
      </c>
      <c r="P285" s="262">
        <v>2.6829268292682928</v>
      </c>
      <c r="Q285" s="262">
        <v>1.7646356033452808</v>
      </c>
      <c r="R285" s="262">
        <v>2.3579617834394906</v>
      </c>
      <c r="S285" s="262">
        <v>2.0941558441558441</v>
      </c>
      <c r="T285" s="262">
        <v>2.0941558441558441</v>
      </c>
      <c r="U285">
        <v>1453</v>
      </c>
      <c r="V285">
        <v>1691</v>
      </c>
      <c r="W285">
        <v>9431</v>
      </c>
      <c r="X285">
        <v>2478</v>
      </c>
      <c r="Y285">
        <v>2023</v>
      </c>
      <c r="Z285">
        <v>1622</v>
      </c>
      <c r="AA285">
        <v>1694</v>
      </c>
      <c r="AB285">
        <v>0</v>
      </c>
      <c r="AC285">
        <v>4137</v>
      </c>
      <c r="AD285">
        <v>3237</v>
      </c>
      <c r="AE285">
        <v>33922</v>
      </c>
      <c r="AF285">
        <v>7868</v>
      </c>
      <c r="AG285">
        <v>6871</v>
      </c>
      <c r="AH285">
        <v>3328</v>
      </c>
      <c r="AI285" s="262">
        <v>3548</v>
      </c>
      <c r="AJ285" s="262">
        <v>0</v>
      </c>
      <c r="AK285" s="262">
        <v>0.59849521203830369</v>
      </c>
      <c r="AL285" s="262">
        <v>0.125486688414185</v>
      </c>
      <c r="AM285" s="262">
        <v>0.16552667578659372</v>
      </c>
      <c r="AN285" s="262">
        <v>8.5394086078080605E-2</v>
      </c>
      <c r="AO285" s="262">
        <v>2.5097337682837E-2</v>
      </c>
      <c r="AP285" s="262">
        <v>0.15477936275163312</v>
      </c>
      <c r="AQ285" s="262">
        <v>0.16579456072523663</v>
      </c>
      <c r="AR285" s="262">
        <v>0.24886681775763231</v>
      </c>
      <c r="AS285" s="262">
        <v>0.17077722970270631</v>
      </c>
      <c r="AT285" s="262">
        <v>9.14711371817091E-2</v>
      </c>
      <c r="AU285" s="262">
        <v>7.7972936941741094E-2</v>
      </c>
      <c r="AV285" s="262">
        <v>4.7926943074256767E-2</v>
      </c>
      <c r="AW285" s="262">
        <v>1.8747500333288893E-2</v>
      </c>
      <c r="AX285" s="262">
        <v>9.3154246100519925E-3</v>
      </c>
      <c r="AY285" s="262">
        <v>1.4348086921743768E-2</v>
      </c>
      <c r="AZ285" s="262">
        <v>11375</v>
      </c>
      <c r="BA285" s="262">
        <v>2385</v>
      </c>
      <c r="BB285" s="262">
        <v>3146</v>
      </c>
      <c r="BC285" s="262">
        <v>1623</v>
      </c>
      <c r="BD285" s="262">
        <v>477</v>
      </c>
      <c r="BE285" s="262">
        <v>60011</v>
      </c>
      <c r="BF285" s="262">
        <v>1</v>
      </c>
      <c r="BG285" s="262">
        <v>2</v>
      </c>
      <c r="BH285" s="262">
        <v>3.49</v>
      </c>
      <c r="BI285" s="262">
        <v>8.8000000000000007</v>
      </c>
      <c r="BJ285" s="262">
        <v>39</v>
      </c>
      <c r="BK285" s="262">
        <f t="shared" si="174"/>
        <v>60010</v>
      </c>
      <c r="BL285" s="262">
        <f t="shared" si="175"/>
        <v>-1</v>
      </c>
      <c r="BM285" s="274">
        <f t="shared" si="176"/>
        <v>-1.6663611671193614E-5</v>
      </c>
      <c r="BN285" s="262">
        <f t="shared" si="177"/>
        <v>6.0113246486294869E-4</v>
      </c>
      <c r="BO285" s="262">
        <f t="shared" si="164"/>
        <v>1.2603964208335232E-4</v>
      </c>
      <c r="BP285" s="262">
        <f t="shared" si="165"/>
        <v>1.662560645678098E-4</v>
      </c>
      <c r="BQ285" s="262">
        <f t="shared" si="166"/>
        <v>8.5770372788796984E-5</v>
      </c>
      <c r="BR285" s="262">
        <f t="shared" si="167"/>
        <v>2.5207928416670462E-5</v>
      </c>
      <c r="BS285" s="262">
        <f t="shared" si="178"/>
        <v>64.32117374033551</v>
      </c>
      <c r="BT285" s="262">
        <f t="shared" si="179"/>
        <v>13.486241702918699</v>
      </c>
      <c r="BU285" s="262">
        <f t="shared" si="180"/>
        <v>17.789398908755647</v>
      </c>
      <c r="BV285" s="262">
        <f t="shared" si="181"/>
        <v>9.1774298884012779</v>
      </c>
      <c r="BW285" s="262">
        <f t="shared" si="182"/>
        <v>2.6972483405837395</v>
      </c>
      <c r="BX285" s="262">
        <f t="shared" si="183"/>
        <v>64.32117374033551</v>
      </c>
      <c r="BY285" s="262">
        <f t="shared" si="184"/>
        <v>26.972483405837398</v>
      </c>
      <c r="BZ285" s="262">
        <f t="shared" si="185"/>
        <v>62.085002191557209</v>
      </c>
      <c r="CA285" s="262">
        <f t="shared" si="186"/>
        <v>80.761383017931252</v>
      </c>
      <c r="CB285" s="262">
        <f t="shared" si="187"/>
        <v>105.19268528276584</v>
      </c>
      <c r="CC285" s="262">
        <f t="shared" si="188"/>
        <v>339.33272763842717</v>
      </c>
      <c r="CD285" s="262">
        <f t="shared" si="189"/>
        <v>52.521703344649239</v>
      </c>
      <c r="CE285" s="262">
        <f t="shared" si="190"/>
        <v>56.259520518509397</v>
      </c>
      <c r="CF285" s="262">
        <f t="shared" si="191"/>
        <v>84.448656088392738</v>
      </c>
      <c r="CG285" s="262">
        <f t="shared" si="192"/>
        <v>57.950303173553557</v>
      </c>
      <c r="CH285" s="262">
        <f t="shared" si="193"/>
        <v>31.039150480058105</v>
      </c>
      <c r="CI285" s="262">
        <f t="shared" si="194"/>
        <v>26.458769374420086</v>
      </c>
      <c r="CJ285" s="262">
        <f t="shared" si="195"/>
        <v>16.263180320759176</v>
      </c>
      <c r="CK285" s="262">
        <f t="shared" si="196"/>
        <v>6.3616404244972431</v>
      </c>
      <c r="CL285" s="262">
        <f t="shared" si="197"/>
        <v>3.1610284420390746</v>
      </c>
      <c r="CM285" s="262">
        <f t="shared" si="198"/>
        <v>4.8687754715485569</v>
      </c>
      <c r="CN285" s="262">
        <f>CD285*parameters!J$4+CE285*parameters!K$4+CF285*parameters!L$4+CG285*parameters!M$4+CH285*parameters!N$4+CI285*parameters!O$4+CJ285*parameters!P$4+CK285*parameters!Q$4+CL285*parameters!R$4+CM285*parameters!S$4</f>
        <v>26456.790197399132</v>
      </c>
      <c r="CO285" s="262">
        <f t="shared" si="199"/>
        <v>15834.262259045308</v>
      </c>
      <c r="CP285" s="262">
        <f t="shared" si="200"/>
        <v>3319.974987940489</v>
      </c>
      <c r="CQ285" s="262">
        <f t="shared" si="201"/>
        <v>4379.304533358817</v>
      </c>
      <c r="CR285" s="262">
        <f t="shared" si="202"/>
        <v>2259.2534194664208</v>
      </c>
      <c r="CS285" s="262">
        <f t="shared" si="203"/>
        <v>663.99499758809782</v>
      </c>
      <c r="CT285" s="349" t="s">
        <v>4561</v>
      </c>
      <c r="CU285" t="s">
        <v>4562</v>
      </c>
      <c r="CV285" t="s">
        <v>4563</v>
      </c>
      <c r="CW285">
        <v>54859</v>
      </c>
      <c r="CX285" s="262">
        <v>6.880233716493836E-3</v>
      </c>
      <c r="CY285">
        <v>6591</v>
      </c>
      <c r="CZ285">
        <v>0.87985563</v>
      </c>
      <c r="DA285">
        <v>35112</v>
      </c>
      <c r="DB285">
        <v>18733</v>
      </c>
      <c r="DC285">
        <v>369</v>
      </c>
      <c r="DD285">
        <v>378</v>
      </c>
      <c r="DE285">
        <v>129</v>
      </c>
      <c r="DF285">
        <v>138</v>
      </c>
      <c r="DG285">
        <v>30895</v>
      </c>
      <c r="DH285">
        <v>16483</v>
      </c>
      <c r="DI285">
        <v>325</v>
      </c>
      <c r="DJ285">
        <v>333</v>
      </c>
      <c r="DK285">
        <v>114</v>
      </c>
      <c r="DL285">
        <v>121</v>
      </c>
      <c r="DM285" s="262">
        <v>4217</v>
      </c>
      <c r="DN285" s="262">
        <v>2250</v>
      </c>
      <c r="DO285" s="262">
        <v>44</v>
      </c>
      <c r="DP285" s="262">
        <v>45</v>
      </c>
      <c r="DQ285" s="262">
        <v>15</v>
      </c>
      <c r="DR285" s="262">
        <v>17</v>
      </c>
      <c r="DS285" s="262">
        <v>0.6400408319510017</v>
      </c>
      <c r="DT285" s="262">
        <v>0.34147541880092602</v>
      </c>
      <c r="DU285" s="262">
        <v>6.7263347855411144E-3</v>
      </c>
      <c r="DV285" s="262">
        <v>6.8903917315299218E-3</v>
      </c>
      <c r="DW285" s="262">
        <v>2.3514828925062432E-3</v>
      </c>
      <c r="DX285" s="262">
        <v>2.515539838495051E-3</v>
      </c>
      <c r="DY285" s="262">
        <v>2737.46</v>
      </c>
      <c r="DZ285" s="262">
        <v>1711.77</v>
      </c>
      <c r="EA285" s="262">
        <v>8.0399999999999991</v>
      </c>
      <c r="EB285" s="262">
        <v>289.19</v>
      </c>
      <c r="EC285" s="262">
        <v>65.77</v>
      </c>
      <c r="ED285" s="262">
        <v>90.99</v>
      </c>
      <c r="EE285" s="262">
        <f t="shared" si="168"/>
        <v>0.55829842430076571</v>
      </c>
      <c r="EF285" s="262">
        <f t="shared" si="169"/>
        <v>0.34911140026350035</v>
      </c>
      <c r="EG285" s="262">
        <f t="shared" si="170"/>
        <v>1.6397387839011915E-3</v>
      </c>
      <c r="EH285" s="262">
        <f t="shared" si="171"/>
        <v>5.8979609317958412E-2</v>
      </c>
      <c r="EI285" s="262">
        <f t="shared" si="172"/>
        <v>1.3413634305619574E-2</v>
      </c>
      <c r="EJ285" s="262">
        <f t="shared" si="173"/>
        <v>1.8557193028254905E-2</v>
      </c>
      <c r="EK285" s="262">
        <v>1.4210894999999999E-3</v>
      </c>
      <c r="EP285" s="262">
        <v>1.2930931788963911E-3</v>
      </c>
      <c r="EQ285" s="262">
        <v>8.3660452729049321E-3</v>
      </c>
      <c r="EU285" s="262">
        <v>1008.61</v>
      </c>
    </row>
    <row r="286" spans="1:151">
      <c r="A286" s="352">
        <v>9563</v>
      </c>
      <c r="B286" s="262">
        <v>9</v>
      </c>
      <c r="C286" s="262">
        <v>5</v>
      </c>
      <c r="D286" s="262">
        <v>63</v>
      </c>
      <c r="E286" s="262" t="s">
        <v>188</v>
      </c>
      <c r="F286" s="262" t="s">
        <v>2759</v>
      </c>
      <c r="G286" s="262" t="s">
        <v>2760</v>
      </c>
      <c r="H286" s="262" t="s">
        <v>2202</v>
      </c>
      <c r="I286" s="262">
        <v>9.9658514482509758E-4</v>
      </c>
      <c r="J286" s="262">
        <v>4.9728565273588972</v>
      </c>
      <c r="K286" s="262">
        <v>2.7491340920336467</v>
      </c>
      <c r="L286" s="262">
        <v>3.2883257166597426</v>
      </c>
      <c r="M286" s="262">
        <v>2.3625730994152048</v>
      </c>
      <c r="N286" s="262">
        <v>1.9900221729490022</v>
      </c>
      <c r="O286" s="262">
        <v>4.7883149872988993</v>
      </c>
      <c r="P286" s="262">
        <v>2.1986899563318776</v>
      </c>
      <c r="Q286" s="262">
        <v>2.0532178217821784</v>
      </c>
      <c r="R286" s="262">
        <v>2.3919860627177703</v>
      </c>
      <c r="S286" s="262">
        <v>2.5014326647564471</v>
      </c>
      <c r="T286" s="262">
        <v>2.5014326647564471</v>
      </c>
      <c r="U286">
        <v>2321</v>
      </c>
      <c r="V286">
        <v>2021</v>
      </c>
      <c r="W286">
        <v>7221</v>
      </c>
      <c r="X286">
        <v>3467</v>
      </c>
      <c r="Y286">
        <v>2097</v>
      </c>
      <c r="Z286">
        <v>1382</v>
      </c>
      <c r="AA286">
        <v>1920</v>
      </c>
      <c r="AB286">
        <v>0</v>
      </c>
      <c r="AC286">
        <v>11542</v>
      </c>
      <c r="AD286">
        <v>5556</v>
      </c>
      <c r="AE286">
        <v>23745</v>
      </c>
      <c r="AF286">
        <v>7855</v>
      </c>
      <c r="AG286">
        <v>7669</v>
      </c>
      <c r="AH286">
        <v>3032</v>
      </c>
      <c r="AI286" s="262">
        <v>4802</v>
      </c>
      <c r="AJ286" s="262">
        <v>0</v>
      </c>
      <c r="AK286" s="262">
        <v>0.57397391027680555</v>
      </c>
      <c r="AL286" s="262">
        <v>0.11565383391664015</v>
      </c>
      <c r="AM286" s="262">
        <v>0.15934881747799343</v>
      </c>
      <c r="AN286" s="262">
        <v>0.12323682256867112</v>
      </c>
      <c r="AO286" s="262">
        <v>2.77866157598897E-2</v>
      </c>
      <c r="AP286" s="262">
        <v>6.4258693920891952E-2</v>
      </c>
      <c r="AQ286" s="262">
        <v>0.19287563047517919</v>
      </c>
      <c r="AR286" s="262">
        <v>0.2847259092115742</v>
      </c>
      <c r="AS286" s="262">
        <v>0.19599482346694982</v>
      </c>
      <c r="AT286" s="262">
        <v>0.10359702681178656</v>
      </c>
      <c r="AU286" s="262">
        <v>8.121515795062384E-2</v>
      </c>
      <c r="AV286" s="262">
        <v>3.9388107247146267E-2</v>
      </c>
      <c r="AW286" s="262">
        <v>1.5048447040084949E-2</v>
      </c>
      <c r="AX286" s="262">
        <v>8.2293602336076452E-3</v>
      </c>
      <c r="AY286" s="262">
        <v>1.4666843642155562E-2</v>
      </c>
      <c r="AZ286" s="262">
        <v>10824</v>
      </c>
      <c r="BA286" s="262">
        <v>2181</v>
      </c>
      <c r="BB286" s="262">
        <v>3005</v>
      </c>
      <c r="BC286" s="262">
        <v>2324</v>
      </c>
      <c r="BD286" s="262">
        <v>524</v>
      </c>
      <c r="BE286" s="262">
        <v>60272</v>
      </c>
      <c r="BF286" s="262">
        <v>1</v>
      </c>
      <c r="BG286" s="262">
        <v>2</v>
      </c>
      <c r="BH286" s="262">
        <v>3.72</v>
      </c>
      <c r="BI286" s="262">
        <v>8.6999999999999993</v>
      </c>
      <c r="BJ286" s="262">
        <v>26</v>
      </c>
      <c r="BK286" s="262">
        <f t="shared" si="174"/>
        <v>60207</v>
      </c>
      <c r="BL286" s="262">
        <f t="shared" si="175"/>
        <v>-65</v>
      </c>
      <c r="BM286" s="274">
        <f t="shared" si="176"/>
        <v>-1.0784443854526147E-3</v>
      </c>
      <c r="BN286" s="262">
        <f t="shared" si="177"/>
        <v>5.7201387249903788E-4</v>
      </c>
      <c r="BO286" s="262">
        <f t="shared" si="164"/>
        <v>1.1525889282339262E-4</v>
      </c>
      <c r="BP286" s="262">
        <f t="shared" si="165"/>
        <v>1.5880466434401412E-4</v>
      </c>
      <c r="BQ286" s="262">
        <f t="shared" si="166"/>
        <v>1.2281598666738397E-4</v>
      </c>
      <c r="BR286" s="262">
        <f t="shared" si="167"/>
        <v>2.7691728491269021E-5</v>
      </c>
      <c r="BS286" s="262">
        <f t="shared" si="178"/>
        <v>61.205484357397054</v>
      </c>
      <c r="BT286" s="262">
        <f t="shared" si="179"/>
        <v>12.332701532103011</v>
      </c>
      <c r="BU286" s="262">
        <f t="shared" si="180"/>
        <v>16.99209908480951</v>
      </c>
      <c r="BV286" s="262">
        <f t="shared" si="181"/>
        <v>13.141310573410085</v>
      </c>
      <c r="BW286" s="262">
        <f t="shared" si="182"/>
        <v>2.9630149485657853</v>
      </c>
      <c r="BX286" s="262">
        <f t="shared" si="183"/>
        <v>61.205484357397054</v>
      </c>
      <c r="BY286" s="262">
        <f t="shared" si="184"/>
        <v>24.665403064206021</v>
      </c>
      <c r="BZ286" s="262">
        <f t="shared" si="185"/>
        <v>63.210608595491379</v>
      </c>
      <c r="CA286" s="262">
        <f t="shared" si="186"/>
        <v>114.32940198866773</v>
      </c>
      <c r="CB286" s="262">
        <f t="shared" si="187"/>
        <v>77.038388662710418</v>
      </c>
      <c r="CC286" s="262">
        <f t="shared" si="188"/>
        <v>340.44928666847261</v>
      </c>
      <c r="CD286" s="262">
        <f t="shared" si="189"/>
        <v>21.876826507615384</v>
      </c>
      <c r="CE286" s="262">
        <f t="shared" si="190"/>
        <v>65.664370811006677</v>
      </c>
      <c r="CF286" s="262">
        <f t="shared" si="191"/>
        <v>96.934732687112728</v>
      </c>
      <c r="CG286" s="262">
        <f t="shared" si="192"/>
        <v>66.726297840036281</v>
      </c>
      <c r="CH286" s="262">
        <f t="shared" si="193"/>
        <v>35.269533879047366</v>
      </c>
      <c r="CI286" s="262">
        <f t="shared" si="194"/>
        <v>27.649642590957217</v>
      </c>
      <c r="CJ286" s="262">
        <f t="shared" si="195"/>
        <v>13.409653015512243</v>
      </c>
      <c r="CK286" s="262">
        <f t="shared" si="196"/>
        <v>5.1232330602652087</v>
      </c>
      <c r="CL286" s="262">
        <f t="shared" si="197"/>
        <v>2.8016798212696181</v>
      </c>
      <c r="CM286" s="262">
        <f t="shared" si="198"/>
        <v>4.9933164556498841</v>
      </c>
      <c r="CN286" s="262">
        <f>CD286*parameters!J$4+CE286*parameters!K$4+CF286*parameters!L$4+CG286*parameters!M$4+CH286*parameters!N$4+CI286*parameters!O$4+CJ286*parameters!P$4+CK286*parameters!Q$4+CL286*parameters!R$4+CM286*parameters!S$4</f>
        <v>27810.400267798617</v>
      </c>
      <c r="CO286" s="262">
        <f t="shared" si="199"/>
        <v>15962.444188071493</v>
      </c>
      <c r="CP286" s="262">
        <f t="shared" si="200"/>
        <v>3216.3794137272662</v>
      </c>
      <c r="CQ286" s="262">
        <f t="shared" si="201"/>
        <v>4431.554396263381</v>
      </c>
      <c r="CR286" s="262">
        <f t="shared" si="202"/>
        <v>3427.2653633664222</v>
      </c>
      <c r="CS286" s="262">
        <f t="shared" si="203"/>
        <v>772.7569063700538</v>
      </c>
      <c r="CT286" s="349" t="s">
        <v>4564</v>
      </c>
      <c r="CU286" t="s">
        <v>4565</v>
      </c>
      <c r="CV286" t="s">
        <v>4566</v>
      </c>
      <c r="CW286">
        <v>62480</v>
      </c>
      <c r="CX286" s="262">
        <v>7.8360342442723146E-3</v>
      </c>
      <c r="CY286">
        <v>6582</v>
      </c>
      <c r="CZ286">
        <v>0.89465428999999996</v>
      </c>
      <c r="DA286">
        <v>42118</v>
      </c>
      <c r="DB286">
        <v>19272</v>
      </c>
      <c r="DC286">
        <v>398</v>
      </c>
      <c r="DD286">
        <v>446</v>
      </c>
      <c r="DE286">
        <v>104</v>
      </c>
      <c r="DF286">
        <v>142</v>
      </c>
      <c r="DG286">
        <v>37683</v>
      </c>
      <c r="DH286">
        <v>17243</v>
      </c>
      <c r="DI286">
        <v>356</v>
      </c>
      <c r="DJ286">
        <v>399</v>
      </c>
      <c r="DK286">
        <v>93</v>
      </c>
      <c r="DL286">
        <v>127</v>
      </c>
      <c r="DM286" s="262">
        <v>4435</v>
      </c>
      <c r="DN286" s="262">
        <v>2029</v>
      </c>
      <c r="DO286" s="262">
        <v>42</v>
      </c>
      <c r="DP286" s="262">
        <v>47</v>
      </c>
      <c r="DQ286" s="262">
        <v>11</v>
      </c>
      <c r="DR286" s="262">
        <v>15</v>
      </c>
      <c r="DS286" s="262">
        <v>0.67410371318822027</v>
      </c>
      <c r="DT286" s="262">
        <v>0.30845070422535209</v>
      </c>
      <c r="DU286" s="262">
        <v>6.3700384122919338E-3</v>
      </c>
      <c r="DV286" s="262">
        <v>7.1382842509603072E-3</v>
      </c>
      <c r="DW286" s="262">
        <v>1.6645326504481433E-3</v>
      </c>
      <c r="DX286" s="262">
        <v>2.2727272727272726E-3</v>
      </c>
      <c r="DY286" s="262">
        <v>3117.75</v>
      </c>
      <c r="DZ286" s="262">
        <v>1949.57</v>
      </c>
      <c r="EA286" s="262">
        <v>9.16</v>
      </c>
      <c r="EB286" s="262">
        <v>329.38</v>
      </c>
      <c r="EC286" s="262">
        <v>74.91</v>
      </c>
      <c r="ED286" s="262">
        <v>103.63</v>
      </c>
      <c r="EE286" s="262">
        <f t="shared" si="168"/>
        <v>0.55829632547811769</v>
      </c>
      <c r="EF286" s="262">
        <f t="shared" si="169"/>
        <v>0.34911002077215103</v>
      </c>
      <c r="EG286" s="262">
        <f t="shared" si="170"/>
        <v>1.6402836473032019E-3</v>
      </c>
      <c r="EH286" s="262">
        <f t="shared" si="171"/>
        <v>5.8982164601389588E-2</v>
      </c>
      <c r="EI286" s="262">
        <f t="shared" si="172"/>
        <v>1.3414153713917342E-2</v>
      </c>
      <c r="EJ286" s="262">
        <f t="shared" si="173"/>
        <v>1.8557051787121265E-2</v>
      </c>
      <c r="EK286" s="262">
        <v>1.6185073E-3</v>
      </c>
      <c r="EP286" s="262">
        <v>1.4413789343490438E-3</v>
      </c>
      <c r="EQ286" s="262">
        <v>9.3254234242169508E-3</v>
      </c>
      <c r="EU286" s="262">
        <v>1124.28</v>
      </c>
    </row>
    <row r="287" spans="1:151">
      <c r="A287" s="352">
        <v>9564</v>
      </c>
      <c r="B287" s="262">
        <v>9</v>
      </c>
      <c r="C287" s="262">
        <v>5</v>
      </c>
      <c r="D287" s="262">
        <v>64</v>
      </c>
      <c r="E287" s="262" t="s">
        <v>188</v>
      </c>
      <c r="F287" s="262" t="s">
        <v>2761</v>
      </c>
      <c r="G287" s="262" t="s">
        <v>2762</v>
      </c>
      <c r="H287" s="262" t="s">
        <v>2202</v>
      </c>
      <c r="I287" s="262">
        <v>3.7736850154666758E-3</v>
      </c>
      <c r="J287" s="262">
        <v>5.3606237816764128</v>
      </c>
      <c r="K287" s="262">
        <v>2.6407328975232485</v>
      </c>
      <c r="L287" s="262">
        <v>4.0502375165709239</v>
      </c>
      <c r="M287" s="262">
        <v>3.0278235100428055</v>
      </c>
      <c r="N287" s="262">
        <v>2.5714285714285716</v>
      </c>
      <c r="O287" s="262">
        <v>5.2754039497307001</v>
      </c>
      <c r="P287" s="262">
        <v>3.1480144404332129</v>
      </c>
      <c r="Q287" s="262">
        <v>2.3698420784513501</v>
      </c>
      <c r="R287" s="262">
        <v>2.6326952922917743</v>
      </c>
      <c r="S287" s="262">
        <v>2.404438964241677</v>
      </c>
      <c r="T287" s="262">
        <v>2.404438964241677</v>
      </c>
      <c r="U287">
        <v>6156</v>
      </c>
      <c r="V287">
        <v>10861</v>
      </c>
      <c r="W287">
        <v>36208</v>
      </c>
      <c r="X287">
        <v>8475</v>
      </c>
      <c r="Y287">
        <v>5001</v>
      </c>
      <c r="Z287">
        <v>3896</v>
      </c>
      <c r="AA287">
        <v>4461</v>
      </c>
      <c r="AB287">
        <v>0</v>
      </c>
      <c r="AC287">
        <v>33000</v>
      </c>
      <c r="AD287">
        <v>28681</v>
      </c>
      <c r="AE287">
        <v>146651</v>
      </c>
      <c r="AF287">
        <v>24565</v>
      </c>
      <c r="AG287">
        <v>21668</v>
      </c>
      <c r="AH287">
        <v>9741</v>
      </c>
      <c r="AI287" s="262">
        <v>10725</v>
      </c>
      <c r="AJ287" s="262">
        <v>0</v>
      </c>
      <c r="AK287" s="262">
        <v>0.56628108895361862</v>
      </c>
      <c r="AL287" s="262">
        <v>9.0466054223616407E-2</v>
      </c>
      <c r="AM287" s="262">
        <v>0.14410150123235491</v>
      </c>
      <c r="AN287" s="262">
        <v>0.15310609455523191</v>
      </c>
      <c r="AO287" s="262">
        <v>4.6045261035178128E-2</v>
      </c>
      <c r="AP287" s="262">
        <v>8.4963343549065568E-2</v>
      </c>
      <c r="AQ287" s="262">
        <v>0.23883781022775075</v>
      </c>
      <c r="AR287" s="262">
        <v>0.31412625443182501</v>
      </c>
      <c r="AS287" s="262">
        <v>0.15593639204374737</v>
      </c>
      <c r="AT287" s="262">
        <v>8.0738086653446312E-2</v>
      </c>
      <c r="AU287" s="262">
        <v>6.3765699176732166E-2</v>
      </c>
      <c r="AV287" s="262">
        <v>3.0639685115077218E-2</v>
      </c>
      <c r="AW287" s="262">
        <v>1.2683282254672195E-2</v>
      </c>
      <c r="AX287" s="262">
        <v>6.8543056306712338E-3</v>
      </c>
      <c r="AY287" s="262">
        <v>1.14551409170122E-2</v>
      </c>
      <c r="AZ287" s="262">
        <v>40437</v>
      </c>
      <c r="BA287" s="262">
        <v>6460</v>
      </c>
      <c r="BB287" s="262">
        <v>10290</v>
      </c>
      <c r="BC287" s="262">
        <v>10933</v>
      </c>
      <c r="BD287" s="262">
        <v>3288</v>
      </c>
      <c r="BE287" s="262">
        <v>266267</v>
      </c>
      <c r="BF287" s="262">
        <v>1</v>
      </c>
      <c r="BG287" s="262">
        <v>2</v>
      </c>
      <c r="BH287" s="262">
        <v>3.26</v>
      </c>
      <c r="BI287" s="262">
        <v>8.9</v>
      </c>
      <c r="BJ287" s="262">
        <v>25</v>
      </c>
      <c r="BK287" s="262">
        <f t="shared" si="174"/>
        <v>266406</v>
      </c>
      <c r="BL287" s="262">
        <f t="shared" si="175"/>
        <v>139</v>
      </c>
      <c r="BM287" s="274">
        <f t="shared" si="176"/>
        <v>5.2203239605358529E-4</v>
      </c>
      <c r="BN287" s="262">
        <f t="shared" si="177"/>
        <v>2.1369664599264226E-3</v>
      </c>
      <c r="BO287" s="262">
        <f t="shared" si="164"/>
        <v>3.4139039323205701E-4</v>
      </c>
      <c r="BP287" s="262">
        <f t="shared" si="165"/>
        <v>5.4379367590679049E-4</v>
      </c>
      <c r="BQ287" s="262">
        <f t="shared" si="166"/>
        <v>5.7777417479970268E-4</v>
      </c>
      <c r="BR287" s="262">
        <f t="shared" si="167"/>
        <v>1.7376031160170331E-4</v>
      </c>
      <c r="BS287" s="262">
        <f t="shared" si="178"/>
        <v>228.65541121212721</v>
      </c>
      <c r="BT287" s="262">
        <f t="shared" si="179"/>
        <v>36.528772075830098</v>
      </c>
      <c r="BU287" s="262">
        <f t="shared" si="180"/>
        <v>58.185923322026582</v>
      </c>
      <c r="BV287" s="262">
        <f t="shared" si="181"/>
        <v>61.821836703568188</v>
      </c>
      <c r="BW287" s="262">
        <f t="shared" si="182"/>
        <v>18.592353341382253</v>
      </c>
      <c r="BX287" s="262">
        <f t="shared" si="183"/>
        <v>228.65541121212721</v>
      </c>
      <c r="BY287" s="262">
        <f t="shared" si="184"/>
        <v>73.057544151660196</v>
      </c>
      <c r="BZ287" s="262">
        <f t="shared" si="185"/>
        <v>189.68611002980666</v>
      </c>
      <c r="CA287" s="262">
        <f t="shared" si="186"/>
        <v>550.21434666175685</v>
      </c>
      <c r="CB287" s="262">
        <f t="shared" si="187"/>
        <v>464.80883353455636</v>
      </c>
      <c r="CC287" s="262">
        <f t="shared" si="188"/>
        <v>1506.4222455899071</v>
      </c>
      <c r="CD287" s="262">
        <f t="shared" si="189"/>
        <v>127.9906707820101</v>
      </c>
      <c r="CE287" s="262">
        <f t="shared" si="190"/>
        <v>359.79059041506434</v>
      </c>
      <c r="CF287" s="262">
        <f t="shared" si="191"/>
        <v>473.20677759993634</v>
      </c>
      <c r="CG287" s="262">
        <f t="shared" si="192"/>
        <v>234.90604987173003</v>
      </c>
      <c r="CH287" s="262">
        <f t="shared" si="193"/>
        <v>121.62564980111711</v>
      </c>
      <c r="CI287" s="262">
        <f t="shared" si="194"/>
        <v>96.058067745423358</v>
      </c>
      <c r="CJ287" s="262">
        <f t="shared" si="195"/>
        <v>46.156303255222277</v>
      </c>
      <c r="CK287" s="262">
        <f t="shared" si="196"/>
        <v>19.10637853553391</v>
      </c>
      <c r="CL287" s="262">
        <f t="shared" si="197"/>
        <v>10.325478480115304</v>
      </c>
      <c r="CM287" s="262">
        <f t="shared" si="198"/>
        <v>17.256279103754345</v>
      </c>
      <c r="CN287" s="262">
        <f>CD287*parameters!J$4+CE287*parameters!K$4+CF287*parameters!L$4+CG287*parameters!M$4+CH287*parameters!N$4+CI287*parameters!O$4+CJ287*parameters!P$4+CK287*parameters!Q$4+CL287*parameters!R$4+CM287*parameters!S$4</f>
        <v>113547.56121791761</v>
      </c>
      <c r="CO287" s="262">
        <f t="shared" si="199"/>
        <v>64299.836614510059</v>
      </c>
      <c r="CP287" s="262">
        <f t="shared" si="200"/>
        <v>10272.199830099538</v>
      </c>
      <c r="CQ287" s="262">
        <f t="shared" si="201"/>
        <v>16362.374032774649</v>
      </c>
      <c r="CR287" s="262">
        <f t="shared" si="202"/>
        <v>17384.823644346478</v>
      </c>
      <c r="CS287" s="262">
        <f t="shared" si="203"/>
        <v>5228.3270961868848</v>
      </c>
      <c r="CT287" s="349" t="s">
        <v>4567</v>
      </c>
      <c r="CU287" t="s">
        <v>4568</v>
      </c>
      <c r="CV287" t="s">
        <v>4569</v>
      </c>
      <c r="CW287">
        <v>244837</v>
      </c>
      <c r="CX287" s="262">
        <v>3.0706643986314029E-2</v>
      </c>
      <c r="CY287">
        <v>38593</v>
      </c>
      <c r="CZ287">
        <v>0.84237267999999998</v>
      </c>
      <c r="DA287">
        <v>156385</v>
      </c>
      <c r="DB287">
        <v>84245</v>
      </c>
      <c r="DC287">
        <v>1360</v>
      </c>
      <c r="DD287">
        <v>1882</v>
      </c>
      <c r="DE287">
        <v>390</v>
      </c>
      <c r="DF287">
        <v>575</v>
      </c>
      <c r="DG287">
        <v>131739</v>
      </c>
      <c r="DH287">
        <v>70968</v>
      </c>
      <c r="DI287">
        <v>1146</v>
      </c>
      <c r="DJ287">
        <v>1585</v>
      </c>
      <c r="DK287">
        <v>329</v>
      </c>
      <c r="DL287">
        <v>484</v>
      </c>
      <c r="DM287" s="262">
        <v>24646</v>
      </c>
      <c r="DN287" s="262">
        <v>13277</v>
      </c>
      <c r="DO287" s="262">
        <v>214</v>
      </c>
      <c r="DP287" s="262">
        <v>297</v>
      </c>
      <c r="DQ287" s="262">
        <v>61</v>
      </c>
      <c r="DR287" s="262">
        <v>91</v>
      </c>
      <c r="DS287" s="262">
        <v>0.63873107414320551</v>
      </c>
      <c r="DT287" s="262">
        <v>0.34408606542311826</v>
      </c>
      <c r="DU287" s="262">
        <v>5.5547159947230201E-3</v>
      </c>
      <c r="DV287" s="262">
        <v>7.6867466926975906E-3</v>
      </c>
      <c r="DW287" s="262">
        <v>1.5928964984867483E-3</v>
      </c>
      <c r="DX287" s="262">
        <v>2.3485012477689237E-3</v>
      </c>
      <c r="DY287" s="262">
        <v>12217.36</v>
      </c>
      <c r="DZ287" s="262">
        <v>7639.67</v>
      </c>
      <c r="EA287" s="262">
        <v>35.9</v>
      </c>
      <c r="EB287" s="262">
        <v>1290.7</v>
      </c>
      <c r="EC287" s="262">
        <v>293.54000000000002</v>
      </c>
      <c r="ED287" s="262">
        <v>406.09</v>
      </c>
      <c r="EE287" s="262">
        <f t="shared" si="168"/>
        <v>0.55829707273961926</v>
      </c>
      <c r="EF287" s="262">
        <f t="shared" si="169"/>
        <v>0.34911023311883144</v>
      </c>
      <c r="EG287" s="262">
        <f t="shared" si="170"/>
        <v>1.6405233955087129E-3</v>
      </c>
      <c r="EH287" s="262">
        <f t="shared" si="171"/>
        <v>5.8981157286437207E-2</v>
      </c>
      <c r="EI287" s="262">
        <f t="shared" si="172"/>
        <v>1.3413906337538374E-2</v>
      </c>
      <c r="EJ287" s="262">
        <f t="shared" si="173"/>
        <v>1.855710712206499E-2</v>
      </c>
      <c r="EK287" s="262">
        <v>6.3423619999999998E-3</v>
      </c>
      <c r="EP287" s="262">
        <v>6.0630098265681276E-3</v>
      </c>
      <c r="EQ287" s="262">
        <v>3.9226418889957371E-2</v>
      </c>
      <c r="EU287" s="262">
        <v>4729.1499999999996</v>
      </c>
    </row>
    <row r="288" spans="1:151">
      <c r="A288" s="352">
        <v>9565</v>
      </c>
      <c r="B288" s="262">
        <v>9</v>
      </c>
      <c r="C288" s="262">
        <v>5</v>
      </c>
      <c r="D288" s="262">
        <v>65</v>
      </c>
      <c r="E288" s="262" t="s">
        <v>188</v>
      </c>
      <c r="F288" s="262" t="s">
        <v>2763</v>
      </c>
      <c r="G288" s="262" t="s">
        <v>2764</v>
      </c>
      <c r="H288" s="262" t="s">
        <v>2202</v>
      </c>
      <c r="I288" s="262">
        <v>5.0706514288879055E-4</v>
      </c>
      <c r="J288" s="262">
        <v>2.3479452054794518</v>
      </c>
      <c r="K288" s="262">
        <v>1.8405438813349815</v>
      </c>
      <c r="L288" s="262">
        <v>2.0091047040971168</v>
      </c>
      <c r="M288" s="262">
        <v>1.7144089732528041</v>
      </c>
      <c r="N288" s="262">
        <v>1.8113207547169812</v>
      </c>
      <c r="O288" s="262">
        <v>2.9566074950690333</v>
      </c>
      <c r="P288" s="262">
        <v>1.8717948717948718</v>
      </c>
      <c r="Q288" s="262">
        <v>1.4487951807228916</v>
      </c>
      <c r="R288" s="262">
        <v>1.7655677655677655</v>
      </c>
      <c r="S288" s="262">
        <v>1.1879194630872483</v>
      </c>
      <c r="T288" s="262">
        <v>1.1879194630872483</v>
      </c>
      <c r="U288">
        <v>730</v>
      </c>
      <c r="V288">
        <v>809</v>
      </c>
      <c r="W288">
        <v>4613</v>
      </c>
      <c r="X288">
        <v>1636</v>
      </c>
      <c r="Y288">
        <v>1053</v>
      </c>
      <c r="Z288">
        <v>605</v>
      </c>
      <c r="AA288">
        <v>820</v>
      </c>
      <c r="AB288">
        <v>0</v>
      </c>
      <c r="AC288">
        <v>1714</v>
      </c>
      <c r="AD288">
        <v>1489</v>
      </c>
      <c r="AE288">
        <v>9268</v>
      </c>
      <c r="AF288">
        <v>2851</v>
      </c>
      <c r="AG288">
        <v>2521</v>
      </c>
      <c r="AH288">
        <v>963</v>
      </c>
      <c r="AI288" s="262">
        <v>974</v>
      </c>
      <c r="AJ288" s="262">
        <v>0</v>
      </c>
      <c r="AK288" s="262">
        <v>0.65940594059405944</v>
      </c>
      <c r="AL288" s="262">
        <v>0.16466909848879624</v>
      </c>
      <c r="AM288" s="262">
        <v>0.13600833767587284</v>
      </c>
      <c r="AN288" s="262">
        <v>3.3246482542991139E-2</v>
      </c>
      <c r="AO288" s="262">
        <v>6.6701406982803543E-3</v>
      </c>
      <c r="AP288" s="262">
        <v>3.4346520571037244E-2</v>
      </c>
      <c r="AQ288" s="262">
        <v>0.1341200021071485</v>
      </c>
      <c r="AR288" s="262">
        <v>0.24716851920139071</v>
      </c>
      <c r="AS288" s="262">
        <v>0.1875888953273982</v>
      </c>
      <c r="AT288" s="262">
        <v>0.13959858821050414</v>
      </c>
      <c r="AU288" s="262">
        <v>0.1212137175367434</v>
      </c>
      <c r="AV288" s="262">
        <v>6.9167149554864873E-2</v>
      </c>
      <c r="AW288" s="262">
        <v>2.507506716535848E-2</v>
      </c>
      <c r="AX288" s="262">
        <v>1.4065216246114945E-2</v>
      </c>
      <c r="AY288" s="262">
        <v>2.76563240794395E-2</v>
      </c>
      <c r="AZ288" s="262">
        <v>6327</v>
      </c>
      <c r="BA288" s="262">
        <v>1580</v>
      </c>
      <c r="BB288" s="262">
        <v>1305</v>
      </c>
      <c r="BC288" s="262">
        <v>319</v>
      </c>
      <c r="BD288" s="262">
        <v>64</v>
      </c>
      <c r="BE288" s="262">
        <v>18983</v>
      </c>
      <c r="BF288" s="262">
        <v>1</v>
      </c>
      <c r="BG288" s="262">
        <v>2</v>
      </c>
      <c r="BH288" s="262">
        <v>3.36</v>
      </c>
      <c r="BI288" s="262">
        <v>7.7</v>
      </c>
      <c r="BJ288" s="262">
        <v>41</v>
      </c>
      <c r="BK288" s="262">
        <f t="shared" si="174"/>
        <v>18952</v>
      </c>
      <c r="BL288" s="262">
        <f t="shared" si="175"/>
        <v>-31</v>
      </c>
      <c r="BM288" s="274">
        <f t="shared" si="176"/>
        <v>-1.633040088500237E-3</v>
      </c>
      <c r="BN288" s="262">
        <f t="shared" si="177"/>
        <v>3.3436176748904409E-4</v>
      </c>
      <c r="BO288" s="262">
        <f t="shared" si="164"/>
        <v>8.3497959954589794E-5</v>
      </c>
      <c r="BP288" s="262">
        <f t="shared" si="165"/>
        <v>6.8965087177683341E-5</v>
      </c>
      <c r="BQ288" s="262">
        <f t="shared" si="166"/>
        <v>1.6858132421211485E-5</v>
      </c>
      <c r="BR288" s="262">
        <f t="shared" si="167"/>
        <v>3.3821958462618649E-6</v>
      </c>
      <c r="BS288" s="262">
        <f t="shared" si="178"/>
        <v>35.77670912132772</v>
      </c>
      <c r="BT288" s="262">
        <f t="shared" si="179"/>
        <v>8.9342817151411076</v>
      </c>
      <c r="BU288" s="262">
        <f t="shared" si="180"/>
        <v>7.3792643280121171</v>
      </c>
      <c r="BV288" s="262">
        <f t="shared" si="181"/>
        <v>1.8038201690696289</v>
      </c>
      <c r="BW288" s="262">
        <f t="shared" si="182"/>
        <v>0.36189495555001955</v>
      </c>
      <c r="BX288" s="262">
        <f t="shared" si="183"/>
        <v>35.77670912132772</v>
      </c>
      <c r="BY288" s="262">
        <f t="shared" si="184"/>
        <v>17.868563430282215</v>
      </c>
      <c r="BZ288" s="262">
        <f t="shared" si="185"/>
        <v>24.794328142120712</v>
      </c>
      <c r="CA288" s="262">
        <f t="shared" si="186"/>
        <v>13.889415301836143</v>
      </c>
      <c r="CB288" s="262">
        <f t="shared" si="187"/>
        <v>14.837693177550802</v>
      </c>
      <c r="CC288" s="262">
        <f t="shared" si="188"/>
        <v>107.1667091731176</v>
      </c>
      <c r="CD288" s="262">
        <f t="shared" si="189"/>
        <v>3.6808035811448492</v>
      </c>
      <c r="CE288" s="262">
        <f t="shared" si="190"/>
        <v>14.373199260114703</v>
      </c>
      <c r="CF288" s="262">
        <f t="shared" si="191"/>
        <v>26.488236814005571</v>
      </c>
      <c r="CG288" s="262">
        <f t="shared" si="192"/>
        <v>20.10328458965768</v>
      </c>
      <c r="CH288" s="262">
        <f t="shared" si="193"/>
        <v>14.960321303732899</v>
      </c>
      <c r="CI288" s="262">
        <f t="shared" si="194"/>
        <v>12.990075215052604</v>
      </c>
      <c r="CJ288" s="262">
        <f t="shared" si="195"/>
        <v>7.4124158006797343</v>
      </c>
      <c r="CK288" s="262">
        <f t="shared" si="196"/>
        <v>2.6872124304063623</v>
      </c>
      <c r="CL288" s="262">
        <f t="shared" si="197"/>
        <v>1.5073229389044092</v>
      </c>
      <c r="CM288" s="262">
        <f t="shared" si="198"/>
        <v>2.963837239418782</v>
      </c>
      <c r="CN288" s="262">
        <f>CD288*parameters!J$4+CE288*parameters!K$4+CF288*parameters!L$4+CG288*parameters!M$4+CH288*parameters!N$4+CI288*parameters!O$4+CJ288*parameters!P$4+CK288*parameters!Q$4+CL288*parameters!R$4+CM288*parameters!S$4</f>
        <v>10138.94847179572</v>
      </c>
      <c r="CO288" s="262">
        <f t="shared" si="199"/>
        <v>6685.6828536791581</v>
      </c>
      <c r="CP288" s="262">
        <f t="shared" si="200"/>
        <v>1669.5715044749595</v>
      </c>
      <c r="CQ288" s="262">
        <f t="shared" si="201"/>
        <v>1378.9815274302671</v>
      </c>
      <c r="CR288" s="262">
        <f t="shared" si="202"/>
        <v>337.08437337184313</v>
      </c>
      <c r="CS288" s="262">
        <f t="shared" si="203"/>
        <v>67.628212839492036</v>
      </c>
      <c r="CT288" s="349" t="s">
        <v>4570</v>
      </c>
      <c r="CU288" t="s">
        <v>4571</v>
      </c>
      <c r="CV288" t="s">
        <v>4572</v>
      </c>
      <c r="CW288">
        <v>25888</v>
      </c>
      <c r="CX288" s="262">
        <v>3.2467870441056606E-3</v>
      </c>
      <c r="CY288">
        <v>3041</v>
      </c>
      <c r="CZ288">
        <v>0.88253245000000002</v>
      </c>
      <c r="DA288">
        <v>17480</v>
      </c>
      <c r="DB288">
        <v>7826</v>
      </c>
      <c r="DC288">
        <v>120</v>
      </c>
      <c r="DD288">
        <v>373</v>
      </c>
      <c r="DE288">
        <v>35</v>
      </c>
      <c r="DF288">
        <v>54</v>
      </c>
      <c r="DG288">
        <v>15426</v>
      </c>
      <c r="DH288">
        <v>6906</v>
      </c>
      <c r="DI288">
        <v>106</v>
      </c>
      <c r="DJ288">
        <v>329</v>
      </c>
      <c r="DK288">
        <v>31</v>
      </c>
      <c r="DL288">
        <v>48</v>
      </c>
      <c r="DM288" s="262">
        <v>2054</v>
      </c>
      <c r="DN288" s="262">
        <v>920</v>
      </c>
      <c r="DO288" s="262">
        <v>14</v>
      </c>
      <c r="DP288" s="262">
        <v>44</v>
      </c>
      <c r="DQ288" s="262">
        <v>4</v>
      </c>
      <c r="DR288" s="262">
        <v>6</v>
      </c>
      <c r="DS288" s="262">
        <v>0.67521631644004942</v>
      </c>
      <c r="DT288" s="262">
        <v>0.30230222496909764</v>
      </c>
      <c r="DU288" s="262">
        <v>4.6353522867737945E-3</v>
      </c>
      <c r="DV288" s="262">
        <v>1.4408220024721878E-2</v>
      </c>
      <c r="DW288" s="262">
        <v>1.3519777503090235E-3</v>
      </c>
      <c r="DX288" s="262">
        <v>2.0859085290482076E-3</v>
      </c>
      <c r="DY288" s="262">
        <v>1291.82</v>
      </c>
      <c r="DZ288" s="262">
        <v>807.79</v>
      </c>
      <c r="EA288" s="262">
        <v>3.8</v>
      </c>
      <c r="EB288" s="262">
        <v>136.47</v>
      </c>
      <c r="EC288" s="262">
        <v>31.04</v>
      </c>
      <c r="ED288" s="262">
        <v>42.93</v>
      </c>
      <c r="EE288" s="262">
        <f t="shared" si="168"/>
        <v>0.55829893899777439</v>
      </c>
      <c r="EF288" s="262">
        <f t="shared" si="169"/>
        <v>0.3491107893770124</v>
      </c>
      <c r="EG288" s="262">
        <f t="shared" si="170"/>
        <v>1.6422845041813431E-3</v>
      </c>
      <c r="EH288" s="262">
        <f t="shared" si="171"/>
        <v>5.8979622706744186E-2</v>
      </c>
      <c r="EI288" s="262">
        <f t="shared" si="172"/>
        <v>1.3414871318365497E-2</v>
      </c>
      <c r="EJ288" s="262">
        <f t="shared" si="173"/>
        <v>1.8553493095922385E-2</v>
      </c>
      <c r="EK288" s="262">
        <v>6.7061550000000001E-4</v>
      </c>
      <c r="EP288" s="262">
        <v>4.7960355864369375E-4</v>
      </c>
      <c r="EQ288" s="262">
        <v>3.1029357745772693E-3</v>
      </c>
      <c r="EU288" s="262">
        <v>374.09</v>
      </c>
    </row>
    <row r="289" spans="1:151">
      <c r="A289" s="352">
        <v>9571</v>
      </c>
      <c r="B289" s="262">
        <v>9</v>
      </c>
      <c r="C289" s="262">
        <v>5</v>
      </c>
      <c r="D289" s="262">
        <v>71</v>
      </c>
      <c r="E289" s="262" t="s">
        <v>188</v>
      </c>
      <c r="F289" s="262" t="s">
        <v>2755</v>
      </c>
      <c r="G289" s="262" t="s">
        <v>2765</v>
      </c>
      <c r="H289" s="262" t="s">
        <v>2202</v>
      </c>
      <c r="I289" s="262">
        <v>2.7966531903777796E-3</v>
      </c>
      <c r="J289" s="262">
        <v>1.3895496458639582</v>
      </c>
      <c r="K289" s="262">
        <v>1.3872161895360315</v>
      </c>
      <c r="L289" s="262">
        <v>1.5925830807951102</v>
      </c>
      <c r="M289" s="262">
        <v>1.470509158124685</v>
      </c>
      <c r="N289" s="262">
        <v>1.4193804606830818</v>
      </c>
      <c r="O289" s="262">
        <v>1.699299008943679</v>
      </c>
      <c r="P289" s="262">
        <v>1.4828750602990834</v>
      </c>
      <c r="Q289" s="262">
        <v>1.2934086629001884</v>
      </c>
      <c r="R289" s="262">
        <v>1.2858738135120045</v>
      </c>
      <c r="S289" s="262">
        <v>1.4261838440111421</v>
      </c>
      <c r="T289" s="262">
        <v>1.4261838440111421</v>
      </c>
      <c r="U289">
        <v>7483</v>
      </c>
      <c r="V289">
        <v>4052</v>
      </c>
      <c r="W289">
        <v>19469</v>
      </c>
      <c r="X289">
        <v>8469</v>
      </c>
      <c r="Y289">
        <v>8283</v>
      </c>
      <c r="Z289">
        <v>4446</v>
      </c>
      <c r="AA289">
        <v>3949</v>
      </c>
      <c r="AB289">
        <v>0</v>
      </c>
      <c r="AC289">
        <v>10398</v>
      </c>
      <c r="AD289">
        <v>5621</v>
      </c>
      <c r="AE289">
        <v>31006</v>
      </c>
      <c r="AF289">
        <v>12325</v>
      </c>
      <c r="AG289">
        <v>13178</v>
      </c>
      <c r="AH289">
        <v>5737</v>
      </c>
      <c r="AI289" s="262">
        <v>5632</v>
      </c>
      <c r="AJ289" s="262">
        <v>0</v>
      </c>
      <c r="AK289" s="262">
        <v>0.68473167044595618</v>
      </c>
      <c r="AL289" s="262">
        <v>0.23185941043083899</v>
      </c>
      <c r="AM289" s="262">
        <v>7.4943310657596365E-2</v>
      </c>
      <c r="AN289" s="262">
        <v>7.2373393801965233E-3</v>
      </c>
      <c r="AO289" s="262">
        <v>1.2282690854119426E-3</v>
      </c>
      <c r="AP289" s="262">
        <v>2.6334043814400486E-2</v>
      </c>
      <c r="AQ289" s="262">
        <v>7.3150121706668014E-2</v>
      </c>
      <c r="AR289" s="262">
        <v>0.15013431875796138</v>
      </c>
      <c r="AS289" s="262">
        <v>0.18445181551034823</v>
      </c>
      <c r="AT289" s="262">
        <v>0.17323966754530892</v>
      </c>
      <c r="AU289" s="262">
        <v>0.16220408883956161</v>
      </c>
      <c r="AV289" s="262">
        <v>9.6848238721638558E-2</v>
      </c>
      <c r="AW289" s="262">
        <v>4.4659410510915765E-2</v>
      </c>
      <c r="AX289" s="262">
        <v>3.0155507069076416E-2</v>
      </c>
      <c r="AY289" s="262">
        <v>5.8822787524120623E-2</v>
      </c>
      <c r="AZ289" s="262">
        <v>36236</v>
      </c>
      <c r="BA289" s="262">
        <v>12270</v>
      </c>
      <c r="BB289" s="262">
        <v>3966</v>
      </c>
      <c r="BC289" s="262">
        <v>383</v>
      </c>
      <c r="BD289" s="262">
        <v>65</v>
      </c>
      <c r="BE289" s="262">
        <v>79493</v>
      </c>
      <c r="BF289" s="262">
        <v>1</v>
      </c>
      <c r="BG289" s="262">
        <v>2</v>
      </c>
      <c r="BH289" s="262">
        <v>3.61</v>
      </c>
      <c r="BI289" s="262">
        <v>8.3000000000000007</v>
      </c>
      <c r="BJ289" s="262">
        <v>19</v>
      </c>
      <c r="BK289" s="262">
        <f t="shared" si="174"/>
        <v>79507</v>
      </c>
      <c r="BL289" s="262">
        <f t="shared" si="175"/>
        <v>14</v>
      </c>
      <c r="BM289" s="274">
        <f t="shared" si="176"/>
        <v>1.7611613601197588E-4</v>
      </c>
      <c r="BN289" s="262">
        <f t="shared" si="177"/>
        <v>1.9149570107053898E-3</v>
      </c>
      <c r="BO289" s="262">
        <f t="shared" si="164"/>
        <v>6.4843035990051691E-4</v>
      </c>
      <c r="BP289" s="262">
        <f t="shared" si="165"/>
        <v>2.0959044884803996E-4</v>
      </c>
      <c r="BQ289" s="262">
        <f t="shared" si="166"/>
        <v>2.024032826747335E-5</v>
      </c>
      <c r="BR289" s="262">
        <f t="shared" si="167"/>
        <v>3.4350426563597068E-6</v>
      </c>
      <c r="BS289" s="262">
        <f t="shared" si="178"/>
        <v>204.90040014547671</v>
      </c>
      <c r="BT289" s="262">
        <f t="shared" si="179"/>
        <v>69.382048509355315</v>
      </c>
      <c r="BU289" s="262">
        <f t="shared" si="180"/>
        <v>22.426178026740274</v>
      </c>
      <c r="BV289" s="262">
        <f t="shared" si="181"/>
        <v>2.1657151246196484</v>
      </c>
      <c r="BW289" s="262">
        <f t="shared" si="182"/>
        <v>0.36754956423048862</v>
      </c>
      <c r="BX289" s="262">
        <f t="shared" si="183"/>
        <v>204.90040014547671</v>
      </c>
      <c r="BY289" s="262">
        <f t="shared" si="184"/>
        <v>138.76409701871063</v>
      </c>
      <c r="BZ289" s="262">
        <f t="shared" si="185"/>
        <v>80.95850267653239</v>
      </c>
      <c r="CA289" s="262">
        <f t="shared" si="186"/>
        <v>17.975435534343084</v>
      </c>
      <c r="CB289" s="262">
        <f t="shared" si="187"/>
        <v>6.9834417203792842</v>
      </c>
      <c r="CC289" s="262">
        <f t="shared" si="188"/>
        <v>449.58187709544205</v>
      </c>
      <c r="CD289" s="262">
        <f t="shared" si="189"/>
        <v>11.839308849591786</v>
      </c>
      <c r="CE289" s="262">
        <f t="shared" si="190"/>
        <v>32.886969026643847</v>
      </c>
      <c r="CF289" s="262">
        <f t="shared" si="191"/>
        <v>67.497668843649706</v>
      </c>
      <c r="CG289" s="262">
        <f t="shared" si="192"/>
        <v>82.926193450804533</v>
      </c>
      <c r="CH289" s="262">
        <f t="shared" si="193"/>
        <v>77.88541492241032</v>
      </c>
      <c r="CI289" s="262">
        <f t="shared" si="194"/>
        <v>72.924018733045955</v>
      </c>
      <c r="CJ289" s="262">
        <f t="shared" si="195"/>
        <v>43.541212957861738</v>
      </c>
      <c r="CK289" s="262">
        <f t="shared" si="196"/>
        <v>20.078061607473423</v>
      </c>
      <c r="CL289" s="262">
        <f t="shared" si="197"/>
        <v>13.557369472880247</v>
      </c>
      <c r="CM289" s="262">
        <f t="shared" si="198"/>
        <v>26.445659231080501</v>
      </c>
      <c r="CN289" s="262">
        <f>CD289*parameters!J$4+CE289*parameters!K$4+CF289*parameters!L$4+CG289*parameters!M$4+CH289*parameters!N$4+CI289*parameters!O$4+CJ289*parameters!P$4+CK289*parameters!Q$4+CL289*parameters!R$4+CM289*parameters!S$4</f>
        <v>50280.121472280836</v>
      </c>
      <c r="CO289" s="262">
        <f t="shared" si="199"/>
        <v>34428.391565940445</v>
      </c>
      <c r="CP289" s="262">
        <f t="shared" si="200"/>
        <v>11657.919320954003</v>
      </c>
      <c r="CQ289" s="262">
        <f t="shared" si="201"/>
        <v>3768.1587633988242</v>
      </c>
      <c r="CR289" s="262">
        <f t="shared" si="202"/>
        <v>363.89430317240289</v>
      </c>
      <c r="CS289" s="262">
        <f t="shared" si="203"/>
        <v>61.757518815159763</v>
      </c>
      <c r="CT289" s="349" t="s">
        <v>4573</v>
      </c>
      <c r="CU289" t="s">
        <v>4574</v>
      </c>
      <c r="CV289" t="s">
        <v>4422</v>
      </c>
      <c r="CW289">
        <v>122224</v>
      </c>
      <c r="CX289" s="262">
        <v>1.5328928448654598E-2</v>
      </c>
      <c r="CY289">
        <v>7895</v>
      </c>
      <c r="CZ289">
        <v>0.93540548999999995</v>
      </c>
      <c r="DA289">
        <v>75476</v>
      </c>
      <c r="DB289">
        <v>44985</v>
      </c>
      <c r="DC289">
        <v>1013</v>
      </c>
      <c r="DD289">
        <v>418</v>
      </c>
      <c r="DE289">
        <v>125</v>
      </c>
      <c r="DF289">
        <v>199</v>
      </c>
      <c r="DG289">
        <v>70600</v>
      </c>
      <c r="DH289">
        <v>42079</v>
      </c>
      <c r="DI289">
        <v>951</v>
      </c>
      <c r="DJ289">
        <v>395</v>
      </c>
      <c r="DK289">
        <v>122</v>
      </c>
      <c r="DL289">
        <v>193</v>
      </c>
      <c r="DM289" s="262">
        <v>4876</v>
      </c>
      <c r="DN289" s="262">
        <v>2906</v>
      </c>
      <c r="DO289" s="262">
        <v>62</v>
      </c>
      <c r="DP289" s="262">
        <v>23</v>
      </c>
      <c r="DQ289" s="262">
        <v>3</v>
      </c>
      <c r="DR289" s="262">
        <v>6</v>
      </c>
      <c r="DS289" s="262">
        <v>0.61752192695378971</v>
      </c>
      <c r="DT289" s="262">
        <v>0.36805373740018327</v>
      </c>
      <c r="DU289" s="262">
        <v>8.2880612645634243E-3</v>
      </c>
      <c r="DV289" s="262">
        <v>3.4199502552690144E-3</v>
      </c>
      <c r="DW289" s="262">
        <v>1.0227123969105904E-3</v>
      </c>
      <c r="DX289" s="262">
        <v>1.6281581358816599E-3</v>
      </c>
      <c r="DY289" s="262">
        <v>6098.97</v>
      </c>
      <c r="DZ289" s="262">
        <v>3813.76</v>
      </c>
      <c r="EA289" s="262">
        <v>17.920000000000002</v>
      </c>
      <c r="EB289" s="262">
        <v>644.32000000000005</v>
      </c>
      <c r="EC289" s="262">
        <v>146.53</v>
      </c>
      <c r="ED289" s="262">
        <v>202.71</v>
      </c>
      <c r="EE289" s="262">
        <f t="shared" si="168"/>
        <v>0.55829849481106653</v>
      </c>
      <c r="EF289" s="262">
        <f t="shared" si="169"/>
        <v>0.34911082815141786</v>
      </c>
      <c r="EG289" s="262">
        <f t="shared" si="170"/>
        <v>1.6403932183654472E-3</v>
      </c>
      <c r="EH289" s="262">
        <f t="shared" si="171"/>
        <v>5.8980924021050499E-2</v>
      </c>
      <c r="EI289" s="262">
        <f t="shared" si="172"/>
        <v>1.3413326913342018E-2</v>
      </c>
      <c r="EJ289" s="262">
        <f t="shared" si="173"/>
        <v>1.8556032884757802E-2</v>
      </c>
      <c r="EK289" s="262">
        <v>3.1661373E-3</v>
      </c>
      <c r="EP289" s="262">
        <v>2.223575697178994E-3</v>
      </c>
      <c r="EQ289" s="262">
        <v>1.4386074610808177E-2</v>
      </c>
      <c r="EU289" s="262">
        <v>1734.39</v>
      </c>
    </row>
    <row r="290" spans="1:151">
      <c r="A290" s="352">
        <v>9572</v>
      </c>
      <c r="B290" s="262">
        <v>9</v>
      </c>
      <c r="C290" s="262">
        <v>5</v>
      </c>
      <c r="D290" s="262">
        <v>72</v>
      </c>
      <c r="E290" s="262" t="s">
        <v>188</v>
      </c>
      <c r="F290" s="262" t="s">
        <v>2766</v>
      </c>
      <c r="G290" s="262" t="s">
        <v>2767</v>
      </c>
      <c r="H290" s="262" t="s">
        <v>2202</v>
      </c>
      <c r="I290" s="262">
        <v>1.973194195433211E-3</v>
      </c>
      <c r="J290" s="262">
        <v>1.4036144578313252</v>
      </c>
      <c r="K290" s="262">
        <v>1.467997651203758</v>
      </c>
      <c r="L290" s="262">
        <v>1.6728762055753732</v>
      </c>
      <c r="M290" s="262">
        <v>1.4251792828685259</v>
      </c>
      <c r="N290" s="262">
        <v>1.4811475409836066</v>
      </c>
      <c r="O290" s="262">
        <v>2.0386424731182795</v>
      </c>
      <c r="P290" s="262">
        <v>1.5928443649373882</v>
      </c>
      <c r="Q290" s="262">
        <v>1.3134969325153374</v>
      </c>
      <c r="R290" s="262">
        <v>1.2561359345500314</v>
      </c>
      <c r="S290" s="262">
        <v>1.3712500000000001</v>
      </c>
      <c r="T290" s="262">
        <v>1.3712500000000001</v>
      </c>
      <c r="U290">
        <v>1992</v>
      </c>
      <c r="V290">
        <v>1703</v>
      </c>
      <c r="W290">
        <v>15138</v>
      </c>
      <c r="X290">
        <v>8715</v>
      </c>
      <c r="Y290">
        <v>5771</v>
      </c>
      <c r="Z290">
        <v>3219</v>
      </c>
      <c r="AA290">
        <v>4400</v>
      </c>
      <c r="AB290">
        <v>0</v>
      </c>
      <c r="AC290">
        <v>2796</v>
      </c>
      <c r="AD290">
        <v>2500</v>
      </c>
      <c r="AE290">
        <v>25324</v>
      </c>
      <c r="AF290">
        <v>12557</v>
      </c>
      <c r="AG290">
        <v>10519</v>
      </c>
      <c r="AH290">
        <v>4137</v>
      </c>
      <c r="AI290" s="262">
        <v>6034</v>
      </c>
      <c r="AJ290" s="262">
        <v>0</v>
      </c>
      <c r="AK290" s="262">
        <v>0.68648561786919493</v>
      </c>
      <c r="AL290" s="262">
        <v>0.20641169853768279</v>
      </c>
      <c r="AM290" s="262">
        <v>9.2747335154534261E-2</v>
      </c>
      <c r="AN290" s="262">
        <v>1.2775188815683753E-2</v>
      </c>
      <c r="AO290" s="262">
        <v>1.5801596229042798E-3</v>
      </c>
      <c r="AP290" s="262">
        <v>2.4062446970982521E-2</v>
      </c>
      <c r="AQ290" s="262">
        <v>7.681995587985746E-2</v>
      </c>
      <c r="AR290" s="262">
        <v>0.15309689462073647</v>
      </c>
      <c r="AS290" s="262">
        <v>0.18253860512472425</v>
      </c>
      <c r="AT290" s="262">
        <v>0.16587476667232309</v>
      </c>
      <c r="AU290" s="262">
        <v>0.16870863736636688</v>
      </c>
      <c r="AV290" s="262">
        <v>0.10950279993212286</v>
      </c>
      <c r="AW290" s="262">
        <v>4.59867639572374E-2</v>
      </c>
      <c r="AX290" s="262">
        <v>2.7337519090446294E-2</v>
      </c>
      <c r="AY290" s="262">
        <v>4.6071610385202785E-2</v>
      </c>
      <c r="AZ290" s="262">
        <v>25632</v>
      </c>
      <c r="BA290" s="262">
        <v>7707</v>
      </c>
      <c r="BB290" s="262">
        <v>3463</v>
      </c>
      <c r="BC290" s="262">
        <v>477</v>
      </c>
      <c r="BD290" s="262">
        <v>59</v>
      </c>
      <c r="BE290" s="262">
        <v>58936</v>
      </c>
      <c r="BF290" s="262">
        <v>1</v>
      </c>
      <c r="BG290" s="262">
        <v>2</v>
      </c>
      <c r="BH290" s="262">
        <v>3.23</v>
      </c>
      <c r="BI290" s="262">
        <v>8.5</v>
      </c>
      <c r="BJ290" s="262">
        <v>45</v>
      </c>
      <c r="BK290" s="262">
        <f t="shared" si="174"/>
        <v>58941</v>
      </c>
      <c r="BL290" s="262">
        <f t="shared" si="175"/>
        <v>5</v>
      </c>
      <c r="BM290" s="274">
        <f t="shared" si="176"/>
        <v>8.48377901452423E-5</v>
      </c>
      <c r="BN290" s="262">
        <f t="shared" si="177"/>
        <v>1.354569436427877E-3</v>
      </c>
      <c r="BO290" s="262">
        <f t="shared" si="164"/>
        <v>4.072903654240655E-4</v>
      </c>
      <c r="BP290" s="262">
        <f t="shared" si="165"/>
        <v>1.8300850336882559E-4</v>
      </c>
      <c r="BQ290" s="262">
        <f t="shared" si="166"/>
        <v>2.5207928416670462E-5</v>
      </c>
      <c r="BR290" s="262">
        <f t="shared" si="167"/>
        <v>3.1179617957726567E-6</v>
      </c>
      <c r="BS290" s="262">
        <f t="shared" si="178"/>
        <v>144.93892969778284</v>
      </c>
      <c r="BT290" s="262">
        <f t="shared" si="179"/>
        <v>43.580069100375006</v>
      </c>
      <c r="BU290" s="262">
        <f t="shared" si="180"/>
        <v>19.581909860464339</v>
      </c>
      <c r="BV290" s="262">
        <f t="shared" si="181"/>
        <v>2.6972483405837395</v>
      </c>
      <c r="BW290" s="262">
        <f t="shared" si="182"/>
        <v>0.33362191214767428</v>
      </c>
      <c r="BX290" s="262">
        <f t="shared" si="183"/>
        <v>144.93892969778284</v>
      </c>
      <c r="BY290" s="262">
        <f t="shared" si="184"/>
        <v>87.160138200750012</v>
      </c>
      <c r="BZ290" s="262">
        <f t="shared" si="185"/>
        <v>63.249568849299813</v>
      </c>
      <c r="CA290" s="262">
        <f t="shared" si="186"/>
        <v>22.926610894961787</v>
      </c>
      <c r="CB290" s="262">
        <f t="shared" si="187"/>
        <v>15.012986046645343</v>
      </c>
      <c r="CC290" s="262">
        <f t="shared" si="188"/>
        <v>333.28823368943978</v>
      </c>
      <c r="CD290" s="262">
        <f t="shared" si="189"/>
        <v>8.0197304492045749</v>
      </c>
      <c r="CE290" s="262">
        <f t="shared" si="190"/>
        <v>25.603187407298385</v>
      </c>
      <c r="CF290" s="262">
        <f t="shared" si="191"/>
        <v>51.025393591483557</v>
      </c>
      <c r="CG290" s="262">
        <f t="shared" si="192"/>
        <v>60.837969282153466</v>
      </c>
      <c r="CH290" s="262">
        <f t="shared" si="193"/>
        <v>55.284107997866514</v>
      </c>
      <c r="CI290" s="262">
        <f t="shared" si="194"/>
        <v>56.228603755988637</v>
      </c>
      <c r="CJ290" s="262">
        <f t="shared" si="195"/>
        <v>36.495994773425338</v>
      </c>
      <c r="CK290" s="262">
        <f t="shared" si="196"/>
        <v>15.326847332400845</v>
      </c>
      <c r="CL290" s="262">
        <f t="shared" si="197"/>
        <v>9.1112734511061859</v>
      </c>
      <c r="CM290" s="262">
        <f t="shared" si="198"/>
        <v>15.355125648512287</v>
      </c>
      <c r="CN290" s="262">
        <f>CD290*parameters!J$4+CE290*parameters!K$4+CF290*parameters!L$4+CG290*parameters!M$4+CH290*parameters!N$4+CI290*parameters!O$4+CJ290*parameters!P$4+CK290*parameters!Q$4+CL290*parameters!R$4+CM290*parameters!S$4</f>
        <v>36819.979441114105</v>
      </c>
      <c r="CO290" s="262">
        <f t="shared" si="199"/>
        <v>25276.386336564272</v>
      </c>
      <c r="CP290" s="262">
        <f t="shared" si="200"/>
        <v>7600.0744965629228</v>
      </c>
      <c r="CQ290" s="262">
        <f t="shared" si="201"/>
        <v>3414.9549736080708</v>
      </c>
      <c r="CR290" s="262">
        <f t="shared" si="202"/>
        <v>470.38218954982665</v>
      </c>
      <c r="CS290" s="262">
        <f t="shared" si="203"/>
        <v>58.181444829014197</v>
      </c>
      <c r="CT290" s="349" t="s">
        <v>4575</v>
      </c>
      <c r="CU290" t="s">
        <v>4576</v>
      </c>
      <c r="CV290" t="s">
        <v>4577</v>
      </c>
      <c r="CW290">
        <v>90300</v>
      </c>
      <c r="CX290" s="262">
        <v>1.1325126316545935E-2</v>
      </c>
      <c r="CY290">
        <v>7584</v>
      </c>
      <c r="CZ290">
        <v>0.91601328999999998</v>
      </c>
      <c r="DA290">
        <v>57125</v>
      </c>
      <c r="DB290">
        <v>31725</v>
      </c>
      <c r="DC290">
        <v>582</v>
      </c>
      <c r="DD290">
        <v>410</v>
      </c>
      <c r="DE290">
        <v>219</v>
      </c>
      <c r="DF290">
        <v>235</v>
      </c>
      <c r="DG290">
        <v>52330</v>
      </c>
      <c r="DH290">
        <v>29061</v>
      </c>
      <c r="DI290">
        <v>531</v>
      </c>
      <c r="DJ290">
        <v>376</v>
      </c>
      <c r="DK290">
        <v>204</v>
      </c>
      <c r="DL290">
        <v>219</v>
      </c>
      <c r="DM290" s="262">
        <v>4795</v>
      </c>
      <c r="DN290" s="262">
        <v>2664</v>
      </c>
      <c r="DO290" s="262">
        <v>51</v>
      </c>
      <c r="DP290" s="262">
        <v>34</v>
      </c>
      <c r="DQ290" s="262">
        <v>15</v>
      </c>
      <c r="DR290" s="262">
        <v>16</v>
      </c>
      <c r="DS290" s="262">
        <v>0.63261351052048731</v>
      </c>
      <c r="DT290" s="262">
        <v>0.35132890365448505</v>
      </c>
      <c r="DU290" s="262">
        <v>6.445182724252492E-3</v>
      </c>
      <c r="DV290" s="262">
        <v>4.5404208194905872E-3</v>
      </c>
      <c r="DW290" s="262">
        <v>2.4252491694352158E-3</v>
      </c>
      <c r="DX290" s="262">
        <v>2.6024363233665558E-3</v>
      </c>
      <c r="DY290" s="262">
        <v>4505.97</v>
      </c>
      <c r="DZ290" s="262">
        <v>2817.64</v>
      </c>
      <c r="EA290" s="262">
        <v>13.24</v>
      </c>
      <c r="EB290" s="262">
        <v>476.03</v>
      </c>
      <c r="EC290" s="262">
        <v>108.26</v>
      </c>
      <c r="ED290" s="262">
        <v>149.76</v>
      </c>
      <c r="EE290" s="262">
        <f t="shared" si="168"/>
        <v>0.55829833104114779</v>
      </c>
      <c r="EF290" s="262">
        <f t="shared" si="169"/>
        <v>0.34911100372944776</v>
      </c>
      <c r="EG290" s="262">
        <f t="shared" si="170"/>
        <v>1.6404614107472524E-3</v>
      </c>
      <c r="EH290" s="262">
        <f t="shared" si="171"/>
        <v>5.8981030616164234E-2</v>
      </c>
      <c r="EI290" s="262">
        <f t="shared" si="172"/>
        <v>1.3413621777001325E-2</v>
      </c>
      <c r="EJ290" s="262">
        <f t="shared" si="173"/>
        <v>1.8555551425491579E-2</v>
      </c>
      <c r="EK290" s="262">
        <v>2.3391672000000001E-3</v>
      </c>
      <c r="EP290" s="262">
        <v>1.6256701767486663E-3</v>
      </c>
      <c r="EQ290" s="262">
        <v>1.051774962504882E-2</v>
      </c>
      <c r="EU290" s="262">
        <v>1268.02</v>
      </c>
    </row>
    <row r="291" spans="1:151">
      <c r="A291" s="352">
        <v>9573</v>
      </c>
      <c r="B291" s="262">
        <v>9</v>
      </c>
      <c r="C291" s="262">
        <v>5</v>
      </c>
      <c r="D291" s="262">
        <v>73</v>
      </c>
      <c r="E291" s="262" t="s">
        <v>188</v>
      </c>
      <c r="F291" s="262" t="s">
        <v>2759</v>
      </c>
      <c r="G291" s="262" t="s">
        <v>2768</v>
      </c>
      <c r="H291" s="262" t="s">
        <v>2202</v>
      </c>
      <c r="I291" s="262">
        <v>1.615844065551606E-3</v>
      </c>
      <c r="J291" s="262">
        <v>1.8307273963290278</v>
      </c>
      <c r="K291" s="262">
        <v>1.5885022692889561</v>
      </c>
      <c r="L291" s="262">
        <v>1.9616901835836746</v>
      </c>
      <c r="M291" s="262">
        <v>1.6052757793764989</v>
      </c>
      <c r="N291" s="262">
        <v>1.4682112068965518</v>
      </c>
      <c r="O291" s="262">
        <v>1.9940944881889764</v>
      </c>
      <c r="P291" s="262">
        <v>1.6009552757273122</v>
      </c>
      <c r="Q291" s="262">
        <v>1.451229183187946</v>
      </c>
      <c r="R291" s="262">
        <v>1.1960635881907646</v>
      </c>
      <c r="S291" s="262">
        <v>1.4417177914110428</v>
      </c>
      <c r="T291" s="262">
        <v>1.4417177914110428</v>
      </c>
      <c r="U291">
        <v>1471</v>
      </c>
      <c r="V291">
        <v>1983</v>
      </c>
      <c r="W291">
        <v>13182</v>
      </c>
      <c r="X291">
        <v>6026</v>
      </c>
      <c r="Y291">
        <v>4843</v>
      </c>
      <c r="Z291">
        <v>2582</v>
      </c>
      <c r="AA291">
        <v>2690</v>
      </c>
      <c r="AB291">
        <v>0</v>
      </c>
      <c r="AC291">
        <v>2693</v>
      </c>
      <c r="AD291">
        <v>3150</v>
      </c>
      <c r="AE291">
        <v>25859</v>
      </c>
      <c r="AF291">
        <v>9419</v>
      </c>
      <c r="AG291">
        <v>8752</v>
      </c>
      <c r="AH291">
        <v>3410</v>
      </c>
      <c r="AI291" s="262">
        <v>3878</v>
      </c>
      <c r="AJ291" s="262">
        <v>0</v>
      </c>
      <c r="AK291" s="262">
        <v>0.67448325484039773</v>
      </c>
      <c r="AL291" s="262">
        <v>0.18776164311878599</v>
      </c>
      <c r="AM291" s="262">
        <v>0.10841836734693877</v>
      </c>
      <c r="AN291" s="262">
        <v>2.4823390894819466E-2</v>
      </c>
      <c r="AO291" s="262">
        <v>4.5133437990580848E-3</v>
      </c>
      <c r="AP291" s="262">
        <v>2.0763873453360004E-2</v>
      </c>
      <c r="AQ291" s="262">
        <v>0.10039267985478255</v>
      </c>
      <c r="AR291" s="262">
        <v>0.19661776691116545</v>
      </c>
      <c r="AS291" s="262">
        <v>0.20515670148921983</v>
      </c>
      <c r="AT291" s="262">
        <v>0.15857227532044157</v>
      </c>
      <c r="AU291" s="262">
        <v>0.14851448470030376</v>
      </c>
      <c r="AV291" s="262">
        <v>8.4537304586204343E-2</v>
      </c>
      <c r="AW291" s="262">
        <v>3.3896421426983771E-2</v>
      </c>
      <c r="AX291" s="262">
        <v>2.0782396088019559E-2</v>
      </c>
      <c r="AY291" s="262">
        <v>3.0766096169519152E-2</v>
      </c>
      <c r="AZ291" s="262">
        <v>20623</v>
      </c>
      <c r="BA291" s="262">
        <v>5741</v>
      </c>
      <c r="BB291" s="262">
        <v>3315</v>
      </c>
      <c r="BC291" s="262">
        <v>759</v>
      </c>
      <c r="BD291" s="262">
        <v>138</v>
      </c>
      <c r="BE291" s="262">
        <v>53991</v>
      </c>
      <c r="BF291" s="262">
        <v>1</v>
      </c>
      <c r="BG291" s="262">
        <v>2</v>
      </c>
      <c r="BH291" s="262">
        <v>3.53</v>
      </c>
      <c r="BI291" s="262">
        <v>8</v>
      </c>
      <c r="BJ291" s="262">
        <v>30</v>
      </c>
      <c r="BK291" s="262">
        <f t="shared" si="174"/>
        <v>54019</v>
      </c>
      <c r="BL291" s="262">
        <f t="shared" si="175"/>
        <v>28</v>
      </c>
      <c r="BM291" s="274">
        <f t="shared" si="176"/>
        <v>5.1860495267729804E-4</v>
      </c>
      <c r="BN291" s="262">
        <f t="shared" si="177"/>
        <v>1.0898597646477881E-3</v>
      </c>
      <c r="BO291" s="262">
        <f t="shared" si="164"/>
        <v>3.0339353677170884E-4</v>
      </c>
      <c r="BP291" s="262">
        <f t="shared" si="165"/>
        <v>1.7518717547434503E-4</v>
      </c>
      <c r="BQ291" s="262">
        <f t="shared" si="166"/>
        <v>4.0110728864261806E-5</v>
      </c>
      <c r="BR291" s="262">
        <f t="shared" si="167"/>
        <v>7.2928597935021468E-6</v>
      </c>
      <c r="BS291" s="262">
        <f t="shared" si="178"/>
        <v>116.61499481731333</v>
      </c>
      <c r="BT291" s="262">
        <f t="shared" si="179"/>
        <v>32.463108434572845</v>
      </c>
      <c r="BU291" s="262">
        <f t="shared" si="180"/>
        <v>18.745027775754917</v>
      </c>
      <c r="BV291" s="262">
        <f t="shared" si="181"/>
        <v>4.2918479884760137</v>
      </c>
      <c r="BW291" s="262">
        <f t="shared" si="182"/>
        <v>0.78033599790472974</v>
      </c>
      <c r="BX291" s="262">
        <f t="shared" si="183"/>
        <v>116.61499481731333</v>
      </c>
      <c r="BY291" s="262">
        <f t="shared" si="184"/>
        <v>64.926216869145691</v>
      </c>
      <c r="BZ291" s="262">
        <f t="shared" si="185"/>
        <v>66.169948048414852</v>
      </c>
      <c r="CA291" s="262">
        <f t="shared" si="186"/>
        <v>34.334783907808109</v>
      </c>
      <c r="CB291" s="262">
        <f t="shared" si="187"/>
        <v>23.410079937141891</v>
      </c>
      <c r="CC291" s="262">
        <f t="shared" si="188"/>
        <v>305.45602357982386</v>
      </c>
      <c r="CD291" s="262">
        <f t="shared" si="189"/>
        <v>6.3424502191780121</v>
      </c>
      <c r="CE291" s="262">
        <f t="shared" si="190"/>
        <v>30.665548784964166</v>
      </c>
      <c r="CF291" s="262">
        <f t="shared" si="191"/>
        <v>60.058081245829264</v>
      </c>
      <c r="CG291" s="262">
        <f t="shared" si="192"/>
        <v>62.666350247650016</v>
      </c>
      <c r="CH291" s="262">
        <f t="shared" si="193"/>
        <v>48.436856669387126</v>
      </c>
      <c r="CI291" s="262">
        <f t="shared" si="194"/>
        <v>45.364643940561379</v>
      </c>
      <c r="CJ291" s="262">
        <f t="shared" si="195"/>
        <v>25.822428903058384</v>
      </c>
      <c r="CK291" s="262">
        <f t="shared" si="196"/>
        <v>10.353866102672402</v>
      </c>
      <c r="CL291" s="262">
        <f t="shared" si="197"/>
        <v>6.3481080695073411</v>
      </c>
      <c r="CM291" s="262">
        <f t="shared" si="198"/>
        <v>9.3976893970157711</v>
      </c>
      <c r="CN291" s="262">
        <f>CD291*parameters!J$4+CE291*parameters!K$4+CF291*parameters!L$4+CG291*parameters!M$4+CH291*parameters!N$4+CI291*parameters!O$4+CJ291*parameters!P$4+CK291*parameters!Q$4+CL291*parameters!R$4+CM291*parameters!S$4</f>
        <v>31209.862275897274</v>
      </c>
      <c r="CO291" s="262">
        <f t="shared" si="199"/>
        <v>21050.529490967736</v>
      </c>
      <c r="CP291" s="262">
        <f t="shared" si="200"/>
        <v>5860.0150224334857</v>
      </c>
      <c r="CQ291" s="262">
        <f t="shared" si="201"/>
        <v>3383.7223130755974</v>
      </c>
      <c r="CR291" s="262">
        <f t="shared" si="202"/>
        <v>774.73461104807791</v>
      </c>
      <c r="CS291" s="262">
        <f t="shared" si="203"/>
        <v>140.8608383723778</v>
      </c>
      <c r="CT291" s="349" t="s">
        <v>4578</v>
      </c>
      <c r="CU291" t="s">
        <v>4579</v>
      </c>
      <c r="CV291" t="s">
        <v>4580</v>
      </c>
      <c r="CW291">
        <v>75595</v>
      </c>
      <c r="CX291" s="262">
        <v>9.4808740188182718E-3</v>
      </c>
      <c r="CY291">
        <v>3943</v>
      </c>
      <c r="CZ291">
        <v>0.94784047000000005</v>
      </c>
      <c r="DA291">
        <v>52014</v>
      </c>
      <c r="DB291">
        <v>22555</v>
      </c>
      <c r="DC291">
        <v>409</v>
      </c>
      <c r="DD291">
        <v>355</v>
      </c>
      <c r="DE291">
        <v>101</v>
      </c>
      <c r="DF291">
        <v>161</v>
      </c>
      <c r="DG291">
        <v>49302</v>
      </c>
      <c r="DH291">
        <v>21378</v>
      </c>
      <c r="DI291">
        <v>388</v>
      </c>
      <c r="DJ291">
        <v>337</v>
      </c>
      <c r="DK291">
        <v>96</v>
      </c>
      <c r="DL291">
        <v>155</v>
      </c>
      <c r="DM291" s="262">
        <v>2712</v>
      </c>
      <c r="DN291" s="262">
        <v>1177</v>
      </c>
      <c r="DO291" s="262">
        <v>21</v>
      </c>
      <c r="DP291" s="262">
        <v>18</v>
      </c>
      <c r="DQ291" s="262">
        <v>5</v>
      </c>
      <c r="DR291" s="262">
        <v>6</v>
      </c>
      <c r="DS291" s="262">
        <v>0.68806137972088099</v>
      </c>
      <c r="DT291" s="262">
        <v>0.29836629406706794</v>
      </c>
      <c r="DU291" s="262">
        <v>5.410410741451154E-3</v>
      </c>
      <c r="DV291" s="262">
        <v>4.6960777829221506E-3</v>
      </c>
      <c r="DW291" s="262">
        <v>1.3360672002116541E-3</v>
      </c>
      <c r="DX291" s="262">
        <v>2.1297704874661022E-3</v>
      </c>
      <c r="DY291" s="262">
        <v>3772.19</v>
      </c>
      <c r="DZ291" s="262">
        <v>2358.8000000000002</v>
      </c>
      <c r="EA291" s="262">
        <v>11.09</v>
      </c>
      <c r="EB291" s="262">
        <v>398.5</v>
      </c>
      <c r="EC291" s="262">
        <v>90.64</v>
      </c>
      <c r="ED291" s="262">
        <v>125.38</v>
      </c>
      <c r="EE291" s="262">
        <f t="shared" si="168"/>
        <v>0.55829707249208183</v>
      </c>
      <c r="EF291" s="262">
        <f t="shared" si="169"/>
        <v>0.34911049936358524</v>
      </c>
      <c r="EG291" s="262">
        <f t="shared" si="170"/>
        <v>1.6413580795074446E-3</v>
      </c>
      <c r="EH291" s="262">
        <f t="shared" si="171"/>
        <v>5.8979368321345052E-2</v>
      </c>
      <c r="EI291" s="262">
        <f t="shared" si="172"/>
        <v>1.3415031228724505E-2</v>
      </c>
      <c r="EJ291" s="262">
        <f t="shared" si="173"/>
        <v>1.855667051475594E-2</v>
      </c>
      <c r="EK291" s="262">
        <v>1.9582473999999999E-3</v>
      </c>
      <c r="EP291" s="262">
        <v>1.4061339511083637E-3</v>
      </c>
      <c r="EQ291" s="262">
        <v>9.0973956762970681E-3</v>
      </c>
      <c r="EU291" s="262">
        <v>1096.78</v>
      </c>
    </row>
    <row r="292" spans="1:151">
      <c r="A292" s="352">
        <v>9574</v>
      </c>
      <c r="B292" s="262">
        <v>9</v>
      </c>
      <c r="C292" s="262">
        <v>5</v>
      </c>
      <c r="D292" s="262">
        <v>74</v>
      </c>
      <c r="E292" s="262" t="s">
        <v>188</v>
      </c>
      <c r="F292" s="262" t="s">
        <v>2769</v>
      </c>
      <c r="G292" s="262" t="s">
        <v>2770</v>
      </c>
      <c r="H292" s="262" t="s">
        <v>2202</v>
      </c>
      <c r="I292" s="262">
        <v>2.4421039414313601E-3</v>
      </c>
      <c r="J292" s="262">
        <v>1.5355979525360632</v>
      </c>
      <c r="K292" s="262">
        <v>1.4516448182043038</v>
      </c>
      <c r="L292" s="262">
        <v>1.7717111770524234</v>
      </c>
      <c r="M292" s="262">
        <v>1.6644868301544051</v>
      </c>
      <c r="N292" s="262">
        <v>1.6076767676767676</v>
      </c>
      <c r="O292" s="262">
        <v>2.2150202555313183</v>
      </c>
      <c r="P292" s="262">
        <v>1.7795992714025501</v>
      </c>
      <c r="Q292" s="262">
        <v>1.4180758017492712</v>
      </c>
      <c r="R292" s="262">
        <v>1.5377147124719941</v>
      </c>
      <c r="S292" s="262">
        <v>1.3867069486404835</v>
      </c>
      <c r="T292" s="262">
        <v>1.3867069486404835</v>
      </c>
      <c r="U292">
        <v>4298</v>
      </c>
      <c r="V292">
        <v>4043</v>
      </c>
      <c r="W292">
        <v>20220</v>
      </c>
      <c r="X292">
        <v>7980</v>
      </c>
      <c r="Y292">
        <v>5954</v>
      </c>
      <c r="Z292">
        <v>3054</v>
      </c>
      <c r="AA292">
        <v>3641</v>
      </c>
      <c r="AB292">
        <v>0</v>
      </c>
      <c r="AC292">
        <v>6600</v>
      </c>
      <c r="AD292">
        <v>5869</v>
      </c>
      <c r="AE292">
        <v>35824</v>
      </c>
      <c r="AF292">
        <v>13142</v>
      </c>
      <c r="AG292">
        <v>11993</v>
      </c>
      <c r="AH292">
        <v>4491</v>
      </c>
      <c r="AI292" s="262">
        <v>5049</v>
      </c>
      <c r="AJ292" s="262">
        <v>0</v>
      </c>
      <c r="AK292" s="262">
        <v>0.68901343835883233</v>
      </c>
      <c r="AL292" s="262">
        <v>0.19099348639934216</v>
      </c>
      <c r="AM292" s="262">
        <v>9.2748479799182007E-2</v>
      </c>
      <c r="AN292" s="262">
        <v>2.3154660145852719E-2</v>
      </c>
      <c r="AO292" s="262">
        <v>4.0899352967908075E-3</v>
      </c>
      <c r="AP292" s="262">
        <v>2.5964965688699469E-2</v>
      </c>
      <c r="AQ292" s="262">
        <v>0.10303537679008587</v>
      </c>
      <c r="AR292" s="262">
        <v>0.19418547128886182</v>
      </c>
      <c r="AS292" s="262">
        <v>0.20022324543044509</v>
      </c>
      <c r="AT292" s="262">
        <v>0.1491685376155866</v>
      </c>
      <c r="AU292" s="262">
        <v>0.14385377424305845</v>
      </c>
      <c r="AV292" s="262">
        <v>8.2626178063599579E-2</v>
      </c>
      <c r="AW292" s="262">
        <v>3.58968504636148E-2</v>
      </c>
      <c r="AX292" s="262">
        <v>2.2527493435823279E-2</v>
      </c>
      <c r="AY292" s="262">
        <v>4.2518106980225019E-2</v>
      </c>
      <c r="AZ292" s="262">
        <v>31840</v>
      </c>
      <c r="BA292" s="262">
        <v>8826</v>
      </c>
      <c r="BB292" s="262">
        <v>4286</v>
      </c>
      <c r="BC292" s="262">
        <v>1070</v>
      </c>
      <c r="BD292" s="262">
        <v>189</v>
      </c>
      <c r="BE292" s="262">
        <v>78843</v>
      </c>
      <c r="BF292" s="262">
        <v>1</v>
      </c>
      <c r="BG292" s="262">
        <v>2</v>
      </c>
      <c r="BH292" s="262">
        <v>3.45</v>
      </c>
      <c r="BI292" s="262">
        <v>9.4</v>
      </c>
      <c r="BJ292" s="262">
        <v>24</v>
      </c>
      <c r="BK292" s="262">
        <f t="shared" si="174"/>
        <v>78873</v>
      </c>
      <c r="BL292" s="262">
        <f t="shared" si="175"/>
        <v>30</v>
      </c>
      <c r="BM292" s="274">
        <f t="shared" si="176"/>
        <v>3.8050302499904876E-4</v>
      </c>
      <c r="BN292" s="262">
        <f t="shared" si="177"/>
        <v>1.6826424335152777E-3</v>
      </c>
      <c r="BO292" s="262">
        <f t="shared" si="164"/>
        <v>4.6642594592355034E-4</v>
      </c>
      <c r="BP292" s="262">
        <f t="shared" si="165"/>
        <v>2.2650142807934928E-4</v>
      </c>
      <c r="BQ292" s="262">
        <f t="shared" si="166"/>
        <v>5.6546086804690555E-5</v>
      </c>
      <c r="BR292" s="262">
        <f t="shared" si="167"/>
        <v>9.9880471084920695E-6</v>
      </c>
      <c r="BS292" s="262">
        <f t="shared" si="178"/>
        <v>180.04274038613471</v>
      </c>
      <c r="BT292" s="262">
        <f t="shared" si="179"/>
        <v>49.907576213819887</v>
      </c>
      <c r="BU292" s="262">
        <f t="shared" si="180"/>
        <v>24.235652804490371</v>
      </c>
      <c r="BV292" s="262">
        <f t="shared" si="181"/>
        <v>6.0504312881018896</v>
      </c>
      <c r="BW292" s="262">
        <f t="shared" si="182"/>
        <v>1.0687210406086514</v>
      </c>
      <c r="BX292" s="262">
        <f t="shared" si="183"/>
        <v>180.04274038613471</v>
      </c>
      <c r="BY292" s="262">
        <f t="shared" si="184"/>
        <v>99.815152427639774</v>
      </c>
      <c r="BZ292" s="262">
        <f t="shared" si="185"/>
        <v>83.613002175491786</v>
      </c>
      <c r="CA292" s="262">
        <f t="shared" si="186"/>
        <v>56.874054108157765</v>
      </c>
      <c r="CB292" s="262">
        <f t="shared" si="187"/>
        <v>25.649304974607631</v>
      </c>
      <c r="CC292" s="262">
        <f t="shared" si="188"/>
        <v>445.99425407203159</v>
      </c>
      <c r="CD292" s="262">
        <f t="shared" si="189"/>
        <v>11.580225504337413</v>
      </c>
      <c r="CE292" s="262">
        <f t="shared" si="190"/>
        <v>45.953186014525066</v>
      </c>
      <c r="CF292" s="262">
        <f t="shared" si="191"/>
        <v>86.605604419101837</v>
      </c>
      <c r="CG292" s="262">
        <f t="shared" si="192"/>
        <v>89.298416993632671</v>
      </c>
      <c r="CH292" s="262">
        <f t="shared" si="193"/>
        <v>66.528310664879328</v>
      </c>
      <c r="CI292" s="262">
        <f t="shared" si="194"/>
        <v>64.15795673897928</v>
      </c>
      <c r="CJ292" s="262">
        <f t="shared" si="195"/>
        <v>36.850800652297956</v>
      </c>
      <c r="CK292" s="262">
        <f t="shared" si="196"/>
        <v>16.009789046055143</v>
      </c>
      <c r="CL292" s="262">
        <f t="shared" si="197"/>
        <v>10.047132631022592</v>
      </c>
      <c r="CM292" s="262">
        <f t="shared" si="198"/>
        <v>18.962831407200298</v>
      </c>
      <c r="CN292" s="262">
        <f>CD292*parameters!J$4+CE292*parameters!K$4+CF292*parameters!L$4+CG292*parameters!M$4+CH292*parameters!N$4+CI292*parameters!O$4+CJ292*parameters!P$4+CK292*parameters!Q$4+CL292*parameters!R$4+CM292*parameters!S$4</f>
        <v>46177.209917784348</v>
      </c>
      <c r="CO292" s="262">
        <f t="shared" si="199"/>
        <v>31816.718179270167</v>
      </c>
      <c r="CP292" s="262">
        <f t="shared" si="200"/>
        <v>8819.5463143919133</v>
      </c>
      <c r="CQ292" s="262">
        <f t="shared" si="201"/>
        <v>4282.8660212422083</v>
      </c>
      <c r="CR292" s="262">
        <f t="shared" si="202"/>
        <v>1069.2176021299961</v>
      </c>
      <c r="CS292" s="262">
        <f t="shared" si="203"/>
        <v>188.86180075006476</v>
      </c>
      <c r="CT292" s="349" t="s">
        <v>4581</v>
      </c>
      <c r="CU292" t="s">
        <v>4582</v>
      </c>
      <c r="CV292" t="s">
        <v>4583</v>
      </c>
      <c r="CW292">
        <v>108742</v>
      </c>
      <c r="CX292" s="262">
        <v>1.3638060752091228E-2</v>
      </c>
      <c r="CY292">
        <v>9314</v>
      </c>
      <c r="CZ292">
        <v>0.91434771999999997</v>
      </c>
      <c r="DA292">
        <v>71060</v>
      </c>
      <c r="DB292">
        <v>36066</v>
      </c>
      <c r="DC292">
        <v>602</v>
      </c>
      <c r="DD292">
        <v>583</v>
      </c>
      <c r="DE292">
        <v>175</v>
      </c>
      <c r="DF292">
        <v>257</v>
      </c>
      <c r="DG292">
        <v>64973</v>
      </c>
      <c r="DH292">
        <v>32977</v>
      </c>
      <c r="DI292">
        <v>550</v>
      </c>
      <c r="DJ292">
        <v>532</v>
      </c>
      <c r="DK292">
        <v>163</v>
      </c>
      <c r="DL292">
        <v>237</v>
      </c>
      <c r="DM292" s="262">
        <v>6087</v>
      </c>
      <c r="DN292" s="262">
        <v>3089</v>
      </c>
      <c r="DO292" s="262">
        <v>52</v>
      </c>
      <c r="DP292" s="262">
        <v>51</v>
      </c>
      <c r="DQ292" s="262">
        <v>12</v>
      </c>
      <c r="DR292" s="262">
        <v>20</v>
      </c>
      <c r="DS292" s="262">
        <v>0.65347335895973957</v>
      </c>
      <c r="DT292" s="262">
        <v>0.33166577771238342</v>
      </c>
      <c r="DU292" s="262">
        <v>5.5360394327858605E-3</v>
      </c>
      <c r="DV292" s="262">
        <v>5.361313935737801E-3</v>
      </c>
      <c r="DW292" s="262">
        <v>1.6093137886005408E-3</v>
      </c>
      <c r="DX292" s="262">
        <v>2.3633922495447943E-3</v>
      </c>
      <c r="DY292" s="262">
        <v>5426.22</v>
      </c>
      <c r="DZ292" s="262">
        <v>3393.09</v>
      </c>
      <c r="EA292" s="262">
        <v>15.94</v>
      </c>
      <c r="EB292" s="262">
        <v>573.24</v>
      </c>
      <c r="EC292" s="262">
        <v>130.38</v>
      </c>
      <c r="ED292" s="262">
        <v>180.36</v>
      </c>
      <c r="EE292" s="262">
        <f t="shared" si="168"/>
        <v>0.55829731367608337</v>
      </c>
      <c r="EF292" s="262">
        <f t="shared" si="169"/>
        <v>0.34911098924503275</v>
      </c>
      <c r="EG292" s="262">
        <f t="shared" si="170"/>
        <v>1.640047616940848E-3</v>
      </c>
      <c r="EH292" s="262">
        <f t="shared" si="171"/>
        <v>5.8979980924414789E-2</v>
      </c>
      <c r="EI292" s="262">
        <f t="shared" si="172"/>
        <v>1.3414642929532481E-2</v>
      </c>
      <c r="EJ292" s="262">
        <f t="shared" si="173"/>
        <v>1.8557025607995693E-2</v>
      </c>
      <c r="EK292" s="262">
        <v>2.8168976999999999E-3</v>
      </c>
      <c r="EP292" s="262">
        <v>2.0442214952333185E-3</v>
      </c>
      <c r="EQ292" s="262">
        <v>1.3225690040035123E-2</v>
      </c>
      <c r="EU292" s="262">
        <v>1594.49</v>
      </c>
    </row>
    <row r="293" spans="1:151">
      <c r="A293" s="352">
        <v>9575</v>
      </c>
      <c r="B293" s="262">
        <v>9</v>
      </c>
      <c r="C293" s="262">
        <v>5</v>
      </c>
      <c r="D293" s="262">
        <v>75</v>
      </c>
      <c r="E293" s="262" t="s">
        <v>188</v>
      </c>
      <c r="F293" s="262" t="s">
        <v>2771</v>
      </c>
      <c r="G293" s="262" t="s">
        <v>2772</v>
      </c>
      <c r="H293" s="262" t="s">
        <v>2202</v>
      </c>
      <c r="I293" s="262">
        <v>1.5491513912081298E-3</v>
      </c>
      <c r="J293" s="262">
        <v>1.3944310458232845</v>
      </c>
      <c r="K293" s="262">
        <v>1.3814935064935066</v>
      </c>
      <c r="L293" s="262">
        <v>1.5923229649238915</v>
      </c>
      <c r="M293" s="262">
        <v>1.4624368686868687</v>
      </c>
      <c r="N293" s="262">
        <v>1.44493006993007</v>
      </c>
      <c r="O293" s="262">
        <v>1.666089965397924</v>
      </c>
      <c r="P293" s="262">
        <v>1.4867075664621676</v>
      </c>
      <c r="Q293" s="262">
        <v>1.2569875776397517</v>
      </c>
      <c r="R293" s="262">
        <v>1.238244514106583</v>
      </c>
      <c r="S293" s="262">
        <v>1.3467336683417086</v>
      </c>
      <c r="T293" s="262">
        <v>1.3467336683417086</v>
      </c>
      <c r="U293">
        <v>4561</v>
      </c>
      <c r="V293">
        <v>2464</v>
      </c>
      <c r="W293">
        <v>10577</v>
      </c>
      <c r="X293">
        <v>4312</v>
      </c>
      <c r="Y293">
        <v>4757</v>
      </c>
      <c r="Z293">
        <v>2245</v>
      </c>
      <c r="AA293">
        <v>2189</v>
      </c>
      <c r="AB293">
        <v>0</v>
      </c>
      <c r="AC293">
        <v>6360</v>
      </c>
      <c r="AD293">
        <v>3404</v>
      </c>
      <c r="AE293">
        <v>16842</v>
      </c>
      <c r="AF293">
        <v>6286</v>
      </c>
      <c r="AG293">
        <v>7487</v>
      </c>
      <c r="AH293">
        <v>2804</v>
      </c>
      <c r="AI293" s="262">
        <v>2948</v>
      </c>
      <c r="AJ293" s="262">
        <v>0</v>
      </c>
      <c r="AK293" s="262">
        <v>0.69243364945077435</v>
      </c>
      <c r="AL293" s="262">
        <v>0.2208159923586</v>
      </c>
      <c r="AM293" s="262">
        <v>7.7403288531077308E-2</v>
      </c>
      <c r="AN293" s="262">
        <v>7.8119669782356557E-3</v>
      </c>
      <c r="AO293" s="262">
        <v>1.5351026813126833E-3</v>
      </c>
      <c r="AP293" s="262">
        <v>1.7818339852238158E-2</v>
      </c>
      <c r="AQ293" s="262">
        <v>7.0289805347789294E-2</v>
      </c>
      <c r="AR293" s="262">
        <v>0.15622498227315354</v>
      </c>
      <c r="AS293" s="262">
        <v>0.19636771197877353</v>
      </c>
      <c r="AT293" s="262">
        <v>0.16306411400077769</v>
      </c>
      <c r="AU293" s="262">
        <v>0.16091401907637412</v>
      </c>
      <c r="AV293" s="262">
        <v>9.6662778197122531E-2</v>
      </c>
      <c r="AW293" s="262">
        <v>4.6547267778311488E-2</v>
      </c>
      <c r="AX293" s="262">
        <v>3.1107756353073033E-2</v>
      </c>
      <c r="AY293" s="262">
        <v>6.1003225142386604E-2</v>
      </c>
      <c r="AZ293" s="262">
        <v>20298</v>
      </c>
      <c r="BA293" s="262">
        <v>6473</v>
      </c>
      <c r="BB293" s="262">
        <v>2269</v>
      </c>
      <c r="BC293" s="262">
        <v>229</v>
      </c>
      <c r="BD293" s="262">
        <v>45</v>
      </c>
      <c r="BE293" s="262">
        <v>43902</v>
      </c>
      <c r="BF293" s="262">
        <v>1</v>
      </c>
      <c r="BG293" s="262">
        <v>2</v>
      </c>
      <c r="BH293" s="262">
        <v>3.14</v>
      </c>
      <c r="BI293" s="262">
        <v>8.5</v>
      </c>
      <c r="BJ293" s="262">
        <v>35</v>
      </c>
      <c r="BK293" s="262">
        <f t="shared" si="174"/>
        <v>43890</v>
      </c>
      <c r="BL293" s="262">
        <f t="shared" si="175"/>
        <v>-12</v>
      </c>
      <c r="BM293" s="274">
        <f t="shared" si="176"/>
        <v>-2.7333606669400026E-4</v>
      </c>
      <c r="BN293" s="262">
        <f t="shared" si="177"/>
        <v>1.0726845513659897E-3</v>
      </c>
      <c r="BO293" s="262">
        <f t="shared" si="164"/>
        <v>3.4207740176332897E-4</v>
      </c>
      <c r="BP293" s="262">
        <f t="shared" si="165"/>
        <v>1.1990941211200268E-4</v>
      </c>
      <c r="BQ293" s="262">
        <f t="shared" si="166"/>
        <v>1.2101919512405736E-5</v>
      </c>
      <c r="BR293" s="262">
        <f t="shared" si="167"/>
        <v>2.3781064544028739E-6</v>
      </c>
      <c r="BS293" s="262">
        <f t="shared" si="178"/>
        <v>114.7772469961609</v>
      </c>
      <c r="BT293" s="262">
        <f t="shared" si="179"/>
        <v>36.602281988676197</v>
      </c>
      <c r="BU293" s="262">
        <f t="shared" si="180"/>
        <v>12.830307095984287</v>
      </c>
      <c r="BV293" s="262">
        <f t="shared" si="181"/>
        <v>1.2949053878274137</v>
      </c>
      <c r="BW293" s="262">
        <f t="shared" si="182"/>
        <v>0.2544573906211075</v>
      </c>
      <c r="BX293" s="262">
        <f t="shared" si="183"/>
        <v>114.7772469961609</v>
      </c>
      <c r="BY293" s="262">
        <f t="shared" si="184"/>
        <v>73.204563977352393</v>
      </c>
      <c r="BZ293" s="262">
        <f t="shared" si="185"/>
        <v>40.287164281390659</v>
      </c>
      <c r="CA293" s="262">
        <f t="shared" si="186"/>
        <v>11.006695796533016</v>
      </c>
      <c r="CB293" s="262">
        <f t="shared" si="187"/>
        <v>8.9060086717387623</v>
      </c>
      <c r="CC293" s="262">
        <f t="shared" si="188"/>
        <v>248.18167972317573</v>
      </c>
      <c r="CD293" s="262">
        <f t="shared" si="189"/>
        <v>4.4221855144068689</v>
      </c>
      <c r="CE293" s="262">
        <f t="shared" si="190"/>
        <v>17.444641958629408</v>
      </c>
      <c r="CF293" s="262">
        <f t="shared" si="191"/>
        <v>38.772178515274597</v>
      </c>
      <c r="CG293" s="262">
        <f t="shared" si="192"/>
        <v>48.734868602288792</v>
      </c>
      <c r="CH293" s="262">
        <f t="shared" si="193"/>
        <v>40.469525715284426</v>
      </c>
      <c r="CI293" s="262">
        <f t="shared" si="194"/>
        <v>39.935911545381671</v>
      </c>
      <c r="CJ293" s="262">
        <f t="shared" si="195"/>
        <v>23.989930659670637</v>
      </c>
      <c r="CK293" s="262">
        <f t="shared" si="196"/>
        <v>11.5521791037458</v>
      </c>
      <c r="CL293" s="262">
        <f t="shared" si="197"/>
        <v>7.7203752241249566</v>
      </c>
      <c r="CM293" s="262">
        <f t="shared" si="198"/>
        <v>15.139882884368573</v>
      </c>
      <c r="CN293" s="262">
        <f>CD293*parameters!J$4+CE293*parameters!K$4+CF293*parameters!L$4+CG293*parameters!M$4+CH293*parameters!N$4+CI293*parameters!O$4+CJ293*parameters!P$4+CK293*parameters!Q$4+CL293*parameters!R$4+CM293*parameters!S$4</f>
        <v>27985.13968695798</v>
      </c>
      <c r="CO293" s="262">
        <f t="shared" si="199"/>
        <v>19377.852403830017</v>
      </c>
      <c r="CP293" s="262">
        <f t="shared" si="200"/>
        <v>6179.5663912696673</v>
      </c>
      <c r="CQ293" s="262">
        <f t="shared" si="201"/>
        <v>2166.1418417721111</v>
      </c>
      <c r="CR293" s="262">
        <f t="shared" si="202"/>
        <v>218.61898711582785</v>
      </c>
      <c r="CS293" s="262">
        <f t="shared" si="203"/>
        <v>42.960062970359182</v>
      </c>
      <c r="CT293" s="349" t="s">
        <v>4584</v>
      </c>
      <c r="CU293" t="s">
        <v>4585</v>
      </c>
      <c r="CV293" t="s">
        <v>4586</v>
      </c>
      <c r="CW293">
        <v>65742</v>
      </c>
      <c r="CX293" s="262">
        <v>8.245143458497927E-3</v>
      </c>
      <c r="CY293">
        <v>4407</v>
      </c>
      <c r="CZ293">
        <v>0.93296522999999998</v>
      </c>
      <c r="DA293">
        <v>39320</v>
      </c>
      <c r="DB293">
        <v>25300</v>
      </c>
      <c r="DC293">
        <v>526</v>
      </c>
      <c r="DD293">
        <v>309</v>
      </c>
      <c r="DE293">
        <v>94</v>
      </c>
      <c r="DF293">
        <v>181</v>
      </c>
      <c r="DG293">
        <v>36683</v>
      </c>
      <c r="DH293">
        <v>23606</v>
      </c>
      <c r="DI293">
        <v>495</v>
      </c>
      <c r="DJ293">
        <v>293</v>
      </c>
      <c r="DK293">
        <v>91</v>
      </c>
      <c r="DL293">
        <v>174</v>
      </c>
      <c r="DM293" s="262">
        <v>2637</v>
      </c>
      <c r="DN293" s="262">
        <v>1694</v>
      </c>
      <c r="DO293" s="262">
        <v>31</v>
      </c>
      <c r="DP293" s="262">
        <v>16</v>
      </c>
      <c r="DQ293" s="262">
        <v>3</v>
      </c>
      <c r="DR293" s="262">
        <v>7</v>
      </c>
      <c r="DS293" s="262">
        <v>0.59809558577469502</v>
      </c>
      <c r="DT293" s="262">
        <v>0.38483769888351432</v>
      </c>
      <c r="DU293" s="262">
        <v>8.0009735024793895E-3</v>
      </c>
      <c r="DV293" s="262">
        <v>4.7001916583006296E-3</v>
      </c>
      <c r="DW293" s="262">
        <v>1.4298317666027805E-3</v>
      </c>
      <c r="DX293" s="262">
        <v>2.7531866995223753E-3</v>
      </c>
      <c r="DY293" s="262">
        <v>3280.53</v>
      </c>
      <c r="DZ293" s="262">
        <v>2051.35</v>
      </c>
      <c r="EA293" s="262">
        <v>9.64</v>
      </c>
      <c r="EB293" s="262">
        <v>346.56</v>
      </c>
      <c r="EC293" s="262">
        <v>78.819999999999993</v>
      </c>
      <c r="ED293" s="262">
        <v>109.03</v>
      </c>
      <c r="EE293" s="262">
        <f t="shared" si="168"/>
        <v>0.55829970745056523</v>
      </c>
      <c r="EF293" s="262">
        <f t="shared" si="169"/>
        <v>0.34911069396674227</v>
      </c>
      <c r="EG293" s="262">
        <f t="shared" si="170"/>
        <v>1.6405913617078488E-3</v>
      </c>
      <c r="EH293" s="262">
        <f t="shared" si="171"/>
        <v>5.8979599825048967E-2</v>
      </c>
      <c r="EI293" s="262">
        <f t="shared" si="172"/>
        <v>1.3414046797698405E-2</v>
      </c>
      <c r="EJ293" s="262">
        <f t="shared" si="173"/>
        <v>1.8555360598237213E-2</v>
      </c>
      <c r="EK293" s="262">
        <v>1.7030035E-3</v>
      </c>
      <c r="EP293" s="262">
        <v>1.2152475208296043E-3</v>
      </c>
      <c r="EQ293" s="262">
        <v>7.8623999747048107E-3</v>
      </c>
      <c r="EU293" s="262">
        <v>947.89</v>
      </c>
    </row>
    <row r="294" spans="1:151">
      <c r="A294" s="352">
        <v>9576</v>
      </c>
      <c r="B294" s="262">
        <v>9</v>
      </c>
      <c r="C294" s="262">
        <v>5</v>
      </c>
      <c r="D294" s="262">
        <v>76</v>
      </c>
      <c r="E294" s="262" t="s">
        <v>188</v>
      </c>
      <c r="F294" s="262" t="s">
        <v>2773</v>
      </c>
      <c r="G294" s="262" t="s">
        <v>2774</v>
      </c>
      <c r="H294" s="262" t="s">
        <v>2202</v>
      </c>
      <c r="I294" s="262">
        <v>1.9008997592193638E-3</v>
      </c>
      <c r="J294" s="262">
        <v>1.3996641477749789</v>
      </c>
      <c r="K294" s="262">
        <v>1.3688402190144351</v>
      </c>
      <c r="L294" s="262">
        <v>1.5345337782534785</v>
      </c>
      <c r="M294" s="262">
        <v>1.4832586905523566</v>
      </c>
      <c r="N294" s="262">
        <v>1.5174418604651163</v>
      </c>
      <c r="O294" s="262">
        <v>2.0433263452131376</v>
      </c>
      <c r="P294" s="262">
        <v>1.5467091295116773</v>
      </c>
      <c r="Q294" s="262">
        <v>1.3167213114754099</v>
      </c>
      <c r="R294" s="262">
        <v>1.2346185397867104</v>
      </c>
      <c r="S294" s="262">
        <v>1.2446183953033267</v>
      </c>
      <c r="T294" s="262">
        <v>1.2446183953033267</v>
      </c>
      <c r="U294">
        <v>2382</v>
      </c>
      <c r="V294">
        <v>2009</v>
      </c>
      <c r="W294">
        <v>15883</v>
      </c>
      <c r="X294">
        <v>6753</v>
      </c>
      <c r="Y294">
        <v>5688</v>
      </c>
      <c r="Z294">
        <v>2744</v>
      </c>
      <c r="AA294">
        <v>2811</v>
      </c>
      <c r="AB294">
        <v>0</v>
      </c>
      <c r="AC294">
        <v>3334</v>
      </c>
      <c r="AD294">
        <v>2750</v>
      </c>
      <c r="AE294">
        <v>24373</v>
      </c>
      <c r="AF294">
        <v>10087</v>
      </c>
      <c r="AG294">
        <v>10219</v>
      </c>
      <c r="AH294">
        <v>3513</v>
      </c>
      <c r="AI294" s="262">
        <v>3498</v>
      </c>
      <c r="AJ294" s="262">
        <v>0</v>
      </c>
      <c r="AK294" s="262">
        <v>0.7100639421740339</v>
      </c>
      <c r="AL294" s="262">
        <v>0.19555184876285794</v>
      </c>
      <c r="AM294" s="262">
        <v>8.0678343063664171E-2</v>
      </c>
      <c r="AN294" s="262">
        <v>1.2093411175979984E-2</v>
      </c>
      <c r="AO294" s="262">
        <v>1.6124548234639979E-3</v>
      </c>
      <c r="AP294" s="262">
        <v>1.5770687645687644E-2</v>
      </c>
      <c r="AQ294" s="262">
        <v>7.0130390442890447E-2</v>
      </c>
      <c r="AR294" s="262">
        <v>0.15728802447552448</v>
      </c>
      <c r="AS294" s="262">
        <v>0.20137674825174826</v>
      </c>
      <c r="AT294" s="262">
        <v>0.17482517482517482</v>
      </c>
      <c r="AU294" s="262">
        <v>0.17067307692307693</v>
      </c>
      <c r="AV294" s="262">
        <v>9.8248106060606064E-2</v>
      </c>
      <c r="AW294" s="262">
        <v>4.1247814685314688E-2</v>
      </c>
      <c r="AX294" s="262">
        <v>2.6442307692307692E-2</v>
      </c>
      <c r="AY294" s="262">
        <v>4.3997668997669E-2</v>
      </c>
      <c r="AZ294" s="262">
        <v>25541</v>
      </c>
      <c r="BA294" s="262">
        <v>7034</v>
      </c>
      <c r="BB294" s="262">
        <v>2902</v>
      </c>
      <c r="BC294" s="262">
        <v>435</v>
      </c>
      <c r="BD294" s="262">
        <v>58</v>
      </c>
      <c r="BE294" s="262">
        <v>54915</v>
      </c>
      <c r="BF294" s="262">
        <v>1</v>
      </c>
      <c r="BG294" s="262">
        <v>2</v>
      </c>
      <c r="BH294" s="262">
        <v>3.9</v>
      </c>
      <c r="BI294" s="262">
        <v>7.6</v>
      </c>
      <c r="BJ294" s="262">
        <v>12</v>
      </c>
      <c r="BK294" s="262">
        <f t="shared" si="174"/>
        <v>54929</v>
      </c>
      <c r="BL294" s="262">
        <f t="shared" si="175"/>
        <v>14</v>
      </c>
      <c r="BM294" s="274">
        <f t="shared" si="176"/>
        <v>2.5493945188017844E-4</v>
      </c>
      <c r="BN294" s="262">
        <f t="shared" si="177"/>
        <v>1.3497603767089735E-3</v>
      </c>
      <c r="BO294" s="262">
        <f t="shared" si="164"/>
        <v>3.7172446222821808E-4</v>
      </c>
      <c r="BP294" s="262">
        <f t="shared" si="165"/>
        <v>1.5336144290393645E-4</v>
      </c>
      <c r="BQ294" s="262">
        <f t="shared" si="166"/>
        <v>2.2988362392561114E-5</v>
      </c>
      <c r="BR294" s="262">
        <f t="shared" si="167"/>
        <v>3.0651149856748152E-6</v>
      </c>
      <c r="BS294" s="262">
        <f t="shared" si="178"/>
        <v>144.42436030786016</v>
      </c>
      <c r="BT294" s="262">
        <f t="shared" si="179"/>
        <v>39.774517458419332</v>
      </c>
      <c r="BU294" s="262">
        <f t="shared" si="180"/>
        <v>16.4096743907212</v>
      </c>
      <c r="BV294" s="262">
        <f t="shared" si="181"/>
        <v>2.459754776004039</v>
      </c>
      <c r="BW294" s="262">
        <f t="shared" si="182"/>
        <v>0.32796730346720521</v>
      </c>
      <c r="BX294" s="262">
        <f t="shared" si="183"/>
        <v>144.42436030786016</v>
      </c>
      <c r="BY294" s="262">
        <f t="shared" si="184"/>
        <v>79.549034916838664</v>
      </c>
      <c r="BZ294" s="262">
        <f t="shared" si="185"/>
        <v>63.99773012381268</v>
      </c>
      <c r="CA294" s="262">
        <f t="shared" si="186"/>
        <v>18.694136297630696</v>
      </c>
      <c r="CB294" s="262">
        <f t="shared" si="187"/>
        <v>3.9356076416064623</v>
      </c>
      <c r="CC294" s="262">
        <f t="shared" si="188"/>
        <v>310.60086928774865</v>
      </c>
      <c r="CD294" s="262">
        <f t="shared" si="189"/>
        <v>4.8983892920161409</v>
      </c>
      <c r="CE294" s="262">
        <f t="shared" si="190"/>
        <v>21.782560235050994</v>
      </c>
      <c r="CF294" s="262">
        <f t="shared" si="191"/>
        <v>48.853797130650591</v>
      </c>
      <c r="CG294" s="262">
        <f t="shared" si="192"/>
        <v>62.547793061333124</v>
      </c>
      <c r="CH294" s="262">
        <f t="shared" si="193"/>
        <v>54.300851274081928</v>
      </c>
      <c r="CI294" s="262">
        <f t="shared" si="194"/>
        <v>53.011206056322486</v>
      </c>
      <c r="CJ294" s="262">
        <f t="shared" si="195"/>
        <v>30.515947148299169</v>
      </c>
      <c r="CK294" s="262">
        <f t="shared" si="196"/>
        <v>12.811607097478706</v>
      </c>
      <c r="CL294" s="262">
        <f t="shared" si="197"/>
        <v>8.2130037552048929</v>
      </c>
      <c r="CM294" s="262">
        <f t="shared" si="198"/>
        <v>13.66571423731062</v>
      </c>
      <c r="CN294" s="262">
        <f>CD294*parameters!J$4+CE294*parameters!K$4+CF294*parameters!L$4+CG294*parameters!M$4+CH294*parameters!N$4+CI294*parameters!O$4+CJ294*parameters!P$4+CK294*parameters!Q$4+CL294*parameters!R$4+CM294*parameters!S$4</f>
        <v>34139.821928509838</v>
      </c>
      <c r="CO294" s="262">
        <f t="shared" si="199"/>
        <v>24241.456543677225</v>
      </c>
      <c r="CP294" s="262">
        <f t="shared" si="200"/>
        <v>6676.1052945548572</v>
      </c>
      <c r="CQ294" s="262">
        <f t="shared" si="201"/>
        <v>2754.3442656807215</v>
      </c>
      <c r="CR294" s="262">
        <f t="shared" si="202"/>
        <v>412.86690405620743</v>
      </c>
      <c r="CS294" s="262">
        <f t="shared" si="203"/>
        <v>55.048920540827652</v>
      </c>
      <c r="CT294" s="349" t="s">
        <v>4587</v>
      </c>
      <c r="CU294" t="s">
        <v>4588</v>
      </c>
      <c r="CV294" t="s">
        <v>4589</v>
      </c>
      <c r="CW294">
        <v>84955</v>
      </c>
      <c r="CX294" s="262">
        <v>1.0654774155284163E-2</v>
      </c>
      <c r="CY294">
        <v>7125</v>
      </c>
      <c r="CZ294">
        <v>0.91613206999999997</v>
      </c>
      <c r="DA294">
        <v>53181</v>
      </c>
      <c r="DB294">
        <v>30555</v>
      </c>
      <c r="DC294">
        <v>463</v>
      </c>
      <c r="DD294">
        <v>514</v>
      </c>
      <c r="DE294">
        <v>81</v>
      </c>
      <c r="DF294">
        <v>161</v>
      </c>
      <c r="DG294">
        <v>48720</v>
      </c>
      <c r="DH294">
        <v>27993</v>
      </c>
      <c r="DI294">
        <v>425</v>
      </c>
      <c r="DJ294">
        <v>472</v>
      </c>
      <c r="DK294">
        <v>77</v>
      </c>
      <c r="DL294">
        <v>150</v>
      </c>
      <c r="DM294" s="262">
        <v>4461</v>
      </c>
      <c r="DN294" s="262">
        <v>2562</v>
      </c>
      <c r="DO294" s="262">
        <v>38</v>
      </c>
      <c r="DP294" s="262">
        <v>42</v>
      </c>
      <c r="DQ294" s="262">
        <v>4</v>
      </c>
      <c r="DR294" s="262">
        <v>11</v>
      </c>
      <c r="DS294" s="262">
        <v>0.62599023012182919</v>
      </c>
      <c r="DT294" s="262">
        <v>0.35966099699841092</v>
      </c>
      <c r="DU294" s="262">
        <v>5.4499440880466125E-3</v>
      </c>
      <c r="DV294" s="262">
        <v>6.0502619033606028E-3</v>
      </c>
      <c r="DW294" s="262">
        <v>9.5344594196927789E-4</v>
      </c>
      <c r="DX294" s="262">
        <v>1.8951209463833794E-3</v>
      </c>
      <c r="DY294" s="262">
        <v>4239.26</v>
      </c>
      <c r="DZ294" s="262">
        <v>2650.86</v>
      </c>
      <c r="EA294" s="262">
        <v>12.46</v>
      </c>
      <c r="EB294" s="262">
        <v>447.84</v>
      </c>
      <c r="EC294" s="262">
        <v>101.85</v>
      </c>
      <c r="ED294" s="262">
        <v>140.88999999999999</v>
      </c>
      <c r="EE294" s="262">
        <f t="shared" si="168"/>
        <v>0.55829983827550045</v>
      </c>
      <c r="EF294" s="262">
        <f t="shared" si="169"/>
        <v>0.34911156883300226</v>
      </c>
      <c r="EG294" s="262">
        <f t="shared" si="170"/>
        <v>1.6409505396962527E-3</v>
      </c>
      <c r="EH294" s="262">
        <f t="shared" si="171"/>
        <v>5.8979397246995961E-2</v>
      </c>
      <c r="EI294" s="262">
        <f t="shared" si="172"/>
        <v>1.3413387838528357E-2</v>
      </c>
      <c r="EJ294" s="262">
        <f t="shared" si="173"/>
        <v>1.8554857266276484E-2</v>
      </c>
      <c r="EK294" s="262">
        <v>2.2007081E-3</v>
      </c>
      <c r="EP294" s="262">
        <v>1.5377634286658807E-3</v>
      </c>
      <c r="EQ294" s="262">
        <v>9.9490111565015658E-3</v>
      </c>
      <c r="EU294" s="262">
        <v>1199.46</v>
      </c>
    </row>
    <row r="295" spans="1:151">
      <c r="A295" s="352">
        <v>9577</v>
      </c>
      <c r="B295" s="262">
        <v>9</v>
      </c>
      <c r="C295" s="262">
        <v>5</v>
      </c>
      <c r="D295" s="262">
        <v>77</v>
      </c>
      <c r="E295" s="262" t="s">
        <v>188</v>
      </c>
      <c r="F295" s="262" t="s">
        <v>2775</v>
      </c>
      <c r="G295" s="262" t="s">
        <v>2776</v>
      </c>
      <c r="H295" s="262" t="s">
        <v>2202</v>
      </c>
      <c r="I295" s="262">
        <v>1.4003876207827057E-3</v>
      </c>
      <c r="J295" s="262">
        <v>1.4444152431011827</v>
      </c>
      <c r="K295" s="262">
        <v>1.4418952618453866</v>
      </c>
      <c r="L295" s="262">
        <v>1.7269175797999048</v>
      </c>
      <c r="M295" s="262">
        <v>1.660581473968898</v>
      </c>
      <c r="N295" s="262">
        <v>1.5467445742904842</v>
      </c>
      <c r="O295" s="262">
        <v>1.8994469582704876</v>
      </c>
      <c r="P295" s="262">
        <v>1.5616076150185088</v>
      </c>
      <c r="Q295" s="262">
        <v>1.2553191489361701</v>
      </c>
      <c r="R295" s="262">
        <v>1.2116991643454038</v>
      </c>
      <c r="S295" s="262">
        <v>1.2852564102564104</v>
      </c>
      <c r="T295" s="262">
        <v>1.2852564102564104</v>
      </c>
      <c r="U295">
        <v>3805</v>
      </c>
      <c r="V295">
        <v>2005</v>
      </c>
      <c r="W295">
        <v>10495</v>
      </c>
      <c r="X295">
        <v>4156</v>
      </c>
      <c r="Y295">
        <v>3880</v>
      </c>
      <c r="Z295">
        <v>1846</v>
      </c>
      <c r="AA295">
        <v>1716</v>
      </c>
      <c r="AB295">
        <v>0</v>
      </c>
      <c r="AC295">
        <v>5496</v>
      </c>
      <c r="AD295">
        <v>2891</v>
      </c>
      <c r="AE295">
        <v>18124</v>
      </c>
      <c r="AF295">
        <v>6765</v>
      </c>
      <c r="AG295">
        <v>6731</v>
      </c>
      <c r="AH295">
        <v>2286</v>
      </c>
      <c r="AI295" s="262">
        <v>2206</v>
      </c>
      <c r="AJ295" s="262">
        <v>0</v>
      </c>
      <c r="AK295" s="262">
        <v>0.66142118570512098</v>
      </c>
      <c r="AL295" s="262">
        <v>0.23314087324049965</v>
      </c>
      <c r="AM295" s="262">
        <v>8.9324125438695806E-2</v>
      </c>
      <c r="AN295" s="262">
        <v>1.403826559492811E-2</v>
      </c>
      <c r="AO295" s="262">
        <v>2.0755500207555004E-3</v>
      </c>
      <c r="AP295" s="262">
        <v>2.3820677378554363E-2</v>
      </c>
      <c r="AQ295" s="262">
        <v>9.4556612170328389E-2</v>
      </c>
      <c r="AR295" s="262">
        <v>0.17719117440389751</v>
      </c>
      <c r="AS295" s="262">
        <v>0.19297793600974375</v>
      </c>
      <c r="AT295" s="262">
        <v>0.16487094205274747</v>
      </c>
      <c r="AU295" s="262">
        <v>0.1466482409706282</v>
      </c>
      <c r="AV295" s="262">
        <v>8.4836276760200502E-2</v>
      </c>
      <c r="AW295" s="262">
        <v>4.0052466388719725E-2</v>
      </c>
      <c r="AX295" s="262">
        <v>2.6795334239003137E-2</v>
      </c>
      <c r="AY295" s="262">
        <v>4.8250339626176982E-2</v>
      </c>
      <c r="AZ295" s="262">
        <v>17527</v>
      </c>
      <c r="BA295" s="262">
        <v>6178</v>
      </c>
      <c r="BB295" s="262">
        <v>2367</v>
      </c>
      <c r="BC295" s="262">
        <v>372</v>
      </c>
      <c r="BD295" s="262">
        <v>55</v>
      </c>
      <c r="BE295" s="262">
        <v>42697</v>
      </c>
      <c r="BF295" s="262">
        <v>1</v>
      </c>
      <c r="BG295" s="262">
        <v>2</v>
      </c>
      <c r="BH295" s="262">
        <v>3.45</v>
      </c>
      <c r="BI295" s="262">
        <v>9.3000000000000007</v>
      </c>
      <c r="BJ295" s="262">
        <v>22</v>
      </c>
      <c r="BK295" s="262">
        <f t="shared" si="174"/>
        <v>42719</v>
      </c>
      <c r="BL295" s="262">
        <f t="shared" si="175"/>
        <v>22</v>
      </c>
      <c r="BM295" s="274">
        <f t="shared" si="176"/>
        <v>5.1525868327985576E-4</v>
      </c>
      <c r="BN295" s="262">
        <f t="shared" si="177"/>
        <v>9.2624604058487046E-4</v>
      </c>
      <c r="BO295" s="262">
        <f t="shared" si="164"/>
        <v>3.2648759278446564E-4</v>
      </c>
      <c r="BP295" s="262">
        <f t="shared" si="165"/>
        <v>1.2508839950159116E-4</v>
      </c>
      <c r="BQ295" s="262">
        <f t="shared" si="166"/>
        <v>1.965901335639709E-5</v>
      </c>
      <c r="BR295" s="262">
        <f t="shared" si="167"/>
        <v>2.9065745553812902E-6</v>
      </c>
      <c r="BS295" s="262">
        <f t="shared" si="178"/>
        <v>99.108326342581137</v>
      </c>
      <c r="BT295" s="262">
        <f t="shared" si="179"/>
        <v>34.934172427937824</v>
      </c>
      <c r="BU295" s="262">
        <f t="shared" si="180"/>
        <v>13.384458746670253</v>
      </c>
      <c r="BV295" s="262">
        <f t="shared" si="181"/>
        <v>2.1035144291344885</v>
      </c>
      <c r="BW295" s="262">
        <f t="shared" si="182"/>
        <v>0.31100347742579804</v>
      </c>
      <c r="BX295" s="262">
        <f t="shared" si="183"/>
        <v>99.108326342581137</v>
      </c>
      <c r="BY295" s="262">
        <f t="shared" si="184"/>
        <v>69.868344855875648</v>
      </c>
      <c r="BZ295" s="262">
        <f t="shared" si="185"/>
        <v>46.176382676012373</v>
      </c>
      <c r="CA295" s="262">
        <f t="shared" si="186"/>
        <v>19.562684190950744</v>
      </c>
      <c r="CB295" s="262">
        <f t="shared" si="187"/>
        <v>6.842076503367557</v>
      </c>
      <c r="CC295" s="262">
        <f t="shared" si="188"/>
        <v>241.55781456878745</v>
      </c>
      <c r="CD295" s="262">
        <f t="shared" si="189"/>
        <v>5.7540707691117445</v>
      </c>
      <c r="CE295" s="262">
        <f t="shared" si="190"/>
        <v>22.840888588892934</v>
      </c>
      <c r="CF295" s="262">
        <f t="shared" si="191"/>
        <v>42.801912849882349</v>
      </c>
      <c r="CG295" s="262">
        <f t="shared" si="192"/>
        <v>46.615328482509014</v>
      </c>
      <c r="CH295" s="262">
        <f t="shared" si="193"/>
        <v>39.825864448158875</v>
      </c>
      <c r="CI295" s="262">
        <f t="shared" si="194"/>
        <v>35.424028599221863</v>
      </c>
      <c r="CJ295" s="262">
        <f t="shared" si="195"/>
        <v>20.492865610346843</v>
      </c>
      <c r="CK295" s="262">
        <f t="shared" si="196"/>
        <v>9.6749862489489509</v>
      </c>
      <c r="CL295" s="262">
        <f t="shared" si="197"/>
        <v>6.4726223794138011</v>
      </c>
      <c r="CM295" s="262">
        <f t="shared" si="198"/>
        <v>11.655246592301076</v>
      </c>
      <c r="CN295" s="262">
        <f>CD295*parameters!J$4+CE295*parameters!K$4+CF295*parameters!L$4+CG295*parameters!M$4+CH295*parameters!N$4+CI295*parameters!O$4+CJ295*parameters!P$4+CK295*parameters!Q$4+CL295*parameters!R$4+CM295*parameters!S$4</f>
        <v>25750.485111380211</v>
      </c>
      <c r="CO295" s="262">
        <f t="shared" si="199"/>
        <v>17031.916394851163</v>
      </c>
      <c r="CP295" s="262">
        <f t="shared" si="200"/>
        <v>6003.4905852336669</v>
      </c>
      <c r="CQ295" s="262">
        <f t="shared" si="201"/>
        <v>2300.1395621961947</v>
      </c>
      <c r="CR295" s="262">
        <f t="shared" si="202"/>
        <v>361.49214919179735</v>
      </c>
      <c r="CS295" s="262">
        <f t="shared" si="203"/>
        <v>53.446419907389398</v>
      </c>
      <c r="CT295" s="349" t="s">
        <v>4590</v>
      </c>
      <c r="CU295" t="s">
        <v>4591</v>
      </c>
      <c r="CV295" t="s">
        <v>4592</v>
      </c>
      <c r="CW295">
        <v>61008</v>
      </c>
      <c r="CX295" s="262">
        <v>7.6514208894776781E-3</v>
      </c>
      <c r="CY295">
        <v>4747</v>
      </c>
      <c r="CZ295">
        <v>0.92219052999999995</v>
      </c>
      <c r="DA295">
        <v>37881</v>
      </c>
      <c r="DB295">
        <v>22224</v>
      </c>
      <c r="DC295">
        <v>471</v>
      </c>
      <c r="DD295">
        <v>241</v>
      </c>
      <c r="DE295">
        <v>66</v>
      </c>
      <c r="DF295">
        <v>126</v>
      </c>
      <c r="DG295">
        <v>34932</v>
      </c>
      <c r="DH295">
        <v>20493</v>
      </c>
      <c r="DI295">
        <v>437</v>
      </c>
      <c r="DJ295">
        <v>227</v>
      </c>
      <c r="DK295">
        <v>63</v>
      </c>
      <c r="DL295">
        <v>119</v>
      </c>
      <c r="DM295" s="262">
        <v>2949</v>
      </c>
      <c r="DN295" s="262">
        <v>1731</v>
      </c>
      <c r="DO295" s="262">
        <v>34</v>
      </c>
      <c r="DP295" s="262">
        <v>14</v>
      </c>
      <c r="DQ295" s="262">
        <v>3</v>
      </c>
      <c r="DR295" s="262">
        <v>7</v>
      </c>
      <c r="DS295" s="262">
        <v>0.62091856805664836</v>
      </c>
      <c r="DT295" s="262">
        <v>0.36428009441384734</v>
      </c>
      <c r="DU295" s="262">
        <v>7.7202989771833199E-3</v>
      </c>
      <c r="DV295" s="262">
        <v>3.9503015997901913E-3</v>
      </c>
      <c r="DW295" s="262">
        <v>1.0818253343823762E-3</v>
      </c>
      <c r="DX295" s="262">
        <v>2.065302911093627E-3</v>
      </c>
      <c r="DY295" s="262">
        <v>3044.3</v>
      </c>
      <c r="DZ295" s="262">
        <v>1903.64</v>
      </c>
      <c r="EA295" s="262">
        <v>8.9499999999999993</v>
      </c>
      <c r="EB295" s="262">
        <v>321.61</v>
      </c>
      <c r="EC295" s="262">
        <v>73.150000000000006</v>
      </c>
      <c r="ED295" s="262">
        <v>101.19</v>
      </c>
      <c r="EE295" s="262">
        <f t="shared" si="168"/>
        <v>0.55829622728706518</v>
      </c>
      <c r="EF295" s="262">
        <f t="shared" si="169"/>
        <v>0.34910982167090915</v>
      </c>
      <c r="EG295" s="262">
        <f t="shared" si="170"/>
        <v>1.6413465276809884E-3</v>
      </c>
      <c r="EH295" s="262">
        <f t="shared" si="171"/>
        <v>5.8980274499160081E-2</v>
      </c>
      <c r="EI295" s="262">
        <f t="shared" si="172"/>
        <v>1.3415027765347969E-2</v>
      </c>
      <c r="EJ295" s="262">
        <f t="shared" si="173"/>
        <v>1.8557302249836784E-2</v>
      </c>
      <c r="EK295" s="262">
        <v>1.5803785999999999E-3</v>
      </c>
      <c r="EP295" s="262">
        <v>1.1516145549787266E-3</v>
      </c>
      <c r="EQ295" s="262">
        <v>7.4507078539467354E-3</v>
      </c>
      <c r="EU295" s="262">
        <v>898.26</v>
      </c>
    </row>
    <row r="296" spans="1:151">
      <c r="A296" s="352">
        <v>9661</v>
      </c>
      <c r="B296" s="262">
        <v>9</v>
      </c>
      <c r="C296" s="262">
        <v>6</v>
      </c>
      <c r="D296" s="262">
        <v>61</v>
      </c>
      <c r="E296" s="262" t="s">
        <v>188</v>
      </c>
      <c r="F296" s="262" t="s">
        <v>2777</v>
      </c>
      <c r="G296" s="262" t="s">
        <v>2778</v>
      </c>
      <c r="H296" s="262" t="s">
        <v>2202</v>
      </c>
      <c r="I296" s="262">
        <v>6.763334756321773E-4</v>
      </c>
      <c r="J296" s="262">
        <v>2.6565977742448332</v>
      </c>
      <c r="K296" s="262">
        <v>2.3190394511149228</v>
      </c>
      <c r="L296" s="262">
        <v>3.059100797679478</v>
      </c>
      <c r="M296" s="262">
        <v>2.6804043545878695</v>
      </c>
      <c r="N296" s="262">
        <v>2.2509025270758123</v>
      </c>
      <c r="O296" s="262">
        <v>2.8762589928057554</v>
      </c>
      <c r="P296" s="262">
        <v>3.002706359945873</v>
      </c>
      <c r="Q296" s="262">
        <v>2.253968253968254</v>
      </c>
      <c r="R296" s="262">
        <v>2.2329842931937174</v>
      </c>
      <c r="S296" s="262">
        <v>2.797752808988764</v>
      </c>
      <c r="T296" s="262">
        <v>2.797752808988764</v>
      </c>
      <c r="U296">
        <v>1258</v>
      </c>
      <c r="V296">
        <v>1749</v>
      </c>
      <c r="W296">
        <v>5516</v>
      </c>
      <c r="X296">
        <v>1840</v>
      </c>
      <c r="Y296">
        <v>1434</v>
      </c>
      <c r="Z296">
        <v>823</v>
      </c>
      <c r="AA296">
        <v>979</v>
      </c>
      <c r="AB296">
        <v>0</v>
      </c>
      <c r="AC296">
        <v>3342</v>
      </c>
      <c r="AD296">
        <v>4056</v>
      </c>
      <c r="AE296">
        <v>16874</v>
      </c>
      <c r="AF296">
        <v>4694</v>
      </c>
      <c r="AG296">
        <v>4218</v>
      </c>
      <c r="AH296">
        <v>1847</v>
      </c>
      <c r="AI296" s="262">
        <v>2739</v>
      </c>
      <c r="AJ296" s="262">
        <v>0</v>
      </c>
      <c r="AK296" s="262">
        <v>0.46866697921550243</v>
      </c>
      <c r="AL296" s="262">
        <v>0.19588998280981404</v>
      </c>
      <c r="AM296" s="262">
        <v>0.23933427097984061</v>
      </c>
      <c r="AN296" s="262">
        <v>8.3919362400375064E-2</v>
      </c>
      <c r="AO296" s="262">
        <v>1.2189404594467886E-2</v>
      </c>
      <c r="AP296" s="262">
        <v>5.2633060316924205E-2</v>
      </c>
      <c r="AQ296" s="262">
        <v>0.18247065777252386</v>
      </c>
      <c r="AR296" s="262">
        <v>0.29240901798530777</v>
      </c>
      <c r="AS296" s="262">
        <v>0.19406681865518308</v>
      </c>
      <c r="AT296" s="262">
        <v>0.10754594838019646</v>
      </c>
      <c r="AU296" s="262">
        <v>7.7288975203355009E-2</v>
      </c>
      <c r="AV296" s="262">
        <v>4.3907793633369926E-2</v>
      </c>
      <c r="AW296" s="262">
        <v>1.8294914013904134E-2</v>
      </c>
      <c r="AX296" s="262">
        <v>1.1933913141377466E-2</v>
      </c>
      <c r="AY296" s="262">
        <v>1.9448900897858088E-2</v>
      </c>
      <c r="AZ296" s="262">
        <v>5998</v>
      </c>
      <c r="BA296" s="262">
        <v>2507</v>
      </c>
      <c r="BB296" s="262">
        <v>3063</v>
      </c>
      <c r="BC296" s="262">
        <v>1074</v>
      </c>
      <c r="BD296" s="262">
        <v>156</v>
      </c>
      <c r="BE296" s="262">
        <v>35529</v>
      </c>
      <c r="BF296" s="262">
        <v>1</v>
      </c>
      <c r="BG296" s="262">
        <v>2</v>
      </c>
      <c r="BH296" s="262">
        <v>3.3</v>
      </c>
      <c r="BI296" s="262">
        <v>8.3000000000000007</v>
      </c>
      <c r="BJ296" s="262">
        <v>35</v>
      </c>
      <c r="BK296" s="262">
        <f t="shared" si="174"/>
        <v>35494</v>
      </c>
      <c r="BL296" s="262">
        <f t="shared" si="175"/>
        <v>-35</v>
      </c>
      <c r="BM296" s="274">
        <f t="shared" si="176"/>
        <v>-9.8511075459483798E-4</v>
      </c>
      <c r="BN296" s="262">
        <f t="shared" si="177"/>
        <v>3.1697516696685418E-4</v>
      </c>
      <c r="BO296" s="262">
        <f t="shared" si="164"/>
        <v>1.3248695291528899E-4</v>
      </c>
      <c r="BP296" s="262">
        <f t="shared" si="165"/>
        <v>1.6186977932968895E-4</v>
      </c>
      <c r="BQ296" s="262">
        <f t="shared" si="166"/>
        <v>5.6757474045081921E-5</v>
      </c>
      <c r="BR296" s="262">
        <f t="shared" si="167"/>
        <v>8.2441023752632953E-6</v>
      </c>
      <c r="BS296" s="262">
        <f t="shared" si="178"/>
        <v>33.916342865453394</v>
      </c>
      <c r="BT296" s="262">
        <f t="shared" si="179"/>
        <v>14.176103961935921</v>
      </c>
      <c r="BU296" s="262">
        <f t="shared" si="180"/>
        <v>17.320066388276718</v>
      </c>
      <c r="BV296" s="262">
        <f t="shared" si="181"/>
        <v>6.0730497228237654</v>
      </c>
      <c r="BW296" s="262">
        <f t="shared" si="182"/>
        <v>0.88211895415317265</v>
      </c>
      <c r="BX296" s="262">
        <f t="shared" si="183"/>
        <v>33.916342865453394</v>
      </c>
      <c r="BY296" s="262">
        <f t="shared" si="184"/>
        <v>28.352207923871841</v>
      </c>
      <c r="BZ296" s="262">
        <f t="shared" si="185"/>
        <v>57.156219081313168</v>
      </c>
      <c r="CA296" s="262">
        <f t="shared" si="186"/>
        <v>50.406312699437258</v>
      </c>
      <c r="CB296" s="262">
        <f t="shared" si="187"/>
        <v>30.874163395361045</v>
      </c>
      <c r="CC296" s="262">
        <f t="shared" si="188"/>
        <v>200.70524596543672</v>
      </c>
      <c r="CD296" s="262">
        <f t="shared" si="189"/>
        <v>10.563731316821938</v>
      </c>
      <c r="CE296" s="262">
        <f t="shared" si="190"/>
        <v>36.622818249709425</v>
      </c>
      <c r="CF296" s="262">
        <f t="shared" si="191"/>
        <v>58.688023877253002</v>
      </c>
      <c r="CG296" s="262">
        <f t="shared" si="192"/>
        <v>38.950228571918323</v>
      </c>
      <c r="CH296" s="262">
        <f t="shared" si="193"/>
        <v>21.585036022233492</v>
      </c>
      <c r="CI296" s="262">
        <f t="shared" si="194"/>
        <v>15.512302778605907</v>
      </c>
      <c r="CJ296" s="262">
        <f t="shared" si="195"/>
        <v>8.8125245209851482</v>
      </c>
      <c r="CK296" s="262">
        <f t="shared" si="196"/>
        <v>3.6718852170771443</v>
      </c>
      <c r="CL296" s="262">
        <f t="shared" si="197"/>
        <v>2.3951989723703218</v>
      </c>
      <c r="CM296" s="262">
        <f t="shared" si="198"/>
        <v>3.9034964384620108</v>
      </c>
      <c r="CN296" s="262">
        <f>CD296*parameters!J$4+CE296*parameters!K$4+CF296*parameters!L$4+CG296*parameters!M$4+CH296*parameters!N$4+CI296*parameters!O$4+CJ296*parameters!P$4+CK296*parameters!Q$4+CL296*parameters!R$4+CM296*parameters!S$4</f>
        <v>16938.321770564165</v>
      </c>
      <c r="CO296" s="262">
        <f t="shared" si="199"/>
        <v>7938.4320971904881</v>
      </c>
      <c r="CP296" s="262">
        <f t="shared" si="200"/>
        <v>3318.0475604629132</v>
      </c>
      <c r="CQ296" s="262">
        <f t="shared" si="201"/>
        <v>4053.9208925799376</v>
      </c>
      <c r="CR296" s="262">
        <f t="shared" si="202"/>
        <v>1421.4531631181369</v>
      </c>
      <c r="CS296" s="262">
        <f t="shared" si="203"/>
        <v>206.46805721269024</v>
      </c>
      <c r="CT296" s="349" t="s">
        <v>4593</v>
      </c>
      <c r="CU296" t="s">
        <v>4594</v>
      </c>
      <c r="CV296" t="s">
        <v>4595</v>
      </c>
      <c r="CW296">
        <v>44752</v>
      </c>
      <c r="CX296" s="262">
        <v>5.6126473191369175E-3</v>
      </c>
      <c r="CY296">
        <v>10019</v>
      </c>
      <c r="CZ296">
        <v>0.77612174</v>
      </c>
      <c r="DA296">
        <v>29166</v>
      </c>
      <c r="DB296">
        <v>14821</v>
      </c>
      <c r="DC296">
        <v>371</v>
      </c>
      <c r="DD296">
        <v>247</v>
      </c>
      <c r="DE296">
        <v>50</v>
      </c>
      <c r="DF296">
        <v>97</v>
      </c>
      <c r="DG296">
        <v>22636</v>
      </c>
      <c r="DH296">
        <v>11503</v>
      </c>
      <c r="DI296">
        <v>288</v>
      </c>
      <c r="DJ296">
        <v>192</v>
      </c>
      <c r="DK296">
        <v>39</v>
      </c>
      <c r="DL296">
        <v>75</v>
      </c>
      <c r="DM296" s="262">
        <v>6530</v>
      </c>
      <c r="DN296" s="262">
        <v>3318</v>
      </c>
      <c r="DO296" s="262">
        <v>83</v>
      </c>
      <c r="DP296" s="262">
        <v>55</v>
      </c>
      <c r="DQ296" s="262">
        <v>11</v>
      </c>
      <c r="DR296" s="262">
        <v>22</v>
      </c>
      <c r="DS296" s="262">
        <v>0.65172506256703611</v>
      </c>
      <c r="DT296" s="262">
        <v>0.33118072935287807</v>
      </c>
      <c r="DU296" s="262">
        <v>8.2901322845906327E-3</v>
      </c>
      <c r="DV296" s="262">
        <v>5.5193063997139797E-3</v>
      </c>
      <c r="DW296" s="262">
        <v>1.1172685019663925E-3</v>
      </c>
      <c r="DX296" s="262">
        <v>2.1675008938148014E-3</v>
      </c>
      <c r="DY296" s="262">
        <v>2233.13</v>
      </c>
      <c r="DZ296" s="262">
        <v>1396.4</v>
      </c>
      <c r="EA296" s="262">
        <v>6.56</v>
      </c>
      <c r="EB296" s="262">
        <v>235.91</v>
      </c>
      <c r="EC296" s="262">
        <v>53.65</v>
      </c>
      <c r="ED296" s="262">
        <v>74.23</v>
      </c>
      <c r="EE296" s="262">
        <f t="shared" si="168"/>
        <v>0.5582992489774693</v>
      </c>
      <c r="EF296" s="262">
        <f t="shared" si="169"/>
        <v>0.34911047331419942</v>
      </c>
      <c r="EG296" s="262">
        <f t="shared" si="170"/>
        <v>1.6400492014760442E-3</v>
      </c>
      <c r="EH296" s="262">
        <f t="shared" si="171"/>
        <v>5.8979269378081338E-2</v>
      </c>
      <c r="EI296" s="262">
        <f t="shared" si="172"/>
        <v>1.3412902387071612E-2</v>
      </c>
      <c r="EJ296" s="262">
        <f t="shared" si="173"/>
        <v>1.8558056741702252E-2</v>
      </c>
      <c r="EK296" s="262">
        <v>1.1592748999999999E-3</v>
      </c>
      <c r="EP296" s="262">
        <v>8.3978310085212947E-4</v>
      </c>
      <c r="EQ296" s="262">
        <v>5.4332228765954478E-3</v>
      </c>
      <c r="EU296" s="262">
        <v>655.03</v>
      </c>
    </row>
    <row r="297" spans="1:151">
      <c r="A297" s="352">
        <v>9662</v>
      </c>
      <c r="B297" s="262">
        <v>9</v>
      </c>
      <c r="C297" s="262">
        <v>6</v>
      </c>
      <c r="D297" s="262">
        <v>62</v>
      </c>
      <c r="E297" s="262" t="s">
        <v>188</v>
      </c>
      <c r="F297" s="262" t="s">
        <v>2779</v>
      </c>
      <c r="G297" s="262" t="s">
        <v>2780</v>
      </c>
      <c r="H297" s="262" t="s">
        <v>2202</v>
      </c>
      <c r="I297" s="262">
        <v>4.8101166551055464E-4</v>
      </c>
      <c r="J297" s="262">
        <v>2.9510204081632652</v>
      </c>
      <c r="K297" s="262">
        <v>2.6383213694091663</v>
      </c>
      <c r="L297" s="262">
        <v>3.5340485074626864</v>
      </c>
      <c r="M297" s="262">
        <v>2.8599766627771297</v>
      </c>
      <c r="N297" s="262">
        <v>1.9200913242009132</v>
      </c>
      <c r="O297" s="262">
        <v>4.0576923076923075</v>
      </c>
      <c r="P297" s="262">
        <v>2.7007299270072993</v>
      </c>
      <c r="Q297" s="262">
        <v>1.7478260869565216</v>
      </c>
      <c r="R297" s="262">
        <v>1.4965034965034965</v>
      </c>
      <c r="S297" s="262">
        <v>1.5142857142857142</v>
      </c>
      <c r="T297" s="262">
        <v>1.5142857142857142</v>
      </c>
      <c r="U297">
        <v>490</v>
      </c>
      <c r="V297">
        <v>1811</v>
      </c>
      <c r="W297">
        <v>4288</v>
      </c>
      <c r="X297">
        <v>1295</v>
      </c>
      <c r="Y297">
        <v>775</v>
      </c>
      <c r="Z297">
        <v>373</v>
      </c>
      <c r="AA297">
        <v>385</v>
      </c>
      <c r="AB297">
        <v>0</v>
      </c>
      <c r="AC297">
        <v>1446</v>
      </c>
      <c r="AD297">
        <v>4778</v>
      </c>
      <c r="AE297">
        <v>15154</v>
      </c>
      <c r="AF297">
        <v>3292</v>
      </c>
      <c r="AG297">
        <v>2587</v>
      </c>
      <c r="AH297">
        <v>616</v>
      </c>
      <c r="AI297" s="262">
        <v>583</v>
      </c>
      <c r="AJ297" s="262">
        <v>0</v>
      </c>
      <c r="AK297" s="262">
        <v>0.5229619863766205</v>
      </c>
      <c r="AL297" s="262">
        <v>0.14216655680070314</v>
      </c>
      <c r="AM297" s="262">
        <v>0.21456822676334872</v>
      </c>
      <c r="AN297" s="262">
        <v>0.1009668204790156</v>
      </c>
      <c r="AO297" s="262">
        <v>1.933640958031202E-2</v>
      </c>
      <c r="AP297" s="262">
        <v>4.8321955752528685E-2</v>
      </c>
      <c r="AQ297" s="262">
        <v>0.23095893348582866</v>
      </c>
      <c r="AR297" s="262">
        <v>0.3157725436934844</v>
      </c>
      <c r="AS297" s="262">
        <v>0.18288716537403052</v>
      </c>
      <c r="AT297" s="262">
        <v>8.427749383466171E-2</v>
      </c>
      <c r="AU297" s="262">
        <v>6.0724114514457271E-2</v>
      </c>
      <c r="AV297" s="262">
        <v>3.3596626040959289E-2</v>
      </c>
      <c r="AW297" s="262">
        <v>1.7119982844276065E-2</v>
      </c>
      <c r="AX297" s="262">
        <v>1.0221952178419529E-2</v>
      </c>
      <c r="AY297" s="262">
        <v>1.6119232281353871E-2</v>
      </c>
      <c r="AZ297" s="262">
        <v>4760</v>
      </c>
      <c r="BA297" s="262">
        <v>1294</v>
      </c>
      <c r="BB297" s="262">
        <v>1953</v>
      </c>
      <c r="BC297" s="262">
        <v>919</v>
      </c>
      <c r="BD297" s="262">
        <v>176</v>
      </c>
      <c r="BE297" s="262">
        <v>28090</v>
      </c>
      <c r="BF297" s="262">
        <v>1</v>
      </c>
      <c r="BG297" s="262">
        <v>2</v>
      </c>
      <c r="BH297" s="262">
        <v>3.71</v>
      </c>
      <c r="BI297" s="262">
        <v>8.8000000000000007</v>
      </c>
      <c r="BJ297" s="262">
        <v>31</v>
      </c>
      <c r="BK297" s="262">
        <f t="shared" si="174"/>
        <v>28137</v>
      </c>
      <c r="BL297" s="262">
        <f t="shared" si="175"/>
        <v>47</v>
      </c>
      <c r="BM297" s="274">
        <f t="shared" si="176"/>
        <v>1.6731933072267711E-3</v>
      </c>
      <c r="BN297" s="262">
        <f t="shared" si="177"/>
        <v>2.5155081606572619E-4</v>
      </c>
      <c r="BO297" s="262">
        <f t="shared" si="164"/>
        <v>6.838377226660708E-5</v>
      </c>
      <c r="BP297" s="262">
        <f t="shared" si="165"/>
        <v>1.0320982012108473E-4</v>
      </c>
      <c r="BQ297" s="262">
        <f t="shared" si="166"/>
        <v>4.8566218479916466E-5</v>
      </c>
      <c r="BR297" s="262">
        <f t="shared" si="167"/>
        <v>9.3010385772201295E-6</v>
      </c>
      <c r="BS297" s="262">
        <f t="shared" si="178"/>
        <v>26.9159373190327</v>
      </c>
      <c r="BT297" s="262">
        <f t="shared" si="179"/>
        <v>7.317063632526958</v>
      </c>
      <c r="BU297" s="262">
        <f t="shared" si="180"/>
        <v>11.043450752956065</v>
      </c>
      <c r="BV297" s="262">
        <f t="shared" si="181"/>
        <v>5.1965853773510622</v>
      </c>
      <c r="BW297" s="262">
        <f t="shared" si="182"/>
        <v>0.99521112776255383</v>
      </c>
      <c r="BX297" s="262">
        <f t="shared" si="183"/>
        <v>26.9159373190327</v>
      </c>
      <c r="BY297" s="262">
        <f t="shared" si="184"/>
        <v>14.634127265053916</v>
      </c>
      <c r="BZ297" s="262">
        <f t="shared" si="185"/>
        <v>40.971202293467002</v>
      </c>
      <c r="CA297" s="262">
        <f t="shared" si="186"/>
        <v>45.729951320689352</v>
      </c>
      <c r="CB297" s="262">
        <f t="shared" si="187"/>
        <v>30.851544960639167</v>
      </c>
      <c r="CC297" s="262">
        <f t="shared" si="188"/>
        <v>159.10276315888211</v>
      </c>
      <c r="CD297" s="262">
        <f t="shared" si="189"/>
        <v>7.688156681468552</v>
      </c>
      <c r="CE297" s="262">
        <f t="shared" si="190"/>
        <v>36.746204493823804</v>
      </c>
      <c r="CF297" s="262">
        <f t="shared" si="191"/>
        <v>50.240284231342201</v>
      </c>
      <c r="CG297" s="262">
        <f t="shared" si="192"/>
        <v>29.097853357303684</v>
      </c>
      <c r="CH297" s="262">
        <f t="shared" si="193"/>
        <v>13.40878214120033</v>
      </c>
      <c r="CI297" s="262">
        <f t="shared" si="194"/>
        <v>9.6613744096265304</v>
      </c>
      <c r="CJ297" s="262">
        <f t="shared" si="195"/>
        <v>5.3453160359322771</v>
      </c>
      <c r="CK297" s="262">
        <f t="shared" si="196"/>
        <v>2.7238365757569798</v>
      </c>
      <c r="CL297" s="262">
        <f t="shared" si="197"/>
        <v>1.6263408364645013</v>
      </c>
      <c r="CM297" s="262">
        <f t="shared" si="198"/>
        <v>2.5646143959632521</v>
      </c>
      <c r="CN297" s="262">
        <f>CD297*parameters!J$4+CE297*parameters!K$4+CF297*parameters!L$4+CG297*parameters!M$4+CH297*parameters!N$4+CI297*parameters!O$4+CJ297*parameters!P$4+CK297*parameters!Q$4+CL297*parameters!R$4+CM297*parameters!S$4</f>
        <v>12676.38854668129</v>
      </c>
      <c r="CO297" s="262">
        <f t="shared" si="199"/>
        <v>6629.2693344542886</v>
      </c>
      <c r="CP297" s="262">
        <f t="shared" si="200"/>
        <v>1802.1585123495483</v>
      </c>
      <c r="CQ297" s="262">
        <f t="shared" si="201"/>
        <v>2719.9502122246276</v>
      </c>
      <c r="CR297" s="262">
        <f t="shared" si="202"/>
        <v>1279.8946467150192</v>
      </c>
      <c r="CS297" s="262">
        <f t="shared" si="203"/>
        <v>245.11584093780564</v>
      </c>
      <c r="CT297" s="349" t="s">
        <v>4596</v>
      </c>
      <c r="CU297" t="s">
        <v>4597</v>
      </c>
      <c r="CV297" t="s">
        <v>4598</v>
      </c>
      <c r="CW297">
        <v>28156</v>
      </c>
      <c r="CX297" s="262">
        <v>3.5312320771723957E-3</v>
      </c>
      <c r="CY297">
        <v>5013</v>
      </c>
      <c r="CZ297">
        <v>0.82195624</v>
      </c>
      <c r="DA297">
        <v>17220</v>
      </c>
      <c r="DB297">
        <v>10299</v>
      </c>
      <c r="DC297">
        <v>273</v>
      </c>
      <c r="DD297">
        <v>221</v>
      </c>
      <c r="DE297">
        <v>76</v>
      </c>
      <c r="DF297">
        <v>67</v>
      </c>
      <c r="DG297">
        <v>14155</v>
      </c>
      <c r="DH297">
        <v>8466</v>
      </c>
      <c r="DI297">
        <v>224</v>
      </c>
      <c r="DJ297">
        <v>182</v>
      </c>
      <c r="DK297">
        <v>62</v>
      </c>
      <c r="DL297">
        <v>55</v>
      </c>
      <c r="DM297" s="262">
        <v>3065</v>
      </c>
      <c r="DN297" s="262">
        <v>1833</v>
      </c>
      <c r="DO297" s="262">
        <v>49</v>
      </c>
      <c r="DP297" s="262">
        <v>39</v>
      </c>
      <c r="DQ297" s="262">
        <v>14</v>
      </c>
      <c r="DR297" s="262">
        <v>12</v>
      </c>
      <c r="DS297" s="262">
        <v>0.61159255576076144</v>
      </c>
      <c r="DT297" s="262">
        <v>0.36578349197329169</v>
      </c>
      <c r="DU297" s="262">
        <v>9.6959795425486574E-3</v>
      </c>
      <c r="DV297" s="262">
        <v>7.8491262963489138E-3</v>
      </c>
      <c r="DW297" s="262">
        <v>2.6992470521380878E-3</v>
      </c>
      <c r="DX297" s="262">
        <v>2.3795993749112089E-3</v>
      </c>
      <c r="DY297" s="262">
        <v>1404.99</v>
      </c>
      <c r="DZ297" s="262">
        <v>878.55</v>
      </c>
      <c r="EA297" s="262">
        <v>4.13</v>
      </c>
      <c r="EB297" s="262">
        <v>148.43</v>
      </c>
      <c r="EC297" s="262">
        <v>33.76</v>
      </c>
      <c r="ED297" s="262">
        <v>46.69</v>
      </c>
      <c r="EE297" s="262">
        <f t="shared" si="168"/>
        <v>0.5583000536448709</v>
      </c>
      <c r="EF297" s="262">
        <f t="shared" si="169"/>
        <v>0.34910889908803716</v>
      </c>
      <c r="EG297" s="262">
        <f t="shared" si="170"/>
        <v>1.6411356817865727E-3</v>
      </c>
      <c r="EH297" s="262">
        <f t="shared" si="171"/>
        <v>5.8981542190697581E-2</v>
      </c>
      <c r="EI297" s="262">
        <f t="shared" si="172"/>
        <v>1.3415191432715422E-2</v>
      </c>
      <c r="EJ297" s="262">
        <f t="shared" si="173"/>
        <v>1.8553177961892271E-2</v>
      </c>
      <c r="EK297" s="262">
        <v>7.2936750000000003E-4</v>
      </c>
      <c r="EP297" s="262">
        <v>6.5008106159136249E-4</v>
      </c>
      <c r="EQ297" s="262">
        <v>4.205889939790027E-3</v>
      </c>
      <c r="EU297" s="262">
        <v>507.06</v>
      </c>
    </row>
    <row r="298" spans="1:151">
      <c r="A298" s="352">
        <v>9663</v>
      </c>
      <c r="B298" s="262">
        <v>9</v>
      </c>
      <c r="C298" s="262">
        <v>6</v>
      </c>
      <c r="D298" s="262">
        <v>63</v>
      </c>
      <c r="E298" s="262" t="s">
        <v>188</v>
      </c>
      <c r="F298" s="262" t="s">
        <v>2781</v>
      </c>
      <c r="G298" s="262" t="s">
        <v>2782</v>
      </c>
      <c r="H298" s="262" t="s">
        <v>2202</v>
      </c>
      <c r="I298" s="262">
        <v>1.0703064449115868E-3</v>
      </c>
      <c r="J298" s="262">
        <v>3.4842473745624272</v>
      </c>
      <c r="K298" s="262">
        <v>2.5701398285972035</v>
      </c>
      <c r="L298" s="262">
        <v>4.2988326848249026</v>
      </c>
      <c r="M298" s="262">
        <v>2.9692366122293961</v>
      </c>
      <c r="N298" s="262">
        <v>2.2896613190730837</v>
      </c>
      <c r="O298" s="262">
        <v>4.4338952972493342</v>
      </c>
      <c r="P298" s="262">
        <v>3.6058890147225369</v>
      </c>
      <c r="Q298" s="262">
        <v>2.3927893738140416</v>
      </c>
      <c r="R298" s="262">
        <v>2.4492753623188408</v>
      </c>
      <c r="S298" s="262">
        <v>2.6373056994818653</v>
      </c>
      <c r="T298" s="262">
        <v>2.6373056994818653</v>
      </c>
      <c r="U298">
        <v>857</v>
      </c>
      <c r="V298">
        <v>2217</v>
      </c>
      <c r="W298">
        <v>10280</v>
      </c>
      <c r="X298">
        <v>3755</v>
      </c>
      <c r="Y298">
        <v>2010</v>
      </c>
      <c r="Z298">
        <v>941</v>
      </c>
      <c r="AA298">
        <v>1062</v>
      </c>
      <c r="AB298">
        <v>0</v>
      </c>
      <c r="AC298">
        <v>2986</v>
      </c>
      <c r="AD298">
        <v>5698</v>
      </c>
      <c r="AE298">
        <v>44192</v>
      </c>
      <c r="AF298">
        <v>10387</v>
      </c>
      <c r="AG298">
        <v>8181</v>
      </c>
      <c r="AH298">
        <v>2275</v>
      </c>
      <c r="AI298" s="262">
        <v>2800</v>
      </c>
      <c r="AJ298" s="262">
        <v>0</v>
      </c>
      <c r="AK298" s="262">
        <v>0.48990273045968497</v>
      </c>
      <c r="AL298" s="262">
        <v>0.1663457265590283</v>
      </c>
      <c r="AM298" s="262">
        <v>0.17222139929886932</v>
      </c>
      <c r="AN298" s="262">
        <v>0.12882042166592603</v>
      </c>
      <c r="AO298" s="262">
        <v>4.2709722016491383E-2</v>
      </c>
      <c r="AP298" s="262">
        <v>0.1545373713423506</v>
      </c>
      <c r="AQ298" s="262">
        <v>0.22114296491889854</v>
      </c>
      <c r="AR298" s="262">
        <v>0.26153203642830197</v>
      </c>
      <c r="AS298" s="262">
        <v>0.15708358032009484</v>
      </c>
      <c r="AT298" s="262">
        <v>7.2802715956242922E-2</v>
      </c>
      <c r="AU298" s="262">
        <v>5.7309910007005443E-2</v>
      </c>
      <c r="AV298" s="262">
        <v>3.4097645093495714E-2</v>
      </c>
      <c r="AW298" s="262">
        <v>1.5290725871638735E-2</v>
      </c>
      <c r="AX298" s="262">
        <v>9.0397154712507418E-3</v>
      </c>
      <c r="AY298" s="262">
        <v>1.7163334590720482E-2</v>
      </c>
      <c r="AZ298" s="262">
        <v>9922</v>
      </c>
      <c r="BA298" s="262">
        <v>3369</v>
      </c>
      <c r="BB298" s="262">
        <v>3488</v>
      </c>
      <c r="BC298" s="262">
        <v>2609</v>
      </c>
      <c r="BD298" s="262">
        <v>865</v>
      </c>
      <c r="BE298" s="262">
        <v>74247</v>
      </c>
      <c r="BF298" s="262">
        <v>1</v>
      </c>
      <c r="BG298" s="262">
        <v>2</v>
      </c>
      <c r="BH298" s="262">
        <v>3.41</v>
      </c>
      <c r="BI298" s="262">
        <v>9.6999999999999993</v>
      </c>
      <c r="BJ298" s="262">
        <v>24</v>
      </c>
      <c r="BK298" s="262">
        <f t="shared" si="174"/>
        <v>74621</v>
      </c>
      <c r="BL298" s="262">
        <f t="shared" si="175"/>
        <v>374</v>
      </c>
      <c r="BM298" s="274">
        <f t="shared" si="176"/>
        <v>5.0372405619082249E-3</v>
      </c>
      <c r="BN298" s="262">
        <f t="shared" si="177"/>
        <v>5.2434604979078475E-4</v>
      </c>
      <c r="BO298" s="262">
        <f t="shared" si="164"/>
        <v>1.7804090321962848E-4</v>
      </c>
      <c r="BP298" s="262">
        <f t="shared" si="165"/>
        <v>1.8432967362127164E-4</v>
      </c>
      <c r="BQ298" s="262">
        <f t="shared" si="166"/>
        <v>1.3787732754526883E-4</v>
      </c>
      <c r="BR298" s="262">
        <f t="shared" si="167"/>
        <v>4.5712490734633023E-5</v>
      </c>
      <c r="BS298" s="262">
        <f t="shared" si="178"/>
        <v>56.105027327613968</v>
      </c>
      <c r="BT298" s="262">
        <f t="shared" si="179"/>
        <v>19.050376644500247</v>
      </c>
      <c r="BU298" s="262">
        <f t="shared" si="180"/>
        <v>19.723275077476064</v>
      </c>
      <c r="BV298" s="262">
        <f t="shared" si="181"/>
        <v>14.752874047343765</v>
      </c>
      <c r="BW298" s="262">
        <f t="shared" si="182"/>
        <v>4.8912365086057337</v>
      </c>
      <c r="BX298" s="262">
        <f t="shared" si="183"/>
        <v>56.105027327613968</v>
      </c>
      <c r="BY298" s="262">
        <f t="shared" si="184"/>
        <v>38.100753289000494</v>
      </c>
      <c r="BZ298" s="262">
        <f t="shared" si="185"/>
        <v>67.256368014193384</v>
      </c>
      <c r="CA298" s="262">
        <f t="shared" si="186"/>
        <v>143.1028782592345</v>
      </c>
      <c r="CB298" s="262">
        <f t="shared" si="187"/>
        <v>117.38967620653762</v>
      </c>
      <c r="CC298" s="262">
        <f t="shared" si="188"/>
        <v>421.95470309657998</v>
      </c>
      <c r="CD298" s="262">
        <f t="shared" si="189"/>
        <v>65.207770642087468</v>
      </c>
      <c r="CE298" s="262">
        <f t="shared" si="190"/>
        <v>93.312314104251229</v>
      </c>
      <c r="CF298" s="262">
        <f t="shared" si="191"/>
        <v>110.3546727813481</v>
      </c>
      <c r="CG298" s="262">
        <f t="shared" si="192"/>
        <v>66.28215549531339</v>
      </c>
      <c r="CH298" s="262">
        <f t="shared" si="193"/>
        <v>30.719448395941129</v>
      </c>
      <c r="CI298" s="262">
        <f t="shared" si="194"/>
        <v>24.182186061497699</v>
      </c>
      <c r="CJ298" s="262">
        <f t="shared" si="195"/>
        <v>14.387661711718541</v>
      </c>
      <c r="CK298" s="262">
        <f t="shared" si="196"/>
        <v>6.4519936952985164</v>
      </c>
      <c r="CL298" s="262">
        <f t="shared" si="197"/>
        <v>3.8143504577491671</v>
      </c>
      <c r="CM298" s="262">
        <f t="shared" si="198"/>
        <v>7.2421497513747219</v>
      </c>
      <c r="CN298" s="262">
        <f>CD298*parameters!J$4+CE298*parameters!K$4+CF298*parameters!L$4+CG298*parameters!M$4+CH298*parameters!N$4+CI298*parameters!O$4+CJ298*parameters!P$4+CK298*parameters!Q$4+CL298*parameters!R$4+CM298*parameters!S$4</f>
        <v>31021.498338672129</v>
      </c>
      <c r="CO298" s="262">
        <f t="shared" si="199"/>
        <v>15197.516739066057</v>
      </c>
      <c r="CP298" s="262">
        <f t="shared" si="200"/>
        <v>5160.2936800961043</v>
      </c>
      <c r="CQ298" s="262">
        <f t="shared" si="201"/>
        <v>5342.5658522336635</v>
      </c>
      <c r="CR298" s="262">
        <f t="shared" si="202"/>
        <v>3996.2024966965673</v>
      </c>
      <c r="CS298" s="262">
        <f t="shared" si="203"/>
        <v>1324.9195705797358</v>
      </c>
      <c r="CT298" s="349" t="s">
        <v>4599</v>
      </c>
      <c r="CU298" t="s">
        <v>4600</v>
      </c>
      <c r="CV298" t="s">
        <v>4601</v>
      </c>
      <c r="CW298">
        <v>63920</v>
      </c>
      <c r="CX298" s="262">
        <v>8.0166342652670669E-3</v>
      </c>
      <c r="CY298">
        <v>11307</v>
      </c>
      <c r="CZ298">
        <v>0.82310700999999997</v>
      </c>
      <c r="DA298">
        <v>40377</v>
      </c>
      <c r="DB298">
        <v>22038</v>
      </c>
      <c r="DC298">
        <v>735</v>
      </c>
      <c r="DD298">
        <v>461</v>
      </c>
      <c r="DE298">
        <v>141</v>
      </c>
      <c r="DF298">
        <v>168</v>
      </c>
      <c r="DG298">
        <v>33234</v>
      </c>
      <c r="DH298">
        <v>18139</v>
      </c>
      <c r="DI298">
        <v>605</v>
      </c>
      <c r="DJ298">
        <v>379</v>
      </c>
      <c r="DK298">
        <v>116</v>
      </c>
      <c r="DL298">
        <v>138</v>
      </c>
      <c r="DM298" s="262">
        <v>7143</v>
      </c>
      <c r="DN298" s="262">
        <v>3899</v>
      </c>
      <c r="DO298" s="262">
        <v>130</v>
      </c>
      <c r="DP298" s="262">
        <v>82</v>
      </c>
      <c r="DQ298" s="262">
        <v>25</v>
      </c>
      <c r="DR298" s="262">
        <v>30</v>
      </c>
      <c r="DS298" s="262">
        <v>0.63168022528160195</v>
      </c>
      <c r="DT298" s="262">
        <v>0.3447747183979975</v>
      </c>
      <c r="DU298" s="262">
        <v>1.149874843554443E-2</v>
      </c>
      <c r="DV298" s="262">
        <v>7.2121401752190239E-3</v>
      </c>
      <c r="DW298" s="262">
        <v>2.2058823529411764E-3</v>
      </c>
      <c r="DX298" s="262">
        <v>2.6282853566958696E-3</v>
      </c>
      <c r="DY298" s="262">
        <v>3189.61</v>
      </c>
      <c r="DZ298" s="262">
        <v>1994.51</v>
      </c>
      <c r="EA298" s="262">
        <v>9.3699999999999992</v>
      </c>
      <c r="EB298" s="262">
        <v>336.96</v>
      </c>
      <c r="EC298" s="262">
        <v>76.64</v>
      </c>
      <c r="ED298" s="262">
        <v>106.02</v>
      </c>
      <c r="EE298" s="262">
        <f t="shared" si="168"/>
        <v>0.55829661952946819</v>
      </c>
      <c r="EF298" s="262">
        <f t="shared" si="169"/>
        <v>0.34911107960462862</v>
      </c>
      <c r="EG298" s="262">
        <f t="shared" si="170"/>
        <v>1.6400874479924241E-3</v>
      </c>
      <c r="EH298" s="262">
        <f t="shared" si="171"/>
        <v>5.8980135162809741E-2</v>
      </c>
      <c r="EI298" s="262">
        <f t="shared" si="172"/>
        <v>1.3414760086887877E-2</v>
      </c>
      <c r="EJ298" s="262">
        <f t="shared" si="173"/>
        <v>1.8557318168213106E-2</v>
      </c>
      <c r="EK298" s="262">
        <v>1.6558149999999999E-3</v>
      </c>
      <c r="EP298" s="262">
        <v>1.5496447406674258E-3</v>
      </c>
      <c r="EQ298" s="262">
        <v>1.0025880786415838E-2</v>
      </c>
      <c r="EU298" s="262">
        <v>1208.72</v>
      </c>
    </row>
    <row r="299" spans="1:151">
      <c r="A299" s="352">
        <v>9671</v>
      </c>
      <c r="B299" s="262">
        <v>9</v>
      </c>
      <c r="C299" s="262">
        <v>6</v>
      </c>
      <c r="D299" s="262">
        <v>71</v>
      </c>
      <c r="E299" s="262" t="s">
        <v>188</v>
      </c>
      <c r="F299" s="262" t="s">
        <v>2777</v>
      </c>
      <c r="G299" s="262" t="s">
        <v>2783</v>
      </c>
      <c r="H299" s="262" t="s">
        <v>2202</v>
      </c>
      <c r="I299" s="262">
        <v>2.5361712634055181E-3</v>
      </c>
      <c r="J299" s="262">
        <v>1.3682678311499272</v>
      </c>
      <c r="K299" s="262">
        <v>1.4112277498858969</v>
      </c>
      <c r="L299" s="262">
        <v>1.7873607010191446</v>
      </c>
      <c r="M299" s="262">
        <v>1.6791452991452991</v>
      </c>
      <c r="N299" s="262">
        <v>1.5406214900786221</v>
      </c>
      <c r="O299" s="262">
        <v>1.8663716814159292</v>
      </c>
      <c r="P299" s="262">
        <v>1.5988649940262845</v>
      </c>
      <c r="Q299" s="262">
        <v>1.3879358052019923</v>
      </c>
      <c r="R299" s="262">
        <v>1.3680322364002686</v>
      </c>
      <c r="S299" s="262">
        <v>1.2930756843800322</v>
      </c>
      <c r="T299" s="262">
        <v>1.2930756843800322</v>
      </c>
      <c r="U299">
        <v>3435</v>
      </c>
      <c r="V299">
        <v>4382</v>
      </c>
      <c r="W299">
        <v>20998</v>
      </c>
      <c r="X299">
        <v>8521</v>
      </c>
      <c r="Y299">
        <v>6738</v>
      </c>
      <c r="Z299">
        <v>3296</v>
      </c>
      <c r="AA299">
        <v>3416</v>
      </c>
      <c r="AB299">
        <v>0</v>
      </c>
      <c r="AC299">
        <v>4700</v>
      </c>
      <c r="AD299">
        <v>6184</v>
      </c>
      <c r="AE299">
        <v>37531</v>
      </c>
      <c r="AF299">
        <v>13938</v>
      </c>
      <c r="AG299">
        <v>11680</v>
      </c>
      <c r="AH299">
        <v>4545</v>
      </c>
      <c r="AI299" s="262">
        <v>4417</v>
      </c>
      <c r="AJ299" s="262">
        <v>0</v>
      </c>
      <c r="AK299" s="262">
        <v>0.57577462440874327</v>
      </c>
      <c r="AL299" s="262">
        <v>0.30649496780646374</v>
      </c>
      <c r="AM299" s="262">
        <v>0.10931216269717238</v>
      </c>
      <c r="AN299" s="262">
        <v>7.4180575524577528E-3</v>
      </c>
      <c r="AO299" s="262">
        <v>1.0001875351628431E-3</v>
      </c>
      <c r="AP299" s="262">
        <v>1.5469696778826168E-2</v>
      </c>
      <c r="AQ299" s="262">
        <v>7.016792431438254E-2</v>
      </c>
      <c r="AR299" s="262">
        <v>0.17360577468159888</v>
      </c>
      <c r="AS299" s="262">
        <v>0.21634900039052166</v>
      </c>
      <c r="AT299" s="262">
        <v>0.17889671331930815</v>
      </c>
      <c r="AU299" s="262">
        <v>0.14497171867323416</v>
      </c>
      <c r="AV299" s="262">
        <v>9.0361673448306271E-2</v>
      </c>
      <c r="AW299" s="262">
        <v>4.1899195021478694E-2</v>
      </c>
      <c r="AX299" s="262">
        <v>2.7978987415124525E-2</v>
      </c>
      <c r="AY299" s="262">
        <v>4.029931595721898E-2</v>
      </c>
      <c r="AZ299" s="262">
        <v>27632</v>
      </c>
      <c r="BA299" s="262">
        <v>14709</v>
      </c>
      <c r="BB299" s="262">
        <v>5246</v>
      </c>
      <c r="BC299" s="262">
        <v>356</v>
      </c>
      <c r="BD299" s="262">
        <v>48</v>
      </c>
      <c r="BE299" s="262">
        <v>79384</v>
      </c>
      <c r="BF299" s="262">
        <v>1</v>
      </c>
      <c r="BG299" s="262">
        <v>2</v>
      </c>
      <c r="BH299" s="262">
        <v>3.45</v>
      </c>
      <c r="BI299" s="262">
        <v>8.1999999999999993</v>
      </c>
      <c r="BJ299" s="262">
        <v>27</v>
      </c>
      <c r="BK299" s="262">
        <f t="shared" si="174"/>
        <v>79364</v>
      </c>
      <c r="BL299" s="262">
        <f t="shared" si="175"/>
        <v>-20</v>
      </c>
      <c r="BM299" s="274">
        <f t="shared" si="176"/>
        <v>-2.5193993751889548E-4</v>
      </c>
      <c r="BN299" s="262">
        <f t="shared" si="177"/>
        <v>1.4602630566235603E-3</v>
      </c>
      <c r="BO299" s="262">
        <f t="shared" si="164"/>
        <v>7.7732372972915266E-4</v>
      </c>
      <c r="BP299" s="262">
        <f t="shared" si="165"/>
        <v>2.7723436577327724E-4</v>
      </c>
      <c r="BQ299" s="262">
        <f t="shared" si="166"/>
        <v>1.8813464394831625E-5</v>
      </c>
      <c r="BR299" s="262">
        <f t="shared" si="167"/>
        <v>2.536646884696399E-6</v>
      </c>
      <c r="BS299" s="262">
        <f t="shared" si="178"/>
        <v>156.24814705872095</v>
      </c>
      <c r="BT299" s="262">
        <f t="shared" si="179"/>
        <v>83.173639081019331</v>
      </c>
      <c r="BU299" s="262">
        <f t="shared" si="180"/>
        <v>29.664077137740666</v>
      </c>
      <c r="BV299" s="262">
        <f t="shared" si="181"/>
        <v>2.0130406902469837</v>
      </c>
      <c r="BW299" s="262">
        <f t="shared" si="182"/>
        <v>0.27142121666251467</v>
      </c>
      <c r="BX299" s="262">
        <f t="shared" si="183"/>
        <v>156.24814705872095</v>
      </c>
      <c r="BY299" s="262">
        <f t="shared" si="184"/>
        <v>166.34727816203866</v>
      </c>
      <c r="BZ299" s="262">
        <f t="shared" si="185"/>
        <v>102.3410661252053</v>
      </c>
      <c r="CA299" s="262">
        <f t="shared" si="186"/>
        <v>16.506933660025265</v>
      </c>
      <c r="CB299" s="262">
        <f t="shared" si="187"/>
        <v>7.3283728498878959</v>
      </c>
      <c r="CC299" s="262">
        <f t="shared" si="188"/>
        <v>448.77179785587805</v>
      </c>
      <c r="CD299" s="262">
        <f t="shared" si="189"/>
        <v>6.9423636357191052</v>
      </c>
      <c r="CE299" s="262">
        <f t="shared" si="190"/>
        <v>31.489385546380632</v>
      </c>
      <c r="CF299" s="262">
        <f t="shared" si="191"/>
        <v>77.909375622023603</v>
      </c>
      <c r="CG299" s="262">
        <f t="shared" si="192"/>
        <v>97.091329869576469</v>
      </c>
      <c r="CH299" s="262">
        <f t="shared" si="193"/>
        <v>80.283799666813522</v>
      </c>
      <c r="CI299" s="262">
        <f t="shared" si="194"/>
        <v>65.059218827243868</v>
      </c>
      <c r="CJ299" s="262">
        <f t="shared" si="195"/>
        <v>40.551770650662164</v>
      </c>
      <c r="CK299" s="262">
        <f t="shared" si="196"/>
        <v>18.803177078503047</v>
      </c>
      <c r="CL299" s="262">
        <f t="shared" si="197"/>
        <v>12.556180484472419</v>
      </c>
      <c r="CM299" s="262">
        <f t="shared" si="198"/>
        <v>18.085196474483237</v>
      </c>
      <c r="CN299" s="262">
        <f>CD299*parameters!J$4+CE299*parameters!K$4+CF299*parameters!L$4+CG299*parameters!M$4+CH299*parameters!N$4+CI299*parameters!O$4+CJ299*parameters!P$4+CK299*parameters!Q$4+CL299*parameters!R$4+CM299*parameters!S$4</f>
        <v>48336.065478929697</v>
      </c>
      <c r="CO299" s="262">
        <f t="shared" si="199"/>
        <v>27830.679946527169</v>
      </c>
      <c r="CP299" s="262">
        <f t="shared" si="200"/>
        <v>14814.76083285568</v>
      </c>
      <c r="CQ299" s="262">
        <f t="shared" si="201"/>
        <v>5283.7198537739405</v>
      </c>
      <c r="CR299" s="262">
        <f t="shared" si="202"/>
        <v>358.55971558206693</v>
      </c>
      <c r="CS299" s="262">
        <f t="shared" si="203"/>
        <v>48.345130190840486</v>
      </c>
      <c r="CT299" s="349" t="s">
        <v>4602</v>
      </c>
      <c r="CU299" t="s">
        <v>4603</v>
      </c>
      <c r="CV299" t="s">
        <v>4604</v>
      </c>
      <c r="CW299">
        <v>115729</v>
      </c>
      <c r="CX299" s="262">
        <v>1.4514347103959517E-2</v>
      </c>
      <c r="CY299">
        <v>9776</v>
      </c>
      <c r="CZ299">
        <v>0.91552679000000003</v>
      </c>
      <c r="DA299">
        <v>75466</v>
      </c>
      <c r="DB299">
        <v>38488</v>
      </c>
      <c r="DC299">
        <v>891</v>
      </c>
      <c r="DD299">
        <v>533</v>
      </c>
      <c r="DE299">
        <v>142</v>
      </c>
      <c r="DF299">
        <v>211</v>
      </c>
      <c r="DG299">
        <v>69092</v>
      </c>
      <c r="DH299">
        <v>35237</v>
      </c>
      <c r="DI299">
        <v>816</v>
      </c>
      <c r="DJ299">
        <v>491</v>
      </c>
      <c r="DK299">
        <v>132</v>
      </c>
      <c r="DL299">
        <v>193</v>
      </c>
      <c r="DM299" s="262">
        <v>6374</v>
      </c>
      <c r="DN299" s="262">
        <v>3251</v>
      </c>
      <c r="DO299" s="262">
        <v>75</v>
      </c>
      <c r="DP299" s="262">
        <v>42</v>
      </c>
      <c r="DQ299" s="262">
        <v>10</v>
      </c>
      <c r="DR299" s="262">
        <v>18</v>
      </c>
      <c r="DS299" s="262">
        <v>0.65209238825186422</v>
      </c>
      <c r="DT299" s="262">
        <v>0.33257005590647115</v>
      </c>
      <c r="DU299" s="262">
        <v>7.6990209886890924E-3</v>
      </c>
      <c r="DV299" s="262">
        <v>4.6055871907646311E-3</v>
      </c>
      <c r="DW299" s="262">
        <v>1.2270044673331664E-3</v>
      </c>
      <c r="DX299" s="262">
        <v>1.8232249479387189E-3</v>
      </c>
      <c r="DY299" s="262">
        <v>5774.87</v>
      </c>
      <c r="DZ299" s="262">
        <v>3611.1</v>
      </c>
      <c r="EA299" s="262">
        <v>16.97</v>
      </c>
      <c r="EB299" s="262">
        <v>610.08000000000004</v>
      </c>
      <c r="EC299" s="262">
        <v>138.75</v>
      </c>
      <c r="ED299" s="262">
        <v>191.95</v>
      </c>
      <c r="EE299" s="262">
        <f t="shared" si="168"/>
        <v>0.55829720835444119</v>
      </c>
      <c r="EF299" s="262">
        <f t="shared" si="169"/>
        <v>0.34911037808448026</v>
      </c>
      <c r="EG299" s="262">
        <f t="shared" si="170"/>
        <v>1.6406089878689678E-3</v>
      </c>
      <c r="EH299" s="262">
        <f t="shared" si="171"/>
        <v>5.8980714868538599E-2</v>
      </c>
      <c r="EI299" s="262">
        <f t="shared" si="172"/>
        <v>1.3413936185434254E-2</v>
      </c>
      <c r="EJ299" s="262">
        <f t="shared" si="173"/>
        <v>1.8557153519236792E-2</v>
      </c>
      <c r="EK299" s="262">
        <v>2.9978931000000002E-3</v>
      </c>
      <c r="EP299" s="262">
        <v>2.1520010778706298E-3</v>
      </c>
      <c r="EQ299" s="262">
        <v>1.3923001635637309E-2</v>
      </c>
      <c r="EU299" s="262">
        <v>1678.56</v>
      </c>
    </row>
    <row r="300" spans="1:151">
      <c r="A300" s="352">
        <v>9672</v>
      </c>
      <c r="B300" s="262">
        <v>9</v>
      </c>
      <c r="C300" s="262">
        <v>6</v>
      </c>
      <c r="D300" s="262">
        <v>72</v>
      </c>
      <c r="E300" s="262" t="s">
        <v>188</v>
      </c>
      <c r="F300" s="262" t="s">
        <v>2784</v>
      </c>
      <c r="G300" s="262" t="s">
        <v>2785</v>
      </c>
      <c r="H300" s="262" t="s">
        <v>2202</v>
      </c>
      <c r="I300" s="262">
        <v>1.5845059071635859E-3</v>
      </c>
      <c r="J300" s="262">
        <v>1.5073644625509244</v>
      </c>
      <c r="K300" s="262">
        <v>1.4504293520686964</v>
      </c>
      <c r="L300" s="262">
        <v>1.8738014228270956</v>
      </c>
      <c r="M300" s="262">
        <v>1.6837582354626182</v>
      </c>
      <c r="N300" s="262">
        <v>1.5191131498470949</v>
      </c>
      <c r="O300" s="262">
        <v>1.7822954194544518</v>
      </c>
      <c r="P300" s="262">
        <v>1.7171671896010758</v>
      </c>
      <c r="Q300" s="262">
        <v>1.2947635135135136</v>
      </c>
      <c r="R300" s="262">
        <v>1.3365617433414043</v>
      </c>
      <c r="S300" s="262">
        <v>1.3428571428571427</v>
      </c>
      <c r="T300" s="262">
        <v>1.3428571428571427</v>
      </c>
      <c r="U300">
        <v>3191</v>
      </c>
      <c r="V300">
        <v>2562</v>
      </c>
      <c r="W300">
        <v>12932</v>
      </c>
      <c r="X300">
        <v>4799</v>
      </c>
      <c r="Y300">
        <v>4174</v>
      </c>
      <c r="Z300">
        <v>2010</v>
      </c>
      <c r="AA300">
        <v>1733</v>
      </c>
      <c r="AB300">
        <v>0</v>
      </c>
      <c r="AC300">
        <v>4810</v>
      </c>
      <c r="AD300">
        <v>3716</v>
      </c>
      <c r="AE300">
        <v>24232</v>
      </c>
      <c r="AF300">
        <v>7865</v>
      </c>
      <c r="AG300">
        <v>7294</v>
      </c>
      <c r="AH300">
        <v>2637</v>
      </c>
      <c r="AI300" s="262">
        <v>2327</v>
      </c>
      <c r="AJ300" s="262">
        <v>0</v>
      </c>
      <c r="AK300" s="262">
        <v>0.60550978888036555</v>
      </c>
      <c r="AL300" s="262">
        <v>0.27905813294200049</v>
      </c>
      <c r="AM300" s="262">
        <v>9.9689824233732446E-2</v>
      </c>
      <c r="AN300" s="262">
        <v>1.2473735116566053E-2</v>
      </c>
      <c r="AO300" s="262">
        <v>3.2685188273354903E-3</v>
      </c>
      <c r="AP300" s="262">
        <v>2.671793161621908E-2</v>
      </c>
      <c r="AQ300" s="262">
        <v>8.8765521705867351E-2</v>
      </c>
      <c r="AR300" s="262">
        <v>0.18628008709810306</v>
      </c>
      <c r="AS300" s="262">
        <v>0.20791729603546696</v>
      </c>
      <c r="AT300" s="262">
        <v>0.16109225729250445</v>
      </c>
      <c r="AU300" s="262">
        <v>0.14145595072287503</v>
      </c>
      <c r="AV300" s="262">
        <v>8.2900131431822191E-2</v>
      </c>
      <c r="AW300" s="262">
        <v>3.7173627322125667E-2</v>
      </c>
      <c r="AX300" s="262">
        <v>2.5383996704396099E-2</v>
      </c>
      <c r="AY300" s="262">
        <v>4.2313200070620081E-2</v>
      </c>
      <c r="AZ300" s="262">
        <v>18155</v>
      </c>
      <c r="BA300" s="262">
        <v>8367</v>
      </c>
      <c r="BB300" s="262">
        <v>2989</v>
      </c>
      <c r="BC300" s="262">
        <v>374</v>
      </c>
      <c r="BD300" s="262">
        <v>98</v>
      </c>
      <c r="BE300" s="262">
        <v>51017</v>
      </c>
      <c r="BF300" s="262">
        <v>1</v>
      </c>
      <c r="BG300" s="262">
        <v>2</v>
      </c>
      <c r="BH300" s="262">
        <v>3.58</v>
      </c>
      <c r="BI300" s="262">
        <v>9.6999999999999993</v>
      </c>
      <c r="BJ300" s="262">
        <v>18</v>
      </c>
      <c r="BK300" s="262">
        <f t="shared" si="174"/>
        <v>50981</v>
      </c>
      <c r="BL300" s="262">
        <f t="shared" si="175"/>
        <v>-36</v>
      </c>
      <c r="BM300" s="274">
        <f t="shared" si="176"/>
        <v>-7.0564713722876687E-4</v>
      </c>
      <c r="BN300" s="262">
        <f t="shared" si="177"/>
        <v>9.5943383732631504E-4</v>
      </c>
      <c r="BO300" s="262">
        <f t="shared" si="164"/>
        <v>4.4216926008864101E-4</v>
      </c>
      <c r="BP300" s="262">
        <f t="shared" si="165"/>
        <v>1.5795911538244865E-4</v>
      </c>
      <c r="BQ300" s="262">
        <f t="shared" si="166"/>
        <v>1.9764706976592773E-5</v>
      </c>
      <c r="BR300" s="262">
        <f t="shared" si="167"/>
        <v>5.178987389588481E-6</v>
      </c>
      <c r="BS300" s="262">
        <f t="shared" si="178"/>
        <v>102.65942059391571</v>
      </c>
      <c r="BT300" s="262">
        <f t="shared" si="179"/>
        <v>47.312110829484588</v>
      </c>
      <c r="BU300" s="262">
        <f t="shared" si="180"/>
        <v>16.901625345922007</v>
      </c>
      <c r="BV300" s="262">
        <f t="shared" si="181"/>
        <v>2.1148236464954269</v>
      </c>
      <c r="BW300" s="262">
        <f t="shared" si="182"/>
        <v>0.5541516506859675</v>
      </c>
      <c r="BX300" s="262">
        <f t="shared" si="183"/>
        <v>102.65942059391571</v>
      </c>
      <c r="BY300" s="262">
        <f t="shared" si="184"/>
        <v>94.624221658969176</v>
      </c>
      <c r="BZ300" s="262">
        <f t="shared" si="185"/>
        <v>60.507818738400786</v>
      </c>
      <c r="CA300" s="262">
        <f t="shared" si="186"/>
        <v>20.51378937100564</v>
      </c>
      <c r="CB300" s="262">
        <f t="shared" si="187"/>
        <v>9.9747297123474148</v>
      </c>
      <c r="CC300" s="262">
        <f t="shared" si="188"/>
        <v>288.27998007463873</v>
      </c>
      <c r="CD300" s="262">
        <f t="shared" si="189"/>
        <v>7.7022447939591965</v>
      </c>
      <c r="CE300" s="262">
        <f t="shared" si="190"/>
        <v>25.589322828682352</v>
      </c>
      <c r="CF300" s="262">
        <f t="shared" si="191"/>
        <v>53.700819796943115</v>
      </c>
      <c r="CG300" s="262">
        <f t="shared" si="192"/>
        <v>59.938393958277182</v>
      </c>
      <c r="CH300" s="262">
        <f t="shared" si="193"/>
        <v>46.439672722461758</v>
      </c>
      <c r="CI300" s="262">
        <f t="shared" si="194"/>
        <v>40.778918655829493</v>
      </c>
      <c r="CJ300" s="262">
        <f t="shared" si="195"/>
        <v>23.898448237350632</v>
      </c>
      <c r="CK300" s="262">
        <f t="shared" si="196"/>
        <v>10.716412543724433</v>
      </c>
      <c r="CL300" s="262">
        <f t="shared" si="197"/>
        <v>7.3176980641580025</v>
      </c>
      <c r="CM300" s="262">
        <f t="shared" si="198"/>
        <v>12.198048473252559</v>
      </c>
      <c r="CN300" s="262">
        <f>CD300*parameters!J$4+CE300*parameters!K$4+CF300*parameters!L$4+CG300*parameters!M$4+CH300*parameters!N$4+CI300*parameters!O$4+CJ300*parameters!P$4+CK300*parameters!Q$4+CL300*parameters!R$4+CM300*parameters!S$4</f>
        <v>30183.242475064697</v>
      </c>
      <c r="CO300" s="262">
        <f t="shared" si="199"/>
        <v>18276.248778801306</v>
      </c>
      <c r="CP300" s="262">
        <f t="shared" si="200"/>
        <v>8422.8792912272402</v>
      </c>
      <c r="CQ300" s="262">
        <f t="shared" si="201"/>
        <v>3008.9621371433273</v>
      </c>
      <c r="CR300" s="262">
        <f t="shared" si="202"/>
        <v>376.49777159304261</v>
      </c>
      <c r="CS300" s="262">
        <f t="shared" si="203"/>
        <v>98.654496299781229</v>
      </c>
      <c r="CT300" s="349" t="s">
        <v>4605</v>
      </c>
      <c r="CU300" t="s">
        <v>4606</v>
      </c>
      <c r="CV300" t="s">
        <v>4607</v>
      </c>
      <c r="CW300">
        <v>69272</v>
      </c>
      <c r="CX300" s="262">
        <v>8.687864343297564E-3</v>
      </c>
      <c r="CY300">
        <v>5338</v>
      </c>
      <c r="CZ300">
        <v>0.92294145000000005</v>
      </c>
      <c r="DA300">
        <v>41762</v>
      </c>
      <c r="DB300">
        <v>26382</v>
      </c>
      <c r="DC300">
        <v>690</v>
      </c>
      <c r="DD300">
        <v>200</v>
      </c>
      <c r="DE300">
        <v>63</v>
      </c>
      <c r="DF300">
        <v>175</v>
      </c>
      <c r="DG300">
        <v>38550</v>
      </c>
      <c r="DH300">
        <v>24350</v>
      </c>
      <c r="DI300">
        <v>638</v>
      </c>
      <c r="DJ300">
        <v>186</v>
      </c>
      <c r="DK300">
        <v>61</v>
      </c>
      <c r="DL300">
        <v>163</v>
      </c>
      <c r="DM300" s="262">
        <v>3212</v>
      </c>
      <c r="DN300" s="262">
        <v>2032</v>
      </c>
      <c r="DO300" s="262">
        <v>52</v>
      </c>
      <c r="DP300" s="262">
        <v>14</v>
      </c>
      <c r="DQ300" s="262">
        <v>2</v>
      </c>
      <c r="DR300" s="262">
        <v>12</v>
      </c>
      <c r="DS300" s="262">
        <v>0.6028698464025869</v>
      </c>
      <c r="DT300" s="262">
        <v>0.38084651807368058</v>
      </c>
      <c r="DU300" s="262">
        <v>9.9607344959002191E-3</v>
      </c>
      <c r="DV300" s="262">
        <v>2.8871694191015128E-3</v>
      </c>
      <c r="DW300" s="262">
        <v>9.0945836701697652E-4</v>
      </c>
      <c r="DX300" s="262">
        <v>2.5262732417138238E-3</v>
      </c>
      <c r="DY300" s="262">
        <v>3456.67</v>
      </c>
      <c r="DZ300" s="262">
        <v>2161.5</v>
      </c>
      <c r="EA300" s="262">
        <v>10.16</v>
      </c>
      <c r="EB300" s="262">
        <v>365.17</v>
      </c>
      <c r="EC300" s="262">
        <v>83.05</v>
      </c>
      <c r="ED300" s="262">
        <v>114.89</v>
      </c>
      <c r="EE300" s="262">
        <f t="shared" si="168"/>
        <v>0.55829823110617238</v>
      </c>
      <c r="EF300" s="262">
        <f t="shared" si="169"/>
        <v>0.34911103071337196</v>
      </c>
      <c r="EG300" s="262">
        <f t="shared" si="170"/>
        <v>1.6409752820022482E-3</v>
      </c>
      <c r="EH300" s="262">
        <f t="shared" si="171"/>
        <v>5.8979817296137889E-2</v>
      </c>
      <c r="EI300" s="262">
        <f t="shared" si="172"/>
        <v>1.3413680823847116E-2</v>
      </c>
      <c r="EJ300" s="262">
        <f t="shared" si="173"/>
        <v>1.8556264778468334E-2</v>
      </c>
      <c r="EK300" s="262">
        <v>1.7944488E-3</v>
      </c>
      <c r="EP300" s="262">
        <v>1.2968458283323461E-3</v>
      </c>
      <c r="EQ300" s="262">
        <v>8.3903241381769102E-3</v>
      </c>
      <c r="EU300" s="262">
        <v>1011.54</v>
      </c>
    </row>
    <row r="301" spans="1:151">
      <c r="A301" s="352">
        <v>9673</v>
      </c>
      <c r="B301" s="262">
        <v>9</v>
      </c>
      <c r="C301" s="262">
        <v>6</v>
      </c>
      <c r="D301" s="262">
        <v>73</v>
      </c>
      <c r="E301" s="262" t="s">
        <v>188</v>
      </c>
      <c r="F301" s="262" t="s">
        <v>2786</v>
      </c>
      <c r="G301" s="262" t="s">
        <v>2787</v>
      </c>
      <c r="H301" s="262" t="s">
        <v>2202</v>
      </c>
      <c r="I301" s="262">
        <v>1.2999786815968066E-3</v>
      </c>
      <c r="J301" s="262">
        <v>1.2300154718927283</v>
      </c>
      <c r="K301" s="262">
        <v>1.3368255631220534</v>
      </c>
      <c r="L301" s="262">
        <v>1.6585018802723854</v>
      </c>
      <c r="M301" s="262">
        <v>1.5243488108720271</v>
      </c>
      <c r="N301" s="262">
        <v>1.4769381746810599</v>
      </c>
      <c r="O301" s="262">
        <v>1.8866906474820144</v>
      </c>
      <c r="P301" s="262">
        <v>1.5944323144104804</v>
      </c>
      <c r="Q301" s="262">
        <v>1.2804878048780488</v>
      </c>
      <c r="R301" s="262">
        <v>1.3454258675078865</v>
      </c>
      <c r="S301" s="262">
        <v>1.3457249070631969</v>
      </c>
      <c r="T301" s="262">
        <v>1.3457249070631969</v>
      </c>
      <c r="U301">
        <v>3878</v>
      </c>
      <c r="V301">
        <v>1909</v>
      </c>
      <c r="W301">
        <v>9839</v>
      </c>
      <c r="X301">
        <v>3668</v>
      </c>
      <c r="Y301">
        <v>3500</v>
      </c>
      <c r="Z301">
        <v>1536</v>
      </c>
      <c r="AA301">
        <v>1480</v>
      </c>
      <c r="AB301">
        <v>0</v>
      </c>
      <c r="AC301">
        <v>4770</v>
      </c>
      <c r="AD301">
        <v>2552</v>
      </c>
      <c r="AE301">
        <v>16318</v>
      </c>
      <c r="AF301">
        <v>5543</v>
      </c>
      <c r="AG301">
        <v>6068</v>
      </c>
      <c r="AH301">
        <v>2008</v>
      </c>
      <c r="AI301" s="262">
        <v>1991</v>
      </c>
      <c r="AJ301" s="262">
        <v>0</v>
      </c>
      <c r="AK301" s="262">
        <v>0.67523070043497702</v>
      </c>
      <c r="AL301" s="262">
        <v>0.23090369527216553</v>
      </c>
      <c r="AM301" s="262">
        <v>8.3011504532704575E-2</v>
      </c>
      <c r="AN301" s="262">
        <v>9.4719297532420022E-3</v>
      </c>
      <c r="AO301" s="262">
        <v>1.38217000691085E-3</v>
      </c>
      <c r="AP301" s="262">
        <v>2.0626777597618353E-2</v>
      </c>
      <c r="AQ301" s="262">
        <v>7.1635522713378169E-2</v>
      </c>
      <c r="AR301" s="262">
        <v>0.1604688870577603</v>
      </c>
      <c r="AS301" s="262">
        <v>0.20451343664442731</v>
      </c>
      <c r="AT301" s="262">
        <v>0.16791153876824114</v>
      </c>
      <c r="AU301" s="262">
        <v>0.15948539379601817</v>
      </c>
      <c r="AV301" s="262">
        <v>9.231546210892852E-2</v>
      </c>
      <c r="AW301" s="262">
        <v>4.1253555195236706E-2</v>
      </c>
      <c r="AX301" s="262">
        <v>2.963770234709338E-2</v>
      </c>
      <c r="AY301" s="262">
        <v>5.2151723771297946E-2</v>
      </c>
      <c r="AZ301" s="262">
        <v>16610</v>
      </c>
      <c r="BA301" s="262">
        <v>5680</v>
      </c>
      <c r="BB301" s="262">
        <v>2042</v>
      </c>
      <c r="BC301" s="262">
        <v>233</v>
      </c>
      <c r="BD301" s="262">
        <v>34</v>
      </c>
      <c r="BE301" s="262">
        <v>37621</v>
      </c>
      <c r="BF301" s="262">
        <v>1</v>
      </c>
      <c r="BG301" s="262">
        <v>2</v>
      </c>
      <c r="BH301" s="262">
        <v>3.22</v>
      </c>
      <c r="BI301" s="262">
        <v>8.9</v>
      </c>
      <c r="BJ301" s="262">
        <v>29</v>
      </c>
      <c r="BK301" s="262">
        <f t="shared" si="174"/>
        <v>37605</v>
      </c>
      <c r="BL301" s="262">
        <f t="shared" si="175"/>
        <v>-16</v>
      </c>
      <c r="BM301" s="274">
        <f t="shared" si="176"/>
        <v>-4.2529438345604849E-4</v>
      </c>
      <c r="BN301" s="262">
        <f t="shared" si="177"/>
        <v>8.7778551572514961E-4</v>
      </c>
      <c r="BO301" s="262">
        <f t="shared" si="164"/>
        <v>3.0016988135574054E-4</v>
      </c>
      <c r="BP301" s="262">
        <f t="shared" si="165"/>
        <v>1.0791318621979263E-4</v>
      </c>
      <c r="BQ301" s="262">
        <f t="shared" si="166"/>
        <v>1.2313306752797102E-5</v>
      </c>
      <c r="BR301" s="262">
        <f t="shared" si="167"/>
        <v>1.7967915433266157E-6</v>
      </c>
      <c r="BS301" s="262">
        <f t="shared" si="178"/>
        <v>93.923050182591012</v>
      </c>
      <c r="BT301" s="262">
        <f t="shared" si="179"/>
        <v>32.118177305064236</v>
      </c>
      <c r="BU301" s="262">
        <f t="shared" si="180"/>
        <v>11.546710925517811</v>
      </c>
      <c r="BV301" s="262">
        <f t="shared" si="181"/>
        <v>1.31752382254929</v>
      </c>
      <c r="BW301" s="262">
        <f t="shared" si="182"/>
        <v>0.19225669513594787</v>
      </c>
      <c r="BX301" s="262">
        <f t="shared" si="183"/>
        <v>93.923050182591012</v>
      </c>
      <c r="BY301" s="262">
        <f t="shared" si="184"/>
        <v>64.236354610128473</v>
      </c>
      <c r="BZ301" s="262">
        <f t="shared" si="185"/>
        <v>37.180409180167352</v>
      </c>
      <c r="CA301" s="262">
        <f t="shared" si="186"/>
        <v>11.725962020688682</v>
      </c>
      <c r="CB301" s="262">
        <f t="shared" si="187"/>
        <v>5.5754441589424886</v>
      </c>
      <c r="CC301" s="262">
        <f t="shared" si="188"/>
        <v>212.64122015251803</v>
      </c>
      <c r="CD301" s="262">
        <f t="shared" si="189"/>
        <v>4.386103156172191</v>
      </c>
      <c r="CE301" s="262">
        <f t="shared" si="190"/>
        <v>15.232664956036153</v>
      </c>
      <c r="CF301" s="262">
        <f t="shared" si="191"/>
        <v>34.122299940478761</v>
      </c>
      <c r="CG301" s="262">
        <f t="shared" si="192"/>
        <v>43.487986705655715</v>
      </c>
      <c r="CH301" s="262">
        <f t="shared" si="193"/>
        <v>35.704914481365627</v>
      </c>
      <c r="CI301" s="262">
        <f t="shared" si="194"/>
        <v>33.913168733290135</v>
      </c>
      <c r="CJ301" s="262">
        <f t="shared" si="195"/>
        <v>19.630072501786106</v>
      </c>
      <c r="CK301" s="262">
        <f t="shared" si="196"/>
        <v>8.7722063123443821</v>
      </c>
      <c r="CL301" s="262">
        <f t="shared" si="197"/>
        <v>6.3021971896030839</v>
      </c>
      <c r="CM301" s="262">
        <f t="shared" si="198"/>
        <v>11.089606175785875</v>
      </c>
      <c r="CN301" s="262">
        <f>CD301*parameters!J$4+CE301*parameters!K$4+CF301*parameters!L$4+CG301*parameters!M$4+CH301*parameters!N$4+CI301*parameters!O$4+CJ301*parameters!P$4+CK301*parameters!Q$4+CL301*parameters!R$4+CM301*parameters!S$4</f>
        <v>23421.564766167943</v>
      </c>
      <c r="CO301" s="262">
        <f t="shared" si="199"/>
        <v>15814.959582342759</v>
      </c>
      <c r="CP301" s="262">
        <f t="shared" si="200"/>
        <v>5408.125853564532</v>
      </c>
      <c r="CQ301" s="262">
        <f t="shared" si="201"/>
        <v>1944.259329749784</v>
      </c>
      <c r="CR301" s="262">
        <f t="shared" si="202"/>
        <v>221.84741617615069</v>
      </c>
      <c r="CS301" s="262">
        <f t="shared" si="203"/>
        <v>32.372584334717267</v>
      </c>
      <c r="CT301" s="349" t="s">
        <v>4608</v>
      </c>
      <c r="CU301" t="s">
        <v>4609</v>
      </c>
      <c r="CV301" t="s">
        <v>4610</v>
      </c>
      <c r="CW301">
        <v>53485</v>
      </c>
      <c r="CX301" s="262">
        <v>6.7079111964613433E-3</v>
      </c>
      <c r="CY301">
        <v>4407</v>
      </c>
      <c r="CZ301">
        <v>0.91760306999999997</v>
      </c>
      <c r="DA301">
        <v>30452</v>
      </c>
      <c r="DB301">
        <v>21882</v>
      </c>
      <c r="DC301">
        <v>548</v>
      </c>
      <c r="DD301">
        <v>204</v>
      </c>
      <c r="DE301">
        <v>64</v>
      </c>
      <c r="DF301">
        <v>323</v>
      </c>
      <c r="DG301">
        <v>27943</v>
      </c>
      <c r="DH301">
        <v>20078</v>
      </c>
      <c r="DI301">
        <v>507</v>
      </c>
      <c r="DJ301">
        <v>191</v>
      </c>
      <c r="DK301">
        <v>62</v>
      </c>
      <c r="DL301">
        <v>304</v>
      </c>
      <c r="DM301" s="262">
        <v>2509</v>
      </c>
      <c r="DN301" s="262">
        <v>1804</v>
      </c>
      <c r="DO301" s="262">
        <v>41</v>
      </c>
      <c r="DP301" s="262">
        <v>13</v>
      </c>
      <c r="DQ301" s="262">
        <v>2</v>
      </c>
      <c r="DR301" s="262">
        <v>19</v>
      </c>
      <c r="DS301" s="262">
        <v>0.56935589417593713</v>
      </c>
      <c r="DT301" s="262">
        <v>0.40912405347293634</v>
      </c>
      <c r="DU301" s="262">
        <v>1.0245863326166215E-2</v>
      </c>
      <c r="DV301" s="262">
        <v>3.8141535009815837E-3</v>
      </c>
      <c r="DW301" s="262">
        <v>1.196597176778536E-3</v>
      </c>
      <c r="DX301" s="262">
        <v>6.0390763765541741E-3</v>
      </c>
      <c r="DY301" s="262">
        <v>2668.9</v>
      </c>
      <c r="DZ301" s="262">
        <v>1668.9</v>
      </c>
      <c r="EA301" s="262">
        <v>7.84</v>
      </c>
      <c r="EB301" s="262">
        <v>281.95</v>
      </c>
      <c r="EC301" s="262">
        <v>64.12</v>
      </c>
      <c r="ED301" s="262">
        <v>88.7</v>
      </c>
      <c r="EE301" s="262">
        <f t="shared" si="168"/>
        <v>0.55829939272991236</v>
      </c>
      <c r="EF301" s="262">
        <f t="shared" si="169"/>
        <v>0.34911231463410047</v>
      </c>
      <c r="EG301" s="262">
        <f t="shared" si="170"/>
        <v>1.640026692271165E-3</v>
      </c>
      <c r="EH301" s="262">
        <f t="shared" si="171"/>
        <v>5.8980296669114154E-2</v>
      </c>
      <c r="EI301" s="262">
        <f t="shared" si="172"/>
        <v>1.3413075447503458E-2</v>
      </c>
      <c r="EJ301" s="262">
        <f t="shared" si="173"/>
        <v>1.8554893827098514E-2</v>
      </c>
      <c r="EK301" s="262">
        <v>1.3854995000000001E-3</v>
      </c>
      <c r="EP301" s="262">
        <v>1.0077172799295828E-3</v>
      </c>
      <c r="EQ301" s="262">
        <v>6.5197222626869975E-3</v>
      </c>
      <c r="EU301" s="262">
        <v>786.02</v>
      </c>
    </row>
    <row r="302" spans="1:151">
      <c r="A302" s="352">
        <v>9674</v>
      </c>
      <c r="B302" s="262">
        <v>9</v>
      </c>
      <c r="C302" s="262">
        <v>6</v>
      </c>
      <c r="D302" s="262">
        <v>74</v>
      </c>
      <c r="E302" s="262" t="s">
        <v>188</v>
      </c>
      <c r="F302" s="262" t="s">
        <v>2788</v>
      </c>
      <c r="G302" s="262" t="s">
        <v>2789</v>
      </c>
      <c r="H302" s="262" t="s">
        <v>2202</v>
      </c>
      <c r="I302" s="262">
        <v>1.3460082531920267E-3</v>
      </c>
      <c r="J302" s="262">
        <v>1.2713301536830948</v>
      </c>
      <c r="K302" s="262">
        <v>1.2820383451059536</v>
      </c>
      <c r="L302" s="262">
        <v>1.562876052948255</v>
      </c>
      <c r="M302" s="262">
        <v>1.5348837209302326</v>
      </c>
      <c r="N302" s="262">
        <v>1.5246398786959818</v>
      </c>
      <c r="O302" s="262">
        <v>1.8111587982832618</v>
      </c>
      <c r="P302" s="262">
        <v>1.4606975533576263</v>
      </c>
      <c r="Q302" s="262">
        <v>1.2712031558185404</v>
      </c>
      <c r="R302" s="262">
        <v>1.2295988934993085</v>
      </c>
      <c r="S302" s="262">
        <v>1.3108108108108107</v>
      </c>
      <c r="T302" s="262">
        <v>1.3108108108108107</v>
      </c>
      <c r="U302">
        <v>3774</v>
      </c>
      <c r="V302">
        <v>1982</v>
      </c>
      <c r="W302">
        <v>9972</v>
      </c>
      <c r="X302">
        <v>4157</v>
      </c>
      <c r="Y302">
        <v>3552</v>
      </c>
      <c r="Z302">
        <v>1737</v>
      </c>
      <c r="AA302">
        <v>1628</v>
      </c>
      <c r="AB302">
        <v>0</v>
      </c>
      <c r="AC302">
        <v>4798</v>
      </c>
      <c r="AD302">
        <v>2541</v>
      </c>
      <c r="AE302">
        <v>15585</v>
      </c>
      <c r="AF302">
        <v>6367</v>
      </c>
      <c r="AG302">
        <v>5760</v>
      </c>
      <c r="AH302">
        <v>2178</v>
      </c>
      <c r="AI302" s="262">
        <v>2134</v>
      </c>
      <c r="AJ302" s="262">
        <v>0</v>
      </c>
      <c r="AK302" s="262">
        <v>0.68849627012171177</v>
      </c>
      <c r="AL302" s="262">
        <v>0.23290145268943854</v>
      </c>
      <c r="AM302" s="262">
        <v>7.1103258735767574E-2</v>
      </c>
      <c r="AN302" s="262">
        <v>6.9100903023164503E-3</v>
      </c>
      <c r="AO302" s="262">
        <v>5.8892815076560655E-4</v>
      </c>
      <c r="AP302" s="262">
        <v>1.2015843900364196E-2</v>
      </c>
      <c r="AQ302" s="262">
        <v>6.9091102427094139E-2</v>
      </c>
      <c r="AR302" s="262">
        <v>0.15849217109285696</v>
      </c>
      <c r="AS302" s="262">
        <v>0.19400802828508387</v>
      </c>
      <c r="AT302" s="262">
        <v>0.17212962224526146</v>
      </c>
      <c r="AU302" s="262">
        <v>0.1634367440253077</v>
      </c>
      <c r="AV302" s="262">
        <v>9.8280032963819555E-2</v>
      </c>
      <c r="AW302" s="262">
        <v>4.6175931094983649E-2</v>
      </c>
      <c r="AX302" s="262">
        <v>3.0544700534332881E-2</v>
      </c>
      <c r="AY302" s="262">
        <v>5.5825823430895608E-2</v>
      </c>
      <c r="AZ302" s="262">
        <v>17536</v>
      </c>
      <c r="BA302" s="262">
        <v>5932</v>
      </c>
      <c r="BB302" s="262">
        <v>1811</v>
      </c>
      <c r="BC302" s="262">
        <v>176</v>
      </c>
      <c r="BD302" s="262">
        <v>15</v>
      </c>
      <c r="BE302" s="262">
        <v>37633</v>
      </c>
      <c r="BF302" s="262">
        <v>1</v>
      </c>
      <c r="BG302" s="262">
        <v>2</v>
      </c>
      <c r="BH302" s="262">
        <v>3.56</v>
      </c>
      <c r="BI302" s="262">
        <v>8.4</v>
      </c>
      <c r="BJ302" s="262">
        <v>20</v>
      </c>
      <c r="BK302" s="262">
        <f t="shared" si="174"/>
        <v>37626</v>
      </c>
      <c r="BL302" s="262">
        <f t="shared" si="175"/>
        <v>-7</v>
      </c>
      <c r="BM302" s="274">
        <f t="shared" si="176"/>
        <v>-1.8600696197486249E-4</v>
      </c>
      <c r="BN302" s="262">
        <f t="shared" si="177"/>
        <v>9.2672166187575107E-4</v>
      </c>
      <c r="BO302" s="262">
        <f t="shared" si="164"/>
        <v>3.1348727750039662E-4</v>
      </c>
      <c r="BP302" s="262">
        <f t="shared" si="165"/>
        <v>9.5705573087191207E-5</v>
      </c>
      <c r="BQ302" s="262">
        <f t="shared" si="166"/>
        <v>9.3010385772201295E-6</v>
      </c>
      <c r="BR302" s="262">
        <f t="shared" si="167"/>
        <v>7.9270215146762457E-7</v>
      </c>
      <c r="BS302" s="262">
        <f t="shared" si="178"/>
        <v>99.159217820705365</v>
      </c>
      <c r="BT302" s="262">
        <f t="shared" si="179"/>
        <v>33.543138692542435</v>
      </c>
      <c r="BU302" s="262">
        <f t="shared" si="180"/>
        <v>10.240496320329459</v>
      </c>
      <c r="BV302" s="262">
        <f t="shared" si="181"/>
        <v>0.99521112776255383</v>
      </c>
      <c r="BW302" s="262">
        <f t="shared" si="182"/>
        <v>8.4819130207035826E-2</v>
      </c>
      <c r="BX302" s="262">
        <f t="shared" si="183"/>
        <v>99.159217820705365</v>
      </c>
      <c r="BY302" s="262">
        <f t="shared" si="184"/>
        <v>67.08627738508487</v>
      </c>
      <c r="BZ302" s="262">
        <f t="shared" si="185"/>
        <v>36.456166900372878</v>
      </c>
      <c r="CA302" s="262">
        <f t="shared" si="186"/>
        <v>8.3597734732054523</v>
      </c>
      <c r="CB302" s="262">
        <f t="shared" si="187"/>
        <v>1.6963826041407164</v>
      </c>
      <c r="CC302" s="262">
        <f t="shared" si="188"/>
        <v>212.75781818350927</v>
      </c>
      <c r="CD302" s="262">
        <f t="shared" si="189"/>
        <v>2.5564647318751148</v>
      </c>
      <c r="CE302" s="262">
        <f t="shared" si="190"/>
        <v>14.69967220828191</v>
      </c>
      <c r="CF302" s="262">
        <f t="shared" si="191"/>
        <v>33.720448520883707</v>
      </c>
      <c r="CG302" s="262">
        <f t="shared" si="192"/>
        <v>41.276724808018997</v>
      </c>
      <c r="CH302" s="262">
        <f t="shared" si="193"/>
        <v>36.621922873653467</v>
      </c>
      <c r="CI302" s="262">
        <f t="shared" si="194"/>
        <v>34.772445069841162</v>
      </c>
      <c r="CJ302" s="262">
        <f t="shared" si="195"/>
        <v>20.909845384385619</v>
      </c>
      <c r="CK302" s="262">
        <f t="shared" si="196"/>
        <v>9.8242903523607836</v>
      </c>
      <c r="CL302" s="262">
        <f t="shared" si="197"/>
        <v>6.498623842753334</v>
      </c>
      <c r="CM302" s="262">
        <f t="shared" si="198"/>
        <v>11.87738039145518</v>
      </c>
      <c r="CN302" s="262">
        <f>CD302*parameters!J$4+CE302*parameters!K$4+CF302*parameters!L$4+CG302*parameters!M$4+CH302*parameters!N$4+CI302*parameters!O$4+CJ302*parameters!P$4+CK302*parameters!Q$4+CL302*parameters!R$4+CM302*parameters!S$4</f>
        <v>23957.977105512731</v>
      </c>
      <c r="CO302" s="262">
        <f t="shared" si="199"/>
        <v>16494.977876806879</v>
      </c>
      <c r="CP302" s="262">
        <f t="shared" si="200"/>
        <v>5579.8476713742248</v>
      </c>
      <c r="CQ302" s="262">
        <f t="shared" si="201"/>
        <v>1703.4902449188676</v>
      </c>
      <c r="CR302" s="262">
        <f t="shared" si="202"/>
        <v>165.55178525992307</v>
      </c>
      <c r="CS302" s="262">
        <f t="shared" si="203"/>
        <v>14.109527152834351</v>
      </c>
      <c r="CT302" s="349" t="s">
        <v>4611</v>
      </c>
      <c r="CU302" t="s">
        <v>4612</v>
      </c>
      <c r="CV302" t="s">
        <v>4613</v>
      </c>
      <c r="CW302">
        <v>57193</v>
      </c>
      <c r="CX302" s="262">
        <v>7.1729562505228311E-3</v>
      </c>
      <c r="CY302">
        <v>3828</v>
      </c>
      <c r="CZ302">
        <v>0.93306873000000001</v>
      </c>
      <c r="DA302">
        <v>32930</v>
      </c>
      <c r="DB302">
        <v>23286</v>
      </c>
      <c r="DC302">
        <v>688</v>
      </c>
      <c r="DD302">
        <v>118</v>
      </c>
      <c r="DE302">
        <v>55</v>
      </c>
      <c r="DF302">
        <v>105</v>
      </c>
      <c r="DG302">
        <v>30726</v>
      </c>
      <c r="DH302">
        <v>21728</v>
      </c>
      <c r="DI302">
        <v>643</v>
      </c>
      <c r="DJ302">
        <v>114</v>
      </c>
      <c r="DK302">
        <v>54</v>
      </c>
      <c r="DL302">
        <v>101</v>
      </c>
      <c r="DM302" s="262">
        <v>2204</v>
      </c>
      <c r="DN302" s="262">
        <v>1558</v>
      </c>
      <c r="DO302" s="262">
        <v>45</v>
      </c>
      <c r="DP302" s="262">
        <v>4</v>
      </c>
      <c r="DQ302" s="262">
        <v>1</v>
      </c>
      <c r="DR302" s="262">
        <v>4</v>
      </c>
      <c r="DS302" s="262">
        <v>0.57576976203381536</v>
      </c>
      <c r="DT302" s="262">
        <v>0.40714772786879511</v>
      </c>
      <c r="DU302" s="262">
        <v>1.2029444162747189E-2</v>
      </c>
      <c r="DV302" s="262">
        <v>2.0631895511688493E-3</v>
      </c>
      <c r="DW302" s="262">
        <v>9.6165614673124334E-4</v>
      </c>
      <c r="DX302" s="262">
        <v>1.8358890073960101E-3</v>
      </c>
      <c r="DY302" s="262">
        <v>2853.93</v>
      </c>
      <c r="DZ302" s="262">
        <v>1784.6</v>
      </c>
      <c r="EA302" s="262">
        <v>8.39</v>
      </c>
      <c r="EB302" s="262">
        <v>301.51</v>
      </c>
      <c r="EC302" s="262">
        <v>68.56</v>
      </c>
      <c r="ED302" s="262">
        <v>94.87</v>
      </c>
      <c r="EE302" s="262">
        <f t="shared" si="168"/>
        <v>0.55829580622317498</v>
      </c>
      <c r="EF302" s="262">
        <f t="shared" si="169"/>
        <v>0.3491097174022762</v>
      </c>
      <c r="EG302" s="262">
        <f t="shared" si="170"/>
        <v>1.6412812557464406E-3</v>
      </c>
      <c r="EH302" s="262">
        <f t="shared" si="171"/>
        <v>5.8982444746139361E-2</v>
      </c>
      <c r="EI302" s="262">
        <f t="shared" si="172"/>
        <v>1.3411947901546598E-2</v>
      </c>
      <c r="EJ302" s="262">
        <f t="shared" si="173"/>
        <v>1.8558802471116187E-2</v>
      </c>
      <c r="EK302" s="262">
        <v>1.4815532999999999E-3</v>
      </c>
      <c r="EP302" s="262">
        <v>1.0544196878601055E-3</v>
      </c>
      <c r="EQ302" s="262">
        <v>6.821877177334284E-3</v>
      </c>
      <c r="EU302" s="262">
        <v>822.45</v>
      </c>
    </row>
    <row r="303" spans="1:151">
      <c r="A303" s="352">
        <v>9675</v>
      </c>
      <c r="B303" s="262">
        <v>9</v>
      </c>
      <c r="C303" s="262">
        <v>6</v>
      </c>
      <c r="D303" s="262">
        <v>75</v>
      </c>
      <c r="E303" s="262" t="s">
        <v>188</v>
      </c>
      <c r="F303" s="262" t="s">
        <v>2790</v>
      </c>
      <c r="G303" s="262" t="s">
        <v>2791</v>
      </c>
      <c r="H303" s="262" t="s">
        <v>2202</v>
      </c>
      <c r="I303" s="262">
        <v>1.3466424149132007E-3</v>
      </c>
      <c r="J303" s="262">
        <v>1.4435648043429088</v>
      </c>
      <c r="K303" s="262">
        <v>1.4730173627404974</v>
      </c>
      <c r="L303" s="262">
        <v>1.7410605557400642</v>
      </c>
      <c r="M303" s="262">
        <v>1.679901616303584</v>
      </c>
      <c r="N303" s="262">
        <v>1.6201413427561837</v>
      </c>
      <c r="O303" s="262">
        <v>1.8778252901649359</v>
      </c>
      <c r="P303" s="262">
        <v>1.4967188288743059</v>
      </c>
      <c r="Q303" s="262">
        <v>1.2388059701492538</v>
      </c>
      <c r="R303" s="262">
        <v>1.1920199501246882</v>
      </c>
      <c r="S303" s="262">
        <v>1.3515358361774743</v>
      </c>
      <c r="T303" s="262">
        <v>1.3515358361774743</v>
      </c>
      <c r="U303">
        <v>4421</v>
      </c>
      <c r="V303">
        <v>2131</v>
      </c>
      <c r="W303">
        <v>9033</v>
      </c>
      <c r="X303">
        <v>3978</v>
      </c>
      <c r="Y303">
        <v>3618</v>
      </c>
      <c r="Z303">
        <v>2008</v>
      </c>
      <c r="AA303">
        <v>1612</v>
      </c>
      <c r="AB303">
        <v>0</v>
      </c>
      <c r="AC303">
        <v>6382</v>
      </c>
      <c r="AD303">
        <v>3139</v>
      </c>
      <c r="AE303">
        <v>15727</v>
      </c>
      <c r="AF303">
        <v>6615</v>
      </c>
      <c r="AG303">
        <v>6039</v>
      </c>
      <c r="AH303">
        <v>2450</v>
      </c>
      <c r="AI303" s="262">
        <v>2178</v>
      </c>
      <c r="AJ303" s="262">
        <v>0</v>
      </c>
      <c r="AK303" s="262">
        <v>0.64830076132171732</v>
      </c>
      <c r="AL303" s="262">
        <v>0.23922769013421238</v>
      </c>
      <c r="AM303" s="262">
        <v>0.1001883682599482</v>
      </c>
      <c r="AN303" s="262">
        <v>1.0438741072129346E-2</v>
      </c>
      <c r="AO303" s="262">
        <v>1.8444392119927793E-3</v>
      </c>
      <c r="AP303" s="262">
        <v>2.0221851379208795E-2</v>
      </c>
      <c r="AQ303" s="262">
        <v>9.0900166879356037E-2</v>
      </c>
      <c r="AR303" s="262">
        <v>0.17291646215765191</v>
      </c>
      <c r="AS303" s="262">
        <v>0.19478256601550997</v>
      </c>
      <c r="AT303" s="262">
        <v>0.16260920781388044</v>
      </c>
      <c r="AU303" s="262">
        <v>0.15119760479041916</v>
      </c>
      <c r="AV303" s="262">
        <v>9.1587317168940807E-2</v>
      </c>
      <c r="AW303" s="262">
        <v>4.1818003337587117E-2</v>
      </c>
      <c r="AX303" s="262">
        <v>2.8418572690684204E-2</v>
      </c>
      <c r="AY303" s="262">
        <v>4.5548247766761557E-2</v>
      </c>
      <c r="AZ303" s="262">
        <v>16520</v>
      </c>
      <c r="BA303" s="262">
        <v>6096</v>
      </c>
      <c r="BB303" s="262">
        <v>2553</v>
      </c>
      <c r="BC303" s="262">
        <v>266</v>
      </c>
      <c r="BD303" s="262">
        <v>47</v>
      </c>
      <c r="BE303" s="262">
        <v>40757</v>
      </c>
      <c r="BF303" s="262">
        <v>1</v>
      </c>
      <c r="BG303" s="262">
        <v>2</v>
      </c>
      <c r="BH303" s="262">
        <v>3.21</v>
      </c>
      <c r="BI303" s="262">
        <v>7.5</v>
      </c>
      <c r="BJ303" s="262">
        <v>39</v>
      </c>
      <c r="BK303" s="262">
        <f t="shared" si="174"/>
        <v>40735</v>
      </c>
      <c r="BL303" s="262">
        <f t="shared" si="175"/>
        <v>-22</v>
      </c>
      <c r="BM303" s="274">
        <f t="shared" si="176"/>
        <v>-5.3978457688249866E-4</v>
      </c>
      <c r="BN303" s="262">
        <f t="shared" si="177"/>
        <v>8.7302930281634393E-4</v>
      </c>
      <c r="BO303" s="262">
        <f t="shared" si="164"/>
        <v>3.2215415435644262E-4</v>
      </c>
      <c r="BP303" s="262">
        <f t="shared" si="165"/>
        <v>1.349179061797897E-4</v>
      </c>
      <c r="BQ303" s="262">
        <f t="shared" si="166"/>
        <v>1.4057251486025876E-5</v>
      </c>
      <c r="BR303" s="262">
        <f t="shared" si="167"/>
        <v>2.483800074598557E-6</v>
      </c>
      <c r="BS303" s="262">
        <f t="shared" si="178"/>
        <v>93.414135401348801</v>
      </c>
      <c r="BT303" s="262">
        <f t="shared" si="179"/>
        <v>34.470494516139361</v>
      </c>
      <c r="BU303" s="262">
        <f t="shared" si="180"/>
        <v>14.436215961237497</v>
      </c>
      <c r="BV303" s="262">
        <f t="shared" si="181"/>
        <v>1.5041259090047687</v>
      </c>
      <c r="BW303" s="262">
        <f t="shared" si="182"/>
        <v>0.2657666079820456</v>
      </c>
      <c r="BX303" s="262">
        <f t="shared" si="183"/>
        <v>93.414135401348801</v>
      </c>
      <c r="BY303" s="262">
        <f t="shared" si="184"/>
        <v>68.940989032278722</v>
      </c>
      <c r="BZ303" s="262">
        <f t="shared" si="185"/>
        <v>46.340253235572369</v>
      </c>
      <c r="CA303" s="262">
        <f t="shared" si="186"/>
        <v>11.280944317535765</v>
      </c>
      <c r="CB303" s="262">
        <f t="shared" si="187"/>
        <v>10.364897711299779</v>
      </c>
      <c r="CC303" s="262">
        <f t="shared" si="188"/>
        <v>230.34121969803542</v>
      </c>
      <c r="CD303" s="262">
        <f t="shared" si="189"/>
        <v>4.6579259112393538</v>
      </c>
      <c r="CE303" s="262">
        <f t="shared" si="190"/>
        <v>20.938055309745831</v>
      </c>
      <c r="CF303" s="262">
        <f t="shared" si="191"/>
        <v>39.82978879926273</v>
      </c>
      <c r="CG303" s="262">
        <f t="shared" si="192"/>
        <v>44.866453831925668</v>
      </c>
      <c r="CH303" s="262">
        <f t="shared" si="193"/>
        <v>37.455603261980535</v>
      </c>
      <c r="CI303" s="262">
        <f t="shared" si="194"/>
        <v>34.827040702846674</v>
      </c>
      <c r="CJ303" s="262">
        <f t="shared" si="195"/>
        <v>21.096334345564646</v>
      </c>
      <c r="CK303" s="262">
        <f t="shared" si="196"/>
        <v>9.6324098941163321</v>
      </c>
      <c r="CL303" s="262">
        <f t="shared" si="197"/>
        <v>6.5459686956494796</v>
      </c>
      <c r="CM303" s="262">
        <f t="shared" si="198"/>
        <v>10.491638945704175</v>
      </c>
      <c r="CN303" s="262">
        <f>CD303*parameters!J$4+CE303*parameters!K$4+CF303*parameters!L$4+CG303*parameters!M$4+CH303*parameters!N$4+CI303*parameters!O$4+CJ303*parameters!P$4+CK303*parameters!Q$4+CL303*parameters!R$4+CM303*parameters!S$4</f>
        <v>24766.062055137365</v>
      </c>
      <c r="CO303" s="262">
        <f t="shared" si="199"/>
        <v>16055.856885286448</v>
      </c>
      <c r="CP303" s="262">
        <f t="shared" si="200"/>
        <v>5924.7278191710766</v>
      </c>
      <c r="CQ303" s="262">
        <f t="shared" si="201"/>
        <v>2481.2713455288317</v>
      </c>
      <c r="CR303" s="262">
        <f t="shared" si="202"/>
        <v>258.52650916986653</v>
      </c>
      <c r="CS303" s="262">
        <f t="shared" si="203"/>
        <v>45.679495981141834</v>
      </c>
      <c r="CT303" s="349" t="s">
        <v>4614</v>
      </c>
      <c r="CU303" t="s">
        <v>4615</v>
      </c>
      <c r="CV303" t="s">
        <v>4616</v>
      </c>
      <c r="CW303">
        <v>60520</v>
      </c>
      <c r="CX303" s="262">
        <v>7.5902175490294571E-3</v>
      </c>
      <c r="CY303">
        <v>4885</v>
      </c>
      <c r="CZ303">
        <v>0.91928288000000002</v>
      </c>
      <c r="DA303">
        <v>37569</v>
      </c>
      <c r="DB303">
        <v>21810</v>
      </c>
      <c r="DC303">
        <v>549</v>
      </c>
      <c r="DD303">
        <v>369</v>
      </c>
      <c r="DE303">
        <v>80</v>
      </c>
      <c r="DF303">
        <v>140</v>
      </c>
      <c r="DG303">
        <v>34537</v>
      </c>
      <c r="DH303">
        <v>20053</v>
      </c>
      <c r="DI303">
        <v>509</v>
      </c>
      <c r="DJ303">
        <v>343</v>
      </c>
      <c r="DK303">
        <v>75</v>
      </c>
      <c r="DL303">
        <v>131</v>
      </c>
      <c r="DM303" s="262">
        <v>3032</v>
      </c>
      <c r="DN303" s="262">
        <v>1757</v>
      </c>
      <c r="DO303" s="262">
        <v>40</v>
      </c>
      <c r="DP303" s="262">
        <v>26</v>
      </c>
      <c r="DQ303" s="262">
        <v>5</v>
      </c>
      <c r="DR303" s="262">
        <v>9</v>
      </c>
      <c r="DS303" s="262">
        <v>0.62076999339061467</v>
      </c>
      <c r="DT303" s="262">
        <v>0.36037673496364836</v>
      </c>
      <c r="DU303" s="262">
        <v>9.0713813615333778E-3</v>
      </c>
      <c r="DV303" s="262">
        <v>6.0971579643093196E-3</v>
      </c>
      <c r="DW303" s="262">
        <v>1.3218770654329147E-3</v>
      </c>
      <c r="DX303" s="262">
        <v>2.313284864507601E-3</v>
      </c>
      <c r="DY303" s="262">
        <v>3019.95</v>
      </c>
      <c r="DZ303" s="262">
        <v>1888.41</v>
      </c>
      <c r="EA303" s="262">
        <v>8.8699999999999992</v>
      </c>
      <c r="EB303" s="262">
        <v>319.05</v>
      </c>
      <c r="EC303" s="262">
        <v>72.56</v>
      </c>
      <c r="ED303" s="262">
        <v>100.38</v>
      </c>
      <c r="EE303" s="262">
        <f t="shared" si="168"/>
        <v>0.55829675997648454</v>
      </c>
      <c r="EF303" s="262">
        <f t="shared" si="169"/>
        <v>0.34910948343753812</v>
      </c>
      <c r="EG303" s="262">
        <f t="shared" si="170"/>
        <v>1.6397927982222944E-3</v>
      </c>
      <c r="EH303" s="262">
        <f t="shared" si="171"/>
        <v>5.8982625960859424E-2</v>
      </c>
      <c r="EI303" s="262">
        <f t="shared" si="172"/>
        <v>1.3414133645886098E-2</v>
      </c>
      <c r="EJ303" s="262">
        <f t="shared" si="173"/>
        <v>1.8557204181009458E-2</v>
      </c>
      <c r="EK303" s="262">
        <v>1.5677379999999999E-3</v>
      </c>
      <c r="EP303" s="262">
        <v>1.0936167969187182E-3</v>
      </c>
      <c r="EQ303" s="262">
        <v>7.0754743614376125E-3</v>
      </c>
      <c r="EU303" s="262">
        <v>853.02</v>
      </c>
    </row>
    <row r="304" spans="1:151">
      <c r="A304" s="352">
        <v>9676</v>
      </c>
      <c r="B304" s="262">
        <v>9</v>
      </c>
      <c r="C304" s="262">
        <v>6</v>
      </c>
      <c r="D304" s="262">
        <v>76</v>
      </c>
      <c r="E304" s="262" t="s">
        <v>188</v>
      </c>
      <c r="F304" s="262" t="s">
        <v>2792</v>
      </c>
      <c r="G304" s="262" t="s">
        <v>2793</v>
      </c>
      <c r="H304" s="262" t="s">
        <v>2202</v>
      </c>
      <c r="I304" s="262">
        <v>1.90687144876042E-3</v>
      </c>
      <c r="J304" s="262">
        <v>1.4032994923857869</v>
      </c>
      <c r="K304" s="262">
        <v>1.425408719346049</v>
      </c>
      <c r="L304" s="262">
        <v>1.7282206969376981</v>
      </c>
      <c r="M304" s="262">
        <v>1.6065420560747663</v>
      </c>
      <c r="N304" s="262">
        <v>1.5790960451977401</v>
      </c>
      <c r="O304" s="262">
        <v>2.112915407854985</v>
      </c>
      <c r="P304" s="262">
        <v>1.7085201793721974</v>
      </c>
      <c r="Q304" s="262">
        <v>1.401889534883721</v>
      </c>
      <c r="R304" s="262">
        <v>1.3471596032461677</v>
      </c>
      <c r="S304" s="262">
        <v>1.3842482100238664</v>
      </c>
      <c r="T304" s="262">
        <v>1.3842482100238664</v>
      </c>
      <c r="U304">
        <v>3940</v>
      </c>
      <c r="V304">
        <v>2936</v>
      </c>
      <c r="W304">
        <v>15152</v>
      </c>
      <c r="X304">
        <v>6050</v>
      </c>
      <c r="Y304">
        <v>5101</v>
      </c>
      <c r="Z304">
        <v>2485</v>
      </c>
      <c r="AA304">
        <v>2305</v>
      </c>
      <c r="AB304">
        <v>0</v>
      </c>
      <c r="AC304">
        <v>5529</v>
      </c>
      <c r="AD304">
        <v>4185</v>
      </c>
      <c r="AE304">
        <v>26186</v>
      </c>
      <c r="AF304">
        <v>9671</v>
      </c>
      <c r="AG304">
        <v>9786</v>
      </c>
      <c r="AH304">
        <v>3423</v>
      </c>
      <c r="AI304" s="262">
        <v>3190</v>
      </c>
      <c r="AJ304" s="262">
        <v>0</v>
      </c>
      <c r="AK304" s="262">
        <v>0.60377463071252391</v>
      </c>
      <c r="AL304" s="262">
        <v>0.2801596319596486</v>
      </c>
      <c r="AM304" s="262">
        <v>0.10473075963750242</v>
      </c>
      <c r="AN304" s="262">
        <v>1.0337277942521409E-2</v>
      </c>
      <c r="AO304" s="262">
        <v>9.9769974780367478E-4</v>
      </c>
      <c r="AP304" s="262">
        <v>1.8867924528301886E-2</v>
      </c>
      <c r="AQ304" s="262">
        <v>8.1940700808625339E-2</v>
      </c>
      <c r="AR304" s="262">
        <v>0.18849393530997305</v>
      </c>
      <c r="AS304" s="262">
        <v>0.2084400269541779</v>
      </c>
      <c r="AT304" s="262">
        <v>0.16772237196765499</v>
      </c>
      <c r="AU304" s="262">
        <v>0.14769204851752021</v>
      </c>
      <c r="AV304" s="262">
        <v>8.2917789757412402E-2</v>
      </c>
      <c r="AW304" s="262">
        <v>3.8477088948787062E-2</v>
      </c>
      <c r="AX304" s="262">
        <v>2.5252695417789756E-2</v>
      </c>
      <c r="AY304" s="262">
        <v>4.0195417789757409E-2</v>
      </c>
      <c r="AZ304" s="262">
        <v>21786</v>
      </c>
      <c r="BA304" s="262">
        <v>10109</v>
      </c>
      <c r="BB304" s="262">
        <v>3779</v>
      </c>
      <c r="BC304" s="262">
        <v>373</v>
      </c>
      <c r="BD304" s="262">
        <v>36</v>
      </c>
      <c r="BE304" s="262">
        <v>59366</v>
      </c>
      <c r="BF304" s="262">
        <v>1</v>
      </c>
      <c r="BG304" s="262">
        <v>2</v>
      </c>
      <c r="BH304" s="262">
        <v>3.56</v>
      </c>
      <c r="BI304" s="262">
        <v>9.1</v>
      </c>
      <c r="BJ304" s="262">
        <v>14</v>
      </c>
      <c r="BK304" s="262">
        <f t="shared" si="174"/>
        <v>59356</v>
      </c>
      <c r="BL304" s="262">
        <f t="shared" si="175"/>
        <v>-10</v>
      </c>
      <c r="BM304" s="274">
        <f t="shared" si="176"/>
        <v>-1.6844658558771012E-4</v>
      </c>
      <c r="BN304" s="262">
        <f t="shared" si="177"/>
        <v>1.1513206047915781E-3</v>
      </c>
      <c r="BO304" s="262">
        <f t="shared" si="164"/>
        <v>5.3422840327908112E-4</v>
      </c>
      <c r="BP304" s="262">
        <f t="shared" si="165"/>
        <v>1.9970809535974356E-4</v>
      </c>
      <c r="BQ304" s="262">
        <f t="shared" si="166"/>
        <v>1.9711860166494931E-5</v>
      </c>
      <c r="BR304" s="262">
        <f t="shared" si="167"/>
        <v>1.902485163522299E-6</v>
      </c>
      <c r="BS304" s="262">
        <f t="shared" si="178"/>
        <v>123.19130471269885</v>
      </c>
      <c r="BT304" s="262">
        <f t="shared" si="179"/>
        <v>57.16243915086168</v>
      </c>
      <c r="BU304" s="262">
        <f t="shared" si="180"/>
        <v>21.368766203492562</v>
      </c>
      <c r="BV304" s="262">
        <f t="shared" si="181"/>
        <v>2.1091690378149575</v>
      </c>
      <c r="BW304" s="262">
        <f t="shared" si="182"/>
        <v>0.20356591249688599</v>
      </c>
      <c r="BX304" s="262">
        <f t="shared" si="183"/>
        <v>123.19130471269885</v>
      </c>
      <c r="BY304" s="262">
        <f t="shared" si="184"/>
        <v>114.32487830172336</v>
      </c>
      <c r="BZ304" s="262">
        <f t="shared" si="185"/>
        <v>76.072807684433528</v>
      </c>
      <c r="CA304" s="262">
        <f t="shared" si="186"/>
        <v>19.193438244116113</v>
      </c>
      <c r="CB304" s="262">
        <f t="shared" si="187"/>
        <v>2.8499227749564038</v>
      </c>
      <c r="CC304" s="262">
        <f t="shared" si="188"/>
        <v>335.63235171792826</v>
      </c>
      <c r="CD304" s="262">
        <f t="shared" si="189"/>
        <v>6.3326858814703444</v>
      </c>
      <c r="CE304" s="262">
        <f t="shared" si="190"/>
        <v>27.501950113814068</v>
      </c>
      <c r="CF304" s="262">
        <f t="shared" si="191"/>
        <v>63.26466279265329</v>
      </c>
      <c r="CG304" s="262">
        <f t="shared" si="192"/>
        <v>69.95921643877908</v>
      </c>
      <c r="CH304" s="262">
        <f t="shared" si="193"/>
        <v>56.293054139213169</v>
      </c>
      <c r="CI304" s="262">
        <f t="shared" si="194"/>
        <v>49.57022957397367</v>
      </c>
      <c r="CJ304" s="262">
        <f t="shared" si="195"/>
        <v>27.829892775533068</v>
      </c>
      <c r="CK304" s="262">
        <f t="shared" si="196"/>
        <v>12.914155851141309</v>
      </c>
      <c r="CL304" s="262">
        <f t="shared" si="197"/>
        <v>8.4756215502893273</v>
      </c>
      <c r="CM304" s="262">
        <f t="shared" si="198"/>
        <v>13.49088260106093</v>
      </c>
      <c r="CN304" s="262">
        <f>CD304*parameters!J$4+CE304*parameters!K$4+CF304*parameters!L$4+CG304*parameters!M$4+CH304*parameters!N$4+CI304*parameters!O$4+CJ304*parameters!P$4+CK304*parameters!Q$4+CL304*parameters!R$4+CM304*parameters!S$4</f>
        <v>35447.180950611139</v>
      </c>
      <c r="CO304" s="262">
        <f t="shared" si="199"/>
        <v>21402.108588255251</v>
      </c>
      <c r="CP304" s="262">
        <f t="shared" si="200"/>
        <v>9930.8691691302829</v>
      </c>
      <c r="CQ304" s="262">
        <f t="shared" si="201"/>
        <v>3712.4101879655095</v>
      </c>
      <c r="CR304" s="262">
        <f t="shared" si="202"/>
        <v>366.42736176531758</v>
      </c>
      <c r="CS304" s="262">
        <f t="shared" si="203"/>
        <v>35.365643494775959</v>
      </c>
      <c r="CT304" s="349" t="s">
        <v>4617</v>
      </c>
      <c r="CU304" t="s">
        <v>4618</v>
      </c>
      <c r="CV304" t="s">
        <v>4619</v>
      </c>
      <c r="CW304">
        <v>83493</v>
      </c>
      <c r="CX304" s="262">
        <v>1.047141496730199E-2</v>
      </c>
      <c r="CY304">
        <v>7189</v>
      </c>
      <c r="CZ304">
        <v>0.91389697000000003</v>
      </c>
      <c r="DA304">
        <v>52420</v>
      </c>
      <c r="DB304">
        <v>29556</v>
      </c>
      <c r="DC304">
        <v>696</v>
      </c>
      <c r="DD304">
        <v>611</v>
      </c>
      <c r="DE304">
        <v>104</v>
      </c>
      <c r="DF304">
        <v>100</v>
      </c>
      <c r="DG304">
        <v>47903</v>
      </c>
      <c r="DH304">
        <v>27013</v>
      </c>
      <c r="DI304">
        <v>638</v>
      </c>
      <c r="DJ304">
        <v>561</v>
      </c>
      <c r="DK304">
        <v>96</v>
      </c>
      <c r="DL304">
        <v>93</v>
      </c>
      <c r="DM304" s="262">
        <v>4517</v>
      </c>
      <c r="DN304" s="262">
        <v>2543</v>
      </c>
      <c r="DO304" s="262">
        <v>58</v>
      </c>
      <c r="DP304" s="262">
        <v>50</v>
      </c>
      <c r="DQ304" s="262">
        <v>8</v>
      </c>
      <c r="DR304" s="262">
        <v>7</v>
      </c>
      <c r="DS304" s="262">
        <v>0.6278370641850215</v>
      </c>
      <c r="DT304" s="262">
        <v>0.35399374797887245</v>
      </c>
      <c r="DU304" s="262">
        <v>8.3360281700262297E-3</v>
      </c>
      <c r="DV304" s="262">
        <v>7.3179787527098078E-3</v>
      </c>
      <c r="DW304" s="262">
        <v>1.245613404716563E-3</v>
      </c>
      <c r="DX304" s="262">
        <v>1.1977051968428492E-3</v>
      </c>
      <c r="DY304" s="262">
        <v>4166.3</v>
      </c>
      <c r="DZ304" s="262">
        <v>2605.2399999999998</v>
      </c>
      <c r="EA304" s="262">
        <v>12.24</v>
      </c>
      <c r="EB304" s="262">
        <v>440.15</v>
      </c>
      <c r="EC304" s="262">
        <v>100.11</v>
      </c>
      <c r="ED304" s="262">
        <v>138.47999999999999</v>
      </c>
      <c r="EE304" s="262">
        <f t="shared" si="168"/>
        <v>0.55829666118147769</v>
      </c>
      <c r="EF304" s="262">
        <f t="shared" si="169"/>
        <v>0.34910995213413165</v>
      </c>
      <c r="EG304" s="262">
        <f t="shared" si="170"/>
        <v>1.6401966091883174E-3</v>
      </c>
      <c r="EH304" s="262">
        <f t="shared" si="171"/>
        <v>5.8981416465215514E-2</v>
      </c>
      <c r="EI304" s="262">
        <f t="shared" si="172"/>
        <v>1.3415039423679938E-2</v>
      </c>
      <c r="EJ304" s="262">
        <f t="shared" si="173"/>
        <v>1.8556734186307041E-2</v>
      </c>
      <c r="EK304" s="262">
        <v>2.1628414000000001E-3</v>
      </c>
      <c r="EP304" s="262">
        <v>1.600872769014067E-3</v>
      </c>
      <c r="EQ304" s="262">
        <v>1.0357315528617038E-2</v>
      </c>
      <c r="EU304" s="262">
        <v>1248.68</v>
      </c>
    </row>
    <row r="305" spans="1:151">
      <c r="A305" s="352">
        <v>9677</v>
      </c>
      <c r="B305" s="262">
        <v>9</v>
      </c>
      <c r="C305" s="262">
        <v>6</v>
      </c>
      <c r="D305" s="262">
        <v>77</v>
      </c>
      <c r="E305" s="262" t="s">
        <v>188</v>
      </c>
      <c r="F305" s="262" t="s">
        <v>2794</v>
      </c>
      <c r="G305" s="262" t="s">
        <v>2795</v>
      </c>
      <c r="H305" s="262" t="s">
        <v>2202</v>
      </c>
      <c r="I305" s="262">
        <v>2.0376673037525782E-3</v>
      </c>
      <c r="J305" s="262">
        <v>1.3134439217628127</v>
      </c>
      <c r="K305" s="262">
        <v>1.3556116015132409</v>
      </c>
      <c r="L305" s="262">
        <v>1.6392589004601599</v>
      </c>
      <c r="M305" s="262">
        <v>1.5761234071093226</v>
      </c>
      <c r="N305" s="262">
        <v>1.4520174482006543</v>
      </c>
      <c r="O305" s="262">
        <v>1.8298036195610319</v>
      </c>
      <c r="P305" s="262">
        <v>1.5594283722551412</v>
      </c>
      <c r="Q305" s="262">
        <v>1.3092236230922363</v>
      </c>
      <c r="R305" s="262">
        <v>1.3850877192982456</v>
      </c>
      <c r="S305" s="262">
        <v>1.3698296836982968</v>
      </c>
      <c r="T305" s="262">
        <v>1.3698296836982968</v>
      </c>
      <c r="U305">
        <v>4039</v>
      </c>
      <c r="V305">
        <v>3172</v>
      </c>
      <c r="W305">
        <v>16516</v>
      </c>
      <c r="X305">
        <v>6307</v>
      </c>
      <c r="Y305">
        <v>5466</v>
      </c>
      <c r="Z305">
        <v>2647</v>
      </c>
      <c r="AA305">
        <v>2261</v>
      </c>
      <c r="AB305">
        <v>0</v>
      </c>
      <c r="AC305">
        <v>5305</v>
      </c>
      <c r="AD305">
        <v>4300</v>
      </c>
      <c r="AE305">
        <v>27074</v>
      </c>
      <c r="AF305">
        <v>9713</v>
      </c>
      <c r="AG305">
        <v>9226</v>
      </c>
      <c r="AH305">
        <v>3552</v>
      </c>
      <c r="AI305" s="262">
        <v>3097</v>
      </c>
      <c r="AJ305" s="262">
        <v>0</v>
      </c>
      <c r="AK305" s="262">
        <v>0.63880387986928777</v>
      </c>
      <c r="AL305" s="262">
        <v>0.26775247678821518</v>
      </c>
      <c r="AM305" s="262">
        <v>8.5092587789823121E-2</v>
      </c>
      <c r="AN305" s="262">
        <v>6.7430883344571811E-3</v>
      </c>
      <c r="AO305" s="262">
        <v>1.6079672182167126E-3</v>
      </c>
      <c r="AP305" s="262">
        <v>1.5753436124085515E-2</v>
      </c>
      <c r="AQ305" s="262">
        <v>7.5251536001875008E-2</v>
      </c>
      <c r="AR305" s="262">
        <v>0.16752883665645454</v>
      </c>
      <c r="AS305" s="262">
        <v>0.20447658748095693</v>
      </c>
      <c r="AT305" s="262">
        <v>0.17330453852979091</v>
      </c>
      <c r="AU305" s="262">
        <v>0.15274638809368357</v>
      </c>
      <c r="AV305" s="262">
        <v>9.1306313093265035E-2</v>
      </c>
      <c r="AW305" s="262">
        <v>4.4464533842264745E-2</v>
      </c>
      <c r="AX305" s="262">
        <v>2.7154169387105954E-2</v>
      </c>
      <c r="AY305" s="262">
        <v>4.8013660790517804E-2</v>
      </c>
      <c r="AZ305" s="262">
        <v>24631</v>
      </c>
      <c r="BA305" s="262">
        <v>10324</v>
      </c>
      <c r="BB305" s="262">
        <v>3281</v>
      </c>
      <c r="BC305" s="262">
        <v>260</v>
      </c>
      <c r="BD305" s="262">
        <v>62</v>
      </c>
      <c r="BE305" s="262">
        <v>59740</v>
      </c>
      <c r="BF305" s="262">
        <v>1</v>
      </c>
      <c r="BG305" s="262">
        <v>2</v>
      </c>
      <c r="BH305" s="262">
        <v>3.54</v>
      </c>
      <c r="BI305" s="262">
        <v>7.9</v>
      </c>
      <c r="BJ305" s="262">
        <v>13</v>
      </c>
      <c r="BK305" s="262">
        <f t="shared" si="174"/>
        <v>59754</v>
      </c>
      <c r="BL305" s="262">
        <f t="shared" si="175"/>
        <v>14</v>
      </c>
      <c r="BM305" s="274">
        <f t="shared" si="176"/>
        <v>2.3434884499497823E-4</v>
      </c>
      <c r="BN305" s="262">
        <f t="shared" si="177"/>
        <v>1.3016697795199374E-3</v>
      </c>
      <c r="BO305" s="262">
        <f t="shared" si="164"/>
        <v>5.4559046745011712E-4</v>
      </c>
      <c r="BP305" s="262">
        <f t="shared" si="165"/>
        <v>1.7339038393101843E-4</v>
      </c>
      <c r="BQ305" s="262">
        <f t="shared" si="166"/>
        <v>1.3740170625438827E-5</v>
      </c>
      <c r="BR305" s="262">
        <f t="shared" si="167"/>
        <v>3.2765022260661818E-6</v>
      </c>
      <c r="BS305" s="262">
        <f t="shared" si="178"/>
        <v>139.27866640863331</v>
      </c>
      <c r="BT305" s="262">
        <f t="shared" si="179"/>
        <v>58.378180017162535</v>
      </c>
      <c r="BU305" s="262">
        <f t="shared" si="180"/>
        <v>18.552771080618971</v>
      </c>
      <c r="BV305" s="262">
        <f t="shared" si="181"/>
        <v>1.4701982569219545</v>
      </c>
      <c r="BW305" s="262">
        <f t="shared" si="182"/>
        <v>0.35058573818908145</v>
      </c>
      <c r="BX305" s="262">
        <f t="shared" si="183"/>
        <v>139.27866640863331</v>
      </c>
      <c r="BY305" s="262">
        <f t="shared" si="184"/>
        <v>116.75636003432507</v>
      </c>
      <c r="BZ305" s="262">
        <f t="shared" si="185"/>
        <v>65.676809625391158</v>
      </c>
      <c r="CA305" s="262">
        <f t="shared" si="186"/>
        <v>11.61456622968344</v>
      </c>
      <c r="CB305" s="262">
        <f t="shared" si="187"/>
        <v>4.557614596458059</v>
      </c>
      <c r="CC305" s="262">
        <f t="shared" si="188"/>
        <v>337.88401689449103</v>
      </c>
      <c r="CD305" s="262">
        <f t="shared" si="189"/>
        <v>5.3228342774967956</v>
      </c>
      <c r="CE305" s="262">
        <f t="shared" si="190"/>
        <v>25.426291261793935</v>
      </c>
      <c r="CF305" s="262">
        <f t="shared" si="191"/>
        <v>56.605316275143913</v>
      </c>
      <c r="CG305" s="262">
        <f t="shared" si="192"/>
        <v>69.089370738943529</v>
      </c>
      <c r="CH305" s="262">
        <f t="shared" si="193"/>
        <v>58.556833624491844</v>
      </c>
      <c r="CI305" s="262">
        <f t="shared" si="194"/>
        <v>51.610563175218665</v>
      </c>
      <c r="CJ305" s="262">
        <f t="shared" si="195"/>
        <v>30.850943835778452</v>
      </c>
      <c r="CK305" s="262">
        <f t="shared" si="196"/>
        <v>15.023855303965449</v>
      </c>
      <c r="CL305" s="262">
        <f t="shared" si="197"/>
        <v>9.1749598279487792</v>
      </c>
      <c r="CM305" s="262">
        <f t="shared" si="198"/>
        <v>16.223048573709679</v>
      </c>
      <c r="CN305" s="262">
        <f>CD305*parameters!J$4+CE305*parameters!K$4+CF305*parameters!L$4+CG305*parameters!M$4+CH305*parameters!N$4+CI305*parameters!O$4+CJ305*parameters!P$4+CK305*parameters!Q$4+CL305*parameters!R$4+CM305*parameters!S$4</f>
        <v>36924.150675529592</v>
      </c>
      <c r="CO305" s="262">
        <f t="shared" si="199"/>
        <v>23587.290712406488</v>
      </c>
      <c r="CP305" s="262">
        <f t="shared" si="200"/>
        <v>9886.5327966742971</v>
      </c>
      <c r="CQ305" s="262">
        <f t="shared" si="201"/>
        <v>3141.9715329221585</v>
      </c>
      <c r="CR305" s="262">
        <f t="shared" si="202"/>
        <v>248.98280967990283</v>
      </c>
      <c r="CS305" s="262">
        <f t="shared" si="203"/>
        <v>59.372823846746066</v>
      </c>
      <c r="CT305" s="349" t="s">
        <v>4620</v>
      </c>
      <c r="CU305" t="s">
        <v>4621</v>
      </c>
      <c r="CV305" t="s">
        <v>4622</v>
      </c>
      <c r="CW305">
        <v>84284</v>
      </c>
      <c r="CX305" s="262">
        <v>1.0570619562167857E-2</v>
      </c>
      <c r="CY305">
        <v>5915</v>
      </c>
      <c r="CZ305">
        <v>0.92982061000000005</v>
      </c>
      <c r="DA305">
        <v>52035</v>
      </c>
      <c r="DB305">
        <v>30669</v>
      </c>
      <c r="DC305">
        <v>891</v>
      </c>
      <c r="DD305">
        <v>438</v>
      </c>
      <c r="DE305">
        <v>108</v>
      </c>
      <c r="DF305">
        <v>142</v>
      </c>
      <c r="DG305">
        <v>48381</v>
      </c>
      <c r="DH305">
        <v>28516</v>
      </c>
      <c r="DI305">
        <v>833</v>
      </c>
      <c r="DJ305">
        <v>409</v>
      </c>
      <c r="DK305">
        <v>103</v>
      </c>
      <c r="DL305">
        <v>134</v>
      </c>
      <c r="DM305" s="262">
        <v>3654</v>
      </c>
      <c r="DN305" s="262">
        <v>2153</v>
      </c>
      <c r="DO305" s="262">
        <v>58</v>
      </c>
      <c r="DP305" s="262">
        <v>29</v>
      </c>
      <c r="DQ305" s="262">
        <v>5</v>
      </c>
      <c r="DR305" s="262">
        <v>8</v>
      </c>
      <c r="DS305" s="262">
        <v>0.61737696359925964</v>
      </c>
      <c r="DT305" s="262">
        <v>0.36387689241137106</v>
      </c>
      <c r="DU305" s="262">
        <v>1.0571401452232928E-2</v>
      </c>
      <c r="DV305" s="262">
        <v>5.1967158654074317E-3</v>
      </c>
      <c r="DW305" s="262">
        <v>1.2813819942100518E-3</v>
      </c>
      <c r="DX305" s="262">
        <v>1.6847800294243272E-3</v>
      </c>
      <c r="DY305" s="262">
        <v>4205.7700000000004</v>
      </c>
      <c r="DZ305" s="262">
        <v>2629.92</v>
      </c>
      <c r="EA305" s="262">
        <v>12.36</v>
      </c>
      <c r="EB305" s="262">
        <v>444.31</v>
      </c>
      <c r="EC305" s="262">
        <v>101.05</v>
      </c>
      <c r="ED305" s="262">
        <v>139.80000000000001</v>
      </c>
      <c r="EE305" s="262">
        <f t="shared" si="168"/>
        <v>0.55829719336113026</v>
      </c>
      <c r="EF305" s="262">
        <f t="shared" si="169"/>
        <v>0.34911014029875709</v>
      </c>
      <c r="EG305" s="262">
        <f t="shared" si="170"/>
        <v>1.6407348261896319E-3</v>
      </c>
      <c r="EH305" s="262">
        <f t="shared" si="171"/>
        <v>5.8980169144362091E-2</v>
      </c>
      <c r="EI305" s="262">
        <f t="shared" si="172"/>
        <v>1.3413936422852938E-2</v>
      </c>
      <c r="EJ305" s="262">
        <f t="shared" si="173"/>
        <v>1.8557825946707976E-2</v>
      </c>
      <c r="EK305" s="262">
        <v>2.1833308000000001E-3</v>
      </c>
      <c r="EP305" s="262">
        <v>1.5896771570755701E-3</v>
      </c>
      <c r="EQ305" s="262">
        <v>1.0284882236210935E-2</v>
      </c>
      <c r="EU305" s="262">
        <v>1239.95</v>
      </c>
    </row>
    <row r="306" spans="1:151">
      <c r="A306" s="352">
        <v>9678</v>
      </c>
      <c r="B306" s="262">
        <v>9</v>
      </c>
      <c r="C306" s="262">
        <v>6</v>
      </c>
      <c r="D306" s="262">
        <v>78</v>
      </c>
      <c r="E306" s="262" t="s">
        <v>188</v>
      </c>
      <c r="F306" s="262" t="s">
        <v>2779</v>
      </c>
      <c r="G306" s="262" t="s">
        <v>2796</v>
      </c>
      <c r="H306" s="262" t="s">
        <v>2202</v>
      </c>
      <c r="I306" s="262">
        <v>1.7595873890177353E-3</v>
      </c>
      <c r="J306" s="262">
        <v>1.3458411507191994</v>
      </c>
      <c r="K306" s="262">
        <v>1.4142692750287686</v>
      </c>
      <c r="L306" s="262">
        <v>1.6602346081765809</v>
      </c>
      <c r="M306" s="262">
        <v>1.5207594936708861</v>
      </c>
      <c r="N306" s="262">
        <v>1.4388535031847134</v>
      </c>
      <c r="O306" s="262">
        <v>1.75383267630311</v>
      </c>
      <c r="P306" s="262">
        <v>1.5366719242902209</v>
      </c>
      <c r="Q306" s="262">
        <v>1.2646845540246556</v>
      </c>
      <c r="R306" s="262">
        <v>1.244467860906217</v>
      </c>
      <c r="S306" s="262">
        <v>1.2685851318944845</v>
      </c>
      <c r="T306" s="262">
        <v>1.2685851318944845</v>
      </c>
      <c r="U306">
        <v>3198</v>
      </c>
      <c r="V306">
        <v>2607</v>
      </c>
      <c r="W306">
        <v>14407</v>
      </c>
      <c r="X306">
        <v>5520</v>
      </c>
      <c r="Y306">
        <v>4819</v>
      </c>
      <c r="Z306">
        <v>2328</v>
      </c>
      <c r="AA306">
        <v>2294</v>
      </c>
      <c r="AB306">
        <v>0</v>
      </c>
      <c r="AC306">
        <v>4304</v>
      </c>
      <c r="AD306">
        <v>3687</v>
      </c>
      <c r="AE306">
        <v>23919</v>
      </c>
      <c r="AF306">
        <v>8266</v>
      </c>
      <c r="AG306">
        <v>7901</v>
      </c>
      <c r="AH306">
        <v>2925</v>
      </c>
      <c r="AI306" s="262">
        <v>2910</v>
      </c>
      <c r="AJ306" s="262">
        <v>0</v>
      </c>
      <c r="AK306" s="262">
        <v>0.64791566554541091</v>
      </c>
      <c r="AL306" s="262">
        <v>0.25678760211436807</v>
      </c>
      <c r="AM306" s="262">
        <v>8.6496876501681877E-2</v>
      </c>
      <c r="AN306" s="262">
        <v>7.8087457952907254E-3</v>
      </c>
      <c r="AO306" s="262">
        <v>9.9111004324843816E-4</v>
      </c>
      <c r="AP306" s="262">
        <v>1.3739302555743144E-2</v>
      </c>
      <c r="AQ306" s="262">
        <v>6.2777745434786827E-2</v>
      </c>
      <c r="AR306" s="262">
        <v>0.16766606508703499</v>
      </c>
      <c r="AS306" s="262">
        <v>0.21497739224932566</v>
      </c>
      <c r="AT306" s="262">
        <v>0.17810638256583416</v>
      </c>
      <c r="AU306" s="262">
        <v>0.16005899361549358</v>
      </c>
      <c r="AV306" s="262">
        <v>9.5651161436805035E-2</v>
      </c>
      <c r="AW306" s="262">
        <v>4.1431371407502283E-2</v>
      </c>
      <c r="AX306" s="262">
        <v>2.542159088703887E-2</v>
      </c>
      <c r="AY306" s="262">
        <v>4.0169994760435465E-2</v>
      </c>
      <c r="AZ306" s="262">
        <v>21573</v>
      </c>
      <c r="BA306" s="262">
        <v>8550</v>
      </c>
      <c r="BB306" s="262">
        <v>2880</v>
      </c>
      <c r="BC306" s="262">
        <v>260</v>
      </c>
      <c r="BD306" s="262">
        <v>33</v>
      </c>
      <c r="BE306" s="262">
        <v>51890</v>
      </c>
      <c r="BF306" s="262">
        <v>1</v>
      </c>
      <c r="BG306" s="262">
        <v>2</v>
      </c>
      <c r="BH306" s="262">
        <v>3.77</v>
      </c>
      <c r="BI306" s="262">
        <v>7.3</v>
      </c>
      <c r="BJ306" s="262">
        <v>14</v>
      </c>
      <c r="BK306" s="262">
        <f t="shared" si="174"/>
        <v>51891</v>
      </c>
      <c r="BL306" s="262">
        <f t="shared" si="175"/>
        <v>1</v>
      </c>
      <c r="BM306" s="274">
        <f t="shared" si="176"/>
        <v>1.9271535941414531E-5</v>
      </c>
      <c r="BN306" s="262">
        <f t="shared" si="177"/>
        <v>1.1400642342407378E-3</v>
      </c>
      <c r="BO306" s="262">
        <f t="shared" si="164"/>
        <v>4.5184022633654603E-4</v>
      </c>
      <c r="BP306" s="262">
        <f t="shared" si="165"/>
        <v>1.5219881308178393E-4</v>
      </c>
      <c r="BQ306" s="262">
        <f t="shared" si="166"/>
        <v>1.3740170625438827E-5</v>
      </c>
      <c r="BR306" s="262">
        <f t="shared" si="167"/>
        <v>1.7439447332287742E-6</v>
      </c>
      <c r="BS306" s="262">
        <f t="shared" si="178"/>
        <v>121.98687306375895</v>
      </c>
      <c r="BT306" s="262">
        <f t="shared" si="179"/>
        <v>48.346904218010422</v>
      </c>
      <c r="BU306" s="262">
        <f t="shared" si="180"/>
        <v>16.28527299975088</v>
      </c>
      <c r="BV306" s="262">
        <f t="shared" si="181"/>
        <v>1.4701982569219545</v>
      </c>
      <c r="BW306" s="262">
        <f t="shared" si="182"/>
        <v>0.18660208645547885</v>
      </c>
      <c r="BX306" s="262">
        <f t="shared" si="183"/>
        <v>121.98687306375895</v>
      </c>
      <c r="BY306" s="262">
        <f t="shared" si="184"/>
        <v>96.693808436020845</v>
      </c>
      <c r="BZ306" s="262">
        <f t="shared" si="185"/>
        <v>61.395479209060817</v>
      </c>
      <c r="CA306" s="262">
        <f t="shared" si="186"/>
        <v>10.732447275530268</v>
      </c>
      <c r="CB306" s="262">
        <f t="shared" si="187"/>
        <v>2.6124292103767037</v>
      </c>
      <c r="CC306" s="262">
        <f t="shared" si="188"/>
        <v>293.42103719474756</v>
      </c>
      <c r="CD306" s="262">
        <f t="shared" si="189"/>
        <v>4.0314004062385989</v>
      </c>
      <c r="CE306" s="262">
        <f t="shared" si="190"/>
        <v>18.420311178222978</v>
      </c>
      <c r="CF306" s="262">
        <f t="shared" si="191"/>
        <v>49.196750720199859</v>
      </c>
      <c r="CG306" s="262">
        <f t="shared" si="192"/>
        <v>63.078889407219222</v>
      </c>
      <c r="CH306" s="262">
        <f t="shared" si="193"/>
        <v>52.260159503471563</v>
      </c>
      <c r="CI306" s="262">
        <f t="shared" si="194"/>
        <v>46.964675919005607</v>
      </c>
      <c r="CJ306" s="262">
        <f t="shared" si="195"/>
        <v>28.066062997669572</v>
      </c>
      <c r="CK306" s="262">
        <f t="shared" si="196"/>
        <v>12.156835970790128</v>
      </c>
      <c r="CL306" s="262">
        <f t="shared" si="197"/>
        <v>7.4592295652154874</v>
      </c>
      <c r="CM306" s="262">
        <f t="shared" si="198"/>
        <v>11.786721526714549</v>
      </c>
      <c r="CN306" s="262">
        <f>CD306*parameters!J$4+CE306*parameters!K$4+CF306*parameters!L$4+CG306*parameters!M$4+CH306*parameters!N$4+CI306*parameters!O$4+CJ306*parameters!P$4+CK306*parameters!Q$4+CL306*parameters!R$4+CM306*parameters!S$4</f>
        <v>31948.250342262014</v>
      </c>
      <c r="CO306" s="262">
        <f t="shared" si="199"/>
        <v>20699.771883518093</v>
      </c>
      <c r="CP306" s="262">
        <f t="shared" si="200"/>
        <v>8203.9145971390008</v>
      </c>
      <c r="CQ306" s="262">
        <f t="shared" si="201"/>
        <v>2763.4238642994533</v>
      </c>
      <c r="CR306" s="262">
        <f t="shared" si="202"/>
        <v>249.47576552703399</v>
      </c>
      <c r="CS306" s="262">
        <f t="shared" si="203"/>
        <v>31.664231778431233</v>
      </c>
      <c r="CT306" s="349" t="s">
        <v>4623</v>
      </c>
      <c r="CU306" t="s">
        <v>4624</v>
      </c>
      <c r="CV306" t="s">
        <v>4625</v>
      </c>
      <c r="CW306">
        <v>77389</v>
      </c>
      <c r="CX306" s="262">
        <v>9.7058715449742337E-3</v>
      </c>
      <c r="CY306">
        <v>2988</v>
      </c>
      <c r="CZ306">
        <v>0.96138986000000004</v>
      </c>
      <c r="DA306">
        <v>49186</v>
      </c>
      <c r="DB306">
        <v>26753</v>
      </c>
      <c r="DC306">
        <v>836</v>
      </c>
      <c r="DD306">
        <v>307</v>
      </c>
      <c r="DE306">
        <v>104</v>
      </c>
      <c r="DF306">
        <v>208</v>
      </c>
      <c r="DG306">
        <v>47288</v>
      </c>
      <c r="DH306">
        <v>25721</v>
      </c>
      <c r="DI306">
        <v>806</v>
      </c>
      <c r="DJ306">
        <v>299</v>
      </c>
      <c r="DK306">
        <v>104</v>
      </c>
      <c r="DL306">
        <v>202</v>
      </c>
      <c r="DM306" s="262">
        <v>1898</v>
      </c>
      <c r="DN306" s="262">
        <v>1032</v>
      </c>
      <c r="DO306" s="262">
        <v>30</v>
      </c>
      <c r="DP306" s="262">
        <v>8</v>
      </c>
      <c r="DQ306" s="262">
        <v>0</v>
      </c>
      <c r="DR306" s="262">
        <v>6</v>
      </c>
      <c r="DS306" s="262">
        <v>0.63556836242876891</v>
      </c>
      <c r="DT306" s="262">
        <v>0.34569512463011537</v>
      </c>
      <c r="DU306" s="262">
        <v>1.0802568840532892E-2</v>
      </c>
      <c r="DV306" s="262">
        <v>3.9669720502913848E-3</v>
      </c>
      <c r="DW306" s="262">
        <v>1.3438602385351924E-3</v>
      </c>
      <c r="DX306" s="262">
        <v>2.6877204770703847E-3</v>
      </c>
      <c r="DY306" s="262">
        <v>3861.71</v>
      </c>
      <c r="DZ306" s="262">
        <v>2414.7800000000002</v>
      </c>
      <c r="EA306" s="262">
        <v>11.35</v>
      </c>
      <c r="EB306" s="262">
        <v>407.98</v>
      </c>
      <c r="EC306" s="262">
        <v>92.78</v>
      </c>
      <c r="ED306" s="262">
        <v>128.35</v>
      </c>
      <c r="EE306" s="262">
        <f t="shared" si="168"/>
        <v>0.55829664808911439</v>
      </c>
      <c r="EF306" s="262">
        <f t="shared" si="169"/>
        <v>0.34911051836430801</v>
      </c>
      <c r="EG306" s="262">
        <f t="shared" si="170"/>
        <v>1.6408966379690471E-3</v>
      </c>
      <c r="EH306" s="262">
        <f t="shared" si="171"/>
        <v>5.8982644084459197E-2</v>
      </c>
      <c r="EI306" s="262">
        <f t="shared" si="172"/>
        <v>1.3413426437953145E-2</v>
      </c>
      <c r="EJ306" s="262">
        <f t="shared" si="173"/>
        <v>1.8555866386196228E-2</v>
      </c>
      <c r="EK306" s="262">
        <v>2.0047168E-3</v>
      </c>
      <c r="EP306" s="262">
        <v>1.4098491987226979E-3</v>
      </c>
      <c r="EQ306" s="262">
        <v>9.1214325595231471E-3</v>
      </c>
      <c r="EU306" s="262">
        <v>1099.68</v>
      </c>
    </row>
    <row r="307" spans="1:151">
      <c r="A307" s="352">
        <v>9679</v>
      </c>
      <c r="B307" s="262">
        <v>9</v>
      </c>
      <c r="C307" s="262">
        <v>6</v>
      </c>
      <c r="D307" s="262">
        <v>79</v>
      </c>
      <c r="E307" s="262" t="s">
        <v>188</v>
      </c>
      <c r="F307" s="262" t="s">
        <v>2781</v>
      </c>
      <c r="G307" s="262" t="s">
        <v>2797</v>
      </c>
      <c r="H307" s="262" t="s">
        <v>2202</v>
      </c>
      <c r="I307" s="262">
        <v>2.3948588932038895E-3</v>
      </c>
      <c r="J307" s="262">
        <v>1.3627491694352158</v>
      </c>
      <c r="K307" s="262">
        <v>1.3929912390488111</v>
      </c>
      <c r="L307" s="262">
        <v>1.776080561212944</v>
      </c>
      <c r="M307" s="262">
        <v>1.6815254237288135</v>
      </c>
      <c r="N307" s="262">
        <v>1.4669675830939679</v>
      </c>
      <c r="O307" s="262">
        <v>1.8697274031563844</v>
      </c>
      <c r="P307" s="262">
        <v>1.7281153450051494</v>
      </c>
      <c r="Q307" s="262">
        <v>1.3438453713123093</v>
      </c>
      <c r="R307" s="262">
        <v>1.3586350974930361</v>
      </c>
      <c r="S307" s="262">
        <v>1.3435700575815739</v>
      </c>
      <c r="T307" s="262">
        <v>1.3435700575815739</v>
      </c>
      <c r="U307">
        <v>4816</v>
      </c>
      <c r="V307">
        <v>3196</v>
      </c>
      <c r="W307">
        <v>17676</v>
      </c>
      <c r="X307">
        <v>8337</v>
      </c>
      <c r="Y307">
        <v>7369</v>
      </c>
      <c r="Z307">
        <v>3402</v>
      </c>
      <c r="AA307">
        <v>2866</v>
      </c>
      <c r="AB307">
        <v>0</v>
      </c>
      <c r="AC307">
        <v>6563</v>
      </c>
      <c r="AD307">
        <v>4452</v>
      </c>
      <c r="AE307">
        <v>31394</v>
      </c>
      <c r="AF307">
        <v>13496</v>
      </c>
      <c r="AG307">
        <v>13228</v>
      </c>
      <c r="AH307">
        <v>4593</v>
      </c>
      <c r="AI307" s="262">
        <v>3850</v>
      </c>
      <c r="AJ307" s="262">
        <v>0</v>
      </c>
      <c r="AK307" s="262">
        <v>0.6298077983979522</v>
      </c>
      <c r="AL307" s="262">
        <v>0.26162367323520974</v>
      </c>
      <c r="AM307" s="262">
        <v>9.6409735860714524E-2</v>
      </c>
      <c r="AN307" s="262">
        <v>9.6211134894189816E-3</v>
      </c>
      <c r="AO307" s="262">
        <v>2.5376790167045481E-3</v>
      </c>
      <c r="AP307" s="262">
        <v>2.8901190444199608E-2</v>
      </c>
      <c r="AQ307" s="262">
        <v>8.3841668234219222E-2</v>
      </c>
      <c r="AR307" s="262">
        <v>0.16472738021659097</v>
      </c>
      <c r="AS307" s="262">
        <v>0.19467659151371833</v>
      </c>
      <c r="AT307" s="262">
        <v>0.16659500712116734</v>
      </c>
      <c r="AU307" s="262">
        <v>0.1538306505790987</v>
      </c>
      <c r="AV307" s="262">
        <v>9.2696100824980518E-2</v>
      </c>
      <c r="AW307" s="262">
        <v>4.2861365651788351E-2</v>
      </c>
      <c r="AX307" s="262">
        <v>2.7557573966087118E-2</v>
      </c>
      <c r="AY307" s="262">
        <v>4.4312471448149843E-2</v>
      </c>
      <c r="AZ307" s="262">
        <v>28541</v>
      </c>
      <c r="BA307" s="262">
        <v>11856</v>
      </c>
      <c r="BB307" s="262">
        <v>4369</v>
      </c>
      <c r="BC307" s="262">
        <v>436</v>
      </c>
      <c r="BD307" s="262">
        <v>115</v>
      </c>
      <c r="BE307" s="262">
        <v>74444</v>
      </c>
      <c r="BF307" s="262">
        <v>1</v>
      </c>
      <c r="BG307" s="262">
        <v>2</v>
      </c>
      <c r="BH307" s="262">
        <v>3.29</v>
      </c>
      <c r="BI307" s="262">
        <v>8.1999999999999993</v>
      </c>
      <c r="BJ307" s="262">
        <v>37</v>
      </c>
      <c r="BK307" s="262">
        <f t="shared" si="174"/>
        <v>74457</v>
      </c>
      <c r="BL307" s="262">
        <f t="shared" si="175"/>
        <v>13</v>
      </c>
      <c r="BM307" s="274">
        <f t="shared" si="176"/>
        <v>1.7462790822631778E-4</v>
      </c>
      <c r="BN307" s="262">
        <f t="shared" si="177"/>
        <v>1.5083008070024982E-3</v>
      </c>
      <c r="BO307" s="262">
        <f t="shared" si="164"/>
        <v>6.2655178052001053E-4</v>
      </c>
      <c r="BP307" s="262">
        <f t="shared" si="165"/>
        <v>2.3088771331747013E-4</v>
      </c>
      <c r="BQ307" s="262">
        <f t="shared" si="166"/>
        <v>2.3041209202658955E-5</v>
      </c>
      <c r="BR307" s="262">
        <f t="shared" si="167"/>
        <v>6.0773831612517888E-6</v>
      </c>
      <c r="BS307" s="262">
        <f t="shared" si="178"/>
        <v>161.3881863492673</v>
      </c>
      <c r="BT307" s="262">
        <f t="shared" si="179"/>
        <v>67.041040515641129</v>
      </c>
      <c r="BU307" s="262">
        <f t="shared" si="180"/>
        <v>24.704985324969304</v>
      </c>
      <c r="BV307" s="262">
        <f t="shared" si="181"/>
        <v>2.465409384684508</v>
      </c>
      <c r="BW307" s="262">
        <f t="shared" si="182"/>
        <v>0.65027999825394145</v>
      </c>
      <c r="BX307" s="262">
        <f t="shared" si="183"/>
        <v>161.3881863492673</v>
      </c>
      <c r="BY307" s="262">
        <f t="shared" si="184"/>
        <v>134.08208103128226</v>
      </c>
      <c r="BZ307" s="262">
        <f t="shared" si="185"/>
        <v>81.279401719149007</v>
      </c>
      <c r="CA307" s="262">
        <f t="shared" si="186"/>
        <v>20.216356954412962</v>
      </c>
      <c r="CB307" s="262">
        <f t="shared" si="187"/>
        <v>24.060359935395834</v>
      </c>
      <c r="CC307" s="262">
        <f t="shared" si="188"/>
        <v>421.02638598950733</v>
      </c>
      <c r="CD307" s="262">
        <f t="shared" si="189"/>
        <v>12.168163763515844</v>
      </c>
      <c r="CE307" s="262">
        <f t="shared" si="190"/>
        <v>35.299554571984601</v>
      </c>
      <c r="CF307" s="262">
        <f t="shared" si="191"/>
        <v>69.354573566110759</v>
      </c>
      <c r="CG307" s="262">
        <f t="shared" si="192"/>
        <v>81.963981761776424</v>
      </c>
      <c r="CH307" s="262">
        <f t="shared" si="193"/>
        <v>70.140893772121331</v>
      </c>
      <c r="CI307" s="262">
        <f t="shared" si="194"/>
        <v>64.766762867732638</v>
      </c>
      <c r="CJ307" s="262">
        <f t="shared" si="195"/>
        <v>39.027504325660537</v>
      </c>
      <c r="CK307" s="262">
        <f t="shared" si="196"/>
        <v>18.045765878947254</v>
      </c>
      <c r="CL307" s="262">
        <f t="shared" si="197"/>
        <v>11.602465773580194</v>
      </c>
      <c r="CM307" s="262">
        <f t="shared" si="198"/>
        <v>18.656719708077759</v>
      </c>
      <c r="CN307" s="262">
        <f>CD307*parameters!J$4+CE307*parameters!K$4+CF307*parameters!L$4+CG307*parameters!M$4+CH307*parameters!N$4+CI307*parameters!O$4+CJ307*parameters!P$4+CK307*parameters!Q$4+CL307*parameters!R$4+CM307*parameters!S$4</f>
        <v>45228.629121536149</v>
      </c>
      <c r="CO307" s="262">
        <f t="shared" si="199"/>
        <v>28485.34333159219</v>
      </c>
      <c r="CP307" s="262">
        <f t="shared" si="200"/>
        <v>11832.880086169265</v>
      </c>
      <c r="CQ307" s="262">
        <f t="shared" si="201"/>
        <v>4360.4801869495213</v>
      </c>
      <c r="CR307" s="262">
        <f t="shared" si="202"/>
        <v>435.14977374913963</v>
      </c>
      <c r="CS307" s="262">
        <f t="shared" si="203"/>
        <v>114.77574307603454</v>
      </c>
      <c r="CT307" s="349" t="s">
        <v>4626</v>
      </c>
      <c r="CU307" t="s">
        <v>4627</v>
      </c>
      <c r="CV307" t="s">
        <v>4628</v>
      </c>
      <c r="CW307">
        <v>104787</v>
      </c>
      <c r="CX307" s="262">
        <v>1.3142037777761892E-2</v>
      </c>
      <c r="CY307">
        <v>7348</v>
      </c>
      <c r="CZ307">
        <v>0.92987679999999995</v>
      </c>
      <c r="DA307">
        <v>67353</v>
      </c>
      <c r="DB307">
        <v>35274</v>
      </c>
      <c r="DC307">
        <v>1215</v>
      </c>
      <c r="DD307">
        <v>521</v>
      </c>
      <c r="DE307">
        <v>145</v>
      </c>
      <c r="DF307">
        <v>270</v>
      </c>
      <c r="DG307">
        <v>62632</v>
      </c>
      <c r="DH307">
        <v>32804</v>
      </c>
      <c r="DI307">
        <v>1132</v>
      </c>
      <c r="DJ307">
        <v>489</v>
      </c>
      <c r="DK307">
        <v>140</v>
      </c>
      <c r="DL307">
        <v>258</v>
      </c>
      <c r="DM307" s="262">
        <v>4721</v>
      </c>
      <c r="DN307" s="262">
        <v>2470</v>
      </c>
      <c r="DO307" s="262">
        <v>83</v>
      </c>
      <c r="DP307" s="262">
        <v>32</v>
      </c>
      <c r="DQ307" s="262">
        <v>5</v>
      </c>
      <c r="DR307" s="262">
        <v>12</v>
      </c>
      <c r="DS307" s="262">
        <v>0.64276102951702019</v>
      </c>
      <c r="DT307" s="262">
        <v>0.33662572647370381</v>
      </c>
      <c r="DU307" s="262">
        <v>1.1594949755217727E-2</v>
      </c>
      <c r="DV307" s="262">
        <v>4.9719908003855442E-3</v>
      </c>
      <c r="DW307" s="262">
        <v>1.383759435807877E-3</v>
      </c>
      <c r="DX307" s="262">
        <v>2.5766555011594952E-3</v>
      </c>
      <c r="DY307" s="262">
        <v>5228.87</v>
      </c>
      <c r="DZ307" s="262">
        <v>3269.68</v>
      </c>
      <c r="EA307" s="262">
        <v>15.37</v>
      </c>
      <c r="EB307" s="262">
        <v>552.4</v>
      </c>
      <c r="EC307" s="262">
        <v>125.63</v>
      </c>
      <c r="ED307" s="262">
        <v>173.8</v>
      </c>
      <c r="EE307" s="262">
        <f t="shared" si="168"/>
        <v>0.55829698635987512</v>
      </c>
      <c r="EF307" s="262">
        <f t="shared" si="169"/>
        <v>0.34911032218455545</v>
      </c>
      <c r="EG307" s="262">
        <f t="shared" si="170"/>
        <v>1.6410858713931081E-3</v>
      </c>
      <c r="EH307" s="262">
        <f t="shared" si="171"/>
        <v>5.8980861116301429E-2</v>
      </c>
      <c r="EI307" s="262">
        <f t="shared" si="172"/>
        <v>1.3413768251341326E-2</v>
      </c>
      <c r="EJ307" s="262">
        <f t="shared" si="173"/>
        <v>1.8556976216533651E-2</v>
      </c>
      <c r="EK307" s="262">
        <v>2.7144478999999999E-3</v>
      </c>
      <c r="EP307" s="262">
        <v>1.9710136630475125E-3</v>
      </c>
      <c r="EQ307" s="262">
        <v>1.2752050515526617E-2</v>
      </c>
      <c r="EU307" s="262">
        <v>1537.39</v>
      </c>
    </row>
    <row r="308" spans="1:151">
      <c r="A308" s="352">
        <v>9761</v>
      </c>
      <c r="B308" s="262">
        <v>9</v>
      </c>
      <c r="C308" s="262">
        <v>7</v>
      </c>
      <c r="D308" s="262">
        <v>61</v>
      </c>
      <c r="E308" s="262" t="s">
        <v>188</v>
      </c>
      <c r="F308" s="262" t="s">
        <v>2798</v>
      </c>
      <c r="G308" s="262" t="s">
        <v>2799</v>
      </c>
      <c r="H308" s="262" t="s">
        <v>2202</v>
      </c>
      <c r="I308" s="262">
        <v>2.0079145496674933E-3</v>
      </c>
      <c r="J308" s="262">
        <v>4.2015840572304546</v>
      </c>
      <c r="K308" s="262">
        <v>2.9226923076923077</v>
      </c>
      <c r="L308" s="262">
        <v>3.972024074899688</v>
      </c>
      <c r="M308" s="262">
        <v>3.773858353841947</v>
      </c>
      <c r="N308" s="262">
        <v>4.3477722772277225</v>
      </c>
      <c r="O308" s="262">
        <v>5.1215621562156217</v>
      </c>
      <c r="P308" s="262">
        <v>3.7538787023977433</v>
      </c>
      <c r="Q308" s="262">
        <v>2.5571120689655173</v>
      </c>
      <c r="R308" s="262">
        <v>2.20873786407767</v>
      </c>
      <c r="S308" s="262">
        <v>3.1851063829787236</v>
      </c>
      <c r="T308" s="262">
        <v>3.1851063829787236</v>
      </c>
      <c r="U308">
        <v>3914</v>
      </c>
      <c r="V308">
        <v>5200</v>
      </c>
      <c r="W308">
        <v>17944</v>
      </c>
      <c r="X308">
        <v>5273</v>
      </c>
      <c r="Y308">
        <v>3236</v>
      </c>
      <c r="Z308">
        <v>1958</v>
      </c>
      <c r="AA308">
        <v>2585</v>
      </c>
      <c r="AB308">
        <v>0</v>
      </c>
      <c r="AC308">
        <v>16445</v>
      </c>
      <c r="AD308">
        <v>15198</v>
      </c>
      <c r="AE308">
        <v>71274</v>
      </c>
      <c r="AF308">
        <v>20827</v>
      </c>
      <c r="AG308">
        <v>14634</v>
      </c>
      <c r="AH308">
        <v>4648</v>
      </c>
      <c r="AI308" s="262">
        <v>8234</v>
      </c>
      <c r="AJ308" s="262">
        <v>0</v>
      </c>
      <c r="AK308" s="262">
        <v>0.54038689301223841</v>
      </c>
      <c r="AL308" s="262">
        <v>0.1029082774049217</v>
      </c>
      <c r="AM308" s="262">
        <v>0.16489011712067378</v>
      </c>
      <c r="AN308" s="262">
        <v>0.14780892222660877</v>
      </c>
      <c r="AO308" s="262">
        <v>4.4005790235557313E-2</v>
      </c>
      <c r="AP308" s="262">
        <v>9.7506971208734944E-2</v>
      </c>
      <c r="AQ308" s="262">
        <v>0.25600077496315465</v>
      </c>
      <c r="AR308" s="262">
        <v>0.28278543899586916</v>
      </c>
      <c r="AS308" s="262">
        <v>0.16699764051396662</v>
      </c>
      <c r="AT308" s="262">
        <v>8.4609370134857434E-2</v>
      </c>
      <c r="AU308" s="262">
        <v>5.3915293759470809E-2</v>
      </c>
      <c r="AV308" s="262">
        <v>3.023740165925147E-2</v>
      </c>
      <c r="AW308" s="262">
        <v>1.2399410474457353E-2</v>
      </c>
      <c r="AX308" s="262">
        <v>6.1581893539436631E-3</v>
      </c>
      <c r="AY308" s="262">
        <v>9.389508936293877E-3</v>
      </c>
      <c r="AZ308" s="262">
        <v>20532</v>
      </c>
      <c r="BA308" s="262">
        <v>3910</v>
      </c>
      <c r="BB308" s="262">
        <v>6265</v>
      </c>
      <c r="BC308" s="262">
        <v>5616</v>
      </c>
      <c r="BD308" s="262">
        <v>1672</v>
      </c>
      <c r="BE308" s="262">
        <v>144526</v>
      </c>
      <c r="BF308" s="262">
        <v>1</v>
      </c>
      <c r="BG308" s="262">
        <v>2</v>
      </c>
      <c r="BH308" s="262">
        <v>3.84</v>
      </c>
      <c r="BI308" s="262">
        <v>7.4</v>
      </c>
      <c r="BJ308" s="262">
        <v>30</v>
      </c>
      <c r="BK308" s="262">
        <f t="shared" si="174"/>
        <v>144128</v>
      </c>
      <c r="BL308" s="262">
        <f t="shared" si="175"/>
        <v>-398</v>
      </c>
      <c r="BM308" s="274">
        <f t="shared" si="176"/>
        <v>-2.7538297607350927E-3</v>
      </c>
      <c r="BN308" s="262">
        <f t="shared" si="177"/>
        <v>1.0850507049288845E-3</v>
      </c>
      <c r="BO308" s="262">
        <f t="shared" si="164"/>
        <v>2.066310274825608E-4</v>
      </c>
      <c r="BP308" s="262">
        <f t="shared" si="165"/>
        <v>3.3108526526297788E-4</v>
      </c>
      <c r="BQ308" s="262">
        <f t="shared" si="166"/>
        <v>2.9678768550947868E-4</v>
      </c>
      <c r="BR308" s="262">
        <f t="shared" si="167"/>
        <v>8.8359866483591229E-5</v>
      </c>
      <c r="BS308" s="262">
        <f t="shared" si="178"/>
        <v>116.10042542739065</v>
      </c>
      <c r="BT308" s="262">
        <f t="shared" si="179"/>
        <v>22.109519940634005</v>
      </c>
      <c r="BU308" s="262">
        <f t="shared" si="180"/>
        <v>35.426123383138631</v>
      </c>
      <c r="BV308" s="262">
        <f t="shared" si="181"/>
        <v>31.756282349514219</v>
      </c>
      <c r="BW308" s="262">
        <f t="shared" si="182"/>
        <v>9.4545057137442612</v>
      </c>
      <c r="BX308" s="262">
        <f t="shared" si="183"/>
        <v>116.10042542739065</v>
      </c>
      <c r="BY308" s="262">
        <f t="shared" si="184"/>
        <v>44.21903988126801</v>
      </c>
      <c r="BZ308" s="262">
        <f t="shared" si="185"/>
        <v>136.03631379125233</v>
      </c>
      <c r="CA308" s="262">
        <f t="shared" si="186"/>
        <v>234.99648938640524</v>
      </c>
      <c r="CB308" s="262">
        <f t="shared" si="187"/>
        <v>283.63517141232785</v>
      </c>
      <c r="CC308" s="262">
        <f t="shared" si="188"/>
        <v>814.98743989864408</v>
      </c>
      <c r="CD308" s="262">
        <f t="shared" si="189"/>
        <v>79.466956837677685</v>
      </c>
      <c r="CE308" s="262">
        <f t="shared" si="190"/>
        <v>208.6374161992903</v>
      </c>
      <c r="CF308" s="262">
        <f t="shared" si="191"/>
        <v>230.4665809678576</v>
      </c>
      <c r="CG308" s="262">
        <f t="shared" si="192"/>
        <v>136.10097951159173</v>
      </c>
      <c r="CH308" s="262">
        <f t="shared" si="193"/>
        <v>68.955573957644248</v>
      </c>
      <c r="CI308" s="262">
        <f t="shared" si="194"/>
        <v>43.940287232414455</v>
      </c>
      <c r="CJ308" s="262">
        <f t="shared" si="195"/>
        <v>24.643102567460367</v>
      </c>
      <c r="CK308" s="262">
        <f t="shared" si="196"/>
        <v>10.10536379883043</v>
      </c>
      <c r="CL308" s="262">
        <f t="shared" si="197"/>
        <v>5.0188469759816305</v>
      </c>
      <c r="CM308" s="262">
        <f t="shared" si="198"/>
        <v>7.6523318498955879</v>
      </c>
      <c r="CN308" s="262">
        <f>CD308*parameters!J$4+CE308*parameters!K$4+CF308*parameters!L$4+CG308*parameters!M$4+CH308*parameters!N$4+CI308*parameters!O$4+CJ308*parameters!P$4+CK308*parameters!Q$4+CL308*parameters!R$4+CM308*parameters!S$4</f>
        <v>59912.880516554105</v>
      </c>
      <c r="CO308" s="262">
        <f t="shared" si="199"/>
        <v>32376.135353754147</v>
      </c>
      <c r="CP308" s="262">
        <f t="shared" si="200"/>
        <v>6165.5313283254782</v>
      </c>
      <c r="CQ308" s="262">
        <f t="shared" si="201"/>
        <v>9879.0418854115414</v>
      </c>
      <c r="CR308" s="262">
        <f t="shared" si="202"/>
        <v>8855.6582966434489</v>
      </c>
      <c r="CS308" s="262">
        <f t="shared" si="203"/>
        <v>2636.5136524194886</v>
      </c>
      <c r="CT308" s="349" t="s">
        <v>4629</v>
      </c>
      <c r="CU308" t="s">
        <v>4630</v>
      </c>
      <c r="CV308" t="s">
        <v>4631</v>
      </c>
      <c r="CW308">
        <v>136121</v>
      </c>
      <c r="CX308" s="262">
        <v>1.7071844067935205E-2</v>
      </c>
      <c r="CY308">
        <v>19678</v>
      </c>
      <c r="CZ308">
        <v>0.85543743999999999</v>
      </c>
      <c r="DA308">
        <v>89964</v>
      </c>
      <c r="DB308">
        <v>43038</v>
      </c>
      <c r="DC308">
        <v>1379</v>
      </c>
      <c r="DD308">
        <v>1310</v>
      </c>
      <c r="DE308">
        <v>218</v>
      </c>
      <c r="DF308">
        <v>212</v>
      </c>
      <c r="DG308">
        <v>76956</v>
      </c>
      <c r="DH308">
        <v>36815</v>
      </c>
      <c r="DI308">
        <v>1180</v>
      </c>
      <c r="DJ308">
        <v>1121</v>
      </c>
      <c r="DK308">
        <v>186</v>
      </c>
      <c r="DL308">
        <v>181</v>
      </c>
      <c r="DM308" s="262">
        <v>13008</v>
      </c>
      <c r="DN308" s="262">
        <v>6223</v>
      </c>
      <c r="DO308" s="262">
        <v>199</v>
      </c>
      <c r="DP308" s="262">
        <v>189</v>
      </c>
      <c r="DQ308" s="262">
        <v>32</v>
      </c>
      <c r="DR308" s="262">
        <v>31</v>
      </c>
      <c r="DS308" s="262">
        <v>0.6609119827212554</v>
      </c>
      <c r="DT308" s="262">
        <v>0.31617457996929205</v>
      </c>
      <c r="DU308" s="262">
        <v>1.013069254560281E-2</v>
      </c>
      <c r="DV308" s="262">
        <v>9.6237905980708343E-3</v>
      </c>
      <c r="DW308" s="262">
        <v>1.6015162979995739E-3</v>
      </c>
      <c r="DX308" s="262">
        <v>1.5574378677794022E-3</v>
      </c>
      <c r="DY308" s="262">
        <v>6792.44</v>
      </c>
      <c r="DZ308" s="262">
        <v>4247.3999999999996</v>
      </c>
      <c r="EA308" s="262">
        <v>19.96</v>
      </c>
      <c r="EB308" s="262">
        <v>717.59</v>
      </c>
      <c r="EC308" s="262">
        <v>163.19</v>
      </c>
      <c r="ED308" s="262">
        <v>225.76</v>
      </c>
      <c r="EE308" s="262">
        <f t="shared" si="168"/>
        <v>0.55829772963767244</v>
      </c>
      <c r="EF308" s="262">
        <f t="shared" si="169"/>
        <v>0.34911074324735292</v>
      </c>
      <c r="EG308" s="262">
        <f t="shared" si="170"/>
        <v>1.6405919939768247E-3</v>
      </c>
      <c r="EH308" s="262">
        <f t="shared" si="171"/>
        <v>5.8981583615121722E-2</v>
      </c>
      <c r="EI308" s="262">
        <f t="shared" si="172"/>
        <v>1.3413236848551002E-2</v>
      </c>
      <c r="EJ308" s="262">
        <f t="shared" si="173"/>
        <v>1.8556114657325044E-2</v>
      </c>
      <c r="EK308" s="262">
        <v>3.5261367999999999E-3</v>
      </c>
      <c r="EP308" s="262">
        <v>3.3383245233134717E-3</v>
      </c>
      <c r="EQ308" s="262">
        <v>2.1598268828179359E-2</v>
      </c>
      <c r="EU308" s="262">
        <v>2603.89</v>
      </c>
    </row>
    <row r="309" spans="1:151">
      <c r="A309" s="352">
        <v>9762</v>
      </c>
      <c r="B309" s="262">
        <v>9</v>
      </c>
      <c r="C309" s="262">
        <v>7</v>
      </c>
      <c r="D309" s="262">
        <v>62</v>
      </c>
      <c r="E309" s="262" t="s">
        <v>188</v>
      </c>
      <c r="F309" s="262" t="s">
        <v>2800</v>
      </c>
      <c r="G309" s="262" t="s">
        <v>2801</v>
      </c>
      <c r="H309" s="262" t="s">
        <v>2202</v>
      </c>
      <c r="I309" s="262">
        <v>4.7725954199360788E-4</v>
      </c>
      <c r="J309" s="262">
        <v>2.1877637130801686</v>
      </c>
      <c r="K309" s="262">
        <v>1.9462151394422311</v>
      </c>
      <c r="L309" s="262">
        <v>2.5897815623843021</v>
      </c>
      <c r="M309" s="262">
        <v>2.0254010695187166</v>
      </c>
      <c r="N309" s="262">
        <v>2.5</v>
      </c>
      <c r="O309" s="262">
        <v>3.3804573804573805</v>
      </c>
      <c r="P309" s="262">
        <v>1.6440677966101696</v>
      </c>
      <c r="Q309" s="262">
        <v>1.2641509433962264</v>
      </c>
      <c r="R309" s="262">
        <v>1.375</v>
      </c>
      <c r="S309" s="262">
        <v>1.4056603773584906</v>
      </c>
      <c r="T309" s="262">
        <v>1.4056603773584906</v>
      </c>
      <c r="U309">
        <v>474</v>
      </c>
      <c r="V309">
        <v>502</v>
      </c>
      <c r="W309">
        <v>5402</v>
      </c>
      <c r="X309">
        <v>1058</v>
      </c>
      <c r="Y309">
        <v>894</v>
      </c>
      <c r="Z309">
        <v>595</v>
      </c>
      <c r="AA309">
        <v>583</v>
      </c>
      <c r="AB309">
        <v>0</v>
      </c>
      <c r="AC309">
        <v>1037</v>
      </c>
      <c r="AD309">
        <v>977</v>
      </c>
      <c r="AE309">
        <v>13990</v>
      </c>
      <c r="AF309">
        <v>2290</v>
      </c>
      <c r="AG309">
        <v>2305</v>
      </c>
      <c r="AH309">
        <v>777</v>
      </c>
      <c r="AI309" s="262">
        <v>820</v>
      </c>
      <c r="AJ309" s="262">
        <v>0</v>
      </c>
      <c r="AK309" s="262">
        <v>0.67921603366183148</v>
      </c>
      <c r="AL309" s="262">
        <v>9.9546008193998448E-2</v>
      </c>
      <c r="AM309" s="262">
        <v>0.14051600044291884</v>
      </c>
      <c r="AN309" s="262">
        <v>6.7102203521204745E-2</v>
      </c>
      <c r="AO309" s="262">
        <v>1.3619754180046507E-2</v>
      </c>
      <c r="AP309" s="262">
        <v>5.4169570267131241E-2</v>
      </c>
      <c r="AQ309" s="262">
        <v>0.21927990708478515</v>
      </c>
      <c r="AR309" s="262">
        <v>0.26397212543554005</v>
      </c>
      <c r="AS309" s="262">
        <v>0.17514518002322879</v>
      </c>
      <c r="AT309" s="262">
        <v>0.1088966318234611</v>
      </c>
      <c r="AU309" s="262">
        <v>8.7572590011614396E-2</v>
      </c>
      <c r="AV309" s="262">
        <v>4.418118466898955E-2</v>
      </c>
      <c r="AW309" s="262">
        <v>2.1324041811846689E-2</v>
      </c>
      <c r="AX309" s="262">
        <v>8.6411149825783972E-3</v>
      </c>
      <c r="AY309" s="262">
        <v>1.6817653890824624E-2</v>
      </c>
      <c r="AZ309" s="262">
        <v>6134</v>
      </c>
      <c r="BA309" s="262">
        <v>899</v>
      </c>
      <c r="BB309" s="262">
        <v>1269</v>
      </c>
      <c r="BC309" s="262">
        <v>606</v>
      </c>
      <c r="BD309" s="262">
        <v>123</v>
      </c>
      <c r="BE309" s="262">
        <v>21525</v>
      </c>
      <c r="BF309" s="262">
        <v>1</v>
      </c>
      <c r="BG309" s="262">
        <v>2</v>
      </c>
      <c r="BH309" s="262">
        <v>3.44</v>
      </c>
      <c r="BI309" s="262">
        <v>9.1999999999999993</v>
      </c>
      <c r="BJ309" s="262">
        <v>30</v>
      </c>
      <c r="BK309" s="262">
        <f t="shared" si="174"/>
        <v>21563</v>
      </c>
      <c r="BL309" s="262">
        <f t="shared" si="175"/>
        <v>38</v>
      </c>
      <c r="BM309" s="274">
        <f t="shared" si="176"/>
        <v>1.7653890824622532E-3</v>
      </c>
      <c r="BN309" s="262">
        <f t="shared" si="177"/>
        <v>3.241623331401606E-4</v>
      </c>
      <c r="BO309" s="262">
        <f t="shared" si="164"/>
        <v>4.7509282277959635E-5</v>
      </c>
      <c r="BP309" s="262">
        <f t="shared" si="165"/>
        <v>6.7062602014161045E-5</v>
      </c>
      <c r="BQ309" s="262">
        <f t="shared" si="166"/>
        <v>3.2025166919292034E-5</v>
      </c>
      <c r="BR309" s="262">
        <f t="shared" si="167"/>
        <v>6.500157642034522E-6</v>
      </c>
      <c r="BS309" s="262">
        <f t="shared" si="178"/>
        <v>34.685369645997184</v>
      </c>
      <c r="BT309" s="262">
        <f t="shared" si="179"/>
        <v>5.0834932037416811</v>
      </c>
      <c r="BU309" s="262">
        <f t="shared" si="180"/>
        <v>7.1756984155152317</v>
      </c>
      <c r="BV309" s="262">
        <f t="shared" si="181"/>
        <v>3.4266928603642475</v>
      </c>
      <c r="BW309" s="262">
        <f t="shared" si="182"/>
        <v>0.69551686769769383</v>
      </c>
      <c r="BX309" s="262">
        <f t="shared" si="183"/>
        <v>34.685369645997184</v>
      </c>
      <c r="BY309" s="262">
        <f t="shared" si="184"/>
        <v>10.166986407483362</v>
      </c>
      <c r="BZ309" s="262">
        <f t="shared" si="185"/>
        <v>24.684402549372397</v>
      </c>
      <c r="CA309" s="262">
        <f t="shared" si="186"/>
        <v>31.525574315351076</v>
      </c>
      <c r="CB309" s="262">
        <f t="shared" si="187"/>
        <v>20.865506030930813</v>
      </c>
      <c r="CC309" s="262">
        <f t="shared" si="188"/>
        <v>121.92783894913484</v>
      </c>
      <c r="CD309" s="262">
        <f t="shared" si="189"/>
        <v>6.6047786394746213</v>
      </c>
      <c r="CE309" s="262">
        <f t="shared" si="190"/>
        <v>26.736325195814935</v>
      </c>
      <c r="CF309" s="262">
        <f t="shared" si="191"/>
        <v>32.185550797165348</v>
      </c>
      <c r="CG309" s="262">
        <f t="shared" si="192"/>
        <v>21.355073302589467</v>
      </c>
      <c r="CH309" s="262">
        <f t="shared" si="193"/>
        <v>13.277530987074197</v>
      </c>
      <c r="CI309" s="262">
        <f t="shared" si="194"/>
        <v>10.677536651294734</v>
      </c>
      <c r="CJ309" s="262">
        <f t="shared" si="195"/>
        <v>5.3869163689025426</v>
      </c>
      <c r="CK309" s="262">
        <f t="shared" si="196"/>
        <v>2.5999943357794604</v>
      </c>
      <c r="CL309" s="262">
        <f t="shared" si="197"/>
        <v>1.053592475936775</v>
      </c>
      <c r="CM309" s="262">
        <f t="shared" si="198"/>
        <v>2.0505401951027555</v>
      </c>
      <c r="CN309" s="262">
        <f>CD309*parameters!J$4+CE309*parameters!K$4+CF309*parameters!L$4+CG309*parameters!M$4+CH309*parameters!N$4+CI309*parameters!O$4+CJ309*parameters!P$4+CK309*parameters!Q$4+CL309*parameters!R$4+CM309*parameters!S$4</f>
        <v>10148.474623055516</v>
      </c>
      <c r="CO309" s="262">
        <f t="shared" si="199"/>
        <v>6893.0066811895176</v>
      </c>
      <c r="CP309" s="262">
        <f t="shared" si="200"/>
        <v>1010.2401379832696</v>
      </c>
      <c r="CQ309" s="262">
        <f t="shared" si="201"/>
        <v>1426.0230646282196</v>
      </c>
      <c r="CR309" s="262">
        <f t="shared" si="202"/>
        <v>680.9850095860528</v>
      </c>
      <c r="CS309" s="262">
        <f t="shared" si="203"/>
        <v>138.21972966845627</v>
      </c>
      <c r="CT309" s="349" t="s">
        <v>4632</v>
      </c>
      <c r="CU309" t="s">
        <v>4633</v>
      </c>
      <c r="CV309" t="s">
        <v>4634</v>
      </c>
      <c r="CW309">
        <v>24543</v>
      </c>
      <c r="CX309" s="262">
        <v>3.0781016078293118E-3</v>
      </c>
      <c r="CY309">
        <v>2634</v>
      </c>
      <c r="CZ309">
        <v>0.89267816</v>
      </c>
      <c r="DA309">
        <v>16201</v>
      </c>
      <c r="DB309">
        <v>7904</v>
      </c>
      <c r="DC309">
        <v>197</v>
      </c>
      <c r="DD309">
        <v>161</v>
      </c>
      <c r="DE309">
        <v>33</v>
      </c>
      <c r="DF309">
        <v>47</v>
      </c>
      <c r="DG309">
        <v>14463</v>
      </c>
      <c r="DH309">
        <v>7056</v>
      </c>
      <c r="DI309">
        <v>176</v>
      </c>
      <c r="DJ309">
        <v>144</v>
      </c>
      <c r="DK309">
        <v>29</v>
      </c>
      <c r="DL309">
        <v>42</v>
      </c>
      <c r="DM309" s="262">
        <v>1738</v>
      </c>
      <c r="DN309" s="262">
        <v>848</v>
      </c>
      <c r="DO309" s="262">
        <v>21</v>
      </c>
      <c r="DP309" s="262">
        <v>17</v>
      </c>
      <c r="DQ309" s="262">
        <v>4</v>
      </c>
      <c r="DR309" s="262">
        <v>5</v>
      </c>
      <c r="DS309" s="262">
        <v>0.66010675141588238</v>
      </c>
      <c r="DT309" s="262">
        <v>0.32204701951676651</v>
      </c>
      <c r="DU309" s="262">
        <v>8.0267285987858043E-3</v>
      </c>
      <c r="DV309" s="262">
        <v>6.5599152507843381E-3</v>
      </c>
      <c r="DW309" s="262">
        <v>1.3445789023346778E-3</v>
      </c>
      <c r="DX309" s="262">
        <v>1.9150063154463595E-3</v>
      </c>
      <c r="DY309" s="262">
        <v>1224.7</v>
      </c>
      <c r="DZ309" s="262">
        <v>765.81</v>
      </c>
      <c r="EA309" s="262">
        <v>3.6</v>
      </c>
      <c r="EB309" s="262">
        <v>129.38999999999999</v>
      </c>
      <c r="EC309" s="262">
        <v>29.43</v>
      </c>
      <c r="ED309" s="262">
        <v>40.71</v>
      </c>
      <c r="EE309" s="262">
        <f t="shared" si="168"/>
        <v>0.558295800587152</v>
      </c>
      <c r="EF309" s="262">
        <f t="shared" si="169"/>
        <v>0.34910468445141407</v>
      </c>
      <c r="EG309" s="262">
        <f t="shared" si="170"/>
        <v>1.6411079301982094E-3</v>
      </c>
      <c r="EH309" s="262">
        <f t="shared" si="171"/>
        <v>5.8984154191207304E-2</v>
      </c>
      <c r="EI309" s="262">
        <f t="shared" si="172"/>
        <v>1.3416057329370363E-2</v>
      </c>
      <c r="EJ309" s="262">
        <f t="shared" si="173"/>
        <v>1.8558195510658085E-2</v>
      </c>
      <c r="EK309" s="262">
        <v>6.3577359999999995E-4</v>
      </c>
      <c r="EP309" s="262">
        <v>5.1801522944826945E-4</v>
      </c>
      <c r="EQ309" s="262">
        <v>3.351451335716695E-3</v>
      </c>
      <c r="EU309" s="262">
        <v>404.05</v>
      </c>
    </row>
    <row r="310" spans="1:151">
      <c r="A310" s="352">
        <v>9763</v>
      </c>
      <c r="B310" s="262">
        <v>9</v>
      </c>
      <c r="C310" s="262">
        <v>7</v>
      </c>
      <c r="D310" s="262">
        <v>63</v>
      </c>
      <c r="E310" s="262" t="s">
        <v>188</v>
      </c>
      <c r="F310" s="262" t="s">
        <v>2802</v>
      </c>
      <c r="G310" s="262" t="s">
        <v>2803</v>
      </c>
      <c r="H310" s="262" t="s">
        <v>2202</v>
      </c>
      <c r="I310" s="262">
        <v>5.564240635201746E-4</v>
      </c>
      <c r="J310" s="262">
        <v>3.2044673539518902</v>
      </c>
      <c r="K310" s="262">
        <v>2.432645034414946</v>
      </c>
      <c r="L310" s="262">
        <v>3.8706666666666667</v>
      </c>
      <c r="M310" s="262">
        <v>2.6550925925925926</v>
      </c>
      <c r="N310" s="262">
        <v>2.6068965517241378</v>
      </c>
      <c r="O310" s="262">
        <v>4.5356371490280774</v>
      </c>
      <c r="P310" s="262">
        <v>2.2289655172413791</v>
      </c>
      <c r="Q310" s="262">
        <v>1.7307692307692308</v>
      </c>
      <c r="R310" s="262">
        <v>1.5658263305322129</v>
      </c>
      <c r="S310" s="262">
        <v>2.1538461538461537</v>
      </c>
      <c r="T310" s="262">
        <v>2.1538461538461537</v>
      </c>
      <c r="U310">
        <v>1164</v>
      </c>
      <c r="V310">
        <v>1017</v>
      </c>
      <c r="W310">
        <v>4500</v>
      </c>
      <c r="X310">
        <v>1731</v>
      </c>
      <c r="Y310">
        <v>1188</v>
      </c>
      <c r="Z310">
        <v>799</v>
      </c>
      <c r="AA310">
        <v>715</v>
      </c>
      <c r="AB310">
        <v>0</v>
      </c>
      <c r="AC310">
        <v>3730</v>
      </c>
      <c r="AD310">
        <v>2474</v>
      </c>
      <c r="AE310">
        <v>17418</v>
      </c>
      <c r="AF310">
        <v>4575</v>
      </c>
      <c r="AG310">
        <v>3716</v>
      </c>
      <c r="AH310">
        <v>1324</v>
      </c>
      <c r="AI310" s="262">
        <v>1540</v>
      </c>
      <c r="AJ310" s="262">
        <v>0</v>
      </c>
      <c r="AK310" s="262">
        <v>0.56187672143603384</v>
      </c>
      <c r="AL310" s="262">
        <v>0.13173140849083484</v>
      </c>
      <c r="AM310" s="262">
        <v>0.18890682875866655</v>
      </c>
      <c r="AN310" s="262">
        <v>8.7472694462911962E-2</v>
      </c>
      <c r="AO310" s="262">
        <v>3.0012346851552855E-2</v>
      </c>
      <c r="AP310" s="262">
        <v>9.0252707581227443E-2</v>
      </c>
      <c r="AQ310" s="262">
        <v>0.19658680669510994</v>
      </c>
      <c r="AR310" s="262">
        <v>0.27081779395530625</v>
      </c>
      <c r="AS310" s="262">
        <v>0.19915266879493987</v>
      </c>
      <c r="AT310" s="262">
        <v>9.6548020407554377E-2</v>
      </c>
      <c r="AU310" s="262">
        <v>6.5548825968911303E-2</v>
      </c>
      <c r="AV310" s="262">
        <v>3.7742041352149654E-2</v>
      </c>
      <c r="AW310" s="262">
        <v>1.7692514246501777E-2</v>
      </c>
      <c r="AX310" s="262">
        <v>9.4578870423963953E-3</v>
      </c>
      <c r="AY310" s="262">
        <v>1.6200733955902973E-2</v>
      </c>
      <c r="AZ310" s="262">
        <v>5916</v>
      </c>
      <c r="BA310" s="262">
        <v>1387</v>
      </c>
      <c r="BB310" s="262">
        <v>1989</v>
      </c>
      <c r="BC310" s="262">
        <v>921</v>
      </c>
      <c r="BD310" s="262">
        <v>316</v>
      </c>
      <c r="BE310" s="262">
        <v>33517</v>
      </c>
      <c r="BF310" s="262">
        <v>1</v>
      </c>
      <c r="BG310" s="262">
        <v>2</v>
      </c>
      <c r="BH310" s="262">
        <v>3.37</v>
      </c>
      <c r="BI310" s="262">
        <v>10</v>
      </c>
      <c r="BJ310" s="262">
        <v>28</v>
      </c>
      <c r="BK310" s="262">
        <f t="shared" si="174"/>
        <v>33451</v>
      </c>
      <c r="BL310" s="262">
        <f t="shared" si="175"/>
        <v>-66</v>
      </c>
      <c r="BM310" s="274">
        <f t="shared" si="176"/>
        <v>-1.9691499835904169E-3</v>
      </c>
      <c r="BN310" s="262">
        <f t="shared" si="177"/>
        <v>3.1264172853883115E-4</v>
      </c>
      <c r="BO310" s="262">
        <f t="shared" si="164"/>
        <v>7.3298525605706354E-5</v>
      </c>
      <c r="BP310" s="262">
        <f t="shared" si="165"/>
        <v>1.0511230528460702E-4</v>
      </c>
      <c r="BQ310" s="262">
        <f t="shared" si="166"/>
        <v>4.8671912100112149E-5</v>
      </c>
      <c r="BR310" s="262">
        <f t="shared" si="167"/>
        <v>1.669959199091796E-5</v>
      </c>
      <c r="BS310" s="262">
        <f t="shared" si="178"/>
        <v>33.452664953654931</v>
      </c>
      <c r="BT310" s="262">
        <f t="shared" si="179"/>
        <v>7.8429422398105801</v>
      </c>
      <c r="BU310" s="262">
        <f t="shared" si="180"/>
        <v>11.247016665452952</v>
      </c>
      <c r="BV310" s="262">
        <f t="shared" si="181"/>
        <v>5.2078945947120001</v>
      </c>
      <c r="BW310" s="262">
        <f t="shared" si="182"/>
        <v>1.7868563430282218</v>
      </c>
      <c r="BX310" s="262">
        <f t="shared" si="183"/>
        <v>33.452664953654931</v>
      </c>
      <c r="BY310" s="262">
        <f t="shared" si="184"/>
        <v>15.68588447962116</v>
      </c>
      <c r="BZ310" s="262">
        <f t="shared" si="185"/>
        <v>37.902446162576446</v>
      </c>
      <c r="CA310" s="262">
        <f t="shared" si="186"/>
        <v>52.078945947120005</v>
      </c>
      <c r="CB310" s="262">
        <f t="shared" si="187"/>
        <v>50.031977604790214</v>
      </c>
      <c r="CC310" s="262">
        <f t="shared" si="188"/>
        <v>189.15191914776273</v>
      </c>
      <c r="CD310" s="262">
        <f t="shared" si="189"/>
        <v>17.071472847271004</v>
      </c>
      <c r="CE310" s="262">
        <f t="shared" si="190"/>
        <v>37.184771765510298</v>
      </c>
      <c r="CF310" s="262">
        <f t="shared" si="191"/>
        <v>51.225705466009551</v>
      </c>
      <c r="CG310" s="262">
        <f t="shared" si="192"/>
        <v>37.670109505961634</v>
      </c>
      <c r="CH310" s="262">
        <f t="shared" si="193"/>
        <v>18.262243350006273</v>
      </c>
      <c r="CI310" s="262">
        <f t="shared" si="194"/>
        <v>12.39868622990228</v>
      </c>
      <c r="CJ310" s="262">
        <f t="shared" si="195"/>
        <v>7.1389795543133285</v>
      </c>
      <c r="CK310" s="262">
        <f t="shared" si="196"/>
        <v>3.3465730242749441</v>
      </c>
      <c r="CL310" s="262">
        <f t="shared" si="197"/>
        <v>1.7889774851520357</v>
      </c>
      <c r="CM310" s="262">
        <f t="shared" si="198"/>
        <v>3.0643999193613736</v>
      </c>
      <c r="CN310" s="262">
        <f>CD310*parameters!J$4+CE310*parameters!K$4+CF310*parameters!L$4+CG310*parameters!M$4+CH310*parameters!N$4+CI310*parameters!O$4+CJ310*parameters!P$4+CK310*parameters!Q$4+CL310*parameters!R$4+CM310*parameters!S$4</f>
        <v>15077.637687951714</v>
      </c>
      <c r="CO310" s="262">
        <f t="shared" si="199"/>
        <v>8471.773631106691</v>
      </c>
      <c r="CP310" s="262">
        <f t="shared" si="200"/>
        <v>1986.1984493483737</v>
      </c>
      <c r="CQ310" s="262">
        <f t="shared" si="201"/>
        <v>2848.2687208031116</v>
      </c>
      <c r="CR310" s="262">
        <f t="shared" si="202"/>
        <v>1318.8815947006865</v>
      </c>
      <c r="CS310" s="262">
        <f t="shared" si="203"/>
        <v>452.51529199285227</v>
      </c>
      <c r="CT310" s="349" t="s">
        <v>4635</v>
      </c>
      <c r="CU310" t="s">
        <v>4636</v>
      </c>
      <c r="CV310" t="s">
        <v>4637</v>
      </c>
      <c r="CW310">
        <v>38765</v>
      </c>
      <c r="CX310" s="262">
        <v>4.8617776485149851E-3</v>
      </c>
      <c r="CY310">
        <v>6275</v>
      </c>
      <c r="CZ310">
        <v>0.83812717999999997</v>
      </c>
      <c r="DA310">
        <v>24205</v>
      </c>
      <c r="DB310">
        <v>13902</v>
      </c>
      <c r="DC310">
        <v>257</v>
      </c>
      <c r="DD310">
        <v>244</v>
      </c>
      <c r="DE310">
        <v>61</v>
      </c>
      <c r="DF310">
        <v>96</v>
      </c>
      <c r="DG310">
        <v>20286</v>
      </c>
      <c r="DH310">
        <v>11651</v>
      </c>
      <c r="DI310">
        <v>215</v>
      </c>
      <c r="DJ310">
        <v>204</v>
      </c>
      <c r="DK310">
        <v>51</v>
      </c>
      <c r="DL310">
        <v>80</v>
      </c>
      <c r="DM310" s="262">
        <v>3919</v>
      </c>
      <c r="DN310" s="262">
        <v>2251</v>
      </c>
      <c r="DO310" s="262">
        <v>42</v>
      </c>
      <c r="DP310" s="262">
        <v>40</v>
      </c>
      <c r="DQ310" s="262">
        <v>10</v>
      </c>
      <c r="DR310" s="262">
        <v>16</v>
      </c>
      <c r="DS310" s="262">
        <v>0.6244034567264285</v>
      </c>
      <c r="DT310" s="262">
        <v>0.3586224687217851</v>
      </c>
      <c r="DU310" s="262">
        <v>6.6296917322326843E-3</v>
      </c>
      <c r="DV310" s="262">
        <v>6.2943376757384241E-3</v>
      </c>
      <c r="DW310" s="262">
        <v>1.573584418934606E-3</v>
      </c>
      <c r="DX310" s="262">
        <v>2.4764607248806913E-3</v>
      </c>
      <c r="DY310" s="262">
        <v>1934.37</v>
      </c>
      <c r="DZ310" s="262">
        <v>1209.5899999999999</v>
      </c>
      <c r="EA310" s="262">
        <v>5.69</v>
      </c>
      <c r="EB310" s="262">
        <v>204.35</v>
      </c>
      <c r="EC310" s="262">
        <v>46.47</v>
      </c>
      <c r="ED310" s="262">
        <v>64.3</v>
      </c>
      <c r="EE310" s="262">
        <f t="shared" si="168"/>
        <v>0.55829679892171769</v>
      </c>
      <c r="EF310" s="262">
        <f t="shared" si="169"/>
        <v>0.34911119641419197</v>
      </c>
      <c r="EG310" s="262">
        <f t="shared" si="170"/>
        <v>1.642244651160106E-3</v>
      </c>
      <c r="EH310" s="262">
        <f t="shared" si="171"/>
        <v>5.8979383912929284E-2</v>
      </c>
      <c r="EI310" s="262">
        <f t="shared" si="172"/>
        <v>1.3412145683551866E-2</v>
      </c>
      <c r="EJ310" s="262">
        <f t="shared" si="173"/>
        <v>1.8558230416448999E-2</v>
      </c>
      <c r="EK310" s="262">
        <v>1.0041867E-3</v>
      </c>
      <c r="EP310" s="262">
        <v>7.988779752728329E-4</v>
      </c>
      <c r="EQ310" s="262">
        <v>5.1685751790626813E-3</v>
      </c>
      <c r="EU310" s="262">
        <v>623.12</v>
      </c>
    </row>
    <row r="311" spans="1:151">
      <c r="A311" s="352">
        <v>9764</v>
      </c>
      <c r="B311" s="262">
        <v>9</v>
      </c>
      <c r="C311" s="262">
        <v>7</v>
      </c>
      <c r="D311" s="262">
        <v>64</v>
      </c>
      <c r="E311" s="262" t="s">
        <v>188</v>
      </c>
      <c r="F311" s="262" t="s">
        <v>2804</v>
      </c>
      <c r="G311" s="262" t="s">
        <v>2805</v>
      </c>
      <c r="H311" s="262" t="s">
        <v>2202</v>
      </c>
      <c r="I311" s="262">
        <v>4.8000757611869562E-4</v>
      </c>
      <c r="J311" s="262">
        <v>1.9035874439461884</v>
      </c>
      <c r="K311" s="262">
        <v>1.588235294117647</v>
      </c>
      <c r="L311" s="262">
        <v>2.657577990665684</v>
      </c>
      <c r="M311" s="262">
        <v>2.2836734693877552</v>
      </c>
      <c r="N311" s="262">
        <v>1.7853403141361257</v>
      </c>
      <c r="O311" s="262">
        <v>2.5709677419354837</v>
      </c>
      <c r="P311" s="262">
        <v>2.0959147424511544</v>
      </c>
      <c r="Q311" s="262">
        <v>1.6919831223628692</v>
      </c>
      <c r="R311" s="262">
        <v>1.7868217054263567</v>
      </c>
      <c r="S311" s="262">
        <v>1.882882882882883</v>
      </c>
      <c r="T311" s="262">
        <v>1.882882882882883</v>
      </c>
      <c r="U311">
        <v>892</v>
      </c>
      <c r="V311">
        <v>969</v>
      </c>
      <c r="W311">
        <v>4071</v>
      </c>
      <c r="X311">
        <v>1362</v>
      </c>
      <c r="Y311">
        <v>1183</v>
      </c>
      <c r="Z311">
        <v>495</v>
      </c>
      <c r="AA311">
        <v>611</v>
      </c>
      <c r="AB311">
        <v>0</v>
      </c>
      <c r="AC311">
        <v>1698</v>
      </c>
      <c r="AD311">
        <v>1539</v>
      </c>
      <c r="AE311">
        <v>10819</v>
      </c>
      <c r="AF311">
        <v>2920</v>
      </c>
      <c r="AG311">
        <v>2774</v>
      </c>
      <c r="AH311">
        <v>862</v>
      </c>
      <c r="AI311" s="262">
        <v>1150</v>
      </c>
      <c r="AJ311" s="262">
        <v>0</v>
      </c>
      <c r="AK311" s="262">
        <v>0.68875922052185401</v>
      </c>
      <c r="AL311" s="262">
        <v>0.12253660684795772</v>
      </c>
      <c r="AM311" s="262">
        <v>0.12099526588131675</v>
      </c>
      <c r="AN311" s="262">
        <v>5.2625784432456239E-2</v>
      </c>
      <c r="AO311" s="262">
        <v>1.5083122316415282E-2</v>
      </c>
      <c r="AP311" s="262">
        <v>7.2234762979683967E-2</v>
      </c>
      <c r="AQ311" s="262">
        <v>0.18342058498631189</v>
      </c>
      <c r="AR311" s="262">
        <v>0.24677008789203209</v>
      </c>
      <c r="AS311" s="262">
        <v>0.18159550453868689</v>
      </c>
      <c r="AT311" s="262">
        <v>0.10811200230536477</v>
      </c>
      <c r="AU311" s="262">
        <v>9.7978002977762838E-2</v>
      </c>
      <c r="AV311" s="262">
        <v>5.6145237980884687E-2</v>
      </c>
      <c r="AW311" s="262">
        <v>2.1036453580519667E-2</v>
      </c>
      <c r="AX311" s="262">
        <v>1.1863022909562461E-2</v>
      </c>
      <c r="AY311" s="262">
        <v>2.0844339849190721E-2</v>
      </c>
      <c r="AZ311" s="262">
        <v>6256</v>
      </c>
      <c r="BA311" s="262">
        <v>1113</v>
      </c>
      <c r="BB311" s="262">
        <v>1099</v>
      </c>
      <c r="BC311" s="262">
        <v>478</v>
      </c>
      <c r="BD311" s="262">
        <v>137</v>
      </c>
      <c r="BE311" s="262">
        <v>20821</v>
      </c>
      <c r="BF311" s="262">
        <v>1</v>
      </c>
      <c r="BG311" s="262">
        <v>2</v>
      </c>
      <c r="BH311" s="262">
        <v>3.68</v>
      </c>
      <c r="BI311" s="262">
        <v>8.3000000000000007</v>
      </c>
      <c r="BJ311" s="262">
        <v>32</v>
      </c>
      <c r="BK311" s="262">
        <f t="shared" si="174"/>
        <v>20878</v>
      </c>
      <c r="BL311" s="262">
        <f t="shared" si="175"/>
        <v>57</v>
      </c>
      <c r="BM311" s="274">
        <f t="shared" si="176"/>
        <v>2.7376206714374912E-3</v>
      </c>
      <c r="BN311" s="262">
        <f t="shared" si="177"/>
        <v>3.3060964397209732E-4</v>
      </c>
      <c r="BO311" s="262">
        <f t="shared" si="164"/>
        <v>5.8818499638897745E-5</v>
      </c>
      <c r="BP311" s="262">
        <f t="shared" si="165"/>
        <v>5.8078644297527963E-5</v>
      </c>
      <c r="BQ311" s="262">
        <f t="shared" si="166"/>
        <v>2.5260775226768303E-5</v>
      </c>
      <c r="BR311" s="262">
        <f t="shared" si="167"/>
        <v>7.2400129834043052E-6</v>
      </c>
      <c r="BS311" s="262">
        <f t="shared" si="178"/>
        <v>35.375231905014417</v>
      </c>
      <c r="BT311" s="262">
        <f t="shared" si="179"/>
        <v>6.293579461362059</v>
      </c>
      <c r="BU311" s="262">
        <f t="shared" si="180"/>
        <v>6.2144149398354918</v>
      </c>
      <c r="BV311" s="262">
        <f t="shared" si="181"/>
        <v>2.7029029492642085</v>
      </c>
      <c r="BW311" s="262">
        <f t="shared" si="182"/>
        <v>0.77468138922426066</v>
      </c>
      <c r="BX311" s="262">
        <f t="shared" si="183"/>
        <v>35.375231905014417</v>
      </c>
      <c r="BY311" s="262">
        <f t="shared" si="184"/>
        <v>12.587158922724118</v>
      </c>
      <c r="BZ311" s="262">
        <f t="shared" si="185"/>
        <v>22.869046978594611</v>
      </c>
      <c r="CA311" s="262">
        <f t="shared" si="186"/>
        <v>22.434094478892931</v>
      </c>
      <c r="CB311" s="262">
        <f t="shared" si="187"/>
        <v>24.789804455176341</v>
      </c>
      <c r="CC311" s="262">
        <f t="shared" si="188"/>
        <v>118.05533674040241</v>
      </c>
      <c r="CD311" s="262">
        <f t="shared" si="189"/>
        <v>8.5276992679297443</v>
      </c>
      <c r="CE311" s="262">
        <f t="shared" si="190"/>
        <v>21.653778925680648</v>
      </c>
      <c r="CF311" s="262">
        <f t="shared" si="191"/>
        <v>29.132525823552548</v>
      </c>
      <c r="CG311" s="262">
        <f t="shared" si="192"/>
        <v>21.438318438857955</v>
      </c>
      <c r="CH311" s="262">
        <f t="shared" si="193"/>
        <v>12.763198837839001</v>
      </c>
      <c r="CI311" s="262">
        <f t="shared" si="194"/>
        <v>11.566826134691942</v>
      </c>
      <c r="CJ311" s="262">
        <f t="shared" si="195"/>
        <v>6.6282449762033728</v>
      </c>
      <c r="CK311" s="262">
        <f t="shared" si="196"/>
        <v>2.4834656112720932</v>
      </c>
      <c r="CL311" s="262">
        <f t="shared" si="197"/>
        <v>1.4004931643475047</v>
      </c>
      <c r="CM311" s="262">
        <f t="shared" si="198"/>
        <v>2.4607855600275994</v>
      </c>
      <c r="CN311" s="262">
        <f>CD311*parameters!J$4+CE311*parameters!K$4+CF311*parameters!L$4+CG311*parameters!M$4+CH311*parameters!N$4+CI311*parameters!O$4+CJ311*parameters!P$4+CK311*parameters!Q$4+CL311*parameters!R$4+CM311*parameters!S$4</f>
        <v>10148.047179028563</v>
      </c>
      <c r="CO311" s="262">
        <f t="shared" si="199"/>
        <v>6989.5610648467127</v>
      </c>
      <c r="CP311" s="262">
        <f t="shared" si="200"/>
        <v>1243.5072674511493</v>
      </c>
      <c r="CQ311" s="262">
        <f t="shared" si="201"/>
        <v>1227.8656666027073</v>
      </c>
      <c r="CR311" s="262">
        <f t="shared" si="202"/>
        <v>534.04894325395276</v>
      </c>
      <c r="CS311" s="262">
        <f t="shared" si="203"/>
        <v>153.06423687404086</v>
      </c>
      <c r="CT311" s="349" t="s">
        <v>4638</v>
      </c>
      <c r="CU311" t="s">
        <v>4639</v>
      </c>
      <c r="CV311" t="s">
        <v>4640</v>
      </c>
      <c r="CW311">
        <v>25887</v>
      </c>
      <c r="CX311" s="262">
        <v>3.2466616274244142E-3</v>
      </c>
      <c r="CY311">
        <v>4015</v>
      </c>
      <c r="CZ311">
        <v>0.84490284999999998</v>
      </c>
      <c r="DA311">
        <v>16091</v>
      </c>
      <c r="DB311">
        <v>9426</v>
      </c>
      <c r="DC311">
        <v>173</v>
      </c>
      <c r="DD311">
        <v>124</v>
      </c>
      <c r="DE311">
        <v>37</v>
      </c>
      <c r="DF311">
        <v>36</v>
      </c>
      <c r="DG311">
        <v>13596</v>
      </c>
      <c r="DH311">
        <v>7964</v>
      </c>
      <c r="DI311">
        <v>146</v>
      </c>
      <c r="DJ311">
        <v>105</v>
      </c>
      <c r="DK311">
        <v>31</v>
      </c>
      <c r="DL311">
        <v>30</v>
      </c>
      <c r="DM311" s="262">
        <v>2495</v>
      </c>
      <c r="DN311" s="262">
        <v>1462</v>
      </c>
      <c r="DO311" s="262">
        <v>27</v>
      </c>
      <c r="DP311" s="262">
        <v>19</v>
      </c>
      <c r="DQ311" s="262">
        <v>6</v>
      </c>
      <c r="DR311" s="262">
        <v>6</v>
      </c>
      <c r="DS311" s="262">
        <v>0.621586124309499</v>
      </c>
      <c r="DT311" s="262">
        <v>0.36412098736817705</v>
      </c>
      <c r="DU311" s="262">
        <v>6.6828910263838992E-3</v>
      </c>
      <c r="DV311" s="262">
        <v>4.7900490593734309E-3</v>
      </c>
      <c r="DW311" s="262">
        <v>1.4292888322323947E-3</v>
      </c>
      <c r="DX311" s="262">
        <v>1.3906594043342217E-3</v>
      </c>
      <c r="DY311" s="262">
        <v>1291.76</v>
      </c>
      <c r="DZ311" s="262">
        <v>807.76</v>
      </c>
      <c r="EA311" s="262">
        <v>3.8</v>
      </c>
      <c r="EB311" s="262">
        <v>136.47</v>
      </c>
      <c r="EC311" s="262">
        <v>31.04</v>
      </c>
      <c r="ED311" s="262">
        <v>42.93</v>
      </c>
      <c r="EE311" s="262">
        <f t="shared" si="168"/>
        <v>0.55829472373971378</v>
      </c>
      <c r="EF311" s="262">
        <f t="shared" si="169"/>
        <v>0.34911140308415745</v>
      </c>
      <c r="EG311" s="262">
        <f t="shared" si="170"/>
        <v>1.6423483853122193E-3</v>
      </c>
      <c r="EH311" s="262">
        <f t="shared" si="171"/>
        <v>5.8981916879883828E-2</v>
      </c>
      <c r="EI311" s="262">
        <f t="shared" si="172"/>
        <v>1.3415393126339811E-2</v>
      </c>
      <c r="EJ311" s="262">
        <f t="shared" si="173"/>
        <v>1.8554214784593046E-2</v>
      </c>
      <c r="EK311" s="262">
        <v>6.7058929999999997E-4</v>
      </c>
      <c r="EP311" s="262">
        <v>5.1416284182132562E-4</v>
      </c>
      <c r="EQ311" s="262">
        <v>3.3265271849889826E-3</v>
      </c>
      <c r="EU311" s="262">
        <v>401.05</v>
      </c>
    </row>
    <row r="312" spans="1:151">
      <c r="A312" s="352">
        <v>9771</v>
      </c>
      <c r="B312" s="262">
        <v>9</v>
      </c>
      <c r="C312" s="262">
        <v>7</v>
      </c>
      <c r="D312" s="262">
        <v>71</v>
      </c>
      <c r="E312" s="262" t="s">
        <v>188</v>
      </c>
      <c r="F312" s="262" t="s">
        <v>2806</v>
      </c>
      <c r="G312" s="262" t="s">
        <v>2807</v>
      </c>
      <c r="H312" s="262" t="s">
        <v>2202</v>
      </c>
      <c r="I312" s="262">
        <v>1.922197023688794E-3</v>
      </c>
      <c r="J312" s="262">
        <v>1.3462282398452612</v>
      </c>
      <c r="K312" s="262">
        <v>1.2920506912442395</v>
      </c>
      <c r="L312" s="262">
        <v>1.5228990662516675</v>
      </c>
      <c r="M312" s="262">
        <v>1.4136051675413808</v>
      </c>
      <c r="N312" s="262">
        <v>1.518</v>
      </c>
      <c r="O312" s="262">
        <v>2.0791530944625407</v>
      </c>
      <c r="P312" s="262">
        <v>1.4537417113988</v>
      </c>
      <c r="Q312" s="262">
        <v>1.3663926002055498</v>
      </c>
      <c r="R312" s="262">
        <v>1.4993472584856398</v>
      </c>
      <c r="S312" s="262">
        <v>1.3456973293768546</v>
      </c>
      <c r="T312" s="262">
        <v>1.3456973293768546</v>
      </c>
      <c r="U312">
        <v>1551</v>
      </c>
      <c r="V312">
        <v>1736</v>
      </c>
      <c r="W312">
        <v>15743</v>
      </c>
      <c r="X312">
        <v>6954</v>
      </c>
      <c r="Y312">
        <v>6237</v>
      </c>
      <c r="Z312">
        <v>3478</v>
      </c>
      <c r="AA312">
        <v>3707</v>
      </c>
      <c r="AB312">
        <v>0</v>
      </c>
      <c r="AC312">
        <v>2088</v>
      </c>
      <c r="AD312">
        <v>2243</v>
      </c>
      <c r="AE312">
        <v>23975</v>
      </c>
      <c r="AF312">
        <v>10039</v>
      </c>
      <c r="AG312">
        <v>10987</v>
      </c>
      <c r="AH312">
        <v>4956</v>
      </c>
      <c r="AI312" s="262">
        <v>4989</v>
      </c>
      <c r="AJ312" s="262">
        <v>0</v>
      </c>
      <c r="AK312" s="262">
        <v>0.73961454925356718</v>
      </c>
      <c r="AL312" s="262">
        <v>0.17884144832705579</v>
      </c>
      <c r="AM312" s="262">
        <v>6.3948533252687428E-2</v>
      </c>
      <c r="AN312" s="262">
        <v>1.4543754983091853E-2</v>
      </c>
      <c r="AO312" s="262">
        <v>3.0517141835977235E-3</v>
      </c>
      <c r="AP312" s="262">
        <v>2.1161337077633843E-2</v>
      </c>
      <c r="AQ312" s="262">
        <v>8.1619711930428482E-2</v>
      </c>
      <c r="AR312" s="262">
        <v>0.15142675967025998</v>
      </c>
      <c r="AS312" s="262">
        <v>0.17309538907509739</v>
      </c>
      <c r="AT312" s="262">
        <v>0.16072107980795361</v>
      </c>
      <c r="AU312" s="262">
        <v>0.16092037322221214</v>
      </c>
      <c r="AV312" s="262">
        <v>0.11470241869734578</v>
      </c>
      <c r="AW312" s="262">
        <v>4.9877706313977713E-2</v>
      </c>
      <c r="AX312" s="262">
        <v>3.362623426034967E-2</v>
      </c>
      <c r="AY312" s="262">
        <v>5.2848989944741374E-2</v>
      </c>
      <c r="AZ312" s="262">
        <v>26902</v>
      </c>
      <c r="BA312" s="262">
        <v>6505</v>
      </c>
      <c r="BB312" s="262">
        <v>2326</v>
      </c>
      <c r="BC312" s="262">
        <v>529</v>
      </c>
      <c r="BD312" s="262">
        <v>111</v>
      </c>
      <c r="BE312" s="262">
        <v>55198</v>
      </c>
      <c r="BF312" s="262">
        <v>1</v>
      </c>
      <c r="BG312" s="262">
        <v>2</v>
      </c>
      <c r="BH312" s="262">
        <v>3.27</v>
      </c>
      <c r="BI312" s="262">
        <v>9.6</v>
      </c>
      <c r="BJ312" s="262">
        <v>23</v>
      </c>
      <c r="BK312" s="262">
        <f t="shared" si="174"/>
        <v>55149</v>
      </c>
      <c r="BL312" s="262">
        <f t="shared" si="175"/>
        <v>-49</v>
      </c>
      <c r="BM312" s="274">
        <f t="shared" si="176"/>
        <v>-8.8771332294648362E-4</v>
      </c>
      <c r="BN312" s="262">
        <f t="shared" si="177"/>
        <v>1.4216848852521358E-3</v>
      </c>
      <c r="BO312" s="262">
        <f t="shared" si="164"/>
        <v>3.437684996864599E-4</v>
      </c>
      <c r="BP312" s="262">
        <f t="shared" si="165"/>
        <v>1.2292168028757967E-4</v>
      </c>
      <c r="BQ312" s="262">
        <f t="shared" si="166"/>
        <v>2.7955962541758228E-5</v>
      </c>
      <c r="BR312" s="262">
        <f t="shared" si="167"/>
        <v>5.8659959208604218E-6</v>
      </c>
      <c r="BS312" s="262">
        <f t="shared" si="178"/>
        <v>152.12028272197853</v>
      </c>
      <c r="BT312" s="262">
        <f t="shared" si="179"/>
        <v>36.78322946645121</v>
      </c>
      <c r="BU312" s="262">
        <f t="shared" si="180"/>
        <v>13.152619790771025</v>
      </c>
      <c r="BV312" s="262">
        <f t="shared" si="181"/>
        <v>2.9912879919681306</v>
      </c>
      <c r="BW312" s="262">
        <f t="shared" si="182"/>
        <v>0.62766156353206515</v>
      </c>
      <c r="BX312" s="262">
        <f t="shared" si="183"/>
        <v>152.12028272197853</v>
      </c>
      <c r="BY312" s="262">
        <f t="shared" si="184"/>
        <v>73.566458932902421</v>
      </c>
      <c r="BZ312" s="262">
        <f t="shared" si="185"/>
        <v>43.009066715821255</v>
      </c>
      <c r="CA312" s="262">
        <f t="shared" si="186"/>
        <v>28.716364722894053</v>
      </c>
      <c r="CB312" s="262">
        <f t="shared" si="187"/>
        <v>14.436215961237499</v>
      </c>
      <c r="CC312" s="262">
        <f t="shared" si="188"/>
        <v>311.84838905483377</v>
      </c>
      <c r="CD312" s="262">
        <f t="shared" si="189"/>
        <v>6.5991288779064377</v>
      </c>
      <c r="CE312" s="262">
        <f t="shared" si="190"/>
        <v>25.45297568062372</v>
      </c>
      <c r="CF312" s="262">
        <f t="shared" si="191"/>
        <v>47.222191062964043</v>
      </c>
      <c r="CG312" s="262">
        <f t="shared" si="192"/>
        <v>53.979518235888797</v>
      </c>
      <c r="CH312" s="262">
        <f t="shared" si="193"/>
        <v>50.120609825263706</v>
      </c>
      <c r="CI312" s="262">
        <f t="shared" si="194"/>
        <v>50.182759155449467</v>
      </c>
      <c r="CJ312" s="262">
        <f t="shared" si="195"/>
        <v>35.769764491460329</v>
      </c>
      <c r="CK312" s="262">
        <f t="shared" si="196"/>
        <v>15.554282363764061</v>
      </c>
      <c r="CL312" s="262">
        <f t="shared" si="197"/>
        <v>10.486286984070505</v>
      </c>
      <c r="CM312" s="262">
        <f t="shared" si="198"/>
        <v>16.480872377442708</v>
      </c>
      <c r="CN312" s="262">
        <f>CD312*parameters!J$4+CE312*parameters!K$4+CF312*parameters!L$4+CG312*parameters!M$4+CH312*parameters!N$4+CI312*parameters!O$4+CJ312*parameters!P$4+CK312*parameters!Q$4+CL312*parameters!R$4+CM312*parameters!S$4</f>
        <v>35079.906926398362</v>
      </c>
      <c r="CO312" s="262">
        <f t="shared" si="199"/>
        <v>25945.609549225213</v>
      </c>
      <c r="CP312" s="262">
        <f t="shared" si="200"/>
        <v>6273.7413618953988</v>
      </c>
      <c r="CQ312" s="262">
        <f t="shared" si="201"/>
        <v>2243.3085945839657</v>
      </c>
      <c r="CR312" s="262">
        <f t="shared" si="202"/>
        <v>510.1935711672046</v>
      </c>
      <c r="CS312" s="262">
        <f t="shared" si="203"/>
        <v>107.05384952657791</v>
      </c>
      <c r="CT312" s="349" t="s">
        <v>4641</v>
      </c>
      <c r="CU312" t="s">
        <v>4642</v>
      </c>
      <c r="CV312" t="s">
        <v>4643</v>
      </c>
      <c r="CW312">
        <v>85118</v>
      </c>
      <c r="CX312" s="262">
        <v>1.0675217074327318E-2</v>
      </c>
      <c r="CY312">
        <v>6703</v>
      </c>
      <c r="CZ312">
        <v>0.92125049999999997</v>
      </c>
      <c r="DA312">
        <v>54753</v>
      </c>
      <c r="DB312">
        <v>28839</v>
      </c>
      <c r="DC312">
        <v>713</v>
      </c>
      <c r="DD312">
        <v>525</v>
      </c>
      <c r="DE312">
        <v>112</v>
      </c>
      <c r="DF312">
        <v>166</v>
      </c>
      <c r="DG312">
        <v>50443</v>
      </c>
      <c r="DH312">
        <v>26568</v>
      </c>
      <c r="DI312">
        <v>657</v>
      </c>
      <c r="DJ312">
        <v>483</v>
      </c>
      <c r="DK312">
        <v>106</v>
      </c>
      <c r="DL312">
        <v>156</v>
      </c>
      <c r="DM312" s="262">
        <v>4310</v>
      </c>
      <c r="DN312" s="262">
        <v>2271</v>
      </c>
      <c r="DO312" s="262">
        <v>56</v>
      </c>
      <c r="DP312" s="262">
        <v>42</v>
      </c>
      <c r="DQ312" s="262">
        <v>6</v>
      </c>
      <c r="DR312" s="262">
        <v>10</v>
      </c>
      <c r="DS312" s="262">
        <v>0.64325994501750516</v>
      </c>
      <c r="DT312" s="262">
        <v>0.33881200216170493</v>
      </c>
      <c r="DU312" s="262">
        <v>8.376606593200029E-3</v>
      </c>
      <c r="DV312" s="262">
        <v>6.1679080805470054E-3</v>
      </c>
      <c r="DW312" s="262">
        <v>1.3158203905166944E-3</v>
      </c>
      <c r="DX312" s="262">
        <v>1.9502337930872437E-3</v>
      </c>
      <c r="DY312" s="262">
        <v>4247.3900000000003</v>
      </c>
      <c r="DZ312" s="262">
        <v>2655.95</v>
      </c>
      <c r="EA312" s="262">
        <v>12.48</v>
      </c>
      <c r="EB312" s="262">
        <v>448.72</v>
      </c>
      <c r="EC312" s="262">
        <v>102.04</v>
      </c>
      <c r="ED312" s="262">
        <v>141.16</v>
      </c>
      <c r="EE312" s="262">
        <f t="shared" si="168"/>
        <v>0.55829852229440025</v>
      </c>
      <c r="EF312" s="262">
        <f t="shared" si="169"/>
        <v>0.34911156269798915</v>
      </c>
      <c r="EG312" s="262">
        <f t="shared" si="170"/>
        <v>1.6404346100155896E-3</v>
      </c>
      <c r="EH312" s="262">
        <f t="shared" si="171"/>
        <v>5.8982036715240008E-2</v>
      </c>
      <c r="EI312" s="262">
        <f t="shared" si="172"/>
        <v>1.3412656058172337E-2</v>
      </c>
      <c r="EJ312" s="262">
        <f t="shared" si="173"/>
        <v>1.855478762418274E-2</v>
      </c>
      <c r="EK312" s="262">
        <v>2.2049322999999998E-3</v>
      </c>
      <c r="EP312" s="262">
        <v>1.5757013430632593E-3</v>
      </c>
      <c r="EQ312" s="262">
        <v>1.0194461611726257E-2</v>
      </c>
      <c r="EU312" s="262">
        <v>1229.05</v>
      </c>
    </row>
    <row r="313" spans="1:151">
      <c r="A313" s="352">
        <v>9772</v>
      </c>
      <c r="B313" s="262">
        <v>9</v>
      </c>
      <c r="C313" s="262">
        <v>7</v>
      </c>
      <c r="D313" s="262">
        <v>72</v>
      </c>
      <c r="E313" s="262" t="s">
        <v>188</v>
      </c>
      <c r="F313" s="262" t="s">
        <v>2798</v>
      </c>
      <c r="G313" s="262" t="s">
        <v>2808</v>
      </c>
      <c r="H313" s="262" t="s">
        <v>2202</v>
      </c>
      <c r="I313" s="262">
        <v>3.4506324653385701E-3</v>
      </c>
      <c r="J313" s="262">
        <v>1.2752726201002063</v>
      </c>
      <c r="K313" s="262">
        <v>1.2934601664684899</v>
      </c>
      <c r="L313" s="262">
        <v>1.6974146995902679</v>
      </c>
      <c r="M313" s="262">
        <v>1.6729559748427674</v>
      </c>
      <c r="N313" s="262">
        <v>1.6409227683049148</v>
      </c>
      <c r="O313" s="262">
        <v>2.3372801082543977</v>
      </c>
      <c r="P313" s="262">
        <v>1.5610172708293795</v>
      </c>
      <c r="Q313" s="262">
        <v>1.3363036303630362</v>
      </c>
      <c r="R313" s="262">
        <v>1.3666534966416437</v>
      </c>
      <c r="S313" s="262">
        <v>1.3955357142857143</v>
      </c>
      <c r="T313" s="262">
        <v>1.3955357142857143</v>
      </c>
      <c r="U313">
        <v>3393</v>
      </c>
      <c r="V313">
        <v>4205</v>
      </c>
      <c r="W313">
        <v>27579</v>
      </c>
      <c r="X313">
        <v>12256</v>
      </c>
      <c r="Y313">
        <v>11181</v>
      </c>
      <c r="Z313">
        <v>5561</v>
      </c>
      <c r="AA313">
        <v>6160</v>
      </c>
      <c r="AB313">
        <v>0</v>
      </c>
      <c r="AC313">
        <v>4327</v>
      </c>
      <c r="AD313">
        <v>5439</v>
      </c>
      <c r="AE313">
        <v>46813</v>
      </c>
      <c r="AF313">
        <v>20376</v>
      </c>
      <c r="AG313">
        <v>22043</v>
      </c>
      <c r="AH313">
        <v>7508</v>
      </c>
      <c r="AI313" s="262">
        <v>8597</v>
      </c>
      <c r="AJ313" s="262">
        <v>0</v>
      </c>
      <c r="AK313" s="262">
        <v>0.74898537407152155</v>
      </c>
      <c r="AL313" s="262">
        <v>0.14935293667202695</v>
      </c>
      <c r="AM313" s="262">
        <v>7.3160272608928711E-2</v>
      </c>
      <c r="AN313" s="262">
        <v>2.2467263955892488E-2</v>
      </c>
      <c r="AO313" s="262">
        <v>6.0341526916302931E-3</v>
      </c>
      <c r="AP313" s="262">
        <v>2.1985953418649198E-2</v>
      </c>
      <c r="AQ313" s="262">
        <v>9.8881270299530852E-2</v>
      </c>
      <c r="AR313" s="262">
        <v>0.1850299345788339</v>
      </c>
      <c r="AS313" s="262">
        <v>0.18858321997982772</v>
      </c>
      <c r="AT313" s="262">
        <v>0.15085732263646373</v>
      </c>
      <c r="AU313" s="262">
        <v>0.14519427402862986</v>
      </c>
      <c r="AV313" s="262">
        <v>0.10181458142483044</v>
      </c>
      <c r="AW313" s="262">
        <v>4.2833745107292563E-2</v>
      </c>
      <c r="AX313" s="262">
        <v>2.6927240929406213E-2</v>
      </c>
      <c r="AY313" s="262">
        <v>3.7892457596535548E-2</v>
      </c>
      <c r="AZ313" s="262">
        <v>48905</v>
      </c>
      <c r="BA313" s="262">
        <v>9752</v>
      </c>
      <c r="BB313" s="262">
        <v>4777</v>
      </c>
      <c r="BC313" s="262">
        <v>1467</v>
      </c>
      <c r="BD313" s="262">
        <v>394</v>
      </c>
      <c r="BE313" s="262">
        <v>108075</v>
      </c>
      <c r="BF313" s="262">
        <v>1</v>
      </c>
      <c r="BG313" s="262">
        <v>2</v>
      </c>
      <c r="BH313" s="262">
        <v>3.36</v>
      </c>
      <c r="BI313" s="262">
        <v>9.6999999999999993</v>
      </c>
      <c r="BJ313" s="262">
        <v>24</v>
      </c>
      <c r="BK313" s="262">
        <f t="shared" si="174"/>
        <v>108146</v>
      </c>
      <c r="BL313" s="262">
        <f t="shared" si="175"/>
        <v>71</v>
      </c>
      <c r="BM313" s="274">
        <f t="shared" si="176"/>
        <v>6.569511913023363E-4</v>
      </c>
      <c r="BN313" s="262">
        <f t="shared" si="177"/>
        <v>2.5844732478349456E-3</v>
      </c>
      <c r="BO313" s="262">
        <f t="shared" si="164"/>
        <v>5.1536209207415169E-4</v>
      </c>
      <c r="BP313" s="262">
        <f t="shared" si="165"/>
        <v>2.524492118373895E-4</v>
      </c>
      <c r="BQ313" s="262">
        <f t="shared" si="166"/>
        <v>7.752627041353369E-5</v>
      </c>
      <c r="BR313" s="262">
        <f t="shared" si="167"/>
        <v>2.0821643178549607E-5</v>
      </c>
      <c r="BS313" s="262">
        <f t="shared" si="178"/>
        <v>276.53863751833916</v>
      </c>
      <c r="BT313" s="262">
        <f t="shared" si="179"/>
        <v>55.143743851934232</v>
      </c>
      <c r="BU313" s="262">
        <f t="shared" si="180"/>
        <v>27.012065666600677</v>
      </c>
      <c r="BV313" s="262">
        <f t="shared" si="181"/>
        <v>8.2953109342481053</v>
      </c>
      <c r="BW313" s="262">
        <f t="shared" si="182"/>
        <v>2.2279158201048079</v>
      </c>
      <c r="BX313" s="262">
        <f t="shared" si="183"/>
        <v>276.53863751833916</v>
      </c>
      <c r="BY313" s="262">
        <f t="shared" si="184"/>
        <v>110.28748770386846</v>
      </c>
      <c r="BZ313" s="262">
        <f t="shared" si="185"/>
        <v>90.76054063977827</v>
      </c>
      <c r="CA313" s="262">
        <f t="shared" si="186"/>
        <v>80.464516062206613</v>
      </c>
      <c r="CB313" s="262">
        <f t="shared" si="187"/>
        <v>53.469979682515387</v>
      </c>
      <c r="CC313" s="262">
        <f t="shared" si="188"/>
        <v>611.52116160670789</v>
      </c>
      <c r="CD313" s="262">
        <f t="shared" si="189"/>
        <v>13.444875773603329</v>
      </c>
      <c r="CE313" s="262">
        <f t="shared" si="190"/>
        <v>60.467989274715968</v>
      </c>
      <c r="CF313" s="262">
        <f t="shared" si="191"/>
        <v>113.14972052566168</v>
      </c>
      <c r="CG313" s="262">
        <f t="shared" si="192"/>
        <v>115.32262974159757</v>
      </c>
      <c r="CH313" s="262">
        <f t="shared" si="193"/>
        <v>92.252445175528209</v>
      </c>
      <c r="CI313" s="262">
        <f t="shared" si="194"/>
        <v>88.789371112630391</v>
      </c>
      <c r="CJ313" s="262">
        <f t="shared" si="195"/>
        <v>62.261771101413053</v>
      </c>
      <c r="CK313" s="262">
        <f t="shared" si="196"/>
        <v>26.193741563977188</v>
      </c>
      <c r="CL313" s="262">
        <f t="shared" si="197"/>
        <v>16.466577652014177</v>
      </c>
      <c r="CM313" s="262">
        <f t="shared" si="198"/>
        <v>23.17203968556634</v>
      </c>
      <c r="CN313" s="262">
        <f>CD313*parameters!J$4+CE313*parameters!K$4+CF313*parameters!L$4+CG313*parameters!M$4+CH313*parameters!N$4+CI313*parameters!O$4+CJ313*parameters!P$4+CK313*parameters!Q$4+CL313*parameters!R$4+CM313*parameters!S$4</f>
        <v>64655.847392101168</v>
      </c>
      <c r="CO313" s="262">
        <f t="shared" si="199"/>
        <v>48426.284044884102</v>
      </c>
      <c r="CP313" s="262">
        <f t="shared" si="200"/>
        <v>9656.5406810287241</v>
      </c>
      <c r="CQ313" s="262">
        <f t="shared" si="201"/>
        <v>4730.2394209674139</v>
      </c>
      <c r="CR313" s="262">
        <f t="shared" si="202"/>
        <v>1452.6399896502398</v>
      </c>
      <c r="CS313" s="262">
        <f t="shared" si="203"/>
        <v>390.14325557068474</v>
      </c>
      <c r="CT313" s="349" t="s">
        <v>4644</v>
      </c>
      <c r="CU313" t="s">
        <v>4645</v>
      </c>
      <c r="CV313" t="s">
        <v>4646</v>
      </c>
      <c r="CW313">
        <v>162408</v>
      </c>
      <c r="CX313" s="262">
        <v>2.0368672367858161E-2</v>
      </c>
      <c r="CY313">
        <v>13726</v>
      </c>
      <c r="CZ313">
        <v>0.91548446000000006</v>
      </c>
      <c r="DA313">
        <v>107787</v>
      </c>
      <c r="DB313">
        <v>51616</v>
      </c>
      <c r="DC313">
        <v>1240</v>
      </c>
      <c r="DD313">
        <v>1242</v>
      </c>
      <c r="DE313">
        <v>215</v>
      </c>
      <c r="DF313">
        <v>298</v>
      </c>
      <c r="DG313">
        <v>98680</v>
      </c>
      <c r="DH313">
        <v>47255</v>
      </c>
      <c r="DI313">
        <v>1140</v>
      </c>
      <c r="DJ313">
        <v>1142</v>
      </c>
      <c r="DK313">
        <v>201</v>
      </c>
      <c r="DL313">
        <v>277</v>
      </c>
      <c r="DM313" s="262">
        <v>9107</v>
      </c>
      <c r="DN313" s="262">
        <v>4361</v>
      </c>
      <c r="DO313" s="262">
        <v>100</v>
      </c>
      <c r="DP313" s="262">
        <v>100</v>
      </c>
      <c r="DQ313" s="262">
        <v>14</v>
      </c>
      <c r="DR313" s="262">
        <v>21</v>
      </c>
      <c r="DS313" s="262">
        <v>0.66368036057337076</v>
      </c>
      <c r="DT313" s="262">
        <v>0.3178168563124969</v>
      </c>
      <c r="DU313" s="262">
        <v>7.6350918673956944E-3</v>
      </c>
      <c r="DV313" s="262">
        <v>7.6474065316979459E-3</v>
      </c>
      <c r="DW313" s="262">
        <v>1.3238264124919954E-3</v>
      </c>
      <c r="DX313" s="262">
        <v>1.8348849810354169E-3</v>
      </c>
      <c r="DY313" s="262">
        <v>8104.16</v>
      </c>
      <c r="DZ313" s="262">
        <v>5067.63</v>
      </c>
      <c r="EA313" s="262">
        <v>23.81</v>
      </c>
      <c r="EB313" s="262">
        <v>856.16</v>
      </c>
      <c r="EC313" s="262">
        <v>194.71</v>
      </c>
      <c r="ED313" s="262">
        <v>269.37</v>
      </c>
      <c r="EE313" s="262">
        <f t="shared" si="168"/>
        <v>0.55829769410519814</v>
      </c>
      <c r="EF313" s="262">
        <f t="shared" si="169"/>
        <v>0.34911035117499228</v>
      </c>
      <c r="EG313" s="262">
        <f t="shared" si="170"/>
        <v>1.6402771041841187E-3</v>
      </c>
      <c r="EH313" s="262">
        <f t="shared" si="171"/>
        <v>5.8981085490057754E-2</v>
      </c>
      <c r="EI313" s="262">
        <f t="shared" si="172"/>
        <v>1.3413622635686257E-2</v>
      </c>
      <c r="EJ313" s="262">
        <f t="shared" si="173"/>
        <v>1.8556969489881399E-2</v>
      </c>
      <c r="EK313" s="262">
        <v>4.2070872E-3</v>
      </c>
      <c r="EP313" s="262">
        <v>2.9559282990622728E-3</v>
      </c>
      <c r="EQ313" s="262">
        <v>1.9124244390896505E-2</v>
      </c>
      <c r="EU313" s="262">
        <v>2305.62</v>
      </c>
    </row>
    <row r="314" spans="1:151">
      <c r="A314" s="352">
        <v>9773</v>
      </c>
      <c r="B314" s="262">
        <v>9</v>
      </c>
      <c r="C314" s="262">
        <v>7</v>
      </c>
      <c r="D314" s="262">
        <v>73</v>
      </c>
      <c r="E314" s="262" t="s">
        <v>188</v>
      </c>
      <c r="F314" s="262" t="s">
        <v>2809</v>
      </c>
      <c r="G314" s="262" t="s">
        <v>2810</v>
      </c>
      <c r="H314" s="262" t="s">
        <v>2202</v>
      </c>
      <c r="I314" s="262">
        <v>1.5227808329693069E-3</v>
      </c>
      <c r="J314" s="262">
        <v>1.2396251673360108</v>
      </c>
      <c r="K314" s="262">
        <v>1.1890569395017794</v>
      </c>
      <c r="L314" s="262">
        <v>1.4270678010700815</v>
      </c>
      <c r="M314" s="262">
        <v>1.3910422049956934</v>
      </c>
      <c r="N314" s="262">
        <v>1.3159879336349924</v>
      </c>
      <c r="O314" s="262">
        <v>1.8948675496688743</v>
      </c>
      <c r="P314" s="262">
        <v>1.4445833333333333</v>
      </c>
      <c r="Q314" s="262">
        <v>1.234206471494607</v>
      </c>
      <c r="R314" s="262">
        <v>1.1375137513751374</v>
      </c>
      <c r="S314" s="262">
        <v>1.23121387283237</v>
      </c>
      <c r="T314" s="262">
        <v>1.23121387283237</v>
      </c>
      <c r="U314">
        <v>2988</v>
      </c>
      <c r="V314">
        <v>2248</v>
      </c>
      <c r="W314">
        <v>11401</v>
      </c>
      <c r="X314">
        <v>4809</v>
      </c>
      <c r="Y314">
        <v>4816</v>
      </c>
      <c r="Z314">
        <v>2207</v>
      </c>
      <c r="AA314">
        <v>1903</v>
      </c>
      <c r="AB314">
        <v>0</v>
      </c>
      <c r="AC314">
        <v>3704</v>
      </c>
      <c r="AD314">
        <v>2673</v>
      </c>
      <c r="AE314">
        <v>16270</v>
      </c>
      <c r="AF314">
        <v>6590</v>
      </c>
      <c r="AG314">
        <v>8045</v>
      </c>
      <c r="AH314">
        <v>2636</v>
      </c>
      <c r="AI314" s="262">
        <v>2343</v>
      </c>
      <c r="AJ314" s="262">
        <v>0</v>
      </c>
      <c r="AK314" s="262">
        <v>0.79128925906645842</v>
      </c>
      <c r="AL314" s="262">
        <v>0.15235120596911331</v>
      </c>
      <c r="AM314" s="262">
        <v>4.4941870553531146E-2</v>
      </c>
      <c r="AN314" s="262">
        <v>9.0230782578518132E-3</v>
      </c>
      <c r="AO314" s="262">
        <v>2.3945861530452889E-3</v>
      </c>
      <c r="AP314" s="262">
        <v>1.5392623438429506E-2</v>
      </c>
      <c r="AQ314" s="262">
        <v>8.0482847511401945E-2</v>
      </c>
      <c r="AR314" s="262">
        <v>0.14978683323418601</v>
      </c>
      <c r="AS314" s="262">
        <v>0.18099345627602617</v>
      </c>
      <c r="AT314" s="262">
        <v>0.17764723378941105</v>
      </c>
      <c r="AU314" s="262">
        <v>0.16599742216934366</v>
      </c>
      <c r="AV314" s="262">
        <v>0.10968173706127306</v>
      </c>
      <c r="AW314" s="262">
        <v>4.6599246480269682E-2</v>
      </c>
      <c r="AX314" s="262">
        <v>2.9620265714852271E-2</v>
      </c>
      <c r="AY314" s="262">
        <v>4.3798334324806662E-2</v>
      </c>
      <c r="AZ314" s="262">
        <v>22801</v>
      </c>
      <c r="BA314" s="262">
        <v>4390</v>
      </c>
      <c r="BB314" s="262">
        <v>1295</v>
      </c>
      <c r="BC314" s="262">
        <v>260</v>
      </c>
      <c r="BD314" s="262">
        <v>69</v>
      </c>
      <c r="BE314" s="262">
        <v>40344</v>
      </c>
      <c r="BF314" s="262">
        <v>1</v>
      </c>
      <c r="BG314" s="262">
        <v>2</v>
      </c>
      <c r="BH314" s="262">
        <v>3.28</v>
      </c>
      <c r="BI314" s="262">
        <v>8.6999999999999993</v>
      </c>
      <c r="BJ314" s="262">
        <v>33</v>
      </c>
      <c r="BK314" s="262">
        <f t="shared" si="174"/>
        <v>40368</v>
      </c>
      <c r="BL314" s="262">
        <f t="shared" si="175"/>
        <v>24</v>
      </c>
      <c r="BM314" s="274">
        <f t="shared" si="176"/>
        <v>5.9488399762046404E-4</v>
      </c>
      <c r="BN314" s="262">
        <f t="shared" si="177"/>
        <v>1.2049601170408873E-3</v>
      </c>
      <c r="BO314" s="262">
        <f t="shared" si="164"/>
        <v>2.319974963295248E-4</v>
      </c>
      <c r="BP314" s="262">
        <f t="shared" si="165"/>
        <v>6.8436619076704932E-5</v>
      </c>
      <c r="BQ314" s="262">
        <f t="shared" si="166"/>
        <v>1.3740170625438827E-5</v>
      </c>
      <c r="BR314" s="262">
        <f t="shared" si="167"/>
        <v>3.6464298967510734E-6</v>
      </c>
      <c r="BS314" s="262">
        <f t="shared" si="178"/>
        <v>128.93073252337496</v>
      </c>
      <c r="BT314" s="262">
        <f t="shared" si="179"/>
        <v>24.823732107259154</v>
      </c>
      <c r="BU314" s="262">
        <f t="shared" si="180"/>
        <v>7.3227182412074274</v>
      </c>
      <c r="BV314" s="262">
        <f t="shared" si="181"/>
        <v>1.4701982569219545</v>
      </c>
      <c r="BW314" s="262">
        <f t="shared" si="182"/>
        <v>0.39016799895236487</v>
      </c>
      <c r="BX314" s="262">
        <f t="shared" si="183"/>
        <v>128.93073252337496</v>
      </c>
      <c r="BY314" s="262">
        <f t="shared" si="184"/>
        <v>49.647464214518308</v>
      </c>
      <c r="BZ314" s="262">
        <f t="shared" si="185"/>
        <v>24.018515831160361</v>
      </c>
      <c r="CA314" s="262">
        <f t="shared" si="186"/>
        <v>12.790724835221003</v>
      </c>
      <c r="CB314" s="262">
        <f t="shared" si="187"/>
        <v>12.87554396542804</v>
      </c>
      <c r="CC314" s="262">
        <f t="shared" si="188"/>
        <v>228.26298136970269</v>
      </c>
      <c r="CD314" s="262">
        <f t="shared" si="189"/>
        <v>3.5135661171570831</v>
      </c>
      <c r="CE314" s="262">
        <f t="shared" si="190"/>
        <v>18.371254722075765</v>
      </c>
      <c r="CF314" s="262">
        <f t="shared" si="191"/>
        <v>34.190789123961764</v>
      </c>
      <c r="CG314" s="262">
        <f t="shared" si="192"/>
        <v>41.314105937972663</v>
      </c>
      <c r="CH314" s="262">
        <f t="shared" si="193"/>
        <v>40.550287216851551</v>
      </c>
      <c r="CI314" s="262">
        <f t="shared" si="194"/>
        <v>37.891066484059564</v>
      </c>
      <c r="CJ314" s="262">
        <f t="shared" si="195"/>
        <v>25.036280303413999</v>
      </c>
      <c r="CK314" s="262">
        <f t="shared" si="196"/>
        <v>10.636882931167982</v>
      </c>
      <c r="CL314" s="262">
        <f t="shared" si="197"/>
        <v>6.7612101610349669</v>
      </c>
      <c r="CM314" s="262">
        <f t="shared" si="198"/>
        <v>9.9975383720073534</v>
      </c>
      <c r="CN314" s="262">
        <f>CD314*parameters!J$4+CE314*parameters!K$4+CF314*parameters!L$4+CG314*parameters!M$4+CH314*parameters!N$4+CI314*parameters!O$4+CJ314*parameters!P$4+CK314*parameters!Q$4+CL314*parameters!R$4+CM314*parameters!S$4</f>
        <v>25333.377496347843</v>
      </c>
      <c r="CO314" s="262">
        <f t="shared" si="199"/>
        <v>20046.029508735977</v>
      </c>
      <c r="CP314" s="262">
        <f t="shared" si="200"/>
        <v>3859.5706128393904</v>
      </c>
      <c r="CQ314" s="262">
        <f t="shared" si="201"/>
        <v>1138.5293721246037</v>
      </c>
      <c r="CR314" s="262">
        <f t="shared" si="202"/>
        <v>228.58504768524861</v>
      </c>
      <c r="CS314" s="262">
        <f t="shared" si="203"/>
        <v>60.662954962623672</v>
      </c>
      <c r="CT314" s="349" t="s">
        <v>4647</v>
      </c>
      <c r="CU314" t="s">
        <v>4648</v>
      </c>
      <c r="CV314" t="s">
        <v>4649</v>
      </c>
      <c r="CW314">
        <v>63654</v>
      </c>
      <c r="CX314" s="262">
        <v>7.9832734280555363E-3</v>
      </c>
      <c r="CY314">
        <v>4746</v>
      </c>
      <c r="CZ314">
        <v>0.92544066000000003</v>
      </c>
      <c r="DA314">
        <v>40354</v>
      </c>
      <c r="DB314">
        <v>22268</v>
      </c>
      <c r="DC314">
        <v>480</v>
      </c>
      <c r="DD314">
        <v>417</v>
      </c>
      <c r="DE314">
        <v>66</v>
      </c>
      <c r="DF314">
        <v>68</v>
      </c>
      <c r="DG314">
        <v>37345</v>
      </c>
      <c r="DH314">
        <v>20609</v>
      </c>
      <c r="DI314">
        <v>446</v>
      </c>
      <c r="DJ314">
        <v>389</v>
      </c>
      <c r="DK314">
        <v>63</v>
      </c>
      <c r="DL314">
        <v>65</v>
      </c>
      <c r="DM314" s="262">
        <v>3009</v>
      </c>
      <c r="DN314" s="262">
        <v>1659</v>
      </c>
      <c r="DO314" s="262">
        <v>34</v>
      </c>
      <c r="DP314" s="262">
        <v>28</v>
      </c>
      <c r="DQ314" s="262">
        <v>3</v>
      </c>
      <c r="DR314" s="262">
        <v>3</v>
      </c>
      <c r="DS314" s="262">
        <v>0.63395858861972543</v>
      </c>
      <c r="DT314" s="262">
        <v>0.34982876174317401</v>
      </c>
      <c r="DU314" s="262">
        <v>7.5407672730700348E-3</v>
      </c>
      <c r="DV314" s="262">
        <v>6.5510415684795929E-3</v>
      </c>
      <c r="DW314" s="262">
        <v>1.0368555000471297E-3</v>
      </c>
      <c r="DX314" s="262">
        <v>1.0682753636849216E-3</v>
      </c>
      <c r="DY314" s="262">
        <v>3176.34</v>
      </c>
      <c r="DZ314" s="262">
        <v>1986.2</v>
      </c>
      <c r="EA314" s="262">
        <v>9.33</v>
      </c>
      <c r="EB314" s="262">
        <v>335.56</v>
      </c>
      <c r="EC314" s="262">
        <v>76.319999999999993</v>
      </c>
      <c r="ED314" s="262">
        <v>105.57</v>
      </c>
      <c r="EE314" s="262">
        <f t="shared" si="168"/>
        <v>0.55829870705110629</v>
      </c>
      <c r="EF314" s="262">
        <f t="shared" si="169"/>
        <v>0.34911026273790191</v>
      </c>
      <c r="EG314" s="262">
        <f t="shared" si="170"/>
        <v>1.6399147877074942E-3</v>
      </c>
      <c r="EH314" s="262">
        <f t="shared" si="171"/>
        <v>5.8980686619842092E-2</v>
      </c>
      <c r="EI314" s="262">
        <f t="shared" si="172"/>
        <v>1.3414608424205353E-2</v>
      </c>
      <c r="EJ314" s="262">
        <f t="shared" si="173"/>
        <v>1.8555820379236886E-2</v>
      </c>
      <c r="EK314" s="262">
        <v>1.6489211000000001E-3</v>
      </c>
      <c r="EP314" s="262">
        <v>1.163296390598294E-3</v>
      </c>
      <c r="EQ314" s="262">
        <v>7.5262869129495398E-3</v>
      </c>
      <c r="EU314" s="262">
        <v>907.37</v>
      </c>
    </row>
    <row r="315" spans="1:151">
      <c r="A315" s="352">
        <v>9774</v>
      </c>
      <c r="B315" s="262">
        <v>9</v>
      </c>
      <c r="C315" s="262">
        <v>7</v>
      </c>
      <c r="D315" s="262">
        <v>74</v>
      </c>
      <c r="E315" s="262" t="s">
        <v>188</v>
      </c>
      <c r="F315" s="262" t="s">
        <v>2811</v>
      </c>
      <c r="G315" s="262" t="s">
        <v>2812</v>
      </c>
      <c r="H315" s="262" t="s">
        <v>2202</v>
      </c>
      <c r="I315" s="262">
        <v>1.907188529621007E-3</v>
      </c>
      <c r="J315" s="262">
        <v>1.2267156862745099</v>
      </c>
      <c r="K315" s="262">
        <v>1.2271578187071144</v>
      </c>
      <c r="L315" s="262">
        <v>1.5162420811430113</v>
      </c>
      <c r="M315" s="262">
        <v>1.4260154738878144</v>
      </c>
      <c r="N315" s="262">
        <v>1.4548429319371727</v>
      </c>
      <c r="O315" s="262">
        <v>2.1938373342887854</v>
      </c>
      <c r="P315" s="262">
        <v>1.4971367215461704</v>
      </c>
      <c r="Q315" s="262">
        <v>1.1825344714379513</v>
      </c>
      <c r="R315" s="262">
        <v>1.190681622088007</v>
      </c>
      <c r="S315" s="262">
        <v>1.2526539278131634</v>
      </c>
      <c r="T315" s="262">
        <v>1.2526539278131634</v>
      </c>
      <c r="U315">
        <v>4080</v>
      </c>
      <c r="V315">
        <v>2769</v>
      </c>
      <c r="W315">
        <v>14838</v>
      </c>
      <c r="X315">
        <v>5664</v>
      </c>
      <c r="Y315">
        <v>5585</v>
      </c>
      <c r="Z315">
        <v>2682</v>
      </c>
      <c r="AA315">
        <v>2591</v>
      </c>
      <c r="AB315">
        <v>0</v>
      </c>
      <c r="AC315">
        <v>5005</v>
      </c>
      <c r="AD315">
        <v>3398</v>
      </c>
      <c r="AE315">
        <v>22498</v>
      </c>
      <c r="AF315">
        <v>8121</v>
      </c>
      <c r="AG315">
        <v>10306</v>
      </c>
      <c r="AH315">
        <v>3181</v>
      </c>
      <c r="AI315" s="262">
        <v>3245</v>
      </c>
      <c r="AJ315" s="262">
        <v>0</v>
      </c>
      <c r="AK315" s="262">
        <v>0.77195267255950561</v>
      </c>
      <c r="AL315" s="262">
        <v>0.15295519410346642</v>
      </c>
      <c r="AM315" s="262">
        <v>5.9796613926681258E-2</v>
      </c>
      <c r="AN315" s="262">
        <v>1.2829393998171188E-2</v>
      </c>
      <c r="AO315" s="262">
        <v>2.4661254121754552E-3</v>
      </c>
      <c r="AP315" s="262">
        <v>2.1563494604418164E-2</v>
      </c>
      <c r="AQ315" s="262">
        <v>9.5858679071168948E-2</v>
      </c>
      <c r="AR315" s="262">
        <v>0.1600030132394207</v>
      </c>
      <c r="AS315" s="262">
        <v>0.1871221680257632</v>
      </c>
      <c r="AT315" s="262">
        <v>0.16482419631254827</v>
      </c>
      <c r="AU315" s="262">
        <v>0.15885421571027702</v>
      </c>
      <c r="AV315" s="262">
        <v>9.9851221303602702E-2</v>
      </c>
      <c r="AW315" s="262">
        <v>4.3409480404527391E-2</v>
      </c>
      <c r="AX315" s="262">
        <v>2.7401645982033561E-2</v>
      </c>
      <c r="AY315" s="262">
        <v>4.1111885346240044E-2</v>
      </c>
      <c r="AZ315" s="262">
        <v>27859</v>
      </c>
      <c r="BA315" s="262">
        <v>5520</v>
      </c>
      <c r="BB315" s="262">
        <v>2158</v>
      </c>
      <c r="BC315" s="262">
        <v>463</v>
      </c>
      <c r="BD315" s="262">
        <v>89</v>
      </c>
      <c r="BE315" s="262">
        <v>53109</v>
      </c>
      <c r="BF315" s="262">
        <v>1</v>
      </c>
      <c r="BG315" s="262">
        <v>2</v>
      </c>
      <c r="BH315" s="262">
        <v>3.1</v>
      </c>
      <c r="BI315" s="262">
        <v>7.5</v>
      </c>
      <c r="BJ315" s="262">
        <v>45</v>
      </c>
      <c r="BK315" s="262">
        <f t="shared" si="174"/>
        <v>53066</v>
      </c>
      <c r="BL315" s="262">
        <f t="shared" si="175"/>
        <v>-43</v>
      </c>
      <c r="BM315" s="274">
        <f t="shared" si="176"/>
        <v>-8.0965561392607659E-4</v>
      </c>
      <c r="BN315" s="262">
        <f t="shared" si="177"/>
        <v>1.4722592825157702E-3</v>
      </c>
      <c r="BO315" s="262">
        <f t="shared" si="164"/>
        <v>2.9171439174008584E-4</v>
      </c>
      <c r="BP315" s="262">
        <f t="shared" si="165"/>
        <v>1.1404341619114226E-4</v>
      </c>
      <c r="BQ315" s="262">
        <f t="shared" si="166"/>
        <v>2.446807307530068E-5</v>
      </c>
      <c r="BR315" s="262">
        <f t="shared" si="167"/>
        <v>4.7033660987079063E-6</v>
      </c>
      <c r="BS315" s="262">
        <f t="shared" si="178"/>
        <v>157.53174322918741</v>
      </c>
      <c r="BT315" s="262">
        <f t="shared" si="179"/>
        <v>31.213439916189184</v>
      </c>
      <c r="BU315" s="262">
        <f t="shared" si="180"/>
        <v>12.202645532452223</v>
      </c>
      <c r="BV315" s="262">
        <f t="shared" si="181"/>
        <v>2.6180838190571727</v>
      </c>
      <c r="BW315" s="262">
        <f t="shared" si="182"/>
        <v>0.50326017256174593</v>
      </c>
      <c r="BX315" s="262">
        <f t="shared" si="183"/>
        <v>157.53174322918741</v>
      </c>
      <c r="BY315" s="262">
        <f t="shared" si="184"/>
        <v>62.426879832378368</v>
      </c>
      <c r="BZ315" s="262">
        <f t="shared" si="185"/>
        <v>37.828201150601892</v>
      </c>
      <c r="CA315" s="262">
        <f t="shared" si="186"/>
        <v>19.635628642928793</v>
      </c>
      <c r="CB315" s="262">
        <f t="shared" si="187"/>
        <v>22.646707765278567</v>
      </c>
      <c r="CC315" s="262">
        <f t="shared" si="188"/>
        <v>300.06916062037504</v>
      </c>
      <c r="CD315" s="262">
        <f t="shared" si="189"/>
        <v>6.4705397259897444</v>
      </c>
      <c r="CE315" s="262">
        <f t="shared" si="190"/>
        <v>28.764233367063579</v>
      </c>
      <c r="CF315" s="262">
        <f t="shared" si="191"/>
        <v>48.011969879483729</v>
      </c>
      <c r="CG315" s="262">
        <f t="shared" si="192"/>
        <v>56.149591892955549</v>
      </c>
      <c r="CH315" s="262">
        <f t="shared" si="193"/>
        <v>49.458658237434278</v>
      </c>
      <c r="CI315" s="262">
        <f t="shared" si="194"/>
        <v>47.66725116919082</v>
      </c>
      <c r="CJ315" s="262">
        <f t="shared" si="195"/>
        <v>29.962272163491374</v>
      </c>
      <c r="CK315" s="262">
        <f t="shared" si="196"/>
        <v>13.025846347953152</v>
      </c>
      <c r="CL315" s="262">
        <f t="shared" si="197"/>
        <v>8.222388909445483</v>
      </c>
      <c r="CM315" s="262">
        <f t="shared" si="198"/>
        <v>12.336408927367346</v>
      </c>
      <c r="CN315" s="262">
        <f>CD315*parameters!J$4+CE315*parameters!K$4+CF315*parameters!L$4+CG315*parameters!M$4+CH315*parameters!N$4+CI315*parameters!O$4+CJ315*parameters!P$4+CK315*parameters!Q$4+CL315*parameters!R$4+CM315*parameters!S$4</f>
        <v>32302.347093740362</v>
      </c>
      <c r="CO315" s="262">
        <f t="shared" si="199"/>
        <v>24935.883168957651</v>
      </c>
      <c r="CP315" s="262">
        <f t="shared" si="200"/>
        <v>4940.8117697206017</v>
      </c>
      <c r="CQ315" s="262">
        <f t="shared" si="201"/>
        <v>1931.5709780900468</v>
      </c>
      <c r="CR315" s="262">
        <f t="shared" si="202"/>
        <v>414.4195379312751</v>
      </c>
      <c r="CS315" s="262">
        <f t="shared" si="203"/>
        <v>79.661639040785062</v>
      </c>
      <c r="CT315" s="349" t="s">
        <v>4650</v>
      </c>
      <c r="CU315" t="s">
        <v>4651</v>
      </c>
      <c r="CV315" t="s">
        <v>4652</v>
      </c>
      <c r="CW315">
        <v>82410</v>
      </c>
      <c r="CX315" s="262">
        <v>1.0335588701512187E-2</v>
      </c>
      <c r="CY315">
        <v>8617</v>
      </c>
      <c r="CZ315">
        <v>0.89543744999999997</v>
      </c>
      <c r="DA315">
        <v>50735</v>
      </c>
      <c r="DB315">
        <v>30633</v>
      </c>
      <c r="DC315">
        <v>529</v>
      </c>
      <c r="DD315">
        <v>306</v>
      </c>
      <c r="DE315">
        <v>81</v>
      </c>
      <c r="DF315">
        <v>125</v>
      </c>
      <c r="DG315">
        <v>45432</v>
      </c>
      <c r="DH315">
        <v>27431</v>
      </c>
      <c r="DI315">
        <v>476</v>
      </c>
      <c r="DJ315">
        <v>275</v>
      </c>
      <c r="DK315">
        <v>75</v>
      </c>
      <c r="DL315">
        <v>115</v>
      </c>
      <c r="DM315" s="262">
        <v>5303</v>
      </c>
      <c r="DN315" s="262">
        <v>3202</v>
      </c>
      <c r="DO315" s="262">
        <v>53</v>
      </c>
      <c r="DP315" s="262">
        <v>31</v>
      </c>
      <c r="DQ315" s="262">
        <v>6</v>
      </c>
      <c r="DR315" s="262">
        <v>10</v>
      </c>
      <c r="DS315" s="262">
        <v>0.61564130566678799</v>
      </c>
      <c r="DT315" s="262">
        <v>0.37171459774299237</v>
      </c>
      <c r="DU315" s="262">
        <v>6.4191238927314648E-3</v>
      </c>
      <c r="DV315" s="262">
        <v>3.7131416090280308E-3</v>
      </c>
      <c r="DW315" s="262">
        <v>9.8289042591918462E-4</v>
      </c>
      <c r="DX315" s="262">
        <v>1.5168062128382478E-3</v>
      </c>
      <c r="DY315" s="262">
        <v>4112.26</v>
      </c>
      <c r="DZ315" s="262">
        <v>2571.4499999999998</v>
      </c>
      <c r="EA315" s="262">
        <v>12.08</v>
      </c>
      <c r="EB315" s="262">
        <v>434.43</v>
      </c>
      <c r="EC315" s="262">
        <v>98.8</v>
      </c>
      <c r="ED315" s="262">
        <v>136.68</v>
      </c>
      <c r="EE315" s="262">
        <f t="shared" si="168"/>
        <v>0.55829860026881351</v>
      </c>
      <c r="EF315" s="262">
        <f t="shared" si="169"/>
        <v>0.34911142186078709</v>
      </c>
      <c r="EG315" s="262">
        <f t="shared" si="170"/>
        <v>1.6400342126342369E-3</v>
      </c>
      <c r="EH315" s="262">
        <f t="shared" si="171"/>
        <v>5.8980137665123472E-2</v>
      </c>
      <c r="EI315" s="262">
        <f t="shared" si="172"/>
        <v>1.3413524851677367E-2</v>
      </c>
      <c r="EJ315" s="262">
        <f t="shared" si="173"/>
        <v>1.85562811409642E-2</v>
      </c>
      <c r="EK315" s="262">
        <v>2.1347827999999998E-3</v>
      </c>
      <c r="EP315" s="262">
        <v>1.498341908677543E-3</v>
      </c>
      <c r="EQ315" s="262">
        <v>9.6939620801228359E-3</v>
      </c>
      <c r="EU315" s="262">
        <v>1168.71</v>
      </c>
    </row>
    <row r="316" spans="1:151">
      <c r="A316" s="352">
        <v>9775</v>
      </c>
      <c r="B316" s="262">
        <v>9</v>
      </c>
      <c r="C316" s="262">
        <v>7</v>
      </c>
      <c r="D316" s="262">
        <v>75</v>
      </c>
      <c r="E316" s="262" t="s">
        <v>188</v>
      </c>
      <c r="F316" s="262" t="s">
        <v>2813</v>
      </c>
      <c r="G316" s="262" t="s">
        <v>2814</v>
      </c>
      <c r="H316" s="262" t="s">
        <v>2202</v>
      </c>
      <c r="I316" s="262">
        <v>2.2149155048207391E-3</v>
      </c>
      <c r="J316" s="262">
        <v>1.5119006553984133</v>
      </c>
      <c r="K316" s="262">
        <v>1.5229729729729731</v>
      </c>
      <c r="L316" s="262">
        <v>2.0010892116182575</v>
      </c>
      <c r="M316" s="262">
        <v>1.6115850029756</v>
      </c>
      <c r="N316" s="262">
        <v>1.5895953757225434</v>
      </c>
      <c r="O316" s="262">
        <v>2.3222262907359941</v>
      </c>
      <c r="P316" s="262">
        <v>1.7684279191128507</v>
      </c>
      <c r="Q316" s="262">
        <v>1.4598958333333334</v>
      </c>
      <c r="R316" s="262">
        <v>1.5321272613849033</v>
      </c>
      <c r="S316" s="262">
        <v>1.9980353634577603</v>
      </c>
      <c r="T316" s="262">
        <v>1.9980353634577603</v>
      </c>
      <c r="U316">
        <v>2899</v>
      </c>
      <c r="V316">
        <v>2960</v>
      </c>
      <c r="W316">
        <v>19280</v>
      </c>
      <c r="X316">
        <v>6944</v>
      </c>
      <c r="Y316">
        <v>5797</v>
      </c>
      <c r="Z316">
        <v>3523</v>
      </c>
      <c r="AA316">
        <v>2800</v>
      </c>
      <c r="AB316">
        <v>0</v>
      </c>
      <c r="AC316">
        <v>4383</v>
      </c>
      <c r="AD316">
        <v>4508</v>
      </c>
      <c r="AE316">
        <v>38581</v>
      </c>
      <c r="AF316">
        <v>11149</v>
      </c>
      <c r="AG316">
        <v>11764</v>
      </c>
      <c r="AH316">
        <v>5259</v>
      </c>
      <c r="AI316" s="262">
        <v>5594</v>
      </c>
      <c r="AJ316" s="262">
        <v>0</v>
      </c>
      <c r="AK316" s="262">
        <v>0.7056928803206719</v>
      </c>
      <c r="AL316" s="262">
        <v>0.16422504294712731</v>
      </c>
      <c r="AM316" s="262">
        <v>9.2073869058980726E-2</v>
      </c>
      <c r="AN316" s="262">
        <v>3.1017369727047148E-2</v>
      </c>
      <c r="AO316" s="262">
        <v>6.990837946172934E-3</v>
      </c>
      <c r="AP316" s="262">
        <v>3.6093972163159883E-2</v>
      </c>
      <c r="AQ316" s="262">
        <v>0.12709200245235516</v>
      </c>
      <c r="AR316" s="262">
        <v>0.19496223633920767</v>
      </c>
      <c r="AS316" s="262">
        <v>0.19944952453007397</v>
      </c>
      <c r="AT316" s="262">
        <v>0.15565933134188178</v>
      </c>
      <c r="AU316" s="262">
        <v>0.13112273515868564</v>
      </c>
      <c r="AV316" s="262">
        <v>7.9688498715122416E-2</v>
      </c>
      <c r="AW316" s="262">
        <v>3.2050195014414112E-2</v>
      </c>
      <c r="AX316" s="262">
        <v>1.8027419417956981E-2</v>
      </c>
      <c r="AY316" s="262">
        <v>2.5854084867142354E-2</v>
      </c>
      <c r="AZ316" s="262">
        <v>29577</v>
      </c>
      <c r="BA316" s="262">
        <v>6883</v>
      </c>
      <c r="BB316" s="262">
        <v>3859</v>
      </c>
      <c r="BC316" s="262">
        <v>1300</v>
      </c>
      <c r="BD316" s="262">
        <v>293</v>
      </c>
      <c r="BE316" s="262">
        <v>76668</v>
      </c>
      <c r="BF316" s="262">
        <v>1</v>
      </c>
      <c r="BG316" s="262">
        <v>2</v>
      </c>
      <c r="BH316" s="262">
        <v>3.63</v>
      </c>
      <c r="BI316" s="262">
        <v>9.6</v>
      </c>
      <c r="BJ316" s="262">
        <v>23</v>
      </c>
      <c r="BK316" s="262">
        <f t="shared" si="174"/>
        <v>76570</v>
      </c>
      <c r="BL316" s="262">
        <f t="shared" si="175"/>
        <v>-98</v>
      </c>
      <c r="BM316" s="274">
        <f t="shared" si="176"/>
        <v>-1.2782386393280117E-3</v>
      </c>
      <c r="BN316" s="262">
        <f t="shared" si="177"/>
        <v>1.5630501022638622E-3</v>
      </c>
      <c r="BO316" s="262">
        <f t="shared" si="164"/>
        <v>3.6374459390344399E-4</v>
      </c>
      <c r="BP316" s="262">
        <f t="shared" si="165"/>
        <v>2.0393584016757088E-4</v>
      </c>
      <c r="BQ316" s="262">
        <f t="shared" si="166"/>
        <v>6.8700853127194136E-5</v>
      </c>
      <c r="BR316" s="262">
        <f t="shared" si="167"/>
        <v>1.5484115358667601E-5</v>
      </c>
      <c r="BS316" s="262">
        <f t="shared" si="178"/>
        <v>167.24636094223325</v>
      </c>
      <c r="BT316" s="262">
        <f t="shared" si="179"/>
        <v>38.920671547668505</v>
      </c>
      <c r="BU316" s="262">
        <f t="shared" si="180"/>
        <v>21.821134897930083</v>
      </c>
      <c r="BV316" s="262">
        <f t="shared" si="181"/>
        <v>7.3509912846097727</v>
      </c>
      <c r="BW316" s="262">
        <f t="shared" si="182"/>
        <v>1.6568003433774334</v>
      </c>
      <c r="BX316" s="262">
        <f t="shared" si="183"/>
        <v>167.24636094223325</v>
      </c>
      <c r="BY316" s="262">
        <f t="shared" si="184"/>
        <v>77.84134309533701</v>
      </c>
      <c r="BZ316" s="262">
        <f t="shared" si="185"/>
        <v>79.210719679486203</v>
      </c>
      <c r="CA316" s="262">
        <f t="shared" si="186"/>
        <v>70.569516332253812</v>
      </c>
      <c r="CB316" s="262">
        <f t="shared" si="187"/>
        <v>38.106407897680967</v>
      </c>
      <c r="CC316" s="262">
        <f t="shared" si="188"/>
        <v>432.97434794699126</v>
      </c>
      <c r="CD316" s="262">
        <f t="shared" si="189"/>
        <v>15.627764062161004</v>
      </c>
      <c r="CE316" s="262">
        <f t="shared" si="190"/>
        <v>55.027576891085893</v>
      </c>
      <c r="CF316" s="262">
        <f t="shared" si="191"/>
        <v>84.413647153255653</v>
      </c>
      <c r="CG316" s="262">
        <f t="shared" si="192"/>
        <v>86.35652783174622</v>
      </c>
      <c r="CH316" s="262">
        <f t="shared" si="193"/>
        <v>67.396497489615925</v>
      </c>
      <c r="CI316" s="262">
        <f t="shared" si="194"/>
        <v>56.772780756357939</v>
      </c>
      <c r="CJ316" s="262">
        <f t="shared" si="195"/>
        <v>34.503075770054778</v>
      </c>
      <c r="CK316" s="262">
        <f t="shared" si="196"/>
        <v>13.876912287939861</v>
      </c>
      <c r="CL316" s="262">
        <f t="shared" si="197"/>
        <v>7.8054101676568521</v>
      </c>
      <c r="CM316" s="262">
        <f t="shared" si="198"/>
        <v>11.194155537117135</v>
      </c>
      <c r="CN316" s="262">
        <f>CD316*parameters!J$4+CE316*parameters!K$4+CF316*parameters!L$4+CG316*parameters!M$4+CH316*parameters!N$4+CI316*parameters!O$4+CJ316*parameters!P$4+CK316*parameters!Q$4+CL316*parameters!R$4+CM316*parameters!S$4</f>
        <v>42311.253413096689</v>
      </c>
      <c r="CO316" s="262">
        <f t="shared" si="199"/>
        <v>29858.750291066062</v>
      </c>
      <c r="CP316" s="262">
        <f t="shared" si="200"/>
        <v>6948.5674089125905</v>
      </c>
      <c r="CQ316" s="262">
        <f t="shared" si="201"/>
        <v>3895.760806478816</v>
      </c>
      <c r="CR316" s="262">
        <f t="shared" si="202"/>
        <v>1312.3837907288055</v>
      </c>
      <c r="CS316" s="262">
        <f t="shared" si="203"/>
        <v>295.79111591041539</v>
      </c>
      <c r="CT316" s="349" t="s">
        <v>4653</v>
      </c>
      <c r="CU316" t="s">
        <v>4654</v>
      </c>
      <c r="CV316" t="s">
        <v>4655</v>
      </c>
      <c r="CW316">
        <v>108000</v>
      </c>
      <c r="CX316" s="262">
        <v>1.3545001574606433E-2</v>
      </c>
      <c r="CY316">
        <v>10294</v>
      </c>
      <c r="CZ316">
        <v>0.90468519000000003</v>
      </c>
      <c r="DA316">
        <v>71094</v>
      </c>
      <c r="DB316">
        <v>35481</v>
      </c>
      <c r="DC316">
        <v>749</v>
      </c>
      <c r="DD316">
        <v>408</v>
      </c>
      <c r="DE316">
        <v>103</v>
      </c>
      <c r="DF316">
        <v>164</v>
      </c>
      <c r="DG316">
        <v>64319</v>
      </c>
      <c r="DH316">
        <v>32100</v>
      </c>
      <c r="DI316">
        <v>679</v>
      </c>
      <c r="DJ316">
        <v>371</v>
      </c>
      <c r="DK316">
        <v>96</v>
      </c>
      <c r="DL316">
        <v>148</v>
      </c>
      <c r="DM316" s="262">
        <v>6775</v>
      </c>
      <c r="DN316" s="262">
        <v>3381</v>
      </c>
      <c r="DO316" s="262">
        <v>70</v>
      </c>
      <c r="DP316" s="262">
        <v>37</v>
      </c>
      <c r="DQ316" s="262">
        <v>7</v>
      </c>
      <c r="DR316" s="262">
        <v>16</v>
      </c>
      <c r="DS316" s="262">
        <v>0.65827777777777774</v>
      </c>
      <c r="DT316" s="262">
        <v>0.32852777777777775</v>
      </c>
      <c r="DU316" s="262">
        <v>6.9351851851851849E-3</v>
      </c>
      <c r="DV316" s="262">
        <v>3.7777777777777779E-3</v>
      </c>
      <c r="DW316" s="262">
        <v>9.5370370370370368E-4</v>
      </c>
      <c r="DX316" s="262">
        <v>1.5185185185185184E-3</v>
      </c>
      <c r="DY316" s="262">
        <v>5389.2</v>
      </c>
      <c r="DZ316" s="262">
        <v>3369.94</v>
      </c>
      <c r="EA316" s="262">
        <v>15.83</v>
      </c>
      <c r="EB316" s="262">
        <v>569.34</v>
      </c>
      <c r="EC316" s="262">
        <v>129.47999999999999</v>
      </c>
      <c r="ED316" s="262">
        <v>179.12</v>
      </c>
      <c r="EE316" s="262">
        <f t="shared" si="168"/>
        <v>0.55829796403364373</v>
      </c>
      <c r="EF316" s="262">
        <f t="shared" si="169"/>
        <v>0.34911130425954456</v>
      </c>
      <c r="EG316" s="262">
        <f t="shared" si="170"/>
        <v>1.6399199826787985E-3</v>
      </c>
      <c r="EH316" s="262">
        <f t="shared" si="171"/>
        <v>5.898117769667386E-2</v>
      </c>
      <c r="EI316" s="262">
        <f t="shared" si="172"/>
        <v>1.3413571658701882E-2</v>
      </c>
      <c r="EJ316" s="262">
        <f t="shared" si="173"/>
        <v>1.8556062368757193E-2</v>
      </c>
      <c r="EK316" s="262">
        <v>2.7976746999999998E-3</v>
      </c>
      <c r="EP316" s="262">
        <v>2.0428126932856014E-3</v>
      </c>
      <c r="EQ316" s="262">
        <v>1.3216575382972886E-2</v>
      </c>
      <c r="EU316" s="262">
        <v>1593.39</v>
      </c>
    </row>
    <row r="317" spans="1:151">
      <c r="A317" s="352">
        <v>9776</v>
      </c>
      <c r="B317" s="262">
        <v>9</v>
      </c>
      <c r="C317" s="262">
        <v>7</v>
      </c>
      <c r="D317" s="262">
        <v>76</v>
      </c>
      <c r="E317" s="262" t="s">
        <v>188</v>
      </c>
      <c r="F317" s="262" t="s">
        <v>2815</v>
      </c>
      <c r="G317" s="262" t="s">
        <v>2816</v>
      </c>
      <c r="H317" s="262" t="s">
        <v>2202</v>
      </c>
      <c r="I317" s="262">
        <v>9.8332059549053946E-4</v>
      </c>
      <c r="J317" s="262">
        <v>2.0269452845751994</v>
      </c>
      <c r="K317" s="262">
        <v>1.7917602996254682</v>
      </c>
      <c r="L317" s="262">
        <v>2.3724514368277414</v>
      </c>
      <c r="M317" s="262">
        <v>2.1812144212523719</v>
      </c>
      <c r="N317" s="262">
        <v>2.1072289156626507</v>
      </c>
      <c r="O317" s="262">
        <v>2.5853468433359312</v>
      </c>
      <c r="P317" s="262">
        <v>2.0030511060259344</v>
      </c>
      <c r="Q317" s="262">
        <v>1.5917843388960204</v>
      </c>
      <c r="R317" s="262">
        <v>1.57465495608532</v>
      </c>
      <c r="S317" s="262">
        <v>1.6644295302013423</v>
      </c>
      <c r="T317" s="262">
        <v>1.6644295302013423</v>
      </c>
      <c r="U317">
        <v>3637</v>
      </c>
      <c r="V317">
        <v>1335</v>
      </c>
      <c r="W317">
        <v>6229</v>
      </c>
      <c r="X317">
        <v>2938</v>
      </c>
      <c r="Y317">
        <v>2594</v>
      </c>
      <c r="Z317">
        <v>1576</v>
      </c>
      <c r="AA317">
        <v>1639</v>
      </c>
      <c r="AB317">
        <v>0</v>
      </c>
      <c r="AC317">
        <v>7372</v>
      </c>
      <c r="AD317">
        <v>2392</v>
      </c>
      <c r="AE317">
        <v>14778</v>
      </c>
      <c r="AF317">
        <v>6347</v>
      </c>
      <c r="AG317">
        <v>5943</v>
      </c>
      <c r="AH317">
        <v>2495</v>
      </c>
      <c r="AI317" s="262">
        <v>2728</v>
      </c>
      <c r="AJ317" s="262">
        <v>0</v>
      </c>
      <c r="AK317" s="262">
        <v>0.54028053958187783</v>
      </c>
      <c r="AL317" s="262">
        <v>0.23227817488042135</v>
      </c>
      <c r="AM317" s="262">
        <v>0.18192078250120922</v>
      </c>
      <c r="AN317" s="262">
        <v>3.8318912237330034E-2</v>
      </c>
      <c r="AO317" s="262">
        <v>7.2015907991616057E-3</v>
      </c>
      <c r="AP317" s="262">
        <v>4.9167566481681441E-2</v>
      </c>
      <c r="AQ317" s="262">
        <v>0.15136981141551364</v>
      </c>
      <c r="AR317" s="262">
        <v>0.2269793837731964</v>
      </c>
      <c r="AS317" s="262">
        <v>0.18333626296361399</v>
      </c>
      <c r="AT317" s="262">
        <v>0.1263089169575371</v>
      </c>
      <c r="AU317" s="262">
        <v>0.10822891293975843</v>
      </c>
      <c r="AV317" s="262">
        <v>6.8402681867262644E-2</v>
      </c>
      <c r="AW317" s="262">
        <v>3.0158451146322478E-2</v>
      </c>
      <c r="AX317" s="262">
        <v>1.9561559902568866E-2</v>
      </c>
      <c r="AY317" s="262">
        <v>3.6486452552545012E-2</v>
      </c>
      <c r="AZ317" s="262">
        <v>10053</v>
      </c>
      <c r="BA317" s="262">
        <v>4322</v>
      </c>
      <c r="BB317" s="262">
        <v>3385</v>
      </c>
      <c r="BC317" s="262">
        <v>713</v>
      </c>
      <c r="BD317" s="262">
        <v>134</v>
      </c>
      <c r="BE317" s="262">
        <v>39823</v>
      </c>
      <c r="BF317" s="262">
        <v>1</v>
      </c>
      <c r="BG317" s="262">
        <v>2</v>
      </c>
      <c r="BH317" s="262">
        <v>3.75</v>
      </c>
      <c r="BI317" s="262">
        <v>8.5</v>
      </c>
      <c r="BJ317" s="262">
        <v>18</v>
      </c>
      <c r="BK317" s="262">
        <f t="shared" si="174"/>
        <v>39863</v>
      </c>
      <c r="BL317" s="262">
        <f t="shared" si="175"/>
        <v>40</v>
      </c>
      <c r="BM317" s="274">
        <f t="shared" si="176"/>
        <v>1.0044446676543705E-3</v>
      </c>
      <c r="BN317" s="262">
        <f t="shared" si="177"/>
        <v>5.3126898191360196E-4</v>
      </c>
      <c r="BO317" s="262">
        <f t="shared" si="164"/>
        <v>2.2840391324287159E-4</v>
      </c>
      <c r="BP317" s="262">
        <f t="shared" si="165"/>
        <v>1.7888645218119395E-4</v>
      </c>
      <c r="BQ317" s="262">
        <f t="shared" si="166"/>
        <v>3.7679775599761088E-5</v>
      </c>
      <c r="BR317" s="262">
        <f t="shared" si="167"/>
        <v>7.0814725531107798E-6</v>
      </c>
      <c r="BS317" s="262">
        <f t="shared" si="178"/>
        <v>56.845781064755407</v>
      </c>
      <c r="BT317" s="262">
        <f t="shared" si="179"/>
        <v>24.439218716987259</v>
      </c>
      <c r="BU317" s="262">
        <f t="shared" si="180"/>
        <v>19.14085038338775</v>
      </c>
      <c r="BV317" s="262">
        <f t="shared" si="181"/>
        <v>4.0317359891744369</v>
      </c>
      <c r="BW317" s="262">
        <f t="shared" si="182"/>
        <v>0.75771756318285344</v>
      </c>
      <c r="BX317" s="262">
        <f t="shared" si="183"/>
        <v>56.845781064755407</v>
      </c>
      <c r="BY317" s="262">
        <f t="shared" si="184"/>
        <v>48.878437433974518</v>
      </c>
      <c r="BZ317" s="262">
        <f t="shared" si="185"/>
        <v>71.778188937704059</v>
      </c>
      <c r="CA317" s="262">
        <f t="shared" si="186"/>
        <v>34.269755907982713</v>
      </c>
      <c r="CB317" s="262">
        <f t="shared" si="187"/>
        <v>13.638916137291362</v>
      </c>
      <c r="CC317" s="262">
        <f t="shared" si="188"/>
        <v>225.41107948170807</v>
      </c>
      <c r="CD317" s="262">
        <f t="shared" si="189"/>
        <v>11.082914236124461</v>
      </c>
      <c r="CE317" s="262">
        <f t="shared" si="190"/>
        <v>34.120432592113509</v>
      </c>
      <c r="CF317" s="262">
        <f t="shared" si="191"/>
        <v>51.163667916409096</v>
      </c>
      <c r="CG317" s="262">
        <f t="shared" si="192"/>
        <v>41.326024942770523</v>
      </c>
      <c r="CH317" s="262">
        <f t="shared" si="193"/>
        <v>28.47142931956386</v>
      </c>
      <c r="CI317" s="262">
        <f t="shared" si="194"/>
        <v>24.395996096882751</v>
      </c>
      <c r="CJ317" s="262">
        <f t="shared" si="195"/>
        <v>15.418722359143532</v>
      </c>
      <c r="CK317" s="262">
        <f t="shared" si="196"/>
        <v>6.7980490283889061</v>
      </c>
      <c r="CL317" s="262">
        <f t="shared" si="197"/>
        <v>4.4093923339841439</v>
      </c>
      <c r="CM317" s="262">
        <f t="shared" si="198"/>
        <v>8.2244506563272939</v>
      </c>
      <c r="CN317" s="262">
        <f>CD317*parameters!J$4+CE317*parameters!K$4+CF317*parameters!L$4+CG317*parameters!M$4+CH317*parameters!N$4+CI317*parameters!O$4+CJ317*parameters!P$4+CK317*parameters!Q$4+CL317*parameters!R$4+CM317*parameters!S$4</f>
        <v>21374.600093037145</v>
      </c>
      <c r="CO317" s="262">
        <f t="shared" si="199"/>
        <v>11548.280471612965</v>
      </c>
      <c r="CP317" s="262">
        <f t="shared" si="200"/>
        <v>4964.8530984095523</v>
      </c>
      <c r="CQ317" s="262">
        <f t="shared" si="201"/>
        <v>3888.4839745757367</v>
      </c>
      <c r="CR317" s="262">
        <f t="shared" si="202"/>
        <v>819.05142507311677</v>
      </c>
      <c r="CS317" s="262">
        <f t="shared" si="203"/>
        <v>153.93112336577511</v>
      </c>
      <c r="CT317" s="349" t="s">
        <v>4656</v>
      </c>
      <c r="CU317" t="s">
        <v>4657</v>
      </c>
      <c r="CV317" t="s">
        <v>4658</v>
      </c>
      <c r="CW317">
        <v>51577</v>
      </c>
      <c r="CX317" s="262">
        <v>6.4686161686432963E-3</v>
      </c>
      <c r="CY317">
        <v>5754</v>
      </c>
      <c r="CZ317">
        <v>0.88843865</v>
      </c>
      <c r="DA317">
        <v>33292</v>
      </c>
      <c r="DB317">
        <v>17568</v>
      </c>
      <c r="DC317">
        <v>324</v>
      </c>
      <c r="DD317">
        <v>192</v>
      </c>
      <c r="DE317">
        <v>55</v>
      </c>
      <c r="DF317">
        <v>143</v>
      </c>
      <c r="DG317">
        <v>29579</v>
      </c>
      <c r="DH317">
        <v>15609</v>
      </c>
      <c r="DI317">
        <v>286</v>
      </c>
      <c r="DJ317">
        <v>173</v>
      </c>
      <c r="DK317">
        <v>51</v>
      </c>
      <c r="DL317">
        <v>129</v>
      </c>
      <c r="DM317" s="262">
        <v>3713</v>
      </c>
      <c r="DN317" s="262">
        <v>1959</v>
      </c>
      <c r="DO317" s="262">
        <v>38</v>
      </c>
      <c r="DP317" s="262">
        <v>19</v>
      </c>
      <c r="DQ317" s="262">
        <v>4</v>
      </c>
      <c r="DR317" s="262">
        <v>14</v>
      </c>
      <c r="DS317" s="262">
        <v>0.64548151307753454</v>
      </c>
      <c r="DT317" s="262">
        <v>0.34061694166004225</v>
      </c>
      <c r="DU317" s="262">
        <v>6.2818698256975006E-3</v>
      </c>
      <c r="DV317" s="262">
        <v>3.7225895263392596E-3</v>
      </c>
      <c r="DW317" s="262">
        <v>1.0663667913992671E-3</v>
      </c>
      <c r="DX317" s="262">
        <v>2.7725536576380947E-3</v>
      </c>
      <c r="DY317" s="262">
        <v>2573.69</v>
      </c>
      <c r="DZ317" s="262">
        <v>1609.36</v>
      </c>
      <c r="EA317" s="262">
        <v>7.56</v>
      </c>
      <c r="EB317" s="262">
        <v>271.89999999999998</v>
      </c>
      <c r="EC317" s="262">
        <v>61.83</v>
      </c>
      <c r="ED317" s="262">
        <v>85.55</v>
      </c>
      <c r="EE317" s="262">
        <f t="shared" si="168"/>
        <v>0.55829748649100086</v>
      </c>
      <c r="EF317" s="262">
        <f t="shared" si="169"/>
        <v>0.3491102824579328</v>
      </c>
      <c r="EG317" s="262">
        <f t="shared" si="170"/>
        <v>1.6399523632884948E-3</v>
      </c>
      <c r="EH317" s="262">
        <f t="shared" si="171"/>
        <v>5.8981884600283294E-2</v>
      </c>
      <c r="EI317" s="262">
        <f t="shared" si="172"/>
        <v>1.3412467542609476E-2</v>
      </c>
      <c r="EJ317" s="262">
        <f t="shared" si="173"/>
        <v>1.8557926544885018E-2</v>
      </c>
      <c r="EK317" s="262">
        <v>1.3360722000000001E-3</v>
      </c>
      <c r="EP317" s="262">
        <v>9.776836171680695E-4</v>
      </c>
      <c r="EQ317" s="262">
        <v>6.3254106798291991E-3</v>
      </c>
      <c r="EU317" s="262">
        <v>762.59</v>
      </c>
    </row>
    <row r="318" spans="1:151">
      <c r="A318" s="352">
        <v>9777</v>
      </c>
      <c r="B318" s="262">
        <v>9</v>
      </c>
      <c r="C318" s="262">
        <v>7</v>
      </c>
      <c r="D318" s="262">
        <v>77</v>
      </c>
      <c r="E318" s="262" t="s">
        <v>188</v>
      </c>
      <c r="F318" s="262" t="s">
        <v>2817</v>
      </c>
      <c r="G318" s="262" t="s">
        <v>2818</v>
      </c>
      <c r="H318" s="262" t="s">
        <v>2202</v>
      </c>
      <c r="I318" s="262">
        <v>2.0541026616930067E-3</v>
      </c>
      <c r="J318" s="262">
        <v>1.4005077133372388</v>
      </c>
      <c r="K318" s="262">
        <v>1.42692750287687</v>
      </c>
      <c r="L318" s="262">
        <v>1.7915457055866317</v>
      </c>
      <c r="M318" s="262">
        <v>1.6398952422522917</v>
      </c>
      <c r="N318" s="262">
        <v>1.5616507297433317</v>
      </c>
      <c r="O318" s="262">
        <v>1.8994671403197159</v>
      </c>
      <c r="P318" s="262">
        <v>1.5319332566168009</v>
      </c>
      <c r="Q318" s="262">
        <v>1.3718085106382978</v>
      </c>
      <c r="R318" s="262">
        <v>1.2814294830887045</v>
      </c>
      <c r="S318" s="262">
        <v>1.2447257383966244</v>
      </c>
      <c r="T318" s="262">
        <v>1.2447257383966244</v>
      </c>
      <c r="U318">
        <v>5121</v>
      </c>
      <c r="V318">
        <v>2607</v>
      </c>
      <c r="W318">
        <v>14123</v>
      </c>
      <c r="X318">
        <v>6569</v>
      </c>
      <c r="Y318">
        <v>6291</v>
      </c>
      <c r="Z318">
        <v>3447</v>
      </c>
      <c r="AA318">
        <v>3911</v>
      </c>
      <c r="AB318">
        <v>0</v>
      </c>
      <c r="AC318">
        <v>7172</v>
      </c>
      <c r="AD318">
        <v>3720</v>
      </c>
      <c r="AE318">
        <v>25302</v>
      </c>
      <c r="AF318">
        <v>10617</v>
      </c>
      <c r="AG318">
        <v>10672</v>
      </c>
      <c r="AH318">
        <v>4587</v>
      </c>
      <c r="AI318" s="262">
        <v>4868</v>
      </c>
      <c r="AJ318" s="262">
        <v>0</v>
      </c>
      <c r="AK318" s="262">
        <v>0.6839126296019965</v>
      </c>
      <c r="AL318" s="262">
        <v>0.19264709665800508</v>
      </c>
      <c r="AM318" s="262">
        <v>0.10432478324628881</v>
      </c>
      <c r="AN318" s="262">
        <v>1.5693740513005223E-2</v>
      </c>
      <c r="AO318" s="262">
        <v>3.4217499807044174E-3</v>
      </c>
      <c r="AP318" s="262">
        <v>2.9481375585735842E-2</v>
      </c>
      <c r="AQ318" s="262">
        <v>0.10440791041219918</v>
      </c>
      <c r="AR318" s="262">
        <v>0.17256770709236757</v>
      </c>
      <c r="AS318" s="262">
        <v>0.18136764355492019</v>
      </c>
      <c r="AT318" s="262">
        <v>0.15185449924549282</v>
      </c>
      <c r="AU318" s="262">
        <v>0.14570725121118258</v>
      </c>
      <c r="AV318" s="262">
        <v>9.7863553331744901E-2</v>
      </c>
      <c r="AW318" s="262">
        <v>4.4555634977364783E-2</v>
      </c>
      <c r="AX318" s="262">
        <v>2.5557938209832421E-2</v>
      </c>
      <c r="AY318" s="262">
        <v>4.6636486379159715E-2</v>
      </c>
      <c r="AZ318" s="262">
        <v>26583</v>
      </c>
      <c r="BA318" s="262">
        <v>7488</v>
      </c>
      <c r="BB318" s="262">
        <v>4055</v>
      </c>
      <c r="BC318" s="262">
        <v>610</v>
      </c>
      <c r="BD318" s="262">
        <v>133</v>
      </c>
      <c r="BE318" s="262">
        <v>62955</v>
      </c>
      <c r="BF318" s="262">
        <v>1</v>
      </c>
      <c r="BG318" s="262">
        <v>2</v>
      </c>
      <c r="BH318" s="262">
        <v>3.61</v>
      </c>
      <c r="BI318" s="262">
        <v>8.6999999999999993</v>
      </c>
      <c r="BJ318" s="262">
        <v>11</v>
      </c>
      <c r="BK318" s="262">
        <f t="shared" si="174"/>
        <v>62968</v>
      </c>
      <c r="BL318" s="262">
        <f t="shared" si="175"/>
        <v>13</v>
      </c>
      <c r="BM318" s="274">
        <f t="shared" si="176"/>
        <v>2.0649670399491699E-4</v>
      </c>
      <c r="BN318" s="262">
        <f t="shared" si="177"/>
        <v>1.4048267528309244E-3</v>
      </c>
      <c r="BO318" s="262">
        <f t="shared" si="164"/>
        <v>3.957169140126382E-4</v>
      </c>
      <c r="BP318" s="262">
        <f t="shared" si="165"/>
        <v>2.1429381494674786E-4</v>
      </c>
      <c r="BQ318" s="262">
        <f t="shared" si="166"/>
        <v>3.22365541596834E-5</v>
      </c>
      <c r="BR318" s="262">
        <f t="shared" si="167"/>
        <v>7.0286257430129382E-6</v>
      </c>
      <c r="BS318" s="262">
        <f t="shared" si="178"/>
        <v>150.31646255290892</v>
      </c>
      <c r="BT318" s="262">
        <f t="shared" si="179"/>
        <v>42.341709799352287</v>
      </c>
      <c r="BU318" s="262">
        <f t="shared" si="180"/>
        <v>22.929438199302023</v>
      </c>
      <c r="BV318" s="262">
        <f t="shared" si="181"/>
        <v>3.4493112950861238</v>
      </c>
      <c r="BW318" s="262">
        <f t="shared" si="182"/>
        <v>0.75206295450238436</v>
      </c>
      <c r="BX318" s="262">
        <f t="shared" si="183"/>
        <v>150.31646255290892</v>
      </c>
      <c r="BY318" s="262">
        <f t="shared" si="184"/>
        <v>84.683419598704575</v>
      </c>
      <c r="BZ318" s="262">
        <f t="shared" si="185"/>
        <v>82.775271899480302</v>
      </c>
      <c r="CA318" s="262">
        <f t="shared" si="186"/>
        <v>30.009008267249275</v>
      </c>
      <c r="CB318" s="262">
        <f t="shared" si="187"/>
        <v>8.2726924995262276</v>
      </c>
      <c r="CC318" s="262">
        <f t="shared" si="188"/>
        <v>356.05685481786929</v>
      </c>
      <c r="CD318" s="262">
        <f t="shared" si="189"/>
        <v>10.497045866761423</v>
      </c>
      <c r="CE318" s="262">
        <f t="shared" si="190"/>
        <v>37.175152199473509</v>
      </c>
      <c r="CF318" s="262">
        <f t="shared" si="191"/>
        <v>61.443915030439712</v>
      </c>
      <c r="CG318" s="262">
        <f t="shared" si="192"/>
        <v>64.577192729893284</v>
      </c>
      <c r="CH318" s="262">
        <f t="shared" si="193"/>
        <v>54.06883539129268</v>
      </c>
      <c r="CI318" s="262">
        <f t="shared" si="194"/>
        <v>51.880065590410844</v>
      </c>
      <c r="CJ318" s="262">
        <f t="shared" si="195"/>
        <v>34.844989000601906</v>
      </c>
      <c r="CK318" s="262">
        <f t="shared" si="196"/>
        <v>15.864339254453551</v>
      </c>
      <c r="CL318" s="262">
        <f t="shared" si="197"/>
        <v>9.1000790946223766</v>
      </c>
      <c r="CM318" s="262">
        <f t="shared" si="198"/>
        <v>16.60524065992001</v>
      </c>
      <c r="CN318" s="262">
        <f>CD318*parameters!J$4+CE318*parameters!K$4+CF318*parameters!L$4+CG318*parameters!M$4+CH318*parameters!N$4+CI318*parameters!O$4+CJ318*parameters!P$4+CK318*parameters!Q$4+CL318*parameters!R$4+CM318*parameters!S$4</f>
        <v>37898.605659628025</v>
      </c>
      <c r="CO318" s="262">
        <f t="shared" si="199"/>
        <v>25919.335054925308</v>
      </c>
      <c r="CP318" s="262">
        <f t="shared" si="200"/>
        <v>7301.0563477139785</v>
      </c>
      <c r="CQ318" s="262">
        <f t="shared" si="201"/>
        <v>3953.7638207772684</v>
      </c>
      <c r="CR318" s="262">
        <f t="shared" si="202"/>
        <v>594.77088302691334</v>
      </c>
      <c r="CS318" s="262">
        <f t="shared" si="203"/>
        <v>129.67955318455651</v>
      </c>
      <c r="CT318" s="349" t="s">
        <v>4659</v>
      </c>
      <c r="CU318" t="s">
        <v>4660</v>
      </c>
      <c r="CV318" t="s">
        <v>4661</v>
      </c>
      <c r="CW318">
        <v>89706</v>
      </c>
      <c r="CX318" s="262">
        <v>1.1250628807885599E-2</v>
      </c>
      <c r="CY318">
        <v>7664</v>
      </c>
      <c r="CZ318">
        <v>0.91456535999999999</v>
      </c>
      <c r="DA318">
        <v>56029</v>
      </c>
      <c r="DB318">
        <v>32172</v>
      </c>
      <c r="DC318">
        <v>731</v>
      </c>
      <c r="DD318">
        <v>437</v>
      </c>
      <c r="DE318">
        <v>112</v>
      </c>
      <c r="DF318">
        <v>209</v>
      </c>
      <c r="DG318">
        <v>51245</v>
      </c>
      <c r="DH318">
        <v>29421</v>
      </c>
      <c r="DI318">
        <v>668</v>
      </c>
      <c r="DJ318">
        <v>406</v>
      </c>
      <c r="DK318">
        <v>107</v>
      </c>
      <c r="DL318">
        <v>197</v>
      </c>
      <c r="DM318" s="262">
        <v>4784</v>
      </c>
      <c r="DN318" s="262">
        <v>2751</v>
      </c>
      <c r="DO318" s="262">
        <v>63</v>
      </c>
      <c r="DP318" s="262">
        <v>31</v>
      </c>
      <c r="DQ318" s="262">
        <v>5</v>
      </c>
      <c r="DR318" s="262">
        <v>12</v>
      </c>
      <c r="DS318" s="262">
        <v>0.62458475464294472</v>
      </c>
      <c r="DT318" s="262">
        <v>0.35863821817938601</v>
      </c>
      <c r="DU318" s="262">
        <v>8.1488417720107908E-3</v>
      </c>
      <c r="DV318" s="262">
        <v>4.8714690210242351E-3</v>
      </c>
      <c r="DW318" s="262">
        <v>1.2485229527567834E-3</v>
      </c>
      <c r="DX318" s="262">
        <v>2.3298330100550687E-3</v>
      </c>
      <c r="DY318" s="262">
        <v>4476.33</v>
      </c>
      <c r="DZ318" s="262">
        <v>2799.1</v>
      </c>
      <c r="EA318" s="262">
        <v>13.15</v>
      </c>
      <c r="EB318" s="262">
        <v>472.9</v>
      </c>
      <c r="EC318" s="262">
        <v>107.55</v>
      </c>
      <c r="ED318" s="262">
        <v>148.79</v>
      </c>
      <c r="EE318" s="262">
        <f t="shared" si="168"/>
        <v>0.55829764200243959</v>
      </c>
      <c r="EF318" s="262">
        <f t="shared" si="169"/>
        <v>0.34910985779176884</v>
      </c>
      <c r="EG318" s="262">
        <f t="shared" si="170"/>
        <v>1.6400966846349756E-3</v>
      </c>
      <c r="EH318" s="262">
        <f t="shared" si="171"/>
        <v>5.8981119556188587E-2</v>
      </c>
      <c r="EI318" s="262">
        <f t="shared" si="172"/>
        <v>1.3413870603231303E-2</v>
      </c>
      <c r="EJ318" s="262">
        <f t="shared" si="173"/>
        <v>1.8557413361736733E-2</v>
      </c>
      <c r="EK318" s="262">
        <v>2.3237812000000001E-3</v>
      </c>
      <c r="EP318" s="262">
        <v>1.6654532476793385E-3</v>
      </c>
      <c r="EQ318" s="262">
        <v>1.0775137861204584E-2</v>
      </c>
      <c r="EU318" s="262">
        <v>1299.05</v>
      </c>
    </row>
    <row r="319" spans="1:151">
      <c r="A319" s="352">
        <v>9778</v>
      </c>
      <c r="B319" s="262">
        <v>9</v>
      </c>
      <c r="C319" s="262">
        <v>7</v>
      </c>
      <c r="D319" s="262">
        <v>78</v>
      </c>
      <c r="E319" s="262" t="s">
        <v>188</v>
      </c>
      <c r="F319" s="262" t="s">
        <v>2819</v>
      </c>
      <c r="G319" s="262" t="s">
        <v>2820</v>
      </c>
      <c r="H319" s="262" t="s">
        <v>2202</v>
      </c>
      <c r="I319" s="262">
        <v>2.2367940842012452E-3</v>
      </c>
      <c r="J319" s="262">
        <v>1.210419141354149</v>
      </c>
      <c r="K319" s="262">
        <v>1.2493305563820292</v>
      </c>
      <c r="L319" s="262">
        <v>1.5622150710646285</v>
      </c>
      <c r="M319" s="262">
        <v>1.4422588832487309</v>
      </c>
      <c r="N319" s="262">
        <v>1.3336426914153132</v>
      </c>
      <c r="O319" s="262">
        <v>1.7573402417962003</v>
      </c>
      <c r="P319" s="262">
        <v>1.4307737056428156</v>
      </c>
      <c r="Q319" s="262">
        <v>1.2175512348922755</v>
      </c>
      <c r="R319" s="262">
        <v>1.2454384932313125</v>
      </c>
      <c r="S319" s="262">
        <v>1.2200263504611331</v>
      </c>
      <c r="T319" s="262">
        <v>1.2200263504611331</v>
      </c>
      <c r="U319">
        <v>5893</v>
      </c>
      <c r="V319">
        <v>3361</v>
      </c>
      <c r="W319">
        <v>14916</v>
      </c>
      <c r="X319">
        <v>6883</v>
      </c>
      <c r="Y319">
        <v>6912</v>
      </c>
      <c r="Z319">
        <v>3602</v>
      </c>
      <c r="AA319">
        <v>4175</v>
      </c>
      <c r="AB319">
        <v>0</v>
      </c>
      <c r="AC319">
        <v>7133</v>
      </c>
      <c r="AD319">
        <v>4199</v>
      </c>
      <c r="AE319">
        <v>23302</v>
      </c>
      <c r="AF319">
        <v>9693</v>
      </c>
      <c r="AG319">
        <v>11024</v>
      </c>
      <c r="AH319">
        <v>4433</v>
      </c>
      <c r="AI319" s="262">
        <v>5093</v>
      </c>
      <c r="AJ319" s="262">
        <v>0</v>
      </c>
      <c r="AK319" s="262">
        <v>0.78159996219817607</v>
      </c>
      <c r="AL319" s="262">
        <v>0.14114256012852619</v>
      </c>
      <c r="AM319" s="262">
        <v>6.2916410716817084E-2</v>
      </c>
      <c r="AN319" s="262">
        <v>1.1765817700704059E-2</v>
      </c>
      <c r="AO319" s="262">
        <v>2.5752492557765913E-3</v>
      </c>
      <c r="AP319" s="262">
        <v>2.3192225333552956E-2</v>
      </c>
      <c r="AQ319" s="262">
        <v>8.1189260418382481E-2</v>
      </c>
      <c r="AR319" s="262">
        <v>0.14857519354307364</v>
      </c>
      <c r="AS319" s="262">
        <v>0.17501235381321034</v>
      </c>
      <c r="AT319" s="262">
        <v>0.15794761983198813</v>
      </c>
      <c r="AU319" s="262">
        <v>0.16279031461044308</v>
      </c>
      <c r="AV319" s="262">
        <v>0.11592818316587053</v>
      </c>
      <c r="AW319" s="262">
        <v>5.0914182177565478E-2</v>
      </c>
      <c r="AX319" s="262">
        <v>3.0835117773019272E-2</v>
      </c>
      <c r="AY319" s="262">
        <v>5.3615549332894086E-2</v>
      </c>
      <c r="AZ319" s="262">
        <v>33082</v>
      </c>
      <c r="BA319" s="262">
        <v>5974</v>
      </c>
      <c r="BB319" s="262">
        <v>2663</v>
      </c>
      <c r="BC319" s="262">
        <v>498</v>
      </c>
      <c r="BD319" s="262">
        <v>109</v>
      </c>
      <c r="BE319" s="262">
        <v>60710</v>
      </c>
      <c r="BF319" s="262">
        <v>1</v>
      </c>
      <c r="BG319" s="262">
        <v>2</v>
      </c>
      <c r="BH319" s="262">
        <v>3.5</v>
      </c>
      <c r="BI319" s="262">
        <v>9.1999999999999993</v>
      </c>
      <c r="BJ319" s="262">
        <v>16</v>
      </c>
      <c r="BK319" s="262">
        <f t="shared" si="174"/>
        <v>60676</v>
      </c>
      <c r="BL319" s="262">
        <f t="shared" si="175"/>
        <v>-34</v>
      </c>
      <c r="BM319" s="274">
        <f t="shared" si="176"/>
        <v>-5.6003953220227305E-4</v>
      </c>
      <c r="BN319" s="262">
        <f t="shared" si="177"/>
        <v>1.7482781716567971E-3</v>
      </c>
      <c r="BO319" s="262">
        <f t="shared" si="164"/>
        <v>3.1570684352450596E-4</v>
      </c>
      <c r="BP319" s="262">
        <f t="shared" si="165"/>
        <v>1.4073105529055228E-4</v>
      </c>
      <c r="BQ319" s="262">
        <f t="shared" si="166"/>
        <v>2.6317711428725137E-5</v>
      </c>
      <c r="BR319" s="262">
        <f t="shared" si="167"/>
        <v>5.7603023006647388E-6</v>
      </c>
      <c r="BS319" s="262">
        <f t="shared" si="178"/>
        <v>187.0657643672773</v>
      </c>
      <c r="BT319" s="262">
        <f t="shared" si="179"/>
        <v>33.780632257122136</v>
      </c>
      <c r="BU319" s="262">
        <f t="shared" si="180"/>
        <v>15.058222916089093</v>
      </c>
      <c r="BV319" s="262">
        <f t="shared" si="181"/>
        <v>2.8159951228735896</v>
      </c>
      <c r="BW319" s="262">
        <f t="shared" si="182"/>
        <v>0.616352346171127</v>
      </c>
      <c r="BX319" s="262">
        <f t="shared" si="183"/>
        <v>187.0657643672773</v>
      </c>
      <c r="BY319" s="262">
        <f t="shared" si="184"/>
        <v>67.561264514244272</v>
      </c>
      <c r="BZ319" s="262">
        <f t="shared" si="185"/>
        <v>52.703780206311826</v>
      </c>
      <c r="CA319" s="262">
        <f t="shared" si="186"/>
        <v>25.907155130437022</v>
      </c>
      <c r="CB319" s="262">
        <f t="shared" si="187"/>
        <v>9.8616375387380319</v>
      </c>
      <c r="CC319" s="262">
        <f t="shared" si="188"/>
        <v>343.09960175700849</v>
      </c>
      <c r="CD319" s="262">
        <f t="shared" si="189"/>
        <v>7.9572432758008222</v>
      </c>
      <c r="CE319" s="262">
        <f t="shared" si="190"/>
        <v>27.856002916493082</v>
      </c>
      <c r="CF319" s="262">
        <f t="shared" si="191"/>
        <v>50.976089735599025</v>
      </c>
      <c r="CG319" s="262">
        <f t="shared" si="192"/>
        <v>60.046668895869132</v>
      </c>
      <c r="CH319" s="262">
        <f t="shared" si="193"/>
        <v>54.191765462822502</v>
      </c>
      <c r="CI319" s="262">
        <f t="shared" si="194"/>
        <v>55.853292112741137</v>
      </c>
      <c r="CJ319" s="262">
        <f t="shared" si="195"/>
        <v>39.774913476623716</v>
      </c>
      <c r="CK319" s="262">
        <f t="shared" si="196"/>
        <v>17.468635628906494</v>
      </c>
      <c r="CL319" s="262">
        <f t="shared" si="197"/>
        <v>10.579516628053367</v>
      </c>
      <c r="CM319" s="262">
        <f t="shared" si="198"/>
        <v>18.395473624099203</v>
      </c>
      <c r="CN319" s="262">
        <f>CD319*parameters!J$4+CE319*parameters!K$4+CF319*parameters!L$4+CG319*parameters!M$4+CH319*parameters!N$4+CI319*parameters!O$4+CJ319*parameters!P$4+CK319*parameters!Q$4+CL319*parameters!R$4+CM319*parameters!S$4</f>
        <v>38580.903126414327</v>
      </c>
      <c r="CO319" s="262">
        <f t="shared" si="199"/>
        <v>30154.83242517693</v>
      </c>
      <c r="CP319" s="262">
        <f t="shared" si="200"/>
        <v>5445.4074393327783</v>
      </c>
      <c r="CQ319" s="262">
        <f t="shared" si="201"/>
        <v>2427.371946927216</v>
      </c>
      <c r="CR319" s="262">
        <f t="shared" si="202"/>
        <v>453.93587291391424</v>
      </c>
      <c r="CS319" s="262">
        <f t="shared" si="203"/>
        <v>99.35544206348726</v>
      </c>
      <c r="CT319" s="349" t="s">
        <v>4662</v>
      </c>
      <c r="CU319" t="s">
        <v>4663</v>
      </c>
      <c r="CV319" t="s">
        <v>4493</v>
      </c>
      <c r="CW319">
        <v>96528</v>
      </c>
      <c r="CX319" s="262">
        <v>1.2106221407348239E-2</v>
      </c>
      <c r="CY319">
        <v>7456</v>
      </c>
      <c r="CZ319">
        <v>0.92275815999999999</v>
      </c>
      <c r="DA319">
        <v>60380</v>
      </c>
      <c r="DB319">
        <v>34806</v>
      </c>
      <c r="DC319">
        <v>661</v>
      </c>
      <c r="DD319">
        <v>419</v>
      </c>
      <c r="DE319">
        <v>82</v>
      </c>
      <c r="DF319">
        <v>173</v>
      </c>
      <c r="DG319">
        <v>55717</v>
      </c>
      <c r="DH319">
        <v>32117</v>
      </c>
      <c r="DI319">
        <v>616</v>
      </c>
      <c r="DJ319">
        <v>394</v>
      </c>
      <c r="DK319">
        <v>80</v>
      </c>
      <c r="DL319">
        <v>163</v>
      </c>
      <c r="DM319" s="262">
        <v>4663</v>
      </c>
      <c r="DN319" s="262">
        <v>2689</v>
      </c>
      <c r="DO319" s="262">
        <v>45</v>
      </c>
      <c r="DP319" s="262">
        <v>25</v>
      </c>
      <c r="DQ319" s="262">
        <v>2</v>
      </c>
      <c r="DR319" s="262">
        <v>10</v>
      </c>
      <c r="DS319" s="262">
        <v>0.62551798441902873</v>
      </c>
      <c r="DT319" s="262">
        <v>0.36057931377424168</v>
      </c>
      <c r="DU319" s="262">
        <v>6.8477540195590915E-3</v>
      </c>
      <c r="DV319" s="262">
        <v>4.3407094314603014E-3</v>
      </c>
      <c r="DW319" s="262">
        <v>8.4949444720702804E-4</v>
      </c>
      <c r="DX319" s="262">
        <v>1.7922260898392177E-3</v>
      </c>
      <c r="DY319" s="262">
        <v>4816.75</v>
      </c>
      <c r="DZ319" s="262">
        <v>3011.97</v>
      </c>
      <c r="EA319" s="262">
        <v>14.15</v>
      </c>
      <c r="EB319" s="262">
        <v>508.87</v>
      </c>
      <c r="EC319" s="262">
        <v>115.73</v>
      </c>
      <c r="ED319" s="262">
        <v>160.11000000000001</v>
      </c>
      <c r="EE319" s="262">
        <f t="shared" si="168"/>
        <v>0.55829676456202082</v>
      </c>
      <c r="EF319" s="262">
        <f t="shared" si="169"/>
        <v>0.34910948377181084</v>
      </c>
      <c r="EG319" s="262">
        <f t="shared" si="170"/>
        <v>1.6400891095764978E-3</v>
      </c>
      <c r="EH319" s="262">
        <f t="shared" si="171"/>
        <v>5.898177704524328E-2</v>
      </c>
      <c r="EI319" s="262">
        <f t="shared" si="172"/>
        <v>1.3413958491257108E-2</v>
      </c>
      <c r="EJ319" s="262">
        <f t="shared" si="173"/>
        <v>1.8557927020091382E-2</v>
      </c>
      <c r="EK319" s="262">
        <v>2.5005057999999999E-3</v>
      </c>
      <c r="EP319" s="262">
        <v>1.6850892040302656E-3</v>
      </c>
      <c r="EQ319" s="262">
        <v>1.0902178435302147E-2</v>
      </c>
      <c r="EU319" s="262">
        <v>1314.37</v>
      </c>
    </row>
    <row r="320" spans="1:151">
      <c r="A320" s="352">
        <v>9779</v>
      </c>
      <c r="B320" s="262">
        <v>9</v>
      </c>
      <c r="C320" s="262">
        <v>7</v>
      </c>
      <c r="D320" s="262">
        <v>79</v>
      </c>
      <c r="E320" s="262" t="s">
        <v>188</v>
      </c>
      <c r="F320" s="262" t="s">
        <v>2821</v>
      </c>
      <c r="G320" s="262" t="s">
        <v>2822</v>
      </c>
      <c r="H320" s="262" t="s">
        <v>2202</v>
      </c>
      <c r="I320" s="262">
        <v>2.030585831199467E-3</v>
      </c>
      <c r="J320" s="262">
        <v>1.3456885456885457</v>
      </c>
      <c r="K320" s="262">
        <v>1.3100775193798451</v>
      </c>
      <c r="L320" s="262">
        <v>1.5662407955189124</v>
      </c>
      <c r="M320" s="262">
        <v>1.4477481416703104</v>
      </c>
      <c r="N320" s="262">
        <v>1.3498591549295775</v>
      </c>
      <c r="O320" s="262">
        <v>1.7024147727272727</v>
      </c>
      <c r="P320" s="262">
        <v>1.4196277495769882</v>
      </c>
      <c r="Q320" s="262">
        <v>1.2820809248554914</v>
      </c>
      <c r="R320" s="262">
        <v>1.2437095614665707</v>
      </c>
      <c r="S320" s="262">
        <v>1.2837127845884413</v>
      </c>
      <c r="T320" s="262">
        <v>1.2837127845884413</v>
      </c>
      <c r="U320">
        <v>3885</v>
      </c>
      <c r="V320">
        <v>2838</v>
      </c>
      <c r="W320">
        <v>15889</v>
      </c>
      <c r="X320">
        <v>6349</v>
      </c>
      <c r="Y320">
        <v>5771</v>
      </c>
      <c r="Z320">
        <v>3121</v>
      </c>
      <c r="AA320">
        <v>3141</v>
      </c>
      <c r="AB320">
        <v>0</v>
      </c>
      <c r="AC320">
        <v>5228</v>
      </c>
      <c r="AD320">
        <v>3718</v>
      </c>
      <c r="AE320">
        <v>24886</v>
      </c>
      <c r="AF320">
        <v>9018</v>
      </c>
      <c r="AG320">
        <v>8989</v>
      </c>
      <c r="AH320">
        <v>3948</v>
      </c>
      <c r="AI320" s="262">
        <v>4032</v>
      </c>
      <c r="AJ320" s="262">
        <v>0</v>
      </c>
      <c r="AK320" s="262">
        <v>0.74083905892150737</v>
      </c>
      <c r="AL320" s="262">
        <v>0.18714865708931919</v>
      </c>
      <c r="AM320" s="262">
        <v>5.9155735998334374E-2</v>
      </c>
      <c r="AN320" s="262">
        <v>1.1138871538621694E-2</v>
      </c>
      <c r="AO320" s="262">
        <v>1.717676452217364E-3</v>
      </c>
      <c r="AP320" s="262">
        <v>2.0647558386411888E-2</v>
      </c>
      <c r="AQ320" s="262">
        <v>8.2802547770700632E-2</v>
      </c>
      <c r="AR320" s="262">
        <v>0.14642604387827318</v>
      </c>
      <c r="AS320" s="262">
        <v>0.18963198867657466</v>
      </c>
      <c r="AT320" s="262">
        <v>0.17139065817409765</v>
      </c>
      <c r="AU320" s="262">
        <v>0.15594479830148619</v>
      </c>
      <c r="AV320" s="262">
        <v>0.10024769992922859</v>
      </c>
      <c r="AW320" s="262">
        <v>4.7965322009907996E-2</v>
      </c>
      <c r="AX320" s="262">
        <v>3.1086341118188251E-2</v>
      </c>
      <c r="AY320" s="262">
        <v>5.3857041755130924E-2</v>
      </c>
      <c r="AZ320" s="262">
        <v>28466</v>
      </c>
      <c r="BA320" s="262">
        <v>7191</v>
      </c>
      <c r="BB320" s="262">
        <v>2273</v>
      </c>
      <c r="BC320" s="262">
        <v>428</v>
      </c>
      <c r="BD320" s="262">
        <v>66</v>
      </c>
      <c r="BE320" s="262">
        <v>56523</v>
      </c>
      <c r="BF320" s="262">
        <v>1</v>
      </c>
      <c r="BG320" s="262">
        <v>2</v>
      </c>
      <c r="BH320" s="262">
        <v>3.84</v>
      </c>
      <c r="BI320" s="262">
        <v>9.1</v>
      </c>
      <c r="BJ320" s="262">
        <v>16</v>
      </c>
      <c r="BK320" s="262">
        <f t="shared" si="174"/>
        <v>56527</v>
      </c>
      <c r="BL320" s="262">
        <f t="shared" si="175"/>
        <v>4</v>
      </c>
      <c r="BM320" s="274">
        <f t="shared" si="176"/>
        <v>7.0767652106222247E-5</v>
      </c>
      <c r="BN320" s="262">
        <f t="shared" si="177"/>
        <v>1.5043372962451603E-3</v>
      </c>
      <c r="BO320" s="262">
        <f t="shared" si="164"/>
        <v>3.8002141141357923E-4</v>
      </c>
      <c r="BP320" s="262">
        <f t="shared" si="165"/>
        <v>1.2012079935239405E-4</v>
      </c>
      <c r="BQ320" s="262">
        <f t="shared" si="166"/>
        <v>2.2618434721876223E-5</v>
      </c>
      <c r="BR320" s="262">
        <f t="shared" si="167"/>
        <v>3.4878894664575484E-6</v>
      </c>
      <c r="BS320" s="262">
        <f t="shared" si="178"/>
        <v>160.96409069823216</v>
      </c>
      <c r="BT320" s="262">
        <f t="shared" si="179"/>
        <v>40.662291021252976</v>
      </c>
      <c r="BU320" s="262">
        <f t="shared" si="180"/>
        <v>12.852925530706163</v>
      </c>
      <c r="BV320" s="262">
        <f t="shared" si="181"/>
        <v>2.4201725152407558</v>
      </c>
      <c r="BW320" s="262">
        <f t="shared" si="182"/>
        <v>0.3732041729109577</v>
      </c>
      <c r="BX320" s="262">
        <f t="shared" si="183"/>
        <v>160.96409069823216</v>
      </c>
      <c r="BY320" s="262">
        <f t="shared" si="184"/>
        <v>81.324582042505952</v>
      </c>
      <c r="BZ320" s="262">
        <f t="shared" si="185"/>
        <v>49.355234037911664</v>
      </c>
      <c r="CA320" s="262">
        <f t="shared" si="186"/>
        <v>22.023569888690876</v>
      </c>
      <c r="CB320" s="262">
        <f t="shared" si="187"/>
        <v>5.9712667665753232</v>
      </c>
      <c r="CC320" s="262">
        <f t="shared" si="188"/>
        <v>319.63874343391592</v>
      </c>
      <c r="CD320" s="262">
        <f t="shared" si="189"/>
        <v>6.5997596176111086</v>
      </c>
      <c r="CE320" s="262">
        <f t="shared" si="190"/>
        <v>26.466902322553548</v>
      </c>
      <c r="CF320" s="262">
        <f t="shared" si="191"/>
        <v>46.80343667125068</v>
      </c>
      <c r="CG320" s="262">
        <f t="shared" si="192"/>
        <v>60.613730575454895</v>
      </c>
      <c r="CH320" s="262">
        <f t="shared" si="193"/>
        <v>54.783094615080387</v>
      </c>
      <c r="CI320" s="262">
        <f t="shared" si="194"/>
        <v>49.845999374142515</v>
      </c>
      <c r="CJ320" s="262">
        <f t="shared" si="195"/>
        <v>32.043048837518889</v>
      </c>
      <c r="CK320" s="262">
        <f t="shared" si="196"/>
        <v>15.331575255650142</v>
      </c>
      <c r="CL320" s="262">
        <f t="shared" si="197"/>
        <v>9.936399012975766</v>
      </c>
      <c r="CM320" s="262">
        <f t="shared" si="198"/>
        <v>17.214797151677992</v>
      </c>
      <c r="CN320" s="262">
        <f>CD320*parameters!J$4+CE320*parameters!K$4+CF320*parameters!L$4+CG320*parameters!M$4+CH320*parameters!N$4+CI320*parameters!O$4+CJ320*parameters!P$4+CK320*parameters!Q$4+CL320*parameters!R$4+CM320*parameters!S$4</f>
        <v>35588.058535463562</v>
      </c>
      <c r="CO320" s="262">
        <f t="shared" si="199"/>
        <v>26365.023794256344</v>
      </c>
      <c r="CP320" s="262">
        <f t="shared" si="200"/>
        <v>6660.257363328089</v>
      </c>
      <c r="CQ320" s="262">
        <f t="shared" si="201"/>
        <v>2105.2377954171529</v>
      </c>
      <c r="CR320" s="262">
        <f t="shared" si="202"/>
        <v>396.41081233547794</v>
      </c>
      <c r="CS320" s="262">
        <f t="shared" si="203"/>
        <v>61.128770126498935</v>
      </c>
      <c r="CT320" s="349" t="s">
        <v>4664</v>
      </c>
      <c r="CU320" t="s">
        <v>4665</v>
      </c>
      <c r="CV320" t="s">
        <v>4666</v>
      </c>
      <c r="CW320">
        <v>89861</v>
      </c>
      <c r="CX320" s="262">
        <v>1.1270068393478784E-2</v>
      </c>
      <c r="CY320">
        <v>7968</v>
      </c>
      <c r="CZ320">
        <v>0.91132972000000001</v>
      </c>
      <c r="DA320">
        <v>55049</v>
      </c>
      <c r="DB320">
        <v>33376</v>
      </c>
      <c r="DC320">
        <v>630</v>
      </c>
      <c r="DD320">
        <v>550</v>
      </c>
      <c r="DE320">
        <v>91</v>
      </c>
      <c r="DF320">
        <v>160</v>
      </c>
      <c r="DG320">
        <v>50169</v>
      </c>
      <c r="DH320">
        <v>30417</v>
      </c>
      <c r="DI320">
        <v>579</v>
      </c>
      <c r="DJ320">
        <v>506</v>
      </c>
      <c r="DK320">
        <v>85</v>
      </c>
      <c r="DL320">
        <v>148</v>
      </c>
      <c r="DM320" s="262">
        <v>4880</v>
      </c>
      <c r="DN320" s="262">
        <v>2959</v>
      </c>
      <c r="DO320" s="262">
        <v>51</v>
      </c>
      <c r="DP320" s="262">
        <v>44</v>
      </c>
      <c r="DQ320" s="262">
        <v>6</v>
      </c>
      <c r="DR320" s="262">
        <v>12</v>
      </c>
      <c r="DS320" s="262">
        <v>0.61260168482433985</v>
      </c>
      <c r="DT320" s="262">
        <v>0.37141807903317348</v>
      </c>
      <c r="DU320" s="262">
        <v>7.0108278340993311E-3</v>
      </c>
      <c r="DV320" s="262">
        <v>6.12056398215021E-3</v>
      </c>
      <c r="DW320" s="262">
        <v>1.0126751315921256E-3</v>
      </c>
      <c r="DX320" s="262">
        <v>1.7805277038982429E-3</v>
      </c>
      <c r="DY320" s="262">
        <v>4484.07</v>
      </c>
      <c r="DZ320" s="262">
        <v>2803.94</v>
      </c>
      <c r="EA320" s="262">
        <v>13.18</v>
      </c>
      <c r="EB320" s="262">
        <v>473.72</v>
      </c>
      <c r="EC320" s="262">
        <v>107.74</v>
      </c>
      <c r="ED320" s="262">
        <v>149.04</v>
      </c>
      <c r="EE320" s="262">
        <f t="shared" si="168"/>
        <v>0.5582971952353738</v>
      </c>
      <c r="EF320" s="262">
        <f t="shared" si="169"/>
        <v>0.34910958963804628</v>
      </c>
      <c r="EG320" s="262">
        <f t="shared" si="170"/>
        <v>1.6409995903726362E-3</v>
      </c>
      <c r="EH320" s="262">
        <f t="shared" si="171"/>
        <v>5.8981360087353968E-2</v>
      </c>
      <c r="EI320" s="262">
        <f t="shared" si="172"/>
        <v>1.3414362357112885E-2</v>
      </c>
      <c r="EJ320" s="262">
        <f t="shared" si="173"/>
        <v>1.8556493091740341E-2</v>
      </c>
      <c r="EK320" s="262">
        <v>2.3278016999999998E-3</v>
      </c>
      <c r="EP320" s="262">
        <v>1.594813673911495E-3</v>
      </c>
      <c r="EQ320" s="262">
        <v>1.0318114437181218E-2</v>
      </c>
      <c r="EU320" s="262">
        <v>1243.95</v>
      </c>
    </row>
    <row r="321" spans="1:151">
      <c r="A321" s="352">
        <v>9780</v>
      </c>
      <c r="B321" s="262">
        <v>9</v>
      </c>
      <c r="C321" s="262">
        <v>7</v>
      </c>
      <c r="D321" s="262">
        <v>80</v>
      </c>
      <c r="E321" s="262" t="s">
        <v>188</v>
      </c>
      <c r="F321" s="262" t="s">
        <v>2823</v>
      </c>
      <c r="G321" s="262" t="s">
        <v>2824</v>
      </c>
      <c r="H321" s="262" t="s">
        <v>2202</v>
      </c>
      <c r="I321" s="262">
        <v>1.9643159313367737E-3</v>
      </c>
      <c r="J321" s="262">
        <v>1.7326054774241302</v>
      </c>
      <c r="K321" s="262">
        <v>1.7592182890855457</v>
      </c>
      <c r="L321" s="262">
        <v>2.4744636995190472</v>
      </c>
      <c r="M321" s="262">
        <v>2.3165304268846505</v>
      </c>
      <c r="N321" s="262">
        <v>1.92333984375</v>
      </c>
      <c r="O321" s="262">
        <v>2.4241071428571428</v>
      </c>
      <c r="P321" s="262">
        <v>1.9705474705474706</v>
      </c>
      <c r="Q321" s="262">
        <v>1.7023311416616855</v>
      </c>
      <c r="R321" s="262">
        <v>1.5633001422475106</v>
      </c>
      <c r="S321" s="262">
        <v>1.6629392971246006</v>
      </c>
      <c r="T321" s="262">
        <v>1.6629392971246006</v>
      </c>
      <c r="U321">
        <v>5404</v>
      </c>
      <c r="V321">
        <v>2712</v>
      </c>
      <c r="W321">
        <v>13099</v>
      </c>
      <c r="X321">
        <v>6452</v>
      </c>
      <c r="Y321">
        <v>5798</v>
      </c>
      <c r="Z321">
        <v>3079</v>
      </c>
      <c r="AA321">
        <v>3443</v>
      </c>
      <c r="AB321">
        <v>0</v>
      </c>
      <c r="AC321">
        <v>9363</v>
      </c>
      <c r="AD321">
        <v>4771</v>
      </c>
      <c r="AE321">
        <v>32413</v>
      </c>
      <c r="AF321">
        <v>14141</v>
      </c>
      <c r="AG321">
        <v>12746</v>
      </c>
      <c r="AH321">
        <v>5046</v>
      </c>
      <c r="AI321" s="262">
        <v>5726</v>
      </c>
      <c r="AJ321" s="262">
        <v>0</v>
      </c>
      <c r="AK321" s="262">
        <v>0.53774549367769708</v>
      </c>
      <c r="AL321" s="262">
        <v>0.22908259348937315</v>
      </c>
      <c r="AM321" s="262">
        <v>0.18617164379876244</v>
      </c>
      <c r="AN321" s="262">
        <v>3.6346516007532956E-2</v>
      </c>
      <c r="AO321" s="262">
        <v>1.0653753026634382E-2</v>
      </c>
      <c r="AP321" s="262">
        <v>5.6752304422731104E-2</v>
      </c>
      <c r="AQ321" s="262">
        <v>0.15975654229700331</v>
      </c>
      <c r="AR321" s="262">
        <v>0.21865922209227751</v>
      </c>
      <c r="AS321" s="262">
        <v>0.18244237371260422</v>
      </c>
      <c r="AT321" s="262">
        <v>0.12595415047597491</v>
      </c>
      <c r="AU321" s="262">
        <v>0.10733013920851096</v>
      </c>
      <c r="AV321" s="262">
        <v>6.6875416556632844E-2</v>
      </c>
      <c r="AW321" s="262">
        <v>2.9954351680688121E-2</v>
      </c>
      <c r="AX321" s="262">
        <v>1.8976119515599653E-2</v>
      </c>
      <c r="AY321" s="262">
        <v>3.3299380037977389E-2</v>
      </c>
      <c r="AZ321" s="262">
        <v>19988</v>
      </c>
      <c r="BA321" s="262">
        <v>8515</v>
      </c>
      <c r="BB321" s="262">
        <v>6920</v>
      </c>
      <c r="BC321" s="262">
        <v>1351</v>
      </c>
      <c r="BD321" s="262">
        <v>396</v>
      </c>
      <c r="BE321" s="262">
        <v>79539</v>
      </c>
      <c r="BF321" s="262">
        <v>1</v>
      </c>
      <c r="BG321" s="262">
        <v>2</v>
      </c>
      <c r="BH321" s="262">
        <v>3.43</v>
      </c>
      <c r="BI321" s="262">
        <v>9.1999999999999993</v>
      </c>
      <c r="BJ321" s="262">
        <v>16</v>
      </c>
      <c r="BK321" s="262">
        <f t="shared" si="174"/>
        <v>79519</v>
      </c>
      <c r="BL321" s="262">
        <f t="shared" si="175"/>
        <v>-20</v>
      </c>
      <c r="BM321" s="274">
        <f t="shared" si="176"/>
        <v>-2.5144897471680557E-4</v>
      </c>
      <c r="BN321" s="262">
        <f t="shared" si="177"/>
        <v>1.0563020402356586E-3</v>
      </c>
      <c r="BO321" s="262">
        <f t="shared" si="164"/>
        <v>4.4999058798312155E-4</v>
      </c>
      <c r="BP321" s="262">
        <f t="shared" si="165"/>
        <v>3.6569992587706418E-4</v>
      </c>
      <c r="BQ321" s="262">
        <f t="shared" si="166"/>
        <v>7.1396040442184058E-5</v>
      </c>
      <c r="BR321" s="262">
        <f t="shared" si="167"/>
        <v>2.092733679874529E-5</v>
      </c>
      <c r="BS321" s="262">
        <f t="shared" si="178"/>
        <v>113.02431830521547</v>
      </c>
      <c r="BT321" s="262">
        <f t="shared" si="179"/>
        <v>48.148992914194004</v>
      </c>
      <c r="BU321" s="262">
        <f t="shared" si="180"/>
        <v>39.129892068845869</v>
      </c>
      <c r="BV321" s="262">
        <f t="shared" si="181"/>
        <v>7.6393763273136939</v>
      </c>
      <c r="BW321" s="262">
        <f t="shared" si="182"/>
        <v>2.2392250374657459</v>
      </c>
      <c r="BX321" s="262">
        <f t="shared" si="183"/>
        <v>113.02431830521547</v>
      </c>
      <c r="BY321" s="262">
        <f t="shared" si="184"/>
        <v>96.297985828388008</v>
      </c>
      <c r="BZ321" s="262">
        <f t="shared" si="185"/>
        <v>134.21552979614134</v>
      </c>
      <c r="CA321" s="262">
        <f t="shared" si="186"/>
        <v>70.282262211285982</v>
      </c>
      <c r="CB321" s="262">
        <f t="shared" si="187"/>
        <v>35.827600599451934</v>
      </c>
      <c r="CC321" s="262">
        <f t="shared" si="188"/>
        <v>449.64769674048273</v>
      </c>
      <c r="CD321" s="262">
        <f t="shared" si="189"/>
        <v>25.518542968395753</v>
      </c>
      <c r="CE321" s="262">
        <f t="shared" si="190"/>
        <v>71.834161283071055</v>
      </c>
      <c r="CF321" s="262">
        <f t="shared" si="191"/>
        <v>98.319615584858255</v>
      </c>
      <c r="CG321" s="262">
        <f t="shared" si="192"/>
        <v>82.03479312773888</v>
      </c>
      <c r="CH321" s="262">
        <f t="shared" si="193"/>
        <v>56.634993656426296</v>
      </c>
      <c r="CI321" s="262">
        <f t="shared" si="194"/>
        <v>48.260749885942332</v>
      </c>
      <c r="CJ321" s="262">
        <f t="shared" si="195"/>
        <v>30.070377023250302</v>
      </c>
      <c r="CK321" s="262">
        <f t="shared" si="196"/>
        <v>13.468905240575822</v>
      </c>
      <c r="CL321" s="262">
        <f t="shared" si="197"/>
        <v>8.5325684332615079</v>
      </c>
      <c r="CM321" s="262">
        <f t="shared" si="198"/>
        <v>14.97298953696254</v>
      </c>
      <c r="CN321" s="262">
        <f>CD321*parameters!J$4+CE321*parameters!K$4+CF321*parameters!L$4+CG321*parameters!M$4+CH321*parameters!N$4+CI321*parameters!O$4+CJ321*parameters!P$4+CK321*parameters!Q$4+CL321*parameters!R$4+CM321*parameters!S$4</f>
        <v>41983.516273947011</v>
      </c>
      <c r="CO321" s="262">
        <f t="shared" si="199"/>
        <v>22576.446685059265</v>
      </c>
      <c r="CP321" s="262">
        <f t="shared" si="200"/>
        <v>9617.6927918390847</v>
      </c>
      <c r="CQ321" s="262">
        <f t="shared" si="201"/>
        <v>7816.1402371728091</v>
      </c>
      <c r="CR321" s="262">
        <f t="shared" si="202"/>
        <v>1525.9545463035354</v>
      </c>
      <c r="CS321" s="262">
        <f t="shared" si="203"/>
        <v>447.28201357231683</v>
      </c>
      <c r="CT321" s="349" t="s">
        <v>4667</v>
      </c>
      <c r="CU321" t="s">
        <v>4668</v>
      </c>
      <c r="CV321" t="s">
        <v>4669</v>
      </c>
      <c r="CW321">
        <v>99113</v>
      </c>
      <c r="CX321" s="262">
        <v>1.2430423528370068E-2</v>
      </c>
      <c r="CY321">
        <v>8983</v>
      </c>
      <c r="CZ321">
        <v>0.90936607999999997</v>
      </c>
      <c r="DA321">
        <v>62339</v>
      </c>
      <c r="DB321">
        <v>35603</v>
      </c>
      <c r="DC321">
        <v>516</v>
      </c>
      <c r="DD321">
        <v>286</v>
      </c>
      <c r="DE321">
        <v>151</v>
      </c>
      <c r="DF321">
        <v>220</v>
      </c>
      <c r="DG321">
        <v>56690</v>
      </c>
      <c r="DH321">
        <v>32375</v>
      </c>
      <c r="DI321">
        <v>471</v>
      </c>
      <c r="DJ321">
        <v>262</v>
      </c>
      <c r="DK321">
        <v>140</v>
      </c>
      <c r="DL321">
        <v>203</v>
      </c>
      <c r="DM321" s="262">
        <v>5649</v>
      </c>
      <c r="DN321" s="262">
        <v>3228</v>
      </c>
      <c r="DO321" s="262">
        <v>45</v>
      </c>
      <c r="DP321" s="262">
        <v>24</v>
      </c>
      <c r="DQ321" s="262">
        <v>11</v>
      </c>
      <c r="DR321" s="262">
        <v>17</v>
      </c>
      <c r="DS321" s="262">
        <v>0.62896895462754632</v>
      </c>
      <c r="DT321" s="262">
        <v>0.3592162481208318</v>
      </c>
      <c r="DU321" s="262">
        <v>5.2061788060093024E-3</v>
      </c>
      <c r="DV321" s="262">
        <v>2.8855952296873268E-3</v>
      </c>
      <c r="DW321" s="262">
        <v>1.5235135653244277E-3</v>
      </c>
      <c r="DX321" s="262">
        <v>2.2196886382210203E-3</v>
      </c>
      <c r="DY321" s="262">
        <v>4945.7299999999996</v>
      </c>
      <c r="DZ321" s="262">
        <v>3092.63</v>
      </c>
      <c r="EA321" s="262">
        <v>14.53</v>
      </c>
      <c r="EB321" s="262">
        <v>522.49</v>
      </c>
      <c r="EC321" s="262">
        <v>118.82</v>
      </c>
      <c r="ED321" s="262">
        <v>164.38</v>
      </c>
      <c r="EE321" s="262">
        <f t="shared" si="168"/>
        <v>0.55829828256898972</v>
      </c>
      <c r="EF321" s="262">
        <f t="shared" si="169"/>
        <v>0.34911125710892726</v>
      </c>
      <c r="EG321" s="262">
        <f t="shared" si="170"/>
        <v>1.6402177324130959E-3</v>
      </c>
      <c r="EH321" s="262">
        <f t="shared" si="171"/>
        <v>5.8981236270372918E-2</v>
      </c>
      <c r="EI321" s="262">
        <f t="shared" si="172"/>
        <v>1.3412984925349212E-2</v>
      </c>
      <c r="EJ321" s="262">
        <f t="shared" si="173"/>
        <v>1.8556021393948019E-2</v>
      </c>
      <c r="EK321" s="262">
        <v>2.5674616999999999E-3</v>
      </c>
      <c r="EP321" s="262">
        <v>1.8532602613113177E-3</v>
      </c>
      <c r="EQ321" s="262">
        <v>1.1990210374351065E-2</v>
      </c>
      <c r="EU321" s="262">
        <v>1445.54</v>
      </c>
    </row>
    <row r="322" spans="1:151">
      <c r="A322" s="352">
        <v>10041</v>
      </c>
      <c r="B322" s="262">
        <v>10</v>
      </c>
      <c r="C322" s="262">
        <v>0</v>
      </c>
      <c r="D322" s="262">
        <v>41</v>
      </c>
      <c r="E322" s="262" t="s">
        <v>189</v>
      </c>
      <c r="F322" s="262" t="s">
        <v>2825</v>
      </c>
      <c r="G322" s="262" t="s">
        <v>2826</v>
      </c>
      <c r="H322" s="262" t="s">
        <v>2202</v>
      </c>
      <c r="I322" s="262">
        <v>4.4579983594236275E-3</v>
      </c>
      <c r="J322" s="262">
        <v>1.7938047332995586</v>
      </c>
      <c r="K322" s="262">
        <v>1.7298815853069116</v>
      </c>
      <c r="L322" s="262">
        <v>2.2957904339893132</v>
      </c>
      <c r="M322" s="262">
        <v>2.2486291980808772</v>
      </c>
      <c r="N322" s="262">
        <v>1.8107777097366811</v>
      </c>
      <c r="O322" s="262">
        <v>2.7131845841784989</v>
      </c>
      <c r="P322" s="262">
        <v>2.4778892604979563</v>
      </c>
      <c r="Q322" s="262">
        <v>1.7336993822923816</v>
      </c>
      <c r="R322" s="262">
        <v>1.6056338028169015</v>
      </c>
      <c r="S322" s="262">
        <v>1.4567901234567902</v>
      </c>
      <c r="T322" s="262">
        <v>1.4567901234567902</v>
      </c>
      <c r="U322">
        <v>13817</v>
      </c>
      <c r="V322">
        <v>16552</v>
      </c>
      <c r="W322">
        <v>38365</v>
      </c>
      <c r="X322">
        <v>7469</v>
      </c>
      <c r="Y322">
        <v>5156</v>
      </c>
      <c r="Z322">
        <v>2593</v>
      </c>
      <c r="AA322">
        <v>2228</v>
      </c>
      <c r="AB322">
        <v>0</v>
      </c>
      <c r="AC322">
        <v>24785</v>
      </c>
      <c r="AD322">
        <v>28633</v>
      </c>
      <c r="AE322">
        <v>88078</v>
      </c>
      <c r="AF322">
        <v>16080</v>
      </c>
      <c r="AG322">
        <v>13356</v>
      </c>
      <c r="AH322">
        <v>4350</v>
      </c>
      <c r="AI322" s="262">
        <v>3245</v>
      </c>
      <c r="AJ322" s="262">
        <v>0</v>
      </c>
      <c r="AK322" s="262">
        <v>0.58234645613286395</v>
      </c>
      <c r="AL322" s="262">
        <v>0.22863544222767523</v>
      </c>
      <c r="AM322" s="262">
        <v>0.15004089761371314</v>
      </c>
      <c r="AN322" s="262">
        <v>3.0359069194020649E-2</v>
      </c>
      <c r="AO322" s="262">
        <v>8.6181348317270652E-3</v>
      </c>
      <c r="AP322" s="262">
        <v>5.7394013828238721E-2</v>
      </c>
      <c r="AQ322" s="262">
        <v>0.13760007278020378</v>
      </c>
      <c r="AR322" s="262">
        <v>0.2355690502183406</v>
      </c>
      <c r="AS322" s="262">
        <v>0.20549604257641921</v>
      </c>
      <c r="AT322" s="262">
        <v>0.12726300946142649</v>
      </c>
      <c r="AU322" s="262">
        <v>0.10306927765647744</v>
      </c>
      <c r="AV322" s="262">
        <v>6.0623635371179041E-2</v>
      </c>
      <c r="AW322" s="262">
        <v>2.8389965429403204E-2</v>
      </c>
      <c r="AX322" s="262">
        <v>1.7063546215429402E-2</v>
      </c>
      <c r="AY322" s="262">
        <v>2.7531386462882095E-2</v>
      </c>
      <c r="AZ322" s="262">
        <v>49125</v>
      </c>
      <c r="BA322" s="262">
        <v>19287</v>
      </c>
      <c r="BB322" s="262">
        <v>12657</v>
      </c>
      <c r="BC322" s="262">
        <v>2561</v>
      </c>
      <c r="BD322" s="262">
        <v>727</v>
      </c>
      <c r="BE322" s="262">
        <v>175875</v>
      </c>
      <c r="BF322" s="262">
        <v>1</v>
      </c>
      <c r="BG322" s="262">
        <v>2</v>
      </c>
      <c r="BH322" s="262">
        <v>3.77</v>
      </c>
      <c r="BI322" s="262">
        <v>8.4</v>
      </c>
      <c r="BJ322" s="262">
        <v>26</v>
      </c>
      <c r="BK322" s="262">
        <f t="shared" si="174"/>
        <v>175830</v>
      </c>
      <c r="BL322" s="262">
        <f t="shared" si="175"/>
        <v>-45</v>
      </c>
      <c r="BM322" s="274">
        <f t="shared" si="176"/>
        <v>-2.5586353944562901E-4</v>
      </c>
      <c r="BN322" s="262">
        <f t="shared" si="177"/>
        <v>2.5960995460564706E-3</v>
      </c>
      <c r="BO322" s="262">
        <f t="shared" si="164"/>
        <v>1.0192564263570717E-3</v>
      </c>
      <c r="BP322" s="262">
        <f t="shared" si="165"/>
        <v>6.6888207540838167E-4</v>
      </c>
      <c r="BQ322" s="262">
        <f t="shared" si="166"/>
        <v>1.3534068066057244E-4</v>
      </c>
      <c r="BR322" s="262">
        <f t="shared" si="167"/>
        <v>3.841963094113087E-5</v>
      </c>
      <c r="BS322" s="262">
        <f t="shared" si="178"/>
        <v>277.78265142804236</v>
      </c>
      <c r="BT322" s="262">
        <f t="shared" si="179"/>
        <v>109.06043762020667</v>
      </c>
      <c r="BU322" s="262">
        <f t="shared" si="180"/>
        <v>71.570382068696844</v>
      </c>
      <c r="BV322" s="262">
        <f t="shared" si="181"/>
        <v>14.481452830681251</v>
      </c>
      <c r="BW322" s="262">
        <f t="shared" si="182"/>
        <v>4.1109005107010033</v>
      </c>
      <c r="BX322" s="262">
        <f t="shared" si="183"/>
        <v>277.78265142804236</v>
      </c>
      <c r="BY322" s="262">
        <f t="shared" si="184"/>
        <v>218.12087524041334</v>
      </c>
      <c r="BZ322" s="262">
        <f t="shared" si="185"/>
        <v>269.82034039898713</v>
      </c>
      <c r="CA322" s="262">
        <f t="shared" si="186"/>
        <v>121.64420377772251</v>
      </c>
      <c r="CB322" s="262">
        <f t="shared" si="187"/>
        <v>106.88341327822609</v>
      </c>
      <c r="CC322" s="262">
        <f t="shared" si="188"/>
        <v>994.25148412339138</v>
      </c>
      <c r="CD322" s="262">
        <f t="shared" si="189"/>
        <v>57.064083428524796</v>
      </c>
      <c r="CE322" s="262">
        <f t="shared" si="190"/>
        <v>136.80907657720428</v>
      </c>
      <c r="CF322" s="262">
        <f t="shared" si="191"/>
        <v>234.21487779312287</v>
      </c>
      <c r="CG322" s="262">
        <f t="shared" si="192"/>
        <v>204.31474531308842</v>
      </c>
      <c r="CH322" s="262">
        <f t="shared" si="193"/>
        <v>126.53143603103248</v>
      </c>
      <c r="CI322" s="262">
        <f t="shared" si="194"/>
        <v>102.47678227747861</v>
      </c>
      <c r="CJ322" s="262">
        <f t="shared" si="195"/>
        <v>60.275139440750088</v>
      </c>
      <c r="CK322" s="262">
        <f t="shared" si="196"/>
        <v>28.226765262395908</v>
      </c>
      <c r="CL322" s="262">
        <f t="shared" si="197"/>
        <v>16.965456149098763</v>
      </c>
      <c r="CM322" s="262">
        <f t="shared" si="198"/>
        <v>27.373121850695171</v>
      </c>
      <c r="CN322" s="262">
        <f>CD322*parameters!J$4+CE322*parameters!K$4+CF322*parameters!L$4+CG322*parameters!M$4+CH322*parameters!N$4+CI322*parameters!O$4+CJ322*parameters!P$4+CK322*parameters!Q$4+CL322*parameters!R$4+CM322*parameters!S$4</f>
        <v>91573.805532728802</v>
      </c>
      <c r="CO322" s="262">
        <f t="shared" si="199"/>
        <v>53327.68112658467</v>
      </c>
      <c r="CP322" s="262">
        <f t="shared" si="200"/>
        <v>20937.017524446583</v>
      </c>
      <c r="CQ322" s="262">
        <f t="shared" si="201"/>
        <v>13739.81598003424</v>
      </c>
      <c r="CR322" s="262">
        <f t="shared" si="202"/>
        <v>2780.0954985279045</v>
      </c>
      <c r="CS322" s="262">
        <f t="shared" si="203"/>
        <v>789.19540313541074</v>
      </c>
      <c r="CT322" s="349" t="s">
        <v>4670</v>
      </c>
      <c r="CU322" t="s">
        <v>4671</v>
      </c>
      <c r="CV322" t="s">
        <v>4672</v>
      </c>
      <c r="CW322">
        <v>190320</v>
      </c>
      <c r="CX322" s="262">
        <v>0.29916249591308064</v>
      </c>
      <c r="CY322">
        <v>18532</v>
      </c>
      <c r="CZ322">
        <v>0.90262715000000004</v>
      </c>
      <c r="DA322">
        <v>129584</v>
      </c>
      <c r="DB322">
        <v>57827</v>
      </c>
      <c r="DC322">
        <v>878</v>
      </c>
      <c r="DD322">
        <v>1612</v>
      </c>
      <c r="DE322">
        <v>174</v>
      </c>
      <c r="DF322">
        <v>245</v>
      </c>
      <c r="DG322">
        <v>116968</v>
      </c>
      <c r="DH322">
        <v>52197</v>
      </c>
      <c r="DI322">
        <v>793</v>
      </c>
      <c r="DJ322">
        <v>1456</v>
      </c>
      <c r="DK322">
        <v>160</v>
      </c>
      <c r="DL322">
        <v>221</v>
      </c>
      <c r="DM322" s="262">
        <v>12616</v>
      </c>
      <c r="DN322" s="262">
        <v>5630</v>
      </c>
      <c r="DO322" s="262">
        <v>85</v>
      </c>
      <c r="DP322" s="262">
        <v>156</v>
      </c>
      <c r="DQ322" s="262">
        <v>14</v>
      </c>
      <c r="DR322" s="262">
        <v>24</v>
      </c>
      <c r="DS322" s="262">
        <v>0.68087431693989076</v>
      </c>
      <c r="DT322" s="262">
        <v>0.30384089953762083</v>
      </c>
      <c r="DU322" s="262">
        <v>4.6132828919714167E-3</v>
      </c>
      <c r="DV322" s="262">
        <v>8.4699453551912562E-3</v>
      </c>
      <c r="DW322" s="262">
        <v>9.1424968474148802E-4</v>
      </c>
      <c r="DX322" s="262">
        <v>1.2873055905842791E-3</v>
      </c>
      <c r="DY322" s="262">
        <v>7732.6</v>
      </c>
      <c r="DZ322" s="262">
        <v>3034.79</v>
      </c>
      <c r="EA322" s="262">
        <v>14.98</v>
      </c>
      <c r="EB322" s="262">
        <v>710.27</v>
      </c>
      <c r="EC322" s="262">
        <v>135.44</v>
      </c>
      <c r="ED322" s="262">
        <v>127.23</v>
      </c>
      <c r="EE322" s="262">
        <f t="shared" si="168"/>
        <v>0.65779634905417217</v>
      </c>
      <c r="EF322" s="262">
        <f t="shared" si="169"/>
        <v>0.25816333214521781</v>
      </c>
      <c r="EG322" s="262">
        <f t="shared" si="170"/>
        <v>1.274317733858146E-3</v>
      </c>
      <c r="EH322" s="262">
        <f t="shared" si="171"/>
        <v>6.0421205395689272E-2</v>
      </c>
      <c r="EI322" s="262">
        <f t="shared" si="172"/>
        <v>1.1521601727219444E-2</v>
      </c>
      <c r="EJ322" s="262">
        <f t="shared" si="173"/>
        <v>1.0823193943843252E-2</v>
      </c>
      <c r="EK322" s="262">
        <v>3.4465577000000001E-3</v>
      </c>
      <c r="EP322" s="262">
        <v>4.0776089294704745E-3</v>
      </c>
      <c r="EQ322" s="262">
        <v>0.32718835000795299</v>
      </c>
      <c r="EU322" s="262">
        <v>3180.53</v>
      </c>
    </row>
    <row r="323" spans="1:151">
      <c r="A323" s="352">
        <v>10042</v>
      </c>
      <c r="B323" s="262">
        <v>10</v>
      </c>
      <c r="C323" s="262">
        <v>0</v>
      </c>
      <c r="D323" s="262">
        <v>42</v>
      </c>
      <c r="E323" s="262" t="s">
        <v>189</v>
      </c>
      <c r="F323" s="262" t="s">
        <v>2827</v>
      </c>
      <c r="G323" s="262" t="s">
        <v>2828</v>
      </c>
      <c r="H323" s="262" t="s">
        <v>2202</v>
      </c>
      <c r="I323" s="262">
        <v>1.9348802581122761E-3</v>
      </c>
      <c r="J323" s="262">
        <v>1.2415837796480489</v>
      </c>
      <c r="K323" s="262">
        <v>1.2948207171314741</v>
      </c>
      <c r="L323" s="262">
        <v>1.2898484452573817</v>
      </c>
      <c r="M323" s="262">
        <v>1.3273381294964028</v>
      </c>
      <c r="N323" s="262">
        <v>1.2686440677966102</v>
      </c>
      <c r="O323" s="262">
        <v>1.6038356164383563</v>
      </c>
      <c r="P323" s="262">
        <v>1.6004524886877829</v>
      </c>
      <c r="Q323" s="262">
        <v>1.3145979703356752</v>
      </c>
      <c r="R323" s="262">
        <v>1.344773790951638</v>
      </c>
      <c r="S323" s="262">
        <v>1.4651685393258427</v>
      </c>
      <c r="T323" s="262">
        <v>1.4651685393258427</v>
      </c>
      <c r="U323">
        <v>5228</v>
      </c>
      <c r="V323">
        <v>4518</v>
      </c>
      <c r="W323">
        <v>15308</v>
      </c>
      <c r="X323">
        <v>4516</v>
      </c>
      <c r="Y323">
        <v>4035</v>
      </c>
      <c r="Z323">
        <v>2563</v>
      </c>
      <c r="AA323">
        <v>2448</v>
      </c>
      <c r="AB323">
        <v>0</v>
      </c>
      <c r="AC323">
        <v>6491</v>
      </c>
      <c r="AD323">
        <v>5850</v>
      </c>
      <c r="AE323">
        <v>19745</v>
      </c>
      <c r="AF323">
        <v>5925</v>
      </c>
      <c r="AG323">
        <v>6464</v>
      </c>
      <c r="AH323">
        <v>3408</v>
      </c>
      <c r="AI323" s="262">
        <v>3586</v>
      </c>
      <c r="AJ323" s="262">
        <v>0</v>
      </c>
      <c r="AK323" s="262">
        <v>0.79111244639882006</v>
      </c>
      <c r="AL323" s="262">
        <v>0.15871411793625215</v>
      </c>
      <c r="AM323" s="262">
        <v>4.4601644224728919E-2</v>
      </c>
      <c r="AN323" s="262">
        <v>4.9982246742960148E-3</v>
      </c>
      <c r="AO323" s="262">
        <v>5.7356676590282138E-4</v>
      </c>
      <c r="AP323" s="262">
        <v>1.4401977954053775E-2</v>
      </c>
      <c r="AQ323" s="262">
        <v>5.3178118883280105E-2</v>
      </c>
      <c r="AR323" s="262">
        <v>0.12481714226846606</v>
      </c>
      <c r="AS323" s="262">
        <v>0.16349026475739156</v>
      </c>
      <c r="AT323" s="262">
        <v>0.14937673843618007</v>
      </c>
      <c r="AU323" s="262">
        <v>0.1929741423714845</v>
      </c>
      <c r="AV323" s="262">
        <v>0.13134851138353765</v>
      </c>
      <c r="AW323" s="262">
        <v>6.2387967446172865E-2</v>
      </c>
      <c r="AX323" s="262">
        <v>4.1701864633769445E-2</v>
      </c>
      <c r="AY323" s="262">
        <v>6.632327186566396E-2</v>
      </c>
      <c r="AZ323" s="262">
        <v>28965</v>
      </c>
      <c r="BA323" s="262">
        <v>5811</v>
      </c>
      <c r="BB323" s="262">
        <v>1633</v>
      </c>
      <c r="BC323" s="262">
        <v>183</v>
      </c>
      <c r="BD323" s="262">
        <v>21</v>
      </c>
      <c r="BE323" s="262">
        <v>48535</v>
      </c>
      <c r="BF323" s="262">
        <v>1</v>
      </c>
      <c r="BG323" s="262">
        <v>2</v>
      </c>
      <c r="BH323" s="262">
        <v>3.69</v>
      </c>
      <c r="BI323" s="262">
        <v>8.6999999999999993</v>
      </c>
      <c r="BJ323" s="262">
        <v>16</v>
      </c>
      <c r="BK323" s="262">
        <f t="shared" si="174"/>
        <v>48541</v>
      </c>
      <c r="BL323" s="262">
        <f t="shared" si="175"/>
        <v>6</v>
      </c>
      <c r="BM323" s="274">
        <f t="shared" si="176"/>
        <v>1.2362212836097662E-4</v>
      </c>
      <c r="BN323" s="262">
        <f t="shared" si="177"/>
        <v>1.5307078544839832E-3</v>
      </c>
      <c r="BO323" s="262">
        <f t="shared" ref="BO323:BO386" si="204">BA323/SUM($AZ$3:$BD$414)</f>
        <v>3.0709281347855776E-4</v>
      </c>
      <c r="BP323" s="262">
        <f t="shared" ref="BP323:BP386" si="205">BB323/SUM($AZ$3:$BD$414)</f>
        <v>8.6298840889775406E-5</v>
      </c>
      <c r="BQ323" s="262">
        <f t="shared" ref="BQ323:BQ386" si="206">BC323/SUM($AZ$3:$BD$414)</f>
        <v>9.6709662479050203E-6</v>
      </c>
      <c r="BR323" s="262">
        <f t="shared" ref="BR323:BR386" si="207">BD323/SUM($AZ$3:$BD$414)</f>
        <v>1.1097830120546744E-6</v>
      </c>
      <c r="BS323" s="262">
        <f t="shared" si="178"/>
        <v>163.78574042978622</v>
      </c>
      <c r="BT323" s="262">
        <f t="shared" si="179"/>
        <v>32.858931042205683</v>
      </c>
      <c r="BU323" s="262">
        <f t="shared" si="180"/>
        <v>9.2339759752059685</v>
      </c>
      <c r="BV323" s="262">
        <f t="shared" si="181"/>
        <v>1.0347933885258371</v>
      </c>
      <c r="BW323" s="262">
        <f t="shared" si="182"/>
        <v>0.11874678228985017</v>
      </c>
      <c r="BX323" s="262">
        <f t="shared" si="183"/>
        <v>163.78574042978622</v>
      </c>
      <c r="BY323" s="262">
        <f t="shared" si="184"/>
        <v>65.717862084411365</v>
      </c>
      <c r="BZ323" s="262">
        <f t="shared" si="185"/>
        <v>34.073371348510022</v>
      </c>
      <c r="CA323" s="262">
        <f t="shared" si="186"/>
        <v>9.0027024801747828</v>
      </c>
      <c r="CB323" s="262">
        <f t="shared" si="187"/>
        <v>1.8999485166376027</v>
      </c>
      <c r="CC323" s="262">
        <f t="shared" si="188"/>
        <v>274.47962485952002</v>
      </c>
      <c r="CD323" s="262">
        <f t="shared" si="189"/>
        <v>3.9530495060637576</v>
      </c>
      <c r="CE323" s="262">
        <f t="shared" si="190"/>
        <v>14.59631012181768</v>
      </c>
      <c r="CF323" s="262">
        <f t="shared" si="191"/>
        <v>34.259762385885907</v>
      </c>
      <c r="CG323" s="262">
        <f t="shared" si="192"/>
        <v>44.874746538792444</v>
      </c>
      <c r="CH323" s="262">
        <f t="shared" si="193"/>
        <v>41.000871128701348</v>
      </c>
      <c r="CI323" s="262">
        <f t="shared" si="194"/>
        <v>52.967470205712672</v>
      </c>
      <c r="CJ323" s="262">
        <f t="shared" si="195"/>
        <v>36.052490130409808</v>
      </c>
      <c r="CK323" s="262">
        <f t="shared" si="196"/>
        <v>17.124225900373474</v>
      </c>
      <c r="CL323" s="262">
        <f t="shared" si="197"/>
        <v>11.446312160619522</v>
      </c>
      <c r="CM323" s="262">
        <f t="shared" si="198"/>
        <v>18.204386781143402</v>
      </c>
      <c r="CN323" s="262">
        <f>CD323*parameters!J$4+CE323*parameters!K$4+CF323*parameters!L$4+CG323*parameters!M$4+CH323*parameters!N$4+CI323*parameters!O$4+CJ323*parameters!P$4+CK323*parameters!Q$4+CL323*parameters!R$4+CM323*parameters!S$4</f>
        <v>33184.182292097248</v>
      </c>
      <c r="CO323" s="262">
        <f t="shared" si="199"/>
        <v>26252.419634845457</v>
      </c>
      <c r="CP323" s="262">
        <f t="shared" si="200"/>
        <v>5266.798221926013</v>
      </c>
      <c r="CQ323" s="262">
        <f t="shared" si="201"/>
        <v>1480.0690924806709</v>
      </c>
      <c r="CR323" s="262">
        <f t="shared" si="202"/>
        <v>165.86199872869736</v>
      </c>
      <c r="CS323" s="262">
        <f t="shared" si="203"/>
        <v>19.033344116407893</v>
      </c>
      <c r="CT323" s="349" t="s">
        <v>4673</v>
      </c>
      <c r="CU323" t="s">
        <v>4674</v>
      </c>
      <c r="CV323" t="s">
        <v>4675</v>
      </c>
      <c r="CW323">
        <v>70220</v>
      </c>
      <c r="CX323" s="262">
        <v>0.11037826010412213</v>
      </c>
      <c r="CY323">
        <v>4328</v>
      </c>
      <c r="CZ323">
        <v>0.93836514000000004</v>
      </c>
      <c r="DA323">
        <v>43691</v>
      </c>
      <c r="DB323">
        <v>25676</v>
      </c>
      <c r="DC323">
        <v>288</v>
      </c>
      <c r="DD323">
        <v>455</v>
      </c>
      <c r="DE323">
        <v>45</v>
      </c>
      <c r="DF323">
        <v>67</v>
      </c>
      <c r="DG323">
        <v>40997</v>
      </c>
      <c r="DH323">
        <v>24093</v>
      </c>
      <c r="DI323">
        <v>270</v>
      </c>
      <c r="DJ323">
        <v>427</v>
      </c>
      <c r="DK323">
        <v>44</v>
      </c>
      <c r="DL323">
        <v>64</v>
      </c>
      <c r="DM323" s="262">
        <v>2694</v>
      </c>
      <c r="DN323" s="262">
        <v>1583</v>
      </c>
      <c r="DO323" s="262">
        <v>18</v>
      </c>
      <c r="DP323" s="262">
        <v>28</v>
      </c>
      <c r="DQ323" s="262">
        <v>1</v>
      </c>
      <c r="DR323" s="262">
        <v>3</v>
      </c>
      <c r="DS323" s="262">
        <v>0.62220165195101107</v>
      </c>
      <c r="DT323" s="262">
        <v>0.36565081173454855</v>
      </c>
      <c r="DU323" s="262">
        <v>4.1013956137852465E-3</v>
      </c>
      <c r="DV323" s="262">
        <v>6.4796354315009965E-3</v>
      </c>
      <c r="DW323" s="262">
        <v>6.4084306465394473E-4</v>
      </c>
      <c r="DX323" s="262">
        <v>9.5414411848476213E-4</v>
      </c>
      <c r="DY323" s="262">
        <v>2853.01</v>
      </c>
      <c r="DZ323" s="262">
        <v>1119.71</v>
      </c>
      <c r="EA323" s="262">
        <v>5.53</v>
      </c>
      <c r="EB323" s="262">
        <v>262.05</v>
      </c>
      <c r="EC323" s="262">
        <v>49.98</v>
      </c>
      <c r="ED323" s="262">
        <v>46.95</v>
      </c>
      <c r="EE323" s="262">
        <f t="shared" ref="EE323:EE386" si="208">DY323/SUM($DY323:$ED323)</f>
        <v>0.65779541320151358</v>
      </c>
      <c r="EF323" s="262">
        <f t="shared" ref="EF323:EF386" si="209">DZ323/SUM($DY323:$ED323)</f>
        <v>0.25816246775015395</v>
      </c>
      <c r="EG323" s="262">
        <f t="shared" ref="EG323:EG386" si="210">EA323/SUM($DY323:$ED323)</f>
        <v>1.2750073203404019E-3</v>
      </c>
      <c r="EH323" s="262">
        <f t="shared" ref="EH323:EH386" si="211">EB323/SUM($DY323:$ED323)</f>
        <v>6.0418746527161352E-2</v>
      </c>
      <c r="EI323" s="262">
        <f t="shared" ref="EI323:EI386" si="212">EC323/SUM($DY323:$ED323)</f>
        <v>1.1523483882570212E-2</v>
      </c>
      <c r="EJ323" s="262">
        <f t="shared" ref="EJ323:EJ386" si="213">ED323/SUM($DY323:$ED323)</f>
        <v>1.0824881318260735E-2</v>
      </c>
      <c r="EK323" s="262">
        <v>1.2716346E-3</v>
      </c>
      <c r="EP323" s="262">
        <v>1.2920583951648819E-3</v>
      </c>
      <c r="EQ323" s="262">
        <v>0.10367508550723623</v>
      </c>
      <c r="EU323" s="262">
        <v>1007.81</v>
      </c>
    </row>
    <row r="324" spans="1:151">
      <c r="A324" s="352">
        <v>10043</v>
      </c>
      <c r="B324" s="262">
        <v>10</v>
      </c>
      <c r="C324" s="262">
        <v>0</v>
      </c>
      <c r="D324" s="262">
        <v>43</v>
      </c>
      <c r="E324" s="262" t="s">
        <v>189</v>
      </c>
      <c r="F324" s="262" t="s">
        <v>2829</v>
      </c>
      <c r="G324" s="262" t="s">
        <v>2830</v>
      </c>
      <c r="H324" s="262" t="s">
        <v>2202</v>
      </c>
      <c r="I324" s="262">
        <v>2.2516968846488365E-3</v>
      </c>
      <c r="J324" s="262">
        <v>1.5061728395061729</v>
      </c>
      <c r="K324" s="262">
        <v>1.5357558139534884</v>
      </c>
      <c r="L324" s="262">
        <v>1.6637298865734635</v>
      </c>
      <c r="M324" s="262">
        <v>1.6307893020221786</v>
      </c>
      <c r="N324" s="262">
        <v>1.3804060017652251</v>
      </c>
      <c r="O324" s="262">
        <v>2.0410367170626351</v>
      </c>
      <c r="P324" s="262">
        <v>1.8550548112058465</v>
      </c>
      <c r="Q324" s="262">
        <v>1.3757637474541751</v>
      </c>
      <c r="R324" s="262">
        <v>1.3963838664812238</v>
      </c>
      <c r="S324" s="262">
        <v>1.3421052631578947</v>
      </c>
      <c r="T324" s="262">
        <v>1.3421052631578947</v>
      </c>
      <c r="U324">
        <v>7614</v>
      </c>
      <c r="V324">
        <v>6880</v>
      </c>
      <c r="W324">
        <v>18955</v>
      </c>
      <c r="X324">
        <v>4199</v>
      </c>
      <c r="Y324">
        <v>3031</v>
      </c>
      <c r="Z324">
        <v>1701</v>
      </c>
      <c r="AA324">
        <v>1254</v>
      </c>
      <c r="AB324">
        <v>0</v>
      </c>
      <c r="AC324">
        <v>11468</v>
      </c>
      <c r="AD324">
        <v>10566</v>
      </c>
      <c r="AE324">
        <v>31536</v>
      </c>
      <c r="AF324">
        <v>6564</v>
      </c>
      <c r="AG324">
        <v>5881</v>
      </c>
      <c r="AH324">
        <v>2355</v>
      </c>
      <c r="AI324" s="262">
        <v>1683</v>
      </c>
      <c r="AJ324" s="262">
        <v>0</v>
      </c>
      <c r="AK324" s="262">
        <v>0.6433064213293278</v>
      </c>
      <c r="AL324" s="262">
        <v>0.25666541494555012</v>
      </c>
      <c r="AM324" s="262">
        <v>8.7706533984228313E-2</v>
      </c>
      <c r="AN324" s="262">
        <v>1.0045061960195268E-2</v>
      </c>
      <c r="AO324" s="262">
        <v>2.2765677806984605E-3</v>
      </c>
      <c r="AP324" s="262">
        <v>1.9468227619546859E-2</v>
      </c>
      <c r="AQ324" s="262">
        <v>9.2506843729978444E-2</v>
      </c>
      <c r="AR324" s="262">
        <v>0.20338983050847459</v>
      </c>
      <c r="AS324" s="262">
        <v>0.21222843497000407</v>
      </c>
      <c r="AT324" s="262">
        <v>0.15105713786475625</v>
      </c>
      <c r="AU324" s="262">
        <v>0.14578600966858873</v>
      </c>
      <c r="AV324" s="262">
        <v>8.0348302172520245E-2</v>
      </c>
      <c r="AW324" s="262">
        <v>3.8601549303978099E-2</v>
      </c>
      <c r="AX324" s="262">
        <v>2.2191158483312948E-2</v>
      </c>
      <c r="AY324" s="262">
        <v>3.4422505678839768E-2</v>
      </c>
      <c r="AZ324" s="262">
        <v>27410</v>
      </c>
      <c r="BA324" s="262">
        <v>10936</v>
      </c>
      <c r="BB324" s="262">
        <v>3737</v>
      </c>
      <c r="BC324" s="262">
        <v>428</v>
      </c>
      <c r="BD324" s="262">
        <v>97</v>
      </c>
      <c r="BE324" s="262">
        <v>68676</v>
      </c>
      <c r="BF324" s="262">
        <v>1</v>
      </c>
      <c r="BG324" s="262">
        <v>2</v>
      </c>
      <c r="BH324" s="262">
        <v>3.12</v>
      </c>
      <c r="BI324" s="262">
        <v>8.1</v>
      </c>
      <c r="BJ324" s="262">
        <v>44</v>
      </c>
      <c r="BK324" s="262">
        <f t="shared" ref="BK324:BK387" si="214">ROUND(AZ324+BA324*2+BB324*BH324+BC324*BI324+BD324*BJ324,0)</f>
        <v>68676</v>
      </c>
      <c r="BL324" s="262">
        <f t="shared" ref="BL324:BL387" si="215">BK324-BE324</f>
        <v>0</v>
      </c>
      <c r="BM324" s="274">
        <f t="shared" ref="BM324:BM387" si="216">BL324/BE324</f>
        <v>0</v>
      </c>
      <c r="BN324" s="262">
        <f t="shared" ref="BN324:BN387" si="217">AZ324/SUM($AZ$3:$BD$414)</f>
        <v>1.4485310647818395E-3</v>
      </c>
      <c r="BO324" s="262">
        <f t="shared" si="204"/>
        <v>5.7793271522999618E-4</v>
      </c>
      <c r="BP324" s="262">
        <f t="shared" si="205"/>
        <v>1.9748852933563422E-4</v>
      </c>
      <c r="BQ324" s="262">
        <f t="shared" si="206"/>
        <v>2.2618434721876223E-5</v>
      </c>
      <c r="BR324" s="262">
        <f t="shared" si="207"/>
        <v>5.1261405794906395E-6</v>
      </c>
      <c r="BS324" s="262">
        <f t="shared" ref="BS324:BS387" si="218">BN324*107000</f>
        <v>154.99282393165683</v>
      </c>
      <c r="BT324" s="262">
        <f t="shared" ref="BT324:BT387" si="219">BO324*107000</f>
        <v>61.838800529609593</v>
      </c>
      <c r="BU324" s="262">
        <f t="shared" ref="BU324:BU387" si="220">BP324*107000</f>
        <v>21.131272638912861</v>
      </c>
      <c r="BV324" s="262">
        <f t="shared" ref="BV324:BV387" si="221">BQ324*107000</f>
        <v>2.4201725152407558</v>
      </c>
      <c r="BW324" s="262">
        <f t="shared" ref="BW324:BW387" si="222">BR324*107000</f>
        <v>0.54849704200549843</v>
      </c>
      <c r="BX324" s="262">
        <f t="shared" ref="BX324:BX387" si="223">BS324*BF324</f>
        <v>154.99282393165683</v>
      </c>
      <c r="BY324" s="262">
        <f t="shared" ref="BY324:BY387" si="224">BT324*BG324</f>
        <v>123.67760105921919</v>
      </c>
      <c r="BZ324" s="262">
        <f t="shared" ref="BZ324:BZ387" si="225">BU324*BH324</f>
        <v>65.929570633408133</v>
      </c>
      <c r="CA324" s="262">
        <f t="shared" ref="CA324:CA387" si="226">BV324*BI324</f>
        <v>19.603397373450122</v>
      </c>
      <c r="CB324" s="262">
        <f t="shared" ref="CB324:CB387" si="227">BW324*BJ324</f>
        <v>24.133869848241929</v>
      </c>
      <c r="CC324" s="262">
        <f t="shared" ref="CC324:CC387" si="228">SUM(BX324:CB324)</f>
        <v>388.33726284597617</v>
      </c>
      <c r="CD324" s="262">
        <f t="shared" ref="CD324:CD387" si="229">$CC324*AP324</f>
        <v>7.5602382262372618</v>
      </c>
      <c r="CE324" s="262">
        <f t="shared" ref="CE324:CE387" si="230">$CC324*AQ324</f>
        <v>35.923854488620279</v>
      </c>
      <c r="CF324" s="262">
        <f t="shared" ref="CF324:CF387" si="231">$CC324*AR324</f>
        <v>78.983850070368035</v>
      </c>
      <c r="CG324" s="262">
        <f t="shared" ref="CG324:CG387" si="232">$CC324*AS324</f>
        <v>82.41620953433663</v>
      </c>
      <c r="CH324" s="262">
        <f t="shared" ref="CH324:CH387" si="233">$CC324*AT324</f>
        <v>58.661115451746703</v>
      </c>
      <c r="CI324" s="262">
        <f t="shared" ref="CI324:CI387" si="234">$CC324*AU324</f>
        <v>56.614139955936764</v>
      </c>
      <c r="CJ324" s="262">
        <f t="shared" ref="CJ324:CJ387" si="235">$CC324*AV324</f>
        <v>31.202239739997911</v>
      </c>
      <c r="CK324" s="262">
        <f t="shared" ref="CK324:CK387" si="236">$CC324*AW324</f>
        <v>14.990419998320851</v>
      </c>
      <c r="CL324" s="262">
        <f t="shared" ref="CL324:CL387" si="237">$CC324*AX324</f>
        <v>8.6176537447910135</v>
      </c>
      <c r="CM324" s="262">
        <f t="shared" ref="CM324:CM387" si="238">$CC324*AY324</f>
        <v>13.367541635620707</v>
      </c>
      <c r="CN324" s="262">
        <f>CD324*parameters!J$4+CE324*parameters!K$4+CF324*parameters!L$4+CG324*parameters!M$4+CH324*parameters!N$4+CI324*parameters!O$4+CJ324*parameters!P$4+CK324*parameters!Q$4+CL324*parameters!R$4+CM324*parameters!S$4</f>
        <v>40029.227829691918</v>
      </c>
      <c r="CO324" s="262">
        <f t="shared" ref="CO324:CO387" si="239">$CN324*AK324</f>
        <v>25751.059303695441</v>
      </c>
      <c r="CP324" s="262">
        <f t="shared" ref="CP324:CP387" si="240">$CN324*AL324</f>
        <v>10274.118370857839</v>
      </c>
      <c r="CQ324" s="262">
        <f t="shared" ref="CQ324:CQ387" si="241">$CN324*AM324</f>
        <v>3510.8248310072918</v>
      </c>
      <c r="CR324" s="262">
        <f t="shared" ref="CR324:CR387" si="242">$CN324*AN324</f>
        <v>402.09607376802808</v>
      </c>
      <c r="CS324" s="262">
        <f t="shared" ref="CS324:CS387" si="243">$CN324*AO324</f>
        <v>91.129250363314782</v>
      </c>
      <c r="CT324" s="349" t="s">
        <v>4676</v>
      </c>
      <c r="CU324" t="s">
        <v>4677</v>
      </c>
      <c r="CV324" t="s">
        <v>4678</v>
      </c>
      <c r="CW324">
        <v>85484</v>
      </c>
      <c r="CX324" s="262">
        <v>0.1343716204320817</v>
      </c>
      <c r="CY324">
        <v>5383</v>
      </c>
      <c r="CZ324">
        <v>0.93702914999999998</v>
      </c>
      <c r="DA324">
        <v>59747</v>
      </c>
      <c r="DB324">
        <v>24381</v>
      </c>
      <c r="DC324">
        <v>494</v>
      </c>
      <c r="DD324">
        <v>634</v>
      </c>
      <c r="DE324">
        <v>143</v>
      </c>
      <c r="DF324">
        <v>88</v>
      </c>
      <c r="DG324">
        <v>55986</v>
      </c>
      <c r="DH324">
        <v>22847</v>
      </c>
      <c r="DI324">
        <v>464</v>
      </c>
      <c r="DJ324">
        <v>595</v>
      </c>
      <c r="DK324">
        <v>133</v>
      </c>
      <c r="DL324">
        <v>81</v>
      </c>
      <c r="DM324" s="262">
        <v>3761</v>
      </c>
      <c r="DN324" s="262">
        <v>1534</v>
      </c>
      <c r="DO324" s="262">
        <v>30</v>
      </c>
      <c r="DP324" s="262">
        <v>39</v>
      </c>
      <c r="DQ324" s="262">
        <v>10</v>
      </c>
      <c r="DR324" s="262">
        <v>7</v>
      </c>
      <c r="DS324" s="262">
        <v>0.69892611482850597</v>
      </c>
      <c r="DT324" s="262">
        <v>0.28521126760563381</v>
      </c>
      <c r="DU324" s="262">
        <v>5.7788592017219594E-3</v>
      </c>
      <c r="DV324" s="262">
        <v>7.4165925787281831E-3</v>
      </c>
      <c r="DW324" s="262">
        <v>1.6728276636563566E-3</v>
      </c>
      <c r="DX324" s="262">
        <v>1.0294324084039119E-3</v>
      </c>
      <c r="DY324" s="262">
        <v>3473.17</v>
      </c>
      <c r="DZ324" s="262">
        <v>1363.11</v>
      </c>
      <c r="EA324" s="262">
        <v>6.73</v>
      </c>
      <c r="EB324" s="262">
        <v>319.02999999999997</v>
      </c>
      <c r="EC324" s="262">
        <v>60.84</v>
      </c>
      <c r="ED324" s="262">
        <v>57.15</v>
      </c>
      <c r="EE324" s="262">
        <f t="shared" si="208"/>
        <v>0.65779361102114964</v>
      </c>
      <c r="EF324" s="262">
        <f t="shared" si="209"/>
        <v>0.2581633058903075</v>
      </c>
      <c r="EG324" s="262">
        <f t="shared" si="210"/>
        <v>1.2746139699963829E-3</v>
      </c>
      <c r="EH324" s="262">
        <f t="shared" si="211"/>
        <v>6.0422005178000893E-2</v>
      </c>
      <c r="EI324" s="262">
        <f t="shared" si="212"/>
        <v>1.152266180305794E-2</v>
      </c>
      <c r="EJ324" s="262">
        <f t="shared" si="213"/>
        <v>1.0823802137487857E-2</v>
      </c>
      <c r="EK324" s="262">
        <v>1.548055E-3</v>
      </c>
      <c r="EP324" s="262">
        <v>1.6897020953634994E-3</v>
      </c>
      <c r="EQ324" s="262">
        <v>0.13558211445715035</v>
      </c>
      <c r="EU324" s="262">
        <v>1317.97</v>
      </c>
    </row>
    <row r="325" spans="1:151">
      <c r="A325" s="352">
        <v>10044</v>
      </c>
      <c r="B325" s="262">
        <v>10</v>
      </c>
      <c r="C325" s="262">
        <v>0</v>
      </c>
      <c r="D325" s="262">
        <v>44</v>
      </c>
      <c r="E325" s="262" t="s">
        <v>189</v>
      </c>
      <c r="F325" s="262" t="s">
        <v>2831</v>
      </c>
      <c r="G325" s="262" t="s">
        <v>2832</v>
      </c>
      <c r="H325" s="262" t="s">
        <v>2202</v>
      </c>
      <c r="I325" s="262">
        <v>3.4562870740190389E-3</v>
      </c>
      <c r="J325" s="262">
        <v>1.3470748299319728</v>
      </c>
      <c r="K325" s="262">
        <v>1.3606116076235597</v>
      </c>
      <c r="L325" s="262">
        <v>1.4535133767630131</v>
      </c>
      <c r="M325" s="262">
        <v>1.4784631288766368</v>
      </c>
      <c r="N325" s="262">
        <v>1.3540553666828559</v>
      </c>
      <c r="O325" s="262">
        <v>1.6937728937728938</v>
      </c>
      <c r="P325" s="262">
        <v>1.7054238389087366</v>
      </c>
      <c r="Q325" s="262">
        <v>1.4272326350606395</v>
      </c>
      <c r="R325" s="262">
        <v>1.4529702970297029</v>
      </c>
      <c r="S325" s="262">
        <v>1.6292134831460674</v>
      </c>
      <c r="T325" s="262">
        <v>1.6292134831460674</v>
      </c>
      <c r="U325">
        <v>7350</v>
      </c>
      <c r="V325">
        <v>9287</v>
      </c>
      <c r="W325">
        <v>31622</v>
      </c>
      <c r="X325">
        <v>7863</v>
      </c>
      <c r="Y325">
        <v>5809</v>
      </c>
      <c r="Z325">
        <v>3026</v>
      </c>
      <c r="AA325">
        <v>2448</v>
      </c>
      <c r="AB325">
        <v>0</v>
      </c>
      <c r="AC325">
        <v>9901</v>
      </c>
      <c r="AD325">
        <v>12636</v>
      </c>
      <c r="AE325">
        <v>45963</v>
      </c>
      <c r="AF325">
        <v>11369</v>
      </c>
      <c r="AG325">
        <v>9875</v>
      </c>
      <c r="AH325">
        <v>4350</v>
      </c>
      <c r="AI325" s="262">
        <v>3988</v>
      </c>
      <c r="AJ325" s="262">
        <v>0</v>
      </c>
      <c r="AK325" s="262">
        <v>0.72158343781535728</v>
      </c>
      <c r="AL325" s="262">
        <v>0.20461147977126082</v>
      </c>
      <c r="AM325" s="262">
        <v>6.4646341090486531E-2</v>
      </c>
      <c r="AN325" s="262">
        <v>7.0181340020182871E-3</v>
      </c>
      <c r="AO325" s="262">
        <v>2.1406073208770373E-3</v>
      </c>
      <c r="AP325" s="262">
        <v>1.483879813117624E-2</v>
      </c>
      <c r="AQ325" s="262">
        <v>6.3447199400963938E-2</v>
      </c>
      <c r="AR325" s="262">
        <v>0.1576160896022949</v>
      </c>
      <c r="AS325" s="262">
        <v>0.1839610204705808</v>
      </c>
      <c r="AT325" s="262">
        <v>0.16284710870184246</v>
      </c>
      <c r="AU325" s="262">
        <v>0.17354116790938526</v>
      </c>
      <c r="AV325" s="262">
        <v>0.11119079509381032</v>
      </c>
      <c r="AW325" s="262">
        <v>5.2721500964996469E-2</v>
      </c>
      <c r="AX325" s="262">
        <v>3.2092724032103268E-2</v>
      </c>
      <c r="AY325" s="262">
        <v>4.774359569284637E-2</v>
      </c>
      <c r="AZ325" s="262">
        <v>47193</v>
      </c>
      <c r="BA325" s="262">
        <v>13382</v>
      </c>
      <c r="BB325" s="262">
        <v>4228</v>
      </c>
      <c r="BC325" s="262">
        <v>459</v>
      </c>
      <c r="BD325" s="262">
        <v>140</v>
      </c>
      <c r="BE325" s="262">
        <v>94825</v>
      </c>
      <c r="BF325" s="262">
        <v>1</v>
      </c>
      <c r="BG325" s="262">
        <v>2</v>
      </c>
      <c r="BH325" s="262">
        <v>3.4</v>
      </c>
      <c r="BI325" s="262">
        <v>8.5</v>
      </c>
      <c r="BJ325" s="262">
        <v>19</v>
      </c>
      <c r="BK325" s="262">
        <f t="shared" si="214"/>
        <v>94894</v>
      </c>
      <c r="BL325" s="262">
        <f t="shared" si="215"/>
        <v>69</v>
      </c>
      <c r="BM325" s="274">
        <f t="shared" si="216"/>
        <v>7.2765620880569466E-4</v>
      </c>
      <c r="BN325" s="262">
        <f t="shared" si="217"/>
        <v>2.4939995089474404E-3</v>
      </c>
      <c r="BO325" s="262">
        <f t="shared" si="204"/>
        <v>7.0719601272931684E-4</v>
      </c>
      <c r="BP325" s="262">
        <f t="shared" si="205"/>
        <v>2.2343631309367445E-4</v>
      </c>
      <c r="BQ325" s="262">
        <f t="shared" si="206"/>
        <v>2.4256685834909314E-5</v>
      </c>
      <c r="BR325" s="262">
        <f t="shared" si="207"/>
        <v>7.3985534136978299E-6</v>
      </c>
      <c r="BS325" s="262">
        <f t="shared" si="218"/>
        <v>266.8579474573761</v>
      </c>
      <c r="BT325" s="262">
        <f t="shared" si="219"/>
        <v>75.669973362036899</v>
      </c>
      <c r="BU325" s="262">
        <f t="shared" si="220"/>
        <v>23.907685501023167</v>
      </c>
      <c r="BV325" s="262">
        <f t="shared" si="221"/>
        <v>2.5954653843352964</v>
      </c>
      <c r="BW325" s="262">
        <f t="shared" si="222"/>
        <v>0.79164521526566778</v>
      </c>
      <c r="BX325" s="262">
        <f t="shared" si="223"/>
        <v>266.8579474573761</v>
      </c>
      <c r="BY325" s="262">
        <f t="shared" si="224"/>
        <v>151.3399467240738</v>
      </c>
      <c r="BZ325" s="262">
        <f t="shared" si="225"/>
        <v>81.286130703478761</v>
      </c>
      <c r="CA325" s="262">
        <f t="shared" si="226"/>
        <v>22.06145576685002</v>
      </c>
      <c r="CB325" s="262">
        <f t="shared" si="227"/>
        <v>15.041259090047689</v>
      </c>
      <c r="CC325" s="262">
        <f t="shared" si="228"/>
        <v>536.58673974182636</v>
      </c>
      <c r="CD325" s="262">
        <f t="shared" si="229"/>
        <v>7.9623023108949651</v>
      </c>
      <c r="CE325" s="262">
        <f t="shared" si="230"/>
        <v>34.044925872312795</v>
      </c>
      <c r="CF325" s="262">
        <f t="shared" si="231"/>
        <v>84.574703650551001</v>
      </c>
      <c r="CG325" s="262">
        <f t="shared" si="232"/>
        <v>98.711044213888329</v>
      </c>
      <c r="CH325" s="262">
        <f t="shared" si="233"/>
        <v>87.381599134704445</v>
      </c>
      <c r="CI325" s="262">
        <f t="shared" si="234"/>
        <v>93.119889499485893</v>
      </c>
      <c r="CJ325" s="262">
        <f t="shared" si="235"/>
        <v>59.663506228689137</v>
      </c>
      <c r="CK325" s="262">
        <f t="shared" si="236"/>
        <v>28.289658317103008</v>
      </c>
      <c r="CL325" s="262">
        <f t="shared" si="237"/>
        <v>17.220530157820452</v>
      </c>
      <c r="CM325" s="262">
        <f t="shared" si="238"/>
        <v>25.618580356376338</v>
      </c>
      <c r="CN325" s="262">
        <f>CD325*parameters!J$4+CE325*parameters!K$4+CF325*parameters!L$4+CG325*parameters!M$4+CH325*parameters!N$4+CI325*parameters!O$4+CJ325*parameters!P$4+CK325*parameters!Q$4+CL325*parameters!R$4+CM325*parameters!S$4</f>
        <v>60717.902935559039</v>
      </c>
      <c r="CO325" s="262">
        <f t="shared" si="239"/>
        <v>43813.033137179867</v>
      </c>
      <c r="CP325" s="262">
        <f t="shared" si="240"/>
        <v>12423.579968252516</v>
      </c>
      <c r="CQ325" s="262">
        <f t="shared" si="241"/>
        <v>3925.1902634712033</v>
      </c>
      <c r="CR325" s="262">
        <f t="shared" si="242"/>
        <v>426.12637912329285</v>
      </c>
      <c r="CS325" s="262">
        <f t="shared" si="243"/>
        <v>129.97318753215905</v>
      </c>
      <c r="CT325" s="349" t="s">
        <v>4679</v>
      </c>
      <c r="CU325" t="s">
        <v>4680</v>
      </c>
      <c r="CV325" t="s">
        <v>4681</v>
      </c>
      <c r="CW325">
        <v>131971</v>
      </c>
      <c r="CX325" s="262">
        <v>0.20744416639420538</v>
      </c>
      <c r="CY325">
        <v>8362</v>
      </c>
      <c r="CZ325">
        <v>0.93663759000000002</v>
      </c>
      <c r="DA325">
        <v>90859</v>
      </c>
      <c r="DB325">
        <v>39631</v>
      </c>
      <c r="DC325">
        <v>523</v>
      </c>
      <c r="DD325">
        <v>740</v>
      </c>
      <c r="DE325">
        <v>97</v>
      </c>
      <c r="DF325">
        <v>123</v>
      </c>
      <c r="DG325">
        <v>85103</v>
      </c>
      <c r="DH325">
        <v>37119</v>
      </c>
      <c r="DI325">
        <v>488</v>
      </c>
      <c r="DJ325">
        <v>693</v>
      </c>
      <c r="DK325">
        <v>92</v>
      </c>
      <c r="DL325">
        <v>117</v>
      </c>
      <c r="DM325" s="262">
        <v>5756</v>
      </c>
      <c r="DN325" s="262">
        <v>2512</v>
      </c>
      <c r="DO325" s="262">
        <v>35</v>
      </c>
      <c r="DP325" s="262">
        <v>47</v>
      </c>
      <c r="DQ325" s="262">
        <v>5</v>
      </c>
      <c r="DR325" s="262">
        <v>6</v>
      </c>
      <c r="DS325" s="262">
        <v>0.68847701388941507</v>
      </c>
      <c r="DT325" s="262">
        <v>0.30030082366580535</v>
      </c>
      <c r="DU325" s="262">
        <v>3.9629918694258585E-3</v>
      </c>
      <c r="DV325" s="262">
        <v>5.6072925112335284E-3</v>
      </c>
      <c r="DW325" s="262">
        <v>7.350099643103409E-4</v>
      </c>
      <c r="DX325" s="262">
        <v>9.3202294443476218E-4</v>
      </c>
      <c r="DY325" s="262">
        <v>5361.92</v>
      </c>
      <c r="DZ325" s="262">
        <v>2104.38</v>
      </c>
      <c r="EA325" s="262">
        <v>10.39</v>
      </c>
      <c r="EB325" s="262">
        <v>492.5</v>
      </c>
      <c r="EC325" s="262">
        <v>93.92</v>
      </c>
      <c r="ED325" s="262">
        <v>88.23</v>
      </c>
      <c r="EE325" s="262">
        <f t="shared" si="208"/>
        <v>0.65779614149330046</v>
      </c>
      <c r="EF325" s="262">
        <f t="shared" si="209"/>
        <v>0.25816368842423454</v>
      </c>
      <c r="EG325" s="262">
        <f t="shared" si="210"/>
        <v>1.2746370535396635E-3</v>
      </c>
      <c r="EH325" s="262">
        <f t="shared" si="211"/>
        <v>6.0419513846803101E-2</v>
      </c>
      <c r="EI325" s="262">
        <f t="shared" si="212"/>
        <v>1.1522031960389334E-2</v>
      </c>
      <c r="EJ325" s="262">
        <f t="shared" si="213"/>
        <v>1.0823987221732868E-2</v>
      </c>
      <c r="EK325" s="262">
        <v>2.3899016E-3</v>
      </c>
      <c r="EP325" s="262">
        <v>2.466986752287249E-3</v>
      </c>
      <c r="EQ325" s="262">
        <v>0.1979516277636669</v>
      </c>
      <c r="EU325" s="262">
        <v>1924.25</v>
      </c>
    </row>
    <row r="326" spans="1:151">
      <c r="A326" s="352">
        <v>10045</v>
      </c>
      <c r="B326" s="262">
        <v>10</v>
      </c>
      <c r="C326" s="262">
        <v>0</v>
      </c>
      <c r="D326" s="262">
        <v>45</v>
      </c>
      <c r="E326" s="262" t="s">
        <v>189</v>
      </c>
      <c r="F326" s="262" t="s">
        <v>2833</v>
      </c>
      <c r="G326" s="262" t="s">
        <v>2834</v>
      </c>
      <c r="H326" s="262" t="s">
        <v>2202</v>
      </c>
      <c r="I326" s="262">
        <v>2.5126015861018807E-3</v>
      </c>
      <c r="J326" s="262">
        <v>1.3826177285318559</v>
      </c>
      <c r="K326" s="262">
        <v>1.4368367495275476</v>
      </c>
      <c r="L326" s="262">
        <v>1.5197163611207194</v>
      </c>
      <c r="M326" s="262">
        <v>1.6702612029714834</v>
      </c>
      <c r="N326" s="262">
        <v>1.3956121726822364</v>
      </c>
      <c r="O326" s="262">
        <v>2.0456176319835984</v>
      </c>
      <c r="P326" s="262">
        <v>1.7256162915326902</v>
      </c>
      <c r="Q326" s="262">
        <v>1.4168026101141924</v>
      </c>
      <c r="R326" s="262">
        <v>1.3043478260869565</v>
      </c>
      <c r="S326" s="262">
        <v>1.6949806949806949</v>
      </c>
      <c r="T326" s="262">
        <v>1.6949806949806949</v>
      </c>
      <c r="U326">
        <v>5776</v>
      </c>
      <c r="V326">
        <v>6879</v>
      </c>
      <c r="W326">
        <v>23128</v>
      </c>
      <c r="X326">
        <v>5586</v>
      </c>
      <c r="Y326">
        <v>3817</v>
      </c>
      <c r="Z326">
        <v>2100</v>
      </c>
      <c r="AA326">
        <v>1425</v>
      </c>
      <c r="AB326">
        <v>0</v>
      </c>
      <c r="AC326">
        <v>7986</v>
      </c>
      <c r="AD326">
        <v>9884</v>
      </c>
      <c r="AE326">
        <v>35148</v>
      </c>
      <c r="AF326">
        <v>8942</v>
      </c>
      <c r="AG326">
        <v>7211</v>
      </c>
      <c r="AH326">
        <v>2877</v>
      </c>
      <c r="AI326" s="262">
        <v>2415</v>
      </c>
      <c r="AJ326" s="262">
        <v>0</v>
      </c>
      <c r="AK326" s="262">
        <v>0.71361867704280157</v>
      </c>
      <c r="AL326" s="262">
        <v>0.21047428751708908</v>
      </c>
      <c r="AM326" s="262">
        <v>6.4507308865285523E-2</v>
      </c>
      <c r="AN326" s="262">
        <v>7.8662319907456101E-3</v>
      </c>
      <c r="AO326" s="262">
        <v>3.5334945840782418E-3</v>
      </c>
      <c r="AP326" s="262">
        <v>3.4254418033578433E-2</v>
      </c>
      <c r="AQ326" s="262">
        <v>7.6427497344351406E-2</v>
      </c>
      <c r="AR326" s="262">
        <v>0.17109274766509858</v>
      </c>
      <c r="AS326" s="262">
        <v>0.18746809772786843</v>
      </c>
      <c r="AT326" s="262">
        <v>0.15391725412832646</v>
      </c>
      <c r="AU326" s="262">
        <v>0.15700746340723165</v>
      </c>
      <c r="AV326" s="262">
        <v>9.8486625187964735E-2</v>
      </c>
      <c r="AW326" s="262">
        <v>4.7401603046063431E-2</v>
      </c>
      <c r="AX326" s="262">
        <v>3.0143336046463503E-2</v>
      </c>
      <c r="AY326" s="262">
        <v>4.3800957413053378E-2</v>
      </c>
      <c r="AZ326" s="262">
        <v>33929</v>
      </c>
      <c r="BA326" s="262">
        <v>10007</v>
      </c>
      <c r="BB326" s="262">
        <v>3067</v>
      </c>
      <c r="BC326" s="262">
        <v>374</v>
      </c>
      <c r="BD326" s="262">
        <v>168</v>
      </c>
      <c r="BE326" s="262">
        <v>72518</v>
      </c>
      <c r="BF326" s="262">
        <v>1</v>
      </c>
      <c r="BG326" s="262">
        <v>2</v>
      </c>
      <c r="BH326" s="262">
        <v>3.9</v>
      </c>
      <c r="BI326" s="262">
        <v>7.3</v>
      </c>
      <c r="BJ326" s="262">
        <v>23</v>
      </c>
      <c r="BK326" s="262">
        <f t="shared" si="214"/>
        <v>72499</v>
      </c>
      <c r="BL326" s="262">
        <f t="shared" si="215"/>
        <v>-19</v>
      </c>
      <c r="BM326" s="274">
        <f t="shared" si="216"/>
        <v>-2.6200391626906422E-4</v>
      </c>
      <c r="BN326" s="262">
        <f t="shared" si="217"/>
        <v>1.793039419809669E-3</v>
      </c>
      <c r="BO326" s="262">
        <f t="shared" si="204"/>
        <v>5.2883802864910133E-4</v>
      </c>
      <c r="BP326" s="262">
        <f t="shared" si="205"/>
        <v>1.620811665700803E-4</v>
      </c>
      <c r="BQ326" s="262">
        <f t="shared" si="206"/>
        <v>1.9764706976592773E-5</v>
      </c>
      <c r="BR326" s="262">
        <f t="shared" si="207"/>
        <v>8.8782640964373955E-6</v>
      </c>
      <c r="BS326" s="262">
        <f t="shared" si="218"/>
        <v>191.85521791963458</v>
      </c>
      <c r="BT326" s="262">
        <f t="shared" si="219"/>
        <v>56.585669065453843</v>
      </c>
      <c r="BU326" s="262">
        <f t="shared" si="220"/>
        <v>17.342684822998592</v>
      </c>
      <c r="BV326" s="262">
        <f t="shared" si="221"/>
        <v>2.1148236464954269</v>
      </c>
      <c r="BW326" s="262">
        <f t="shared" si="222"/>
        <v>0.94997425831880133</v>
      </c>
      <c r="BX326" s="262">
        <f t="shared" si="223"/>
        <v>191.85521791963458</v>
      </c>
      <c r="BY326" s="262">
        <f t="shared" si="224"/>
        <v>113.17133813090769</v>
      </c>
      <c r="BZ326" s="262">
        <f t="shared" si="225"/>
        <v>67.636470809694501</v>
      </c>
      <c r="CA326" s="262">
        <f t="shared" si="226"/>
        <v>15.438212619416616</v>
      </c>
      <c r="CB326" s="262">
        <f t="shared" si="227"/>
        <v>21.84940794133243</v>
      </c>
      <c r="CC326" s="262">
        <f t="shared" si="228"/>
        <v>409.95064742098577</v>
      </c>
      <c r="CD326" s="262">
        <f t="shared" si="229"/>
        <v>14.042620849894568</v>
      </c>
      <c r="CE326" s="262">
        <f t="shared" si="230"/>
        <v>31.331502017082531</v>
      </c>
      <c r="CF326" s="262">
        <f t="shared" si="231"/>
        <v>70.13958267434252</v>
      </c>
      <c r="CG326" s="262">
        <f t="shared" si="232"/>
        <v>76.852668034320303</v>
      </c>
      <c r="CH326" s="262">
        <f t="shared" si="233"/>
        <v>63.098477979167832</v>
      </c>
      <c r="CI326" s="262">
        <f t="shared" si="234"/>
        <v>64.365311273721346</v>
      </c>
      <c r="CJ326" s="262">
        <f t="shared" si="235"/>
        <v>40.374655758114109</v>
      </c>
      <c r="CK326" s="262">
        <f t="shared" si="236"/>
        <v>19.432317857526275</v>
      </c>
      <c r="CL326" s="262">
        <f t="shared" si="237"/>
        <v>12.35728012767605</v>
      </c>
      <c r="CM326" s="262">
        <f t="shared" si="238"/>
        <v>17.956230849140258</v>
      </c>
      <c r="CN326" s="262">
        <f>CD326*parameters!J$4+CE326*parameters!K$4+CF326*parameters!L$4+CG326*parameters!M$4+CH326*parameters!N$4+CI326*parameters!O$4+CJ326*parameters!P$4+CK326*parameters!Q$4+CL326*parameters!R$4+CM326*parameters!S$4</f>
        <v>44322.481567324299</v>
      </c>
      <c r="CO326" s="262">
        <f t="shared" si="239"/>
        <v>31629.350659327923</v>
      </c>
      <c r="CP326" s="262">
        <f t="shared" si="240"/>
        <v>9328.7427288718955</v>
      </c>
      <c r="CQ326" s="262">
        <f t="shared" si="241"/>
        <v>2859.124008139313</v>
      </c>
      <c r="CR326" s="262">
        <f t="shared" si="242"/>
        <v>348.65092241411901</v>
      </c>
      <c r="CS326" s="262">
        <f t="shared" si="243"/>
        <v>156.6132485710481</v>
      </c>
      <c r="CT326" s="349" t="s">
        <v>4682</v>
      </c>
      <c r="CU326" t="s">
        <v>4683</v>
      </c>
      <c r="CV326" t="s">
        <v>4684</v>
      </c>
      <c r="CW326">
        <v>97092</v>
      </c>
      <c r="CX326" s="262">
        <v>0.15261814340685598</v>
      </c>
      <c r="CY326">
        <v>7655</v>
      </c>
      <c r="CZ326">
        <v>0.92115725000000004</v>
      </c>
      <c r="DA326">
        <v>65693</v>
      </c>
      <c r="DB326">
        <v>29957</v>
      </c>
      <c r="DC326">
        <v>570</v>
      </c>
      <c r="DD326">
        <v>661</v>
      </c>
      <c r="DE326">
        <v>77</v>
      </c>
      <c r="DF326">
        <v>133</v>
      </c>
      <c r="DG326">
        <v>60516</v>
      </c>
      <c r="DH326">
        <v>27596</v>
      </c>
      <c r="DI326">
        <v>525</v>
      </c>
      <c r="DJ326">
        <v>610</v>
      </c>
      <c r="DK326">
        <v>71</v>
      </c>
      <c r="DL326">
        <v>124</v>
      </c>
      <c r="DM326" s="262">
        <v>5177</v>
      </c>
      <c r="DN326" s="262">
        <v>2361</v>
      </c>
      <c r="DO326" s="262">
        <v>45</v>
      </c>
      <c r="DP326" s="262">
        <v>51</v>
      </c>
      <c r="DQ326" s="262">
        <v>6</v>
      </c>
      <c r="DR326" s="262">
        <v>9</v>
      </c>
      <c r="DS326" s="262">
        <v>0.67660569356898614</v>
      </c>
      <c r="DT326" s="262">
        <v>0.30854241338112304</v>
      </c>
      <c r="DU326" s="262">
        <v>5.8707205537016438E-3</v>
      </c>
      <c r="DV326" s="262">
        <v>6.8079759403452391E-3</v>
      </c>
      <c r="DW326" s="262">
        <v>7.930622502368887E-4</v>
      </c>
      <c r="DX326" s="262">
        <v>1.3698347958637168E-3</v>
      </c>
      <c r="DY326" s="262">
        <v>3944.8</v>
      </c>
      <c r="DZ326" s="262">
        <v>1548.2</v>
      </c>
      <c r="EA326" s="262">
        <v>7.64</v>
      </c>
      <c r="EB326" s="262">
        <v>362.35</v>
      </c>
      <c r="EC326" s="262">
        <v>69.09</v>
      </c>
      <c r="ED326" s="262">
        <v>64.91</v>
      </c>
      <c r="EE326" s="262">
        <f t="shared" si="208"/>
        <v>0.65779666132509806</v>
      </c>
      <c r="EF326" s="262">
        <f t="shared" si="209"/>
        <v>0.25816284502725534</v>
      </c>
      <c r="EG326" s="262">
        <f t="shared" si="210"/>
        <v>1.2739724428421589E-3</v>
      </c>
      <c r="EH326" s="262">
        <f t="shared" si="211"/>
        <v>6.0421978359143501E-2</v>
      </c>
      <c r="EI326" s="262">
        <f t="shared" si="212"/>
        <v>1.1520779591094866E-2</v>
      </c>
      <c r="EJ326" s="262">
        <f t="shared" si="213"/>
        <v>1.0823763254566039E-2</v>
      </c>
      <c r="EK326" s="262">
        <v>1.7582677E-3</v>
      </c>
      <c r="EP326" s="262">
        <v>1.8126668175788611E-3</v>
      </c>
      <c r="EQ326" s="262">
        <v>0.14544883421049737</v>
      </c>
      <c r="EU326" s="262">
        <v>1413.88</v>
      </c>
    </row>
    <row r="327" spans="1:151">
      <c r="A327" s="352">
        <v>10046</v>
      </c>
      <c r="B327" s="262">
        <v>10</v>
      </c>
      <c r="C327" s="262">
        <v>0</v>
      </c>
      <c r="D327" s="262">
        <v>46</v>
      </c>
      <c r="E327" s="262" t="s">
        <v>189</v>
      </c>
      <c r="F327" s="262" t="s">
        <v>2835</v>
      </c>
      <c r="G327" s="262" t="s">
        <v>2836</v>
      </c>
      <c r="H327" s="262" t="s">
        <v>2202</v>
      </c>
      <c r="I327" s="262">
        <v>1.6386210407037757E-3</v>
      </c>
      <c r="J327" s="262">
        <v>1.3012048192771084</v>
      </c>
      <c r="K327" s="262">
        <v>1.3403536141445658</v>
      </c>
      <c r="L327" s="262">
        <v>1.3562201127685389</v>
      </c>
      <c r="M327" s="262">
        <v>1.4460199806638736</v>
      </c>
      <c r="N327" s="262">
        <v>1.4073426573426573</v>
      </c>
      <c r="O327" s="262">
        <v>1.684369342184671</v>
      </c>
      <c r="P327" s="262">
        <v>1.5887047268262737</v>
      </c>
      <c r="Q327" s="262">
        <v>1.3599114064230344</v>
      </c>
      <c r="R327" s="262">
        <v>1.2092050209205021</v>
      </c>
      <c r="S327" s="262">
        <v>1.3206106870229009</v>
      </c>
      <c r="T327" s="262">
        <v>1.3206106870229009</v>
      </c>
      <c r="U327">
        <v>3735</v>
      </c>
      <c r="V327">
        <v>3846</v>
      </c>
      <c r="W327">
        <v>14011</v>
      </c>
      <c r="X327">
        <v>4247</v>
      </c>
      <c r="Y327">
        <v>3286</v>
      </c>
      <c r="Z327">
        <v>1620</v>
      </c>
      <c r="AA327">
        <v>1441</v>
      </c>
      <c r="AB327">
        <v>0</v>
      </c>
      <c r="AC327">
        <v>4860</v>
      </c>
      <c r="AD327">
        <v>5155</v>
      </c>
      <c r="AE327">
        <v>19002</v>
      </c>
      <c r="AF327">
        <v>6097</v>
      </c>
      <c r="AG327">
        <v>5379</v>
      </c>
      <c r="AH327">
        <v>2095</v>
      </c>
      <c r="AI327" s="262">
        <v>1903</v>
      </c>
      <c r="AJ327" s="262">
        <v>0</v>
      </c>
      <c r="AK327" s="262">
        <v>0.72648111716709129</v>
      </c>
      <c r="AL327" s="262">
        <v>0.22149837133550487</v>
      </c>
      <c r="AM327" s="262">
        <v>4.7408649659754248E-2</v>
      </c>
      <c r="AN327" s="262">
        <v>4.0313477601831849E-3</v>
      </c>
      <c r="AO327" s="262">
        <v>5.8051407746637855E-4</v>
      </c>
      <c r="AP327" s="262">
        <v>1.0318162761447803E-2</v>
      </c>
      <c r="AQ327" s="262">
        <v>5.5946336237014956E-2</v>
      </c>
      <c r="AR327" s="262">
        <v>0.13173708482787536</v>
      </c>
      <c r="AS327" s="262">
        <v>0.16641822331951367</v>
      </c>
      <c r="AT327" s="262">
        <v>0.16516047887455163</v>
      </c>
      <c r="AU327" s="262">
        <v>0.18959332929612893</v>
      </c>
      <c r="AV327" s="262">
        <v>0.12269995807518516</v>
      </c>
      <c r="AW327" s="262">
        <v>5.867144920109936E-2</v>
      </c>
      <c r="AX327" s="262">
        <v>3.8827036847253922E-2</v>
      </c>
      <c r="AY327" s="262">
        <v>6.0627940559929192E-2</v>
      </c>
      <c r="AZ327" s="262">
        <v>22526</v>
      </c>
      <c r="BA327" s="262">
        <v>6868</v>
      </c>
      <c r="BB327" s="262">
        <v>1470</v>
      </c>
      <c r="BC327" s="262">
        <v>125</v>
      </c>
      <c r="BD327" s="262">
        <v>18</v>
      </c>
      <c r="BE327" s="262">
        <v>42958</v>
      </c>
      <c r="BF327" s="262">
        <v>1</v>
      </c>
      <c r="BG327" s="262">
        <v>2</v>
      </c>
      <c r="BH327" s="262">
        <v>3.28</v>
      </c>
      <c r="BI327" s="262">
        <v>7.6</v>
      </c>
      <c r="BJ327" s="262">
        <v>51</v>
      </c>
      <c r="BK327" s="262">
        <f t="shared" si="214"/>
        <v>42952</v>
      </c>
      <c r="BL327" s="262">
        <f t="shared" si="215"/>
        <v>-6</v>
      </c>
      <c r="BM327" s="274">
        <f t="shared" si="216"/>
        <v>-1.3967130685786115E-4</v>
      </c>
      <c r="BN327" s="262">
        <f t="shared" si="217"/>
        <v>1.1904272442639808E-3</v>
      </c>
      <c r="BO327" s="262">
        <f t="shared" si="204"/>
        <v>3.6295189175197638E-4</v>
      </c>
      <c r="BP327" s="262">
        <f t="shared" si="205"/>
        <v>7.7684810843827218E-5</v>
      </c>
      <c r="BQ327" s="262">
        <f t="shared" si="206"/>
        <v>6.6058512622302051E-6</v>
      </c>
      <c r="BR327" s="262">
        <f t="shared" si="207"/>
        <v>9.512425817611495E-7</v>
      </c>
      <c r="BS327" s="262">
        <f t="shared" si="218"/>
        <v>127.37571513624594</v>
      </c>
      <c r="BT327" s="262">
        <f t="shared" si="219"/>
        <v>38.835852417461474</v>
      </c>
      <c r="BU327" s="262">
        <f t="shared" si="220"/>
        <v>8.3122747602895117</v>
      </c>
      <c r="BV327" s="262">
        <f t="shared" si="221"/>
        <v>0.70682608505863198</v>
      </c>
      <c r="BW327" s="262">
        <f t="shared" si="222"/>
        <v>0.101782956248443</v>
      </c>
      <c r="BX327" s="262">
        <f t="shared" si="223"/>
        <v>127.37571513624594</v>
      </c>
      <c r="BY327" s="262">
        <f t="shared" si="224"/>
        <v>77.671704834922949</v>
      </c>
      <c r="BZ327" s="262">
        <f t="shared" si="225"/>
        <v>27.264261213749595</v>
      </c>
      <c r="CA327" s="262">
        <f t="shared" si="226"/>
        <v>5.3718782464456032</v>
      </c>
      <c r="CB327" s="262">
        <f t="shared" si="227"/>
        <v>5.1909307686705928</v>
      </c>
      <c r="CC327" s="262">
        <f t="shared" si="228"/>
        <v>242.87449020003467</v>
      </c>
      <c r="CD327" s="262">
        <f t="shared" si="229"/>
        <v>2.5060185204876171</v>
      </c>
      <c r="CE327" s="262">
        <f t="shared" si="230"/>
        <v>13.587937892124733</v>
      </c>
      <c r="CF327" s="262">
        <f t="shared" si="231"/>
        <v>31.995577318008948</v>
      </c>
      <c r="CG327" s="262">
        <f t="shared" si="232"/>
        <v>40.418741148722404</v>
      </c>
      <c r="CH327" s="262">
        <f t="shared" si="233"/>
        <v>40.113267107850319</v>
      </c>
      <c r="CI327" s="262">
        <f t="shared" si="234"/>
        <v>46.047383198124614</v>
      </c>
      <c r="CJ327" s="262">
        <f t="shared" si="235"/>
        <v>29.800689765076225</v>
      </c>
      <c r="CK327" s="262">
        <f t="shared" si="236"/>
        <v>14.249798314014239</v>
      </c>
      <c r="CL327" s="262">
        <f t="shared" si="237"/>
        <v>9.4300967802547575</v>
      </c>
      <c r="CM327" s="262">
        <f t="shared" si="238"/>
        <v>14.724980155370806</v>
      </c>
      <c r="CN327" s="262">
        <f>CD327*parameters!J$4+CE327*parameters!K$4+CF327*parameters!L$4+CG327*parameters!M$4+CH327*parameters!N$4+CI327*parameters!O$4+CJ327*parameters!P$4+CK327*parameters!Q$4+CL327*parameters!R$4+CM327*parameters!S$4</f>
        <v>28900.446452772838</v>
      </c>
      <c r="CO327" s="262">
        <f t="shared" si="239"/>
        <v>20995.628625638114</v>
      </c>
      <c r="CP327" s="262">
        <f t="shared" si="240"/>
        <v>6401.401820158153</v>
      </c>
      <c r="CQ327" s="262">
        <f t="shared" si="241"/>
        <v>1370.1311408899949</v>
      </c>
      <c r="CR327" s="262">
        <f t="shared" si="242"/>
        <v>116.50775007567985</v>
      </c>
      <c r="CS327" s="262">
        <f t="shared" si="243"/>
        <v>16.777116010897895</v>
      </c>
      <c r="CT327" s="349" t="s">
        <v>4685</v>
      </c>
      <c r="CU327" t="s">
        <v>4686</v>
      </c>
      <c r="CV327" t="s">
        <v>4687</v>
      </c>
      <c r="CW327">
        <v>61089</v>
      </c>
      <c r="CX327" s="262">
        <v>9.6025313749654187E-2</v>
      </c>
      <c r="CY327">
        <v>3793</v>
      </c>
      <c r="CZ327">
        <v>0.93791026</v>
      </c>
      <c r="DA327">
        <v>40697</v>
      </c>
      <c r="DB327">
        <v>19589</v>
      </c>
      <c r="DC327">
        <v>392</v>
      </c>
      <c r="DD327">
        <v>326</v>
      </c>
      <c r="DE327">
        <v>34</v>
      </c>
      <c r="DF327">
        <v>48</v>
      </c>
      <c r="DG327">
        <v>38170</v>
      </c>
      <c r="DH327">
        <v>18372</v>
      </c>
      <c r="DI327">
        <v>367</v>
      </c>
      <c r="DJ327">
        <v>304</v>
      </c>
      <c r="DK327">
        <v>33</v>
      </c>
      <c r="DL327">
        <v>47</v>
      </c>
      <c r="DM327" s="262">
        <v>2527</v>
      </c>
      <c r="DN327" s="262">
        <v>1217</v>
      </c>
      <c r="DO327" s="262">
        <v>25</v>
      </c>
      <c r="DP327" s="262">
        <v>22</v>
      </c>
      <c r="DQ327" s="262">
        <v>1</v>
      </c>
      <c r="DR327" s="262">
        <v>1</v>
      </c>
      <c r="DS327" s="262">
        <v>0.66619194945080129</v>
      </c>
      <c r="DT327" s="262">
        <v>0.32066329453747811</v>
      </c>
      <c r="DU327" s="262">
        <v>6.4168671937664722E-3</v>
      </c>
      <c r="DV327" s="262">
        <v>5.3364762886935454E-3</v>
      </c>
      <c r="DW327" s="262">
        <v>5.5656501170423477E-4</v>
      </c>
      <c r="DX327" s="262">
        <v>7.8573884005303735E-4</v>
      </c>
      <c r="DY327" s="262">
        <v>2482.0100000000002</v>
      </c>
      <c r="DZ327" s="262">
        <v>974.11</v>
      </c>
      <c r="EA327" s="262">
        <v>4.8099999999999996</v>
      </c>
      <c r="EB327" s="262">
        <v>227.98</v>
      </c>
      <c r="EC327" s="262">
        <v>43.47</v>
      </c>
      <c r="ED327" s="262">
        <v>40.840000000000003</v>
      </c>
      <c r="EE327" s="262">
        <f t="shared" si="208"/>
        <v>0.65779625889823545</v>
      </c>
      <c r="EF327" s="262">
        <f t="shared" si="209"/>
        <v>0.2581641144698692</v>
      </c>
      <c r="EG327" s="262">
        <f t="shared" si="210"/>
        <v>1.2747732705752645E-3</v>
      </c>
      <c r="EH327" s="262">
        <f t="shared" si="211"/>
        <v>6.042054266647584E-2</v>
      </c>
      <c r="EI327" s="262">
        <f t="shared" si="212"/>
        <v>1.1520664048213461E-2</v>
      </c>
      <c r="EJ327" s="262">
        <f t="shared" si="213"/>
        <v>1.0823646646630729E-2</v>
      </c>
      <c r="EK327" s="262">
        <v>1.1062755000000001E-3</v>
      </c>
      <c r="EP327" s="262">
        <v>1.1235507214892428E-3</v>
      </c>
      <c r="EQ327" s="262">
        <v>9.015398805349617E-2</v>
      </c>
      <c r="EU327" s="262">
        <v>876.37</v>
      </c>
    </row>
    <row r="328" spans="1:151">
      <c r="A328" s="352">
        <v>11000</v>
      </c>
      <c r="B328" s="262">
        <v>11</v>
      </c>
      <c r="C328" s="262">
        <v>0</v>
      </c>
      <c r="D328" s="262">
        <v>0</v>
      </c>
      <c r="E328" s="262" t="s">
        <v>200</v>
      </c>
      <c r="F328" s="262" t="s">
        <v>2837</v>
      </c>
      <c r="G328" s="262" t="s">
        <v>2838</v>
      </c>
      <c r="H328" s="262" t="s">
        <v>2202</v>
      </c>
      <c r="I328" s="262">
        <v>1.6765016341819088E-2</v>
      </c>
      <c r="J328" s="262">
        <v>10.223493652780261</v>
      </c>
      <c r="K328" s="262">
        <v>3.4467553973726814</v>
      </c>
      <c r="L328" s="262">
        <v>7.3383980296250044</v>
      </c>
      <c r="M328" s="262">
        <v>6.750719806031217</v>
      </c>
      <c r="N328" s="262">
        <v>6.4537164070696473</v>
      </c>
      <c r="O328" s="262">
        <v>3.9924788219460057</v>
      </c>
      <c r="P328" s="262">
        <v>3.8066435299950423</v>
      </c>
      <c r="Q328" s="262">
        <v>1.6515424679487178</v>
      </c>
      <c r="R328" s="262">
        <v>1.574170495150587</v>
      </c>
      <c r="S328" s="262">
        <v>1.9785365853658536</v>
      </c>
      <c r="T328" s="262">
        <v>1.9785365853658536</v>
      </c>
      <c r="U328">
        <v>50337</v>
      </c>
      <c r="V328">
        <v>80919</v>
      </c>
      <c r="W328">
        <v>86481</v>
      </c>
      <c r="X328">
        <v>38787</v>
      </c>
      <c r="Y328">
        <v>36835</v>
      </c>
      <c r="Z328">
        <v>19779</v>
      </c>
      <c r="AA328">
        <v>22550</v>
      </c>
      <c r="AB328">
        <v>0</v>
      </c>
      <c r="AC328">
        <v>514620</v>
      </c>
      <c r="AD328">
        <v>278908</v>
      </c>
      <c r="AE328">
        <v>634632</v>
      </c>
      <c r="AF328">
        <v>258160</v>
      </c>
      <c r="AG328">
        <v>142565</v>
      </c>
      <c r="AH328">
        <v>31908</v>
      </c>
      <c r="AI328" s="262">
        <v>44616</v>
      </c>
      <c r="AJ328" s="262">
        <v>0</v>
      </c>
      <c r="AK328" s="262">
        <v>0.50057370176334492</v>
      </c>
      <c r="AL328" s="262">
        <v>5.6279512542633608E-2</v>
      </c>
      <c r="AM328" s="262">
        <v>0.10825310965268978</v>
      </c>
      <c r="AN328" s="262">
        <v>0.21639273983570695</v>
      </c>
      <c r="AO328" s="262">
        <v>0.1185009362056248</v>
      </c>
      <c r="AP328" s="262">
        <v>9.9926427507016136E-2</v>
      </c>
      <c r="AQ328" s="262">
        <v>0.28382609067876646</v>
      </c>
      <c r="AR328" s="262">
        <v>0.31199499171975031</v>
      </c>
      <c r="AS328" s="262">
        <v>0.15259844668402087</v>
      </c>
      <c r="AT328" s="262">
        <v>7.0573410633499298E-2</v>
      </c>
      <c r="AU328" s="262">
        <v>3.9060305365976336E-2</v>
      </c>
      <c r="AV328" s="262">
        <v>1.8572372592507377E-2</v>
      </c>
      <c r="AW328" s="262">
        <v>9.2059253948167507E-3</v>
      </c>
      <c r="AX328" s="262">
        <v>5.2838426779317303E-3</v>
      </c>
      <c r="AY328" s="262">
        <v>8.9581867457147364E-3</v>
      </c>
      <c r="AZ328" s="262">
        <v>158801</v>
      </c>
      <c r="BA328" s="262">
        <v>17854</v>
      </c>
      <c r="BB328" s="262">
        <v>34342</v>
      </c>
      <c r="BC328" s="262">
        <v>68648</v>
      </c>
      <c r="BD328" s="262">
        <v>37593</v>
      </c>
      <c r="BE328" s="262">
        <v>1869437</v>
      </c>
      <c r="BF328" s="262">
        <v>1</v>
      </c>
      <c r="BG328" s="262">
        <v>2</v>
      </c>
      <c r="BH328" s="262">
        <v>3.31</v>
      </c>
      <c r="BI328" s="262">
        <v>7.4</v>
      </c>
      <c r="BJ328" s="262">
        <v>28</v>
      </c>
      <c r="BK328" s="262">
        <f t="shared" si="214"/>
        <v>1868780</v>
      </c>
      <c r="BL328" s="262">
        <f t="shared" si="215"/>
        <v>-657</v>
      </c>
      <c r="BM328" s="274">
        <f t="shared" si="216"/>
        <v>-3.5144270708239967E-4</v>
      </c>
      <c r="BN328" s="262">
        <f t="shared" si="217"/>
        <v>8.3921262903473501E-3</v>
      </c>
      <c r="BO328" s="262">
        <f t="shared" si="204"/>
        <v>9.4352694748686466E-4</v>
      </c>
      <c r="BP328" s="262">
        <f t="shared" si="205"/>
        <v>1.8148651523800777E-3</v>
      </c>
      <c r="BQ328" s="262">
        <f t="shared" si="206"/>
        <v>3.6278278195966329E-3</v>
      </c>
      <c r="BR328" s="262">
        <f t="shared" si="207"/>
        <v>1.9866701320081608E-3</v>
      </c>
      <c r="BS328" s="262">
        <f t="shared" si="218"/>
        <v>897.95751306716647</v>
      </c>
      <c r="BT328" s="262">
        <f t="shared" si="219"/>
        <v>100.95738338109452</v>
      </c>
      <c r="BU328" s="262">
        <f t="shared" si="220"/>
        <v>194.19057130466831</v>
      </c>
      <c r="BV328" s="262">
        <f t="shared" si="221"/>
        <v>388.17757669683971</v>
      </c>
      <c r="BW328" s="262">
        <f t="shared" si="222"/>
        <v>212.57370412487319</v>
      </c>
      <c r="BX328" s="262">
        <f t="shared" si="223"/>
        <v>897.95751306716647</v>
      </c>
      <c r="BY328" s="262">
        <f t="shared" si="224"/>
        <v>201.91476676218903</v>
      </c>
      <c r="BZ328" s="262">
        <f t="shared" si="225"/>
        <v>642.77079101845209</v>
      </c>
      <c r="CA328" s="262">
        <f t="shared" si="226"/>
        <v>2872.514067556614</v>
      </c>
      <c r="CB328" s="262">
        <f t="shared" si="227"/>
        <v>5952.0637154964497</v>
      </c>
      <c r="CC328" s="262">
        <f t="shared" si="228"/>
        <v>10567.220853900872</v>
      </c>
      <c r="CD328" s="262">
        <f t="shared" si="229"/>
        <v>1055.9446286079547</v>
      </c>
      <c r="CE328" s="262">
        <f t="shared" si="230"/>
        <v>2999.2529843018206</v>
      </c>
      <c r="CF328" s="262">
        <f t="shared" si="231"/>
        <v>3296.9199828135752</v>
      </c>
      <c r="CG328" s="262">
        <f t="shared" si="232"/>
        <v>1612.5414880722656</v>
      </c>
      <c r="CH328" s="262">
        <f t="shared" si="233"/>
        <v>745.76481657722331</v>
      </c>
      <c r="CI328" s="262">
        <f t="shared" si="234"/>
        <v>412.75887342308124</v>
      </c>
      <c r="CJ328" s="262">
        <f t="shared" si="235"/>
        <v>196.25836296596094</v>
      </c>
      <c r="CK328" s="262">
        <f t="shared" si="236"/>
        <v>97.281046811563186</v>
      </c>
      <c r="CL328" s="262">
        <f t="shared" si="237"/>
        <v>55.835532534971605</v>
      </c>
      <c r="CM328" s="262">
        <f t="shared" si="238"/>
        <v>94.663137792455146</v>
      </c>
      <c r="CN328" s="262">
        <f>CD328*parameters!J$4+CE328*parameters!K$4+CF328*parameters!L$4+CG328*parameters!M$4+CH328*parameters!N$4+CI328*parameters!O$4+CJ328*parameters!P$4+CK328*parameters!Q$4+CL328*parameters!R$4+CM328*parameters!S$4</f>
        <v>736150.72946706112</v>
      </c>
      <c r="CO328" s="262">
        <f t="shared" si="239"/>
        <v>368497.69570511347</v>
      </c>
      <c r="CP328" s="262">
        <f t="shared" si="240"/>
        <v>41430.204212310346</v>
      </c>
      <c r="CQ328" s="262">
        <f t="shared" si="241"/>
        <v>79690.605637905333</v>
      </c>
      <c r="CR328" s="262">
        <f t="shared" si="242"/>
        <v>159297.67328143163</v>
      </c>
      <c r="CS328" s="262">
        <f t="shared" si="243"/>
        <v>87234.550630300364</v>
      </c>
      <c r="CT328" s="349" t="s">
        <v>4688</v>
      </c>
      <c r="CU328" t="s">
        <v>4689</v>
      </c>
      <c r="CV328" t="s">
        <v>4690</v>
      </c>
      <c r="CW328">
        <v>1210790</v>
      </c>
      <c r="CX328" s="262">
        <v>1</v>
      </c>
      <c r="CY328">
        <v>159448</v>
      </c>
      <c r="CZ328">
        <v>0.86831077000000001</v>
      </c>
      <c r="DA328">
        <v>876028</v>
      </c>
      <c r="DB328">
        <v>298450</v>
      </c>
      <c r="DC328">
        <v>15780</v>
      </c>
      <c r="DD328">
        <v>15576</v>
      </c>
      <c r="DE328">
        <v>2244</v>
      </c>
      <c r="DF328">
        <v>2713</v>
      </c>
      <c r="DG328">
        <v>760655</v>
      </c>
      <c r="DH328">
        <v>259144</v>
      </c>
      <c r="DI328">
        <v>13702</v>
      </c>
      <c r="DJ328">
        <v>13525</v>
      </c>
      <c r="DK328">
        <v>1948</v>
      </c>
      <c r="DL328">
        <v>2356</v>
      </c>
      <c r="DM328" s="262">
        <v>115373</v>
      </c>
      <c r="DN328" s="262">
        <v>39306</v>
      </c>
      <c r="DO328" s="262">
        <v>2078</v>
      </c>
      <c r="DP328" s="262">
        <v>2051</v>
      </c>
      <c r="DQ328" s="262">
        <v>296</v>
      </c>
      <c r="DR328" s="262">
        <v>357</v>
      </c>
      <c r="DS328" s="262">
        <v>0.72351770331766863</v>
      </c>
      <c r="DT328" s="262">
        <v>0.2464919597948447</v>
      </c>
      <c r="DU328" s="262">
        <v>1.3032813287192659E-2</v>
      </c>
      <c r="DV328" s="262">
        <v>1.2864328248498914E-2</v>
      </c>
      <c r="DW328" s="262">
        <v>1.8533354256311996E-3</v>
      </c>
      <c r="DX328" s="262">
        <v>2.2406858332163298E-3</v>
      </c>
      <c r="DY328" s="262">
        <v>49888.67</v>
      </c>
      <c r="DZ328" s="262">
        <v>21537.18</v>
      </c>
      <c r="EA328" s="262">
        <v>213.52</v>
      </c>
      <c r="EB328" s="262">
        <v>7187.57</v>
      </c>
      <c r="EC328" s="262">
        <v>1469.19</v>
      </c>
      <c r="ED328" s="262">
        <v>2115.7600000000002</v>
      </c>
      <c r="EE328" s="262">
        <f t="shared" si="208"/>
        <v>0.60535767351046066</v>
      </c>
      <c r="EF328" s="262">
        <f t="shared" si="209"/>
        <v>0.26133583394337878</v>
      </c>
      <c r="EG328" s="262">
        <f t="shared" si="210"/>
        <v>2.5908882808051122E-3</v>
      </c>
      <c r="EH328" s="262">
        <f t="shared" si="211"/>
        <v>8.7215206446545512E-2</v>
      </c>
      <c r="EI328" s="262">
        <f t="shared" si="212"/>
        <v>1.7827403303091339E-2</v>
      </c>
      <c r="EJ328" s="262">
        <f t="shared" si="213"/>
        <v>2.5672994515718549E-2</v>
      </c>
      <c r="EK328" s="262">
        <v>2.3605590700000002E-2</v>
      </c>
      <c r="EP328" s="262">
        <v>4.1046816146870072E-2</v>
      </c>
      <c r="EQ328" s="262">
        <v>1</v>
      </c>
      <c r="EU328" s="262">
        <v>32016.52</v>
      </c>
    </row>
    <row r="329" spans="1:151">
      <c r="A329" s="352">
        <v>12051</v>
      </c>
      <c r="B329" s="262">
        <v>12</v>
      </c>
      <c r="C329" s="262">
        <v>0</v>
      </c>
      <c r="D329" s="262">
        <v>51</v>
      </c>
      <c r="E329" s="262" t="s">
        <v>201</v>
      </c>
      <c r="F329" s="262" t="s">
        <v>2839</v>
      </c>
      <c r="G329" s="262" t="s">
        <v>2840</v>
      </c>
      <c r="H329" s="262" t="s">
        <v>2202</v>
      </c>
      <c r="I329" s="262">
        <v>6.8367918223577733E-4</v>
      </c>
      <c r="J329" s="262">
        <v>3.0864677907479465</v>
      </c>
      <c r="K329" s="262">
        <v>2.9247182929753057</v>
      </c>
      <c r="L329" s="262">
        <v>5.6604630049931908</v>
      </c>
      <c r="M329" s="262">
        <v>4.6836601307189545</v>
      </c>
      <c r="N329" s="262">
        <v>5.280442804428044</v>
      </c>
      <c r="O329" s="262">
        <v>1.7198177676537585</v>
      </c>
      <c r="P329" s="262">
        <v>2.2374999999999998</v>
      </c>
      <c r="Q329" s="262">
        <v>1.3460526315789474</v>
      </c>
      <c r="R329" s="262">
        <v>1.6062992125984252</v>
      </c>
      <c r="S329" s="262">
        <v>1.6140350877192982</v>
      </c>
      <c r="T329" s="262">
        <v>1.6140350877192982</v>
      </c>
      <c r="U329">
        <v>2313</v>
      </c>
      <c r="V329">
        <v>4171</v>
      </c>
      <c r="W329">
        <v>2203</v>
      </c>
      <c r="X329">
        <v>1036</v>
      </c>
      <c r="Y329">
        <v>1959</v>
      </c>
      <c r="Z329">
        <v>1141</v>
      </c>
      <c r="AA329">
        <v>627</v>
      </c>
      <c r="AB329">
        <v>0</v>
      </c>
      <c r="AC329">
        <v>7139</v>
      </c>
      <c r="AD329">
        <v>12199</v>
      </c>
      <c r="AE329">
        <v>12470</v>
      </c>
      <c r="AF329">
        <v>5014</v>
      </c>
      <c r="AG329">
        <v>4156</v>
      </c>
      <c r="AH329">
        <v>1635</v>
      </c>
      <c r="AI329" s="262">
        <v>1012</v>
      </c>
      <c r="AJ329" s="262">
        <v>0</v>
      </c>
      <c r="AK329" s="262">
        <v>0.58784880575094689</v>
      </c>
      <c r="AL329" s="262">
        <v>7.5674422199891789E-2</v>
      </c>
      <c r="AM329" s="262">
        <v>0.15838293267372652</v>
      </c>
      <c r="AN329" s="262">
        <v>0.16016077916054727</v>
      </c>
      <c r="AO329" s="262">
        <v>1.7933060214887532E-2</v>
      </c>
      <c r="AP329" s="262">
        <v>6.9397387667359867E-2</v>
      </c>
      <c r="AQ329" s="262">
        <v>0.37792368623968969</v>
      </c>
      <c r="AR329" s="262">
        <v>0.30055845035867002</v>
      </c>
      <c r="AS329" s="262">
        <v>0.11215739420987453</v>
      </c>
      <c r="AT329" s="262">
        <v>6.4350304927915505E-2</v>
      </c>
      <c r="AU329" s="262">
        <v>4.1311306867303783E-2</v>
      </c>
      <c r="AV329" s="262">
        <v>1.6145991541463185E-2</v>
      </c>
      <c r="AW329" s="262">
        <v>7.5706241091665306E-3</v>
      </c>
      <c r="AX329" s="262">
        <v>5.0003504918569057E-3</v>
      </c>
      <c r="AY329" s="262">
        <v>5.5845035867000022E-3</v>
      </c>
      <c r="AZ329" s="262">
        <v>7605</v>
      </c>
      <c r="BA329" s="262">
        <v>979</v>
      </c>
      <c r="BB329" s="262">
        <v>2049</v>
      </c>
      <c r="BC329" s="262">
        <v>2072</v>
      </c>
      <c r="BD329" s="262">
        <v>232</v>
      </c>
      <c r="BE329" s="262">
        <v>42797</v>
      </c>
      <c r="BF329" s="262">
        <v>1</v>
      </c>
      <c r="BG329" s="262">
        <v>2</v>
      </c>
      <c r="BH329" s="262">
        <v>3.12</v>
      </c>
      <c r="BI329" s="262">
        <v>7.4</v>
      </c>
      <c r="BJ329" s="262">
        <v>50</v>
      </c>
      <c r="BK329" s="262">
        <f t="shared" si="214"/>
        <v>42889</v>
      </c>
      <c r="BL329" s="262">
        <f t="shared" si="215"/>
        <v>92</v>
      </c>
      <c r="BM329" s="274">
        <f t="shared" si="216"/>
        <v>2.1496833890225948E-3</v>
      </c>
      <c r="BN329" s="262">
        <f t="shared" si="217"/>
        <v>4.0189999079408566E-4</v>
      </c>
      <c r="BO329" s="262">
        <f t="shared" si="204"/>
        <v>5.1737027085786965E-5</v>
      </c>
      <c r="BP329" s="262">
        <f t="shared" si="205"/>
        <v>1.0828311389047753E-4</v>
      </c>
      <c r="BQ329" s="262">
        <f t="shared" si="206"/>
        <v>1.0949859052272789E-4</v>
      </c>
      <c r="BR329" s="262">
        <f t="shared" si="207"/>
        <v>1.2260459942699261E-5</v>
      </c>
      <c r="BS329" s="262">
        <f t="shared" si="218"/>
        <v>43.003299014967169</v>
      </c>
      <c r="BT329" s="262">
        <f t="shared" si="219"/>
        <v>5.5358618981792054</v>
      </c>
      <c r="BU329" s="262">
        <f t="shared" si="220"/>
        <v>11.586293186281095</v>
      </c>
      <c r="BV329" s="262">
        <f t="shared" si="221"/>
        <v>11.716349185931884</v>
      </c>
      <c r="BW329" s="262">
        <f t="shared" si="222"/>
        <v>1.3118692138688208</v>
      </c>
      <c r="BX329" s="262">
        <f t="shared" si="223"/>
        <v>43.003299014967169</v>
      </c>
      <c r="BY329" s="262">
        <f t="shared" si="224"/>
        <v>11.071723796358411</v>
      </c>
      <c r="BZ329" s="262">
        <f t="shared" si="225"/>
        <v>36.14923474119702</v>
      </c>
      <c r="CA329" s="262">
        <f t="shared" si="226"/>
        <v>86.700983975895952</v>
      </c>
      <c r="CB329" s="262">
        <f t="shared" si="227"/>
        <v>65.593460693441045</v>
      </c>
      <c r="CC329" s="262">
        <f t="shared" si="228"/>
        <v>242.5187022218596</v>
      </c>
      <c r="CD329" s="262">
        <f t="shared" si="229"/>
        <v>16.8301643946754</v>
      </c>
      <c r="CE329" s="262">
        <f t="shared" si="230"/>
        <v>91.653561925750807</v>
      </c>
      <c r="CF329" s="262">
        <f t="shared" si="231"/>
        <v>72.891045322797865</v>
      </c>
      <c r="CG329" s="262">
        <f t="shared" si="232"/>
        <v>27.200265688364279</v>
      </c>
      <c r="CH329" s="262">
        <f t="shared" si="233"/>
        <v>15.606152438699004</v>
      </c>
      <c r="CI329" s="262">
        <f t="shared" si="234"/>
        <v>10.018764528547509</v>
      </c>
      <c r="CJ329" s="262">
        <f t="shared" si="235"/>
        <v>3.9157049147207741</v>
      </c>
      <c r="CK329" s="262">
        <f t="shared" si="236"/>
        <v>1.836017933964589</v>
      </c>
      <c r="CL329" s="262">
        <f t="shared" si="237"/>
        <v>1.212678511939574</v>
      </c>
      <c r="CM329" s="262">
        <f t="shared" si="238"/>
        <v>1.3543465623998048</v>
      </c>
      <c r="CN329" s="262">
        <f>CD329*parameters!J$4+CE329*parameters!K$4+CF329*parameters!L$4+CG329*parameters!M$4+CH329*parameters!N$4+CI329*parameters!O$4+CJ329*parameters!P$4+CK329*parameters!Q$4+CL329*parameters!R$4+CM329*parameters!S$4</f>
        <v>16284.969069284247</v>
      </c>
      <c r="CO329" s="262">
        <f t="shared" si="239"/>
        <v>9573.0996190698534</v>
      </c>
      <c r="CP329" s="262">
        <f t="shared" si="240"/>
        <v>1232.3556248611949</v>
      </c>
      <c r="CQ329" s="262">
        <f t="shared" si="241"/>
        <v>2579.2611596941656</v>
      </c>
      <c r="CR329" s="262">
        <f t="shared" si="242"/>
        <v>2608.2133347419772</v>
      </c>
      <c r="CS329" s="262">
        <f t="shared" si="243"/>
        <v>292.03933091705539</v>
      </c>
      <c r="CT329" s="349" t="s">
        <v>4691</v>
      </c>
      <c r="CU329" t="s">
        <v>4692</v>
      </c>
      <c r="CV329" t="s">
        <v>4693</v>
      </c>
      <c r="CW329">
        <v>34241</v>
      </c>
      <c r="CX329" s="262">
        <v>2.4051878611803201E-2</v>
      </c>
      <c r="CY329">
        <v>3181</v>
      </c>
      <c r="CZ329">
        <v>0.90709967999999996</v>
      </c>
      <c r="DA329">
        <v>25199</v>
      </c>
      <c r="DB329">
        <v>8476</v>
      </c>
      <c r="DC329">
        <v>226</v>
      </c>
      <c r="DD329">
        <v>274</v>
      </c>
      <c r="DE329">
        <v>28</v>
      </c>
      <c r="DF329">
        <v>38</v>
      </c>
      <c r="DG329">
        <v>22858</v>
      </c>
      <c r="DH329">
        <v>7689</v>
      </c>
      <c r="DI329">
        <v>205</v>
      </c>
      <c r="DJ329">
        <v>249</v>
      </c>
      <c r="DK329">
        <v>25</v>
      </c>
      <c r="DL329">
        <v>34</v>
      </c>
      <c r="DM329" s="262">
        <v>2341</v>
      </c>
      <c r="DN329" s="262">
        <v>787</v>
      </c>
      <c r="DO329" s="262">
        <v>21</v>
      </c>
      <c r="DP329" s="262">
        <v>25</v>
      </c>
      <c r="DQ329" s="262">
        <v>3</v>
      </c>
      <c r="DR329" s="262">
        <v>4</v>
      </c>
      <c r="DS329" s="262">
        <v>0.73593060950322708</v>
      </c>
      <c r="DT329" s="262">
        <v>0.24753949943050729</v>
      </c>
      <c r="DU329" s="262">
        <v>6.6002745246926198E-3</v>
      </c>
      <c r="DV329" s="262">
        <v>8.0021027423264508E-3</v>
      </c>
      <c r="DW329" s="262">
        <v>8.1773312695306792E-4</v>
      </c>
      <c r="DX329" s="262">
        <v>1.1097806722934493E-3</v>
      </c>
      <c r="DY329" s="262">
        <v>1078.5</v>
      </c>
      <c r="DZ329" s="262">
        <v>398.18</v>
      </c>
      <c r="EA329" s="262">
        <v>3.87</v>
      </c>
      <c r="EB329" s="262">
        <v>86.59</v>
      </c>
      <c r="EC329" s="262">
        <v>18.260000000000002</v>
      </c>
      <c r="ED329" s="262">
        <v>30.08</v>
      </c>
      <c r="EE329" s="262">
        <f t="shared" si="208"/>
        <v>0.66760343674944922</v>
      </c>
      <c r="EF329" s="262">
        <f t="shared" si="209"/>
        <v>0.24647782702354723</v>
      </c>
      <c r="EG329" s="262">
        <f t="shared" si="210"/>
        <v>2.3955728328422517E-3</v>
      </c>
      <c r="EH329" s="262">
        <f t="shared" si="211"/>
        <v>5.3600168371010483E-2</v>
      </c>
      <c r="EI329" s="262">
        <f t="shared" si="212"/>
        <v>1.1303142100180753E-2</v>
      </c>
      <c r="EJ329" s="262">
        <f t="shared" si="213"/>
        <v>1.8619852922970265E-2</v>
      </c>
      <c r="EK329" s="262">
        <v>4.7458059999999999E-4</v>
      </c>
      <c r="EP329" s="262">
        <v>8.9227032386000459E-4</v>
      </c>
      <c r="EQ329" s="262">
        <v>2.9143082849440911E-2</v>
      </c>
      <c r="EU329" s="262">
        <v>695.97</v>
      </c>
    </row>
    <row r="330" spans="1:151">
      <c r="A330" s="352">
        <v>12052</v>
      </c>
      <c r="B330" s="262">
        <v>12</v>
      </c>
      <c r="C330" s="262">
        <v>0</v>
      </c>
      <c r="D330" s="262">
        <v>52</v>
      </c>
      <c r="E330" s="262" t="s">
        <v>201</v>
      </c>
      <c r="F330" s="262" t="s">
        <v>2841</v>
      </c>
      <c r="G330" s="262" t="s">
        <v>2842</v>
      </c>
      <c r="H330" s="262" t="s">
        <v>2202</v>
      </c>
      <c r="I330" s="262">
        <v>7.9576726645329938E-4</v>
      </c>
      <c r="J330" s="262">
        <v>2.8414424728105323</v>
      </c>
      <c r="K330" s="262">
        <v>2.0713101160862353</v>
      </c>
      <c r="L330" s="262">
        <v>7.9248554913294802</v>
      </c>
      <c r="M330" s="262">
        <v>7.2867803837953096</v>
      </c>
      <c r="N330" s="262">
        <v>5.4874551971326166</v>
      </c>
      <c r="O330" s="262">
        <v>1.8849961919268849</v>
      </c>
      <c r="P330" s="262">
        <v>1.9001319841619007</v>
      </c>
      <c r="Q330" s="262">
        <v>1.4871541501976284</v>
      </c>
      <c r="R330" s="262">
        <v>1.4887556221889056</v>
      </c>
      <c r="S330" s="262">
        <v>1.6330645161290323</v>
      </c>
      <c r="T330" s="262">
        <v>1.6330645161290323</v>
      </c>
      <c r="U330">
        <v>1747</v>
      </c>
      <c r="V330">
        <v>3015</v>
      </c>
      <c r="W330">
        <v>3287</v>
      </c>
      <c r="X330">
        <v>1496</v>
      </c>
      <c r="Y330">
        <v>3586</v>
      </c>
      <c r="Z330">
        <v>1679</v>
      </c>
      <c r="AA330">
        <v>1364</v>
      </c>
      <c r="AB330">
        <v>0</v>
      </c>
      <c r="AC330">
        <v>4964</v>
      </c>
      <c r="AD330">
        <v>6245</v>
      </c>
      <c r="AE330">
        <v>26049</v>
      </c>
      <c r="AF330">
        <v>9897</v>
      </c>
      <c r="AG330">
        <v>6794</v>
      </c>
      <c r="AH330">
        <v>2498</v>
      </c>
      <c r="AI330" s="262">
        <v>2228</v>
      </c>
      <c r="AJ330" s="262">
        <v>0</v>
      </c>
      <c r="AK330" s="262">
        <v>0.60134147961216633</v>
      </c>
      <c r="AL330" s="262">
        <v>9.3637933324478687E-2</v>
      </c>
      <c r="AM330" s="262">
        <v>0.10001328197635809</v>
      </c>
      <c r="AN330" s="262">
        <v>0.17651746579891087</v>
      </c>
      <c r="AO330" s="262">
        <v>2.8489839288086068E-2</v>
      </c>
      <c r="AP330" s="262">
        <v>9.2239499050165347E-2</v>
      </c>
      <c r="AQ330" s="262">
        <v>0.39141982691901778</v>
      </c>
      <c r="AR330" s="262">
        <v>0.25218110180820374</v>
      </c>
      <c r="AS330" s="262">
        <v>9.8518961514106801E-2</v>
      </c>
      <c r="AT330" s="262">
        <v>6.9883205516076838E-2</v>
      </c>
      <c r="AU330" s="262">
        <v>5.806304087806937E-2</v>
      </c>
      <c r="AV330" s="262">
        <v>1.8486596777597973E-2</v>
      </c>
      <c r="AW330" s="262">
        <v>8.4605642721452198E-3</v>
      </c>
      <c r="AX330" s="262">
        <v>4.6788151692112858E-3</v>
      </c>
      <c r="AY330" s="262">
        <v>6.0683880954056149E-3</v>
      </c>
      <c r="AZ330" s="262">
        <v>9055</v>
      </c>
      <c r="BA330" s="262">
        <v>1410</v>
      </c>
      <c r="BB330" s="262">
        <v>1506</v>
      </c>
      <c r="BC330" s="262">
        <v>2658</v>
      </c>
      <c r="BD330" s="262">
        <v>429</v>
      </c>
      <c r="BE330" s="262">
        <v>56852</v>
      </c>
      <c r="BF330" s="262">
        <v>1</v>
      </c>
      <c r="BG330" s="262">
        <v>2</v>
      </c>
      <c r="BH330" s="262">
        <v>3.14</v>
      </c>
      <c r="BI330" s="262">
        <v>9.3000000000000007</v>
      </c>
      <c r="BJ330" s="262">
        <v>36</v>
      </c>
      <c r="BK330" s="262">
        <f t="shared" si="214"/>
        <v>56767</v>
      </c>
      <c r="BL330" s="262">
        <f t="shared" si="215"/>
        <v>-85</v>
      </c>
      <c r="BM330" s="274">
        <f t="shared" si="216"/>
        <v>-1.4951101104622529E-3</v>
      </c>
      <c r="BN330" s="262">
        <f t="shared" si="217"/>
        <v>4.7852786543595605E-4</v>
      </c>
      <c r="BO330" s="262">
        <f t="shared" si="204"/>
        <v>7.4514002237956712E-5</v>
      </c>
      <c r="BP330" s="262">
        <f t="shared" si="205"/>
        <v>7.9587296007349514E-5</v>
      </c>
      <c r="BQ330" s="262">
        <f t="shared" si="206"/>
        <v>1.4046682124006308E-4</v>
      </c>
      <c r="BR330" s="262">
        <f t="shared" si="207"/>
        <v>2.2671281531974064E-5</v>
      </c>
      <c r="BS330" s="262">
        <f t="shared" si="218"/>
        <v>51.2024816016473</v>
      </c>
      <c r="BT330" s="262">
        <f t="shared" si="219"/>
        <v>7.9729982394613685</v>
      </c>
      <c r="BU330" s="262">
        <f t="shared" si="220"/>
        <v>8.515840672786398</v>
      </c>
      <c r="BV330" s="262">
        <f t="shared" si="221"/>
        <v>15.02994987268675</v>
      </c>
      <c r="BW330" s="262">
        <f t="shared" si="222"/>
        <v>2.4258271239212248</v>
      </c>
      <c r="BX330" s="262">
        <f t="shared" si="223"/>
        <v>51.2024816016473</v>
      </c>
      <c r="BY330" s="262">
        <f t="shared" si="224"/>
        <v>15.945996478922737</v>
      </c>
      <c r="BZ330" s="262">
        <f t="shared" si="225"/>
        <v>26.739739712549291</v>
      </c>
      <c r="CA330" s="262">
        <f t="shared" si="226"/>
        <v>139.77853381598678</v>
      </c>
      <c r="CB330" s="262">
        <f t="shared" si="227"/>
        <v>87.329776461164087</v>
      </c>
      <c r="CC330" s="262">
        <f t="shared" si="228"/>
        <v>320.99652807027019</v>
      </c>
      <c r="CD330" s="262">
        <f t="shared" si="229"/>
        <v>29.608558946044059</v>
      </c>
      <c r="CE330" s="262">
        <f t="shared" si="230"/>
        <v>125.64440545887079</v>
      </c>
      <c r="CF330" s="262">
        <f t="shared" si="231"/>
        <v>80.949258125368743</v>
      </c>
      <c r="CG330" s="262">
        <f t="shared" si="232"/>
        <v>31.624244595116853</v>
      </c>
      <c r="CH330" s="262">
        <f t="shared" si="233"/>
        <v>22.432266341081821</v>
      </c>
      <c r="CI330" s="262">
        <f t="shared" si="234"/>
        <v>18.638034531062441</v>
      </c>
      <c r="CJ330" s="262">
        <f t="shared" si="235"/>
        <v>5.9341333814439938</v>
      </c>
      <c r="CK330" s="262">
        <f t="shared" si="236"/>
        <v>2.7158117568739879</v>
      </c>
      <c r="CL330" s="262">
        <f t="shared" si="237"/>
        <v>1.5018834247993365</v>
      </c>
      <c r="CM330" s="262">
        <f t="shared" si="238"/>
        <v>1.947931509608162</v>
      </c>
      <c r="CN330" s="262">
        <f>CD330*parameters!J$4+CE330*parameters!K$4+CF330*parameters!L$4+CG330*parameters!M$4+CH330*parameters!N$4+CI330*parameters!O$4+CJ330*parameters!P$4+CK330*parameters!Q$4+CL330*parameters!R$4+CM330*parameters!S$4</f>
        <v>21503.159472781608</v>
      </c>
      <c r="CO330" s="262">
        <f t="shared" si="239"/>
        <v>12930.741733698862</v>
      </c>
      <c r="CP330" s="262">
        <f t="shared" si="240"/>
        <v>2013.5114129779565</v>
      </c>
      <c r="CQ330" s="262">
        <f t="shared" si="241"/>
        <v>2150.6015517339024</v>
      </c>
      <c r="CR330" s="262">
        <f t="shared" si="242"/>
        <v>3795.6832168052538</v>
      </c>
      <c r="CS330" s="262">
        <f t="shared" si="243"/>
        <v>612.62155756563357</v>
      </c>
      <c r="CT330" s="349" t="s">
        <v>4694</v>
      </c>
      <c r="CU330" t="s">
        <v>4695</v>
      </c>
      <c r="CV330" t="s">
        <v>4696</v>
      </c>
      <c r="CW330">
        <v>48530</v>
      </c>
      <c r="CX330" s="262">
        <v>3.4088889606927637E-2</v>
      </c>
      <c r="CY330">
        <v>5198</v>
      </c>
      <c r="CZ330">
        <v>0.89289099999999999</v>
      </c>
      <c r="DA330">
        <v>36067</v>
      </c>
      <c r="DB330">
        <v>11702</v>
      </c>
      <c r="DC330">
        <v>346</v>
      </c>
      <c r="DD330">
        <v>354</v>
      </c>
      <c r="DE330">
        <v>30</v>
      </c>
      <c r="DF330">
        <v>31</v>
      </c>
      <c r="DG330">
        <v>32205</v>
      </c>
      <c r="DH330">
        <v>10449</v>
      </c>
      <c r="DI330">
        <v>309</v>
      </c>
      <c r="DJ330">
        <v>316</v>
      </c>
      <c r="DK330">
        <v>27</v>
      </c>
      <c r="DL330">
        <v>28</v>
      </c>
      <c r="DM330" s="262">
        <v>3862</v>
      </c>
      <c r="DN330" s="262">
        <v>1253</v>
      </c>
      <c r="DO330" s="262">
        <v>37</v>
      </c>
      <c r="DP330" s="262">
        <v>38</v>
      </c>
      <c r="DQ330" s="262">
        <v>3</v>
      </c>
      <c r="DR330" s="262">
        <v>3</v>
      </c>
      <c r="DS330" s="262">
        <v>0.74318977951782406</v>
      </c>
      <c r="DT330" s="262">
        <v>0.24112919843395839</v>
      </c>
      <c r="DU330" s="262">
        <v>7.1296105501751491E-3</v>
      </c>
      <c r="DV330" s="262">
        <v>7.2944570368844016E-3</v>
      </c>
      <c r="DW330" s="262">
        <v>6.1817432515969505E-4</v>
      </c>
      <c r="DX330" s="262">
        <v>6.387801359983515E-4</v>
      </c>
      <c r="DY330" s="262">
        <v>1528.56</v>
      </c>
      <c r="DZ330" s="262">
        <v>564.34</v>
      </c>
      <c r="EA330" s="262">
        <v>5.5</v>
      </c>
      <c r="EB330" s="262">
        <v>122.72</v>
      </c>
      <c r="EC330" s="262">
        <v>25.88</v>
      </c>
      <c r="ED330" s="262">
        <v>42.64</v>
      </c>
      <c r="EE330" s="262">
        <f t="shared" si="208"/>
        <v>0.66759839974843205</v>
      </c>
      <c r="EF330" s="262">
        <f t="shared" si="209"/>
        <v>0.24647542845163434</v>
      </c>
      <c r="EG330" s="262">
        <f t="shared" si="210"/>
        <v>2.4021243514264251E-3</v>
      </c>
      <c r="EH330" s="262">
        <f t="shared" si="211"/>
        <v>5.3597945528554708E-2</v>
      </c>
      <c r="EI330" s="262">
        <f t="shared" si="212"/>
        <v>1.1303086948166525E-2</v>
      </c>
      <c r="EJ330" s="262">
        <f t="shared" si="213"/>
        <v>1.8623014971785957E-2</v>
      </c>
      <c r="EK330" s="262">
        <v>6.7262720000000004E-4</v>
      </c>
      <c r="EP330" s="262">
        <v>1.2465279109784781E-3</v>
      </c>
      <c r="EQ330" s="262">
        <v>4.071374471654627E-2</v>
      </c>
      <c r="EU330" s="262">
        <v>972.29</v>
      </c>
    </row>
    <row r="331" spans="1:151">
      <c r="A331" s="352">
        <v>12053</v>
      </c>
      <c r="B331" s="262">
        <v>12</v>
      </c>
      <c r="C331" s="262">
        <v>0</v>
      </c>
      <c r="D331" s="262">
        <v>53</v>
      </c>
      <c r="E331" s="262" t="s">
        <v>201</v>
      </c>
      <c r="F331" s="262" t="s">
        <v>2843</v>
      </c>
      <c r="G331" s="262" t="s">
        <v>2844</v>
      </c>
      <c r="H331" s="262" t="s">
        <v>2202</v>
      </c>
      <c r="I331" s="262">
        <v>4.3936837915345542E-4</v>
      </c>
      <c r="J331" s="262">
        <v>4.3550913838120104</v>
      </c>
      <c r="K331" s="262">
        <v>2.3267750213857998</v>
      </c>
      <c r="L331" s="262">
        <v>8.9219858156028362</v>
      </c>
      <c r="M331" s="262">
        <v>8.8286937901498934</v>
      </c>
      <c r="N331" s="262">
        <v>9.083798882681565</v>
      </c>
      <c r="O331" s="262">
        <v>1.949685534591195</v>
      </c>
      <c r="P331" s="262">
        <v>2.0874233128834354</v>
      </c>
      <c r="Q331" s="262">
        <v>1.356896551724138</v>
      </c>
      <c r="R331" s="262">
        <v>1.5725593667546174</v>
      </c>
      <c r="S331" s="262">
        <v>1.7651515151515151</v>
      </c>
      <c r="T331" s="262">
        <v>1.7651515151515151</v>
      </c>
      <c r="U331">
        <v>766</v>
      </c>
      <c r="V331">
        <v>2338</v>
      </c>
      <c r="W331">
        <v>1692</v>
      </c>
      <c r="X331">
        <v>646</v>
      </c>
      <c r="Y331">
        <v>1781</v>
      </c>
      <c r="Z331">
        <v>959</v>
      </c>
      <c r="AA331">
        <v>726</v>
      </c>
      <c r="AB331">
        <v>0</v>
      </c>
      <c r="AC331">
        <v>3336</v>
      </c>
      <c r="AD331">
        <v>5440</v>
      </c>
      <c r="AE331">
        <v>15096</v>
      </c>
      <c r="AF331">
        <v>5749</v>
      </c>
      <c r="AG331">
        <v>3652</v>
      </c>
      <c r="AH331">
        <v>1383</v>
      </c>
      <c r="AI331" s="262">
        <v>1282</v>
      </c>
      <c r="AJ331" s="262">
        <v>0</v>
      </c>
      <c r="AK331" s="262">
        <v>0.59477988934327641</v>
      </c>
      <c r="AL331" s="262">
        <v>7.4933846523935532E-2</v>
      </c>
      <c r="AM331" s="262">
        <v>0.10752946836661054</v>
      </c>
      <c r="AN331" s="262">
        <v>0.18402694250661536</v>
      </c>
      <c r="AO331" s="262">
        <v>3.8729853259562186E-2</v>
      </c>
      <c r="AP331" s="262">
        <v>0.1261429103728969</v>
      </c>
      <c r="AQ331" s="262">
        <v>0.38588093668491502</v>
      </c>
      <c r="AR331" s="262">
        <v>0.24170942130757544</v>
      </c>
      <c r="AS331" s="262">
        <v>9.8340451145060043E-2</v>
      </c>
      <c r="AT331" s="262">
        <v>6.7700421336237784E-2</v>
      </c>
      <c r="AU331" s="262">
        <v>4.858264782596234E-2</v>
      </c>
      <c r="AV331" s="262">
        <v>1.6280202929290034E-2</v>
      </c>
      <c r="AW331" s="262">
        <v>7.4522055662243113E-3</v>
      </c>
      <c r="AX331" s="262">
        <v>2.6082719481785089E-3</v>
      </c>
      <c r="AY331" s="262">
        <v>5.3025308836596062E-3</v>
      </c>
      <c r="AZ331" s="262">
        <v>4945</v>
      </c>
      <c r="BA331" s="262">
        <v>623</v>
      </c>
      <c r="BB331" s="262">
        <v>894</v>
      </c>
      <c r="BC331" s="262">
        <v>1530</v>
      </c>
      <c r="BD331" s="262">
        <v>322</v>
      </c>
      <c r="BE331" s="262">
        <v>34889</v>
      </c>
      <c r="BF331" s="262">
        <v>1</v>
      </c>
      <c r="BG331" s="262">
        <v>2</v>
      </c>
      <c r="BH331" s="262">
        <v>3.77</v>
      </c>
      <c r="BI331" s="262">
        <v>9.3000000000000007</v>
      </c>
      <c r="BJ331" s="262">
        <v>34</v>
      </c>
      <c r="BK331" s="262">
        <f t="shared" si="214"/>
        <v>34738</v>
      </c>
      <c r="BL331" s="262">
        <f t="shared" si="215"/>
        <v>-151</v>
      </c>
      <c r="BM331" s="274">
        <f t="shared" si="216"/>
        <v>-4.3280116942302728E-3</v>
      </c>
      <c r="BN331" s="262">
        <f t="shared" si="217"/>
        <v>2.6132747593382691E-4</v>
      </c>
      <c r="BO331" s="262">
        <f t="shared" si="204"/>
        <v>3.2923562690955343E-5</v>
      </c>
      <c r="BP331" s="262">
        <f t="shared" si="205"/>
        <v>4.7245048227470424E-5</v>
      </c>
      <c r="BQ331" s="262">
        <f t="shared" si="206"/>
        <v>8.0855619449697711E-5</v>
      </c>
      <c r="BR331" s="262">
        <f t="shared" si="207"/>
        <v>1.7016672851505009E-5</v>
      </c>
      <c r="BS331" s="262">
        <f t="shared" si="218"/>
        <v>27.96203992491948</v>
      </c>
      <c r="BT331" s="262">
        <f t="shared" si="219"/>
        <v>3.5228212079322216</v>
      </c>
      <c r="BU331" s="262">
        <f t="shared" si="220"/>
        <v>5.055220160339335</v>
      </c>
      <c r="BV331" s="262">
        <f t="shared" si="221"/>
        <v>8.6515512811176549</v>
      </c>
      <c r="BW331" s="262">
        <f t="shared" si="222"/>
        <v>1.8207839951110361</v>
      </c>
      <c r="BX331" s="262">
        <f t="shared" si="223"/>
        <v>27.96203992491948</v>
      </c>
      <c r="BY331" s="262">
        <f t="shared" si="224"/>
        <v>7.0456424158644433</v>
      </c>
      <c r="BZ331" s="262">
        <f t="shared" si="225"/>
        <v>19.058180004479294</v>
      </c>
      <c r="CA331" s="262">
        <f t="shared" si="226"/>
        <v>80.4594269143942</v>
      </c>
      <c r="CB331" s="262">
        <f t="shared" si="227"/>
        <v>61.906655833775226</v>
      </c>
      <c r="CC331" s="262">
        <f t="shared" si="228"/>
        <v>196.43194509343266</v>
      </c>
      <c r="CD331" s="262">
        <f t="shared" si="229"/>
        <v>24.77849724429468</v>
      </c>
      <c r="CE331" s="262">
        <f t="shared" si="230"/>
        <v>75.799342967493587</v>
      </c>
      <c r="CF331" s="262">
        <f t="shared" si="231"/>
        <v>47.479451774855043</v>
      </c>
      <c r="CG331" s="262">
        <f t="shared" si="232"/>
        <v>19.317206099789832</v>
      </c>
      <c r="CH331" s="262">
        <f t="shared" si="233"/>
        <v>13.298525446722117</v>
      </c>
      <c r="CI331" s="262">
        <f t="shared" si="234"/>
        <v>9.5431840102430101</v>
      </c>
      <c r="CJ331" s="262">
        <f t="shared" si="235"/>
        <v>3.1979519279162414</v>
      </c>
      <c r="CK331" s="262">
        <f t="shared" si="236"/>
        <v>1.4638512346095471</v>
      </c>
      <c r="CL331" s="262">
        <f t="shared" si="237"/>
        <v>0.51234793211334151</v>
      </c>
      <c r="CM331" s="262">
        <f t="shared" si="238"/>
        <v>1.0415864553952547</v>
      </c>
      <c r="CN331" s="262">
        <f>CD331*parameters!J$4+CE331*parameters!K$4+CF331*parameters!L$4+CG331*parameters!M$4+CH331*parameters!N$4+CI331*parameters!O$4+CJ331*parameters!P$4+CK331*parameters!Q$4+CL331*parameters!R$4+CM331*parameters!S$4</f>
        <v>12595.313834403916</v>
      </c>
      <c r="CO331" s="262">
        <f t="shared" si="239"/>
        <v>7491.4393686705998</v>
      </c>
      <c r="CP331" s="262">
        <f t="shared" si="240"/>
        <v>943.81531378802504</v>
      </c>
      <c r="CQ331" s="262">
        <f t="shared" si="241"/>
        <v>1354.367400524068</v>
      </c>
      <c r="CR331" s="262">
        <f t="shared" si="242"/>
        <v>2317.8770948566266</v>
      </c>
      <c r="CS331" s="262">
        <f t="shared" si="243"/>
        <v>487.81465656459721</v>
      </c>
      <c r="CT331" s="349" t="s">
        <v>4697</v>
      </c>
      <c r="CU331" t="s">
        <v>4698</v>
      </c>
      <c r="CV331" t="s">
        <v>4699</v>
      </c>
      <c r="CW331">
        <v>28119</v>
      </c>
      <c r="CX331" s="262">
        <v>1.9751606982427328E-2</v>
      </c>
      <c r="CY331">
        <v>2807</v>
      </c>
      <c r="CZ331">
        <v>0.90017426</v>
      </c>
      <c r="DA331">
        <v>21405</v>
      </c>
      <c r="DB331">
        <v>6138</v>
      </c>
      <c r="DC331">
        <v>337</v>
      </c>
      <c r="DD331">
        <v>188</v>
      </c>
      <c r="DE331">
        <v>27</v>
      </c>
      <c r="DF331">
        <v>24</v>
      </c>
      <c r="DG331">
        <v>19269</v>
      </c>
      <c r="DH331">
        <v>5525</v>
      </c>
      <c r="DI331">
        <v>303</v>
      </c>
      <c r="DJ331">
        <v>169</v>
      </c>
      <c r="DK331">
        <v>24</v>
      </c>
      <c r="DL331">
        <v>22</v>
      </c>
      <c r="DM331" s="262">
        <v>2136</v>
      </c>
      <c r="DN331" s="262">
        <v>613</v>
      </c>
      <c r="DO331" s="262">
        <v>34</v>
      </c>
      <c r="DP331" s="262">
        <v>19</v>
      </c>
      <c r="DQ331" s="262">
        <v>3</v>
      </c>
      <c r="DR331" s="262">
        <v>2</v>
      </c>
      <c r="DS331" s="262">
        <v>0.76122906219993602</v>
      </c>
      <c r="DT331" s="262">
        <v>0.2182865678011309</v>
      </c>
      <c r="DU331" s="262">
        <v>1.1984778975070238E-2</v>
      </c>
      <c r="DV331" s="262">
        <v>6.6858707635406665E-3</v>
      </c>
      <c r="DW331" s="262">
        <v>9.602048436999893E-4</v>
      </c>
      <c r="DX331" s="262">
        <v>8.5351541662221275E-4</v>
      </c>
      <c r="DY331" s="262">
        <v>885.67</v>
      </c>
      <c r="DZ331" s="262">
        <v>326.99</v>
      </c>
      <c r="EA331" s="262">
        <v>3.18</v>
      </c>
      <c r="EB331" s="262">
        <v>71.11</v>
      </c>
      <c r="EC331" s="262">
        <v>14.99</v>
      </c>
      <c r="ED331" s="262">
        <v>24.71</v>
      </c>
      <c r="EE331" s="262">
        <f t="shared" si="208"/>
        <v>0.66759883918139684</v>
      </c>
      <c r="EF331" s="262">
        <f t="shared" si="209"/>
        <v>0.24647797082877929</v>
      </c>
      <c r="EG331" s="262">
        <f t="shared" si="210"/>
        <v>2.3970150378773607E-3</v>
      </c>
      <c r="EH331" s="262">
        <f t="shared" si="211"/>
        <v>5.3601175894169531E-2</v>
      </c>
      <c r="EI331" s="262">
        <f t="shared" si="212"/>
        <v>1.1299136923830702E-2</v>
      </c>
      <c r="EJ331" s="262">
        <f t="shared" si="213"/>
        <v>1.8625862133946409E-2</v>
      </c>
      <c r="EK331" s="262">
        <v>3.8972920000000002E-4</v>
      </c>
      <c r="EP331" s="262">
        <v>7.3731457688497358E-4</v>
      </c>
      <c r="EQ331" s="262">
        <v>2.4081961739243745E-2</v>
      </c>
      <c r="EU331" s="262">
        <v>575.11</v>
      </c>
    </row>
    <row r="332" spans="1:151">
      <c r="A332" s="352">
        <v>12054</v>
      </c>
      <c r="B332" s="262">
        <v>12</v>
      </c>
      <c r="C332" s="262">
        <v>0</v>
      </c>
      <c r="D332" s="262">
        <v>54</v>
      </c>
      <c r="E332" s="262" t="s">
        <v>201</v>
      </c>
      <c r="F332" s="262" t="s">
        <v>2845</v>
      </c>
      <c r="G332" s="262" t="s">
        <v>2846</v>
      </c>
      <c r="H332" s="262" t="s">
        <v>2202</v>
      </c>
      <c r="I332" s="262">
        <v>1.0535011593004731E-3</v>
      </c>
      <c r="J332" s="262">
        <v>3.9213986013986015</v>
      </c>
      <c r="K332" s="262">
        <v>2.5178696566222847</v>
      </c>
      <c r="L332" s="262">
        <v>7.7576071922544951</v>
      </c>
      <c r="M332" s="262">
        <v>9.3108298171589308</v>
      </c>
      <c r="N332" s="262">
        <v>7.4558521560574951</v>
      </c>
      <c r="O332" s="262">
        <v>3.7642418930762491</v>
      </c>
      <c r="P332" s="262">
        <v>3.4546822113576532</v>
      </c>
      <c r="Q332" s="262">
        <v>2.1283734500364697</v>
      </c>
      <c r="R332" s="262">
        <v>2.8590308370044051</v>
      </c>
      <c r="S332" s="262">
        <v>1.887248322147651</v>
      </c>
      <c r="T332" s="262">
        <v>1.887248322147651</v>
      </c>
      <c r="U332">
        <v>3575</v>
      </c>
      <c r="V332">
        <v>4281</v>
      </c>
      <c r="W332">
        <v>2892</v>
      </c>
      <c r="X332">
        <v>1909</v>
      </c>
      <c r="Y332">
        <v>3800</v>
      </c>
      <c r="Z332">
        <v>2733</v>
      </c>
      <c r="AA332">
        <v>4098</v>
      </c>
      <c r="AB332">
        <v>0</v>
      </c>
      <c r="AC332">
        <v>14019</v>
      </c>
      <c r="AD332">
        <v>10779</v>
      </c>
      <c r="AE332">
        <v>22435</v>
      </c>
      <c r="AF332">
        <v>16871</v>
      </c>
      <c r="AG332">
        <v>13481</v>
      </c>
      <c r="AH332">
        <v>6812</v>
      </c>
      <c r="AI332" s="262">
        <v>7733</v>
      </c>
      <c r="AJ332" s="262">
        <v>0</v>
      </c>
      <c r="AK332" s="262">
        <v>0.53082518184098315</v>
      </c>
      <c r="AL332" s="262">
        <v>7.9959869576122403E-2</v>
      </c>
      <c r="AM332" s="262">
        <v>0.15259593679458239</v>
      </c>
      <c r="AN332" s="262">
        <v>0.18881364434411838</v>
      </c>
      <c r="AO332" s="262">
        <v>4.7805367444193628E-2</v>
      </c>
      <c r="AP332" s="262">
        <v>9.2129645816579842E-2</v>
      </c>
      <c r="AQ332" s="262">
        <v>0.27774087153129845</v>
      </c>
      <c r="AR332" s="262">
        <v>0.35533722597111989</v>
      </c>
      <c r="AS332" s="262">
        <v>0.11563698238989313</v>
      </c>
      <c r="AT332" s="262">
        <v>6.842418097269326E-2</v>
      </c>
      <c r="AU332" s="262">
        <v>4.3320163630642283E-2</v>
      </c>
      <c r="AV332" s="262">
        <v>1.8810531100311178E-2</v>
      </c>
      <c r="AW332" s="262">
        <v>1.1270002214374788E-2</v>
      </c>
      <c r="AX332" s="262">
        <v>5.5242823677493797E-3</v>
      </c>
      <c r="AY332" s="262">
        <v>1.180611400533781E-2</v>
      </c>
      <c r="AZ332" s="262">
        <v>10582</v>
      </c>
      <c r="BA332" s="262">
        <v>1594</v>
      </c>
      <c r="BB332" s="262">
        <v>3042</v>
      </c>
      <c r="BC332" s="262">
        <v>3764</v>
      </c>
      <c r="BD332" s="262">
        <v>953</v>
      </c>
      <c r="BE332" s="262">
        <v>85809</v>
      </c>
      <c r="BF332" s="262">
        <v>1</v>
      </c>
      <c r="BG332" s="262">
        <v>2</v>
      </c>
      <c r="BH332" s="262">
        <v>3.63</v>
      </c>
      <c r="BI332" s="262">
        <v>9.4</v>
      </c>
      <c r="BJ332" s="262">
        <v>27</v>
      </c>
      <c r="BK332" s="262">
        <f t="shared" si="214"/>
        <v>85925</v>
      </c>
      <c r="BL332" s="262">
        <f t="shared" si="215"/>
        <v>116</v>
      </c>
      <c r="BM332" s="274">
        <f t="shared" si="216"/>
        <v>1.3518395506298873E-3</v>
      </c>
      <c r="BN332" s="262">
        <f t="shared" si="217"/>
        <v>5.5922494445536026E-4</v>
      </c>
      <c r="BO332" s="262">
        <f t="shared" si="204"/>
        <v>8.4237815295959583E-5</v>
      </c>
      <c r="BP332" s="262">
        <f t="shared" si="205"/>
        <v>1.6075999631763428E-4</v>
      </c>
      <c r="BQ332" s="262">
        <f t="shared" si="206"/>
        <v>1.9891539320827595E-4</v>
      </c>
      <c r="BR332" s="262">
        <f t="shared" si="207"/>
        <v>5.0363010023243085E-5</v>
      </c>
      <c r="BS332" s="262">
        <f t="shared" si="218"/>
        <v>59.83706905672355</v>
      </c>
      <c r="BT332" s="262">
        <f t="shared" si="219"/>
        <v>9.0134462366676757</v>
      </c>
      <c r="BU332" s="262">
        <f t="shared" si="220"/>
        <v>17.201319605986868</v>
      </c>
      <c r="BV332" s="262">
        <f t="shared" si="221"/>
        <v>21.283947073285525</v>
      </c>
      <c r="BW332" s="262">
        <f t="shared" si="222"/>
        <v>5.3888420724870105</v>
      </c>
      <c r="BX332" s="262">
        <f t="shared" si="223"/>
        <v>59.83706905672355</v>
      </c>
      <c r="BY332" s="262">
        <f t="shared" si="224"/>
        <v>18.026892473335351</v>
      </c>
      <c r="BZ332" s="262">
        <f t="shared" si="225"/>
        <v>62.440790169732331</v>
      </c>
      <c r="CA332" s="262">
        <f t="shared" si="226"/>
        <v>200.06910248888394</v>
      </c>
      <c r="CB332" s="262">
        <f t="shared" si="227"/>
        <v>145.49873595714928</v>
      </c>
      <c r="CC332" s="262">
        <f t="shared" si="228"/>
        <v>485.87259014582446</v>
      </c>
      <c r="CD332" s="262">
        <f t="shared" si="229"/>
        <v>44.76326964211907</v>
      </c>
      <c r="CE332" s="262">
        <f t="shared" si="230"/>
        <v>134.94667664027065</v>
      </c>
      <c r="CF332" s="262">
        <f t="shared" si="231"/>
        <v>172.64861835782014</v>
      </c>
      <c r="CG332" s="262">
        <f t="shared" si="232"/>
        <v>56.184840150424463</v>
      </c>
      <c r="CH332" s="262">
        <f t="shared" si="233"/>
        <v>33.245434037809112</v>
      </c>
      <c r="CI332" s="262">
        <f t="shared" si="234"/>
        <v>21.048080108761109</v>
      </c>
      <c r="CJ332" s="262">
        <f t="shared" si="235"/>
        <v>9.1395214677267766</v>
      </c>
      <c r="CK332" s="262">
        <f t="shared" si="236"/>
        <v>5.475785166847456</v>
      </c>
      <c r="CL332" s="262">
        <f t="shared" si="237"/>
        <v>2.684097382715299</v>
      </c>
      <c r="CM332" s="262">
        <f t="shared" si="238"/>
        <v>5.7362671913303753</v>
      </c>
      <c r="CN332" s="262">
        <f>CD332*parameters!J$4+CE332*parameters!K$4+CF332*parameters!L$4+CG332*parameters!M$4+CH332*parameters!N$4+CI332*parameters!O$4+CJ332*parameters!P$4+CK332*parameters!Q$4+CL332*parameters!R$4+CM332*parameters!S$4</f>
        <v>34301.85852666854</v>
      </c>
      <c r="CO332" s="262">
        <f t="shared" si="239"/>
        <v>18208.290289902507</v>
      </c>
      <c r="CP332" s="262">
        <f t="shared" si="240"/>
        <v>2742.7721340110188</v>
      </c>
      <c r="CQ332" s="262">
        <f t="shared" si="241"/>
        <v>5234.3242356722194</v>
      </c>
      <c r="CR332" s="262">
        <f t="shared" si="242"/>
        <v>6476.6589161966585</v>
      </c>
      <c r="CS332" s="262">
        <f t="shared" si="243"/>
        <v>1639.8129508861359</v>
      </c>
      <c r="CT332" s="349" t="s">
        <v>4700</v>
      </c>
      <c r="CU332" t="s">
        <v>4701</v>
      </c>
      <c r="CV332" t="s">
        <v>4702</v>
      </c>
      <c r="CW332">
        <v>74974</v>
      </c>
      <c r="CX332" s="262">
        <v>5.266392766103014E-2</v>
      </c>
      <c r="CY332">
        <v>8211</v>
      </c>
      <c r="CZ332">
        <v>0.89048203000000004</v>
      </c>
      <c r="DA332">
        <v>52109</v>
      </c>
      <c r="DB332">
        <v>21221</v>
      </c>
      <c r="DC332">
        <v>822</v>
      </c>
      <c r="DD332">
        <v>532</v>
      </c>
      <c r="DE332">
        <v>128</v>
      </c>
      <c r="DF332">
        <v>162</v>
      </c>
      <c r="DG332">
        <v>46403</v>
      </c>
      <c r="DH332">
        <v>18897</v>
      </c>
      <c r="DI332">
        <v>732</v>
      </c>
      <c r="DJ332">
        <v>474</v>
      </c>
      <c r="DK332">
        <v>114</v>
      </c>
      <c r="DL332">
        <v>144</v>
      </c>
      <c r="DM332" s="262">
        <v>5706</v>
      </c>
      <c r="DN332" s="262">
        <v>2324</v>
      </c>
      <c r="DO332" s="262">
        <v>90</v>
      </c>
      <c r="DP332" s="262">
        <v>58</v>
      </c>
      <c r="DQ332" s="262">
        <v>14</v>
      </c>
      <c r="DR332" s="262">
        <v>18</v>
      </c>
      <c r="DS332" s="262">
        <v>0.69502760957131804</v>
      </c>
      <c r="DT332" s="262">
        <v>0.28304478886013817</v>
      </c>
      <c r="DU332" s="262">
        <v>1.0963800784271881E-2</v>
      </c>
      <c r="DV332" s="262">
        <v>7.0957932083122151E-3</v>
      </c>
      <c r="DW332" s="262">
        <v>1.7072585162856457E-3</v>
      </c>
      <c r="DX332" s="262">
        <v>2.1607490596740205E-3</v>
      </c>
      <c r="DY332" s="262">
        <v>2361.4699999999998</v>
      </c>
      <c r="DZ332" s="262">
        <v>871.86</v>
      </c>
      <c r="EA332" s="262">
        <v>8.49</v>
      </c>
      <c r="EB332" s="262">
        <v>189.6</v>
      </c>
      <c r="EC332" s="262">
        <v>39.979999999999997</v>
      </c>
      <c r="ED332" s="262">
        <v>65.87</v>
      </c>
      <c r="EE332" s="262">
        <f t="shared" si="208"/>
        <v>0.66759676247501609</v>
      </c>
      <c r="EF332" s="262">
        <f t="shared" si="209"/>
        <v>0.24647821625151603</v>
      </c>
      <c r="EG332" s="262">
        <f t="shared" si="210"/>
        <v>2.400156052549E-3</v>
      </c>
      <c r="EH332" s="262">
        <f t="shared" si="211"/>
        <v>5.3600658134663179E-2</v>
      </c>
      <c r="EI332" s="262">
        <f t="shared" si="212"/>
        <v>1.1302501646750177E-2</v>
      </c>
      <c r="EJ332" s="262">
        <f t="shared" si="213"/>
        <v>1.8621705439505611E-2</v>
      </c>
      <c r="EK332" s="262">
        <v>1.0391421000000001E-3</v>
      </c>
      <c r="EP332" s="262">
        <v>1.9451565370336569E-3</v>
      </c>
      <c r="EQ332" s="262">
        <v>6.3532156789288946E-2</v>
      </c>
      <c r="EU332" s="262">
        <v>1517.22</v>
      </c>
    </row>
    <row r="333" spans="1:151">
      <c r="A333" s="352">
        <v>12060</v>
      </c>
      <c r="B333" s="262">
        <v>12</v>
      </c>
      <c r="C333" s="262">
        <v>0</v>
      </c>
      <c r="D333" s="262">
        <v>60</v>
      </c>
      <c r="E333" s="262" t="s">
        <v>201</v>
      </c>
      <c r="F333" s="262" t="s">
        <v>2847</v>
      </c>
      <c r="G333" s="262" t="s">
        <v>2848</v>
      </c>
      <c r="H333" s="262" t="s">
        <v>2202</v>
      </c>
      <c r="I333" s="262">
        <v>2.5748022815870403E-3</v>
      </c>
      <c r="J333" s="262">
        <v>2.0205361341903121</v>
      </c>
      <c r="K333" s="262">
        <v>1.5117383276180427</v>
      </c>
      <c r="L333" s="262">
        <v>2.890394511149228</v>
      </c>
      <c r="M333" s="262">
        <v>2.6192926045016076</v>
      </c>
      <c r="N333" s="262">
        <v>1.9271255060728745</v>
      </c>
      <c r="O333" s="262">
        <v>1.6323978883023063</v>
      </c>
      <c r="P333" s="262">
        <v>1.5386211667050957</v>
      </c>
      <c r="Q333" s="262">
        <v>1.1404199475065617</v>
      </c>
      <c r="R333" s="262">
        <v>1.1441798941798942</v>
      </c>
      <c r="S333" s="262">
        <v>1.1900647948164147</v>
      </c>
      <c r="T333" s="262">
        <v>1.1900647948164147</v>
      </c>
      <c r="U333">
        <v>6379</v>
      </c>
      <c r="V333">
        <v>11373</v>
      </c>
      <c r="W333">
        <v>5830</v>
      </c>
      <c r="X333">
        <v>4345</v>
      </c>
      <c r="Y333">
        <v>12273</v>
      </c>
      <c r="Z333">
        <v>7596</v>
      </c>
      <c r="AA333">
        <v>5093</v>
      </c>
      <c r="AB333">
        <v>0</v>
      </c>
      <c r="AC333">
        <v>12889</v>
      </c>
      <c r="AD333">
        <v>17193</v>
      </c>
      <c r="AE333">
        <v>16851</v>
      </c>
      <c r="AF333">
        <v>10526</v>
      </c>
      <c r="AG333">
        <v>19221</v>
      </c>
      <c r="AH333">
        <v>8674</v>
      </c>
      <c r="AI333" s="262">
        <v>6061</v>
      </c>
      <c r="AJ333" s="262">
        <v>0</v>
      </c>
      <c r="AK333" s="262">
        <v>0.7946923361109971</v>
      </c>
      <c r="AL333" s="262">
        <v>8.7742703501498293E-2</v>
      </c>
      <c r="AM333" s="262">
        <v>6.6068716390952756E-2</v>
      </c>
      <c r="AN333" s="262">
        <v>4.6282993308977463E-2</v>
      </c>
      <c r="AO333" s="262">
        <v>5.2132506875744019E-3</v>
      </c>
      <c r="AP333" s="262">
        <v>4.1662811140927174E-2</v>
      </c>
      <c r="AQ333" s="262">
        <v>0.19655084667345238</v>
      </c>
      <c r="AR333" s="262">
        <v>0.25816600351623947</v>
      </c>
      <c r="AS333" s="262">
        <v>0.15828860923475524</v>
      </c>
      <c r="AT333" s="262">
        <v>0.1530720829092255</v>
      </c>
      <c r="AU333" s="262">
        <v>0.10884149162579809</v>
      </c>
      <c r="AV333" s="262">
        <v>4.1917275839733509E-2</v>
      </c>
      <c r="AW333" s="262">
        <v>1.8656889053391322E-2</v>
      </c>
      <c r="AX333" s="262">
        <v>9.6465254002035712E-3</v>
      </c>
      <c r="AY333" s="262">
        <v>1.3197464606273711E-2</v>
      </c>
      <c r="AZ333" s="262">
        <v>38719</v>
      </c>
      <c r="BA333" s="262">
        <v>4275</v>
      </c>
      <c r="BB333" s="262">
        <v>3219</v>
      </c>
      <c r="BC333" s="262">
        <v>2255</v>
      </c>
      <c r="BD333" s="262">
        <v>254</v>
      </c>
      <c r="BE333" s="262">
        <v>86456</v>
      </c>
      <c r="BF333" s="262">
        <v>1</v>
      </c>
      <c r="BG333" s="262">
        <v>2</v>
      </c>
      <c r="BH333" s="262">
        <v>3.78</v>
      </c>
      <c r="BI333" s="262">
        <v>8.9</v>
      </c>
      <c r="BJ333" s="262">
        <v>27</v>
      </c>
      <c r="BK333" s="262">
        <f t="shared" si="214"/>
        <v>86364</v>
      </c>
      <c r="BL333" s="262">
        <f t="shared" si="215"/>
        <v>-92</v>
      </c>
      <c r="BM333" s="274">
        <f t="shared" si="216"/>
        <v>-1.0641251040991949E-3</v>
      </c>
      <c r="BN333" s="262">
        <f t="shared" si="217"/>
        <v>2.0461756401783304E-3</v>
      </c>
      <c r="BO333" s="262">
        <f t="shared" si="204"/>
        <v>2.2592011316827302E-4</v>
      </c>
      <c r="BP333" s="262">
        <f t="shared" si="205"/>
        <v>1.7011388170495224E-4</v>
      </c>
      <c r="BQ333" s="262">
        <f t="shared" si="206"/>
        <v>1.191695567706329E-4</v>
      </c>
      <c r="BR333" s="262">
        <f t="shared" si="207"/>
        <v>1.3423089764851776E-5</v>
      </c>
      <c r="BS333" s="262">
        <f t="shared" si="218"/>
        <v>218.94079349908137</v>
      </c>
      <c r="BT333" s="262">
        <f t="shared" si="219"/>
        <v>24.173452109005211</v>
      </c>
      <c r="BU333" s="262">
        <f t="shared" si="220"/>
        <v>18.202185342429889</v>
      </c>
      <c r="BV333" s="262">
        <f t="shared" si="221"/>
        <v>12.75114257445772</v>
      </c>
      <c r="BW333" s="262">
        <f t="shared" si="222"/>
        <v>1.43627060483914</v>
      </c>
      <c r="BX333" s="262">
        <f t="shared" si="223"/>
        <v>218.94079349908137</v>
      </c>
      <c r="BY333" s="262">
        <f t="shared" si="224"/>
        <v>48.346904218010422</v>
      </c>
      <c r="BZ333" s="262">
        <f t="shared" si="225"/>
        <v>68.804260594384971</v>
      </c>
      <c r="CA333" s="262">
        <f t="shared" si="226"/>
        <v>113.48516891267371</v>
      </c>
      <c r="CB333" s="262">
        <f t="shared" si="227"/>
        <v>38.77930633065678</v>
      </c>
      <c r="CC333" s="262">
        <f t="shared" si="228"/>
        <v>488.35643355480721</v>
      </c>
      <c r="CD333" s="262">
        <f t="shared" si="229"/>
        <v>20.346301860650684</v>
      </c>
      <c r="CE333" s="262">
        <f t="shared" si="230"/>
        <v>95.986870493624949</v>
      </c>
      <c r="CF333" s="262">
        <f t="shared" si="231"/>
        <v>126.07702874228853</v>
      </c>
      <c r="CG333" s="262">
        <f t="shared" si="232"/>
        <v>77.301260678235593</v>
      </c>
      <c r="CH333" s="262">
        <f t="shared" si="233"/>
        <v>74.753736486355123</v>
      </c>
      <c r="CI333" s="262">
        <f t="shared" si="234"/>
        <v>53.153442673160171</v>
      </c>
      <c r="CJ333" s="262">
        <f t="shared" si="235"/>
        <v>20.470571333425344</v>
      </c>
      <c r="CK333" s="262">
        <f t="shared" si="236"/>
        <v>9.1112117993419091</v>
      </c>
      <c r="CL333" s="262">
        <f t="shared" si="237"/>
        <v>4.7109427406392754</v>
      </c>
      <c r="CM333" s="262">
        <f t="shared" si="238"/>
        <v>6.4450667470856278</v>
      </c>
      <c r="CN333" s="262">
        <f>CD333*parameters!J$4+CE333*parameters!K$4+CF333*parameters!L$4+CG333*parameters!M$4+CH333*parameters!N$4+CI333*parameters!O$4+CJ333*parameters!P$4+CK333*parameters!Q$4+CL333*parameters!R$4+CM333*parameters!S$4</f>
        <v>42007.26177100926</v>
      </c>
      <c r="CO333" s="262">
        <f t="shared" si="239"/>
        <v>33382.848990429527</v>
      </c>
      <c r="CP333" s="262">
        <f t="shared" si="240"/>
        <v>3685.8307144834894</v>
      </c>
      <c r="CQ333" s="262">
        <f t="shared" si="241"/>
        <v>2775.3658643093227</v>
      </c>
      <c r="CR333" s="262">
        <f t="shared" si="242"/>
        <v>1944.2218154760862</v>
      </c>
      <c r="CS333" s="262">
        <f t="shared" si="243"/>
        <v>218.99438631083191</v>
      </c>
      <c r="CT333" s="349" t="s">
        <v>4703</v>
      </c>
      <c r="CU333" t="s">
        <v>4704</v>
      </c>
      <c r="CV333" t="s">
        <v>4705</v>
      </c>
      <c r="CW333">
        <v>103916</v>
      </c>
      <c r="CX333" s="262">
        <v>7.2993633884061243E-2</v>
      </c>
      <c r="CY333">
        <v>5824</v>
      </c>
      <c r="CZ333">
        <v>0.94395472999999996</v>
      </c>
      <c r="DA333">
        <v>74213</v>
      </c>
      <c r="DB333">
        <v>27398</v>
      </c>
      <c r="DC333">
        <v>1348</v>
      </c>
      <c r="DD333">
        <v>723</v>
      </c>
      <c r="DE333">
        <v>93</v>
      </c>
      <c r="DF333">
        <v>134</v>
      </c>
      <c r="DG333">
        <v>70056</v>
      </c>
      <c r="DH333">
        <v>25863</v>
      </c>
      <c r="DI333">
        <v>1276</v>
      </c>
      <c r="DJ333">
        <v>684</v>
      </c>
      <c r="DK333">
        <v>90</v>
      </c>
      <c r="DL333">
        <v>128</v>
      </c>
      <c r="DM333" s="262">
        <v>4157</v>
      </c>
      <c r="DN333" s="262">
        <v>1535</v>
      </c>
      <c r="DO333" s="262">
        <v>72</v>
      </c>
      <c r="DP333" s="262">
        <v>39</v>
      </c>
      <c r="DQ333" s="262">
        <v>3</v>
      </c>
      <c r="DR333" s="262">
        <v>6</v>
      </c>
      <c r="DS333" s="262">
        <v>0.71416336271603986</v>
      </c>
      <c r="DT333" s="262">
        <v>0.26365526001770662</v>
      </c>
      <c r="DU333" s="262">
        <v>1.2972015858963008E-2</v>
      </c>
      <c r="DV333" s="262">
        <v>6.9575426305862427E-3</v>
      </c>
      <c r="DW333" s="262">
        <v>8.9495361638246274E-4</v>
      </c>
      <c r="DX333" s="262">
        <v>1.2895030601639786E-3</v>
      </c>
      <c r="DY333" s="262">
        <v>3273.06</v>
      </c>
      <c r="DZ333" s="262">
        <v>1208.4100000000001</v>
      </c>
      <c r="EA333" s="262">
        <v>11.76</v>
      </c>
      <c r="EB333" s="262">
        <v>262.8</v>
      </c>
      <c r="EC333" s="262">
        <v>55.41</v>
      </c>
      <c r="ED333" s="262">
        <v>91.3</v>
      </c>
      <c r="EE333" s="262">
        <f t="shared" si="208"/>
        <v>0.66759811860306673</v>
      </c>
      <c r="EF333" s="262">
        <f t="shared" si="209"/>
        <v>0.24647646010190219</v>
      </c>
      <c r="EG333" s="262">
        <f t="shared" si="210"/>
        <v>2.3986587092115833E-3</v>
      </c>
      <c r="EH333" s="262">
        <f t="shared" si="211"/>
        <v>5.3602679318095592E-2</v>
      </c>
      <c r="EI333" s="262">
        <f t="shared" si="212"/>
        <v>1.130184345896376E-2</v>
      </c>
      <c r="EJ333" s="262">
        <f t="shared" si="213"/>
        <v>1.8622239808759995E-2</v>
      </c>
      <c r="EK333" s="262">
        <v>1.4402804999999999E-3</v>
      </c>
      <c r="EP333" s="262">
        <v>2.1464157391752553E-3</v>
      </c>
      <c r="EQ333" s="262">
        <v>7.0105628354331415E-2</v>
      </c>
      <c r="EU333" s="262">
        <v>1674.2</v>
      </c>
    </row>
    <row r="334" spans="1:151">
      <c r="A334" s="352">
        <v>12061</v>
      </c>
      <c r="B334" s="262">
        <v>12</v>
      </c>
      <c r="C334" s="262">
        <v>0</v>
      </c>
      <c r="D334" s="262">
        <v>61</v>
      </c>
      <c r="E334" s="262" t="s">
        <v>201</v>
      </c>
      <c r="F334" s="262" t="s">
        <v>2849</v>
      </c>
      <c r="G334" s="262" t="s">
        <v>2850</v>
      </c>
      <c r="H334" s="262" t="s">
        <v>2202</v>
      </c>
      <c r="I334" s="262">
        <v>2.5319963654077886E-3</v>
      </c>
      <c r="J334" s="262">
        <v>1.5439257365801158</v>
      </c>
      <c r="K334" s="262">
        <v>1.3279521940777739</v>
      </c>
      <c r="L334" s="262">
        <v>2.2457357617808613</v>
      </c>
      <c r="M334" s="262">
        <v>2.3091180866965622</v>
      </c>
      <c r="N334" s="262">
        <v>1.734240687679083</v>
      </c>
      <c r="O334" s="262">
        <v>1.8862884762147036</v>
      </c>
      <c r="P334" s="262">
        <v>1.748357903955627</v>
      </c>
      <c r="Q334" s="262">
        <v>1.2015938606847698</v>
      </c>
      <c r="R334" s="262">
        <v>1.179671868747499</v>
      </c>
      <c r="S334" s="262">
        <v>1.2321618743343983</v>
      </c>
      <c r="T334" s="262">
        <v>1.2321618743343983</v>
      </c>
      <c r="U334">
        <v>7433</v>
      </c>
      <c r="V334">
        <v>11212</v>
      </c>
      <c r="W334">
        <v>6918</v>
      </c>
      <c r="X334">
        <v>4741</v>
      </c>
      <c r="Y334">
        <v>10782</v>
      </c>
      <c r="Z334">
        <v>5887</v>
      </c>
      <c r="AA334">
        <v>5165</v>
      </c>
      <c r="AB334">
        <v>0</v>
      </c>
      <c r="AC334">
        <v>11476</v>
      </c>
      <c r="AD334">
        <v>14889</v>
      </c>
      <c r="AE334">
        <v>15536</v>
      </c>
      <c r="AF334">
        <v>10145</v>
      </c>
      <c r="AG334">
        <v>19393</v>
      </c>
      <c r="AH334">
        <v>7019</v>
      </c>
      <c r="AI334" s="262">
        <v>6364</v>
      </c>
      <c r="AJ334" s="262">
        <v>0</v>
      </c>
      <c r="AK334" s="262">
        <v>0.80017532142260817</v>
      </c>
      <c r="AL334" s="262">
        <v>0.10195775588579062</v>
      </c>
      <c r="AM334" s="262">
        <v>5.9233594924027383E-2</v>
      </c>
      <c r="AN334" s="262">
        <v>3.4521622975455003E-2</v>
      </c>
      <c r="AO334" s="262">
        <v>4.1117047921188843E-3</v>
      </c>
      <c r="AP334" s="262">
        <v>5.323117502983106E-2</v>
      </c>
      <c r="AQ334" s="262">
        <v>0.1905545437417572</v>
      </c>
      <c r="AR334" s="262">
        <v>0.23956540852854361</v>
      </c>
      <c r="AS334" s="262">
        <v>0.16351190102367644</v>
      </c>
      <c r="AT334" s="262">
        <v>0.14055140362996923</v>
      </c>
      <c r="AU334" s="262">
        <v>0.11668655404132387</v>
      </c>
      <c r="AV334" s="262">
        <v>4.6360610437731584E-2</v>
      </c>
      <c r="AW334" s="262">
        <v>2.1490925076932739E-2</v>
      </c>
      <c r="AX334" s="262">
        <v>1.244740312755134E-2</v>
      </c>
      <c r="AY334" s="262">
        <v>1.5600075362682911E-2</v>
      </c>
      <c r="AZ334" s="262">
        <v>38338</v>
      </c>
      <c r="BA334" s="262">
        <v>4885</v>
      </c>
      <c r="BB334" s="262">
        <v>2838</v>
      </c>
      <c r="BC334" s="262">
        <v>1654</v>
      </c>
      <c r="BD334" s="262">
        <v>197</v>
      </c>
      <c r="BE334" s="262">
        <v>79615</v>
      </c>
      <c r="BF334" s="262">
        <v>1</v>
      </c>
      <c r="BG334" s="262">
        <v>2</v>
      </c>
      <c r="BH334" s="262">
        <v>3.55</v>
      </c>
      <c r="BI334" s="262">
        <v>9.9</v>
      </c>
      <c r="BJ334" s="262">
        <v>26</v>
      </c>
      <c r="BK334" s="262">
        <f t="shared" si="214"/>
        <v>79680</v>
      </c>
      <c r="BL334" s="262">
        <f t="shared" si="215"/>
        <v>65</v>
      </c>
      <c r="BM334" s="274">
        <f t="shared" si="216"/>
        <v>8.1642906487470958E-4</v>
      </c>
      <c r="BN334" s="262">
        <f t="shared" si="217"/>
        <v>2.0260410055310527E-3</v>
      </c>
      <c r="BO334" s="262">
        <f t="shared" si="204"/>
        <v>2.581566673279564E-4</v>
      </c>
      <c r="BP334" s="262">
        <f t="shared" si="205"/>
        <v>1.4997924705767457E-4</v>
      </c>
      <c r="BQ334" s="262">
        <f t="shared" si="206"/>
        <v>8.7408623901830075E-5</v>
      </c>
      <c r="BR334" s="262">
        <f t="shared" si="207"/>
        <v>1.0410821589274804E-5</v>
      </c>
      <c r="BS334" s="262">
        <f t="shared" si="218"/>
        <v>216.78638759182263</v>
      </c>
      <c r="BT334" s="262">
        <f t="shared" si="219"/>
        <v>27.622763404091334</v>
      </c>
      <c r="BU334" s="262">
        <f t="shared" si="220"/>
        <v>16.047779435171179</v>
      </c>
      <c r="BV334" s="262">
        <f t="shared" si="221"/>
        <v>9.3527227574958172</v>
      </c>
      <c r="BW334" s="262">
        <f t="shared" si="222"/>
        <v>1.113957910052404</v>
      </c>
      <c r="BX334" s="262">
        <f t="shared" si="223"/>
        <v>216.78638759182263</v>
      </c>
      <c r="BY334" s="262">
        <f t="shared" si="224"/>
        <v>55.245526808182667</v>
      </c>
      <c r="BZ334" s="262">
        <f t="shared" si="225"/>
        <v>56.969616994857681</v>
      </c>
      <c r="CA334" s="262">
        <f t="shared" si="226"/>
        <v>92.591955299208593</v>
      </c>
      <c r="CB334" s="262">
        <f t="shared" si="227"/>
        <v>28.962905661362502</v>
      </c>
      <c r="CC334" s="262">
        <f t="shared" si="228"/>
        <v>450.55639235543407</v>
      </c>
      <c r="CD334" s="262">
        <f t="shared" si="229"/>
        <v>23.983646182281348</v>
      </c>
      <c r="CE334" s="262">
        <f t="shared" si="230"/>
        <v>85.855567775221886</v>
      </c>
      <c r="CF334" s="262">
        <f t="shared" si="231"/>
        <v>107.93772619977635</v>
      </c>
      <c r="CG334" s="262">
        <f t="shared" si="232"/>
        <v>73.671332232406456</v>
      </c>
      <c r="CH334" s="262">
        <f t="shared" si="233"/>
        <v>63.326333360011397</v>
      </c>
      <c r="CI334" s="262">
        <f t="shared" si="234"/>
        <v>52.573872825246276</v>
      </c>
      <c r="CJ334" s="262">
        <f t="shared" si="235"/>
        <v>20.888069386220025</v>
      </c>
      <c r="CK334" s="262">
        <f t="shared" si="236"/>
        <v>9.682873671043744</v>
      </c>
      <c r="CL334" s="262">
        <f t="shared" si="237"/>
        <v>5.6082570473432787</v>
      </c>
      <c r="CM334" s="262">
        <f t="shared" si="238"/>
        <v>7.028713675883302</v>
      </c>
      <c r="CN334" s="262">
        <f>CD334*parameters!J$4+CE334*parameters!K$4+CF334*parameters!L$4+CG334*parameters!M$4+CH334*parameters!N$4+CI334*parameters!O$4+CJ334*parameters!P$4+CK334*parameters!Q$4+CL334*parameters!R$4+CM334*parameters!S$4</f>
        <v>39246.792207329214</v>
      </c>
      <c r="CO334" s="262">
        <f t="shared" si="239"/>
        <v>31404.314569305967</v>
      </c>
      <c r="CP334" s="262">
        <f t="shared" si="240"/>
        <v>4001.5148591752213</v>
      </c>
      <c r="CQ334" s="262">
        <f t="shared" si="241"/>
        <v>2324.7285916764131</v>
      </c>
      <c r="CR334" s="262">
        <f t="shared" si="242"/>
        <v>1354.8629635774446</v>
      </c>
      <c r="CS334" s="262">
        <f t="shared" si="243"/>
        <v>161.37122359416961</v>
      </c>
      <c r="CT334" s="349" t="s">
        <v>4706</v>
      </c>
      <c r="CU334" t="s">
        <v>4707</v>
      </c>
      <c r="CV334" t="s">
        <v>4708</v>
      </c>
      <c r="CW334">
        <v>101804</v>
      </c>
      <c r="CX334" s="262">
        <v>7.1510103390555552E-2</v>
      </c>
      <c r="CY334">
        <v>8555</v>
      </c>
      <c r="CZ334">
        <v>0.91596597000000002</v>
      </c>
      <c r="DA334">
        <v>69454</v>
      </c>
      <c r="DB334">
        <v>29679</v>
      </c>
      <c r="DC334">
        <v>1418</v>
      </c>
      <c r="DD334">
        <v>1006</v>
      </c>
      <c r="DE334">
        <v>114</v>
      </c>
      <c r="DF334">
        <v>131</v>
      </c>
      <c r="DG334">
        <v>63619</v>
      </c>
      <c r="DH334">
        <v>27184</v>
      </c>
      <c r="DI334">
        <v>1303</v>
      </c>
      <c r="DJ334">
        <v>926</v>
      </c>
      <c r="DK334">
        <v>106</v>
      </c>
      <c r="DL334">
        <v>123</v>
      </c>
      <c r="DM334" s="262">
        <v>5835</v>
      </c>
      <c r="DN334" s="262">
        <v>2495</v>
      </c>
      <c r="DO334" s="262">
        <v>115</v>
      </c>
      <c r="DP334" s="262">
        <v>80</v>
      </c>
      <c r="DQ334" s="262">
        <v>8</v>
      </c>
      <c r="DR334" s="262">
        <v>8</v>
      </c>
      <c r="DS334" s="262">
        <v>0.68223252524458766</v>
      </c>
      <c r="DT334" s="262">
        <v>0.29153078464500415</v>
      </c>
      <c r="DU334" s="262">
        <v>1.3928725786806019E-2</v>
      </c>
      <c r="DV334" s="262">
        <v>9.8817335271698566E-3</v>
      </c>
      <c r="DW334" s="262">
        <v>1.1197988291226277E-3</v>
      </c>
      <c r="DX334" s="262">
        <v>1.2867863738163529E-3</v>
      </c>
      <c r="DY334" s="262">
        <v>3206.54</v>
      </c>
      <c r="DZ334" s="262">
        <v>1183.8599999999999</v>
      </c>
      <c r="EA334" s="262">
        <v>11.52</v>
      </c>
      <c r="EB334" s="262">
        <v>257.45999999999998</v>
      </c>
      <c r="EC334" s="262">
        <v>54.27</v>
      </c>
      <c r="ED334" s="262">
        <v>89.44</v>
      </c>
      <c r="EE334" s="262">
        <f t="shared" si="208"/>
        <v>0.66759939955320424</v>
      </c>
      <c r="EF334" s="262">
        <f t="shared" si="209"/>
        <v>0.24647882925366793</v>
      </c>
      <c r="EG334" s="262">
        <f t="shared" si="210"/>
        <v>2.3984559939538921E-3</v>
      </c>
      <c r="EH334" s="262">
        <f t="shared" si="211"/>
        <v>5.3602993073209114E-2</v>
      </c>
      <c r="EI334" s="262">
        <f t="shared" si="212"/>
        <v>1.1298976284017164E-2</v>
      </c>
      <c r="EJ334" s="262">
        <f t="shared" si="213"/>
        <v>1.8621345841947579E-2</v>
      </c>
      <c r="EK334" s="262">
        <v>1.4110078E-3</v>
      </c>
      <c r="EP334" s="262">
        <v>1.9967835181442534E-3</v>
      </c>
      <c r="EQ334" s="262">
        <v>6.5218382754155507E-2</v>
      </c>
      <c r="EU334" s="262">
        <v>1557.49</v>
      </c>
    </row>
    <row r="335" spans="1:151">
      <c r="A335" s="352">
        <v>12062</v>
      </c>
      <c r="B335" s="262">
        <v>12</v>
      </c>
      <c r="C335" s="262">
        <v>0</v>
      </c>
      <c r="D335" s="262">
        <v>62</v>
      </c>
      <c r="E335" s="262" t="s">
        <v>201</v>
      </c>
      <c r="F335" s="262" t="s">
        <v>2851</v>
      </c>
      <c r="G335" s="262" t="s">
        <v>2852</v>
      </c>
      <c r="H335" s="262" t="s">
        <v>2202</v>
      </c>
      <c r="I335" s="262">
        <v>1.7581605251450936E-3</v>
      </c>
      <c r="J335" s="262">
        <v>1.5283459964932788</v>
      </c>
      <c r="K335" s="262">
        <v>1.4509593739950692</v>
      </c>
      <c r="L335" s="262">
        <v>2.2278572460627077</v>
      </c>
      <c r="M335" s="262">
        <v>2.0364403528960491</v>
      </c>
      <c r="N335" s="262">
        <v>2.0730106644790811</v>
      </c>
      <c r="O335" s="262">
        <v>1.5960311835577605</v>
      </c>
      <c r="P335" s="262">
        <v>1.4869927159209158</v>
      </c>
      <c r="Q335" s="262">
        <v>1.2759067357512954</v>
      </c>
      <c r="R335" s="262">
        <v>1.264935064935065</v>
      </c>
      <c r="S335" s="262">
        <v>1.1418918918918919</v>
      </c>
      <c r="T335" s="262">
        <v>1.1418918918918919</v>
      </c>
      <c r="U335">
        <v>8555</v>
      </c>
      <c r="V335">
        <v>9329</v>
      </c>
      <c r="W335">
        <v>6921</v>
      </c>
      <c r="X335">
        <v>3826</v>
      </c>
      <c r="Y335">
        <v>3333</v>
      </c>
      <c r="Z335">
        <v>1157</v>
      </c>
      <c r="AA335">
        <v>814</v>
      </c>
      <c r="AB335">
        <v>0</v>
      </c>
      <c r="AC335">
        <v>13075</v>
      </c>
      <c r="AD335">
        <v>13536</v>
      </c>
      <c r="AE335">
        <v>15419</v>
      </c>
      <c r="AF335">
        <v>7836</v>
      </c>
      <c r="AG335">
        <v>5110</v>
      </c>
      <c r="AH335">
        <v>1472</v>
      </c>
      <c r="AI335" s="262">
        <v>930</v>
      </c>
      <c r="AJ335" s="262">
        <v>0</v>
      </c>
      <c r="AK335" s="262">
        <v>0.71607201899666351</v>
      </c>
      <c r="AL335" s="262">
        <v>0.17740238660614988</v>
      </c>
      <c r="AM335" s="262">
        <v>6.8412035227990026E-2</v>
      </c>
      <c r="AN335" s="262">
        <v>3.6249962427485044E-2</v>
      </c>
      <c r="AO335" s="262">
        <v>1.8635967417115031E-3</v>
      </c>
      <c r="AP335" s="262">
        <v>3.5113128565625165E-2</v>
      </c>
      <c r="AQ335" s="262">
        <v>0.22268929826730488</v>
      </c>
      <c r="AR335" s="262">
        <v>0.24028118762915732</v>
      </c>
      <c r="AS335" s="262">
        <v>0.17387003903421233</v>
      </c>
      <c r="AT335" s="262">
        <v>0.14324319550664993</v>
      </c>
      <c r="AU335" s="262">
        <v>0.10291961778264479</v>
      </c>
      <c r="AV335" s="262">
        <v>4.004097709168624E-2</v>
      </c>
      <c r="AW335" s="262">
        <v>1.7485914124732854E-2</v>
      </c>
      <c r="AX335" s="262">
        <v>1.0403235777240052E-2</v>
      </c>
      <c r="AY335" s="262">
        <v>1.3953406220746419E-2</v>
      </c>
      <c r="AZ335" s="262">
        <v>23823</v>
      </c>
      <c r="BA335" s="262">
        <v>5902</v>
      </c>
      <c r="BB335" s="262">
        <v>2276</v>
      </c>
      <c r="BC335" s="262">
        <v>1206</v>
      </c>
      <c r="BD335" s="262">
        <v>62</v>
      </c>
      <c r="BE335" s="262">
        <v>56617</v>
      </c>
      <c r="BF335" s="262">
        <v>1</v>
      </c>
      <c r="BG335" s="262">
        <v>2</v>
      </c>
      <c r="BH335" s="262">
        <v>3.48</v>
      </c>
      <c r="BI335" s="262">
        <v>8</v>
      </c>
      <c r="BJ335" s="262">
        <v>55</v>
      </c>
      <c r="BK335" s="262">
        <f t="shared" si="214"/>
        <v>56605</v>
      </c>
      <c r="BL335" s="262">
        <f t="shared" si="215"/>
        <v>-12</v>
      </c>
      <c r="BM335" s="274">
        <f t="shared" si="216"/>
        <v>-2.1195047423918612E-4</v>
      </c>
      <c r="BN335" s="262">
        <f t="shared" si="217"/>
        <v>1.2589695569608815E-3</v>
      </c>
      <c r="BO335" s="262">
        <f t="shared" si="204"/>
        <v>3.1190187319746134E-4</v>
      </c>
      <c r="BP335" s="262">
        <f t="shared" si="205"/>
        <v>1.2027933978268757E-4</v>
      </c>
      <c r="BQ335" s="262">
        <f t="shared" si="206"/>
        <v>6.3733252977997025E-5</v>
      </c>
      <c r="BR335" s="262">
        <f t="shared" si="207"/>
        <v>3.2765022260661818E-6</v>
      </c>
      <c r="BS335" s="262">
        <f t="shared" si="218"/>
        <v>134.70974259481432</v>
      </c>
      <c r="BT335" s="262">
        <f t="shared" si="219"/>
        <v>33.373500432128367</v>
      </c>
      <c r="BU335" s="262">
        <f t="shared" si="220"/>
        <v>12.869889356747571</v>
      </c>
      <c r="BV335" s="262">
        <f t="shared" si="221"/>
        <v>6.819458068645682</v>
      </c>
      <c r="BW335" s="262">
        <f t="shared" si="222"/>
        <v>0.35058573818908145</v>
      </c>
      <c r="BX335" s="262">
        <f t="shared" si="223"/>
        <v>134.70974259481432</v>
      </c>
      <c r="BY335" s="262">
        <f t="shared" si="224"/>
        <v>66.747000864256734</v>
      </c>
      <c r="BZ335" s="262">
        <f t="shared" si="225"/>
        <v>44.787214961481546</v>
      </c>
      <c r="CA335" s="262">
        <f t="shared" si="226"/>
        <v>54.555664549165456</v>
      </c>
      <c r="CB335" s="262">
        <f t="shared" si="227"/>
        <v>19.282215600399478</v>
      </c>
      <c r="CC335" s="262">
        <f t="shared" si="228"/>
        <v>320.0818385701175</v>
      </c>
      <c r="CD335" s="262">
        <f t="shared" si="229"/>
        <v>11.239074749234215</v>
      </c>
      <c r="CE335" s="262">
        <f t="shared" si="230"/>
        <v>71.278800019288227</v>
      </c>
      <c r="CF335" s="262">
        <f t="shared" si="231"/>
        <v>76.909644310152046</v>
      </c>
      <c r="CG335" s="262">
        <f t="shared" si="232"/>
        <v>55.652641766328777</v>
      </c>
      <c r="CH335" s="262">
        <f t="shared" si="233"/>
        <v>45.849545380427301</v>
      </c>
      <c r="CI335" s="262">
        <f t="shared" si="234"/>
        <v>32.9427004848027</v>
      </c>
      <c r="CJ335" s="262">
        <f t="shared" si="235"/>
        <v>12.816389565650889</v>
      </c>
      <c r="CK335" s="262">
        <f t="shared" si="236"/>
        <v>5.5969235421236787</v>
      </c>
      <c r="CL335" s="262">
        <f t="shared" si="237"/>
        <v>3.3298868346574211</v>
      </c>
      <c r="CM335" s="262">
        <f t="shared" si="238"/>
        <v>4.4662319174522285</v>
      </c>
      <c r="CN335" s="262">
        <f>CD335*parameters!J$4+CE335*parameters!K$4+CF335*parameters!L$4+CG335*parameters!M$4+CH335*parameters!N$4+CI335*parameters!O$4+CJ335*parameters!P$4+CK335*parameters!Q$4+CL335*parameters!R$4+CM335*parameters!S$4</f>
        <v>27266.402390627089</v>
      </c>
      <c r="CO335" s="262">
        <f t="shared" si="239"/>
        <v>19524.707810631793</v>
      </c>
      <c r="CP335" s="262">
        <f t="shared" si="240"/>
        <v>4837.124858260876</v>
      </c>
      <c r="CQ335" s="262">
        <f t="shared" si="241"/>
        <v>1865.3500808881317</v>
      </c>
      <c r="CR335" s="262">
        <f t="shared" si="242"/>
        <v>988.40606219292033</v>
      </c>
      <c r="CS335" s="262">
        <f t="shared" si="243"/>
        <v>50.813578653367379</v>
      </c>
      <c r="CT335" s="349" t="s">
        <v>4709</v>
      </c>
      <c r="CU335" t="s">
        <v>4710</v>
      </c>
      <c r="CV335" t="s">
        <v>4711</v>
      </c>
      <c r="CW335">
        <v>63496</v>
      </c>
      <c r="CX335" s="262">
        <v>4.4601445177858585E-2</v>
      </c>
      <c r="CY335">
        <v>4341</v>
      </c>
      <c r="CZ335">
        <v>0.93163348999999995</v>
      </c>
      <c r="DA335">
        <v>44062</v>
      </c>
      <c r="DB335">
        <v>18206</v>
      </c>
      <c r="DC335">
        <v>626</v>
      </c>
      <c r="DD335">
        <v>370</v>
      </c>
      <c r="DE335">
        <v>28</v>
      </c>
      <c r="DF335">
        <v>194</v>
      </c>
      <c r="DG335">
        <v>41051</v>
      </c>
      <c r="DH335">
        <v>16964</v>
      </c>
      <c r="DI335">
        <v>587</v>
      </c>
      <c r="DJ335">
        <v>345</v>
      </c>
      <c r="DK335">
        <v>28</v>
      </c>
      <c r="DL335">
        <v>185</v>
      </c>
      <c r="DM335" s="262">
        <v>3011</v>
      </c>
      <c r="DN335" s="262">
        <v>1242</v>
      </c>
      <c r="DO335" s="262">
        <v>39</v>
      </c>
      <c r="DP335" s="262">
        <v>25</v>
      </c>
      <c r="DQ335" s="262">
        <v>0</v>
      </c>
      <c r="DR335" s="262">
        <v>9</v>
      </c>
      <c r="DS335" s="262">
        <v>0.69393347612448031</v>
      </c>
      <c r="DT335" s="262">
        <v>0.28672672294317753</v>
      </c>
      <c r="DU335" s="262">
        <v>9.8588887488975686E-3</v>
      </c>
      <c r="DV335" s="262">
        <v>5.8271387173995208E-3</v>
      </c>
      <c r="DW335" s="262">
        <v>4.4097265969509893E-4</v>
      </c>
      <c r="DX335" s="262">
        <v>3.0553105707446138E-3</v>
      </c>
      <c r="DY335" s="262">
        <v>1999.95</v>
      </c>
      <c r="DZ335" s="262">
        <v>738.38</v>
      </c>
      <c r="EA335" s="262">
        <v>7.19</v>
      </c>
      <c r="EB335" s="262">
        <v>160.58000000000001</v>
      </c>
      <c r="EC335" s="262">
        <v>33.85</v>
      </c>
      <c r="ED335" s="262">
        <v>55.78</v>
      </c>
      <c r="EE335" s="262">
        <f t="shared" si="208"/>
        <v>0.66760021764311206</v>
      </c>
      <c r="EF335" s="262">
        <f t="shared" si="209"/>
        <v>0.24647748628881774</v>
      </c>
      <c r="EG335" s="262">
        <f t="shared" si="210"/>
        <v>2.4000827844966005E-3</v>
      </c>
      <c r="EH335" s="262">
        <f t="shared" si="211"/>
        <v>5.360296154860418E-2</v>
      </c>
      <c r="EI335" s="262">
        <f t="shared" si="212"/>
        <v>1.1299416169013896E-2</v>
      </c>
      <c r="EJ335" s="262">
        <f t="shared" si="213"/>
        <v>1.8619835565955544E-2</v>
      </c>
      <c r="EK335" s="262">
        <v>8.8005669999999996E-4</v>
      </c>
      <c r="EP335" s="262">
        <v>1.3737564408586127E-3</v>
      </c>
      <c r="EQ335" s="262">
        <v>4.4869247245274413E-2</v>
      </c>
      <c r="EU335" s="262">
        <v>1071.53</v>
      </c>
    </row>
    <row r="336" spans="1:151">
      <c r="A336" s="352">
        <v>12063</v>
      </c>
      <c r="B336" s="262">
        <v>12</v>
      </c>
      <c r="C336" s="262">
        <v>0</v>
      </c>
      <c r="D336" s="262">
        <v>63</v>
      </c>
      <c r="E336" s="262" t="s">
        <v>201</v>
      </c>
      <c r="F336" s="262" t="s">
        <v>2853</v>
      </c>
      <c r="G336" s="262" t="s">
        <v>2854</v>
      </c>
      <c r="H336" s="262" t="s">
        <v>2202</v>
      </c>
      <c r="I336" s="262">
        <v>2.3596629176787271E-3</v>
      </c>
      <c r="J336" s="262">
        <v>1.7676327693080918</v>
      </c>
      <c r="K336" s="262">
        <v>1.5100722481937952</v>
      </c>
      <c r="L336" s="262">
        <v>2.7367073651043716</v>
      </c>
      <c r="M336" s="262">
        <v>1.4791166586653866</v>
      </c>
      <c r="N336" s="262">
        <v>2.1978704525288375</v>
      </c>
      <c r="O336" s="262">
        <v>1.9597799931247852</v>
      </c>
      <c r="P336" s="262">
        <v>1.587742718446602</v>
      </c>
      <c r="Q336" s="262">
        <v>1.147925906600574</v>
      </c>
      <c r="R336" s="262">
        <v>1.1627229705132873</v>
      </c>
      <c r="S336" s="262">
        <v>1.2922222222222222</v>
      </c>
      <c r="T336" s="262">
        <v>1.2922222222222222</v>
      </c>
      <c r="U336">
        <v>5969</v>
      </c>
      <c r="V336">
        <v>11765</v>
      </c>
      <c r="W336">
        <v>5078</v>
      </c>
      <c r="X336">
        <v>3210</v>
      </c>
      <c r="Y336">
        <v>11149</v>
      </c>
      <c r="Z336">
        <v>6580</v>
      </c>
      <c r="AA336">
        <v>4950</v>
      </c>
      <c r="AB336">
        <v>0</v>
      </c>
      <c r="AC336">
        <v>10551</v>
      </c>
      <c r="AD336">
        <v>17766</v>
      </c>
      <c r="AE336">
        <v>13897</v>
      </c>
      <c r="AF336">
        <v>5558</v>
      </c>
      <c r="AG336">
        <v>18784</v>
      </c>
      <c r="AH336">
        <v>7594</v>
      </c>
      <c r="AI336" s="262">
        <v>6397</v>
      </c>
      <c r="AJ336" s="262">
        <v>0</v>
      </c>
      <c r="AK336" s="262">
        <v>0.79375601890215219</v>
      </c>
      <c r="AL336" s="262">
        <v>9.3099818593088621E-2</v>
      </c>
      <c r="AM336" s="262">
        <v>7.1734115697296819E-2</v>
      </c>
      <c r="AN336" s="262">
        <v>3.8297014624532486E-2</v>
      </c>
      <c r="AO336" s="262">
        <v>3.1130321829298336E-3</v>
      </c>
      <c r="AP336" s="262">
        <v>3.9289365713754597E-2</v>
      </c>
      <c r="AQ336" s="262">
        <v>0.2122342756230664</v>
      </c>
      <c r="AR336" s="262">
        <v>0.22332133894546757</v>
      </c>
      <c r="AS336" s="262">
        <v>0.16412837093197721</v>
      </c>
      <c r="AT336" s="262">
        <v>0.14531355808426169</v>
      </c>
      <c r="AU336" s="262">
        <v>0.11804071010316944</v>
      </c>
      <c r="AV336" s="262">
        <v>4.704367107936213E-2</v>
      </c>
      <c r="AW336" s="262">
        <v>2.1735955279964945E-2</v>
      </c>
      <c r="AX336" s="262">
        <v>1.1950128131929414E-2</v>
      </c>
      <c r="AY336" s="262">
        <v>1.6942626107046593E-2</v>
      </c>
      <c r="AZ336" s="262">
        <v>35442</v>
      </c>
      <c r="BA336" s="262">
        <v>4157</v>
      </c>
      <c r="BB336" s="262">
        <v>3203</v>
      </c>
      <c r="BC336" s="262">
        <v>1710</v>
      </c>
      <c r="BD336" s="262">
        <v>139</v>
      </c>
      <c r="BE336" s="262">
        <v>75313</v>
      </c>
      <c r="BF336" s="262">
        <v>1</v>
      </c>
      <c r="BG336" s="262">
        <v>2</v>
      </c>
      <c r="BH336" s="262">
        <v>3.74</v>
      </c>
      <c r="BI336" s="262">
        <v>9.9</v>
      </c>
      <c r="BJ336" s="262">
        <v>19</v>
      </c>
      <c r="BK336" s="262">
        <f t="shared" si="214"/>
        <v>75305</v>
      </c>
      <c r="BL336" s="262">
        <f t="shared" si="215"/>
        <v>-8</v>
      </c>
      <c r="BM336" s="274">
        <f t="shared" si="216"/>
        <v>-1.0622336117270591E-4</v>
      </c>
      <c r="BN336" s="262">
        <f t="shared" si="217"/>
        <v>1.8729966434877035E-3</v>
      </c>
      <c r="BO336" s="262">
        <f t="shared" si="204"/>
        <v>2.1968418957672771E-4</v>
      </c>
      <c r="BP336" s="262">
        <f t="shared" si="205"/>
        <v>1.6926833274338678E-4</v>
      </c>
      <c r="BQ336" s="262">
        <f t="shared" si="206"/>
        <v>9.0368045267309201E-5</v>
      </c>
      <c r="BR336" s="262">
        <f t="shared" si="207"/>
        <v>7.3457066035999883E-6</v>
      </c>
      <c r="BS336" s="262">
        <f t="shared" si="218"/>
        <v>200.41064085318428</v>
      </c>
      <c r="BT336" s="262">
        <f t="shared" si="219"/>
        <v>23.506208284709864</v>
      </c>
      <c r="BU336" s="262">
        <f t="shared" si="220"/>
        <v>18.111711603542386</v>
      </c>
      <c r="BV336" s="262">
        <f t="shared" si="221"/>
        <v>9.6693808436020845</v>
      </c>
      <c r="BW336" s="262">
        <f t="shared" si="222"/>
        <v>0.7859906065851987</v>
      </c>
      <c r="BX336" s="262">
        <f t="shared" si="223"/>
        <v>200.41064085318428</v>
      </c>
      <c r="BY336" s="262">
        <f t="shared" si="224"/>
        <v>47.012416569419727</v>
      </c>
      <c r="BZ336" s="262">
        <f t="shared" si="225"/>
        <v>67.737801397248532</v>
      </c>
      <c r="CA336" s="262">
        <f t="shared" si="226"/>
        <v>95.726870351660637</v>
      </c>
      <c r="CB336" s="262">
        <f t="shared" si="227"/>
        <v>14.933821525118775</v>
      </c>
      <c r="CC336" s="262">
        <f t="shared" si="228"/>
        <v>425.82155069663196</v>
      </c>
      <c r="CD336" s="262">
        <f t="shared" si="229"/>
        <v>16.730258634118066</v>
      </c>
      <c r="CE336" s="262">
        <f t="shared" si="230"/>
        <v>90.373928356790529</v>
      </c>
      <c r="CF336" s="262">
        <f t="shared" si="231"/>
        <v>95.095038853407146</v>
      </c>
      <c r="CG336" s="262">
        <f t="shared" si="232"/>
        <v>69.88939742356655</v>
      </c>
      <c r="CH336" s="262">
        <f t="shared" si="233"/>
        <v>61.877644640685411</v>
      </c>
      <c r="CI336" s="262">
        <f t="shared" si="234"/>
        <v>50.264278221463201</v>
      </c>
      <c r="CJ336" s="262">
        <f t="shared" si="235"/>
        <v>20.032208969476279</v>
      </c>
      <c r="CK336" s="262">
        <f t="shared" si="236"/>
        <v>9.2556381831873171</v>
      </c>
      <c r="CL336" s="262">
        <f t="shared" si="237"/>
        <v>5.0886220921616285</v>
      </c>
      <c r="CM336" s="262">
        <f t="shared" si="238"/>
        <v>7.2145353217758208</v>
      </c>
      <c r="CN336" s="262">
        <f>CD336*parameters!J$4+CE336*parameters!K$4+CF336*parameters!L$4+CG336*parameters!M$4+CH336*parameters!N$4+CI336*parameters!O$4+CJ336*parameters!P$4+CK336*parameters!Q$4+CL336*parameters!R$4+CM336*parameters!S$4</f>
        <v>37378.954170059733</v>
      </c>
      <c r="CO336" s="262">
        <f t="shared" si="239"/>
        <v>29669.769852752615</v>
      </c>
      <c r="CP336" s="262">
        <f t="shared" si="240"/>
        <v>3479.9738524319346</v>
      </c>
      <c r="CQ336" s="262">
        <f t="shared" si="241"/>
        <v>2681.3462230790201</v>
      </c>
      <c r="CR336" s="262">
        <f t="shared" si="242"/>
        <v>1431.5023545005072</v>
      </c>
      <c r="CS336" s="262">
        <f t="shared" si="243"/>
        <v>116.36188729565525</v>
      </c>
      <c r="CT336" s="349" t="s">
        <v>4712</v>
      </c>
      <c r="CU336" t="s">
        <v>4713</v>
      </c>
      <c r="CV336" t="s">
        <v>4714</v>
      </c>
      <c r="CW336">
        <v>92209</v>
      </c>
      <c r="CX336" s="262">
        <v>6.4770295111584386E-2</v>
      </c>
      <c r="CY336">
        <v>5551</v>
      </c>
      <c r="CZ336">
        <v>0.93979979999999996</v>
      </c>
      <c r="DA336">
        <v>64678</v>
      </c>
      <c r="DB336">
        <v>25487</v>
      </c>
      <c r="DC336">
        <v>1057</v>
      </c>
      <c r="DD336">
        <v>787</v>
      </c>
      <c r="DE336">
        <v>82</v>
      </c>
      <c r="DF336">
        <v>114</v>
      </c>
      <c r="DG336">
        <v>60782</v>
      </c>
      <c r="DH336">
        <v>23954</v>
      </c>
      <c r="DI336">
        <v>996</v>
      </c>
      <c r="DJ336">
        <v>742</v>
      </c>
      <c r="DK336">
        <v>79</v>
      </c>
      <c r="DL336">
        <v>110</v>
      </c>
      <c r="DM336" s="262">
        <v>3896</v>
      </c>
      <c r="DN336" s="262">
        <v>1533</v>
      </c>
      <c r="DO336" s="262">
        <v>61</v>
      </c>
      <c r="DP336" s="262">
        <v>45</v>
      </c>
      <c r="DQ336" s="262">
        <v>3</v>
      </c>
      <c r="DR336" s="262">
        <v>4</v>
      </c>
      <c r="DS336" s="262">
        <v>0.70142827706623001</v>
      </c>
      <c r="DT336" s="262">
        <v>0.27640468934702689</v>
      </c>
      <c r="DU336" s="262">
        <v>1.1463089286295264E-2</v>
      </c>
      <c r="DV336" s="262">
        <v>8.534958626598272E-3</v>
      </c>
      <c r="DW336" s="262">
        <v>8.8928412627834591E-4</v>
      </c>
      <c r="DX336" s="262">
        <v>1.2363218340942859E-3</v>
      </c>
      <c r="DY336" s="262">
        <v>2904.33</v>
      </c>
      <c r="DZ336" s="262">
        <v>1072.28</v>
      </c>
      <c r="EA336" s="262">
        <v>10.44</v>
      </c>
      <c r="EB336" s="262">
        <v>233.18</v>
      </c>
      <c r="EC336" s="262">
        <v>49.17</v>
      </c>
      <c r="ED336" s="262">
        <v>81.010000000000005</v>
      </c>
      <c r="EE336" s="262">
        <f t="shared" si="208"/>
        <v>0.66759914582763469</v>
      </c>
      <c r="EF336" s="262">
        <f t="shared" si="209"/>
        <v>0.24647791817322964</v>
      </c>
      <c r="EG336" s="262">
        <f t="shared" si="210"/>
        <v>2.3997738144220888E-3</v>
      </c>
      <c r="EH336" s="262">
        <f t="shared" si="211"/>
        <v>5.3599545789937045E-2</v>
      </c>
      <c r="EI336" s="262">
        <f t="shared" si="212"/>
        <v>1.1302382993786794E-2</v>
      </c>
      <c r="EJ336" s="262">
        <f t="shared" si="213"/>
        <v>1.8621233400989794E-2</v>
      </c>
      <c r="EK336" s="262">
        <v>1.2780218999999999E-3</v>
      </c>
      <c r="EP336" s="262">
        <v>1.9007231729481302E-3</v>
      </c>
      <c r="EQ336" s="262">
        <v>6.2080886724380849E-2</v>
      </c>
      <c r="EU336" s="262">
        <v>1482.56</v>
      </c>
    </row>
    <row r="337" spans="1:151">
      <c r="A337" s="352">
        <v>12064</v>
      </c>
      <c r="B337" s="262">
        <v>12</v>
      </c>
      <c r="C337" s="262">
        <v>0</v>
      </c>
      <c r="D337" s="262">
        <v>64</v>
      </c>
      <c r="E337" s="262" t="s">
        <v>201</v>
      </c>
      <c r="F337" s="262" t="s">
        <v>2855</v>
      </c>
      <c r="G337" s="262" t="s">
        <v>2856</v>
      </c>
      <c r="H337" s="262" t="s">
        <v>2202</v>
      </c>
      <c r="I337" s="262">
        <v>2.9958856644466425E-3</v>
      </c>
      <c r="J337" s="262">
        <v>1.6286425902864259</v>
      </c>
      <c r="K337" s="262">
        <v>1.3540145985401459</v>
      </c>
      <c r="L337" s="262">
        <v>2.2961324830281833</v>
      </c>
      <c r="M337" s="262">
        <v>2.5249469214437368</v>
      </c>
      <c r="N337" s="262">
        <v>2.2305103757711722</v>
      </c>
      <c r="O337" s="262">
        <v>1.5267452402538531</v>
      </c>
      <c r="P337" s="262">
        <v>1.4174520809064917</v>
      </c>
      <c r="Q337" s="262">
        <v>1.1554315156719621</v>
      </c>
      <c r="R337" s="262">
        <v>1.3352445193929174</v>
      </c>
      <c r="S337" s="262">
        <v>1.2322175732217573</v>
      </c>
      <c r="T337" s="262">
        <v>1.2322175732217573</v>
      </c>
      <c r="U337">
        <v>8030</v>
      </c>
      <c r="V337">
        <v>12056</v>
      </c>
      <c r="W337">
        <v>9722</v>
      </c>
      <c r="X337">
        <v>5551</v>
      </c>
      <c r="Y337">
        <v>12752</v>
      </c>
      <c r="Z337">
        <v>7623</v>
      </c>
      <c r="AA337">
        <v>5258</v>
      </c>
      <c r="AB337">
        <v>0</v>
      </c>
      <c r="AC337">
        <v>13078</v>
      </c>
      <c r="AD337">
        <v>16324</v>
      </c>
      <c r="AE337">
        <v>22323</v>
      </c>
      <c r="AF337">
        <v>13491</v>
      </c>
      <c r="AG337">
        <v>18437</v>
      </c>
      <c r="AH337">
        <v>9341</v>
      </c>
      <c r="AI337" s="262">
        <v>6479</v>
      </c>
      <c r="AJ337" s="262">
        <v>0</v>
      </c>
      <c r="AK337" s="262">
        <v>0.8112189098606456</v>
      </c>
      <c r="AL337" s="262">
        <v>8.6152760627976721E-2</v>
      </c>
      <c r="AM337" s="262">
        <v>5.9234432880578586E-2</v>
      </c>
      <c r="AN337" s="262">
        <v>4.0412771211853944E-2</v>
      </c>
      <c r="AO337" s="262">
        <v>2.9811254189451401E-3</v>
      </c>
      <c r="AP337" s="262">
        <v>4.0171176145775818E-2</v>
      </c>
      <c r="AQ337" s="262">
        <v>0.2085120842713333</v>
      </c>
      <c r="AR337" s="262">
        <v>0.22798708745699359</v>
      </c>
      <c r="AS337" s="262">
        <v>0.16368984411502358</v>
      </c>
      <c r="AT337" s="262">
        <v>0.15690438771609397</v>
      </c>
      <c r="AU337" s="262">
        <v>0.11824109077008028</v>
      </c>
      <c r="AV337" s="262">
        <v>4.1275538376587519E-2</v>
      </c>
      <c r="AW337" s="262">
        <v>1.9103342819521727E-2</v>
      </c>
      <c r="AX337" s="262">
        <v>1.1351569468631865E-2</v>
      </c>
      <c r="AY337" s="262">
        <v>1.2763878859958375E-2</v>
      </c>
      <c r="AZ337" s="262">
        <v>45988</v>
      </c>
      <c r="BA337" s="262">
        <v>4884</v>
      </c>
      <c r="BB337" s="262">
        <v>3358</v>
      </c>
      <c r="BC337" s="262">
        <v>2291</v>
      </c>
      <c r="BD337" s="262">
        <v>169</v>
      </c>
      <c r="BE337" s="262">
        <v>94172</v>
      </c>
      <c r="BF337" s="262">
        <v>1</v>
      </c>
      <c r="BG337" s="262">
        <v>2</v>
      </c>
      <c r="BH337" s="262">
        <v>3.74</v>
      </c>
      <c r="BI337" s="262">
        <v>9.4</v>
      </c>
      <c r="BJ337" s="262">
        <v>26</v>
      </c>
      <c r="BK337" s="262">
        <f t="shared" si="214"/>
        <v>94244</v>
      </c>
      <c r="BL337" s="262">
        <f t="shared" si="215"/>
        <v>72</v>
      </c>
      <c r="BM337" s="274">
        <f t="shared" si="216"/>
        <v>7.6455846748502739E-4</v>
      </c>
      <c r="BN337" s="262">
        <f t="shared" si="217"/>
        <v>2.4303191027795412E-3</v>
      </c>
      <c r="BO337" s="262">
        <f t="shared" si="204"/>
        <v>2.5810382051785855E-4</v>
      </c>
      <c r="BP337" s="262">
        <f t="shared" si="205"/>
        <v>1.7745958830855222E-4</v>
      </c>
      <c r="BQ337" s="262">
        <f t="shared" si="206"/>
        <v>1.210720419341552E-4</v>
      </c>
      <c r="BR337" s="262">
        <f t="shared" si="207"/>
        <v>8.931110906535237E-6</v>
      </c>
      <c r="BS337" s="262">
        <f t="shared" si="218"/>
        <v>260.04414399741091</v>
      </c>
      <c r="BT337" s="262">
        <f t="shared" si="219"/>
        <v>27.617108795410864</v>
      </c>
      <c r="BU337" s="262">
        <f t="shared" si="220"/>
        <v>18.988175949015087</v>
      </c>
      <c r="BV337" s="262">
        <f t="shared" si="221"/>
        <v>12.954708486954607</v>
      </c>
      <c r="BW337" s="262">
        <f t="shared" si="222"/>
        <v>0.95562886699927041</v>
      </c>
      <c r="BX337" s="262">
        <f t="shared" si="223"/>
        <v>260.04414399741091</v>
      </c>
      <c r="BY337" s="262">
        <f t="shared" si="224"/>
        <v>55.234217590821729</v>
      </c>
      <c r="BZ337" s="262">
        <f t="shared" si="225"/>
        <v>71.015778049316424</v>
      </c>
      <c r="CA337" s="262">
        <f t="shared" si="226"/>
        <v>121.7742597773733</v>
      </c>
      <c r="CB337" s="262">
        <f t="shared" si="227"/>
        <v>24.846350541981032</v>
      </c>
      <c r="CC337" s="262">
        <f t="shared" si="228"/>
        <v>532.91474995690339</v>
      </c>
      <c r="CD337" s="262">
        <f t="shared" si="229"/>
        <v>21.407812291200841</v>
      </c>
      <c r="CE337" s="262">
        <f t="shared" si="230"/>
        <v>111.11916525245036</v>
      </c>
      <c r="CF337" s="262">
        <f t="shared" si="231"/>
        <v>121.4976817055464</v>
      </c>
      <c r="CG337" s="262">
        <f t="shared" si="232"/>
        <v>87.232732347042287</v>
      </c>
      <c r="CH337" s="262">
        <f t="shared" si="233"/>
        <v>83.616662546863239</v>
      </c>
      <c r="CI337" s="262">
        <f t="shared" si="234"/>
        <v>63.012421322368851</v>
      </c>
      <c r="CJ337" s="262">
        <f t="shared" si="235"/>
        <v>21.996343213295706</v>
      </c>
      <c r="CK337" s="262">
        <f t="shared" si="236"/>
        <v>10.180453162006428</v>
      </c>
      <c r="CL337" s="262">
        <f t="shared" si="237"/>
        <v>6.0494188049943691</v>
      </c>
      <c r="CM337" s="262">
        <f t="shared" si="238"/>
        <v>6.8020593111349221</v>
      </c>
      <c r="CN337" s="262">
        <f>CD337*parameters!J$4+CE337*parameters!K$4+CF337*parameters!L$4+CG337*parameters!M$4+CH337*parameters!N$4+CI337*parameters!O$4+CJ337*parameters!P$4+CK337*parameters!Q$4+CL337*parameters!R$4+CM337*parameters!S$4</f>
        <v>46199.535910667822</v>
      </c>
      <c r="CO337" s="262">
        <f t="shared" si="239"/>
        <v>37477.9371575197</v>
      </c>
      <c r="CP337" s="262">
        <f t="shared" si="240"/>
        <v>3980.2175584353795</v>
      </c>
      <c r="CQ337" s="262">
        <f t="shared" si="241"/>
        <v>2736.6033090143333</v>
      </c>
      <c r="CR337" s="262">
        <f t="shared" si="242"/>
        <v>1867.0512748516492</v>
      </c>
      <c r="CS337" s="262">
        <f t="shared" si="243"/>
        <v>137.72661084676065</v>
      </c>
      <c r="CT337" s="349" t="s">
        <v>4715</v>
      </c>
      <c r="CU337" t="s">
        <v>4716</v>
      </c>
      <c r="CV337" t="s">
        <v>4717</v>
      </c>
      <c r="CW337">
        <v>115158</v>
      </c>
      <c r="CX337" s="262">
        <v>8.0890343073450915E-2</v>
      </c>
      <c r="CY337">
        <v>7894</v>
      </c>
      <c r="CZ337">
        <v>0.93145069999999996</v>
      </c>
      <c r="DA337">
        <v>82341</v>
      </c>
      <c r="DB337">
        <v>30335</v>
      </c>
      <c r="DC337">
        <v>1471</v>
      </c>
      <c r="DD337">
        <v>823</v>
      </c>
      <c r="DE337">
        <v>95</v>
      </c>
      <c r="DF337">
        <v>86</v>
      </c>
      <c r="DG337">
        <v>76698</v>
      </c>
      <c r="DH337">
        <v>28255</v>
      </c>
      <c r="DI337">
        <v>1373</v>
      </c>
      <c r="DJ337">
        <v>768</v>
      </c>
      <c r="DK337">
        <v>91</v>
      </c>
      <c r="DL337">
        <v>82</v>
      </c>
      <c r="DM337" s="262">
        <v>5643</v>
      </c>
      <c r="DN337" s="262">
        <v>2080</v>
      </c>
      <c r="DO337" s="262">
        <v>98</v>
      </c>
      <c r="DP337" s="262">
        <v>55</v>
      </c>
      <c r="DQ337" s="262">
        <v>4</v>
      </c>
      <c r="DR337" s="262">
        <v>4</v>
      </c>
      <c r="DS337" s="262">
        <v>0.71502631167613195</v>
      </c>
      <c r="DT337" s="262">
        <v>0.26342069157157993</v>
      </c>
      <c r="DU337" s="262">
        <v>1.2773754320151444E-2</v>
      </c>
      <c r="DV337" s="262">
        <v>7.1467027909480887E-3</v>
      </c>
      <c r="DW337" s="262">
        <v>8.2495354208999812E-4</v>
      </c>
      <c r="DX337" s="262">
        <v>7.4680004862884037E-4</v>
      </c>
      <c r="DY337" s="262">
        <v>3627.15</v>
      </c>
      <c r="DZ337" s="262">
        <v>1339.14</v>
      </c>
      <c r="EA337" s="262">
        <v>13.04</v>
      </c>
      <c r="EB337" s="262">
        <v>291.24</v>
      </c>
      <c r="EC337" s="262">
        <v>61.4</v>
      </c>
      <c r="ED337" s="262">
        <v>101.17</v>
      </c>
      <c r="EE337" s="262">
        <f t="shared" si="208"/>
        <v>0.66759737463050839</v>
      </c>
      <c r="EF337" s="262">
        <f t="shared" si="209"/>
        <v>0.24647625498330619</v>
      </c>
      <c r="EG337" s="262">
        <f t="shared" si="210"/>
        <v>2.4000854018118435E-3</v>
      </c>
      <c r="EH337" s="262">
        <f t="shared" si="211"/>
        <v>5.3604361382184156E-2</v>
      </c>
      <c r="EI337" s="262">
        <f t="shared" si="212"/>
        <v>1.1301015618960675E-2</v>
      </c>
      <c r="EJ337" s="262">
        <f t="shared" si="213"/>
        <v>1.8620907983228855E-2</v>
      </c>
      <c r="EK337" s="262">
        <v>1.5960964999999999E-3</v>
      </c>
      <c r="EP337" s="262">
        <v>2.3360429747927803E-3</v>
      </c>
      <c r="EQ337" s="262">
        <v>7.6299179893964439E-2</v>
      </c>
      <c r="EU337" s="262">
        <v>1822.11</v>
      </c>
    </row>
    <row r="338" spans="1:151">
      <c r="A338" s="352">
        <v>12065</v>
      </c>
      <c r="B338" s="262">
        <v>12</v>
      </c>
      <c r="C338" s="262">
        <v>0</v>
      </c>
      <c r="D338" s="262">
        <v>65</v>
      </c>
      <c r="E338" s="262" t="s">
        <v>201</v>
      </c>
      <c r="F338" s="262" t="s">
        <v>2857</v>
      </c>
      <c r="G338" s="262" t="s">
        <v>2858</v>
      </c>
      <c r="H338" s="262" t="s">
        <v>2202</v>
      </c>
      <c r="I338" s="262">
        <v>2.9983694645212412E-3</v>
      </c>
      <c r="J338" s="262">
        <v>1.7854568854568855</v>
      </c>
      <c r="K338" s="262">
        <v>1.4656509505181525</v>
      </c>
      <c r="L338" s="262">
        <v>2.6013229104028865</v>
      </c>
      <c r="M338" s="262">
        <v>2.221737946063743</v>
      </c>
      <c r="N338" s="262">
        <v>2.2224838140082404</v>
      </c>
      <c r="O338" s="262">
        <v>2.0208072198546003</v>
      </c>
      <c r="P338" s="262">
        <v>1.7574017786783744</v>
      </c>
      <c r="Q338" s="262">
        <v>1.1578492766141222</v>
      </c>
      <c r="R338" s="262">
        <v>1.1430125067971724</v>
      </c>
      <c r="S338" s="262">
        <v>1.1944677284157585</v>
      </c>
      <c r="T338" s="262">
        <v>1.1944677284157585</v>
      </c>
      <c r="U338">
        <v>7770</v>
      </c>
      <c r="V338">
        <v>14571</v>
      </c>
      <c r="W338">
        <v>6652</v>
      </c>
      <c r="X338">
        <v>5370</v>
      </c>
      <c r="Y338">
        <v>12872</v>
      </c>
      <c r="Z338">
        <v>8309</v>
      </c>
      <c r="AA338">
        <v>6562</v>
      </c>
      <c r="AB338">
        <v>0</v>
      </c>
      <c r="AC338">
        <v>13873</v>
      </c>
      <c r="AD338">
        <v>21356</v>
      </c>
      <c r="AE338">
        <v>17304</v>
      </c>
      <c r="AF338">
        <v>11932</v>
      </c>
      <c r="AG338">
        <v>23672</v>
      </c>
      <c r="AH338">
        <v>9566</v>
      </c>
      <c r="AI338" s="262">
        <v>7838</v>
      </c>
      <c r="AJ338" s="262">
        <v>0</v>
      </c>
      <c r="AK338" s="262">
        <v>0.78856830639617881</v>
      </c>
      <c r="AL338" s="262">
        <v>9.1545199781447734E-2</v>
      </c>
      <c r="AM338" s="262">
        <v>7.4395896857429894E-2</v>
      </c>
      <c r="AN338" s="262">
        <v>4.0555545763787303E-2</v>
      </c>
      <c r="AO338" s="262">
        <v>4.9350512011562117E-3</v>
      </c>
      <c r="AP338" s="262">
        <v>5.4394318456944556E-2</v>
      </c>
      <c r="AQ338" s="262">
        <v>0.18668791865063353</v>
      </c>
      <c r="AR338" s="262">
        <v>0.2467920264708256</v>
      </c>
      <c r="AS338" s="262">
        <v>0.16590670648051004</v>
      </c>
      <c r="AT338" s="262">
        <v>0.14197804858364943</v>
      </c>
      <c r="AU338" s="262">
        <v>0.11090710999919297</v>
      </c>
      <c r="AV338" s="262">
        <v>4.4457670890162213E-2</v>
      </c>
      <c r="AW338" s="262">
        <v>2.0771124203050603E-2</v>
      </c>
      <c r="AX338" s="262">
        <v>1.1550722298442418E-2</v>
      </c>
      <c r="AY338" s="262">
        <v>1.6554353966588654E-2</v>
      </c>
      <c r="AZ338" s="262">
        <v>44741</v>
      </c>
      <c r="BA338" s="262">
        <v>5194</v>
      </c>
      <c r="BB338" s="262">
        <v>4221</v>
      </c>
      <c r="BC338" s="262">
        <v>2301</v>
      </c>
      <c r="BD338" s="262">
        <v>280</v>
      </c>
      <c r="BE338" s="262">
        <v>99128</v>
      </c>
      <c r="BF338" s="262">
        <v>1</v>
      </c>
      <c r="BG338" s="262">
        <v>2</v>
      </c>
      <c r="BH338" s="262">
        <v>3.17</v>
      </c>
      <c r="BI338" s="262">
        <v>8.5</v>
      </c>
      <c r="BJ338" s="262">
        <v>39</v>
      </c>
      <c r="BK338" s="262">
        <f t="shared" si="214"/>
        <v>98988</v>
      </c>
      <c r="BL338" s="262">
        <f t="shared" si="215"/>
        <v>-140</v>
      </c>
      <c r="BM338" s="274">
        <f t="shared" si="216"/>
        <v>-1.4123153902025664E-3</v>
      </c>
      <c r="BN338" s="262">
        <f t="shared" si="217"/>
        <v>2.364419130587533E-3</v>
      </c>
      <c r="BO338" s="262">
        <f t="shared" si="204"/>
        <v>2.7448633164818949E-4</v>
      </c>
      <c r="BP338" s="262">
        <f t="shared" si="205"/>
        <v>2.2306638542298957E-4</v>
      </c>
      <c r="BQ338" s="262">
        <f t="shared" si="206"/>
        <v>1.2160051003513362E-4</v>
      </c>
      <c r="BR338" s="262">
        <f t="shared" si="207"/>
        <v>1.479710682739566E-5</v>
      </c>
      <c r="BS338" s="262">
        <f t="shared" si="218"/>
        <v>252.99284697286603</v>
      </c>
      <c r="BT338" s="262">
        <f t="shared" si="219"/>
        <v>29.370037486356274</v>
      </c>
      <c r="BU338" s="262">
        <f t="shared" si="220"/>
        <v>23.868103240259885</v>
      </c>
      <c r="BV338" s="262">
        <f t="shared" si="221"/>
        <v>13.011254573759297</v>
      </c>
      <c r="BW338" s="262">
        <f t="shared" si="222"/>
        <v>1.5832904305313356</v>
      </c>
      <c r="BX338" s="262">
        <f t="shared" si="223"/>
        <v>252.99284697286603</v>
      </c>
      <c r="BY338" s="262">
        <f t="shared" si="224"/>
        <v>58.740074972712549</v>
      </c>
      <c r="BZ338" s="262">
        <f t="shared" si="225"/>
        <v>75.661887271623826</v>
      </c>
      <c r="CA338" s="262">
        <f t="shared" si="226"/>
        <v>110.59566387695402</v>
      </c>
      <c r="CB338" s="262">
        <f t="shared" si="227"/>
        <v>61.748326790722089</v>
      </c>
      <c r="CC338" s="262">
        <f t="shared" si="228"/>
        <v>559.73879988487852</v>
      </c>
      <c r="CD338" s="262">
        <f t="shared" si="229"/>
        <v>30.446610533646044</v>
      </c>
      <c r="CE338" s="262">
        <f t="shared" si="230"/>
        <v>104.49647153851144</v>
      </c>
      <c r="CF338" s="262">
        <f t="shared" si="231"/>
        <v>138.1390727179371</v>
      </c>
      <c r="CG338" s="262">
        <f t="shared" si="232"/>
        <v>92.864420778253489</v>
      </c>
      <c r="CH338" s="262">
        <f t="shared" si="233"/>
        <v>79.470622524208906</v>
      </c>
      <c r="CI338" s="262">
        <f t="shared" si="234"/>
        <v>62.079012649648483</v>
      </c>
      <c r="CJ338" s="262">
        <f t="shared" si="235"/>
        <v>24.884683349736296</v>
      </c>
      <c r="CK338" s="262">
        <f t="shared" si="236"/>
        <v>11.626404133675297</v>
      </c>
      <c r="CL338" s="262">
        <f t="shared" si="237"/>
        <v>6.4653874371336642</v>
      </c>
      <c r="CM338" s="262">
        <f t="shared" si="238"/>
        <v>9.2661142221278112</v>
      </c>
      <c r="CN338" s="262">
        <f>CD338*parameters!J$4+CE338*parameters!K$4+CF338*parameters!L$4+CG338*parameters!M$4+CH338*parameters!N$4+CI338*parameters!O$4+CJ338*parameters!P$4+CK338*parameters!Q$4+CL338*parameters!R$4+CM338*parameters!S$4</f>
        <v>48543.314669581916</v>
      </c>
      <c r="CO338" s="262">
        <f t="shared" si="239"/>
        <v>38279.719435848994</v>
      </c>
      <c r="CP338" s="262">
        <f t="shared" si="240"/>
        <v>4443.9074394805593</v>
      </c>
      <c r="CQ338" s="262">
        <f t="shared" si="241"/>
        <v>3611.4234312759795</v>
      </c>
      <c r="CR338" s="262">
        <f t="shared" si="242"/>
        <v>1968.7006196081568</v>
      </c>
      <c r="CS338" s="262">
        <f t="shared" si="243"/>
        <v>239.56374336822418</v>
      </c>
      <c r="CT338" s="349" t="s">
        <v>4718</v>
      </c>
      <c r="CU338" t="s">
        <v>4719</v>
      </c>
      <c r="CV338" t="s">
        <v>4720</v>
      </c>
      <c r="CW338">
        <v>120459</v>
      </c>
      <c r="CX338" s="262">
        <v>8.4613920320644881E-2</v>
      </c>
      <c r="CY338">
        <v>6919</v>
      </c>
      <c r="CZ338">
        <v>0.94256136999999995</v>
      </c>
      <c r="DA338">
        <v>85550</v>
      </c>
      <c r="DB338">
        <v>32040</v>
      </c>
      <c r="DC338">
        <v>1617</v>
      </c>
      <c r="DD338">
        <v>987</v>
      </c>
      <c r="DE338">
        <v>122</v>
      </c>
      <c r="DF338">
        <v>148</v>
      </c>
      <c r="DG338">
        <v>80638</v>
      </c>
      <c r="DH338">
        <v>30199</v>
      </c>
      <c r="DI338">
        <v>1525</v>
      </c>
      <c r="DJ338">
        <v>932</v>
      </c>
      <c r="DK338">
        <v>117</v>
      </c>
      <c r="DL338">
        <v>143</v>
      </c>
      <c r="DM338" s="262">
        <v>4912</v>
      </c>
      <c r="DN338" s="262">
        <v>1841</v>
      </c>
      <c r="DO338" s="262">
        <v>92</v>
      </c>
      <c r="DP338" s="262">
        <v>55</v>
      </c>
      <c r="DQ338" s="262">
        <v>5</v>
      </c>
      <c r="DR338" s="262">
        <v>5</v>
      </c>
      <c r="DS338" s="262">
        <v>0.71020015108875223</v>
      </c>
      <c r="DT338" s="262">
        <v>0.2659826164919184</v>
      </c>
      <c r="DU338" s="262">
        <v>1.3423654521455433E-2</v>
      </c>
      <c r="DV338" s="262">
        <v>8.1936592533559133E-3</v>
      </c>
      <c r="DW338" s="262">
        <v>1.0127927344573673E-3</v>
      </c>
      <c r="DX338" s="262">
        <v>1.2286338090138553E-3</v>
      </c>
      <c r="DY338" s="262">
        <v>3794.12</v>
      </c>
      <c r="DZ338" s="262">
        <v>1400.79</v>
      </c>
      <c r="EA338" s="262">
        <v>13.64</v>
      </c>
      <c r="EB338" s="262">
        <v>304.63</v>
      </c>
      <c r="EC338" s="262">
        <v>64.23</v>
      </c>
      <c r="ED338" s="262">
        <v>105.82</v>
      </c>
      <c r="EE338" s="262">
        <f t="shared" si="208"/>
        <v>0.6675992349421016</v>
      </c>
      <c r="EF338" s="262">
        <f t="shared" si="209"/>
        <v>0.24647779519744936</v>
      </c>
      <c r="EG338" s="262">
        <f t="shared" si="210"/>
        <v>2.4000436371570395E-3</v>
      </c>
      <c r="EH338" s="262">
        <f t="shared" si="211"/>
        <v>5.3601561084101829E-2</v>
      </c>
      <c r="EI338" s="262">
        <f t="shared" si="212"/>
        <v>1.1301671760600927E-2</v>
      </c>
      <c r="EJ338" s="262">
        <f t="shared" si="213"/>
        <v>1.8619693378589288E-2</v>
      </c>
      <c r="EK338" s="262">
        <v>1.6695648E-3</v>
      </c>
      <c r="EP338" s="262">
        <v>2.5034909301891633E-3</v>
      </c>
      <c r="EQ338" s="262">
        <v>8.1768318008942173E-2</v>
      </c>
      <c r="EU338" s="262">
        <v>1952.72</v>
      </c>
    </row>
    <row r="339" spans="1:151">
      <c r="A339" s="352">
        <v>12066</v>
      </c>
      <c r="B339" s="262">
        <v>12</v>
      </c>
      <c r="C339" s="262">
        <v>0</v>
      </c>
      <c r="D339" s="262">
        <v>66</v>
      </c>
      <c r="E339" s="262" t="s">
        <v>201</v>
      </c>
      <c r="F339" s="262" t="s">
        <v>2859</v>
      </c>
      <c r="G339" s="262" t="s">
        <v>2860</v>
      </c>
      <c r="H339" s="262" t="s">
        <v>2202</v>
      </c>
      <c r="I339" s="262">
        <v>1.5470375188042162E-3</v>
      </c>
      <c r="J339" s="262">
        <v>1.5382613222280062</v>
      </c>
      <c r="K339" s="262">
        <v>1.4221727019498607</v>
      </c>
      <c r="L339" s="262">
        <v>3.9397049390635024</v>
      </c>
      <c r="M339" s="262">
        <v>3.3254577672770229</v>
      </c>
      <c r="N339" s="262">
        <v>3.933139534883721</v>
      </c>
      <c r="O339" s="262">
        <v>1.6916167664670658</v>
      </c>
      <c r="P339" s="262">
        <v>1.5445660672400312</v>
      </c>
      <c r="Q339" s="262">
        <v>1.2379576107899808</v>
      </c>
      <c r="R339" s="262">
        <v>1.8454935622317596</v>
      </c>
      <c r="S339" s="262">
        <v>1.3785310734463276</v>
      </c>
      <c r="T339" s="262">
        <v>1.3785310734463276</v>
      </c>
      <c r="U339">
        <v>5763</v>
      </c>
      <c r="V339">
        <v>8975</v>
      </c>
      <c r="W339">
        <v>6236</v>
      </c>
      <c r="X339">
        <v>2725</v>
      </c>
      <c r="Y339">
        <v>3894</v>
      </c>
      <c r="Z339">
        <v>1504</v>
      </c>
      <c r="AA339">
        <v>974</v>
      </c>
      <c r="AB339">
        <v>0</v>
      </c>
      <c r="AC339">
        <v>8865</v>
      </c>
      <c r="AD339">
        <v>12764</v>
      </c>
      <c r="AE339">
        <v>24568</v>
      </c>
      <c r="AF339">
        <v>9689</v>
      </c>
      <c r="AG339">
        <v>6211</v>
      </c>
      <c r="AH339">
        <v>2145</v>
      </c>
      <c r="AI339" s="262">
        <v>1342</v>
      </c>
      <c r="AJ339" s="262">
        <v>0</v>
      </c>
      <c r="AK339" s="262">
        <v>0.7000751520120243</v>
      </c>
      <c r="AL339" s="262">
        <v>0.13148186103709777</v>
      </c>
      <c r="AM339" s="262">
        <v>7.894377263100362E-2</v>
      </c>
      <c r="AN339" s="262">
        <v>7.9797772767643646E-2</v>
      </c>
      <c r="AO339" s="262">
        <v>9.7014415522306482E-3</v>
      </c>
      <c r="AP339" s="262">
        <v>4.273795862667866E-2</v>
      </c>
      <c r="AQ339" s="262">
        <v>0.30594237508916666</v>
      </c>
      <c r="AR339" s="262">
        <v>0.2703222404863071</v>
      </c>
      <c r="AS339" s="262">
        <v>0.13754923549297521</v>
      </c>
      <c r="AT339" s="262">
        <v>0.10709301243680799</v>
      </c>
      <c r="AU339" s="262">
        <v>7.9335049468101604E-2</v>
      </c>
      <c r="AV339" s="262">
        <v>2.8471296095276495E-2</v>
      </c>
      <c r="AW339" s="262">
        <v>1.2219706602983594E-2</v>
      </c>
      <c r="AX339" s="262">
        <v>7.6140557640418079E-3</v>
      </c>
      <c r="AY339" s="262">
        <v>8.7150699376608871E-3</v>
      </c>
      <c r="AZ339" s="262">
        <v>20494</v>
      </c>
      <c r="BA339" s="262">
        <v>3849</v>
      </c>
      <c r="BB339" s="262">
        <v>2311</v>
      </c>
      <c r="BC339" s="262">
        <v>2336</v>
      </c>
      <c r="BD339" s="262">
        <v>284</v>
      </c>
      <c r="BE339" s="262">
        <v>64486</v>
      </c>
      <c r="BF339" s="262">
        <v>1</v>
      </c>
      <c r="BG339" s="262">
        <v>2</v>
      </c>
      <c r="BH339" s="262">
        <v>3.75</v>
      </c>
      <c r="BI339" s="262">
        <v>9</v>
      </c>
      <c r="BJ339" s="262">
        <v>23</v>
      </c>
      <c r="BK339" s="262">
        <f t="shared" si="214"/>
        <v>64414</v>
      </c>
      <c r="BL339" s="262">
        <f t="shared" si="215"/>
        <v>-72</v>
      </c>
      <c r="BM339" s="274">
        <f t="shared" si="216"/>
        <v>-1.1165214155010391E-3</v>
      </c>
      <c r="BN339" s="262">
        <f t="shared" si="217"/>
        <v>1.0830425261451665E-3</v>
      </c>
      <c r="BO339" s="262">
        <f t="shared" si="204"/>
        <v>2.0340737206659247E-4</v>
      </c>
      <c r="BP339" s="262">
        <f t="shared" si="205"/>
        <v>1.2212897813611203E-4</v>
      </c>
      <c r="BQ339" s="262">
        <f t="shared" si="206"/>
        <v>1.2345014838855808E-4</v>
      </c>
      <c r="BR339" s="262">
        <f t="shared" si="207"/>
        <v>1.5008494067787026E-5</v>
      </c>
      <c r="BS339" s="262">
        <f t="shared" si="218"/>
        <v>115.88555029753282</v>
      </c>
      <c r="BT339" s="262">
        <f t="shared" si="219"/>
        <v>21.764588811125396</v>
      </c>
      <c r="BU339" s="262">
        <f t="shared" si="220"/>
        <v>13.067800660563988</v>
      </c>
      <c r="BV339" s="262">
        <f t="shared" si="221"/>
        <v>13.209165877575714</v>
      </c>
      <c r="BW339" s="262">
        <f t="shared" si="222"/>
        <v>1.6059088652532119</v>
      </c>
      <c r="BX339" s="262">
        <f t="shared" si="223"/>
        <v>115.88555029753282</v>
      </c>
      <c r="BY339" s="262">
        <f t="shared" si="224"/>
        <v>43.529177622250792</v>
      </c>
      <c r="BZ339" s="262">
        <f t="shared" si="225"/>
        <v>49.004252477114953</v>
      </c>
      <c r="CA339" s="262">
        <f t="shared" si="226"/>
        <v>118.88249289818143</v>
      </c>
      <c r="CB339" s="262">
        <f t="shared" si="227"/>
        <v>36.935903900823874</v>
      </c>
      <c r="CC339" s="262">
        <f t="shared" si="228"/>
        <v>364.23737719590383</v>
      </c>
      <c r="CD339" s="262">
        <f t="shared" si="229"/>
        <v>15.566761956888486</v>
      </c>
      <c r="CE339" s="262">
        <f t="shared" si="230"/>
        <v>111.43564827556349</v>
      </c>
      <c r="CF339" s="262">
        <f t="shared" si="231"/>
        <v>98.461463872452867</v>
      </c>
      <c r="CG339" s="262">
        <f t="shared" si="232"/>
        <v>50.100572771263018</v>
      </c>
      <c r="CH339" s="262">
        <f t="shared" si="233"/>
        <v>39.007277965991257</v>
      </c>
      <c r="CI339" s="262">
        <f t="shared" si="234"/>
        <v>28.896790337968614</v>
      </c>
      <c r="CJ339" s="262">
        <f t="shared" si="235"/>
        <v>10.370310215111489</v>
      </c>
      <c r="CK339" s="262">
        <f t="shared" si="236"/>
        <v>4.4508738831742116</v>
      </c>
      <c r="CL339" s="262">
        <f t="shared" si="237"/>
        <v>2.7733237013179419</v>
      </c>
      <c r="CM339" s="262">
        <f t="shared" si="238"/>
        <v>3.1743542161724707</v>
      </c>
      <c r="CN339" s="262">
        <f>CD339*parameters!J$4+CE339*parameters!K$4+CF339*parameters!L$4+CG339*parameters!M$4+CH339*parameters!N$4+CI339*parameters!O$4+CJ339*parameters!P$4+CK339*parameters!Q$4+CL339*parameters!R$4+CM339*parameters!S$4</f>
        <v>27961.852648232052</v>
      </c>
      <c r="CO339" s="262">
        <f t="shared" si="239"/>
        <v>19575.398243248877</v>
      </c>
      <c r="CP339" s="262">
        <f t="shared" si="240"/>
        <v>3676.4764242346509</v>
      </c>
      <c r="CQ339" s="262">
        <f t="shared" si="241"/>
        <v>2207.4141378036575</v>
      </c>
      <c r="CR339" s="262">
        <f t="shared" si="242"/>
        <v>2231.2935637859559</v>
      </c>
      <c r="CS339" s="262">
        <f t="shared" si="243"/>
        <v>271.27027915890903</v>
      </c>
      <c r="CT339" s="349" t="s">
        <v>4721</v>
      </c>
      <c r="CU339" t="s">
        <v>4722</v>
      </c>
      <c r="CV339" t="s">
        <v>4723</v>
      </c>
      <c r="CW339">
        <v>65552</v>
      </c>
      <c r="CX339" s="262">
        <v>4.6045639635551631E-2</v>
      </c>
      <c r="CY339">
        <v>5182</v>
      </c>
      <c r="CZ339">
        <v>0.92094825000000002</v>
      </c>
      <c r="DA339">
        <v>45990</v>
      </c>
      <c r="DB339">
        <v>18526</v>
      </c>
      <c r="DC339">
        <v>564</v>
      </c>
      <c r="DD339">
        <v>396</v>
      </c>
      <c r="DE339">
        <v>33</v>
      </c>
      <c r="DF339">
        <v>33</v>
      </c>
      <c r="DG339">
        <v>42354</v>
      </c>
      <c r="DH339">
        <v>17062</v>
      </c>
      <c r="DI339">
        <v>522</v>
      </c>
      <c r="DJ339">
        <v>366</v>
      </c>
      <c r="DK339">
        <v>31</v>
      </c>
      <c r="DL339">
        <v>31</v>
      </c>
      <c r="DM339" s="262">
        <v>3636</v>
      </c>
      <c r="DN339" s="262">
        <v>1464</v>
      </c>
      <c r="DO339" s="262">
        <v>42</v>
      </c>
      <c r="DP339" s="262">
        <v>30</v>
      </c>
      <c r="DQ339" s="262">
        <v>2</v>
      </c>
      <c r="DR339" s="262">
        <v>2</v>
      </c>
      <c r="DS339" s="262">
        <v>0.70158042470100068</v>
      </c>
      <c r="DT339" s="262">
        <v>0.28261532828899194</v>
      </c>
      <c r="DU339" s="262">
        <v>8.6038564803514773E-3</v>
      </c>
      <c r="DV339" s="262">
        <v>6.041005613863803E-3</v>
      </c>
      <c r="DW339" s="262">
        <v>5.0341713448865018E-4</v>
      </c>
      <c r="DX339" s="262">
        <v>5.0341713448865018E-4</v>
      </c>
      <c r="DY339" s="262">
        <v>2064.71</v>
      </c>
      <c r="DZ339" s="262">
        <v>762.29</v>
      </c>
      <c r="EA339" s="262">
        <v>7.42</v>
      </c>
      <c r="EB339" s="262">
        <v>165.78</v>
      </c>
      <c r="EC339" s="262">
        <v>34.950000000000003</v>
      </c>
      <c r="ED339" s="262">
        <v>57.6</v>
      </c>
      <c r="EE339" s="262">
        <f t="shared" si="208"/>
        <v>0.66759679896532209</v>
      </c>
      <c r="EF339" s="262">
        <f t="shared" si="209"/>
        <v>0.24647643682806564</v>
      </c>
      <c r="EG339" s="262">
        <f t="shared" si="210"/>
        <v>2.3991593242260125E-3</v>
      </c>
      <c r="EH339" s="262">
        <f t="shared" si="211"/>
        <v>5.3602780696790885E-2</v>
      </c>
      <c r="EI339" s="262">
        <f t="shared" si="212"/>
        <v>1.1300622423409588E-2</v>
      </c>
      <c r="EJ339" s="262">
        <f t="shared" si="213"/>
        <v>1.8624201762185759E-2</v>
      </c>
      <c r="EK339" s="262">
        <v>9.0855790000000003E-4</v>
      </c>
      <c r="EP339" s="262">
        <v>1.4704276824745424E-3</v>
      </c>
      <c r="EQ339" s="262">
        <v>4.8026696202428554E-2</v>
      </c>
      <c r="EU339" s="262">
        <v>1146.93</v>
      </c>
    </row>
    <row r="340" spans="1:151">
      <c r="A340" s="352">
        <v>12067</v>
      </c>
      <c r="B340" s="262">
        <v>12</v>
      </c>
      <c r="C340" s="262">
        <v>0</v>
      </c>
      <c r="D340" s="262">
        <v>67</v>
      </c>
      <c r="E340" s="262" t="s">
        <v>201</v>
      </c>
      <c r="F340" s="262" t="s">
        <v>2861</v>
      </c>
      <c r="G340" s="262" t="s">
        <v>2862</v>
      </c>
      <c r="H340" s="262" t="s">
        <v>2202</v>
      </c>
      <c r="I340" s="262">
        <v>2.587326975580229E-3</v>
      </c>
      <c r="J340" s="262">
        <v>1.5695723476725116</v>
      </c>
      <c r="K340" s="262">
        <v>1.4399327919350322</v>
      </c>
      <c r="L340" s="262">
        <v>3.201371711266022</v>
      </c>
      <c r="M340" s="262">
        <v>2.6486972147349506</v>
      </c>
      <c r="N340" s="262">
        <v>2.5345167652859959</v>
      </c>
      <c r="O340" s="262">
        <v>1.5777496839443743</v>
      </c>
      <c r="P340" s="262">
        <v>1.581031567080045</v>
      </c>
      <c r="Q340" s="262">
        <v>1.231224127735068</v>
      </c>
      <c r="R340" s="262">
        <v>1.1690072639225182</v>
      </c>
      <c r="S340" s="262">
        <v>1.2738927738927739</v>
      </c>
      <c r="T340" s="262">
        <v>1.2738927738927739</v>
      </c>
      <c r="U340">
        <v>7927</v>
      </c>
      <c r="V340">
        <v>10713</v>
      </c>
      <c r="W340">
        <v>8894</v>
      </c>
      <c r="X340">
        <v>4860</v>
      </c>
      <c r="Y340">
        <v>10260</v>
      </c>
      <c r="Z340">
        <v>5447</v>
      </c>
      <c r="AA340">
        <v>4719</v>
      </c>
      <c r="AB340">
        <v>0</v>
      </c>
      <c r="AC340">
        <v>12442</v>
      </c>
      <c r="AD340">
        <v>15426</v>
      </c>
      <c r="AE340">
        <v>28473</v>
      </c>
      <c r="AF340">
        <v>12699</v>
      </c>
      <c r="AG340">
        <v>16211</v>
      </c>
      <c r="AH340">
        <v>6578</v>
      </c>
      <c r="AI340" s="262">
        <v>6012</v>
      </c>
      <c r="AJ340" s="262">
        <v>0</v>
      </c>
      <c r="AK340" s="262">
        <v>0.76894952919790027</v>
      </c>
      <c r="AL340" s="262">
        <v>0.10472027614943116</v>
      </c>
      <c r="AM340" s="262">
        <v>6.1684266427010352E-2</v>
      </c>
      <c r="AN340" s="262">
        <v>6.0499601707551219E-2</v>
      </c>
      <c r="AO340" s="262">
        <v>4.1463265181069875E-3</v>
      </c>
      <c r="AP340" s="262">
        <v>5.4400464906050237E-2</v>
      </c>
      <c r="AQ340" s="262">
        <v>0.23231312283420502</v>
      </c>
      <c r="AR340" s="262">
        <v>0.26095004412302791</v>
      </c>
      <c r="AS340" s="262">
        <v>0.14477734013473667</v>
      </c>
      <c r="AT340" s="262">
        <v>0.12745098039215685</v>
      </c>
      <c r="AU340" s="262">
        <v>9.9567379092141792E-2</v>
      </c>
      <c r="AV340" s="262">
        <v>3.9656916553668667E-2</v>
      </c>
      <c r="AW340" s="262">
        <v>1.6745227179785195E-2</v>
      </c>
      <c r="AX340" s="262">
        <v>1.1009233550719959E-2</v>
      </c>
      <c r="AY340" s="262">
        <v>1.3129291233507673E-2</v>
      </c>
      <c r="AZ340" s="262">
        <v>37647</v>
      </c>
      <c r="BA340" s="262">
        <v>5127</v>
      </c>
      <c r="BB340" s="262">
        <v>3020</v>
      </c>
      <c r="BC340" s="262">
        <v>2962</v>
      </c>
      <c r="BD340" s="262">
        <v>203</v>
      </c>
      <c r="BE340" s="262">
        <v>92922</v>
      </c>
      <c r="BF340" s="262">
        <v>1</v>
      </c>
      <c r="BG340" s="262">
        <v>2</v>
      </c>
      <c r="BH340" s="262">
        <v>3.64</v>
      </c>
      <c r="BI340" s="262">
        <v>8.4</v>
      </c>
      <c r="BJ340" s="262">
        <v>45</v>
      </c>
      <c r="BK340" s="262">
        <f t="shared" si="214"/>
        <v>92910</v>
      </c>
      <c r="BL340" s="262">
        <f t="shared" si="215"/>
        <v>-12</v>
      </c>
      <c r="BM340" s="274">
        <f t="shared" si="216"/>
        <v>-1.2914056950991153E-4</v>
      </c>
      <c r="BN340" s="262">
        <f t="shared" si="217"/>
        <v>1.9895238597534442E-3</v>
      </c>
      <c r="BO340" s="262">
        <f t="shared" si="204"/>
        <v>2.7094559537163408E-4</v>
      </c>
      <c r="BP340" s="262">
        <f t="shared" si="205"/>
        <v>1.5959736649548176E-4</v>
      </c>
      <c r="BQ340" s="262">
        <f t="shared" si="206"/>
        <v>1.5653225150980693E-4</v>
      </c>
      <c r="BR340" s="262">
        <f t="shared" si="207"/>
        <v>1.0727902449861853E-5</v>
      </c>
      <c r="BS340" s="262">
        <f t="shared" si="218"/>
        <v>212.87905299361853</v>
      </c>
      <c r="BT340" s="262">
        <f t="shared" si="219"/>
        <v>28.991178704764845</v>
      </c>
      <c r="BU340" s="262">
        <f t="shared" si="220"/>
        <v>17.076918215016548</v>
      </c>
      <c r="BV340" s="262">
        <f t="shared" si="221"/>
        <v>16.74895091154934</v>
      </c>
      <c r="BW340" s="262">
        <f t="shared" si="222"/>
        <v>1.1478855621352182</v>
      </c>
      <c r="BX340" s="262">
        <f t="shared" si="223"/>
        <v>212.87905299361853</v>
      </c>
      <c r="BY340" s="262">
        <f t="shared" si="224"/>
        <v>57.982357409529691</v>
      </c>
      <c r="BZ340" s="262">
        <f t="shared" si="225"/>
        <v>62.159982302660232</v>
      </c>
      <c r="CA340" s="262">
        <f t="shared" si="226"/>
        <v>140.69118765701447</v>
      </c>
      <c r="CB340" s="262">
        <f t="shared" si="227"/>
        <v>51.654850296084817</v>
      </c>
      <c r="CC340" s="262">
        <f t="shared" si="228"/>
        <v>525.36743065890778</v>
      </c>
      <c r="CD340" s="262">
        <f t="shared" si="229"/>
        <v>28.580232474341695</v>
      </c>
      <c r="CE340" s="262">
        <f t="shared" si="230"/>
        <v>122.04974845175353</v>
      </c>
      <c r="CF340" s="262">
        <f t="shared" si="231"/>
        <v>137.09465421124381</v>
      </c>
      <c r="CG340" s="262">
        <f t="shared" si="232"/>
        <v>76.061299204217377</v>
      </c>
      <c r="CH340" s="262">
        <f t="shared" si="233"/>
        <v>66.958594103586279</v>
      </c>
      <c r="CI340" s="262">
        <f t="shared" si="234"/>
        <v>52.309458131079985</v>
      </c>
      <c r="CJ340" s="262">
        <f t="shared" si="235"/>
        <v>20.834452357655614</v>
      </c>
      <c r="CK340" s="262">
        <f t="shared" si="236"/>
        <v>8.797396979243457</v>
      </c>
      <c r="CL340" s="262">
        <f t="shared" si="237"/>
        <v>5.7838927440655894</v>
      </c>
      <c r="CM340" s="262">
        <f t="shared" si="238"/>
        <v>6.8977020017204485</v>
      </c>
      <c r="CN340" s="262">
        <f>CD340*parameters!J$4+CE340*parameters!K$4+CF340*parameters!L$4+CG340*parameters!M$4+CH340*parameters!N$4+CI340*parameters!O$4+CJ340*parameters!P$4+CK340*parameters!Q$4+CL340*parameters!R$4+CM340*parameters!S$4</f>
        <v>43400.651956800546</v>
      </c>
      <c r="CO340" s="262">
        <f t="shared" si="239"/>
        <v>33372.910889063707</v>
      </c>
      <c r="CP340" s="262">
        <f t="shared" si="240"/>
        <v>4544.9282579815035</v>
      </c>
      <c r="CQ340" s="262">
        <f t="shared" si="241"/>
        <v>2677.137378409233</v>
      </c>
      <c r="CR340" s="262">
        <f t="shared" si="242"/>
        <v>2625.7221572344865</v>
      </c>
      <c r="CS340" s="262">
        <f t="shared" si="243"/>
        <v>179.95327411161404</v>
      </c>
      <c r="CT340" s="349" t="s">
        <v>4724</v>
      </c>
      <c r="CU340" t="s">
        <v>4725</v>
      </c>
      <c r="CV340" t="s">
        <v>4726</v>
      </c>
      <c r="CW340">
        <v>106151</v>
      </c>
      <c r="CX340" s="262">
        <v>7.456356317051259E-2</v>
      </c>
      <c r="CY340">
        <v>6893</v>
      </c>
      <c r="CZ340">
        <v>0.93506420000000001</v>
      </c>
      <c r="DA340">
        <v>75166</v>
      </c>
      <c r="DB340">
        <v>29083</v>
      </c>
      <c r="DC340">
        <v>1195</v>
      </c>
      <c r="DD340">
        <v>549</v>
      </c>
      <c r="DE340">
        <v>73</v>
      </c>
      <c r="DF340">
        <v>82</v>
      </c>
      <c r="DG340">
        <v>70286</v>
      </c>
      <c r="DH340">
        <v>27192</v>
      </c>
      <c r="DI340">
        <v>1118</v>
      </c>
      <c r="DJ340">
        <v>519</v>
      </c>
      <c r="DK340">
        <v>70</v>
      </c>
      <c r="DL340">
        <v>79</v>
      </c>
      <c r="DM340" s="262">
        <v>4880</v>
      </c>
      <c r="DN340" s="262">
        <v>1891</v>
      </c>
      <c r="DO340" s="262">
        <v>77</v>
      </c>
      <c r="DP340" s="262">
        <v>30</v>
      </c>
      <c r="DQ340" s="262">
        <v>3</v>
      </c>
      <c r="DR340" s="262">
        <v>3</v>
      </c>
      <c r="DS340" s="262">
        <v>0.70810449265668718</v>
      </c>
      <c r="DT340" s="262">
        <v>0.27397763563225969</v>
      </c>
      <c r="DU340" s="262">
        <v>1.125754820962591E-2</v>
      </c>
      <c r="DV340" s="262">
        <v>5.1718777967235353E-3</v>
      </c>
      <c r="DW340" s="262">
        <v>6.8769959774283803E-4</v>
      </c>
      <c r="DX340" s="262">
        <v>7.7248447965633856E-4</v>
      </c>
      <c r="DY340" s="262">
        <v>3343.46</v>
      </c>
      <c r="DZ340" s="262">
        <v>1234.4000000000001</v>
      </c>
      <c r="EA340" s="262">
        <v>12.02</v>
      </c>
      <c r="EB340" s="262">
        <v>268.44</v>
      </c>
      <c r="EC340" s="262">
        <v>56.59</v>
      </c>
      <c r="ED340" s="262">
        <v>93.26</v>
      </c>
      <c r="EE340" s="262">
        <f t="shared" si="208"/>
        <v>0.66760113973766855</v>
      </c>
      <c r="EF340" s="262">
        <f t="shared" si="209"/>
        <v>0.24647725616342891</v>
      </c>
      <c r="EG340" s="262">
        <f t="shared" si="210"/>
        <v>2.4000782721033827E-3</v>
      </c>
      <c r="EH340" s="262">
        <f t="shared" si="211"/>
        <v>5.3600416918754744E-2</v>
      </c>
      <c r="EI340" s="262">
        <f t="shared" si="212"/>
        <v>1.1299536557265427E-2</v>
      </c>
      <c r="EJ340" s="262">
        <f t="shared" si="213"/>
        <v>1.8621572350778826E-2</v>
      </c>
      <c r="EK340" s="262">
        <v>1.4712562000000001E-3</v>
      </c>
      <c r="EP340" s="262">
        <v>2.2213814569772392E-3</v>
      </c>
      <c r="EQ340" s="262">
        <v>7.2554137585614353E-2</v>
      </c>
      <c r="EU340" s="262">
        <v>1732.68</v>
      </c>
    </row>
    <row r="341" spans="1:151">
      <c r="A341" s="352">
        <v>12068</v>
      </c>
      <c r="B341" s="262">
        <v>12</v>
      </c>
      <c r="C341" s="262">
        <v>0</v>
      </c>
      <c r="D341" s="262">
        <v>68</v>
      </c>
      <c r="E341" s="262" t="s">
        <v>201</v>
      </c>
      <c r="F341" s="262" t="s">
        <v>2863</v>
      </c>
      <c r="G341" s="262" t="s">
        <v>2864</v>
      </c>
      <c r="H341" s="262" t="s">
        <v>2202</v>
      </c>
      <c r="I341" s="262">
        <v>1.513426947581989E-3</v>
      </c>
      <c r="J341" s="262">
        <v>1.6195865573391848</v>
      </c>
      <c r="K341" s="262">
        <v>1.5492982152140011</v>
      </c>
      <c r="L341" s="262">
        <v>2.73843334860284</v>
      </c>
      <c r="M341" s="262">
        <v>2.2857768052516412</v>
      </c>
      <c r="N341" s="262">
        <v>2.7898866608544028</v>
      </c>
      <c r="O341" s="262">
        <v>1.7350767481523592</v>
      </c>
      <c r="P341" s="262">
        <v>1.650271107668474</v>
      </c>
      <c r="Q341" s="262">
        <v>1.1881443298969072</v>
      </c>
      <c r="R341" s="262">
        <v>1.2699386503067485</v>
      </c>
      <c r="S341" s="262">
        <v>1.4743083003952568</v>
      </c>
      <c r="T341" s="262">
        <v>1.4743083003952568</v>
      </c>
      <c r="U341">
        <v>8659</v>
      </c>
      <c r="V341">
        <v>5771</v>
      </c>
      <c r="W341">
        <v>4366</v>
      </c>
      <c r="X341">
        <v>3432</v>
      </c>
      <c r="Y341">
        <v>4341</v>
      </c>
      <c r="Z341">
        <v>1816</v>
      </c>
      <c r="AA341">
        <v>1392</v>
      </c>
      <c r="AB341">
        <v>0</v>
      </c>
      <c r="AC341">
        <v>14024</v>
      </c>
      <c r="AD341">
        <v>8941</v>
      </c>
      <c r="AE341">
        <v>11956</v>
      </c>
      <c r="AF341">
        <v>8423</v>
      </c>
      <c r="AG341">
        <v>7313</v>
      </c>
      <c r="AH341">
        <v>2211</v>
      </c>
      <c r="AI341" s="262">
        <v>2052</v>
      </c>
      <c r="AJ341" s="262">
        <v>0</v>
      </c>
      <c r="AK341" s="262">
        <v>0.74715413087506111</v>
      </c>
      <c r="AL341" s="262">
        <v>0.11191423982121657</v>
      </c>
      <c r="AM341" s="262">
        <v>8.7296598924505905E-2</v>
      </c>
      <c r="AN341" s="262">
        <v>4.9305119072560931E-2</v>
      </c>
      <c r="AO341" s="262">
        <v>4.3299113066554923E-3</v>
      </c>
      <c r="AP341" s="262">
        <v>5.0524971356661216E-2</v>
      </c>
      <c r="AQ341" s="262">
        <v>0.23031122631055015</v>
      </c>
      <c r="AR341" s="262">
        <v>0.24289551285663305</v>
      </c>
      <c r="AS341" s="262">
        <v>0.15664619372288274</v>
      </c>
      <c r="AT341" s="262">
        <v>0.13100805769989293</v>
      </c>
      <c r="AU341" s="262">
        <v>9.9753949024248223E-2</v>
      </c>
      <c r="AV341" s="262">
        <v>3.9800154016641311E-2</v>
      </c>
      <c r="AW341" s="262">
        <v>2.058563888732368E-2</v>
      </c>
      <c r="AX341" s="262">
        <v>1.1307075374241657E-2</v>
      </c>
      <c r="AY341" s="262">
        <v>1.7167220750925038E-2</v>
      </c>
      <c r="AZ341" s="262">
        <v>21397</v>
      </c>
      <c r="BA341" s="262">
        <v>3205</v>
      </c>
      <c r="BB341" s="262">
        <v>2500</v>
      </c>
      <c r="BC341" s="262">
        <v>1412</v>
      </c>
      <c r="BD341" s="262">
        <v>124</v>
      </c>
      <c r="BE341" s="262">
        <v>53241</v>
      </c>
      <c r="BF341" s="262">
        <v>1</v>
      </c>
      <c r="BG341" s="262">
        <v>2</v>
      </c>
      <c r="BH341" s="262">
        <v>3.65</v>
      </c>
      <c r="BI341" s="262">
        <v>8.4</v>
      </c>
      <c r="BJ341" s="262">
        <v>36</v>
      </c>
      <c r="BK341" s="262">
        <f t="shared" si="214"/>
        <v>53257</v>
      </c>
      <c r="BL341" s="262">
        <f t="shared" si="215"/>
        <v>16</v>
      </c>
      <c r="BM341" s="274">
        <f t="shared" si="216"/>
        <v>3.0052027572735298E-4</v>
      </c>
      <c r="BN341" s="262">
        <f t="shared" si="217"/>
        <v>1.1307631956635176E-3</v>
      </c>
      <c r="BO341" s="262">
        <f t="shared" si="204"/>
        <v>1.6937402636358245E-4</v>
      </c>
      <c r="BP341" s="262">
        <f t="shared" si="205"/>
        <v>1.3211702524460411E-4</v>
      </c>
      <c r="BQ341" s="262">
        <f t="shared" si="206"/>
        <v>7.4619695858152402E-5</v>
      </c>
      <c r="BR341" s="262">
        <f t="shared" si="207"/>
        <v>6.5530044521323635E-6</v>
      </c>
      <c r="BS341" s="262">
        <f t="shared" si="218"/>
        <v>120.99166193599639</v>
      </c>
      <c r="BT341" s="262">
        <f t="shared" si="219"/>
        <v>18.123020820903324</v>
      </c>
      <c r="BU341" s="262">
        <f t="shared" si="220"/>
        <v>14.13652170117264</v>
      </c>
      <c r="BV341" s="262">
        <f t="shared" si="221"/>
        <v>7.9843074568223074</v>
      </c>
      <c r="BW341" s="262">
        <f t="shared" si="222"/>
        <v>0.70117147637816291</v>
      </c>
      <c r="BX341" s="262">
        <f t="shared" si="223"/>
        <v>120.99166193599639</v>
      </c>
      <c r="BY341" s="262">
        <f t="shared" si="224"/>
        <v>36.246041641806649</v>
      </c>
      <c r="BZ341" s="262">
        <f t="shared" si="225"/>
        <v>51.598304209280137</v>
      </c>
      <c r="CA341" s="262">
        <f t="shared" si="226"/>
        <v>67.068182637307387</v>
      </c>
      <c r="CB341" s="262">
        <f t="shared" si="227"/>
        <v>25.242173149613865</v>
      </c>
      <c r="CC341" s="262">
        <f t="shared" si="228"/>
        <v>301.1463635740044</v>
      </c>
      <c r="CD341" s="262">
        <f t="shared" si="229"/>
        <v>15.215411393739258</v>
      </c>
      <c r="CE341" s="262">
        <f t="shared" si="230"/>
        <v>69.357388293691741</v>
      </c>
      <c r="CF341" s="262">
        <f t="shared" si="231"/>
        <v>73.147100425217872</v>
      </c>
      <c r="CG341" s="262">
        <f t="shared" si="232"/>
        <v>47.17343160735517</v>
      </c>
      <c r="CH341" s="262">
        <f t="shared" si="233"/>
        <v>39.452600175216105</v>
      </c>
      <c r="CI341" s="262">
        <f t="shared" si="234"/>
        <v>30.040539000798958</v>
      </c>
      <c r="CJ341" s="262">
        <f t="shared" si="235"/>
        <v>11.985671651796835</v>
      </c>
      <c r="CK341" s="262">
        <f t="shared" si="236"/>
        <v>6.1992902927651405</v>
      </c>
      <c r="CL341" s="262">
        <f t="shared" si="237"/>
        <v>3.4050846316100496</v>
      </c>
      <c r="CM341" s="262">
        <f t="shared" si="238"/>
        <v>5.1698461018132642</v>
      </c>
      <c r="CN341" s="262">
        <f>CD341*parameters!J$4+CE341*parameters!K$4+CF341*parameters!L$4+CG341*parameters!M$4+CH341*parameters!N$4+CI341*parameters!O$4+CJ341*parameters!P$4+CK341*parameters!Q$4+CL341*parameters!R$4+CM341*parameters!S$4</f>
        <v>25394.380208981733</v>
      </c>
      <c r="CO341" s="262">
        <f t="shared" si="239"/>
        <v>18973.516074152598</v>
      </c>
      <c r="CP341" s="262">
        <f t="shared" si="240"/>
        <v>2841.9927568191374</v>
      </c>
      <c r="CQ341" s="262">
        <f t="shared" si="241"/>
        <v>2216.8430240398889</v>
      </c>
      <c r="CR341" s="262">
        <f t="shared" si="242"/>
        <v>1252.072939977729</v>
      </c>
      <c r="CS341" s="262">
        <f t="shared" si="243"/>
        <v>109.95541399237847</v>
      </c>
      <c r="CT341" s="349" t="s">
        <v>4727</v>
      </c>
      <c r="CU341" t="s">
        <v>4728</v>
      </c>
      <c r="CV341" t="s">
        <v>4729</v>
      </c>
      <c r="CW341">
        <v>57744</v>
      </c>
      <c r="CX341" s="262">
        <v>4.0561072356530586E-2</v>
      </c>
      <c r="CY341">
        <v>5053</v>
      </c>
      <c r="CZ341">
        <v>0.91249307000000002</v>
      </c>
      <c r="DA341">
        <v>38446</v>
      </c>
      <c r="DB341">
        <v>18368</v>
      </c>
      <c r="DC341">
        <v>662</v>
      </c>
      <c r="DD341">
        <v>181</v>
      </c>
      <c r="DE341">
        <v>29</v>
      </c>
      <c r="DF341">
        <v>48</v>
      </c>
      <c r="DG341">
        <v>35082</v>
      </c>
      <c r="DH341">
        <v>16760</v>
      </c>
      <c r="DI341">
        <v>606</v>
      </c>
      <c r="DJ341">
        <v>167</v>
      </c>
      <c r="DK341">
        <v>28</v>
      </c>
      <c r="DL341">
        <v>44</v>
      </c>
      <c r="DM341" s="262">
        <v>3364</v>
      </c>
      <c r="DN341" s="262">
        <v>1608</v>
      </c>
      <c r="DO341" s="262">
        <v>56</v>
      </c>
      <c r="DP341" s="262">
        <v>14</v>
      </c>
      <c r="DQ341" s="262">
        <v>1</v>
      </c>
      <c r="DR341" s="262">
        <v>4</v>
      </c>
      <c r="DS341" s="262">
        <v>0.66580077583818231</v>
      </c>
      <c r="DT341" s="262">
        <v>0.31809365475200885</v>
      </c>
      <c r="DU341" s="262">
        <v>1.1464394569132725E-2</v>
      </c>
      <c r="DV341" s="262">
        <v>3.1345247991133277E-3</v>
      </c>
      <c r="DW341" s="262">
        <v>5.0221668052091988E-4</v>
      </c>
      <c r="DX341" s="262">
        <v>8.3125519534497092E-4</v>
      </c>
      <c r="DY341" s="262">
        <v>1818.78</v>
      </c>
      <c r="DZ341" s="262">
        <v>671.49</v>
      </c>
      <c r="EA341" s="262">
        <v>6.54</v>
      </c>
      <c r="EB341" s="262">
        <v>146.04</v>
      </c>
      <c r="EC341" s="262">
        <v>30.79</v>
      </c>
      <c r="ED341" s="262">
        <v>50.73</v>
      </c>
      <c r="EE341" s="262">
        <f t="shared" si="208"/>
        <v>0.66759654525633449</v>
      </c>
      <c r="EF341" s="262">
        <f t="shared" si="209"/>
        <v>0.24647533191159793</v>
      </c>
      <c r="EG341" s="262">
        <f t="shared" si="210"/>
        <v>2.4005549906950968E-3</v>
      </c>
      <c r="EH341" s="262">
        <f t="shared" si="211"/>
        <v>5.3605053645429952E-2</v>
      </c>
      <c r="EI341" s="262">
        <f t="shared" si="212"/>
        <v>1.1301695437844346E-2</v>
      </c>
      <c r="EJ341" s="262">
        <f t="shared" si="213"/>
        <v>1.8620818758098203E-2</v>
      </c>
      <c r="EK341" s="262">
        <v>8.0033790000000001E-4</v>
      </c>
      <c r="EP341" s="262">
        <v>1.2497444676378682E-3</v>
      </c>
      <c r="EQ341" s="262">
        <v>4.0818802987238272E-2</v>
      </c>
      <c r="EU341" s="262">
        <v>974.8</v>
      </c>
    </row>
    <row r="342" spans="1:151">
      <c r="A342" s="352">
        <v>12069</v>
      </c>
      <c r="B342" s="262">
        <v>12</v>
      </c>
      <c r="C342" s="262">
        <v>0</v>
      </c>
      <c r="D342" s="262">
        <v>69</v>
      </c>
      <c r="E342" s="262" t="s">
        <v>201</v>
      </c>
      <c r="F342" s="262" t="s">
        <v>2865</v>
      </c>
      <c r="G342" s="262" t="s">
        <v>2866</v>
      </c>
      <c r="H342" s="262" t="s">
        <v>2202</v>
      </c>
      <c r="I342" s="262">
        <v>3.2279888543963633E-3</v>
      </c>
      <c r="J342" s="262">
        <v>1.3774929983875075</v>
      </c>
      <c r="K342" s="262">
        <v>1.3665664545899461</v>
      </c>
      <c r="L342" s="262">
        <v>2.1362277803995595</v>
      </c>
      <c r="M342" s="262">
        <v>1.7076838939021055</v>
      </c>
      <c r="N342" s="262">
        <v>2.0101604278074867</v>
      </c>
      <c r="O342" s="262">
        <v>1.7541926209870629</v>
      </c>
      <c r="P342" s="262">
        <v>1.7213200083281281</v>
      </c>
      <c r="Q342" s="262">
        <v>1.1893180734382451</v>
      </c>
      <c r="R342" s="262">
        <v>1.096430474160895</v>
      </c>
      <c r="S342" s="262">
        <v>1.1828034682080926</v>
      </c>
      <c r="T342" s="262">
        <v>1.1828034682080926</v>
      </c>
      <c r="U342">
        <v>11783</v>
      </c>
      <c r="V342">
        <v>14303</v>
      </c>
      <c r="W342">
        <v>6357</v>
      </c>
      <c r="X342">
        <v>5527</v>
      </c>
      <c r="Y342">
        <v>13780</v>
      </c>
      <c r="Z342">
        <v>7948</v>
      </c>
      <c r="AA342">
        <v>7612</v>
      </c>
      <c r="AB342">
        <v>0</v>
      </c>
      <c r="AC342">
        <v>16231</v>
      </c>
      <c r="AD342">
        <v>19546</v>
      </c>
      <c r="AE342">
        <v>13580</v>
      </c>
      <c r="AF342">
        <v>10004</v>
      </c>
      <c r="AG342">
        <v>23857</v>
      </c>
      <c r="AH342">
        <v>9104</v>
      </c>
      <c r="AI342" s="262">
        <v>9004</v>
      </c>
      <c r="AJ342" s="262">
        <v>0</v>
      </c>
      <c r="AK342" s="262">
        <v>0.80760289446972922</v>
      </c>
      <c r="AL342" s="262">
        <v>0.10777315739497724</v>
      </c>
      <c r="AM342" s="262">
        <v>5.6432336858649026E-2</v>
      </c>
      <c r="AN342" s="262">
        <v>2.5146524344324024E-2</v>
      </c>
      <c r="AO342" s="262">
        <v>3.0450869323204871E-3</v>
      </c>
      <c r="AP342" s="262">
        <v>3.4664055598718588E-2</v>
      </c>
      <c r="AQ342" s="262">
        <v>0.15493992060366757</v>
      </c>
      <c r="AR342" s="262">
        <v>0.20339722644983449</v>
      </c>
      <c r="AS342" s="262">
        <v>0.16703030045019637</v>
      </c>
      <c r="AT342" s="262">
        <v>0.16267733798784575</v>
      </c>
      <c r="AU342" s="262">
        <v>0.13469704871273641</v>
      </c>
      <c r="AV342" s="262">
        <v>6.4251428814695768E-2</v>
      </c>
      <c r="AW342" s="262">
        <v>3.0353664896390978E-2</v>
      </c>
      <c r="AX342" s="262">
        <v>1.9391436690471376E-2</v>
      </c>
      <c r="AY342" s="262">
        <v>2.8597579795442692E-2</v>
      </c>
      <c r="AZ342" s="262">
        <v>49330</v>
      </c>
      <c r="BA342" s="262">
        <v>6583</v>
      </c>
      <c r="BB342" s="262">
        <v>3447</v>
      </c>
      <c r="BC342" s="262">
        <v>1536</v>
      </c>
      <c r="BD342" s="262">
        <v>186</v>
      </c>
      <c r="BE342" s="262">
        <v>93975</v>
      </c>
      <c r="BF342" s="262">
        <v>1</v>
      </c>
      <c r="BG342" s="262">
        <v>2</v>
      </c>
      <c r="BH342" s="262">
        <v>3.14</v>
      </c>
      <c r="BI342" s="262">
        <v>9.1999999999999993</v>
      </c>
      <c r="BJ342" s="262">
        <v>35</v>
      </c>
      <c r="BK342" s="262">
        <f t="shared" si="214"/>
        <v>93961</v>
      </c>
      <c r="BL342" s="262">
        <f t="shared" si="215"/>
        <v>-14</v>
      </c>
      <c r="BM342" s="274">
        <f t="shared" si="216"/>
        <v>-1.48975791433892E-4</v>
      </c>
      <c r="BN342" s="262">
        <f t="shared" si="217"/>
        <v>2.6069331421265281E-3</v>
      </c>
      <c r="BO342" s="262">
        <f t="shared" si="204"/>
        <v>3.4789055087409152E-4</v>
      </c>
      <c r="BP342" s="262">
        <f t="shared" si="205"/>
        <v>1.8216295440726013E-4</v>
      </c>
      <c r="BQ342" s="262">
        <f t="shared" si="206"/>
        <v>8.1172700310284767E-5</v>
      </c>
      <c r="BR342" s="262">
        <f t="shared" si="207"/>
        <v>9.8295066781985449E-6</v>
      </c>
      <c r="BS342" s="262">
        <f t="shared" si="218"/>
        <v>278.9418462075385</v>
      </c>
      <c r="BT342" s="262">
        <f t="shared" si="219"/>
        <v>37.224288943527796</v>
      </c>
      <c r="BU342" s="262">
        <f t="shared" si="220"/>
        <v>19.491436121576832</v>
      </c>
      <c r="BV342" s="262">
        <f t="shared" si="221"/>
        <v>8.6854789332004696</v>
      </c>
      <c r="BW342" s="262">
        <f t="shared" si="222"/>
        <v>1.0517572145672442</v>
      </c>
      <c r="BX342" s="262">
        <f t="shared" si="223"/>
        <v>278.9418462075385</v>
      </c>
      <c r="BY342" s="262">
        <f t="shared" si="224"/>
        <v>74.448577887055592</v>
      </c>
      <c r="BZ342" s="262">
        <f t="shared" si="225"/>
        <v>61.203109421751257</v>
      </c>
      <c r="CA342" s="262">
        <f t="shared" si="226"/>
        <v>79.906406185444311</v>
      </c>
      <c r="CB342" s="262">
        <f t="shared" si="227"/>
        <v>36.811502509853547</v>
      </c>
      <c r="CC342" s="262">
        <f t="shared" si="228"/>
        <v>531.31144221164323</v>
      </c>
      <c r="CD342" s="262">
        <f t="shared" si="229"/>
        <v>18.417409373059758</v>
      </c>
      <c r="CE342" s="262">
        <f t="shared" si="230"/>
        <v>82.321352672092118</v>
      </c>
      <c r="CF342" s="262">
        <f t="shared" si="231"/>
        <v>108.06727372690975</v>
      </c>
      <c r="CG342" s="262">
        <f t="shared" si="232"/>
        <v>88.745109825237918</v>
      </c>
      <c r="CH342" s="262">
        <f t="shared" si="233"/>
        <v>86.432331061473263</v>
      </c>
      <c r="CI342" s="262">
        <f t="shared" si="234"/>
        <v>71.566083213215947</v>
      </c>
      <c r="CJ342" s="262">
        <f t="shared" si="235"/>
        <v>34.137519307694738</v>
      </c>
      <c r="CK342" s="262">
        <f t="shared" si="236"/>
        <v>16.127249472510417</v>
      </c>
      <c r="CL342" s="262">
        <f t="shared" si="237"/>
        <v>10.30289219457012</v>
      </c>
      <c r="CM342" s="262">
        <f t="shared" si="238"/>
        <v>15.194221364879207</v>
      </c>
      <c r="CN342" s="262">
        <f>CD342*parameters!J$4+CE342*parameters!K$4+CF342*parameters!L$4+CG342*parameters!M$4+CH342*parameters!N$4+CI342*parameters!O$4+CJ342*parameters!P$4+CK342*parameters!Q$4+CL342*parameters!R$4+CM342*parameters!S$4</f>
        <v>51178.20329757611</v>
      </c>
      <c r="CO342" s="262">
        <f t="shared" si="239"/>
        <v>41331.665116882708</v>
      </c>
      <c r="CP342" s="262">
        <f t="shared" si="240"/>
        <v>5515.636559181813</v>
      </c>
      <c r="CQ342" s="262">
        <f t="shared" si="241"/>
        <v>2888.1056083092376</v>
      </c>
      <c r="CR342" s="262">
        <f t="shared" si="242"/>
        <v>1286.9539351212618</v>
      </c>
      <c r="CS342" s="262">
        <f t="shared" si="243"/>
        <v>155.84207808109028</v>
      </c>
      <c r="CT342" s="349" t="s">
        <v>4730</v>
      </c>
      <c r="CU342" t="s">
        <v>4731</v>
      </c>
      <c r="CV342" t="s">
        <v>4732</v>
      </c>
      <c r="CW342">
        <v>126318</v>
      </c>
      <c r="CX342" s="262">
        <v>8.8729453067543484E-2</v>
      </c>
      <c r="CY342">
        <v>8789</v>
      </c>
      <c r="CZ342">
        <v>0.93042163</v>
      </c>
      <c r="DA342">
        <v>84261</v>
      </c>
      <c r="DB342">
        <v>39621</v>
      </c>
      <c r="DC342">
        <v>1383</v>
      </c>
      <c r="DD342">
        <v>686</v>
      </c>
      <c r="DE342">
        <v>148</v>
      </c>
      <c r="DF342">
        <v>215</v>
      </c>
      <c r="DG342">
        <v>78399</v>
      </c>
      <c r="DH342">
        <v>36860</v>
      </c>
      <c r="DI342">
        <v>1287</v>
      </c>
      <c r="DJ342">
        <v>641</v>
      </c>
      <c r="DK342">
        <v>140</v>
      </c>
      <c r="DL342">
        <v>202</v>
      </c>
      <c r="DM342" s="262">
        <v>5862</v>
      </c>
      <c r="DN342" s="262">
        <v>2761</v>
      </c>
      <c r="DO342" s="262">
        <v>96</v>
      </c>
      <c r="DP342" s="262">
        <v>45</v>
      </c>
      <c r="DQ342" s="262">
        <v>8</v>
      </c>
      <c r="DR342" s="262">
        <v>13</v>
      </c>
      <c r="DS342" s="262">
        <v>0.66705457654491052</v>
      </c>
      <c r="DT342" s="262">
        <v>0.3136607609366836</v>
      </c>
      <c r="DU342" s="262">
        <v>1.0948558400227995E-2</v>
      </c>
      <c r="DV342" s="262">
        <v>5.4307382954131636E-3</v>
      </c>
      <c r="DW342" s="262">
        <v>1.1716461628588166E-3</v>
      </c>
      <c r="DX342" s="262">
        <v>1.702053547396254E-3</v>
      </c>
      <c r="DY342" s="262">
        <v>3978.66</v>
      </c>
      <c r="DZ342" s="262">
        <v>1468.92</v>
      </c>
      <c r="EA342" s="262">
        <v>14.3</v>
      </c>
      <c r="EB342" s="262">
        <v>319.45999999999998</v>
      </c>
      <c r="EC342" s="262">
        <v>67.349999999999994</v>
      </c>
      <c r="ED342" s="262">
        <v>110.98</v>
      </c>
      <c r="EE342" s="262">
        <f t="shared" si="208"/>
        <v>0.66759736696830529</v>
      </c>
      <c r="EF342" s="262">
        <f t="shared" si="209"/>
        <v>0.24647673445006185</v>
      </c>
      <c r="EG342" s="262">
        <f t="shared" si="210"/>
        <v>2.3994617151620813E-3</v>
      </c>
      <c r="EH342" s="262">
        <f t="shared" si="211"/>
        <v>5.3603639127669814E-2</v>
      </c>
      <c r="EI342" s="262">
        <f t="shared" si="212"/>
        <v>1.1300961294836794E-2</v>
      </c>
      <c r="EJ342" s="262">
        <f t="shared" si="213"/>
        <v>1.8621836443964181E-2</v>
      </c>
      <c r="EK342" s="262">
        <v>1.7507741999999999E-3</v>
      </c>
      <c r="EP342" s="262">
        <v>2.5285626179489822E-3</v>
      </c>
      <c r="EQ342" s="262">
        <v>8.2587202436700355E-2</v>
      </c>
      <c r="EU342" s="262">
        <v>1972.28</v>
      </c>
    </row>
    <row r="343" spans="1:151">
      <c r="A343" s="352">
        <v>12070</v>
      </c>
      <c r="B343" s="262">
        <v>12</v>
      </c>
      <c r="C343" s="262">
        <v>0</v>
      </c>
      <c r="D343" s="262">
        <v>70</v>
      </c>
      <c r="E343" s="262" t="s">
        <v>201</v>
      </c>
      <c r="F343" s="262" t="s">
        <v>2867</v>
      </c>
      <c r="G343" s="262" t="s">
        <v>2868</v>
      </c>
      <c r="H343" s="262" t="s">
        <v>2202</v>
      </c>
      <c r="I343" s="262">
        <v>1.3023039412411116E-3</v>
      </c>
      <c r="J343" s="262">
        <v>1.5774682608159745</v>
      </c>
      <c r="K343" s="262">
        <v>1.5806672369546622</v>
      </c>
      <c r="L343" s="262">
        <v>2.9669283844872711</v>
      </c>
      <c r="M343" s="262">
        <v>2.0087336244541483</v>
      </c>
      <c r="N343" s="262">
        <v>2.2341696535244924</v>
      </c>
      <c r="O343" s="262">
        <v>1.4656160458452723</v>
      </c>
      <c r="P343" s="262">
        <v>1.5886904761904761</v>
      </c>
      <c r="Q343" s="262">
        <v>1.3232758620689655</v>
      </c>
      <c r="R343" s="262">
        <v>1.1690962099125364</v>
      </c>
      <c r="S343" s="262">
        <v>1.5512820512820513</v>
      </c>
      <c r="T343" s="262">
        <v>1.5512820512820513</v>
      </c>
      <c r="U343">
        <v>8113</v>
      </c>
      <c r="V343">
        <v>5845</v>
      </c>
      <c r="W343">
        <v>4203</v>
      </c>
      <c r="X343">
        <v>2211</v>
      </c>
      <c r="Y343">
        <v>3076</v>
      </c>
      <c r="Z343">
        <v>1039</v>
      </c>
      <c r="AA343">
        <v>858</v>
      </c>
      <c r="AB343">
        <v>0</v>
      </c>
      <c r="AC343">
        <v>12798</v>
      </c>
      <c r="AD343">
        <v>9239</v>
      </c>
      <c r="AE343">
        <v>12470</v>
      </c>
      <c r="AF343">
        <v>4630</v>
      </c>
      <c r="AG343">
        <v>4715</v>
      </c>
      <c r="AH343">
        <v>1322</v>
      </c>
      <c r="AI343" s="262">
        <v>1331</v>
      </c>
      <c r="AJ343" s="262">
        <v>0</v>
      </c>
      <c r="AK343" s="262">
        <v>0.73631457208943718</v>
      </c>
      <c r="AL343" s="262">
        <v>0.12644564379336931</v>
      </c>
      <c r="AM343" s="262">
        <v>8.4486466745120323E-2</v>
      </c>
      <c r="AN343" s="262">
        <v>5.0643184677190277E-2</v>
      </c>
      <c r="AO343" s="262">
        <v>2.1101326948829283E-3</v>
      </c>
      <c r="AP343" s="262">
        <v>4.4213493042099698E-2</v>
      </c>
      <c r="AQ343" s="262">
        <v>0.26138365333803065</v>
      </c>
      <c r="AR343" s="262">
        <v>0.23427866831072749</v>
      </c>
      <c r="AS343" s="262">
        <v>0.15148846221595913</v>
      </c>
      <c r="AT343" s="262">
        <v>0.12566056015501145</v>
      </c>
      <c r="AU343" s="262">
        <v>0.10097762902941694</v>
      </c>
      <c r="AV343" s="262">
        <v>3.6396864541130877E-2</v>
      </c>
      <c r="AW343" s="262">
        <v>1.7658974810639421E-2</v>
      </c>
      <c r="AX343" s="262">
        <v>1.081116787035406E-2</v>
      </c>
      <c r="AY343" s="262">
        <v>1.7130526686630263E-2</v>
      </c>
      <c r="AZ343" s="262">
        <v>18145</v>
      </c>
      <c r="BA343" s="262">
        <v>3116</v>
      </c>
      <c r="BB343" s="262">
        <v>2082</v>
      </c>
      <c r="BC343" s="262">
        <v>1248</v>
      </c>
      <c r="BD343" s="262">
        <v>52</v>
      </c>
      <c r="BE343" s="262">
        <v>45416</v>
      </c>
      <c r="BF343" s="262">
        <v>1</v>
      </c>
      <c r="BG343" s="262">
        <v>2</v>
      </c>
      <c r="BH343" s="262">
        <v>3.6</v>
      </c>
      <c r="BI343" s="262">
        <v>8.5</v>
      </c>
      <c r="BJ343" s="262">
        <v>56</v>
      </c>
      <c r="BK343" s="262">
        <f t="shared" si="214"/>
        <v>45392</v>
      </c>
      <c r="BL343" s="262">
        <f t="shared" si="215"/>
        <v>-24</v>
      </c>
      <c r="BM343" s="274">
        <f t="shared" si="216"/>
        <v>-5.2844812400915976E-4</v>
      </c>
      <c r="BN343" s="262">
        <f t="shared" si="217"/>
        <v>9.5890536922533653E-4</v>
      </c>
      <c r="BO343" s="262">
        <f t="shared" si="204"/>
        <v>1.6467066026487455E-4</v>
      </c>
      <c r="BP343" s="262">
        <f t="shared" si="205"/>
        <v>1.1002705862370629E-4</v>
      </c>
      <c r="BQ343" s="262">
        <f t="shared" si="206"/>
        <v>6.5952819002106363E-5</v>
      </c>
      <c r="BR343" s="262">
        <f t="shared" si="207"/>
        <v>2.7480341250877655E-6</v>
      </c>
      <c r="BS343" s="262">
        <f t="shared" si="218"/>
        <v>102.60287450711101</v>
      </c>
      <c r="BT343" s="262">
        <f t="shared" si="219"/>
        <v>17.619760648341575</v>
      </c>
      <c r="BU343" s="262">
        <f t="shared" si="220"/>
        <v>11.772895272736573</v>
      </c>
      <c r="BV343" s="262">
        <f t="shared" si="221"/>
        <v>7.0569516332253812</v>
      </c>
      <c r="BW343" s="262">
        <f t="shared" si="222"/>
        <v>0.29403965138439092</v>
      </c>
      <c r="BX343" s="262">
        <f t="shared" si="223"/>
        <v>102.60287450711101</v>
      </c>
      <c r="BY343" s="262">
        <f t="shared" si="224"/>
        <v>35.239521296683151</v>
      </c>
      <c r="BZ343" s="262">
        <f t="shared" si="225"/>
        <v>42.382422981851661</v>
      </c>
      <c r="CA343" s="262">
        <f t="shared" si="226"/>
        <v>59.98408888241574</v>
      </c>
      <c r="CB343" s="262">
        <f t="shared" si="227"/>
        <v>16.466220477525891</v>
      </c>
      <c r="CC343" s="262">
        <f t="shared" si="228"/>
        <v>256.67512814558745</v>
      </c>
      <c r="CD343" s="262">
        <f t="shared" si="229"/>
        <v>11.348503992344979</v>
      </c>
      <c r="CE343" s="262">
        <f t="shared" si="230"/>
        <v>67.090682715700822</v>
      </c>
      <c r="CF343" s="262">
        <f t="shared" si="231"/>
        <v>60.133507210433557</v>
      </c>
      <c r="CG343" s="262">
        <f t="shared" si="232"/>
        <v>38.883320451859291</v>
      </c>
      <c r="CH343" s="262">
        <f t="shared" si="233"/>
        <v>32.253940380633864</v>
      </c>
      <c r="CI343" s="262">
        <f t="shared" si="234"/>
        <v>25.918445870963186</v>
      </c>
      <c r="CJ343" s="262">
        <f t="shared" si="235"/>
        <v>9.3421698701923557</v>
      </c>
      <c r="CK343" s="262">
        <f t="shared" si="236"/>
        <v>4.5326196224405741</v>
      </c>
      <c r="CL343" s="262">
        <f t="shared" si="237"/>
        <v>2.7749578985265861</v>
      </c>
      <c r="CM343" s="262">
        <f t="shared" si="238"/>
        <v>4.396980132492228</v>
      </c>
      <c r="CN343" s="262">
        <f>CD343*parameters!J$4+CE343*parameters!K$4+CF343*parameters!L$4+CG343*parameters!M$4+CH343*parameters!N$4+CI343*parameters!O$4+CJ343*parameters!P$4+CK343*parameters!Q$4+CL343*parameters!R$4+CM343*parameters!S$4</f>
        <v>21314.898098570458</v>
      </c>
      <c r="CO343" s="262">
        <f t="shared" si="239"/>
        <v>15694.470072578866</v>
      </c>
      <c r="CP343" s="262">
        <f t="shared" si="240"/>
        <v>2695.1760124638049</v>
      </c>
      <c r="CQ343" s="262">
        <f t="shared" si="241"/>
        <v>1800.8204293805015</v>
      </c>
      <c r="CR343" s="262">
        <f t="shared" si="242"/>
        <v>1079.4543207813956</v>
      </c>
      <c r="CS343" s="262">
        <f t="shared" si="243"/>
        <v>44.977263365891488</v>
      </c>
      <c r="CT343" s="349" t="s">
        <v>4733</v>
      </c>
      <c r="CU343" t="s">
        <v>4734</v>
      </c>
      <c r="CV343" t="s">
        <v>4735</v>
      </c>
      <c r="CW343">
        <v>45173</v>
      </c>
      <c r="CX343" s="262">
        <v>3.1730834745801406E-2</v>
      </c>
      <c r="CY343">
        <v>4018</v>
      </c>
      <c r="CZ343">
        <v>0.91105305999999997</v>
      </c>
      <c r="DA343">
        <v>30484</v>
      </c>
      <c r="DB343">
        <v>14075</v>
      </c>
      <c r="DC343">
        <v>385</v>
      </c>
      <c r="DD343">
        <v>182</v>
      </c>
      <c r="DE343">
        <v>15</v>
      </c>
      <c r="DF343">
        <v>24</v>
      </c>
      <c r="DG343">
        <v>27775</v>
      </c>
      <c r="DH343">
        <v>12824</v>
      </c>
      <c r="DI343">
        <v>352</v>
      </c>
      <c r="DJ343">
        <v>166</v>
      </c>
      <c r="DK343">
        <v>15</v>
      </c>
      <c r="DL343">
        <v>22</v>
      </c>
      <c r="DM343" s="262">
        <v>2709</v>
      </c>
      <c r="DN343" s="262">
        <v>1251</v>
      </c>
      <c r="DO343" s="262">
        <v>33</v>
      </c>
      <c r="DP343" s="262">
        <v>16</v>
      </c>
      <c r="DQ343" s="262">
        <v>0</v>
      </c>
      <c r="DR343" s="262">
        <v>2</v>
      </c>
      <c r="DS343" s="262">
        <v>0.67482788391295689</v>
      </c>
      <c r="DT343" s="262">
        <v>0.31157992606202822</v>
      </c>
      <c r="DU343" s="262">
        <v>8.52279016226507E-3</v>
      </c>
      <c r="DV343" s="262">
        <v>4.0289553494343971E-3</v>
      </c>
      <c r="DW343" s="262">
        <v>3.3205675956876895E-4</v>
      </c>
      <c r="DX343" s="262">
        <v>5.3129081531003034E-4</v>
      </c>
      <c r="DY343" s="262">
        <v>1422.83</v>
      </c>
      <c r="DZ343" s="262">
        <v>525.30999999999995</v>
      </c>
      <c r="EA343" s="262">
        <v>5.1100000000000003</v>
      </c>
      <c r="EB343" s="262">
        <v>114.23</v>
      </c>
      <c r="EC343" s="262">
        <v>24.09</v>
      </c>
      <c r="ED343" s="262">
        <v>39.68</v>
      </c>
      <c r="EE343" s="262">
        <f t="shared" si="208"/>
        <v>0.66760351906158366</v>
      </c>
      <c r="EF343" s="262">
        <f t="shared" si="209"/>
        <v>0.24647976539589445</v>
      </c>
      <c r="EG343" s="262">
        <f t="shared" si="210"/>
        <v>2.3976539589442821E-3</v>
      </c>
      <c r="EH343" s="262">
        <f t="shared" si="211"/>
        <v>5.3597653958944294E-2</v>
      </c>
      <c r="EI343" s="262">
        <f t="shared" si="212"/>
        <v>1.1303225806451616E-2</v>
      </c>
      <c r="EJ343" s="262">
        <f t="shared" si="213"/>
        <v>1.8618181818181822E-2</v>
      </c>
      <c r="EK343" s="262">
        <v>6.2609950000000003E-4</v>
      </c>
      <c r="EP343" s="262">
        <v>1.0008228774774795E-3</v>
      </c>
      <c r="EQ343" s="262">
        <v>3.268859588399612E-2</v>
      </c>
      <c r="EU343" s="262">
        <v>780.64</v>
      </c>
    </row>
    <row r="344" spans="1:151">
      <c r="A344" s="352">
        <v>12071</v>
      </c>
      <c r="B344" s="262">
        <v>12</v>
      </c>
      <c r="C344" s="262">
        <v>0</v>
      </c>
      <c r="D344" s="262">
        <v>71</v>
      </c>
      <c r="E344" s="262" t="s">
        <v>201</v>
      </c>
      <c r="F344" s="262" t="s">
        <v>2869</v>
      </c>
      <c r="G344" s="262" t="s">
        <v>2870</v>
      </c>
      <c r="H344" s="262" t="s">
        <v>2202</v>
      </c>
      <c r="I344" s="262">
        <v>1.7754414320470878E-3</v>
      </c>
      <c r="J344" s="262">
        <v>1.7521239380309845</v>
      </c>
      <c r="K344" s="262">
        <v>1.581392542536503</v>
      </c>
      <c r="L344" s="262">
        <v>3.0990618540308477</v>
      </c>
      <c r="M344" s="262">
        <v>2.7858709960508996</v>
      </c>
      <c r="N344" s="262">
        <v>2.401951219512195</v>
      </c>
      <c r="O344" s="262">
        <v>1.2965046203294497</v>
      </c>
      <c r="P344" s="262">
        <v>1.4070598748882932</v>
      </c>
      <c r="Q344" s="262">
        <v>1.3272010512483574</v>
      </c>
      <c r="R344" s="262">
        <v>1.2489583333333334</v>
      </c>
      <c r="S344" s="262">
        <v>1.3496240601503759</v>
      </c>
      <c r="T344" s="262">
        <v>1.3496240601503759</v>
      </c>
      <c r="U344">
        <v>6003</v>
      </c>
      <c r="V344">
        <v>8287</v>
      </c>
      <c r="W344">
        <v>6289</v>
      </c>
      <c r="X344">
        <v>3304</v>
      </c>
      <c r="Y344">
        <v>6965</v>
      </c>
      <c r="Z344">
        <v>2482</v>
      </c>
      <c r="AA344">
        <v>1463</v>
      </c>
      <c r="AB344">
        <v>0</v>
      </c>
      <c r="AC344">
        <v>10518</v>
      </c>
      <c r="AD344">
        <v>13105</v>
      </c>
      <c r="AE344">
        <v>19490</v>
      </c>
      <c r="AF344">
        <v>8811</v>
      </c>
      <c r="AG344">
        <v>9525</v>
      </c>
      <c r="AH344">
        <v>3219</v>
      </c>
      <c r="AI344" s="262">
        <v>1975</v>
      </c>
      <c r="AJ344" s="262">
        <v>0</v>
      </c>
      <c r="AK344" s="262">
        <v>0.72216930586974637</v>
      </c>
      <c r="AL344" s="262">
        <v>0.14162400285748303</v>
      </c>
      <c r="AM344" s="262">
        <v>7.721157280628646E-2</v>
      </c>
      <c r="AN344" s="262">
        <v>5.2149065364924398E-2</v>
      </c>
      <c r="AO344" s="262">
        <v>6.8460531015597098E-3</v>
      </c>
      <c r="AP344" s="262">
        <v>4.8303012594768324E-2</v>
      </c>
      <c r="AQ344" s="262">
        <v>0.25012687037692033</v>
      </c>
      <c r="AR344" s="262">
        <v>0.24142279360880864</v>
      </c>
      <c r="AS344" s="262">
        <v>0.14613929598474479</v>
      </c>
      <c r="AT344" s="262">
        <v>0.12791609639073001</v>
      </c>
      <c r="AU344" s="262">
        <v>0.1043566518523075</v>
      </c>
      <c r="AV344" s="262">
        <v>3.9691205191689609E-2</v>
      </c>
      <c r="AW344" s="262">
        <v>1.845387300659726E-2</v>
      </c>
      <c r="AX344" s="262">
        <v>1.0872406846386885E-2</v>
      </c>
      <c r="AY344" s="262">
        <v>1.2717794147046612E-2</v>
      </c>
      <c r="AZ344" s="262">
        <v>24262</v>
      </c>
      <c r="BA344" s="262">
        <v>4758</v>
      </c>
      <c r="BB344" s="262">
        <v>2594</v>
      </c>
      <c r="BC344" s="262">
        <v>1752</v>
      </c>
      <c r="BD344" s="262">
        <v>230</v>
      </c>
      <c r="BE344" s="262">
        <v>65027</v>
      </c>
      <c r="BF344" s="262">
        <v>1</v>
      </c>
      <c r="BG344" s="262">
        <v>2</v>
      </c>
      <c r="BH344" s="262">
        <v>3.32</v>
      </c>
      <c r="BI344" s="262">
        <v>8.8000000000000007</v>
      </c>
      <c r="BJ344" s="262">
        <v>31</v>
      </c>
      <c r="BK344" s="262">
        <f t="shared" si="214"/>
        <v>64938</v>
      </c>
      <c r="BL344" s="262">
        <f t="shared" si="215"/>
        <v>-89</v>
      </c>
      <c r="BM344" s="274">
        <f t="shared" si="216"/>
        <v>-1.3686622479892967E-3</v>
      </c>
      <c r="BN344" s="262">
        <f t="shared" si="217"/>
        <v>1.282169306593834E-3</v>
      </c>
      <c r="BO344" s="262">
        <f t="shared" si="204"/>
        <v>2.5144512244553054E-4</v>
      </c>
      <c r="BP344" s="262">
        <f t="shared" si="205"/>
        <v>1.3708462539380122E-4</v>
      </c>
      <c r="BQ344" s="262">
        <f t="shared" si="206"/>
        <v>9.2587611291418553E-5</v>
      </c>
      <c r="BR344" s="262">
        <f t="shared" si="207"/>
        <v>1.2154766322503578E-5</v>
      </c>
      <c r="BS344" s="262">
        <f t="shared" si="218"/>
        <v>137.19211580554023</v>
      </c>
      <c r="BT344" s="262">
        <f t="shared" si="219"/>
        <v>26.904628101671769</v>
      </c>
      <c r="BU344" s="262">
        <f t="shared" si="220"/>
        <v>14.668054917136731</v>
      </c>
      <c r="BV344" s="262">
        <f t="shared" si="221"/>
        <v>9.9068744081817854</v>
      </c>
      <c r="BW344" s="262">
        <f t="shared" si="222"/>
        <v>1.3005599965078829</v>
      </c>
      <c r="BX344" s="262">
        <f t="shared" si="223"/>
        <v>137.19211580554023</v>
      </c>
      <c r="BY344" s="262">
        <f t="shared" si="224"/>
        <v>53.809256203343537</v>
      </c>
      <c r="BZ344" s="262">
        <f t="shared" si="225"/>
        <v>48.697942324893944</v>
      </c>
      <c r="CA344" s="262">
        <f t="shared" si="226"/>
        <v>87.18049479199972</v>
      </c>
      <c r="CB344" s="262">
        <f t="shared" si="227"/>
        <v>40.317359891744367</v>
      </c>
      <c r="CC344" s="262">
        <f t="shared" si="228"/>
        <v>367.19716901752184</v>
      </c>
      <c r="CD344" s="262">
        <f t="shared" si="229"/>
        <v>17.736729479816631</v>
      </c>
      <c r="CE344" s="262">
        <f t="shared" si="230"/>
        <v>91.845878697617792</v>
      </c>
      <c r="CF344" s="262">
        <f t="shared" si="231"/>
        <v>88.649766349456002</v>
      </c>
      <c r="CG344" s="262">
        <f t="shared" si="232"/>
        <v>53.661935767811983</v>
      </c>
      <c r="CH344" s="262">
        <f t="shared" si="233"/>
        <v>46.970428466448503</v>
      </c>
      <c r="CI344" s="262">
        <f t="shared" si="234"/>
        <v>38.319467128314443</v>
      </c>
      <c r="CJ344" s="262">
        <f t="shared" si="235"/>
        <v>14.57449818128199</v>
      </c>
      <c r="CK344" s="262">
        <f t="shared" si="236"/>
        <v>6.7762099254313783</v>
      </c>
      <c r="CL344" s="262">
        <f t="shared" si="237"/>
        <v>3.9923170143999869</v>
      </c>
      <c r="CM344" s="262">
        <f t="shared" si="238"/>
        <v>4.6699380069431244</v>
      </c>
      <c r="CN344" s="262">
        <f>CD344*parameters!J$4+CE344*parameters!K$4+CF344*parameters!L$4+CG344*parameters!M$4+CH344*parameters!N$4+CI344*parameters!O$4+CJ344*parameters!P$4+CK344*parameters!Q$4+CL344*parameters!R$4+CM344*parameters!S$4</f>
        <v>30432.128180360454</v>
      </c>
      <c r="CO344" s="262">
        <f t="shared" si="239"/>
        <v>21977.148884150058</v>
      </c>
      <c r="CP344" s="262">
        <f t="shared" si="240"/>
        <v>4309.9198083746587</v>
      </c>
      <c r="CQ344" s="262">
        <f t="shared" si="241"/>
        <v>2349.7124806481429</v>
      </c>
      <c r="CR344" s="262">
        <f t="shared" si="242"/>
        <v>1587.0070416713752</v>
      </c>
      <c r="CS344" s="262">
        <f t="shared" si="243"/>
        <v>208.33996551621934</v>
      </c>
      <c r="CT344" s="349" t="s">
        <v>4736</v>
      </c>
      <c r="CU344" t="s">
        <v>4737</v>
      </c>
      <c r="CV344" t="s">
        <v>4738</v>
      </c>
      <c r="CW344">
        <v>70530</v>
      </c>
      <c r="CX344" s="262">
        <v>4.9542332247611919E-2</v>
      </c>
      <c r="CY344">
        <v>4184</v>
      </c>
      <c r="CZ344">
        <v>0.94067772999999999</v>
      </c>
      <c r="DA344">
        <v>51344</v>
      </c>
      <c r="DB344">
        <v>18251</v>
      </c>
      <c r="DC344">
        <v>543</v>
      </c>
      <c r="DD344">
        <v>289</v>
      </c>
      <c r="DE344">
        <v>34</v>
      </c>
      <c r="DF344">
        <v>59</v>
      </c>
      <c r="DG344">
        <v>48298</v>
      </c>
      <c r="DH344">
        <v>17168</v>
      </c>
      <c r="DI344">
        <v>513</v>
      </c>
      <c r="DJ344">
        <v>275</v>
      </c>
      <c r="DK344">
        <v>33</v>
      </c>
      <c r="DL344">
        <v>57</v>
      </c>
      <c r="DM344" s="262">
        <v>3046</v>
      </c>
      <c r="DN344" s="262">
        <v>1083</v>
      </c>
      <c r="DO344" s="262">
        <v>30</v>
      </c>
      <c r="DP344" s="262">
        <v>14</v>
      </c>
      <c r="DQ344" s="262">
        <v>1</v>
      </c>
      <c r="DR344" s="262">
        <v>2</v>
      </c>
      <c r="DS344" s="262">
        <v>0.72797391181057702</v>
      </c>
      <c r="DT344" s="262">
        <v>0.25876931802070041</v>
      </c>
      <c r="DU344" s="262">
        <v>7.6988515525308375E-3</v>
      </c>
      <c r="DV344" s="262">
        <v>4.0975471430596908E-3</v>
      </c>
      <c r="DW344" s="262">
        <v>4.8206436977172836E-4</v>
      </c>
      <c r="DX344" s="262">
        <v>8.3652346519211686E-4</v>
      </c>
      <c r="DY344" s="262">
        <v>2221.5</v>
      </c>
      <c r="DZ344" s="262">
        <v>820.17</v>
      </c>
      <c r="EA344" s="262">
        <v>7.99</v>
      </c>
      <c r="EB344" s="262">
        <v>178.36</v>
      </c>
      <c r="EC344" s="262">
        <v>37.61</v>
      </c>
      <c r="ED344" s="262">
        <v>61.96</v>
      </c>
      <c r="EE344" s="262">
        <f t="shared" si="208"/>
        <v>0.66760027527429755</v>
      </c>
      <c r="EF344" s="262">
        <f t="shared" si="209"/>
        <v>0.24647567759249184</v>
      </c>
      <c r="EG344" s="262">
        <f t="shared" si="210"/>
        <v>2.4011371593255179E-3</v>
      </c>
      <c r="EH344" s="262">
        <f t="shared" si="211"/>
        <v>5.3600353408923579E-2</v>
      </c>
      <c r="EI344" s="262">
        <f t="shared" si="212"/>
        <v>1.1302474162982818E-2</v>
      </c>
      <c r="EJ344" s="262">
        <f t="shared" si="213"/>
        <v>1.862008240197861E-2</v>
      </c>
      <c r="EK344" s="262">
        <v>9.7754869999999998E-4</v>
      </c>
      <c r="EP344" s="262">
        <v>1.527540264089525E-3</v>
      </c>
      <c r="EQ344" s="262">
        <v>4.9892091311110928E-2</v>
      </c>
      <c r="EU344" s="262">
        <v>1191.48</v>
      </c>
    </row>
    <row r="345" spans="1:151">
      <c r="A345" s="352">
        <v>12072</v>
      </c>
      <c r="B345" s="262">
        <v>12</v>
      </c>
      <c r="C345" s="262">
        <v>0</v>
      </c>
      <c r="D345" s="262">
        <v>72</v>
      </c>
      <c r="E345" s="262" t="s">
        <v>201</v>
      </c>
      <c r="F345" s="262" t="s">
        <v>2871</v>
      </c>
      <c r="G345" s="262" t="s">
        <v>2872</v>
      </c>
      <c r="H345" s="262" t="s">
        <v>2202</v>
      </c>
      <c r="I345" s="262">
        <v>2.3517358961640507E-3</v>
      </c>
      <c r="J345" s="262">
        <v>1.7494365138993238</v>
      </c>
      <c r="K345" s="262">
        <v>1.5713673749143249</v>
      </c>
      <c r="L345" s="262">
        <v>3.0149061464850937</v>
      </c>
      <c r="M345" s="262">
        <v>2.0679719246398225</v>
      </c>
      <c r="N345" s="262">
        <v>2.098611111111111</v>
      </c>
      <c r="O345" s="262">
        <v>1.8068712474983322</v>
      </c>
      <c r="P345" s="262">
        <v>1.7850903614457831</v>
      </c>
      <c r="Q345" s="262">
        <v>1.2001402032947774</v>
      </c>
      <c r="R345" s="262">
        <v>1.1057062675397569</v>
      </c>
      <c r="S345" s="262">
        <v>1.1753554502369667</v>
      </c>
      <c r="T345" s="262">
        <v>1.1753554502369667</v>
      </c>
      <c r="U345">
        <v>7986</v>
      </c>
      <c r="V345">
        <v>11672</v>
      </c>
      <c r="W345">
        <v>5434</v>
      </c>
      <c r="X345">
        <v>4147</v>
      </c>
      <c r="Y345">
        <v>9638</v>
      </c>
      <c r="Z345">
        <v>4991</v>
      </c>
      <c r="AA345">
        <v>3482</v>
      </c>
      <c r="AB345">
        <v>0</v>
      </c>
      <c r="AC345">
        <v>13971</v>
      </c>
      <c r="AD345">
        <v>18341</v>
      </c>
      <c r="AE345">
        <v>16383</v>
      </c>
      <c r="AF345">
        <v>8620</v>
      </c>
      <c r="AG345">
        <v>17270</v>
      </c>
      <c r="AH345">
        <v>5788</v>
      </c>
      <c r="AI345" s="262">
        <v>4092</v>
      </c>
      <c r="AJ345" s="262">
        <v>0</v>
      </c>
      <c r="AK345" s="262">
        <v>0.76115143479921799</v>
      </c>
      <c r="AL345" s="262">
        <v>0.10986269971461315</v>
      </c>
      <c r="AM345" s="262">
        <v>7.8672389384508212E-2</v>
      </c>
      <c r="AN345" s="262">
        <v>4.4268668119817535E-2</v>
      </c>
      <c r="AO345" s="262">
        <v>6.0448079818431043E-3</v>
      </c>
      <c r="AP345" s="262">
        <v>4.5576143101939172E-2</v>
      </c>
      <c r="AQ345" s="262">
        <v>0.20576451298741325</v>
      </c>
      <c r="AR345" s="262">
        <v>0.2513653118335244</v>
      </c>
      <c r="AS345" s="262">
        <v>0.15932541883945411</v>
      </c>
      <c r="AT345" s="262">
        <v>0.1437060049064931</v>
      </c>
      <c r="AU345" s="262">
        <v>0.10785655288040731</v>
      </c>
      <c r="AV345" s="262">
        <v>4.1014830430119456E-2</v>
      </c>
      <c r="AW345" s="262">
        <v>1.9416398535448798E-2</v>
      </c>
      <c r="AX345" s="262">
        <v>1.1353970191205296E-2</v>
      </c>
      <c r="AY345" s="262">
        <v>1.4620856293995094E-2</v>
      </c>
      <c r="AZ345" s="262">
        <v>33872</v>
      </c>
      <c r="BA345" s="262">
        <v>4889</v>
      </c>
      <c r="BB345" s="262">
        <v>3501</v>
      </c>
      <c r="BC345" s="262">
        <v>1970</v>
      </c>
      <c r="BD345" s="262">
        <v>269</v>
      </c>
      <c r="BE345" s="262">
        <v>81117</v>
      </c>
      <c r="BF345" s="262">
        <v>1</v>
      </c>
      <c r="BG345" s="262">
        <v>2</v>
      </c>
      <c r="BH345" s="262">
        <v>3.26</v>
      </c>
      <c r="BI345" s="262">
        <v>8.9</v>
      </c>
      <c r="BJ345" s="262">
        <v>32</v>
      </c>
      <c r="BK345" s="262">
        <f t="shared" si="214"/>
        <v>81204</v>
      </c>
      <c r="BL345" s="262">
        <f t="shared" si="215"/>
        <v>87</v>
      </c>
      <c r="BM345" s="274">
        <f t="shared" si="216"/>
        <v>1.0725248714819335E-3</v>
      </c>
      <c r="BN345" s="262">
        <f t="shared" si="217"/>
        <v>1.790027151634092E-3</v>
      </c>
      <c r="BO345" s="262">
        <f t="shared" si="204"/>
        <v>2.5836805456834781E-4</v>
      </c>
      <c r="BP345" s="262">
        <f t="shared" si="205"/>
        <v>1.8501668215254358E-4</v>
      </c>
      <c r="BQ345" s="262">
        <f t="shared" si="206"/>
        <v>1.0410821589274803E-4</v>
      </c>
      <c r="BR345" s="262">
        <f t="shared" si="207"/>
        <v>1.4215791916319401E-5</v>
      </c>
      <c r="BS345" s="262">
        <f t="shared" si="218"/>
        <v>191.53290522484784</v>
      </c>
      <c r="BT345" s="262">
        <f t="shared" si="219"/>
        <v>27.645381838813215</v>
      </c>
      <c r="BU345" s="262">
        <f t="shared" si="220"/>
        <v>19.796784990322163</v>
      </c>
      <c r="BV345" s="262">
        <f t="shared" si="221"/>
        <v>11.139579100524038</v>
      </c>
      <c r="BW345" s="262">
        <f t="shared" si="222"/>
        <v>1.5210897350461758</v>
      </c>
      <c r="BX345" s="262">
        <f t="shared" si="223"/>
        <v>191.53290522484784</v>
      </c>
      <c r="BY345" s="262">
        <f t="shared" si="224"/>
        <v>55.29076367762643</v>
      </c>
      <c r="BZ345" s="262">
        <f t="shared" si="225"/>
        <v>64.537519068450251</v>
      </c>
      <c r="CA345" s="262">
        <f t="shared" si="226"/>
        <v>99.142253994663946</v>
      </c>
      <c r="CB345" s="262">
        <f t="shared" si="227"/>
        <v>48.674871521477627</v>
      </c>
      <c r="CC345" s="262">
        <f t="shared" si="228"/>
        <v>459.17831348706602</v>
      </c>
      <c r="CD345" s="262">
        <f t="shared" si="229"/>
        <v>20.927576524793608</v>
      </c>
      <c r="CE345" s="262">
        <f t="shared" si="230"/>
        <v>94.482602049047912</v>
      </c>
      <c r="CF345" s="262">
        <f t="shared" si="231"/>
        <v>115.42149995686817</v>
      </c>
      <c r="CG345" s="262">
        <f t="shared" si="232"/>
        <v>73.158777118320955</v>
      </c>
      <c r="CH345" s="262">
        <f t="shared" si="233"/>
        <v>65.986680970927537</v>
      </c>
      <c r="CI345" s="262">
        <f t="shared" si="234"/>
        <v>49.52539005015398</v>
      </c>
      <c r="CJ345" s="262">
        <f t="shared" si="235"/>
        <v>18.833120664860246</v>
      </c>
      <c r="CK345" s="262">
        <f t="shared" si="236"/>
        <v>8.9155891335001183</v>
      </c>
      <c r="CL345" s="262">
        <f t="shared" si="237"/>
        <v>5.2134968837800679</v>
      </c>
      <c r="CM345" s="262">
        <f t="shared" si="238"/>
        <v>6.7135801348134212</v>
      </c>
      <c r="CN345" s="262">
        <f>CD345*parameters!J$4+CE345*parameters!K$4+CF345*parameters!L$4+CG345*parameters!M$4+CH345*parameters!N$4+CI345*parameters!O$4+CJ345*parameters!P$4+CK345*parameters!Q$4+CL345*parameters!R$4+CM345*parameters!S$4</f>
        <v>39344.749577254115</v>
      </c>
      <c r="CO345" s="262">
        <f t="shared" si="239"/>
        <v>29947.312592542894</v>
      </c>
      <c r="CP345" s="262">
        <f t="shared" si="240"/>
        <v>4322.5204081525217</v>
      </c>
      <c r="CQ345" s="262">
        <f t="shared" si="241"/>
        <v>3095.3454589777007</v>
      </c>
      <c r="CR345" s="262">
        <f t="shared" si="242"/>
        <v>1741.7396612927937</v>
      </c>
      <c r="CS345" s="262">
        <f t="shared" si="243"/>
        <v>237.83145628820378</v>
      </c>
      <c r="CT345" s="349" t="s">
        <v>4739</v>
      </c>
      <c r="CU345" t="s">
        <v>4740</v>
      </c>
      <c r="CV345" t="s">
        <v>4741</v>
      </c>
      <c r="CW345">
        <v>101214</v>
      </c>
      <c r="CX345" s="262">
        <v>7.109567015610084E-2</v>
      </c>
      <c r="CY345">
        <v>8874</v>
      </c>
      <c r="CZ345">
        <v>0.91232438000000005</v>
      </c>
      <c r="DA345">
        <v>68996</v>
      </c>
      <c r="DB345">
        <v>30132</v>
      </c>
      <c r="DC345">
        <v>1325</v>
      </c>
      <c r="DD345">
        <v>519</v>
      </c>
      <c r="DE345">
        <v>135</v>
      </c>
      <c r="DF345">
        <v>110</v>
      </c>
      <c r="DG345">
        <v>62948</v>
      </c>
      <c r="DH345">
        <v>27494</v>
      </c>
      <c r="DI345">
        <v>1210</v>
      </c>
      <c r="DJ345">
        <v>473</v>
      </c>
      <c r="DK345">
        <v>125</v>
      </c>
      <c r="DL345">
        <v>103</v>
      </c>
      <c r="DM345" s="262">
        <v>6048</v>
      </c>
      <c r="DN345" s="262">
        <v>2638</v>
      </c>
      <c r="DO345" s="262">
        <v>115</v>
      </c>
      <c r="DP345" s="262">
        <v>46</v>
      </c>
      <c r="DQ345" s="262">
        <v>10</v>
      </c>
      <c r="DR345" s="262">
        <v>7</v>
      </c>
      <c r="DS345" s="262">
        <v>0.68168435196711918</v>
      </c>
      <c r="DT345" s="262">
        <v>0.29770585096923352</v>
      </c>
      <c r="DU345" s="262">
        <v>1.309107435730235E-2</v>
      </c>
      <c r="DV345" s="262">
        <v>5.1277491256150332E-3</v>
      </c>
      <c r="DW345" s="262">
        <v>1.3338075760270319E-3</v>
      </c>
      <c r="DX345" s="262">
        <v>1.086806173059063E-3</v>
      </c>
      <c r="DY345" s="262">
        <v>3187.96</v>
      </c>
      <c r="DZ345" s="262">
        <v>1177</v>
      </c>
      <c r="EA345" s="262">
        <v>11.46</v>
      </c>
      <c r="EB345" s="262">
        <v>255.96</v>
      </c>
      <c r="EC345" s="262">
        <v>53.96</v>
      </c>
      <c r="ED345" s="262">
        <v>88.92</v>
      </c>
      <c r="EE345" s="262">
        <f t="shared" si="208"/>
        <v>0.66759925114025198</v>
      </c>
      <c r="EF345" s="262">
        <f t="shared" si="209"/>
        <v>0.24647872576571747</v>
      </c>
      <c r="EG345" s="262">
        <f t="shared" si="210"/>
        <v>2.3998693264869349E-3</v>
      </c>
      <c r="EH345" s="262">
        <f t="shared" si="211"/>
        <v>5.360126987849876E-2</v>
      </c>
      <c r="EI345" s="262">
        <f t="shared" si="212"/>
        <v>1.1299908277245637E-2</v>
      </c>
      <c r="EJ345" s="262">
        <f t="shared" si="213"/>
        <v>1.8620975611799147E-2</v>
      </c>
      <c r="EK345" s="262">
        <v>1.4028300999999999E-3</v>
      </c>
      <c r="EP345" s="262">
        <v>1.9854757007408941E-3</v>
      </c>
      <c r="EQ345" s="262">
        <v>6.4849049996335173E-2</v>
      </c>
      <c r="EU345" s="262">
        <v>1548.67</v>
      </c>
    </row>
    <row r="346" spans="1:151">
      <c r="A346" s="352">
        <v>12073</v>
      </c>
      <c r="B346" s="262">
        <v>12</v>
      </c>
      <c r="C346" s="262">
        <v>0</v>
      </c>
      <c r="D346" s="262">
        <v>73</v>
      </c>
      <c r="E346" s="262" t="s">
        <v>201</v>
      </c>
      <c r="F346" s="262" t="s">
        <v>2873</v>
      </c>
      <c r="G346" s="262" t="s">
        <v>2874</v>
      </c>
      <c r="H346" s="262" t="s">
        <v>2202</v>
      </c>
      <c r="I346" s="262">
        <v>1.6606053137044779E-3</v>
      </c>
      <c r="J346" s="262">
        <v>1.5531065088757396</v>
      </c>
      <c r="K346" s="262">
        <v>1.4639241523381006</v>
      </c>
      <c r="L346" s="262">
        <v>3.5788446526151443</v>
      </c>
      <c r="M346" s="262">
        <v>2.9351620947630921</v>
      </c>
      <c r="N346" s="262">
        <v>2.8663677130044842</v>
      </c>
      <c r="O346" s="262">
        <v>1.4005730659025788</v>
      </c>
      <c r="P346" s="262">
        <v>1.470569210866753</v>
      </c>
      <c r="Q346" s="262">
        <v>1.43666899930021</v>
      </c>
      <c r="R346" s="262">
        <v>1.252212389380531</v>
      </c>
      <c r="S346" s="262">
        <v>1.4982698961937717</v>
      </c>
      <c r="T346" s="262">
        <v>1.4982698961937717</v>
      </c>
      <c r="U346">
        <v>6760</v>
      </c>
      <c r="V346">
        <v>6223</v>
      </c>
      <c r="W346">
        <v>7686</v>
      </c>
      <c r="X346">
        <v>3521</v>
      </c>
      <c r="Y346">
        <v>4837</v>
      </c>
      <c r="Z346">
        <v>2107</v>
      </c>
      <c r="AA346">
        <v>1590</v>
      </c>
      <c r="AB346">
        <v>0</v>
      </c>
      <c r="AC346">
        <v>10499</v>
      </c>
      <c r="AD346">
        <v>9110</v>
      </c>
      <c r="AE346">
        <v>27507</v>
      </c>
      <c r="AF346">
        <v>10258</v>
      </c>
      <c r="AG346">
        <v>6991</v>
      </c>
      <c r="AH346">
        <v>2902</v>
      </c>
      <c r="AI346" s="262">
        <v>2382</v>
      </c>
      <c r="AJ346" s="262">
        <v>0</v>
      </c>
      <c r="AK346" s="262">
        <v>0.735034847086529</v>
      </c>
      <c r="AL346" s="262">
        <v>0.10126340578557108</v>
      </c>
      <c r="AM346" s="262">
        <v>7.3449384209018878E-2</v>
      </c>
      <c r="AN346" s="262">
        <v>8.2869235910002226E-2</v>
      </c>
      <c r="AO346" s="262">
        <v>7.3831270088788471E-3</v>
      </c>
      <c r="AP346" s="262">
        <v>5.4889217134416544E-2</v>
      </c>
      <c r="AQ346" s="262">
        <v>0.28710487444608568</v>
      </c>
      <c r="AR346" s="262">
        <v>0.25224519940915807</v>
      </c>
      <c r="AS346" s="262">
        <v>0.13277695716395865</v>
      </c>
      <c r="AT346" s="262">
        <v>0.11338257016248153</v>
      </c>
      <c r="AU346" s="262">
        <v>8.6617429837518467E-2</v>
      </c>
      <c r="AV346" s="262">
        <v>3.3456425406203839E-2</v>
      </c>
      <c r="AW346" s="262">
        <v>1.5908419497784342E-2</v>
      </c>
      <c r="AX346" s="262">
        <v>9.1432791728212701E-3</v>
      </c>
      <c r="AY346" s="262">
        <v>1.447562776957164E-2</v>
      </c>
      <c r="AZ346" s="262">
        <v>23097</v>
      </c>
      <c r="BA346" s="262">
        <v>3182</v>
      </c>
      <c r="BB346" s="262">
        <v>2308</v>
      </c>
      <c r="BC346" s="262">
        <v>2604</v>
      </c>
      <c r="BD346" s="262">
        <v>232</v>
      </c>
      <c r="BE346" s="262">
        <v>67700</v>
      </c>
      <c r="BF346" s="262">
        <v>1</v>
      </c>
      <c r="BG346" s="262">
        <v>2</v>
      </c>
      <c r="BH346" s="262">
        <v>3.31</v>
      </c>
      <c r="BI346" s="262">
        <v>7.2</v>
      </c>
      <c r="BJ346" s="262">
        <v>51</v>
      </c>
      <c r="BK346" s="262">
        <f t="shared" si="214"/>
        <v>67681</v>
      </c>
      <c r="BL346" s="262">
        <f t="shared" si="215"/>
        <v>-19</v>
      </c>
      <c r="BM346" s="274">
        <f t="shared" si="216"/>
        <v>-2.8064992614475627E-4</v>
      </c>
      <c r="BN346" s="262">
        <f t="shared" si="217"/>
        <v>1.2206027728298484E-3</v>
      </c>
      <c r="BO346" s="262">
        <f t="shared" si="204"/>
        <v>1.6815854973133211E-4</v>
      </c>
      <c r="BP346" s="262">
        <f t="shared" si="205"/>
        <v>1.219704377058185E-4</v>
      </c>
      <c r="BQ346" s="262">
        <f t="shared" si="206"/>
        <v>1.3761309349477963E-4</v>
      </c>
      <c r="BR346" s="262">
        <f t="shared" si="207"/>
        <v>1.2260459942699261E-5</v>
      </c>
      <c r="BS346" s="262">
        <f t="shared" si="218"/>
        <v>130.60449669279379</v>
      </c>
      <c r="BT346" s="262">
        <f t="shared" si="219"/>
        <v>17.992964821252535</v>
      </c>
      <c r="BU346" s="262">
        <f t="shared" si="220"/>
        <v>13.050836834522579</v>
      </c>
      <c r="BV346" s="262">
        <f t="shared" si="221"/>
        <v>14.724601003941419</v>
      </c>
      <c r="BW346" s="262">
        <f t="shared" si="222"/>
        <v>1.3118692138688208</v>
      </c>
      <c r="BX346" s="262">
        <f t="shared" si="223"/>
        <v>130.60449669279379</v>
      </c>
      <c r="BY346" s="262">
        <f t="shared" si="224"/>
        <v>35.98592964250507</v>
      </c>
      <c r="BZ346" s="262">
        <f t="shared" si="225"/>
        <v>43.198269922269738</v>
      </c>
      <c r="CA346" s="262">
        <f t="shared" si="226"/>
        <v>106.01712722837823</v>
      </c>
      <c r="CB346" s="262">
        <f t="shared" si="227"/>
        <v>66.905329907309863</v>
      </c>
      <c r="CC346" s="262">
        <f t="shared" si="228"/>
        <v>382.71115339325667</v>
      </c>
      <c r="CD346" s="262">
        <f t="shared" si="229"/>
        <v>21.006715598365464</v>
      </c>
      <c r="CE346" s="262">
        <f t="shared" si="230"/>
        <v>109.87823764408759</v>
      </c>
      <c r="CF346" s="262">
        <f t="shared" si="231"/>
        <v>96.537051203790909</v>
      </c>
      <c r="CG346" s="262">
        <f t="shared" si="232"/>
        <v>50.815222420265648</v>
      </c>
      <c r="CH346" s="262">
        <f t="shared" si="233"/>
        <v>43.392774201575158</v>
      </c>
      <c r="CI346" s="262">
        <f t="shared" si="234"/>
        <v>33.149456477076178</v>
      </c>
      <c r="CJ346" s="262">
        <f t="shared" si="235"/>
        <v>12.804147155623728</v>
      </c>
      <c r="CK346" s="262">
        <f t="shared" si="236"/>
        <v>6.0883295746608184</v>
      </c>
      <c r="CL346" s="262">
        <f t="shared" si="237"/>
        <v>3.49923491802697</v>
      </c>
      <c r="CM346" s="262">
        <f t="shared" si="238"/>
        <v>5.5399841997842181</v>
      </c>
      <c r="CN346" s="262">
        <f>CD346*parameters!J$4+CE346*parameters!K$4+CF346*parameters!L$4+CG346*parameters!M$4+CH346*parameters!N$4+CI346*parameters!O$4+CJ346*parameters!P$4+CK346*parameters!Q$4+CL346*parameters!R$4+CM346*parameters!S$4</f>
        <v>30312.701914531564</v>
      </c>
      <c r="CO346" s="262">
        <f t="shared" si="239"/>
        <v>22280.892216527242</v>
      </c>
      <c r="CP346" s="262">
        <f t="shared" si="240"/>
        <v>3069.567434428267</v>
      </c>
      <c r="CQ346" s="262">
        <f t="shared" si="241"/>
        <v>2226.4492893338911</v>
      </c>
      <c r="CR346" s="262">
        <f t="shared" si="242"/>
        <v>2511.9904460248922</v>
      </c>
      <c r="CS346" s="262">
        <f t="shared" si="243"/>
        <v>223.80252821727154</v>
      </c>
      <c r="CT346" s="349" t="s">
        <v>4742</v>
      </c>
      <c r="CU346" t="s">
        <v>4743</v>
      </c>
      <c r="CV346" t="s">
        <v>4744</v>
      </c>
      <c r="CW346">
        <v>68043</v>
      </c>
      <c r="CX346" s="262">
        <v>4.7795390800003654E-2</v>
      </c>
      <c r="CY346">
        <v>4525</v>
      </c>
      <c r="CZ346">
        <v>0.93349793999999997</v>
      </c>
      <c r="DA346">
        <v>49062</v>
      </c>
      <c r="DB346">
        <v>17841</v>
      </c>
      <c r="DC346">
        <v>612</v>
      </c>
      <c r="DD346">
        <v>429</v>
      </c>
      <c r="DE346">
        <v>33</v>
      </c>
      <c r="DF346">
        <v>50</v>
      </c>
      <c r="DG346">
        <v>45804</v>
      </c>
      <c r="DH346">
        <v>16651</v>
      </c>
      <c r="DI346">
        <v>576</v>
      </c>
      <c r="DJ346">
        <v>405</v>
      </c>
      <c r="DK346">
        <v>31</v>
      </c>
      <c r="DL346">
        <v>48</v>
      </c>
      <c r="DM346" s="262">
        <v>3258</v>
      </c>
      <c r="DN346" s="262">
        <v>1190</v>
      </c>
      <c r="DO346" s="262">
        <v>36</v>
      </c>
      <c r="DP346" s="262">
        <v>24</v>
      </c>
      <c r="DQ346" s="262">
        <v>2</v>
      </c>
      <c r="DR346" s="262">
        <v>2</v>
      </c>
      <c r="DS346" s="262">
        <v>0.72104404567699842</v>
      </c>
      <c r="DT346" s="262">
        <v>0.2622018429522508</v>
      </c>
      <c r="DU346" s="262">
        <v>8.9943124200872974E-3</v>
      </c>
      <c r="DV346" s="262">
        <v>6.3048366474141347E-3</v>
      </c>
      <c r="DW346" s="262">
        <v>4.8498743441647196E-4</v>
      </c>
      <c r="DX346" s="262">
        <v>7.3482944608556356E-4</v>
      </c>
      <c r="DY346" s="262">
        <v>2143.17</v>
      </c>
      <c r="DZ346" s="262">
        <v>791.25</v>
      </c>
      <c r="EA346" s="262">
        <v>7.7</v>
      </c>
      <c r="EB346" s="262">
        <v>172.08</v>
      </c>
      <c r="EC346" s="262">
        <v>36.28</v>
      </c>
      <c r="ED346" s="262">
        <v>59.78</v>
      </c>
      <c r="EE346" s="262">
        <f t="shared" si="208"/>
        <v>0.66760013207652957</v>
      </c>
      <c r="EF346" s="262">
        <f t="shared" si="209"/>
        <v>0.2464753633662071</v>
      </c>
      <c r="EG346" s="262">
        <f t="shared" si="210"/>
        <v>2.3985596182240689E-3</v>
      </c>
      <c r="EH346" s="262">
        <f t="shared" si="211"/>
        <v>5.3603134948571142E-2</v>
      </c>
      <c r="EI346" s="262">
        <f t="shared" si="212"/>
        <v>1.1301265318073924E-2</v>
      </c>
      <c r="EJ346" s="262">
        <f t="shared" si="213"/>
        <v>1.8621544672394134E-2</v>
      </c>
      <c r="EK346" s="262">
        <v>9.4307950000000005E-4</v>
      </c>
      <c r="EP346" s="262">
        <v>1.5544446411087636E-3</v>
      </c>
      <c r="EQ346" s="262">
        <v>5.0770834521007585E-2</v>
      </c>
      <c r="EU346" s="262">
        <v>1212.47</v>
      </c>
    </row>
    <row r="347" spans="1:151">
      <c r="A347" s="352">
        <v>13001</v>
      </c>
      <c r="B347" s="262">
        <v>13</v>
      </c>
      <c r="C347" s="262">
        <v>0</v>
      </c>
      <c r="D347" s="262">
        <v>1</v>
      </c>
      <c r="E347" s="262" t="s">
        <v>203</v>
      </c>
      <c r="F347" s="262" t="s">
        <v>2875</v>
      </c>
      <c r="G347" s="262" t="s">
        <v>2876</v>
      </c>
      <c r="H347" s="262" t="s">
        <v>2202</v>
      </c>
      <c r="I347" s="262">
        <v>3.7193584946860949E-4</v>
      </c>
      <c r="J347" s="262">
        <v>3.5905006418485237</v>
      </c>
      <c r="K347" s="262">
        <v>2.7221750212404419</v>
      </c>
      <c r="L347" s="262">
        <v>8.0156815440289506</v>
      </c>
      <c r="M347" s="262">
        <v>8.0602094240837694</v>
      </c>
      <c r="N347" s="262">
        <v>7.4923076923076923</v>
      </c>
      <c r="O347" s="262">
        <v>2.7440476190476191</v>
      </c>
      <c r="P347" s="262">
        <v>2.8801431127012522</v>
      </c>
      <c r="Q347" s="262">
        <v>2.200657894736842</v>
      </c>
      <c r="R347" s="262">
        <v>2.9422222222222221</v>
      </c>
      <c r="S347" s="262">
        <v>5.9658536585365853</v>
      </c>
      <c r="T347" s="262">
        <v>5.9658536585365853</v>
      </c>
      <c r="U347">
        <v>779</v>
      </c>
      <c r="V347">
        <v>1177</v>
      </c>
      <c r="W347">
        <v>1658</v>
      </c>
      <c r="X347">
        <v>707</v>
      </c>
      <c r="Y347">
        <v>1454</v>
      </c>
      <c r="Z347">
        <v>1058</v>
      </c>
      <c r="AA347">
        <v>1128</v>
      </c>
      <c r="AB347">
        <v>0</v>
      </c>
      <c r="AC347">
        <v>2797</v>
      </c>
      <c r="AD347">
        <v>3204</v>
      </c>
      <c r="AE347">
        <v>13290</v>
      </c>
      <c r="AF347">
        <v>5514</v>
      </c>
      <c r="AG347">
        <v>4142</v>
      </c>
      <c r="AH347">
        <v>2662</v>
      </c>
      <c r="AI347" s="262">
        <v>6727</v>
      </c>
      <c r="AJ347" s="262">
        <v>0</v>
      </c>
      <c r="AK347" s="262">
        <v>0.50028417163967032</v>
      </c>
      <c r="AL347" s="262">
        <v>6.9053708439897693E-2</v>
      </c>
      <c r="AM347" s="262">
        <v>0.14350667803353226</v>
      </c>
      <c r="AN347" s="262">
        <v>0.23898834896277352</v>
      </c>
      <c r="AO347" s="262">
        <v>4.8167092924126173E-2</v>
      </c>
      <c r="AP347" s="262">
        <v>0.16145833333333334</v>
      </c>
      <c r="AQ347" s="262">
        <v>0.36918250487329435</v>
      </c>
      <c r="AR347" s="262">
        <v>0.27622441520467839</v>
      </c>
      <c r="AS347" s="262">
        <v>7.1606968810916174E-2</v>
      </c>
      <c r="AT347" s="262">
        <v>4.9494395711500973E-2</v>
      </c>
      <c r="AU347" s="262">
        <v>3.8224902534113057E-2</v>
      </c>
      <c r="AV347" s="262">
        <v>1.4528508771929825E-2</v>
      </c>
      <c r="AW347" s="262">
        <v>6.8530701754385961E-3</v>
      </c>
      <c r="AX347" s="262">
        <v>2.8021442495126704E-3</v>
      </c>
      <c r="AY347" s="262">
        <v>9.6247563352826505E-3</v>
      </c>
      <c r="AZ347" s="262">
        <v>3521</v>
      </c>
      <c r="BA347" s="262">
        <v>486</v>
      </c>
      <c r="BB347" s="262">
        <v>1010</v>
      </c>
      <c r="BC347" s="262">
        <v>1682</v>
      </c>
      <c r="BD347" s="262">
        <v>339</v>
      </c>
      <c r="BE347" s="262">
        <v>32832</v>
      </c>
      <c r="BF347" s="262">
        <v>1</v>
      </c>
      <c r="BG347" s="262">
        <v>2</v>
      </c>
      <c r="BH347" s="262">
        <v>3.58</v>
      </c>
      <c r="BI347" s="262">
        <v>9.5</v>
      </c>
      <c r="BJ347" s="262">
        <v>26</v>
      </c>
      <c r="BK347" s="262">
        <f t="shared" si="214"/>
        <v>32902</v>
      </c>
      <c r="BL347" s="262">
        <f t="shared" si="215"/>
        <v>70</v>
      </c>
      <c r="BM347" s="274">
        <f t="shared" si="216"/>
        <v>2.1320662768031188E-3</v>
      </c>
      <c r="BN347" s="262">
        <f t="shared" si="217"/>
        <v>1.8607361835450042E-4</v>
      </c>
      <c r="BO347" s="262">
        <f t="shared" si="204"/>
        <v>2.5683549707551039E-5</v>
      </c>
      <c r="BP347" s="262">
        <f t="shared" si="205"/>
        <v>5.3375278198820056E-5</v>
      </c>
      <c r="BQ347" s="262">
        <f t="shared" si="206"/>
        <v>8.8888334584569638E-5</v>
      </c>
      <c r="BR347" s="262">
        <f t="shared" si="207"/>
        <v>1.7915068623168316E-5</v>
      </c>
      <c r="BS347" s="262">
        <f t="shared" si="218"/>
        <v>19.909877163931544</v>
      </c>
      <c r="BT347" s="262">
        <f t="shared" si="219"/>
        <v>2.7481398187079611</v>
      </c>
      <c r="BU347" s="262">
        <f t="shared" si="220"/>
        <v>5.7111547672737464</v>
      </c>
      <c r="BV347" s="262">
        <f t="shared" si="221"/>
        <v>9.5110518005489517</v>
      </c>
      <c r="BW347" s="262">
        <f t="shared" si="222"/>
        <v>1.9169123426790098</v>
      </c>
      <c r="BX347" s="262">
        <f t="shared" si="223"/>
        <v>19.909877163931544</v>
      </c>
      <c r="BY347" s="262">
        <f t="shared" si="224"/>
        <v>5.4962796374159222</v>
      </c>
      <c r="BZ347" s="262">
        <f t="shared" si="225"/>
        <v>20.445934066840014</v>
      </c>
      <c r="CA347" s="262">
        <f t="shared" si="226"/>
        <v>90.354992105215047</v>
      </c>
      <c r="CB347" s="262">
        <f t="shared" si="227"/>
        <v>49.839720909654254</v>
      </c>
      <c r="CC347" s="262">
        <f t="shared" si="228"/>
        <v>186.04680388305678</v>
      </c>
      <c r="CD347" s="262">
        <f t="shared" si="229"/>
        <v>30.038806876951877</v>
      </c>
      <c r="CE347" s="262">
        <f t="shared" si="230"/>
        <v>68.685225081217453</v>
      </c>
      <c r="CF347" s="262">
        <f t="shared" si="231"/>
        <v>51.39066960329685</v>
      </c>
      <c r="CG347" s="262">
        <f t="shared" si="232"/>
        <v>13.322247683024685</v>
      </c>
      <c r="CH347" s="262">
        <f t="shared" si="233"/>
        <v>9.2082741322480288</v>
      </c>
      <c r="CI347" s="262">
        <f t="shared" si="234"/>
        <v>7.1116209452130921</v>
      </c>
      <c r="CJ347" s="262">
        <f t="shared" si="235"/>
        <v>2.7029826222044981</v>
      </c>
      <c r="CK347" s="262">
        <f t="shared" si="236"/>
        <v>1.27499180292665</v>
      </c>
      <c r="CL347" s="262">
        <f t="shared" si="237"/>
        <v>0.5213299816411191</v>
      </c>
      <c r="CM347" s="262">
        <f t="shared" si="238"/>
        <v>1.7906551543325395</v>
      </c>
      <c r="CN347" s="262">
        <f>CD347*parameters!J$4+CE347*parameters!K$4+CF347*parameters!L$4+CG347*parameters!M$4+CH347*parameters!N$4+CI347*parameters!O$4+CJ347*parameters!P$4+CK347*parameters!Q$4+CL347*parameters!R$4+CM347*parameters!S$4</f>
        <v>11481.641183168598</v>
      </c>
      <c r="CO347" s="262">
        <f t="shared" si="239"/>
        <v>5744.0833483854267</v>
      </c>
      <c r="CP347" s="262">
        <f t="shared" si="240"/>
        <v>792.84990267404635</v>
      </c>
      <c r="CQ347" s="262">
        <f t="shared" si="241"/>
        <v>1647.6921845695204</v>
      </c>
      <c r="CR347" s="262">
        <f t="shared" si="242"/>
        <v>2743.9784697484488</v>
      </c>
      <c r="CS347" s="262">
        <f t="shared" si="243"/>
        <v>553.03727779115582</v>
      </c>
      <c r="CT347" s="349" t="s">
        <v>4745</v>
      </c>
      <c r="CU347" t="s">
        <v>4746</v>
      </c>
      <c r="CV347" t="s">
        <v>4747</v>
      </c>
      <c r="CW347">
        <v>23966</v>
      </c>
      <c r="CX347" s="262">
        <v>2.7968845185218034E-2</v>
      </c>
      <c r="CY347">
        <v>2168</v>
      </c>
      <c r="CZ347">
        <v>0.90953850999999997</v>
      </c>
      <c r="DA347">
        <v>16578</v>
      </c>
      <c r="DB347">
        <v>7053</v>
      </c>
      <c r="DC347">
        <v>177</v>
      </c>
      <c r="DD347">
        <v>131</v>
      </c>
      <c r="DE347">
        <v>13</v>
      </c>
      <c r="DF347">
        <v>14</v>
      </c>
      <c r="DG347">
        <v>15077</v>
      </c>
      <c r="DH347">
        <v>6415</v>
      </c>
      <c r="DI347">
        <v>161</v>
      </c>
      <c r="DJ347">
        <v>119</v>
      </c>
      <c r="DK347">
        <v>12</v>
      </c>
      <c r="DL347">
        <v>13</v>
      </c>
      <c r="DM347" s="262">
        <v>1501</v>
      </c>
      <c r="DN347" s="262">
        <v>638</v>
      </c>
      <c r="DO347" s="262">
        <v>16</v>
      </c>
      <c r="DP347" s="262">
        <v>12</v>
      </c>
      <c r="DQ347" s="262">
        <v>1</v>
      </c>
      <c r="DR347" s="262">
        <v>1</v>
      </c>
      <c r="DS347" s="262">
        <v>0.69172995076358179</v>
      </c>
      <c r="DT347" s="262">
        <v>0.2942919135441876</v>
      </c>
      <c r="DU347" s="262">
        <v>7.3854627388800801E-3</v>
      </c>
      <c r="DV347" s="262">
        <v>5.4660769423349742E-3</v>
      </c>
      <c r="DW347" s="262">
        <v>5.4243511641492118E-4</v>
      </c>
      <c r="DX347" s="262">
        <v>5.8416089460068435E-4</v>
      </c>
      <c r="DY347" s="262">
        <v>706.02</v>
      </c>
      <c r="DZ347" s="262">
        <v>303.54000000000002</v>
      </c>
      <c r="EA347" s="262">
        <v>2.81</v>
      </c>
      <c r="EB347" s="262">
        <v>55.81</v>
      </c>
      <c r="EC347" s="262">
        <v>9.31</v>
      </c>
      <c r="ED347" s="262">
        <v>12.04</v>
      </c>
      <c r="EE347" s="262">
        <f t="shared" si="208"/>
        <v>0.64800418529090542</v>
      </c>
      <c r="EF347" s="262">
        <f t="shared" si="209"/>
        <v>0.27859719328517812</v>
      </c>
      <c r="EG347" s="262">
        <f t="shared" si="210"/>
        <v>2.5790937376667009E-3</v>
      </c>
      <c r="EH347" s="262">
        <f t="shared" si="211"/>
        <v>5.122392224170056E-2</v>
      </c>
      <c r="EI347" s="262">
        <f t="shared" si="212"/>
        <v>8.544968931557647E-3</v>
      </c>
      <c r="EJ347" s="262">
        <f t="shared" si="213"/>
        <v>1.1050636512991843E-2</v>
      </c>
      <c r="EK347" s="262">
        <v>3.2122459999999999E-4</v>
      </c>
      <c r="EP347" s="262">
        <v>6.9127293446975195E-4</v>
      </c>
      <c r="EQ347" s="262">
        <v>3.4439515472843796E-2</v>
      </c>
      <c r="EU347" s="262">
        <v>539.19000000000005</v>
      </c>
    </row>
    <row r="348" spans="1:151">
      <c r="A348" s="352">
        <v>13002</v>
      </c>
      <c r="B348" s="262">
        <v>13</v>
      </c>
      <c r="C348" s="262">
        <v>0</v>
      </c>
      <c r="D348" s="262">
        <v>2</v>
      </c>
      <c r="E348" s="262" t="s">
        <v>203</v>
      </c>
      <c r="F348" s="262" t="s">
        <v>2877</v>
      </c>
      <c r="G348" s="262" t="s">
        <v>2878</v>
      </c>
      <c r="H348" s="262" t="s">
        <v>2202</v>
      </c>
      <c r="I348" s="262">
        <v>4.301201873863331E-4</v>
      </c>
      <c r="J348" s="262">
        <v>2.2307692307692308</v>
      </c>
      <c r="K348" s="262">
        <v>2.0651974288337924</v>
      </c>
      <c r="L348" s="262">
        <v>8.9671752196024048</v>
      </c>
      <c r="M348" s="262">
        <v>10.067518248175183</v>
      </c>
      <c r="N348" s="262">
        <v>9.1675531914893611</v>
      </c>
      <c r="O348" s="262">
        <v>2.0402802101576181</v>
      </c>
      <c r="P348" s="262">
        <v>1.8230240549828178</v>
      </c>
      <c r="Q348" s="262">
        <v>1.3113636363636363</v>
      </c>
      <c r="R348" s="262">
        <v>1.462962962962963</v>
      </c>
      <c r="S348" s="262">
        <v>1.264367816091954</v>
      </c>
      <c r="T348" s="262">
        <v>1.264367816091954</v>
      </c>
      <c r="U348">
        <v>247</v>
      </c>
      <c r="V348">
        <v>1089</v>
      </c>
      <c r="W348">
        <v>2163</v>
      </c>
      <c r="X348">
        <v>924</v>
      </c>
      <c r="Y348">
        <v>2317</v>
      </c>
      <c r="Z348">
        <v>1312</v>
      </c>
      <c r="AA348">
        <v>479</v>
      </c>
      <c r="AB348">
        <v>0</v>
      </c>
      <c r="AC348">
        <v>551</v>
      </c>
      <c r="AD348">
        <v>2249</v>
      </c>
      <c r="AE348">
        <v>19396</v>
      </c>
      <c r="AF348">
        <v>8964</v>
      </c>
      <c r="AG348">
        <v>4348</v>
      </c>
      <c r="AH348">
        <v>1786</v>
      </c>
      <c r="AI348" s="262">
        <v>605</v>
      </c>
      <c r="AJ348" s="262">
        <v>0</v>
      </c>
      <c r="AK348" s="262">
        <v>0.57341196707212183</v>
      </c>
      <c r="AL348" s="262">
        <v>5.6272269320555353E-2</v>
      </c>
      <c r="AM348" s="262">
        <v>0.11352746037596756</v>
      </c>
      <c r="AN348" s="262">
        <v>0.19818159479051481</v>
      </c>
      <c r="AO348" s="262">
        <v>5.8606708440840399E-2</v>
      </c>
      <c r="AP348" s="262">
        <v>0.10442733397497594</v>
      </c>
      <c r="AQ348" s="262">
        <v>0.29037001390225642</v>
      </c>
      <c r="AR348" s="262">
        <v>0.40714896802481015</v>
      </c>
      <c r="AS348" s="262">
        <v>7.0072719495241145E-2</v>
      </c>
      <c r="AT348" s="262">
        <v>5.8790503689444981E-2</v>
      </c>
      <c r="AU348" s="262">
        <v>4.071757031333547E-2</v>
      </c>
      <c r="AV348" s="262">
        <v>1.4196342637151107E-2</v>
      </c>
      <c r="AW348" s="262">
        <v>6.2292802908779808E-3</v>
      </c>
      <c r="AX348" s="262">
        <v>3.5290343278793711E-3</v>
      </c>
      <c r="AY348" s="262">
        <v>4.5182333440273769E-3</v>
      </c>
      <c r="AZ348" s="262">
        <v>4667</v>
      </c>
      <c r="BA348" s="262">
        <v>458</v>
      </c>
      <c r="BB348" s="262">
        <v>924</v>
      </c>
      <c r="BC348" s="262">
        <v>1613</v>
      </c>
      <c r="BD348" s="262">
        <v>477</v>
      </c>
      <c r="BE348" s="262">
        <v>37404</v>
      </c>
      <c r="BF348" s="262">
        <v>1</v>
      </c>
      <c r="BG348" s="262">
        <v>2</v>
      </c>
      <c r="BH348" s="262">
        <v>3.68</v>
      </c>
      <c r="BI348" s="262">
        <v>8.4</v>
      </c>
      <c r="BJ348" s="262">
        <v>31</v>
      </c>
      <c r="BK348" s="262">
        <f t="shared" si="214"/>
        <v>37320</v>
      </c>
      <c r="BL348" s="262">
        <f t="shared" si="215"/>
        <v>-84</v>
      </c>
      <c r="BM348" s="274">
        <f t="shared" si="216"/>
        <v>-2.2457491177414182E-3</v>
      </c>
      <c r="BN348" s="262">
        <f t="shared" si="217"/>
        <v>2.4663606272662695E-4</v>
      </c>
      <c r="BO348" s="262">
        <f t="shared" si="204"/>
        <v>2.4203839024811472E-5</v>
      </c>
      <c r="BP348" s="262">
        <f t="shared" si="205"/>
        <v>4.8830452530405677E-5</v>
      </c>
      <c r="BQ348" s="262">
        <f t="shared" si="206"/>
        <v>8.5241904687818562E-5</v>
      </c>
      <c r="BR348" s="262">
        <f t="shared" si="207"/>
        <v>2.5207928416670462E-5</v>
      </c>
      <c r="BS348" s="262">
        <f t="shared" si="218"/>
        <v>26.390058711749084</v>
      </c>
      <c r="BT348" s="262">
        <f t="shared" si="219"/>
        <v>2.5898107756548274</v>
      </c>
      <c r="BU348" s="262">
        <f t="shared" si="220"/>
        <v>5.2248584207534075</v>
      </c>
      <c r="BV348" s="262">
        <f t="shared" si="221"/>
        <v>9.1208838015965856</v>
      </c>
      <c r="BW348" s="262">
        <f t="shared" si="222"/>
        <v>2.6972483405837395</v>
      </c>
      <c r="BX348" s="262">
        <f t="shared" si="223"/>
        <v>26.390058711749084</v>
      </c>
      <c r="BY348" s="262">
        <f t="shared" si="224"/>
        <v>5.1796215513096548</v>
      </c>
      <c r="BZ348" s="262">
        <f t="shared" si="225"/>
        <v>19.227478988372539</v>
      </c>
      <c r="CA348" s="262">
        <f t="shared" si="226"/>
        <v>76.615423933411321</v>
      </c>
      <c r="CB348" s="262">
        <f t="shared" si="227"/>
        <v>83.614698558095924</v>
      </c>
      <c r="CC348" s="262">
        <f t="shared" si="228"/>
        <v>211.02728174293853</v>
      </c>
      <c r="CD348" s="262">
        <f t="shared" si="229"/>
        <v>22.037016428401184</v>
      </c>
      <c r="CE348" s="262">
        <f t="shared" si="230"/>
        <v>61.275994733452443</v>
      </c>
      <c r="CF348" s="262">
        <f t="shared" si="231"/>
        <v>85.919539986718277</v>
      </c>
      <c r="CG348" s="262">
        <f t="shared" si="232"/>
        <v>14.787255519416155</v>
      </c>
      <c r="CH348" s="262">
        <f t="shared" si="233"/>
        <v>12.406400185881774</v>
      </c>
      <c r="CI348" s="262">
        <f t="shared" si="234"/>
        <v>8.5925181824001537</v>
      </c>
      <c r="CJ348" s="262">
        <f t="shared" si="235"/>
        <v>2.9958155974093774</v>
      </c>
      <c r="CK348" s="262">
        <f t="shared" si="236"/>
        <v>1.3145480869988417</v>
      </c>
      <c r="CL348" s="262">
        <f t="shared" si="237"/>
        <v>0.7447225213899018</v>
      </c>
      <c r="CM348" s="262">
        <f t="shared" si="238"/>
        <v>0.95347050087040452</v>
      </c>
      <c r="CN348" s="262">
        <f>CD348*parameters!J$4+CE348*parameters!K$4+CF348*parameters!L$4+CG348*parameters!M$4+CH348*parameters!N$4+CI348*parameters!O$4+CJ348*parameters!P$4+CK348*parameters!Q$4+CL348*parameters!R$4+CM348*parameters!S$4</f>
        <v>13941.854411706532</v>
      </c>
      <c r="CO348" s="262">
        <f t="shared" si="239"/>
        <v>7994.4261628497825</v>
      </c>
      <c r="CP348" s="262">
        <f t="shared" si="240"/>
        <v>784.53978628352274</v>
      </c>
      <c r="CQ348" s="262">
        <f t="shared" si="241"/>
        <v>1582.7833242925219</v>
      </c>
      <c r="CR348" s="262">
        <f t="shared" si="242"/>
        <v>2763.0189416491753</v>
      </c>
      <c r="CS348" s="262">
        <f t="shared" si="243"/>
        <v>817.08619663152922</v>
      </c>
      <c r="CT348" s="349" t="s">
        <v>4748</v>
      </c>
      <c r="CU348" t="s">
        <v>4749</v>
      </c>
      <c r="CV348" t="s">
        <v>4750</v>
      </c>
      <c r="CW348">
        <v>30562</v>
      </c>
      <c r="CX348" s="262">
        <v>3.5666521177945151E-2</v>
      </c>
      <c r="CY348">
        <v>2863</v>
      </c>
      <c r="CZ348">
        <v>0.90632157999999996</v>
      </c>
      <c r="DA348">
        <v>20310</v>
      </c>
      <c r="DB348">
        <v>9838</v>
      </c>
      <c r="DC348">
        <v>226</v>
      </c>
      <c r="DD348">
        <v>157</v>
      </c>
      <c r="DE348">
        <v>14</v>
      </c>
      <c r="DF348">
        <v>17</v>
      </c>
      <c r="DG348">
        <v>18407</v>
      </c>
      <c r="DH348">
        <v>8916</v>
      </c>
      <c r="DI348">
        <v>205</v>
      </c>
      <c r="DJ348">
        <v>142</v>
      </c>
      <c r="DK348">
        <v>13</v>
      </c>
      <c r="DL348">
        <v>15</v>
      </c>
      <c r="DM348" s="262">
        <v>1903</v>
      </c>
      <c r="DN348" s="262">
        <v>922</v>
      </c>
      <c r="DO348" s="262">
        <v>21</v>
      </c>
      <c r="DP348" s="262">
        <v>15</v>
      </c>
      <c r="DQ348" s="262">
        <v>1</v>
      </c>
      <c r="DR348" s="262">
        <v>2</v>
      </c>
      <c r="DS348" s="262">
        <v>0.66455074929651203</v>
      </c>
      <c r="DT348" s="262">
        <v>0.32190301681827105</v>
      </c>
      <c r="DU348" s="262">
        <v>7.3948040049734969E-3</v>
      </c>
      <c r="DV348" s="262">
        <v>5.1370983574373407E-3</v>
      </c>
      <c r="DW348" s="262">
        <v>4.5808520384791571E-4</v>
      </c>
      <c r="DX348" s="262">
        <v>5.5624631895818337E-4</v>
      </c>
      <c r="DY348" s="262">
        <v>900.34</v>
      </c>
      <c r="DZ348" s="262">
        <v>387.07</v>
      </c>
      <c r="EA348" s="262">
        <v>3.59</v>
      </c>
      <c r="EB348" s="262">
        <v>71.17</v>
      </c>
      <c r="EC348" s="262">
        <v>11.87</v>
      </c>
      <c r="ED348" s="262">
        <v>15.35</v>
      </c>
      <c r="EE348" s="262">
        <f t="shared" si="208"/>
        <v>0.64801099763205439</v>
      </c>
      <c r="EF348" s="262">
        <f t="shared" si="209"/>
        <v>0.27858988476957514</v>
      </c>
      <c r="EG348" s="262">
        <f t="shared" si="210"/>
        <v>2.5838677405192207E-3</v>
      </c>
      <c r="EH348" s="262">
        <f t="shared" si="211"/>
        <v>5.1223918410237594E-2</v>
      </c>
      <c r="EI348" s="262">
        <f t="shared" si="212"/>
        <v>8.5433175710203767E-3</v>
      </c>
      <c r="EJ348" s="262">
        <f t="shared" si="213"/>
        <v>1.1048013876593326E-2</v>
      </c>
      <c r="EK348" s="262">
        <v>4.0963339999999999E-4</v>
      </c>
      <c r="EP348" s="262">
        <v>7.9928939531066182E-4</v>
      </c>
      <c r="EQ348" s="262">
        <v>3.9820942097489286E-2</v>
      </c>
      <c r="EU348" s="262">
        <v>623.45000000000005</v>
      </c>
    </row>
    <row r="349" spans="1:151">
      <c r="A349" s="352">
        <v>13003</v>
      </c>
      <c r="B349" s="262">
        <v>13</v>
      </c>
      <c r="C349" s="262">
        <v>0</v>
      </c>
      <c r="D349" s="262">
        <v>3</v>
      </c>
      <c r="E349" s="262" t="s">
        <v>203</v>
      </c>
      <c r="F349" s="262" t="s">
        <v>2879</v>
      </c>
      <c r="G349" s="262" t="s">
        <v>2880</v>
      </c>
      <c r="H349" s="262" t="s">
        <v>2202</v>
      </c>
      <c r="I349" s="262">
        <v>1.113270901521132E-3</v>
      </c>
      <c r="J349" s="262">
        <v>4.0644329896907214</v>
      </c>
      <c r="K349" s="262">
        <v>3.6065393899495284</v>
      </c>
      <c r="L349" s="262">
        <v>10.674810810810811</v>
      </c>
      <c r="M349" s="262">
        <v>13.047149894440535</v>
      </c>
      <c r="N349" s="262">
        <v>10.059310344827587</v>
      </c>
      <c r="O349" s="262">
        <v>3.6073529411764707</v>
      </c>
      <c r="P349" s="262">
        <v>2.3763537906137184</v>
      </c>
      <c r="Q349" s="262">
        <v>1.9455327281414239</v>
      </c>
      <c r="R349" s="262">
        <v>2.0071574642126788</v>
      </c>
      <c r="S349" s="262">
        <v>2.5791044776119403</v>
      </c>
      <c r="T349" s="262">
        <v>2.5791044776119403</v>
      </c>
      <c r="U349">
        <v>2328</v>
      </c>
      <c r="V349">
        <v>4557</v>
      </c>
      <c r="W349">
        <v>4625</v>
      </c>
      <c r="X349">
        <v>2146</v>
      </c>
      <c r="Y349">
        <v>4004</v>
      </c>
      <c r="Z349">
        <v>3071</v>
      </c>
      <c r="AA349">
        <v>1843</v>
      </c>
      <c r="AB349">
        <v>0</v>
      </c>
      <c r="AC349">
        <v>9462</v>
      </c>
      <c r="AD349">
        <v>16435</v>
      </c>
      <c r="AE349">
        <v>49371</v>
      </c>
      <c r="AF349">
        <v>25833</v>
      </c>
      <c r="AG349">
        <v>10352</v>
      </c>
      <c r="AH349">
        <v>6035</v>
      </c>
      <c r="AI349" s="262">
        <v>4752</v>
      </c>
      <c r="AJ349" s="262">
        <v>0</v>
      </c>
      <c r="AK349" s="262">
        <v>0.47749928795215041</v>
      </c>
      <c r="AL349" s="262">
        <v>5.8435393525111554E-2</v>
      </c>
      <c r="AM349" s="262">
        <v>0.13851704167853413</v>
      </c>
      <c r="AN349" s="262">
        <v>0.23606759707585684</v>
      </c>
      <c r="AO349" s="262">
        <v>8.9480679768347102E-2</v>
      </c>
      <c r="AP349" s="262">
        <v>0.12416351223468974</v>
      </c>
      <c r="AQ349" s="262">
        <v>0.37025990266324188</v>
      </c>
      <c r="AR349" s="262">
        <v>0.32424462619981076</v>
      </c>
      <c r="AS349" s="262">
        <v>8.3623428416925785E-2</v>
      </c>
      <c r="AT349" s="262">
        <v>4.3243882655130461E-2</v>
      </c>
      <c r="AU349" s="262">
        <v>3.1431661484385559E-2</v>
      </c>
      <c r="AV349" s="262">
        <v>1.134750574557253E-2</v>
      </c>
      <c r="AW349" s="262">
        <v>5.3146545896985264E-3</v>
      </c>
      <c r="AX349" s="262">
        <v>2.5686088954981747E-3</v>
      </c>
      <c r="AY349" s="262">
        <v>3.8022171150466407E-3</v>
      </c>
      <c r="AZ349" s="262">
        <v>10059</v>
      </c>
      <c r="BA349" s="262">
        <v>1231</v>
      </c>
      <c r="BB349" s="262">
        <v>2918</v>
      </c>
      <c r="BC349" s="262">
        <v>4973</v>
      </c>
      <c r="BD349" s="262">
        <v>1885</v>
      </c>
      <c r="BE349" s="262">
        <v>118352</v>
      </c>
      <c r="BF349" s="262">
        <v>1</v>
      </c>
      <c r="BG349" s="262">
        <v>2</v>
      </c>
      <c r="BH349" s="262">
        <v>3.42</v>
      </c>
      <c r="BI349" s="262">
        <v>9.6</v>
      </c>
      <c r="BJ349" s="262">
        <v>26</v>
      </c>
      <c r="BK349" s="262">
        <f t="shared" si="214"/>
        <v>119251</v>
      </c>
      <c r="BL349" s="262">
        <f t="shared" si="215"/>
        <v>899</v>
      </c>
      <c r="BM349" s="274">
        <f t="shared" si="216"/>
        <v>7.595984858726511E-3</v>
      </c>
      <c r="BN349" s="262">
        <f t="shared" si="217"/>
        <v>5.3158606277418907E-4</v>
      </c>
      <c r="BO349" s="262">
        <f t="shared" si="204"/>
        <v>6.505442323044306E-5</v>
      </c>
      <c r="BP349" s="262">
        <f t="shared" si="205"/>
        <v>1.5420699186550192E-4</v>
      </c>
      <c r="BQ349" s="262">
        <f t="shared" si="206"/>
        <v>2.6280718661656649E-4</v>
      </c>
      <c r="BR349" s="262">
        <f t="shared" si="207"/>
        <v>9.9616237034431487E-5</v>
      </c>
      <c r="BS349" s="262">
        <f t="shared" si="218"/>
        <v>56.87970871683823</v>
      </c>
      <c r="BT349" s="262">
        <f t="shared" si="219"/>
        <v>6.9608232856574075</v>
      </c>
      <c r="BU349" s="262">
        <f t="shared" si="220"/>
        <v>16.500148129608704</v>
      </c>
      <c r="BV349" s="262">
        <f t="shared" si="221"/>
        <v>28.120368967972613</v>
      </c>
      <c r="BW349" s="262">
        <f t="shared" si="222"/>
        <v>10.658937362684169</v>
      </c>
      <c r="BX349" s="262">
        <f t="shared" si="223"/>
        <v>56.87970871683823</v>
      </c>
      <c r="BY349" s="262">
        <f t="shared" si="224"/>
        <v>13.921646571314815</v>
      </c>
      <c r="BZ349" s="262">
        <f t="shared" si="225"/>
        <v>56.430506603261762</v>
      </c>
      <c r="CA349" s="262">
        <f t="shared" si="226"/>
        <v>269.95554209253709</v>
      </c>
      <c r="CB349" s="262">
        <f t="shared" si="227"/>
        <v>277.13237142978841</v>
      </c>
      <c r="CC349" s="262">
        <f t="shared" si="228"/>
        <v>674.31977541374022</v>
      </c>
      <c r="CD349" s="262">
        <f t="shared" si="229"/>
        <v>83.725911684677172</v>
      </c>
      <c r="CE349" s="262">
        <f t="shared" si="230"/>
        <v>249.67357440859058</v>
      </c>
      <c r="CF349" s="262">
        <f t="shared" si="231"/>
        <v>218.64456351816852</v>
      </c>
      <c r="CG349" s="262">
        <f t="shared" si="232"/>
        <v>56.388931469428378</v>
      </c>
      <c r="CH349" s="262">
        <f t="shared" si="233"/>
        <v>29.160205240025707</v>
      </c>
      <c r="CI349" s="262">
        <f t="shared" si="234"/>
        <v>21.194990913031578</v>
      </c>
      <c r="CJ349" s="262">
        <f t="shared" si="235"/>
        <v>7.6518475258605951</v>
      </c>
      <c r="CK349" s="262">
        <f t="shared" si="236"/>
        <v>3.5837766893271139</v>
      </c>
      <c r="CL349" s="262">
        <f t="shared" si="237"/>
        <v>1.7320637735380646</v>
      </c>
      <c r="CM349" s="262">
        <f t="shared" si="238"/>
        <v>2.5639101910925302</v>
      </c>
      <c r="CN349" s="262">
        <f>CD349*parameters!J$4+CE349*parameters!K$4+CF349*parameters!L$4+CG349*parameters!M$4+CH349*parameters!N$4+CI349*parameters!O$4+CJ349*parameters!P$4+CK349*parameters!Q$4+CL349*parameters!R$4+CM349*parameters!S$4</f>
        <v>41552.266902960197</v>
      </c>
      <c r="CO349" s="262">
        <f t="shared" si="239"/>
        <v>19841.1778589612</v>
      </c>
      <c r="CP349" s="262">
        <f t="shared" si="240"/>
        <v>2428.1230683349472</v>
      </c>
      <c r="CQ349" s="262">
        <f t="shared" si="241"/>
        <v>5755.6970864349114</v>
      </c>
      <c r="CR349" s="262">
        <f t="shared" si="242"/>
        <v>9809.1438008364694</v>
      </c>
      <c r="CS349" s="262">
        <f t="shared" si="243"/>
        <v>3718.1250883926696</v>
      </c>
      <c r="CT349" s="349" t="s">
        <v>4751</v>
      </c>
      <c r="CU349" t="s">
        <v>4752</v>
      </c>
      <c r="CV349" t="s">
        <v>4753</v>
      </c>
      <c r="CW349">
        <v>84459</v>
      </c>
      <c r="CX349" s="262">
        <v>9.8565496766182509E-2</v>
      </c>
      <c r="CY349">
        <v>7972</v>
      </c>
      <c r="CZ349">
        <v>0.90561100999999999</v>
      </c>
      <c r="DA349">
        <v>59592</v>
      </c>
      <c r="DB349">
        <v>23424</v>
      </c>
      <c r="DC349">
        <v>765</v>
      </c>
      <c r="DD349">
        <v>540</v>
      </c>
      <c r="DE349">
        <v>54</v>
      </c>
      <c r="DF349">
        <v>84</v>
      </c>
      <c r="DG349">
        <v>53967</v>
      </c>
      <c r="DH349">
        <v>21213</v>
      </c>
      <c r="DI349">
        <v>693</v>
      </c>
      <c r="DJ349">
        <v>489</v>
      </c>
      <c r="DK349">
        <v>49</v>
      </c>
      <c r="DL349">
        <v>76</v>
      </c>
      <c r="DM349" s="262">
        <v>5625</v>
      </c>
      <c r="DN349" s="262">
        <v>2211</v>
      </c>
      <c r="DO349" s="262">
        <v>72</v>
      </c>
      <c r="DP349" s="262">
        <v>51</v>
      </c>
      <c r="DQ349" s="262">
        <v>5</v>
      </c>
      <c r="DR349" s="262">
        <v>8</v>
      </c>
      <c r="DS349" s="262">
        <v>0.7055731183177637</v>
      </c>
      <c r="DT349" s="262">
        <v>0.27734166873867794</v>
      </c>
      <c r="DU349" s="262">
        <v>9.0576492736120489E-3</v>
      </c>
      <c r="DV349" s="262">
        <v>6.3936347813732105E-3</v>
      </c>
      <c r="DW349" s="262">
        <v>6.3936347813732107E-4</v>
      </c>
      <c r="DX349" s="262">
        <v>9.9456541043583288E-4</v>
      </c>
      <c r="DY349" s="262">
        <v>2488.11</v>
      </c>
      <c r="DZ349" s="262">
        <v>1069.68</v>
      </c>
      <c r="EA349" s="262">
        <v>9.92</v>
      </c>
      <c r="EB349" s="262">
        <v>196.66</v>
      </c>
      <c r="EC349" s="262">
        <v>32.82</v>
      </c>
      <c r="ED349" s="262">
        <v>42.46</v>
      </c>
      <c r="EE349" s="262">
        <f t="shared" si="208"/>
        <v>0.6480043753987994</v>
      </c>
      <c r="EF349" s="262">
        <f t="shared" si="209"/>
        <v>0.27858789212558438</v>
      </c>
      <c r="EG349" s="262">
        <f t="shared" si="210"/>
        <v>2.5835688148659382E-3</v>
      </c>
      <c r="EH349" s="262">
        <f t="shared" si="211"/>
        <v>5.1218209993098326E-2</v>
      </c>
      <c r="EI349" s="262">
        <f t="shared" si="212"/>
        <v>8.5476540830544453E-3</v>
      </c>
      <c r="EJ349" s="262">
        <f t="shared" si="213"/>
        <v>1.1058299584597555E-2</v>
      </c>
      <c r="EK349" s="262">
        <v>1.1320429999999999E-3</v>
      </c>
      <c r="EP349" s="262">
        <v>2.4967586022974168E-3</v>
      </c>
      <c r="EQ349" s="262">
        <v>0.12438958944882614</v>
      </c>
      <c r="EU349" s="262">
        <v>1947.47</v>
      </c>
    </row>
    <row r="350" spans="1:151">
      <c r="A350" s="352">
        <v>13004</v>
      </c>
      <c r="B350" s="262">
        <v>13</v>
      </c>
      <c r="C350" s="262">
        <v>0</v>
      </c>
      <c r="D350" s="262">
        <v>4</v>
      </c>
      <c r="E350" s="262" t="s">
        <v>203</v>
      </c>
      <c r="F350" s="262" t="s">
        <v>2881</v>
      </c>
      <c r="G350" s="262" t="s">
        <v>2882</v>
      </c>
      <c r="H350" s="262" t="s">
        <v>2202</v>
      </c>
      <c r="I350" s="262">
        <v>6.9979745931561901E-4</v>
      </c>
      <c r="J350" s="262">
        <v>4.212616822429907</v>
      </c>
      <c r="K350" s="262">
        <v>3.5801027557216254</v>
      </c>
      <c r="L350" s="262">
        <v>7.2587006960556844</v>
      </c>
      <c r="M350" s="262">
        <v>8.4318181818181817</v>
      </c>
      <c r="N350" s="262">
        <v>7.8264840182648401</v>
      </c>
      <c r="O350" s="262">
        <v>2.5624375624375624</v>
      </c>
      <c r="P350" s="262">
        <v>2.8326086956521741</v>
      </c>
      <c r="Q350" s="262">
        <v>1.4331491712707183</v>
      </c>
      <c r="R350" s="262">
        <v>1.5164034021871202</v>
      </c>
      <c r="S350" s="262">
        <v>1.6938202247191012</v>
      </c>
      <c r="T350" s="262">
        <v>1.6938202247191012</v>
      </c>
      <c r="U350">
        <v>2140</v>
      </c>
      <c r="V350">
        <v>2141</v>
      </c>
      <c r="W350">
        <v>2586</v>
      </c>
      <c r="X350">
        <v>1450</v>
      </c>
      <c r="Y350">
        <v>2841</v>
      </c>
      <c r="Z350">
        <v>1728</v>
      </c>
      <c r="AA350">
        <v>1958</v>
      </c>
      <c r="AB350">
        <v>0</v>
      </c>
      <c r="AC350">
        <v>9015</v>
      </c>
      <c r="AD350">
        <v>7665</v>
      </c>
      <c r="AE350">
        <v>18771</v>
      </c>
      <c r="AF350">
        <v>11961</v>
      </c>
      <c r="AG350">
        <v>7777</v>
      </c>
      <c r="AH350">
        <v>2545</v>
      </c>
      <c r="AI350" s="262">
        <v>3317</v>
      </c>
      <c r="AJ350" s="262">
        <v>0</v>
      </c>
      <c r="AK350" s="262">
        <v>0.4904093037305543</v>
      </c>
      <c r="AL350" s="262">
        <v>6.7965564114182142E-2</v>
      </c>
      <c r="AM350" s="262">
        <v>0.15496148618033528</v>
      </c>
      <c r="AN350" s="262">
        <v>0.25887328198157378</v>
      </c>
      <c r="AO350" s="262">
        <v>2.7790363993354477E-2</v>
      </c>
      <c r="AP350" s="262">
        <v>0.10130791778802475</v>
      </c>
      <c r="AQ350" s="262">
        <v>0.41167698030409516</v>
      </c>
      <c r="AR350" s="262">
        <v>0.25236128014810499</v>
      </c>
      <c r="AS350" s="262">
        <v>9.5222586008879437E-2</v>
      </c>
      <c r="AT350" s="262">
        <v>6.8772819994171799E-2</v>
      </c>
      <c r="AU350" s="262">
        <v>3.7694773471381796E-2</v>
      </c>
      <c r="AV350" s="262">
        <v>1.5461885252926959E-2</v>
      </c>
      <c r="AW350" s="262">
        <v>7.096696779059602E-3</v>
      </c>
      <c r="AX350" s="262">
        <v>4.7654147453588631E-3</v>
      </c>
      <c r="AY350" s="262">
        <v>5.63964550799664E-3</v>
      </c>
      <c r="AZ350" s="262">
        <v>6494</v>
      </c>
      <c r="BA350" s="262">
        <v>900</v>
      </c>
      <c r="BB350" s="262">
        <v>2052</v>
      </c>
      <c r="BC350" s="262">
        <v>3428</v>
      </c>
      <c r="BD350" s="262">
        <v>368</v>
      </c>
      <c r="BE350" s="262">
        <v>58337</v>
      </c>
      <c r="BF350" s="262">
        <v>1</v>
      </c>
      <c r="BG350" s="262">
        <v>2</v>
      </c>
      <c r="BH350" s="262">
        <v>3.36</v>
      </c>
      <c r="BI350" s="262">
        <v>7.3</v>
      </c>
      <c r="BJ350" s="262">
        <v>49</v>
      </c>
      <c r="BK350" s="262">
        <f t="shared" si="214"/>
        <v>58245</v>
      </c>
      <c r="BL350" s="262">
        <f t="shared" si="215"/>
        <v>-92</v>
      </c>
      <c r="BM350" s="274">
        <f t="shared" si="216"/>
        <v>-1.5770437286799115E-3</v>
      </c>
      <c r="BN350" s="262">
        <f t="shared" si="217"/>
        <v>3.4318718477538364E-4</v>
      </c>
      <c r="BO350" s="262">
        <f t="shared" si="204"/>
        <v>4.756212908805748E-5</v>
      </c>
      <c r="BP350" s="262">
        <f t="shared" si="205"/>
        <v>1.0844165432077104E-4</v>
      </c>
      <c r="BQ350" s="262">
        <f t="shared" si="206"/>
        <v>1.8115886501540113E-4</v>
      </c>
      <c r="BR350" s="262">
        <f t="shared" si="207"/>
        <v>1.9447626116005724E-5</v>
      </c>
      <c r="BS350" s="262">
        <f t="shared" si="218"/>
        <v>36.721028770966051</v>
      </c>
      <c r="BT350" s="262">
        <f t="shared" si="219"/>
        <v>5.0891478124221505</v>
      </c>
      <c r="BU350" s="262">
        <f t="shared" si="220"/>
        <v>11.603257012322501</v>
      </c>
      <c r="BV350" s="262">
        <f t="shared" si="221"/>
        <v>19.383998556647921</v>
      </c>
      <c r="BW350" s="262">
        <f t="shared" si="222"/>
        <v>2.0808959944126126</v>
      </c>
      <c r="BX350" s="262">
        <f t="shared" si="223"/>
        <v>36.721028770966051</v>
      </c>
      <c r="BY350" s="262">
        <f t="shared" si="224"/>
        <v>10.178295624844301</v>
      </c>
      <c r="BZ350" s="262">
        <f t="shared" si="225"/>
        <v>38.986943561403606</v>
      </c>
      <c r="CA350" s="262">
        <f t="shared" si="226"/>
        <v>141.50318946352982</v>
      </c>
      <c r="CB350" s="262">
        <f t="shared" si="227"/>
        <v>101.96390372621802</v>
      </c>
      <c r="CC350" s="262">
        <f t="shared" si="228"/>
        <v>329.35336114696179</v>
      </c>
      <c r="CD350" s="262">
        <f t="shared" si="229"/>
        <v>33.36610323428603</v>
      </c>
      <c r="CE350" s="262">
        <f t="shared" si="230"/>
        <v>135.58719716998533</v>
      </c>
      <c r="CF350" s="262">
        <f t="shared" si="231"/>
        <v>83.116035840128418</v>
      </c>
      <c r="CG350" s="262">
        <f t="shared" si="232"/>
        <v>31.3618787591301</v>
      </c>
      <c r="CH350" s="262">
        <f t="shared" si="233"/>
        <v>22.65055942063546</v>
      </c>
      <c r="CI350" s="262">
        <f t="shared" si="234"/>
        <v>12.414900340472922</v>
      </c>
      <c r="CJ350" s="262">
        <f t="shared" si="235"/>
        <v>5.0924238777201349</v>
      </c>
      <c r="CK350" s="262">
        <f t="shared" si="236"/>
        <v>2.3373209372240975</v>
      </c>
      <c r="CL350" s="262">
        <f t="shared" si="237"/>
        <v>1.5695053636432346</v>
      </c>
      <c r="CM350" s="262">
        <f t="shared" si="238"/>
        <v>1.8574362037360581</v>
      </c>
      <c r="CN350" s="262">
        <f>CD350*parameters!J$4+CE350*parameters!K$4+CF350*parameters!L$4+CG350*parameters!M$4+CH350*parameters!N$4+CI350*parameters!O$4+CJ350*parameters!P$4+CK350*parameters!Q$4+CL350*parameters!R$4+CM350*parameters!S$4</f>
        <v>21168.647135110656</v>
      </c>
      <c r="CO350" s="262">
        <f t="shared" si="239"/>
        <v>10381.30150244741</v>
      </c>
      <c r="CP350" s="262">
        <f t="shared" si="240"/>
        <v>1438.7390440718614</v>
      </c>
      <c r="CQ350" s="262">
        <f t="shared" si="241"/>
        <v>3280.3250204838441</v>
      </c>
      <c r="CR350" s="262">
        <f t="shared" si="242"/>
        <v>5479.9971589759343</v>
      </c>
      <c r="CS350" s="262">
        <f t="shared" si="243"/>
        <v>588.28440913160557</v>
      </c>
      <c r="CT350" s="349" t="s">
        <v>4754</v>
      </c>
      <c r="CU350" t="s">
        <v>4755</v>
      </c>
      <c r="CV350" t="s">
        <v>4756</v>
      </c>
      <c r="CW350">
        <v>43660</v>
      </c>
      <c r="CX350" s="262">
        <v>5.0952173111350224E-2</v>
      </c>
      <c r="CY350">
        <v>5848</v>
      </c>
      <c r="CZ350">
        <v>0.86605589000000005</v>
      </c>
      <c r="DA350">
        <v>29973</v>
      </c>
      <c r="DB350">
        <v>12891</v>
      </c>
      <c r="DC350">
        <v>413</v>
      </c>
      <c r="DD350">
        <v>282</v>
      </c>
      <c r="DE350">
        <v>47</v>
      </c>
      <c r="DF350">
        <v>54</v>
      </c>
      <c r="DG350">
        <v>25960</v>
      </c>
      <c r="DH350">
        <v>11165</v>
      </c>
      <c r="DI350">
        <v>358</v>
      </c>
      <c r="DJ350">
        <v>244</v>
      </c>
      <c r="DK350">
        <v>41</v>
      </c>
      <c r="DL350">
        <v>47</v>
      </c>
      <c r="DM350" s="262">
        <v>4013</v>
      </c>
      <c r="DN350" s="262">
        <v>1726</v>
      </c>
      <c r="DO350" s="262">
        <v>55</v>
      </c>
      <c r="DP350" s="262">
        <v>38</v>
      </c>
      <c r="DQ350" s="262">
        <v>6</v>
      </c>
      <c r="DR350" s="262">
        <v>7</v>
      </c>
      <c r="DS350" s="262">
        <v>0.68650939074667883</v>
      </c>
      <c r="DT350" s="262">
        <v>0.29525881814017407</v>
      </c>
      <c r="DU350" s="262">
        <v>9.45945945945946E-3</v>
      </c>
      <c r="DV350" s="262">
        <v>6.4590013742556115E-3</v>
      </c>
      <c r="DW350" s="262">
        <v>1.0765002290426019E-3</v>
      </c>
      <c r="DX350" s="262">
        <v>1.2368300503893723E-3</v>
      </c>
      <c r="DY350" s="262">
        <v>1286.19</v>
      </c>
      <c r="DZ350" s="262">
        <v>552.96</v>
      </c>
      <c r="EA350" s="262">
        <v>5.13</v>
      </c>
      <c r="EB350" s="262">
        <v>101.66</v>
      </c>
      <c r="EC350" s="262">
        <v>16.96</v>
      </c>
      <c r="ED350" s="262">
        <v>21.95</v>
      </c>
      <c r="EE350" s="262">
        <f t="shared" si="208"/>
        <v>0.64800362747814688</v>
      </c>
      <c r="EF350" s="262">
        <f t="shared" si="209"/>
        <v>0.27859032168677733</v>
      </c>
      <c r="EG350" s="262">
        <f t="shared" si="210"/>
        <v>2.5845781797113128E-3</v>
      </c>
      <c r="EH350" s="262">
        <f t="shared" si="211"/>
        <v>5.1217976169483828E-2</v>
      </c>
      <c r="EI350" s="262">
        <f t="shared" si="212"/>
        <v>8.5447263017356459E-3</v>
      </c>
      <c r="EJ350" s="262">
        <f t="shared" si="213"/>
        <v>1.1058770184144895E-2</v>
      </c>
      <c r="EK350" s="262">
        <v>5.8519059999999996E-4</v>
      </c>
      <c r="EP350" s="262">
        <v>1.1381748337429809E-3</v>
      </c>
      <c r="EQ350" s="262">
        <v>5.6704360669870842E-2</v>
      </c>
      <c r="EU350" s="262">
        <v>887.78</v>
      </c>
    </row>
    <row r="351" spans="1:151">
      <c r="A351" s="352">
        <v>13005</v>
      </c>
      <c r="B351" s="262">
        <v>13</v>
      </c>
      <c r="C351" s="262">
        <v>0</v>
      </c>
      <c r="D351" s="262">
        <v>5</v>
      </c>
      <c r="E351" s="262" t="s">
        <v>203</v>
      </c>
      <c r="F351" s="262" t="s">
        <v>2883</v>
      </c>
      <c r="G351" s="262" t="s">
        <v>2884</v>
      </c>
      <c r="H351" s="262" t="s">
        <v>2202</v>
      </c>
      <c r="I351" s="262">
        <v>4.4940927307204534E-4</v>
      </c>
      <c r="J351" s="262">
        <v>4.5</v>
      </c>
      <c r="K351" s="262">
        <v>2.3559231590181429</v>
      </c>
      <c r="L351" s="262">
        <v>6.1956115779645193</v>
      </c>
      <c r="M351" s="262">
        <v>9.5555555555555554</v>
      </c>
      <c r="N351" s="262">
        <v>5.5850622406639001</v>
      </c>
      <c r="O351" s="262">
        <v>4.150485436893204</v>
      </c>
      <c r="P351" s="262">
        <v>2.0458295142071492</v>
      </c>
      <c r="Q351" s="262">
        <v>1.828032979976443</v>
      </c>
      <c r="R351" s="262">
        <v>1.409274193548387</v>
      </c>
      <c r="S351" s="262">
        <v>2.3388429752066116</v>
      </c>
      <c r="T351" s="262">
        <v>2.3388429752066116</v>
      </c>
      <c r="U351">
        <v>846</v>
      </c>
      <c r="V351">
        <v>1874</v>
      </c>
      <c r="W351">
        <v>2142</v>
      </c>
      <c r="X351">
        <v>673</v>
      </c>
      <c r="Y351">
        <v>1503</v>
      </c>
      <c r="Z351">
        <v>1345</v>
      </c>
      <c r="AA351">
        <v>666</v>
      </c>
      <c r="AB351">
        <v>0</v>
      </c>
      <c r="AC351">
        <v>3807</v>
      </c>
      <c r="AD351">
        <v>4415</v>
      </c>
      <c r="AE351">
        <v>13271</v>
      </c>
      <c r="AF351">
        <v>5474</v>
      </c>
      <c r="AG351">
        <v>3942</v>
      </c>
      <c r="AH351">
        <v>2251</v>
      </c>
      <c r="AI351" s="262">
        <v>1557</v>
      </c>
      <c r="AJ351" s="262">
        <v>0</v>
      </c>
      <c r="AK351" s="262">
        <v>0.58960489181561615</v>
      </c>
      <c r="AL351" s="262">
        <v>6.4675446848541859E-2</v>
      </c>
      <c r="AM351" s="262">
        <v>0.12394167450611476</v>
      </c>
      <c r="AN351" s="262">
        <v>0.15557384760112888</v>
      </c>
      <c r="AO351" s="262">
        <v>6.6204139228598302E-2</v>
      </c>
      <c r="AP351" s="262">
        <v>0.11078551565349999</v>
      </c>
      <c r="AQ351" s="262">
        <v>0.33803785545555126</v>
      </c>
      <c r="AR351" s="262">
        <v>0.32837963101396406</v>
      </c>
      <c r="AS351" s="262">
        <v>9.9931226265586218E-2</v>
      </c>
      <c r="AT351" s="262">
        <v>5.9623837574380292E-2</v>
      </c>
      <c r="AU351" s="262">
        <v>3.6300571121011871E-2</v>
      </c>
      <c r="AV351" s="262">
        <v>1.3485632269832251E-2</v>
      </c>
      <c r="AW351" s="262">
        <v>6.4886523338217265E-3</v>
      </c>
      <c r="AX351" s="262">
        <v>2.7210477528929822E-3</v>
      </c>
      <c r="AY351" s="262">
        <v>4.2460305594593786E-3</v>
      </c>
      <c r="AZ351" s="262">
        <v>5014</v>
      </c>
      <c r="BA351" s="262">
        <v>550</v>
      </c>
      <c r="BB351" s="262">
        <v>1054</v>
      </c>
      <c r="BC351" s="262">
        <v>1323</v>
      </c>
      <c r="BD351" s="262">
        <v>563</v>
      </c>
      <c r="BE351" s="262">
        <v>33443</v>
      </c>
      <c r="BF351" s="262">
        <v>1</v>
      </c>
      <c r="BG351" s="262">
        <v>2</v>
      </c>
      <c r="BH351" s="262">
        <v>3.39</v>
      </c>
      <c r="BI351" s="262">
        <v>7.9</v>
      </c>
      <c r="BJ351" s="262">
        <v>24</v>
      </c>
      <c r="BK351" s="262">
        <f t="shared" si="214"/>
        <v>33651</v>
      </c>
      <c r="BL351" s="262">
        <f t="shared" si="215"/>
        <v>208</v>
      </c>
      <c r="BM351" s="274">
        <f t="shared" si="216"/>
        <v>6.2195377208982446E-3</v>
      </c>
      <c r="BN351" s="262">
        <f t="shared" si="217"/>
        <v>2.6497390583057797E-4</v>
      </c>
      <c r="BO351" s="262">
        <f t="shared" si="204"/>
        <v>2.9065745553812904E-5</v>
      </c>
      <c r="BP351" s="262">
        <f t="shared" si="205"/>
        <v>5.5700537843125091E-5</v>
      </c>
      <c r="BQ351" s="262">
        <f t="shared" si="206"/>
        <v>6.9916329759444495E-5</v>
      </c>
      <c r="BR351" s="262">
        <f t="shared" si="207"/>
        <v>2.9752754085084844E-5</v>
      </c>
      <c r="BS351" s="262">
        <f t="shared" si="218"/>
        <v>28.352207923871841</v>
      </c>
      <c r="BT351" s="262">
        <f t="shared" si="219"/>
        <v>3.1100347742579806</v>
      </c>
      <c r="BU351" s="262">
        <f t="shared" si="220"/>
        <v>5.9599575492143844</v>
      </c>
      <c r="BV351" s="262">
        <f t="shared" si="221"/>
        <v>7.4810472842605611</v>
      </c>
      <c r="BW351" s="262">
        <f t="shared" si="222"/>
        <v>3.1835446871040785</v>
      </c>
      <c r="BX351" s="262">
        <f t="shared" si="223"/>
        <v>28.352207923871841</v>
      </c>
      <c r="BY351" s="262">
        <f t="shared" si="224"/>
        <v>6.2200695485159612</v>
      </c>
      <c r="BZ351" s="262">
        <f t="shared" si="225"/>
        <v>20.204256091836765</v>
      </c>
      <c r="CA351" s="262">
        <f t="shared" si="226"/>
        <v>59.100273545658432</v>
      </c>
      <c r="CB351" s="262">
        <f t="shared" si="227"/>
        <v>76.405072490497886</v>
      </c>
      <c r="CC351" s="262">
        <f t="shared" si="228"/>
        <v>190.28187960038088</v>
      </c>
      <c r="CD351" s="262">
        <f t="shared" si="229"/>
        <v>21.080476151045396</v>
      </c>
      <c r="CE351" s="262">
        <f t="shared" si="230"/>
        <v>64.322478512164153</v>
      </c>
      <c r="CF351" s="262">
        <f t="shared" si="231"/>
        <v>62.484693411816608</v>
      </c>
      <c r="CG351" s="262">
        <f t="shared" si="232"/>
        <v>19.015101564586697</v>
      </c>
      <c r="CH351" s="262">
        <f t="shared" si="233"/>
        <v>11.345335882640896</v>
      </c>
      <c r="CI351" s="262">
        <f t="shared" si="234"/>
        <v>6.9073409034734441</v>
      </c>
      <c r="CJ351" s="262">
        <f t="shared" si="235"/>
        <v>2.5660714559032316</v>
      </c>
      <c r="CK351" s="262">
        <f t="shared" si="236"/>
        <v>1.2346729621529962</v>
      </c>
      <c r="CL351" s="262">
        <f t="shared" si="237"/>
        <v>0.51776608090286935</v>
      </c>
      <c r="CM351" s="262">
        <f t="shared" si="238"/>
        <v>0.80794267569458733</v>
      </c>
      <c r="CN351" s="262">
        <f>CD351*parameters!J$4+CE351*parameters!K$4+CF351*parameters!L$4+CG351*parameters!M$4+CH351*parameters!N$4+CI351*parameters!O$4+CJ351*parameters!P$4+CK351*parameters!Q$4+CL351*parameters!R$4+CM351*parameters!S$4</f>
        <v>12290.714159260857</v>
      </c>
      <c r="CO351" s="262">
        <f t="shared" si="239"/>
        <v>7246.6651922076589</v>
      </c>
      <c r="CP351" s="262">
        <f t="shared" si="240"/>
        <v>794.90743033789636</v>
      </c>
      <c r="CQ351" s="262">
        <f t="shared" si="241"/>
        <v>1523.331693774805</v>
      </c>
      <c r="CR351" s="262">
        <f t="shared" si="242"/>
        <v>1912.1136915218854</v>
      </c>
      <c r="CS351" s="262">
        <f t="shared" si="243"/>
        <v>813.69615141861027</v>
      </c>
      <c r="CT351" s="349" t="s">
        <v>4757</v>
      </c>
      <c r="CU351" t="s">
        <v>4758</v>
      </c>
      <c r="CV351" t="s">
        <v>4759</v>
      </c>
      <c r="CW351">
        <v>26404</v>
      </c>
      <c r="CX351" s="262">
        <v>3.0814044407514687E-2</v>
      </c>
      <c r="CY351">
        <v>2953</v>
      </c>
      <c r="CZ351">
        <v>0.88816088000000004</v>
      </c>
      <c r="DA351">
        <v>17636</v>
      </c>
      <c r="DB351">
        <v>8398</v>
      </c>
      <c r="DC351">
        <v>191</v>
      </c>
      <c r="DD351">
        <v>140</v>
      </c>
      <c r="DE351">
        <v>18</v>
      </c>
      <c r="DF351">
        <v>21</v>
      </c>
      <c r="DG351">
        <v>15664</v>
      </c>
      <c r="DH351">
        <v>7459</v>
      </c>
      <c r="DI351">
        <v>170</v>
      </c>
      <c r="DJ351">
        <v>124</v>
      </c>
      <c r="DK351">
        <v>16</v>
      </c>
      <c r="DL351">
        <v>19</v>
      </c>
      <c r="DM351" s="262">
        <v>1972</v>
      </c>
      <c r="DN351" s="262">
        <v>939</v>
      </c>
      <c r="DO351" s="262">
        <v>21</v>
      </c>
      <c r="DP351" s="262">
        <v>16</v>
      </c>
      <c r="DQ351" s="262">
        <v>2</v>
      </c>
      <c r="DR351" s="262">
        <v>2</v>
      </c>
      <c r="DS351" s="262">
        <v>0.66792910165126496</v>
      </c>
      <c r="DT351" s="262">
        <v>0.31805787001969399</v>
      </c>
      <c r="DU351" s="262">
        <v>7.2337524617482199E-3</v>
      </c>
      <c r="DV351" s="262">
        <v>5.3022269353128317E-3</v>
      </c>
      <c r="DW351" s="262">
        <v>6.8171489168307833E-4</v>
      </c>
      <c r="DX351" s="262">
        <v>7.9533404029692473E-4</v>
      </c>
      <c r="DY351" s="262">
        <v>777.84</v>
      </c>
      <c r="DZ351" s="262">
        <v>334.41</v>
      </c>
      <c r="EA351" s="262">
        <v>3.1</v>
      </c>
      <c r="EB351" s="262">
        <v>61.47</v>
      </c>
      <c r="EC351" s="262">
        <v>10.25</v>
      </c>
      <c r="ED351" s="262">
        <v>13.26</v>
      </c>
      <c r="EE351" s="262">
        <f t="shared" si="208"/>
        <v>0.64802179400664828</v>
      </c>
      <c r="EF351" s="262">
        <f t="shared" si="209"/>
        <v>0.27859838544400295</v>
      </c>
      <c r="EG351" s="262">
        <f t="shared" si="210"/>
        <v>2.5826231119775397E-3</v>
      </c>
      <c r="EH351" s="262">
        <f t="shared" si="211"/>
        <v>5.1210916997825602E-2</v>
      </c>
      <c r="EI351" s="262">
        <f t="shared" si="212"/>
        <v>8.5393183541192848E-3</v>
      </c>
      <c r="EJ351" s="262">
        <f t="shared" si="213"/>
        <v>1.1046962085426508E-2</v>
      </c>
      <c r="EK351" s="262">
        <v>3.5390049999999999E-4</v>
      </c>
      <c r="EP351" s="262">
        <v>7.0725597957571303E-4</v>
      </c>
      <c r="EQ351" s="262">
        <v>3.5235797667303115E-2</v>
      </c>
      <c r="EU351" s="262">
        <v>551.66</v>
      </c>
    </row>
    <row r="352" spans="1:151">
      <c r="A352" s="352">
        <v>13006</v>
      </c>
      <c r="B352" s="262">
        <v>13</v>
      </c>
      <c r="C352" s="262">
        <v>0</v>
      </c>
      <c r="D352" s="262">
        <v>6</v>
      </c>
      <c r="E352" s="262" t="s">
        <v>203</v>
      </c>
      <c r="F352" s="262" t="s">
        <v>2885</v>
      </c>
      <c r="G352" s="262" t="s">
        <v>2886</v>
      </c>
      <c r="H352" s="262" t="s">
        <v>2202</v>
      </c>
      <c r="I352" s="262">
        <v>3.8852974783933173E-4</v>
      </c>
      <c r="J352" s="262">
        <v>2.7706766917293235</v>
      </c>
      <c r="K352" s="262">
        <v>2.6791366906474821</v>
      </c>
      <c r="L352" s="262">
        <v>5.7220033764772085</v>
      </c>
      <c r="M352" s="262">
        <v>5.9530864197530864</v>
      </c>
      <c r="N352" s="262">
        <v>4.4100719424460433</v>
      </c>
      <c r="O352" s="262">
        <v>1.9195402298850575</v>
      </c>
      <c r="P352" s="262">
        <v>2.2197044334975371</v>
      </c>
      <c r="Q352" s="262">
        <v>1.6774941995359629</v>
      </c>
      <c r="R352" s="262">
        <v>1.6390728476821192</v>
      </c>
      <c r="S352" s="262">
        <v>1.53125</v>
      </c>
      <c r="T352" s="262">
        <v>1.53125</v>
      </c>
      <c r="U352">
        <v>1330</v>
      </c>
      <c r="V352">
        <v>1390</v>
      </c>
      <c r="W352">
        <v>1777</v>
      </c>
      <c r="X352">
        <v>544</v>
      </c>
      <c r="Y352">
        <v>1450</v>
      </c>
      <c r="Z352">
        <v>733</v>
      </c>
      <c r="AA352">
        <v>704</v>
      </c>
      <c r="AB352">
        <v>0</v>
      </c>
      <c r="AC352">
        <v>3685</v>
      </c>
      <c r="AD352">
        <v>3724</v>
      </c>
      <c r="AE352">
        <v>10168</v>
      </c>
      <c r="AF352">
        <v>3024</v>
      </c>
      <c r="AG352">
        <v>3088</v>
      </c>
      <c r="AH352">
        <v>1218</v>
      </c>
      <c r="AI352" s="262">
        <v>1078</v>
      </c>
      <c r="AJ352" s="262">
        <v>0</v>
      </c>
      <c r="AK352" s="262">
        <v>0.52842763873775844</v>
      </c>
      <c r="AL352" s="262">
        <v>8.6099020674646351E-2</v>
      </c>
      <c r="AM352" s="262">
        <v>0.20429815016322089</v>
      </c>
      <c r="AN352" s="262">
        <v>0.14322633297062023</v>
      </c>
      <c r="AO352" s="262">
        <v>3.7948857453754078E-2</v>
      </c>
      <c r="AP352" s="262">
        <v>0.11261602198940365</v>
      </c>
      <c r="AQ352" s="262">
        <v>0.4247301119388121</v>
      </c>
      <c r="AR352" s="262">
        <v>0.24395490578815282</v>
      </c>
      <c r="AS352" s="262">
        <v>8.0866828665896506E-2</v>
      </c>
      <c r="AT352" s="262">
        <v>7.0549336732661436E-2</v>
      </c>
      <c r="AU352" s="262">
        <v>3.9756204437716609E-2</v>
      </c>
      <c r="AV352" s="262">
        <v>1.3663705533203202E-2</v>
      </c>
      <c r="AW352" s="262">
        <v>5.258335657092778E-3</v>
      </c>
      <c r="AX352" s="262">
        <v>3.9437517428195833E-3</v>
      </c>
      <c r="AY352" s="262">
        <v>4.6607975142413261E-3</v>
      </c>
      <c r="AZ352" s="262">
        <v>3885</v>
      </c>
      <c r="BA352" s="262">
        <v>633</v>
      </c>
      <c r="BB352" s="262">
        <v>1502</v>
      </c>
      <c r="BC352" s="262">
        <v>1053</v>
      </c>
      <c r="BD352" s="262">
        <v>279</v>
      </c>
      <c r="BE352" s="262">
        <v>25103</v>
      </c>
      <c r="BF352" s="262">
        <v>1</v>
      </c>
      <c r="BG352" s="262">
        <v>2</v>
      </c>
      <c r="BH352" s="262">
        <v>3.34</v>
      </c>
      <c r="BI352" s="262">
        <v>7.4</v>
      </c>
      <c r="BJ352" s="262">
        <v>26</v>
      </c>
      <c r="BK352" s="262">
        <f t="shared" si="214"/>
        <v>25214</v>
      </c>
      <c r="BL352" s="262">
        <f t="shared" si="215"/>
        <v>111</v>
      </c>
      <c r="BM352" s="274">
        <f t="shared" si="216"/>
        <v>4.4217822571007452E-3</v>
      </c>
      <c r="BN352" s="262">
        <f t="shared" si="217"/>
        <v>2.0530985723011478E-4</v>
      </c>
      <c r="BO352" s="262">
        <f t="shared" si="204"/>
        <v>3.3452030791933759E-5</v>
      </c>
      <c r="BP352" s="262">
        <f t="shared" si="205"/>
        <v>7.9375908766958148E-5</v>
      </c>
      <c r="BQ352" s="262">
        <f t="shared" si="206"/>
        <v>5.5647691033027246E-5</v>
      </c>
      <c r="BR352" s="262">
        <f t="shared" si="207"/>
        <v>1.4744260017297818E-5</v>
      </c>
      <c r="BS352" s="262">
        <f t="shared" si="218"/>
        <v>21.96815472362228</v>
      </c>
      <c r="BT352" s="262">
        <f t="shared" si="219"/>
        <v>3.5793672947369122</v>
      </c>
      <c r="BU352" s="262">
        <f t="shared" si="220"/>
        <v>8.4932222380645221</v>
      </c>
      <c r="BV352" s="262">
        <f t="shared" si="221"/>
        <v>5.954302940533915</v>
      </c>
      <c r="BW352" s="262">
        <f t="shared" si="222"/>
        <v>1.5776358218508666</v>
      </c>
      <c r="BX352" s="262">
        <f t="shared" si="223"/>
        <v>21.96815472362228</v>
      </c>
      <c r="BY352" s="262">
        <f t="shared" si="224"/>
        <v>7.1587345894738244</v>
      </c>
      <c r="BZ352" s="262">
        <f t="shared" si="225"/>
        <v>28.367362275135502</v>
      </c>
      <c r="CA352" s="262">
        <f t="shared" si="226"/>
        <v>44.061841759950973</v>
      </c>
      <c r="CB352" s="262">
        <f t="shared" si="227"/>
        <v>41.018531368122531</v>
      </c>
      <c r="CC352" s="262">
        <f t="shared" si="228"/>
        <v>142.5746247163051</v>
      </c>
      <c r="CD352" s="262">
        <f t="shared" si="229"/>
        <v>16.056187072182389</v>
      </c>
      <c r="CE352" s="262">
        <f t="shared" si="230"/>
        <v>60.555736315390391</v>
      </c>
      <c r="CF352" s="262">
        <f t="shared" si="231"/>
        <v>34.781779140447455</v>
      </c>
      <c r="CG352" s="262">
        <f t="shared" si="232"/>
        <v>11.529557749037938</v>
      </c>
      <c r="CH352" s="262">
        <f t="shared" si="233"/>
        <v>10.058545208643443</v>
      </c>
      <c r="CI352" s="262">
        <f t="shared" si="234"/>
        <v>5.6682259278521485</v>
      </c>
      <c r="CJ352" s="262">
        <f t="shared" si="235"/>
        <v>1.9480976886305479</v>
      </c>
      <c r="CK352" s="262">
        <f t="shared" si="236"/>
        <v>0.74970523294236835</v>
      </c>
      <c r="CL352" s="262">
        <f t="shared" si="237"/>
        <v>0.56227892470677621</v>
      </c>
      <c r="CM352" s="262">
        <f t="shared" si="238"/>
        <v>0.66451145647164467</v>
      </c>
      <c r="CN352" s="262">
        <f>CD352*parameters!J$4+CE352*parameters!K$4+CF352*parameters!L$4+CG352*parameters!M$4+CH352*parameters!N$4+CI352*parameters!O$4+CJ352*parameters!P$4+CK352*parameters!Q$4+CL352*parameters!R$4+CM352*parameters!S$4</f>
        <v>8946.5108443710851</v>
      </c>
      <c r="CO352" s="262">
        <f t="shared" si="239"/>
        <v>4727.5836004327621</v>
      </c>
      <c r="CP352" s="262">
        <f t="shared" si="240"/>
        <v>770.28582215545384</v>
      </c>
      <c r="CQ352" s="262">
        <f t="shared" si="241"/>
        <v>1827.7556159202081</v>
      </c>
      <c r="CR352" s="262">
        <f t="shared" si="242"/>
        <v>1281.3759411211579</v>
      </c>
      <c r="CS352" s="262">
        <f t="shared" si="243"/>
        <v>339.50986474150335</v>
      </c>
      <c r="CT352" s="349" t="s">
        <v>4760</v>
      </c>
      <c r="CU352" t="s">
        <v>4761</v>
      </c>
      <c r="CV352" t="s">
        <v>4762</v>
      </c>
      <c r="CW352">
        <v>19562</v>
      </c>
      <c r="CX352" s="262">
        <v>2.2829281044531219E-2</v>
      </c>
      <c r="CY352">
        <v>1586</v>
      </c>
      <c r="CZ352">
        <v>0.91892445</v>
      </c>
      <c r="DA352">
        <v>12796</v>
      </c>
      <c r="DB352">
        <v>6461</v>
      </c>
      <c r="DC352">
        <v>210</v>
      </c>
      <c r="DD352">
        <v>65</v>
      </c>
      <c r="DE352">
        <v>14</v>
      </c>
      <c r="DF352">
        <v>15</v>
      </c>
      <c r="DG352">
        <v>11759</v>
      </c>
      <c r="DH352">
        <v>5937</v>
      </c>
      <c r="DI352">
        <v>193</v>
      </c>
      <c r="DJ352">
        <v>60</v>
      </c>
      <c r="DK352">
        <v>13</v>
      </c>
      <c r="DL352">
        <v>14</v>
      </c>
      <c r="DM352" s="262">
        <v>1037</v>
      </c>
      <c r="DN352" s="262">
        <v>524</v>
      </c>
      <c r="DO352" s="262">
        <v>17</v>
      </c>
      <c r="DP352" s="262">
        <v>5</v>
      </c>
      <c r="DQ352" s="262">
        <v>1</v>
      </c>
      <c r="DR352" s="262">
        <v>1</v>
      </c>
      <c r="DS352" s="262">
        <v>0.65412534505674269</v>
      </c>
      <c r="DT352" s="262">
        <v>0.33028320212657192</v>
      </c>
      <c r="DU352" s="262">
        <v>1.0735098660668643E-2</v>
      </c>
      <c r="DV352" s="262">
        <v>3.322768633064104E-3</v>
      </c>
      <c r="DW352" s="262">
        <v>7.1567324404457622E-4</v>
      </c>
      <c r="DX352" s="262">
        <v>7.6679276147633162E-4</v>
      </c>
      <c r="DY352" s="262">
        <v>576.29</v>
      </c>
      <c r="DZ352" s="262">
        <v>247.75</v>
      </c>
      <c r="EA352" s="262">
        <v>2.2999999999999998</v>
      </c>
      <c r="EB352" s="262">
        <v>45.55</v>
      </c>
      <c r="EC352" s="262">
        <v>7.6</v>
      </c>
      <c r="ED352" s="262">
        <v>9.84</v>
      </c>
      <c r="EE352" s="262">
        <f t="shared" si="208"/>
        <v>0.64800467767870196</v>
      </c>
      <c r="EF352" s="262">
        <f t="shared" si="209"/>
        <v>0.2785805044246793</v>
      </c>
      <c r="EG352" s="262">
        <f t="shared" si="210"/>
        <v>2.5862165900172041E-3</v>
      </c>
      <c r="EH352" s="262">
        <f t="shared" si="211"/>
        <v>5.1218332902297235E-2</v>
      </c>
      <c r="EI352" s="262">
        <f t="shared" si="212"/>
        <v>8.5457591670133701E-3</v>
      </c>
      <c r="EJ352" s="262">
        <f t="shared" si="213"/>
        <v>1.1064509237290994E-2</v>
      </c>
      <c r="EK352" s="262">
        <v>2.6220189999999997E-4</v>
      </c>
      <c r="EP352" s="262">
        <v>5.2946018686423843E-4</v>
      </c>
      <c r="EQ352" s="262">
        <v>2.6377934660139057E-2</v>
      </c>
      <c r="EU352" s="262">
        <v>412.98</v>
      </c>
    </row>
    <row r="353" spans="1:151">
      <c r="A353" s="352">
        <v>13051</v>
      </c>
      <c r="B353" s="262">
        <v>13</v>
      </c>
      <c r="C353" s="262">
        <v>0</v>
      </c>
      <c r="D353" s="262">
        <v>51</v>
      </c>
      <c r="E353" s="262" t="s">
        <v>203</v>
      </c>
      <c r="F353" s="262" t="s">
        <v>2887</v>
      </c>
      <c r="G353" s="262" t="s">
        <v>2888</v>
      </c>
      <c r="H353" s="262" t="s">
        <v>2202</v>
      </c>
      <c r="I353" s="262">
        <v>1.8558214302059049E-3</v>
      </c>
      <c r="J353" s="262">
        <v>1.6199281867145421</v>
      </c>
      <c r="K353" s="262">
        <v>1.5194414019715226</v>
      </c>
      <c r="L353" s="262">
        <v>2.1486513093128567</v>
      </c>
      <c r="M353" s="262">
        <v>2.1731528482797517</v>
      </c>
      <c r="N353" s="262">
        <v>1.7868217054263567</v>
      </c>
      <c r="O353" s="262">
        <v>1.394654466650614</v>
      </c>
      <c r="P353" s="262">
        <v>1.4579211101117822</v>
      </c>
      <c r="Q353" s="262">
        <v>1.3471534653465347</v>
      </c>
      <c r="R353" s="262">
        <v>1.2220657276995306</v>
      </c>
      <c r="S353" s="262">
        <v>1.1935483870967742</v>
      </c>
      <c r="T353" s="262">
        <v>1.1935483870967742</v>
      </c>
      <c r="U353">
        <v>5570</v>
      </c>
      <c r="V353">
        <v>3652</v>
      </c>
      <c r="W353">
        <v>5079</v>
      </c>
      <c r="X353">
        <v>2805</v>
      </c>
      <c r="Y353">
        <v>11936</v>
      </c>
      <c r="Z353">
        <v>5362</v>
      </c>
      <c r="AA353">
        <v>3922</v>
      </c>
      <c r="AB353">
        <v>0</v>
      </c>
      <c r="AC353">
        <v>9023</v>
      </c>
      <c r="AD353">
        <v>5549</v>
      </c>
      <c r="AE353">
        <v>10913</v>
      </c>
      <c r="AF353">
        <v>5697</v>
      </c>
      <c r="AG353">
        <v>17139</v>
      </c>
      <c r="AH353">
        <v>6957</v>
      </c>
      <c r="AI353" s="262">
        <v>4681</v>
      </c>
      <c r="AJ353" s="262">
        <v>0</v>
      </c>
      <c r="AK353" s="262">
        <v>0.79067118489620414</v>
      </c>
      <c r="AL353" s="262">
        <v>0.10627331491870035</v>
      </c>
      <c r="AM353" s="262">
        <v>6.9425064783438226E-2</v>
      </c>
      <c r="AN353" s="262">
        <v>2.725175840760885E-2</v>
      </c>
      <c r="AO353" s="262">
        <v>6.3786769940484666E-3</v>
      </c>
      <c r="AP353" s="262">
        <v>4.0442551978478146E-2</v>
      </c>
      <c r="AQ353" s="262">
        <v>0.17477596251492097</v>
      </c>
      <c r="AR353" s="262">
        <v>0.21707138912148799</v>
      </c>
      <c r="AS353" s="262">
        <v>0.14602077357515722</v>
      </c>
      <c r="AT353" s="262">
        <v>0.16585009531614672</v>
      </c>
      <c r="AU353" s="262">
        <v>0.13969605729658466</v>
      </c>
      <c r="AV353" s="262">
        <v>5.5229916798802757E-2</v>
      </c>
      <c r="AW353" s="262">
        <v>2.6154038019562079E-2</v>
      </c>
      <c r="AX353" s="262">
        <v>1.4644836002779311E-2</v>
      </c>
      <c r="AY353" s="262">
        <v>2.0114379376080103E-2</v>
      </c>
      <c r="AZ353" s="262">
        <v>27766</v>
      </c>
      <c r="BA353" s="262">
        <v>3732</v>
      </c>
      <c r="BB353" s="262">
        <v>2438</v>
      </c>
      <c r="BC353" s="262">
        <v>957</v>
      </c>
      <c r="BD353" s="262">
        <v>224</v>
      </c>
      <c r="BE353" s="262">
        <v>56129</v>
      </c>
      <c r="BF353" s="262">
        <v>1</v>
      </c>
      <c r="BG353" s="262">
        <v>2</v>
      </c>
      <c r="BH353" s="262">
        <v>3.88</v>
      </c>
      <c r="BI353" s="262">
        <v>8</v>
      </c>
      <c r="BJ353" s="262">
        <v>17</v>
      </c>
      <c r="BK353" s="262">
        <f t="shared" si="214"/>
        <v>56153</v>
      </c>
      <c r="BL353" s="262">
        <f t="shared" si="215"/>
        <v>24</v>
      </c>
      <c r="BM353" s="274">
        <f t="shared" si="216"/>
        <v>4.2758645263589234E-4</v>
      </c>
      <c r="BN353" s="262">
        <f t="shared" si="217"/>
        <v>1.467344529176671E-3</v>
      </c>
      <c r="BO353" s="262">
        <f t="shared" si="204"/>
        <v>1.9722429528514502E-4</v>
      </c>
      <c r="BP353" s="262">
        <f t="shared" si="205"/>
        <v>1.2884052301853792E-4</v>
      </c>
      <c r="BQ353" s="262">
        <f t="shared" si="206"/>
        <v>5.0574397263634451E-5</v>
      </c>
      <c r="BR353" s="262">
        <f t="shared" si="207"/>
        <v>1.1837685461916528E-5</v>
      </c>
      <c r="BS353" s="262">
        <f t="shared" si="218"/>
        <v>157.00586462190381</v>
      </c>
      <c r="BT353" s="262">
        <f t="shared" si="219"/>
        <v>21.102999595510518</v>
      </c>
      <c r="BU353" s="262">
        <f t="shared" si="220"/>
        <v>13.785935962983558</v>
      </c>
      <c r="BV353" s="262">
        <f t="shared" si="221"/>
        <v>5.4114605072088864</v>
      </c>
      <c r="BW353" s="262">
        <f t="shared" si="222"/>
        <v>1.2666323444250684</v>
      </c>
      <c r="BX353" s="262">
        <f t="shared" si="223"/>
        <v>157.00586462190381</v>
      </c>
      <c r="BY353" s="262">
        <f t="shared" si="224"/>
        <v>42.205999191021036</v>
      </c>
      <c r="BZ353" s="262">
        <f t="shared" si="225"/>
        <v>53.489431536376202</v>
      </c>
      <c r="CA353" s="262">
        <f t="shared" si="226"/>
        <v>43.291684057671091</v>
      </c>
      <c r="CB353" s="262">
        <f t="shared" si="227"/>
        <v>21.532749855226164</v>
      </c>
      <c r="CC353" s="262">
        <f t="shared" si="228"/>
        <v>317.5257292621983</v>
      </c>
      <c r="CD353" s="262">
        <f t="shared" si="229"/>
        <v>12.841550810190634</v>
      </c>
      <c r="CE353" s="262">
        <f t="shared" si="230"/>
        <v>55.495864955052916</v>
      </c>
      <c r="CF353" s="262">
        <f t="shared" si="231"/>
        <v>68.92575113275889</v>
      </c>
      <c r="CG353" s="262">
        <f t="shared" si="232"/>
        <v>46.365352616882127</v>
      </c>
      <c r="CH353" s="262">
        <f t="shared" si="233"/>
        <v>52.661672463464583</v>
      </c>
      <c r="CI353" s="262">
        <f t="shared" si="234"/>
        <v>44.357092468151883</v>
      </c>
      <c r="CJ353" s="262">
        <f t="shared" si="235"/>
        <v>17.536919608630381</v>
      </c>
      <c r="CK353" s="262">
        <f t="shared" si="236"/>
        <v>8.3045799953127091</v>
      </c>
      <c r="CL353" s="262">
        <f t="shared" si="237"/>
        <v>4.6501122317077979</v>
      </c>
      <c r="CM353" s="262">
        <f t="shared" si="238"/>
        <v>6.3868329800463561</v>
      </c>
      <c r="CN353" s="262">
        <f>CD353*parameters!J$4+CE353*parameters!K$4+CF353*parameters!L$4+CG353*parameters!M$4+CH353*parameters!N$4+CI353*parameters!O$4+CJ353*parameters!P$4+CK353*parameters!Q$4+CL353*parameters!R$4+CM353*parameters!S$4</f>
        <v>29338.446229966608</v>
      </c>
      <c r="CO353" s="262">
        <f t="shared" si="239"/>
        <v>23197.06404366127</v>
      </c>
      <c r="CP353" s="262">
        <f t="shared" si="240"/>
        <v>3117.8939354225981</v>
      </c>
      <c r="CQ353" s="262">
        <f t="shared" si="241"/>
        <v>2036.8235301608509</v>
      </c>
      <c r="CR353" s="262">
        <f t="shared" si="242"/>
        <v>799.5242487136727</v>
      </c>
      <c r="CS353" s="262">
        <f t="shared" si="243"/>
        <v>187.14047200821597</v>
      </c>
      <c r="CT353" s="349" t="s">
        <v>4763</v>
      </c>
      <c r="CU353" t="s">
        <v>4764</v>
      </c>
      <c r="CV353" t="s">
        <v>4765</v>
      </c>
      <c r="CW353">
        <v>72685</v>
      </c>
      <c r="CX353" s="262">
        <v>8.4824981736108362E-2</v>
      </c>
      <c r="CY353">
        <v>5536</v>
      </c>
      <c r="CZ353">
        <v>0.92383572999999997</v>
      </c>
      <c r="DA353">
        <v>46356</v>
      </c>
      <c r="DB353">
        <v>25310</v>
      </c>
      <c r="DC353">
        <v>574</v>
      </c>
      <c r="DD353">
        <v>333</v>
      </c>
      <c r="DE353">
        <v>60</v>
      </c>
      <c r="DF353">
        <v>51</v>
      </c>
      <c r="DG353">
        <v>42829</v>
      </c>
      <c r="DH353">
        <v>23381</v>
      </c>
      <c r="DI353">
        <v>536</v>
      </c>
      <c r="DJ353">
        <v>309</v>
      </c>
      <c r="DK353">
        <v>59</v>
      </c>
      <c r="DL353">
        <v>50</v>
      </c>
      <c r="DM353" s="262">
        <v>3527</v>
      </c>
      <c r="DN353" s="262">
        <v>1929</v>
      </c>
      <c r="DO353" s="262">
        <v>38</v>
      </c>
      <c r="DP353" s="262">
        <v>24</v>
      </c>
      <c r="DQ353" s="262">
        <v>1</v>
      </c>
      <c r="DR353" s="262">
        <v>1</v>
      </c>
      <c r="DS353" s="262">
        <v>0.63776570131388866</v>
      </c>
      <c r="DT353" s="262">
        <v>0.34821489991057303</v>
      </c>
      <c r="DU353" s="262">
        <v>7.8970901836692576E-3</v>
      </c>
      <c r="DV353" s="262">
        <v>4.5814129462750227E-3</v>
      </c>
      <c r="DW353" s="262">
        <v>8.2547981013964369E-4</v>
      </c>
      <c r="DX353" s="262">
        <v>7.0165783861869712E-4</v>
      </c>
      <c r="DY353" s="262">
        <v>2141.25</v>
      </c>
      <c r="DZ353" s="262">
        <v>920.57</v>
      </c>
      <c r="EA353" s="262">
        <v>8.5399999999999991</v>
      </c>
      <c r="EB353" s="262">
        <v>169.24</v>
      </c>
      <c r="EC353" s="262">
        <v>28.24</v>
      </c>
      <c r="ED353" s="262">
        <v>36.53</v>
      </c>
      <c r="EE353" s="262">
        <f t="shared" si="208"/>
        <v>0.64800551996295808</v>
      </c>
      <c r="EF353" s="262">
        <f t="shared" si="209"/>
        <v>0.27859168313475791</v>
      </c>
      <c r="EG353" s="262">
        <f t="shared" si="210"/>
        <v>2.5844563411482366E-3</v>
      </c>
      <c r="EH353" s="262">
        <f t="shared" si="211"/>
        <v>5.1217024727860376E-2</v>
      </c>
      <c r="EI353" s="262">
        <f t="shared" si="212"/>
        <v>8.5462584395815232E-3</v>
      </c>
      <c r="EJ353" s="262">
        <f t="shared" si="213"/>
        <v>1.1055057393693805E-2</v>
      </c>
      <c r="EK353" s="262">
        <v>9.7422990000000005E-4</v>
      </c>
      <c r="EP353" s="262">
        <v>1.4418900925778615E-3</v>
      </c>
      <c r="EQ353" s="262">
        <v>7.1835585739467897E-2</v>
      </c>
      <c r="EU353" s="262">
        <v>1124.67</v>
      </c>
    </row>
    <row r="354" spans="1:151">
      <c r="A354" s="352">
        <v>13052</v>
      </c>
      <c r="B354" s="262">
        <v>13</v>
      </c>
      <c r="C354" s="262">
        <v>0</v>
      </c>
      <c r="D354" s="262">
        <v>52</v>
      </c>
      <c r="E354" s="262" t="s">
        <v>203</v>
      </c>
      <c r="F354" s="262" t="s">
        <v>2889</v>
      </c>
      <c r="G354" s="262" t="s">
        <v>2890</v>
      </c>
      <c r="H354" s="262" t="s">
        <v>2202</v>
      </c>
      <c r="I354" s="262">
        <v>1.2258874538396325E-3</v>
      </c>
      <c r="J354" s="262">
        <v>1.47264631043257</v>
      </c>
      <c r="K354" s="262">
        <v>1.3929775838127356</v>
      </c>
      <c r="L354" s="262">
        <v>2.5003598416696655</v>
      </c>
      <c r="M354" s="262">
        <v>2.3604240282685511</v>
      </c>
      <c r="N354" s="262">
        <v>2.0341997264021887</v>
      </c>
      <c r="O354" s="262">
        <v>1.4718844984802431</v>
      </c>
      <c r="P354" s="262">
        <v>1.4662471395881007</v>
      </c>
      <c r="Q354" s="262">
        <v>1.4869431643625193</v>
      </c>
      <c r="R354" s="262">
        <v>1.4092307692307693</v>
      </c>
      <c r="S354" s="262">
        <v>1.2016129032258065</v>
      </c>
      <c r="T354" s="262">
        <v>1.2016129032258065</v>
      </c>
      <c r="U354">
        <v>6288</v>
      </c>
      <c r="V354">
        <v>5041</v>
      </c>
      <c r="W354">
        <v>5558</v>
      </c>
      <c r="X354">
        <v>2146</v>
      </c>
      <c r="Y354">
        <v>3064</v>
      </c>
      <c r="Z354">
        <v>976</v>
      </c>
      <c r="AA354">
        <v>682</v>
      </c>
      <c r="AB354">
        <v>0</v>
      </c>
      <c r="AC354">
        <v>9260</v>
      </c>
      <c r="AD354">
        <v>7022</v>
      </c>
      <c r="AE354">
        <v>13897</v>
      </c>
      <c r="AF354">
        <v>4827</v>
      </c>
      <c r="AG354">
        <v>4500</v>
      </c>
      <c r="AH354">
        <v>1426</v>
      </c>
      <c r="AI354" s="262">
        <v>820</v>
      </c>
      <c r="AJ354" s="262">
        <v>0</v>
      </c>
      <c r="AK354" s="262">
        <v>0.76971160063801358</v>
      </c>
      <c r="AL354" s="262">
        <v>0.10311678234254429</v>
      </c>
      <c r="AM354" s="262">
        <v>7.2380049144285905E-2</v>
      </c>
      <c r="AN354" s="262">
        <v>5.1687718239427513E-2</v>
      </c>
      <c r="AO354" s="262">
        <v>3.1038496357287579E-3</v>
      </c>
      <c r="AP354" s="262">
        <v>4.8830359533604345E-2</v>
      </c>
      <c r="AQ354" s="262">
        <v>0.24860641172318104</v>
      </c>
      <c r="AR354" s="262">
        <v>0.24717022467807503</v>
      </c>
      <c r="AS354" s="262">
        <v>0.14936345269102505</v>
      </c>
      <c r="AT354" s="262">
        <v>0.13193447092329788</v>
      </c>
      <c r="AU354" s="262">
        <v>9.6224532022102668E-2</v>
      </c>
      <c r="AV354" s="262">
        <v>3.5685596747888321E-2</v>
      </c>
      <c r="AW354" s="262">
        <v>1.5627662423017941E-2</v>
      </c>
      <c r="AX354" s="262">
        <v>1.1319101287699911E-2</v>
      </c>
      <c r="AY354" s="262">
        <v>1.5238187970107836E-2</v>
      </c>
      <c r="AZ354" s="262">
        <v>17855</v>
      </c>
      <c r="BA354" s="262">
        <v>2392</v>
      </c>
      <c r="BB354" s="262">
        <v>1679</v>
      </c>
      <c r="BC354" s="262">
        <v>1199</v>
      </c>
      <c r="BD354" s="262">
        <v>72</v>
      </c>
      <c r="BE354" s="262">
        <v>41081</v>
      </c>
      <c r="BF354" s="262">
        <v>1</v>
      </c>
      <c r="BG354" s="262">
        <v>2</v>
      </c>
      <c r="BH354" s="262">
        <v>3.32</v>
      </c>
      <c r="BI354" s="262">
        <v>9.6</v>
      </c>
      <c r="BJ354" s="262">
        <v>19</v>
      </c>
      <c r="BK354" s="262">
        <f t="shared" si="214"/>
        <v>41092</v>
      </c>
      <c r="BL354" s="262">
        <f t="shared" si="215"/>
        <v>11</v>
      </c>
      <c r="BM354" s="274">
        <f t="shared" si="216"/>
        <v>2.677636863756968E-4</v>
      </c>
      <c r="BN354" s="262">
        <f t="shared" si="217"/>
        <v>9.4357979429696246E-4</v>
      </c>
      <c r="BO354" s="262">
        <f t="shared" si="204"/>
        <v>1.2640956975403721E-4</v>
      </c>
      <c r="BP354" s="262">
        <f t="shared" si="205"/>
        <v>8.872979415427611E-5</v>
      </c>
      <c r="BQ354" s="262">
        <f t="shared" si="206"/>
        <v>6.3363325307312131E-5</v>
      </c>
      <c r="BR354" s="262">
        <f t="shared" si="207"/>
        <v>3.804970327044598E-6</v>
      </c>
      <c r="BS354" s="262">
        <f t="shared" si="218"/>
        <v>100.96303798977499</v>
      </c>
      <c r="BT354" s="262">
        <f t="shared" si="219"/>
        <v>13.525823963681981</v>
      </c>
      <c r="BU354" s="262">
        <f t="shared" si="220"/>
        <v>9.4940879745075435</v>
      </c>
      <c r="BV354" s="262">
        <f t="shared" si="221"/>
        <v>6.779875807882398</v>
      </c>
      <c r="BW354" s="262">
        <f t="shared" si="222"/>
        <v>0.40713182499377198</v>
      </c>
      <c r="BX354" s="262">
        <f t="shared" si="223"/>
        <v>100.96303798977499</v>
      </c>
      <c r="BY354" s="262">
        <f t="shared" si="224"/>
        <v>27.051647927363963</v>
      </c>
      <c r="BZ354" s="262">
        <f t="shared" si="225"/>
        <v>31.520372075365042</v>
      </c>
      <c r="CA354" s="262">
        <f t="shared" si="226"/>
        <v>65.086807755671018</v>
      </c>
      <c r="CB354" s="262">
        <f t="shared" si="227"/>
        <v>7.7355046748816676</v>
      </c>
      <c r="CC354" s="262">
        <f t="shared" si="228"/>
        <v>232.35737042305669</v>
      </c>
      <c r="CD354" s="262">
        <f t="shared" si="229"/>
        <v>11.346093938040744</v>
      </c>
      <c r="CE354" s="262">
        <f t="shared" si="230"/>
        <v>57.765532098310125</v>
      </c>
      <c r="CF354" s="262">
        <f t="shared" si="231"/>
        <v>57.431823453073626</v>
      </c>
      <c r="CG354" s="262">
        <f t="shared" si="232"/>
        <v>34.705699104595212</v>
      </c>
      <c r="CH354" s="262">
        <f t="shared" si="233"/>
        <v>30.65594673189473</v>
      </c>
      <c r="CI354" s="262">
        <f t="shared" si="234"/>
        <v>22.358479230844992</v>
      </c>
      <c r="CJ354" s="262">
        <f t="shared" si="235"/>
        <v>8.291811422316913</v>
      </c>
      <c r="CK354" s="262">
        <f t="shared" si="236"/>
        <v>3.6312025464716635</v>
      </c>
      <c r="CL354" s="262">
        <f t="shared" si="237"/>
        <v>2.630076610762186</v>
      </c>
      <c r="CM354" s="262">
        <f t="shared" si="238"/>
        <v>3.5407052867465127</v>
      </c>
      <c r="CN354" s="262">
        <f>CD354*parameters!J$4+CE354*parameters!K$4+CF354*parameters!L$4+CG354*parameters!M$4+CH354*parameters!N$4+CI354*parameters!O$4+CJ354*parameters!P$4+CK354*parameters!Q$4+CL354*parameters!R$4+CM354*parameters!S$4</f>
        <v>19168.026619628476</v>
      </c>
      <c r="CO354" s="262">
        <f t="shared" si="239"/>
        <v>14753.852450466287</v>
      </c>
      <c r="CP354" s="262">
        <f t="shared" si="240"/>
        <v>1976.5452288723245</v>
      </c>
      <c r="CQ354" s="262">
        <f t="shared" si="241"/>
        <v>1387.3827087276895</v>
      </c>
      <c r="CR354" s="262">
        <f t="shared" si="242"/>
        <v>990.75155912120283</v>
      </c>
      <c r="CS354" s="262">
        <f t="shared" si="243"/>
        <v>59.494672440972977</v>
      </c>
      <c r="CT354" s="349" t="s">
        <v>4766</v>
      </c>
      <c r="CU354" t="s">
        <v>4767</v>
      </c>
      <c r="CV354" t="s">
        <v>4768</v>
      </c>
      <c r="CW354">
        <v>40169</v>
      </c>
      <c r="CX354" s="262">
        <v>4.6878099901736761E-2</v>
      </c>
      <c r="CY354">
        <v>2271</v>
      </c>
      <c r="CZ354">
        <v>0.94346386999999998</v>
      </c>
      <c r="DA354">
        <v>26878</v>
      </c>
      <c r="DB354">
        <v>12738</v>
      </c>
      <c r="DC354">
        <v>297</v>
      </c>
      <c r="DD354">
        <v>208</v>
      </c>
      <c r="DE354">
        <v>10</v>
      </c>
      <c r="DF354">
        <v>13</v>
      </c>
      <c r="DG354">
        <v>25358</v>
      </c>
      <c r="DH354">
        <v>12013</v>
      </c>
      <c r="DI354">
        <v>285</v>
      </c>
      <c r="DJ354">
        <v>199</v>
      </c>
      <c r="DK354">
        <v>10</v>
      </c>
      <c r="DL354">
        <v>13</v>
      </c>
      <c r="DM354" s="262">
        <v>1520</v>
      </c>
      <c r="DN354" s="262">
        <v>725</v>
      </c>
      <c r="DO354" s="262">
        <v>12</v>
      </c>
      <c r="DP354" s="262">
        <v>9</v>
      </c>
      <c r="DQ354" s="262">
        <v>0</v>
      </c>
      <c r="DR354" s="262">
        <v>0</v>
      </c>
      <c r="DS354" s="262">
        <v>0.66912295551295775</v>
      </c>
      <c r="DT354" s="262">
        <v>0.31711020936543105</v>
      </c>
      <c r="DU354" s="262">
        <v>7.3937613582613455E-3</v>
      </c>
      <c r="DV354" s="262">
        <v>5.1781224327217502E-3</v>
      </c>
      <c r="DW354" s="262">
        <v>2.489481938808534E-4</v>
      </c>
      <c r="DX354" s="262">
        <v>3.2363265204510939E-4</v>
      </c>
      <c r="DY354" s="262">
        <v>1183.3499999999999</v>
      </c>
      <c r="DZ354" s="262">
        <v>508.74</v>
      </c>
      <c r="EA354" s="262">
        <v>4.72</v>
      </c>
      <c r="EB354" s="262">
        <v>93.54</v>
      </c>
      <c r="EC354" s="262">
        <v>15.61</v>
      </c>
      <c r="ED354" s="262">
        <v>20.18</v>
      </c>
      <c r="EE354" s="262">
        <f t="shared" si="208"/>
        <v>0.6480061769634311</v>
      </c>
      <c r="EF354" s="262">
        <f t="shared" si="209"/>
        <v>0.27858762197859971</v>
      </c>
      <c r="EG354" s="262">
        <f t="shared" si="210"/>
        <v>2.5846868257636325E-3</v>
      </c>
      <c r="EH354" s="262">
        <f t="shared" si="211"/>
        <v>5.1222797813968268E-2</v>
      </c>
      <c r="EI354" s="262">
        <f t="shared" si="212"/>
        <v>8.5480850318157432E-3</v>
      </c>
      <c r="EJ354" s="262">
        <f t="shared" si="213"/>
        <v>1.1050631386421633E-2</v>
      </c>
      <c r="EK354" s="262">
        <v>5.3840099999999998E-4</v>
      </c>
      <c r="EP354" s="262">
        <v>9.6711136892325283E-4</v>
      </c>
      <c r="EQ354" s="262">
        <v>4.8181905139312114E-2</v>
      </c>
      <c r="EU354" s="262">
        <v>754.35</v>
      </c>
    </row>
    <row r="355" spans="1:151">
      <c r="A355" s="352">
        <v>13053</v>
      </c>
      <c r="B355" s="262">
        <v>13</v>
      </c>
      <c r="C355" s="262">
        <v>0</v>
      </c>
      <c r="D355" s="262">
        <v>53</v>
      </c>
      <c r="E355" s="262" t="s">
        <v>203</v>
      </c>
      <c r="F355" s="262" t="s">
        <v>2891</v>
      </c>
      <c r="G355" s="262" t="s">
        <v>2892</v>
      </c>
      <c r="H355" s="262" t="s">
        <v>2202</v>
      </c>
      <c r="I355" s="262">
        <v>1.3636590877647058E-3</v>
      </c>
      <c r="J355" s="262">
        <v>1.6905906061075802</v>
      </c>
      <c r="K355" s="262">
        <v>1.6436739210623386</v>
      </c>
      <c r="L355" s="262">
        <v>2.6493731918997105</v>
      </c>
      <c r="M355" s="262">
        <v>2.7921225382932167</v>
      </c>
      <c r="N355" s="262">
        <v>2.9020202020202022</v>
      </c>
      <c r="O355" s="262">
        <v>1.5944412932501417</v>
      </c>
      <c r="P355" s="262">
        <v>1.7599214145383104</v>
      </c>
      <c r="Q355" s="262">
        <v>1.3658291457286431</v>
      </c>
      <c r="R355" s="262">
        <v>1.5334773218142548</v>
      </c>
      <c r="S355" s="262">
        <v>1.4814814814814814</v>
      </c>
      <c r="T355" s="262">
        <v>1.4814814814814814</v>
      </c>
      <c r="U355">
        <v>6451</v>
      </c>
      <c r="V355">
        <v>5422</v>
      </c>
      <c r="W355">
        <v>5185</v>
      </c>
      <c r="X355">
        <v>2818</v>
      </c>
      <c r="Y355">
        <v>4308</v>
      </c>
      <c r="Z355">
        <v>1458</v>
      </c>
      <c r="AA355">
        <v>891</v>
      </c>
      <c r="AB355">
        <v>0</v>
      </c>
      <c r="AC355">
        <v>10906</v>
      </c>
      <c r="AD355">
        <v>8912</v>
      </c>
      <c r="AE355">
        <v>13737</v>
      </c>
      <c r="AF355">
        <v>7977</v>
      </c>
      <c r="AG355">
        <v>7290</v>
      </c>
      <c r="AH355">
        <v>2069</v>
      </c>
      <c r="AI355" s="262">
        <v>1320</v>
      </c>
      <c r="AJ355" s="262">
        <v>0</v>
      </c>
      <c r="AK355" s="262">
        <v>0.72050844830258876</v>
      </c>
      <c r="AL355" s="262">
        <v>0.11866377305844056</v>
      </c>
      <c r="AM355" s="262">
        <v>9.7853046039373739E-2</v>
      </c>
      <c r="AN355" s="262">
        <v>5.7898000310029452E-2</v>
      </c>
      <c r="AO355" s="262">
        <v>5.0767322895675093E-3</v>
      </c>
      <c r="AP355" s="262">
        <v>6.4422757231425168E-2</v>
      </c>
      <c r="AQ355" s="262">
        <v>0.26850638555866302</v>
      </c>
      <c r="AR355" s="262">
        <v>0.23656881343998748</v>
      </c>
      <c r="AS355" s="262">
        <v>0.138057147327453</v>
      </c>
      <c r="AT355" s="262">
        <v>0.12864993839353817</v>
      </c>
      <c r="AU355" s="262">
        <v>9.0180125559836496E-2</v>
      </c>
      <c r="AV355" s="262">
        <v>3.3697756742484992E-2</v>
      </c>
      <c r="AW355" s="262">
        <v>1.4707320412274355E-2</v>
      </c>
      <c r="AX355" s="262">
        <v>8.7031350843910747E-3</v>
      </c>
      <c r="AY355" s="262">
        <v>1.6506620249946216E-2</v>
      </c>
      <c r="AZ355" s="262">
        <v>18592</v>
      </c>
      <c r="BA355" s="262">
        <v>3062</v>
      </c>
      <c r="BB355" s="262">
        <v>2525</v>
      </c>
      <c r="BC355" s="262">
        <v>1494</v>
      </c>
      <c r="BD355" s="262">
        <v>131</v>
      </c>
      <c r="BE355" s="262">
        <v>51131</v>
      </c>
      <c r="BF355" s="262">
        <v>1</v>
      </c>
      <c r="BG355" s="262">
        <v>2</v>
      </c>
      <c r="BH355" s="262">
        <v>3.83</v>
      </c>
      <c r="BI355" s="262">
        <v>7.2</v>
      </c>
      <c r="BJ355" s="262">
        <v>46</v>
      </c>
      <c r="BK355" s="262">
        <f t="shared" si="214"/>
        <v>51170</v>
      </c>
      <c r="BL355" s="262">
        <f t="shared" si="215"/>
        <v>39</v>
      </c>
      <c r="BM355" s="274">
        <f t="shared" si="216"/>
        <v>7.6274667031741997E-4</v>
      </c>
      <c r="BN355" s="262">
        <f t="shared" si="217"/>
        <v>9.8252789333907174E-4</v>
      </c>
      <c r="BO355" s="262">
        <f t="shared" si="204"/>
        <v>1.618169325195911E-4</v>
      </c>
      <c r="BP355" s="262">
        <f t="shared" si="205"/>
        <v>1.3343819549705015E-4</v>
      </c>
      <c r="BQ355" s="262">
        <f t="shared" si="206"/>
        <v>7.8953134286175415E-5</v>
      </c>
      <c r="BR355" s="262">
        <f t="shared" si="207"/>
        <v>6.9229321228172552E-6</v>
      </c>
      <c r="BS355" s="262">
        <f t="shared" si="218"/>
        <v>105.13048458728068</v>
      </c>
      <c r="BT355" s="262">
        <f t="shared" si="219"/>
        <v>17.314411779596249</v>
      </c>
      <c r="BU355" s="262">
        <f t="shared" si="220"/>
        <v>14.277886918184366</v>
      </c>
      <c r="BV355" s="262">
        <f t="shared" si="221"/>
        <v>8.4479853686207687</v>
      </c>
      <c r="BW355" s="262">
        <f t="shared" si="222"/>
        <v>0.74075373714144632</v>
      </c>
      <c r="BX355" s="262">
        <f t="shared" si="223"/>
        <v>105.13048458728068</v>
      </c>
      <c r="BY355" s="262">
        <f t="shared" si="224"/>
        <v>34.628823559192497</v>
      </c>
      <c r="BZ355" s="262">
        <f t="shared" si="225"/>
        <v>54.684306896646127</v>
      </c>
      <c r="CA355" s="262">
        <f t="shared" si="226"/>
        <v>60.825494654069537</v>
      </c>
      <c r="CB355" s="262">
        <f t="shared" si="227"/>
        <v>34.074671908506531</v>
      </c>
      <c r="CC355" s="262">
        <f t="shared" si="228"/>
        <v>289.34378160569537</v>
      </c>
      <c r="CD355" s="262">
        <f t="shared" si="229"/>
        <v>18.640324198806216</v>
      </c>
      <c r="CE355" s="262">
        <f t="shared" si="230"/>
        <v>77.690652982820424</v>
      </c>
      <c r="CF355" s="262">
        <f t="shared" si="231"/>
        <v>68.449715090698234</v>
      </c>
      <c r="CG355" s="262">
        <f t="shared" si="232"/>
        <v>39.945977085419869</v>
      </c>
      <c r="CH355" s="262">
        <f t="shared" si="233"/>
        <v>37.224059678126068</v>
      </c>
      <c r="CI355" s="262">
        <f t="shared" si="234"/>
        <v>26.093058555159519</v>
      </c>
      <c r="CJ355" s="262">
        <f t="shared" si="235"/>
        <v>9.7502363674994257</v>
      </c>
      <c r="CK355" s="262">
        <f t="shared" si="236"/>
        <v>4.255471705374096</v>
      </c>
      <c r="CL355" s="262">
        <f t="shared" si="237"/>
        <v>2.5181980171429164</v>
      </c>
      <c r="CM355" s="262">
        <f t="shared" si="238"/>
        <v>4.7760879246485866</v>
      </c>
      <c r="CN355" s="262">
        <f>CD355*parameters!J$4+CE355*parameters!K$4+CF355*parameters!L$4+CG355*parameters!M$4+CH355*parameters!N$4+CI355*parameters!O$4+CJ355*parameters!P$4+CK355*parameters!Q$4+CL355*parameters!R$4+CM355*parameters!S$4</f>
        <v>23214.843104644395</v>
      </c>
      <c r="CO355" s="262">
        <f t="shared" si="239"/>
        <v>16726.490582915387</v>
      </c>
      <c r="CP355" s="262">
        <f t="shared" si="240"/>
        <v>2754.7608737568262</v>
      </c>
      <c r="CQ355" s="262">
        <f t="shared" si="241"/>
        <v>2271.6431111156057</v>
      </c>
      <c r="CR355" s="262">
        <f t="shared" si="242"/>
        <v>1344.0929932699862</v>
      </c>
      <c r="CS355" s="262">
        <f t="shared" si="243"/>
        <v>117.85554358659185</v>
      </c>
      <c r="CT355" s="349" t="s">
        <v>4769</v>
      </c>
      <c r="CU355" t="s">
        <v>4770</v>
      </c>
      <c r="CV355" t="s">
        <v>4771</v>
      </c>
      <c r="CW355">
        <v>51300</v>
      </c>
      <c r="CX355" s="262">
        <v>5.9868219894921353E-2</v>
      </c>
      <c r="CY355">
        <v>4018</v>
      </c>
      <c r="CZ355">
        <v>0.92167641</v>
      </c>
      <c r="DA355">
        <v>32710</v>
      </c>
      <c r="DB355">
        <v>17858</v>
      </c>
      <c r="DC355">
        <v>401</v>
      </c>
      <c r="DD355">
        <v>234</v>
      </c>
      <c r="DE355">
        <v>34</v>
      </c>
      <c r="DF355">
        <v>30</v>
      </c>
      <c r="DG355">
        <v>30145</v>
      </c>
      <c r="DH355">
        <v>16459</v>
      </c>
      <c r="DI355">
        <v>374</v>
      </c>
      <c r="DJ355">
        <v>220</v>
      </c>
      <c r="DK355">
        <v>32</v>
      </c>
      <c r="DL355">
        <v>28</v>
      </c>
      <c r="DM355" s="262">
        <v>2565</v>
      </c>
      <c r="DN355" s="262">
        <v>1399</v>
      </c>
      <c r="DO355" s="262">
        <v>27</v>
      </c>
      <c r="DP355" s="262">
        <v>14</v>
      </c>
      <c r="DQ355" s="262">
        <v>2</v>
      </c>
      <c r="DR355" s="262">
        <v>2</v>
      </c>
      <c r="DS355" s="262">
        <v>0.63762183235867442</v>
      </c>
      <c r="DT355" s="262">
        <v>0.34810916179337231</v>
      </c>
      <c r="DU355" s="262">
        <v>7.8167641325536056E-3</v>
      </c>
      <c r="DV355" s="262">
        <v>4.5614035087719294E-3</v>
      </c>
      <c r="DW355" s="262">
        <v>6.6276803118908386E-4</v>
      </c>
      <c r="DX355" s="262">
        <v>5.8479532163742691E-4</v>
      </c>
      <c r="DY355" s="262">
        <v>1511.27</v>
      </c>
      <c r="DZ355" s="262">
        <v>649.72</v>
      </c>
      <c r="EA355" s="262">
        <v>6.02</v>
      </c>
      <c r="EB355" s="262">
        <v>119.45</v>
      </c>
      <c r="EC355" s="262">
        <v>19.93</v>
      </c>
      <c r="ED355" s="262">
        <v>25.79</v>
      </c>
      <c r="EE355" s="262">
        <f t="shared" si="208"/>
        <v>0.64800744367930452</v>
      </c>
      <c r="EF355" s="262">
        <f t="shared" si="209"/>
        <v>0.27858913119913564</v>
      </c>
      <c r="EG355" s="262">
        <f t="shared" si="210"/>
        <v>2.5812758877959683E-3</v>
      </c>
      <c r="EH355" s="262">
        <f t="shared" si="211"/>
        <v>5.1218173554356886E-2</v>
      </c>
      <c r="EI355" s="262">
        <f t="shared" si="212"/>
        <v>8.5456525654109047E-3</v>
      </c>
      <c r="EJ355" s="262">
        <f t="shared" si="213"/>
        <v>1.1058323113996349E-2</v>
      </c>
      <c r="EK355" s="262">
        <v>6.8759680000000001E-4</v>
      </c>
      <c r="EP355" s="262">
        <v>1.2081411747216497E-3</v>
      </c>
      <c r="EQ355" s="262">
        <v>6.0190113926739557E-2</v>
      </c>
      <c r="EU355" s="262">
        <v>942.35</v>
      </c>
    </row>
    <row r="356" spans="1:151">
      <c r="A356" s="352">
        <v>13054</v>
      </c>
      <c r="B356" s="262">
        <v>13</v>
      </c>
      <c r="C356" s="262">
        <v>0</v>
      </c>
      <c r="D356" s="262">
        <v>54</v>
      </c>
      <c r="E356" s="262" t="s">
        <v>203</v>
      </c>
      <c r="F356" s="262" t="s">
        <v>2893</v>
      </c>
      <c r="G356" s="262" t="s">
        <v>2894</v>
      </c>
      <c r="H356" s="262" t="s">
        <v>2202</v>
      </c>
      <c r="I356" s="262">
        <v>1.8748462818411278E-3</v>
      </c>
      <c r="J356" s="262">
        <v>1.5573093985350253</v>
      </c>
      <c r="K356" s="262">
        <v>1.4508590001547748</v>
      </c>
      <c r="L356" s="262">
        <v>2.3577594475350088</v>
      </c>
      <c r="M356" s="262">
        <v>2.5889243876464323</v>
      </c>
      <c r="N356" s="262">
        <v>1.9046673286991063</v>
      </c>
      <c r="O356" s="262">
        <v>1.627293960627294</v>
      </c>
      <c r="P356" s="262">
        <v>1.5561892691170258</v>
      </c>
      <c r="Q356" s="262">
        <v>1.2352666043030871</v>
      </c>
      <c r="R356" s="262">
        <v>1.4423868312757202</v>
      </c>
      <c r="S356" s="262">
        <v>1.453125</v>
      </c>
      <c r="T356" s="262">
        <v>1.453125</v>
      </c>
      <c r="U356">
        <v>9693</v>
      </c>
      <c r="V356">
        <v>6461</v>
      </c>
      <c r="W356">
        <v>5213</v>
      </c>
      <c r="X356">
        <v>2885</v>
      </c>
      <c r="Y356">
        <v>7731</v>
      </c>
      <c r="Z356">
        <v>3110</v>
      </c>
      <c r="AA356">
        <v>2112</v>
      </c>
      <c r="AB356">
        <v>0</v>
      </c>
      <c r="AC356">
        <v>15095</v>
      </c>
      <c r="AD356">
        <v>9374</v>
      </c>
      <c r="AE356">
        <v>12291</v>
      </c>
      <c r="AF356">
        <v>6780</v>
      </c>
      <c r="AG356">
        <v>12244</v>
      </c>
      <c r="AH356">
        <v>4043</v>
      </c>
      <c r="AI356" s="262">
        <v>3069</v>
      </c>
      <c r="AJ356" s="262">
        <v>0</v>
      </c>
      <c r="AK356" s="262">
        <v>0.75341770724694868</v>
      </c>
      <c r="AL356" s="262">
        <v>0.1313527073878851</v>
      </c>
      <c r="AM356" s="262">
        <v>7.9008935366575522E-2</v>
      </c>
      <c r="AN356" s="262">
        <v>3.3401922372241169E-2</v>
      </c>
      <c r="AO356" s="262">
        <v>2.8187276263494658E-3</v>
      </c>
      <c r="AP356" s="262">
        <v>3.8651983108387841E-2</v>
      </c>
      <c r="AQ356" s="262">
        <v>0.19819491595594932</v>
      </c>
      <c r="AR356" s="262">
        <v>0.22588391156744225</v>
      </c>
      <c r="AS356" s="262">
        <v>0.15502194253539786</v>
      </c>
      <c r="AT356" s="262">
        <v>0.15722447627722116</v>
      </c>
      <c r="AU356" s="262">
        <v>0.11822472468328227</v>
      </c>
      <c r="AV356" s="262">
        <v>4.933344373602716E-2</v>
      </c>
      <c r="AW356" s="262">
        <v>2.2373105903784052E-2</v>
      </c>
      <c r="AX356" s="262">
        <v>1.4473793160553118E-2</v>
      </c>
      <c r="AY356" s="262">
        <v>2.0617703071954957E-2</v>
      </c>
      <c r="AZ356" s="262">
        <v>26729</v>
      </c>
      <c r="BA356" s="262">
        <v>4660</v>
      </c>
      <c r="BB356" s="262">
        <v>2803</v>
      </c>
      <c r="BC356" s="262">
        <v>1185</v>
      </c>
      <c r="BD356" s="262">
        <v>100</v>
      </c>
      <c r="BE356" s="262">
        <v>60385</v>
      </c>
      <c r="BF356" s="262">
        <v>1</v>
      </c>
      <c r="BG356" s="262">
        <v>2</v>
      </c>
      <c r="BH356" s="262">
        <v>3.74</v>
      </c>
      <c r="BI356" s="262">
        <v>8.9</v>
      </c>
      <c r="BJ356" s="262">
        <v>33</v>
      </c>
      <c r="BK356" s="262">
        <f t="shared" si="214"/>
        <v>60379</v>
      </c>
      <c r="BL356" s="262">
        <f t="shared" si="215"/>
        <v>-6</v>
      </c>
      <c r="BM356" s="274">
        <f t="shared" si="216"/>
        <v>-9.9362424443156418E-5</v>
      </c>
      <c r="BN356" s="262">
        <f t="shared" si="217"/>
        <v>1.4125423871052091E-3</v>
      </c>
      <c r="BO356" s="262">
        <f t="shared" si="204"/>
        <v>2.4626613505594205E-4</v>
      </c>
      <c r="BP356" s="262">
        <f t="shared" si="205"/>
        <v>1.4812960870425011E-4</v>
      </c>
      <c r="BQ356" s="262">
        <f t="shared" si="206"/>
        <v>6.2623469965942342E-5</v>
      </c>
      <c r="BR356" s="262">
        <f t="shared" si="207"/>
        <v>5.2846810097841641E-6</v>
      </c>
      <c r="BS356" s="262">
        <f t="shared" si="218"/>
        <v>151.14203542025737</v>
      </c>
      <c r="BT356" s="262">
        <f t="shared" si="219"/>
        <v>26.350476450985798</v>
      </c>
      <c r="BU356" s="262">
        <f t="shared" si="220"/>
        <v>15.849868131354762</v>
      </c>
      <c r="BV356" s="262">
        <f t="shared" si="221"/>
        <v>6.7007112863558307</v>
      </c>
      <c r="BW356" s="262">
        <f t="shared" si="222"/>
        <v>0.56546086804690554</v>
      </c>
      <c r="BX356" s="262">
        <f t="shared" si="223"/>
        <v>151.14203542025737</v>
      </c>
      <c r="BY356" s="262">
        <f t="shared" si="224"/>
        <v>52.700952901971597</v>
      </c>
      <c r="BZ356" s="262">
        <f t="shared" si="225"/>
        <v>59.278506811266816</v>
      </c>
      <c r="CA356" s="262">
        <f t="shared" si="226"/>
        <v>59.636330448566895</v>
      </c>
      <c r="CB356" s="262">
        <f t="shared" si="227"/>
        <v>18.660208645547883</v>
      </c>
      <c r="CC356" s="262">
        <f t="shared" si="228"/>
        <v>341.41803422761052</v>
      </c>
      <c r="CD356" s="262">
        <f t="shared" si="229"/>
        <v>13.196484091864583</v>
      </c>
      <c r="CE356" s="262">
        <f t="shared" si="230"/>
        <v>67.667318599586693</v>
      </c>
      <c r="CF356" s="262">
        <f t="shared" si="231"/>
        <v>77.120841050999545</v>
      </c>
      <c r="CG356" s="262">
        <f t="shared" si="232"/>
        <v>52.927286882581136</v>
      </c>
      <c r="CH356" s="262">
        <f t="shared" si="233"/>
        <v>53.679271623034431</v>
      </c>
      <c r="CI356" s="262">
        <f t="shared" si="234"/>
        <v>40.364053098466698</v>
      </c>
      <c r="CJ356" s="262">
        <f t="shared" si="235"/>
        <v>16.843327382032818</v>
      </c>
      <c r="CK356" s="262">
        <f t="shared" si="236"/>
        <v>7.6385818372360985</v>
      </c>
      <c r="CL356" s="262">
        <f t="shared" si="237"/>
        <v>4.9416140086930795</v>
      </c>
      <c r="CM356" s="262">
        <f t="shared" si="238"/>
        <v>7.0392556531154282</v>
      </c>
      <c r="CN356" s="262">
        <f>CD356*parameters!J$4+CE356*parameters!K$4+CF356*parameters!L$4+CG356*parameters!M$4+CH356*parameters!N$4+CI356*parameters!O$4+CJ356*parameters!P$4+CK356*parameters!Q$4+CL356*parameters!R$4+CM356*parameters!S$4</f>
        <v>30613.666295192943</v>
      </c>
      <c r="CO356" s="262">
        <f t="shared" si="239"/>
        <v>23064.878270547455</v>
      </c>
      <c r="CP356" s="262">
        <f t="shared" si="240"/>
        <v>4021.1879509428391</v>
      </c>
      <c r="CQ356" s="262">
        <f t="shared" si="241"/>
        <v>2418.7531816508108</v>
      </c>
      <c r="CR356" s="262">
        <f t="shared" si="242"/>
        <v>1022.5553051217306</v>
      </c>
      <c r="CS356" s="262">
        <f t="shared" si="243"/>
        <v>86.291586930103847</v>
      </c>
      <c r="CT356" s="349" t="s">
        <v>4772</v>
      </c>
      <c r="CU356" t="s">
        <v>4773</v>
      </c>
      <c r="CV356" t="s">
        <v>4774</v>
      </c>
      <c r="CW356">
        <v>72976</v>
      </c>
      <c r="CX356" s="262">
        <v>8.5164585088728664E-2</v>
      </c>
      <c r="CY356">
        <v>3917</v>
      </c>
      <c r="CZ356">
        <v>0.94632481999999996</v>
      </c>
      <c r="DA356">
        <v>46350</v>
      </c>
      <c r="DB356">
        <v>25499</v>
      </c>
      <c r="DC356">
        <v>794</v>
      </c>
      <c r="DD356">
        <v>245</v>
      </c>
      <c r="DE356">
        <v>23</v>
      </c>
      <c r="DF356">
        <v>29</v>
      </c>
      <c r="DG356">
        <v>43863</v>
      </c>
      <c r="DH356">
        <v>24132</v>
      </c>
      <c r="DI356">
        <v>757</v>
      </c>
      <c r="DJ356">
        <v>236</v>
      </c>
      <c r="DK356">
        <v>23</v>
      </c>
      <c r="DL356">
        <v>29</v>
      </c>
      <c r="DM356" s="262">
        <v>2487</v>
      </c>
      <c r="DN356" s="262">
        <v>1367</v>
      </c>
      <c r="DO356" s="262">
        <v>37</v>
      </c>
      <c r="DP356" s="262">
        <v>9</v>
      </c>
      <c r="DQ356" s="262">
        <v>0</v>
      </c>
      <c r="DR356" s="262">
        <v>0</v>
      </c>
      <c r="DS356" s="262">
        <v>0.63514032010524013</v>
      </c>
      <c r="DT356" s="262">
        <v>0.34941624643718483</v>
      </c>
      <c r="DU356" s="262">
        <v>1.0880289410217058E-2</v>
      </c>
      <c r="DV356" s="262">
        <v>3.3572681429511072E-3</v>
      </c>
      <c r="DW356" s="262">
        <v>3.1517211137908354E-4</v>
      </c>
      <c r="DX356" s="262">
        <v>3.973909230431923E-4</v>
      </c>
      <c r="DY356" s="262">
        <v>2149.8200000000002</v>
      </c>
      <c r="DZ356" s="262">
        <v>924.25</v>
      </c>
      <c r="EA356" s="262">
        <v>8.57</v>
      </c>
      <c r="EB356" s="262">
        <v>169.93</v>
      </c>
      <c r="EC356" s="262">
        <v>28.35</v>
      </c>
      <c r="ED356" s="262">
        <v>36.67</v>
      </c>
      <c r="EE356" s="262">
        <f t="shared" si="208"/>
        <v>0.64800653486416349</v>
      </c>
      <c r="EF356" s="262">
        <f t="shared" si="209"/>
        <v>0.2785907842741267</v>
      </c>
      <c r="EG356" s="262">
        <f t="shared" si="210"/>
        <v>2.583200455752519E-3</v>
      </c>
      <c r="EH356" s="262">
        <f t="shared" si="211"/>
        <v>5.1220916388101001E-2</v>
      </c>
      <c r="EI356" s="262">
        <f t="shared" si="212"/>
        <v>8.5453597340237938E-3</v>
      </c>
      <c r="EJ356" s="262">
        <f t="shared" si="213"/>
        <v>1.1053204283832541E-2</v>
      </c>
      <c r="EK356" s="262">
        <v>9.7812810000000002E-4</v>
      </c>
      <c r="EP356" s="262">
        <v>1.5076175604395049E-3</v>
      </c>
      <c r="EQ356" s="262">
        <v>7.5110156511066589E-2</v>
      </c>
      <c r="EU356" s="262">
        <v>1175.94</v>
      </c>
    </row>
    <row r="357" spans="1:151">
      <c r="A357" s="352">
        <v>13055</v>
      </c>
      <c r="B357" s="262">
        <v>13</v>
      </c>
      <c r="C357" s="262">
        <v>0</v>
      </c>
      <c r="D357" s="262">
        <v>55</v>
      </c>
      <c r="E357" s="262" t="s">
        <v>203</v>
      </c>
      <c r="F357" s="262" t="s">
        <v>2895</v>
      </c>
      <c r="G357" s="262" t="s">
        <v>2896</v>
      </c>
      <c r="H357" s="262" t="s">
        <v>2202</v>
      </c>
      <c r="I357" s="262">
        <v>1.1390601448488787E-3</v>
      </c>
      <c r="J357" s="262">
        <v>1.837875611460517</v>
      </c>
      <c r="K357" s="262">
        <v>1.7418079096045198</v>
      </c>
      <c r="L357" s="262">
        <v>2.6036139066788655</v>
      </c>
      <c r="M357" s="262">
        <v>2.7211981566820276</v>
      </c>
      <c r="N357" s="262">
        <v>1.8653846153846154</v>
      </c>
      <c r="O357" s="262">
        <v>1.4909428704133767</v>
      </c>
      <c r="P357" s="262">
        <v>1.4381281407035176</v>
      </c>
      <c r="Q357" s="262">
        <v>1.2865497076023391</v>
      </c>
      <c r="R357" s="262">
        <v>1.299835255354201</v>
      </c>
      <c r="S357" s="262">
        <v>1.6956521739130435</v>
      </c>
      <c r="T357" s="262">
        <v>1.6956521739130435</v>
      </c>
      <c r="U357">
        <v>4293</v>
      </c>
      <c r="V357">
        <v>3540</v>
      </c>
      <c r="W357">
        <v>4372</v>
      </c>
      <c r="X357">
        <v>1978</v>
      </c>
      <c r="Y357">
        <v>5337</v>
      </c>
      <c r="Z357">
        <v>1804</v>
      </c>
      <c r="AA357">
        <v>1265</v>
      </c>
      <c r="AB357">
        <v>0</v>
      </c>
      <c r="AC357">
        <v>7890</v>
      </c>
      <c r="AD357">
        <v>6166</v>
      </c>
      <c r="AE357">
        <v>11383</v>
      </c>
      <c r="AF357">
        <v>4804</v>
      </c>
      <c r="AG357">
        <v>7789</v>
      </c>
      <c r="AH357">
        <v>2329</v>
      </c>
      <c r="AI357" s="262">
        <v>2145</v>
      </c>
      <c r="AJ357" s="262">
        <v>0</v>
      </c>
      <c r="AK357" s="262">
        <v>0.7495128514428876</v>
      </c>
      <c r="AL357" s="262">
        <v>0.10680152175930221</v>
      </c>
      <c r="AM357" s="262">
        <v>7.7990164238656401E-2</v>
      </c>
      <c r="AN357" s="262">
        <v>6.1055952491416904E-2</v>
      </c>
      <c r="AO357" s="262">
        <v>4.6395100677368468E-3</v>
      </c>
      <c r="AP357" s="262">
        <v>4.9274864420505021E-2</v>
      </c>
      <c r="AQ357" s="262">
        <v>0.2341783023729479</v>
      </c>
      <c r="AR357" s="262">
        <v>0.24234988098451571</v>
      </c>
      <c r="AS357" s="262">
        <v>0.14357929866751737</v>
      </c>
      <c r="AT357" s="262">
        <v>0.13869598292066451</v>
      </c>
      <c r="AU357" s="262">
        <v>0.10694216092856618</v>
      </c>
      <c r="AV357" s="262">
        <v>4.071065740718019E-2</v>
      </c>
      <c r="AW357" s="262">
        <v>1.8306299231920689E-2</v>
      </c>
      <c r="AX357" s="262">
        <v>9.4230816421682906E-3</v>
      </c>
      <c r="AY357" s="262">
        <v>1.6539471424014136E-2</v>
      </c>
      <c r="AZ357" s="262">
        <v>16155</v>
      </c>
      <c r="BA357" s="262">
        <v>2302</v>
      </c>
      <c r="BB357" s="262">
        <v>1681</v>
      </c>
      <c r="BC357" s="262">
        <v>1316</v>
      </c>
      <c r="BD357" s="262">
        <v>100</v>
      </c>
      <c r="BE357" s="262">
        <v>40751</v>
      </c>
      <c r="BF357" s="262">
        <v>1</v>
      </c>
      <c r="BG357" s="262">
        <v>2</v>
      </c>
      <c r="BH357" s="262">
        <v>3.5</v>
      </c>
      <c r="BI357" s="262">
        <v>7.7</v>
      </c>
      <c r="BJ357" s="262">
        <v>40</v>
      </c>
      <c r="BK357" s="262">
        <f t="shared" si="214"/>
        <v>40776</v>
      </c>
      <c r="BL357" s="262">
        <f t="shared" si="215"/>
        <v>25</v>
      </c>
      <c r="BM357" s="274">
        <f t="shared" si="216"/>
        <v>6.1348187774533142E-4</v>
      </c>
      <c r="BN357" s="262">
        <f t="shared" si="217"/>
        <v>8.5374021713063169E-4</v>
      </c>
      <c r="BO357" s="262">
        <f t="shared" si="204"/>
        <v>1.2165335684523146E-4</v>
      </c>
      <c r="BP357" s="262">
        <f t="shared" si="205"/>
        <v>8.88354877744718E-5</v>
      </c>
      <c r="BQ357" s="262">
        <f t="shared" si="206"/>
        <v>6.9546402088759601E-5</v>
      </c>
      <c r="BR357" s="262">
        <f t="shared" si="207"/>
        <v>5.2846810097841641E-6</v>
      </c>
      <c r="BS357" s="262">
        <f t="shared" si="218"/>
        <v>91.350203232977591</v>
      </c>
      <c r="BT357" s="262">
        <f t="shared" si="219"/>
        <v>13.016909182439766</v>
      </c>
      <c r="BU357" s="262">
        <f t="shared" si="220"/>
        <v>9.5053971918684823</v>
      </c>
      <c r="BV357" s="262">
        <f t="shared" si="221"/>
        <v>7.441465023497277</v>
      </c>
      <c r="BW357" s="262">
        <f t="shared" si="222"/>
        <v>0.56546086804690554</v>
      </c>
      <c r="BX357" s="262">
        <f t="shared" si="223"/>
        <v>91.350203232977591</v>
      </c>
      <c r="BY357" s="262">
        <f t="shared" si="224"/>
        <v>26.033818364879533</v>
      </c>
      <c r="BZ357" s="262">
        <f t="shared" si="225"/>
        <v>33.268890171539688</v>
      </c>
      <c r="CA357" s="262">
        <f t="shared" si="226"/>
        <v>57.299280680929037</v>
      </c>
      <c r="CB357" s="262">
        <f t="shared" si="227"/>
        <v>22.61843472187622</v>
      </c>
      <c r="CC357" s="262">
        <f t="shared" si="228"/>
        <v>230.57062717220205</v>
      </c>
      <c r="CD357" s="262">
        <f t="shared" si="229"/>
        <v>11.361336393261068</v>
      </c>
      <c r="CE357" s="262">
        <f t="shared" si="230"/>
        <v>53.99463804825217</v>
      </c>
      <c r="CF357" s="262">
        <f t="shared" si="231"/>
        <v>55.878764053708309</v>
      </c>
      <c r="CG357" s="262">
        <f t="shared" si="232"/>
        <v>33.105168942714393</v>
      </c>
      <c r="CH357" s="262">
        <f t="shared" si="233"/>
        <v>31.97921976828264</v>
      </c>
      <c r="CI357" s="262">
        <f t="shared" si="234"/>
        <v>24.657721116450066</v>
      </c>
      <c r="CJ357" s="262">
        <f t="shared" si="235"/>
        <v>9.3866818109661896</v>
      </c>
      <c r="CK357" s="262">
        <f t="shared" si="236"/>
        <v>4.2208948951059542</v>
      </c>
      <c r="CL357" s="262">
        <f t="shared" si="237"/>
        <v>2.1726858441296062</v>
      </c>
      <c r="CM357" s="262">
        <f t="shared" si="238"/>
        <v>3.8135162993316531</v>
      </c>
      <c r="CN357" s="262">
        <f>CD357*parameters!J$4+CE357*parameters!K$4+CF357*parameters!L$4+CG357*parameters!M$4+CH357*parameters!N$4+CI357*parameters!O$4+CJ357*parameters!P$4+CK357*parameters!Q$4+CL357*parameters!R$4+CM357*parameters!S$4</f>
        <v>19437.503893765541</v>
      </c>
      <c r="CO357" s="262">
        <f t="shared" si="239"/>
        <v>14568.658968348442</v>
      </c>
      <c r="CP357" s="262">
        <f t="shared" si="240"/>
        <v>2075.954995056522</v>
      </c>
      <c r="CQ357" s="262">
        <f t="shared" si="241"/>
        <v>1515.9341210642979</v>
      </c>
      <c r="CR357" s="262">
        <f t="shared" si="242"/>
        <v>1186.7753142894799</v>
      </c>
      <c r="CS357" s="262">
        <f t="shared" si="243"/>
        <v>90.18049500679939</v>
      </c>
      <c r="CT357" s="349" t="s">
        <v>4775</v>
      </c>
      <c r="CU357" t="s">
        <v>4776</v>
      </c>
      <c r="CV357" t="s">
        <v>4777</v>
      </c>
      <c r="CW357">
        <v>44065</v>
      </c>
      <c r="CX357" s="262">
        <v>5.1424816952625914E-2</v>
      </c>
      <c r="CY357">
        <v>2557</v>
      </c>
      <c r="CZ357">
        <v>0.94197209000000004</v>
      </c>
      <c r="DA357">
        <v>29280</v>
      </c>
      <c r="DB357">
        <v>14185</v>
      </c>
      <c r="DC357">
        <v>325</v>
      </c>
      <c r="DD357">
        <v>225</v>
      </c>
      <c r="DE357">
        <v>11</v>
      </c>
      <c r="DF357">
        <v>17</v>
      </c>
      <c r="DG357">
        <v>27580</v>
      </c>
      <c r="DH357">
        <v>13360</v>
      </c>
      <c r="DI357">
        <v>309</v>
      </c>
      <c r="DJ357">
        <v>214</v>
      </c>
      <c r="DK357">
        <v>10</v>
      </c>
      <c r="DL357">
        <v>16</v>
      </c>
      <c r="DM357" s="262">
        <v>1700</v>
      </c>
      <c r="DN357" s="262">
        <v>825</v>
      </c>
      <c r="DO357" s="262">
        <v>16</v>
      </c>
      <c r="DP357" s="262">
        <v>11</v>
      </c>
      <c r="DQ357" s="262">
        <v>1</v>
      </c>
      <c r="DR357" s="262">
        <v>1</v>
      </c>
      <c r="DS357" s="262">
        <v>0.66447293770566207</v>
      </c>
      <c r="DT357" s="262">
        <v>0.32191081357086121</v>
      </c>
      <c r="DU357" s="262">
        <v>7.3754680585498694E-3</v>
      </c>
      <c r="DV357" s="262">
        <v>5.1060932713037554E-3</v>
      </c>
      <c r="DW357" s="262">
        <v>2.4963122659707248E-4</v>
      </c>
      <c r="DX357" s="262">
        <v>3.8579371383183934E-4</v>
      </c>
      <c r="DY357" s="262">
        <v>1298.1300000000001</v>
      </c>
      <c r="DZ357" s="262">
        <v>558.09</v>
      </c>
      <c r="EA357" s="262">
        <v>5.17</v>
      </c>
      <c r="EB357" s="262">
        <v>102.6</v>
      </c>
      <c r="EC357" s="262">
        <v>17.12</v>
      </c>
      <c r="ED357" s="262">
        <v>22.15</v>
      </c>
      <c r="EE357" s="262">
        <f t="shared" si="208"/>
        <v>0.64800874574443657</v>
      </c>
      <c r="EF357" s="262">
        <f t="shared" si="209"/>
        <v>0.2785908968381538</v>
      </c>
      <c r="EG357" s="262">
        <f t="shared" si="210"/>
        <v>2.5807933069097368E-3</v>
      </c>
      <c r="EH357" s="262">
        <f t="shared" si="211"/>
        <v>5.1216517077164216E-2</v>
      </c>
      <c r="EI357" s="262">
        <f t="shared" si="212"/>
        <v>8.5460699060531334E-3</v>
      </c>
      <c r="EJ357" s="262">
        <f t="shared" si="213"/>
        <v>1.1056977127282527E-2</v>
      </c>
      <c r="EK357" s="262">
        <v>5.9062299999999997E-4</v>
      </c>
      <c r="EP357" s="262">
        <v>9.4761255258493529E-4</v>
      </c>
      <c r="EQ357" s="262">
        <v>4.7210465707070014E-2</v>
      </c>
      <c r="EU357" s="262">
        <v>739.14</v>
      </c>
    </row>
    <row r="358" spans="1:151">
      <c r="A358" s="352">
        <v>13056</v>
      </c>
      <c r="B358" s="262">
        <v>13</v>
      </c>
      <c r="C358" s="262">
        <v>0</v>
      </c>
      <c r="D358" s="262">
        <v>56</v>
      </c>
      <c r="E358" s="262" t="s">
        <v>203</v>
      </c>
      <c r="F358" s="262" t="s">
        <v>2897</v>
      </c>
      <c r="G358" s="262" t="s">
        <v>2898</v>
      </c>
      <c r="H358" s="262" t="s">
        <v>2202</v>
      </c>
      <c r="I358" s="262">
        <v>9.2656312144545746E-4</v>
      </c>
      <c r="J358" s="262">
        <v>1.5146726862302482</v>
      </c>
      <c r="K358" s="262">
        <v>1.5030691964285714</v>
      </c>
      <c r="L358" s="262">
        <v>2.9122953094643353</v>
      </c>
      <c r="M358" s="262">
        <v>2.8795394154118688</v>
      </c>
      <c r="N358" s="262">
        <v>2.2224137931034482</v>
      </c>
      <c r="O358" s="262">
        <v>1.5584518167456556</v>
      </c>
      <c r="P358" s="262">
        <v>1.6337266470009832</v>
      </c>
      <c r="Q358" s="262">
        <v>1.5024485798237022</v>
      </c>
      <c r="R358" s="262">
        <v>1.4172661870503598</v>
      </c>
      <c r="S358" s="262">
        <v>1.587962962962963</v>
      </c>
      <c r="T358" s="262">
        <v>1.587962962962963</v>
      </c>
      <c r="U358">
        <v>3544</v>
      </c>
      <c r="V358">
        <v>3584</v>
      </c>
      <c r="W358">
        <v>3603</v>
      </c>
      <c r="X358">
        <v>1709</v>
      </c>
      <c r="Y358">
        <v>3300</v>
      </c>
      <c r="Z358">
        <v>1577</v>
      </c>
      <c r="AA358">
        <v>1188</v>
      </c>
      <c r="AB358">
        <v>0</v>
      </c>
      <c r="AC358">
        <v>5368</v>
      </c>
      <c r="AD358">
        <v>5387</v>
      </c>
      <c r="AE358">
        <v>10493</v>
      </c>
      <c r="AF358">
        <v>4540</v>
      </c>
      <c r="AG358">
        <v>5296</v>
      </c>
      <c r="AH358">
        <v>2322</v>
      </c>
      <c r="AI358" s="262">
        <v>1887</v>
      </c>
      <c r="AJ358" s="262">
        <v>0</v>
      </c>
      <c r="AK358" s="262">
        <v>0.73010893743227057</v>
      </c>
      <c r="AL358" s="262">
        <v>0.12011635202190156</v>
      </c>
      <c r="AM358" s="262">
        <v>8.7435122340728907E-2</v>
      </c>
      <c r="AN358" s="262">
        <v>5.3841327781896993E-2</v>
      </c>
      <c r="AO358" s="262">
        <v>8.4982604232019619E-3</v>
      </c>
      <c r="AP358" s="262">
        <v>6.9868736851462263E-2</v>
      </c>
      <c r="AQ358" s="262">
        <v>0.2319179827550446</v>
      </c>
      <c r="AR358" s="262">
        <v>0.26747459183975819</v>
      </c>
      <c r="AS358" s="262">
        <v>0.13953006014993036</v>
      </c>
      <c r="AT358" s="262">
        <v>0.1232332809861033</v>
      </c>
      <c r="AU358" s="262">
        <v>9.5854691990873805E-2</v>
      </c>
      <c r="AV358" s="262">
        <v>3.3719517615336751E-2</v>
      </c>
      <c r="AW358" s="262">
        <v>1.4755992770156153E-2</v>
      </c>
      <c r="AX358" s="262">
        <v>9.1261963317431621E-3</v>
      </c>
      <c r="AY358" s="262">
        <v>1.4518948709591395E-2</v>
      </c>
      <c r="AZ358" s="262">
        <v>12801</v>
      </c>
      <c r="BA358" s="262">
        <v>2106</v>
      </c>
      <c r="BB358" s="262">
        <v>1533</v>
      </c>
      <c r="BC358" s="262">
        <v>944</v>
      </c>
      <c r="BD358" s="262">
        <v>149</v>
      </c>
      <c r="BE358" s="262">
        <v>33749</v>
      </c>
      <c r="BF358" s="262">
        <v>1</v>
      </c>
      <c r="BG358" s="262">
        <v>2</v>
      </c>
      <c r="BH358" s="262">
        <v>3.84</v>
      </c>
      <c r="BI358" s="262">
        <v>7.7</v>
      </c>
      <c r="BJ358" s="262">
        <v>24</v>
      </c>
      <c r="BK358" s="262">
        <f t="shared" si="214"/>
        <v>33745</v>
      </c>
      <c r="BL358" s="262">
        <f t="shared" si="215"/>
        <v>-4</v>
      </c>
      <c r="BM358" s="274">
        <f t="shared" si="216"/>
        <v>-1.1852203028237874E-4</v>
      </c>
      <c r="BN358" s="262">
        <f t="shared" si="217"/>
        <v>6.764920160624708E-4</v>
      </c>
      <c r="BO358" s="262">
        <f t="shared" si="204"/>
        <v>1.1129538206605449E-4</v>
      </c>
      <c r="BP358" s="262">
        <f t="shared" si="205"/>
        <v>8.1014159879991239E-5</v>
      </c>
      <c r="BQ358" s="262">
        <f t="shared" si="206"/>
        <v>4.9887388732362508E-5</v>
      </c>
      <c r="BR358" s="262">
        <f t="shared" si="207"/>
        <v>7.8741747045784046E-6</v>
      </c>
      <c r="BS358" s="262">
        <f t="shared" si="218"/>
        <v>72.384645718684382</v>
      </c>
      <c r="BT358" s="262">
        <f t="shared" si="219"/>
        <v>11.90860588106783</v>
      </c>
      <c r="BU358" s="262">
        <f t="shared" si="220"/>
        <v>8.6685151071590631</v>
      </c>
      <c r="BV358" s="262">
        <f t="shared" si="221"/>
        <v>5.3379505943627885</v>
      </c>
      <c r="BW358" s="262">
        <f t="shared" si="222"/>
        <v>0.84253669338988924</v>
      </c>
      <c r="BX358" s="262">
        <f t="shared" si="223"/>
        <v>72.384645718684382</v>
      </c>
      <c r="BY358" s="262">
        <f t="shared" si="224"/>
        <v>23.81721176213566</v>
      </c>
      <c r="BZ358" s="262">
        <f t="shared" si="225"/>
        <v>33.287098011490798</v>
      </c>
      <c r="CA358" s="262">
        <f t="shared" si="226"/>
        <v>41.10221957659347</v>
      </c>
      <c r="CB358" s="262">
        <f t="shared" si="227"/>
        <v>20.22088064135734</v>
      </c>
      <c r="CC358" s="262">
        <f t="shared" si="228"/>
        <v>190.81205571026163</v>
      </c>
      <c r="CD358" s="262">
        <f t="shared" si="229"/>
        <v>13.331797308506827</v>
      </c>
      <c r="CE358" s="262">
        <f t="shared" si="230"/>
        <v>44.252747045667064</v>
      </c>
      <c r="CF358" s="262">
        <f t="shared" si="231"/>
        <v>51.03737671920743</v>
      </c>
      <c r="CG358" s="262">
        <f t="shared" si="232"/>
        <v>26.624017610584669</v>
      </c>
      <c r="CH358" s="262">
        <f t="shared" si="233"/>
        <v>23.514395676878667</v>
      </c>
      <c r="CI358" s="262">
        <f t="shared" si="234"/>
        <v>18.290230828252582</v>
      </c>
      <c r="CJ358" s="262">
        <f t="shared" si="235"/>
        <v>6.4340904737407847</v>
      </c>
      <c r="CK358" s="262">
        <f t="shared" si="236"/>
        <v>2.8156213145192539</v>
      </c>
      <c r="CL358" s="262">
        <f t="shared" si="237"/>
        <v>1.7413882828753615</v>
      </c>
      <c r="CM358" s="262">
        <f t="shared" si="238"/>
        <v>2.7703904500289842</v>
      </c>
      <c r="CN358" s="262">
        <f>CD358*parameters!J$4+CE358*parameters!K$4+CF358*parameters!L$4+CG358*parameters!M$4+CH358*parameters!N$4+CI358*parameters!O$4+CJ358*parameters!P$4+CK358*parameters!Q$4+CL358*parameters!R$4+CM358*parameters!S$4</f>
        <v>15407.639564997426</v>
      </c>
      <c r="CO358" s="262">
        <f t="shared" si="239"/>
        <v>11249.255351139682</v>
      </c>
      <c r="CP358" s="262">
        <f t="shared" si="240"/>
        <v>1850.7094578158089</v>
      </c>
      <c r="CQ358" s="262">
        <f t="shared" si="241"/>
        <v>1347.1688503474049</v>
      </c>
      <c r="CR358" s="262">
        <f t="shared" si="242"/>
        <v>829.56777216435114</v>
      </c>
      <c r="CS358" s="262">
        <f t="shared" si="243"/>
        <v>130.93813353017831</v>
      </c>
      <c r="CT358" s="349" t="s">
        <v>4778</v>
      </c>
      <c r="CU358" t="s">
        <v>4779</v>
      </c>
      <c r="CV358" t="s">
        <v>4780</v>
      </c>
      <c r="CW358">
        <v>35385</v>
      </c>
      <c r="CX358" s="262">
        <v>4.1295067465532014E-2</v>
      </c>
      <c r="CY358">
        <v>2057</v>
      </c>
      <c r="CZ358">
        <v>0.94186802000000003</v>
      </c>
      <c r="DA358">
        <v>23512</v>
      </c>
      <c r="DB358">
        <v>11393</v>
      </c>
      <c r="DC358">
        <v>261</v>
      </c>
      <c r="DD358">
        <v>179</v>
      </c>
      <c r="DE358">
        <v>10</v>
      </c>
      <c r="DF358">
        <v>12</v>
      </c>
      <c r="DG358">
        <v>22143</v>
      </c>
      <c r="DH358">
        <v>10734</v>
      </c>
      <c r="DI358">
        <v>250</v>
      </c>
      <c r="DJ358">
        <v>171</v>
      </c>
      <c r="DK358">
        <v>10</v>
      </c>
      <c r="DL358">
        <v>11</v>
      </c>
      <c r="DM358" s="262">
        <v>1369</v>
      </c>
      <c r="DN358" s="262">
        <v>659</v>
      </c>
      <c r="DO358" s="262">
        <v>11</v>
      </c>
      <c r="DP358" s="262">
        <v>8</v>
      </c>
      <c r="DQ358" s="262">
        <v>0</v>
      </c>
      <c r="DR358" s="262">
        <v>1</v>
      </c>
      <c r="DS358" s="262">
        <v>0.66446234280062177</v>
      </c>
      <c r="DT358" s="262">
        <v>0.32197258725448635</v>
      </c>
      <c r="DU358" s="262">
        <v>7.3760067825349726E-3</v>
      </c>
      <c r="DV358" s="262">
        <v>5.0586406669492724E-3</v>
      </c>
      <c r="DW358" s="262">
        <v>2.8260562385191464E-4</v>
      </c>
      <c r="DX358" s="262">
        <v>3.3912674862229759E-4</v>
      </c>
      <c r="DY358" s="262">
        <v>1042.42</v>
      </c>
      <c r="DZ358" s="262">
        <v>448.15</v>
      </c>
      <c r="EA358" s="262">
        <v>4.16</v>
      </c>
      <c r="EB358" s="262">
        <v>82.39</v>
      </c>
      <c r="EC358" s="262">
        <v>13.75</v>
      </c>
      <c r="ED358" s="262">
        <v>17.79</v>
      </c>
      <c r="EE358" s="262">
        <f t="shared" si="208"/>
        <v>0.64800517200651464</v>
      </c>
      <c r="EF358" s="262">
        <f t="shared" si="209"/>
        <v>0.27858590379570569</v>
      </c>
      <c r="EG358" s="262">
        <f t="shared" si="210"/>
        <v>2.5860032573694872E-3</v>
      </c>
      <c r="EH358" s="262">
        <f t="shared" si="211"/>
        <v>5.1216540474680779E-2</v>
      </c>
      <c r="EI358" s="262">
        <f t="shared" si="212"/>
        <v>8.5474867280842422E-3</v>
      </c>
      <c r="EJ358" s="262">
        <f t="shared" si="213"/>
        <v>1.1058893737644994E-2</v>
      </c>
      <c r="EK358" s="262">
        <v>4.7428070000000001E-4</v>
      </c>
      <c r="EP358" s="262">
        <v>7.9440222395220882E-4</v>
      </c>
      <c r="EQ358" s="262">
        <v>3.9577461114472086E-2</v>
      </c>
      <c r="EU358" s="262">
        <v>619.63</v>
      </c>
    </row>
    <row r="359" spans="1:151">
      <c r="A359" s="352">
        <v>13057</v>
      </c>
      <c r="B359" s="262">
        <v>13</v>
      </c>
      <c r="C359" s="262">
        <v>0</v>
      </c>
      <c r="D359" s="262">
        <v>57</v>
      </c>
      <c r="E359" s="262" t="s">
        <v>203</v>
      </c>
      <c r="F359" s="262" t="s">
        <v>2899</v>
      </c>
      <c r="G359" s="262" t="s">
        <v>2900</v>
      </c>
      <c r="H359" s="262" t="s">
        <v>2202</v>
      </c>
      <c r="I359" s="262">
        <v>1.8047185648412921E-3</v>
      </c>
      <c r="J359" s="262">
        <v>1.3919999999999999</v>
      </c>
      <c r="K359" s="262">
        <v>1.3857788866365195</v>
      </c>
      <c r="L359" s="262">
        <v>2.2328165729180958</v>
      </c>
      <c r="M359" s="262">
        <v>1.8570062171209947</v>
      </c>
      <c r="N359" s="262">
        <v>2.0112721417069244</v>
      </c>
      <c r="O359" s="262">
        <v>1.4383508362504862</v>
      </c>
      <c r="P359" s="262">
        <v>1.4031354983202688</v>
      </c>
      <c r="Q359" s="262">
        <v>1.2941798941798941</v>
      </c>
      <c r="R359" s="262">
        <v>1.2656641604010026</v>
      </c>
      <c r="S359" s="262">
        <v>1.2784552845528456</v>
      </c>
      <c r="T359" s="262">
        <v>1.2784552845528456</v>
      </c>
      <c r="U359">
        <v>6500</v>
      </c>
      <c r="V359">
        <v>6413</v>
      </c>
      <c r="W359">
        <v>7289</v>
      </c>
      <c r="X359">
        <v>3333</v>
      </c>
      <c r="Y359">
        <v>7036</v>
      </c>
      <c r="Z359">
        <v>3087</v>
      </c>
      <c r="AA359">
        <v>2706</v>
      </c>
      <c r="AB359">
        <v>0</v>
      </c>
      <c r="AC359">
        <v>9048</v>
      </c>
      <c r="AD359">
        <v>8887</v>
      </c>
      <c r="AE359">
        <v>16275</v>
      </c>
      <c r="AF359">
        <v>6381</v>
      </c>
      <c r="AG359">
        <v>9963</v>
      </c>
      <c r="AH359">
        <v>3961</v>
      </c>
      <c r="AI359" s="262">
        <v>3460</v>
      </c>
      <c r="AJ359" s="262">
        <v>0</v>
      </c>
      <c r="AK359" s="262">
        <v>0.79531478770131769</v>
      </c>
      <c r="AL359" s="262">
        <v>9.8916544655929722E-2</v>
      </c>
      <c r="AM359" s="262">
        <v>6.9926793557833086E-2</v>
      </c>
      <c r="AN359" s="262">
        <v>2.8901903367496339E-2</v>
      </c>
      <c r="AO359" s="262">
        <v>6.9399707174231332E-3</v>
      </c>
      <c r="AP359" s="262">
        <v>4.7638909038154646E-2</v>
      </c>
      <c r="AQ359" s="262">
        <v>0.22872842013637024</v>
      </c>
      <c r="AR359" s="262">
        <v>0.22408602930509211</v>
      </c>
      <c r="AS359" s="262">
        <v>0.15377919628608733</v>
      </c>
      <c r="AT359" s="262">
        <v>0.14984404468301174</v>
      </c>
      <c r="AU359" s="262">
        <v>0.11212461917887712</v>
      </c>
      <c r="AV359" s="262">
        <v>4.1854054838241693E-2</v>
      </c>
      <c r="AW359" s="262">
        <v>1.7517771652400985E-2</v>
      </c>
      <c r="AX359" s="262">
        <v>1.0390976352821704E-2</v>
      </c>
      <c r="AY359" s="262">
        <v>1.4035978528942405E-2</v>
      </c>
      <c r="AZ359" s="262">
        <v>27160</v>
      </c>
      <c r="BA359" s="262">
        <v>3378</v>
      </c>
      <c r="BB359" s="262">
        <v>2388</v>
      </c>
      <c r="BC359" s="262">
        <v>987</v>
      </c>
      <c r="BD359" s="262">
        <v>237</v>
      </c>
      <c r="BE359" s="262">
        <v>55144</v>
      </c>
      <c r="BF359" s="262">
        <v>1</v>
      </c>
      <c r="BG359" s="262">
        <v>2</v>
      </c>
      <c r="BH359" s="262">
        <v>3.65</v>
      </c>
      <c r="BI359" s="262">
        <v>8.6</v>
      </c>
      <c r="BJ359" s="262">
        <v>17</v>
      </c>
      <c r="BK359" s="262">
        <f t="shared" si="214"/>
        <v>55149</v>
      </c>
      <c r="BL359" s="262">
        <f t="shared" si="215"/>
        <v>5</v>
      </c>
      <c r="BM359" s="274">
        <f t="shared" si="216"/>
        <v>9.0671695923400558E-5</v>
      </c>
      <c r="BN359" s="262">
        <f t="shared" si="217"/>
        <v>1.435319362257379E-3</v>
      </c>
      <c r="BO359" s="262">
        <f t="shared" si="204"/>
        <v>1.7851652451050906E-4</v>
      </c>
      <c r="BP359" s="262">
        <f t="shared" si="205"/>
        <v>1.2619818251364583E-4</v>
      </c>
      <c r="BQ359" s="262">
        <f t="shared" si="206"/>
        <v>5.2159801566569697E-5</v>
      </c>
      <c r="BR359" s="262">
        <f t="shared" si="207"/>
        <v>1.2524693993188468E-5</v>
      </c>
      <c r="BS359" s="262">
        <f t="shared" si="218"/>
        <v>153.57917176153956</v>
      </c>
      <c r="BT359" s="262">
        <f t="shared" si="219"/>
        <v>19.101268122624472</v>
      </c>
      <c r="BU359" s="262">
        <f t="shared" si="220"/>
        <v>13.503205528960104</v>
      </c>
      <c r="BV359" s="262">
        <f t="shared" si="221"/>
        <v>5.581098767622958</v>
      </c>
      <c r="BW359" s="262">
        <f t="shared" si="222"/>
        <v>1.3401422572711661</v>
      </c>
      <c r="BX359" s="262">
        <f t="shared" si="223"/>
        <v>153.57917176153956</v>
      </c>
      <c r="BY359" s="262">
        <f t="shared" si="224"/>
        <v>38.202536245248943</v>
      </c>
      <c r="BZ359" s="262">
        <f t="shared" si="225"/>
        <v>49.286700180704379</v>
      </c>
      <c r="CA359" s="262">
        <f t="shared" si="226"/>
        <v>47.997449401557439</v>
      </c>
      <c r="CB359" s="262">
        <f t="shared" si="227"/>
        <v>22.782418373609822</v>
      </c>
      <c r="CC359" s="262">
        <f t="shared" si="228"/>
        <v>311.84827596266013</v>
      </c>
      <c r="CD359" s="262">
        <f t="shared" si="229"/>
        <v>14.856111652290513</v>
      </c>
      <c r="CE359" s="262">
        <f t="shared" si="230"/>
        <v>71.328563483190052</v>
      </c>
      <c r="CF359" s="262">
        <f t="shared" si="231"/>
        <v>69.880841906111115</v>
      </c>
      <c r="CG359" s="262">
        <f t="shared" si="232"/>
        <v>47.955777240739842</v>
      </c>
      <c r="CH359" s="262">
        <f t="shared" si="233"/>
        <v>46.728606997669019</v>
      </c>
      <c r="CI359" s="262">
        <f t="shared" si="234"/>
        <v>34.965869183902647</v>
      </c>
      <c r="CJ359" s="262">
        <f t="shared" si="235"/>
        <v>13.052114843352305</v>
      </c>
      <c r="CK359" s="262">
        <f t="shared" si="236"/>
        <v>5.4628868885088071</v>
      </c>
      <c r="CL359" s="262">
        <f t="shared" si="237"/>
        <v>3.2404080611962183</v>
      </c>
      <c r="CM359" s="262">
        <f t="shared" si="238"/>
        <v>4.3770957056996034</v>
      </c>
      <c r="CN359" s="262">
        <f>CD359*parameters!J$4+CE359*parameters!K$4+CF359*parameters!L$4+CG359*parameters!M$4+CH359*parameters!N$4+CI359*parameters!O$4+CJ359*parameters!P$4+CK359*parameters!Q$4+CL359*parameters!R$4+CM359*parameters!S$4</f>
        <v>26523.333772944145</v>
      </c>
      <c r="CO359" s="262">
        <f t="shared" si="239"/>
        <v>21094.399568760262</v>
      </c>
      <c r="CP359" s="262">
        <f t="shared" si="240"/>
        <v>2623.5965295755586</v>
      </c>
      <c r="CQ359" s="262">
        <f t="shared" si="241"/>
        <v>1854.6916852061672</v>
      </c>
      <c r="CR359" s="262">
        <f t="shared" si="242"/>
        <v>766.57482968948375</v>
      </c>
      <c r="CS359" s="262">
        <f t="shared" si="243"/>
        <v>184.0711597126724</v>
      </c>
      <c r="CT359" s="349" t="s">
        <v>4781</v>
      </c>
      <c r="CU359" t="s">
        <v>4782</v>
      </c>
      <c r="CV359" t="s">
        <v>4783</v>
      </c>
      <c r="CW359">
        <v>61030</v>
      </c>
      <c r="CX359" s="262">
        <v>7.1223342303841142E-2</v>
      </c>
      <c r="CY359">
        <v>4037</v>
      </c>
      <c r="CZ359">
        <v>0.93385220000000002</v>
      </c>
      <c r="DA359">
        <v>40755</v>
      </c>
      <c r="DB359">
        <v>19414</v>
      </c>
      <c r="DC359">
        <v>440</v>
      </c>
      <c r="DD359">
        <v>327</v>
      </c>
      <c r="DE359">
        <v>32</v>
      </c>
      <c r="DF359">
        <v>44</v>
      </c>
      <c r="DG359">
        <v>38061</v>
      </c>
      <c r="DH359">
        <v>18131</v>
      </c>
      <c r="DI359">
        <v>418</v>
      </c>
      <c r="DJ359">
        <v>314</v>
      </c>
      <c r="DK359">
        <v>31</v>
      </c>
      <c r="DL359">
        <v>43</v>
      </c>
      <c r="DM359" s="262">
        <v>2694</v>
      </c>
      <c r="DN359" s="262">
        <v>1283</v>
      </c>
      <c r="DO359" s="262">
        <v>22</v>
      </c>
      <c r="DP359" s="262">
        <v>13</v>
      </c>
      <c r="DQ359" s="262">
        <v>1</v>
      </c>
      <c r="DR359" s="262">
        <v>1</v>
      </c>
      <c r="DS359" s="262">
        <v>0.66778633458954617</v>
      </c>
      <c r="DT359" s="262">
        <v>0.3181058495821727</v>
      </c>
      <c r="DU359" s="262">
        <v>7.2095690643945599E-3</v>
      </c>
      <c r="DV359" s="262">
        <v>5.3580206455841389E-3</v>
      </c>
      <c r="DW359" s="262">
        <v>5.2433229559233161E-4</v>
      </c>
      <c r="DX359" s="262">
        <v>7.2095690643945597E-4</v>
      </c>
      <c r="DY359" s="262">
        <v>1797.9</v>
      </c>
      <c r="DZ359" s="262">
        <v>772.96</v>
      </c>
      <c r="EA359" s="262">
        <v>7.17</v>
      </c>
      <c r="EB359" s="262">
        <v>142.1</v>
      </c>
      <c r="EC359" s="262">
        <v>23.72</v>
      </c>
      <c r="ED359" s="262">
        <v>30.67</v>
      </c>
      <c r="EE359" s="262">
        <f t="shared" si="208"/>
        <v>0.64800397906664942</v>
      </c>
      <c r="EF359" s="262">
        <f t="shared" si="209"/>
        <v>0.27859233308824594</v>
      </c>
      <c r="EG359" s="262">
        <f t="shared" si="210"/>
        <v>2.5842307858656632E-3</v>
      </c>
      <c r="EH359" s="262">
        <f t="shared" si="211"/>
        <v>5.121606620244222E-2</v>
      </c>
      <c r="EI359" s="262">
        <f t="shared" si="212"/>
        <v>8.5492265328777593E-3</v>
      </c>
      <c r="EJ359" s="262">
        <f t="shared" si="213"/>
        <v>1.1054164323919093E-2</v>
      </c>
      <c r="EK359" s="262">
        <v>8.1801210000000005E-4</v>
      </c>
      <c r="EP359" s="262">
        <v>1.2877197838568675E-3</v>
      </c>
      <c r="EQ359" s="262">
        <v>6.4154754525205873E-2</v>
      </c>
      <c r="EU359" s="262">
        <v>1004.42</v>
      </c>
    </row>
    <row r="360" spans="1:151">
      <c r="A360" s="352">
        <v>13058</v>
      </c>
      <c r="B360" s="262">
        <v>13</v>
      </c>
      <c r="C360" s="262">
        <v>0</v>
      </c>
      <c r="D360" s="262">
        <v>58</v>
      </c>
      <c r="E360" s="262" t="s">
        <v>203</v>
      </c>
      <c r="F360" s="262" t="s">
        <v>2901</v>
      </c>
      <c r="G360" s="262" t="s">
        <v>2902</v>
      </c>
      <c r="H360" s="262" t="s">
        <v>2202</v>
      </c>
      <c r="I360" s="262">
        <v>1.8613703452661783E-3</v>
      </c>
      <c r="J360" s="262">
        <v>1.4531272362959782</v>
      </c>
      <c r="K360" s="262">
        <v>1.4107758620689654</v>
      </c>
      <c r="L360" s="262">
        <v>2.0777394900068917</v>
      </c>
      <c r="M360" s="262">
        <v>1.8982280781462972</v>
      </c>
      <c r="N360" s="262">
        <v>1.8163437236731255</v>
      </c>
      <c r="O360" s="262">
        <v>1.3905982905982905</v>
      </c>
      <c r="P360" s="262">
        <v>1.4467360832999601</v>
      </c>
      <c r="Q360" s="262">
        <v>1.2732263513513513</v>
      </c>
      <c r="R360" s="262">
        <v>1.2244501940491592</v>
      </c>
      <c r="S360" s="262">
        <v>1.1928838951310861</v>
      </c>
      <c r="T360" s="262">
        <v>1.1928838951310861</v>
      </c>
      <c r="U360">
        <v>6987</v>
      </c>
      <c r="V360">
        <v>4640</v>
      </c>
      <c r="W360">
        <v>7255</v>
      </c>
      <c r="X360">
        <v>3388</v>
      </c>
      <c r="Y360">
        <v>8504</v>
      </c>
      <c r="Z360">
        <v>3914</v>
      </c>
      <c r="AA360">
        <v>2937</v>
      </c>
      <c r="AB360">
        <v>0</v>
      </c>
      <c r="AC360">
        <v>10153</v>
      </c>
      <c r="AD360">
        <v>6546</v>
      </c>
      <c r="AE360">
        <v>15074</v>
      </c>
      <c r="AF360">
        <v>6334</v>
      </c>
      <c r="AG360">
        <v>12106</v>
      </c>
      <c r="AH360">
        <v>4908</v>
      </c>
      <c r="AI360" s="262">
        <v>3504</v>
      </c>
      <c r="AJ360" s="262">
        <v>0</v>
      </c>
      <c r="AK360" s="262">
        <v>0.7951564363182102</v>
      </c>
      <c r="AL360" s="262">
        <v>0.10303219578672421</v>
      </c>
      <c r="AM360" s="262">
        <v>6.9076145590823923E-2</v>
      </c>
      <c r="AN360" s="262">
        <v>2.9952870365112714E-2</v>
      </c>
      <c r="AO360" s="262">
        <v>2.7823519391289536E-3</v>
      </c>
      <c r="AP360" s="262">
        <v>3.5994834821908961E-2</v>
      </c>
      <c r="AQ360" s="262">
        <v>0.19543383909035475</v>
      </c>
      <c r="AR360" s="262">
        <v>0.2292585817281825</v>
      </c>
      <c r="AS360" s="262">
        <v>0.14272391405717566</v>
      </c>
      <c r="AT360" s="262">
        <v>0.16302593349833208</v>
      </c>
      <c r="AU360" s="262">
        <v>0.12701316403027368</v>
      </c>
      <c r="AV360" s="262">
        <v>4.9338211557085981E-2</v>
      </c>
      <c r="AW360" s="262">
        <v>2.1037339933283116E-2</v>
      </c>
      <c r="AX360" s="262">
        <v>1.4383586211844041E-2</v>
      </c>
      <c r="AY360" s="262">
        <v>2.1790595071559237E-2</v>
      </c>
      <c r="AZ360" s="262">
        <v>28007</v>
      </c>
      <c r="BA360" s="262">
        <v>3629</v>
      </c>
      <c r="BB360" s="262">
        <v>2433</v>
      </c>
      <c r="BC360" s="262">
        <v>1055</v>
      </c>
      <c r="BD360" s="262">
        <v>98</v>
      </c>
      <c r="BE360" s="262">
        <v>55758</v>
      </c>
      <c r="BF360" s="262">
        <v>1</v>
      </c>
      <c r="BG360" s="262">
        <v>2</v>
      </c>
      <c r="BH360" s="262">
        <v>3.35</v>
      </c>
      <c r="BI360" s="262">
        <v>7.7</v>
      </c>
      <c r="BJ360" s="262">
        <v>43</v>
      </c>
      <c r="BK360" s="262">
        <f t="shared" si="214"/>
        <v>55753</v>
      </c>
      <c r="BL360" s="262">
        <f t="shared" si="215"/>
        <v>-5</v>
      </c>
      <c r="BM360" s="274">
        <f t="shared" si="216"/>
        <v>-8.9673230747157364E-5</v>
      </c>
      <c r="BN360" s="262">
        <f t="shared" si="217"/>
        <v>1.4800806104102509E-3</v>
      </c>
      <c r="BO360" s="262">
        <f t="shared" si="204"/>
        <v>1.9178107384506732E-4</v>
      </c>
      <c r="BP360" s="262">
        <f t="shared" si="205"/>
        <v>1.2857628896804872E-4</v>
      </c>
      <c r="BQ360" s="262">
        <f t="shared" si="206"/>
        <v>5.5753384653222929E-5</v>
      </c>
      <c r="BR360" s="262">
        <f t="shared" si="207"/>
        <v>5.178987389588481E-6</v>
      </c>
      <c r="BS360" s="262">
        <f t="shared" si="218"/>
        <v>158.36862531389684</v>
      </c>
      <c r="BT360" s="262">
        <f t="shared" si="219"/>
        <v>20.520574901422204</v>
      </c>
      <c r="BU360" s="262">
        <f t="shared" si="220"/>
        <v>13.757662919581213</v>
      </c>
      <c r="BV360" s="262">
        <f t="shared" si="221"/>
        <v>5.9656121578948538</v>
      </c>
      <c r="BW360" s="262">
        <f t="shared" si="222"/>
        <v>0.5541516506859675</v>
      </c>
      <c r="BX360" s="262">
        <f t="shared" si="223"/>
        <v>158.36862531389684</v>
      </c>
      <c r="BY360" s="262">
        <f t="shared" si="224"/>
        <v>41.041149802844409</v>
      </c>
      <c r="BZ360" s="262">
        <f t="shared" si="225"/>
        <v>46.088170780597061</v>
      </c>
      <c r="CA360" s="262">
        <f t="shared" si="226"/>
        <v>45.935213615790374</v>
      </c>
      <c r="CB360" s="262">
        <f t="shared" si="227"/>
        <v>23.828520979496602</v>
      </c>
      <c r="CC360" s="262">
        <f t="shared" si="228"/>
        <v>315.26168049262532</v>
      </c>
      <c r="CD360" s="262">
        <f t="shared" si="229"/>
        <v>11.347792115009486</v>
      </c>
      <c r="CE360" s="262">
        <f t="shared" si="230"/>
        <v>61.612800536750569</v>
      </c>
      <c r="CF360" s="262">
        <f t="shared" si="231"/>
        <v>72.276445742982702</v>
      </c>
      <c r="CG360" s="262">
        <f t="shared" si="232"/>
        <v>44.995380992150231</v>
      </c>
      <c r="CH360" s="262">
        <f t="shared" si="233"/>
        <v>51.395829758563153</v>
      </c>
      <c r="CI360" s="262">
        <f t="shared" si="234"/>
        <v>40.042383536869551</v>
      </c>
      <c r="CJ360" s="262">
        <f t="shared" si="235"/>
        <v>15.554447487987595</v>
      </c>
      <c r="CK360" s="262">
        <f t="shared" si="236"/>
        <v>6.6322671404614493</v>
      </c>
      <c r="CL360" s="262">
        <f t="shared" si="237"/>
        <v>4.5345935606565071</v>
      </c>
      <c r="CM360" s="262">
        <f t="shared" si="238"/>
        <v>6.8697396211940838</v>
      </c>
      <c r="CN360" s="262">
        <f>CD360*parameters!J$4+CE360*parameters!K$4+CF360*parameters!L$4+CG360*parameters!M$4+CH360*parameters!N$4+CI360*parameters!O$4+CJ360*parameters!P$4+CK360*parameters!Q$4+CL360*parameters!R$4+CM360*parameters!S$4</f>
        <v>28525.222656137536</v>
      </c>
      <c r="CO360" s="262">
        <f t="shared" si="239"/>
        <v>22682.014392437792</v>
      </c>
      <c r="CP360" s="262">
        <f t="shared" si="240"/>
        <v>2939.0163255670636</v>
      </c>
      <c r="CQ360" s="262">
        <f t="shared" si="241"/>
        <v>1970.4124332060255</v>
      </c>
      <c r="CR360" s="262">
        <f t="shared" si="242"/>
        <v>854.41229635526372</v>
      </c>
      <c r="CS360" s="262">
        <f t="shared" si="243"/>
        <v>79.367208571389426</v>
      </c>
      <c r="CT360" s="349" t="s">
        <v>4784</v>
      </c>
      <c r="CU360" t="s">
        <v>4785</v>
      </c>
      <c r="CV360" t="s">
        <v>4786</v>
      </c>
      <c r="CW360">
        <v>69409</v>
      </c>
      <c r="CX360" s="262">
        <v>8.1001818220011623E-2</v>
      </c>
      <c r="CY360">
        <v>3712</v>
      </c>
      <c r="CZ360">
        <v>0.94651989999999997</v>
      </c>
      <c r="DA360">
        <v>45397</v>
      </c>
      <c r="DB360">
        <v>22928</v>
      </c>
      <c r="DC360">
        <v>739</v>
      </c>
      <c r="DD360">
        <v>230</v>
      </c>
      <c r="DE360">
        <v>38</v>
      </c>
      <c r="DF360">
        <v>45</v>
      </c>
      <c r="DG360">
        <v>42964</v>
      </c>
      <c r="DH360">
        <v>21700</v>
      </c>
      <c r="DI360">
        <v>708</v>
      </c>
      <c r="DJ360">
        <v>222</v>
      </c>
      <c r="DK360">
        <v>38</v>
      </c>
      <c r="DL360">
        <v>45</v>
      </c>
      <c r="DM360" s="262">
        <v>2433</v>
      </c>
      <c r="DN360" s="262">
        <v>1228</v>
      </c>
      <c r="DO360" s="262">
        <v>31</v>
      </c>
      <c r="DP360" s="262">
        <v>8</v>
      </c>
      <c r="DQ360" s="262">
        <v>0</v>
      </c>
      <c r="DR360" s="262">
        <v>0</v>
      </c>
      <c r="DS360" s="262">
        <v>0.65405062744024545</v>
      </c>
      <c r="DT360" s="262">
        <v>0.33033180135140977</v>
      </c>
      <c r="DU360" s="262">
        <v>1.06470342462793E-2</v>
      </c>
      <c r="DV360" s="262">
        <v>3.3136913080436254E-3</v>
      </c>
      <c r="DW360" s="262">
        <v>5.4747943350285982E-4</v>
      </c>
      <c r="DX360" s="262">
        <v>6.4833090809549195E-4</v>
      </c>
      <c r="DY360" s="262">
        <v>2044.75</v>
      </c>
      <c r="DZ360" s="262">
        <v>879.07</v>
      </c>
      <c r="EA360" s="262">
        <v>8.15</v>
      </c>
      <c r="EB360" s="262">
        <v>161.62</v>
      </c>
      <c r="EC360" s="262">
        <v>26.97</v>
      </c>
      <c r="ED360" s="262">
        <v>34.89</v>
      </c>
      <c r="EE360" s="262">
        <f t="shared" si="208"/>
        <v>0.64800583118097266</v>
      </c>
      <c r="EF360" s="262">
        <f t="shared" si="209"/>
        <v>0.27858784008620008</v>
      </c>
      <c r="EG360" s="262">
        <f t="shared" si="210"/>
        <v>2.5828328764518536E-3</v>
      </c>
      <c r="EH360" s="262">
        <f t="shared" si="211"/>
        <v>5.1219318956091844E-2</v>
      </c>
      <c r="EI360" s="262">
        <f t="shared" si="212"/>
        <v>8.5471168929946596E-3</v>
      </c>
      <c r="EJ360" s="262">
        <f t="shared" si="213"/>
        <v>1.1057060007288977E-2</v>
      </c>
      <c r="EK360" s="262">
        <v>9.3032239999999995E-4</v>
      </c>
      <c r="EP360" s="262">
        <v>1.4233512563278116E-3</v>
      </c>
      <c r="EQ360" s="262">
        <v>7.0911972928889885E-2</v>
      </c>
      <c r="EU360" s="262">
        <v>1110.21</v>
      </c>
    </row>
    <row r="361" spans="1:151">
      <c r="A361" s="352">
        <v>13059</v>
      </c>
      <c r="B361" s="262">
        <v>13</v>
      </c>
      <c r="C361" s="262">
        <v>0</v>
      </c>
      <c r="D361" s="262">
        <v>59</v>
      </c>
      <c r="E361" s="262" t="s">
        <v>203</v>
      </c>
      <c r="F361" s="262" t="s">
        <v>2903</v>
      </c>
      <c r="G361" s="262" t="s">
        <v>2904</v>
      </c>
      <c r="H361" s="262" t="s">
        <v>2202</v>
      </c>
      <c r="I361" s="262">
        <v>1.6535238411513672E-3</v>
      </c>
      <c r="J361" s="262">
        <v>1.6063293074453449</v>
      </c>
      <c r="K361" s="262">
        <v>1.4016728624535315</v>
      </c>
      <c r="L361" s="262">
        <v>2.445044766903365</v>
      </c>
      <c r="M361" s="262">
        <v>2.1205633802816903</v>
      </c>
      <c r="N361" s="262">
        <v>2.3798219584569731</v>
      </c>
      <c r="O361" s="262">
        <v>1.5487927565392354</v>
      </c>
      <c r="P361" s="262">
        <v>1.5226741467975689</v>
      </c>
      <c r="Q361" s="262">
        <v>1.3849855630413859</v>
      </c>
      <c r="R361" s="262">
        <v>1.3833580980683506</v>
      </c>
      <c r="S361" s="262">
        <v>1.5217391304347827</v>
      </c>
      <c r="T361" s="262">
        <v>1.5217391304347827</v>
      </c>
      <c r="U361">
        <v>6541</v>
      </c>
      <c r="V361">
        <v>5380</v>
      </c>
      <c r="W361">
        <v>6478</v>
      </c>
      <c r="X361">
        <v>2786</v>
      </c>
      <c r="Y361">
        <v>6266</v>
      </c>
      <c r="Z361">
        <v>3424</v>
      </c>
      <c r="AA361">
        <v>2277</v>
      </c>
      <c r="AB361">
        <v>0</v>
      </c>
      <c r="AC361">
        <v>10507</v>
      </c>
      <c r="AD361">
        <v>7541</v>
      </c>
      <c r="AE361">
        <v>15839</v>
      </c>
      <c r="AF361">
        <v>6170</v>
      </c>
      <c r="AG361">
        <v>9593</v>
      </c>
      <c r="AH361">
        <v>4740</v>
      </c>
      <c r="AI361" s="262">
        <v>3465</v>
      </c>
      <c r="AJ361" s="262">
        <v>0</v>
      </c>
      <c r="AK361" s="262">
        <v>0.7519895170826808</v>
      </c>
      <c r="AL361" s="262">
        <v>0.11157275719901563</v>
      </c>
      <c r="AM361" s="262">
        <v>8.376745821215123E-2</v>
      </c>
      <c r="AN361" s="262">
        <v>4.6981367253667423E-2</v>
      </c>
      <c r="AO361" s="262">
        <v>5.6889002524848986E-3</v>
      </c>
      <c r="AP361" s="262">
        <v>6.1068702290076333E-2</v>
      </c>
      <c r="AQ361" s="262">
        <v>0.23715012722646311</v>
      </c>
      <c r="AR361" s="262">
        <v>0.23624136677571791</v>
      </c>
      <c r="AS361" s="262">
        <v>0.14596510359869139</v>
      </c>
      <c r="AT361" s="262">
        <v>0.13545983278807705</v>
      </c>
      <c r="AU361" s="262">
        <v>0.10283533260632498</v>
      </c>
      <c r="AV361" s="262">
        <v>4.0094511086877498E-2</v>
      </c>
      <c r="AW361" s="262">
        <v>1.5848782260996001E-2</v>
      </c>
      <c r="AX361" s="262">
        <v>1.0832424572882589E-2</v>
      </c>
      <c r="AY361" s="262">
        <v>1.4503816793893129E-2</v>
      </c>
      <c r="AZ361" s="262">
        <v>23529</v>
      </c>
      <c r="BA361" s="262">
        <v>3491</v>
      </c>
      <c r="BB361" s="262">
        <v>2621</v>
      </c>
      <c r="BC361" s="262">
        <v>1470</v>
      </c>
      <c r="BD361" s="262">
        <v>178</v>
      </c>
      <c r="BE361" s="262">
        <v>55020</v>
      </c>
      <c r="BF361" s="262">
        <v>1</v>
      </c>
      <c r="BG361" s="262">
        <v>2</v>
      </c>
      <c r="BH361" s="262">
        <v>3.48</v>
      </c>
      <c r="BI361" s="262">
        <v>7.9</v>
      </c>
      <c r="BJ361" s="262">
        <v>21</v>
      </c>
      <c r="BK361" s="262">
        <f t="shared" si="214"/>
        <v>54983</v>
      </c>
      <c r="BL361" s="262">
        <f t="shared" si="215"/>
        <v>-37</v>
      </c>
      <c r="BM361" s="274">
        <f t="shared" si="216"/>
        <v>-6.7248273355143581E-4</v>
      </c>
      <c r="BN361" s="262">
        <f t="shared" si="217"/>
        <v>1.243432594792116E-3</v>
      </c>
      <c r="BO361" s="262">
        <f t="shared" si="204"/>
        <v>1.8448821405156517E-4</v>
      </c>
      <c r="BP361" s="262">
        <f t="shared" si="205"/>
        <v>1.3851148926644294E-4</v>
      </c>
      <c r="BQ361" s="262">
        <f t="shared" si="206"/>
        <v>7.7684810843827218E-5</v>
      </c>
      <c r="BR361" s="262">
        <f t="shared" si="207"/>
        <v>9.4067321974158126E-6</v>
      </c>
      <c r="BS361" s="262">
        <f t="shared" si="218"/>
        <v>133.0472876427564</v>
      </c>
      <c r="BT361" s="262">
        <f t="shared" si="219"/>
        <v>19.740238903517472</v>
      </c>
      <c r="BU361" s="262">
        <f t="shared" si="220"/>
        <v>14.820729351509394</v>
      </c>
      <c r="BV361" s="262">
        <f t="shared" si="221"/>
        <v>8.3122747602895117</v>
      </c>
      <c r="BW361" s="262">
        <f t="shared" si="222"/>
        <v>1.0065203451234919</v>
      </c>
      <c r="BX361" s="262">
        <f t="shared" si="223"/>
        <v>133.0472876427564</v>
      </c>
      <c r="BY361" s="262">
        <f t="shared" si="224"/>
        <v>39.480477807034944</v>
      </c>
      <c r="BZ361" s="262">
        <f t="shared" si="225"/>
        <v>51.576138143252692</v>
      </c>
      <c r="CA361" s="262">
        <f t="shared" si="226"/>
        <v>65.666970606287151</v>
      </c>
      <c r="CB361" s="262">
        <f t="shared" si="227"/>
        <v>21.136927247593331</v>
      </c>
      <c r="CC361" s="262">
        <f t="shared" si="228"/>
        <v>310.90780144692451</v>
      </c>
      <c r="CD361" s="262">
        <f t="shared" si="229"/>
        <v>18.986735966224398</v>
      </c>
      <c r="CE361" s="262">
        <f t="shared" si="230"/>
        <v>73.731824668838087</v>
      </c>
      <c r="CF361" s="262">
        <f t="shared" si="231"/>
        <v>73.44928395505498</v>
      </c>
      <c r="CG361" s="262">
        <f t="shared" si="232"/>
        <v>45.381689447841708</v>
      </c>
      <c r="CH361" s="262">
        <f t="shared" si="233"/>
        <v>42.115518796509051</v>
      </c>
      <c r="CI361" s="262">
        <f t="shared" si="234"/>
        <v>31.972307171695729</v>
      </c>
      <c r="CJ361" s="262">
        <f t="shared" si="235"/>
        <v>12.465696292110422</v>
      </c>
      <c r="CK361" s="262">
        <f t="shared" si="236"/>
        <v>4.9275100483772842</v>
      </c>
      <c r="CL361" s="262">
        <f t="shared" si="237"/>
        <v>3.3678853082945661</v>
      </c>
      <c r="CM361" s="262">
        <f t="shared" si="238"/>
        <v>4.5093497919782939</v>
      </c>
      <c r="CN361" s="262">
        <f>CD361*parameters!J$4+CE361*parameters!K$4+CF361*parameters!L$4+CG361*parameters!M$4+CH361*parameters!N$4+CI361*parameters!O$4+CJ361*parameters!P$4+CK361*parameters!Q$4+CL361*parameters!R$4+CM361*parameters!S$4</f>
        <v>25749.856523907732</v>
      </c>
      <c r="CO361" s="262">
        <f t="shared" si="239"/>
        <v>19363.622172361695</v>
      </c>
      <c r="CP361" s="262">
        <f t="shared" si="240"/>
        <v>2872.9824898514462</v>
      </c>
      <c r="CQ361" s="262">
        <f t="shared" si="241"/>
        <v>2157.0000303353308</v>
      </c>
      <c r="CR361" s="262">
        <f t="shared" si="242"/>
        <v>1209.7634660789531</v>
      </c>
      <c r="CS361" s="262">
        <f t="shared" si="243"/>
        <v>146.48836528030861</v>
      </c>
      <c r="CT361" s="349" t="s">
        <v>4787</v>
      </c>
      <c r="CU361" t="s">
        <v>4788</v>
      </c>
      <c r="CV361" t="s">
        <v>4789</v>
      </c>
      <c r="CW361">
        <v>56580</v>
      </c>
      <c r="CX361" s="262">
        <v>6.603009515896005E-2</v>
      </c>
      <c r="CY361">
        <v>3244</v>
      </c>
      <c r="CZ361">
        <v>0.94266525000000001</v>
      </c>
      <c r="DA361">
        <v>39127</v>
      </c>
      <c r="DB361">
        <v>16647</v>
      </c>
      <c r="DC361">
        <v>423</v>
      </c>
      <c r="DD361">
        <v>314</v>
      </c>
      <c r="DE361">
        <v>17</v>
      </c>
      <c r="DF361">
        <v>21</v>
      </c>
      <c r="DG361">
        <v>36881</v>
      </c>
      <c r="DH361">
        <v>15693</v>
      </c>
      <c r="DI361">
        <v>407</v>
      </c>
      <c r="DJ361">
        <v>302</v>
      </c>
      <c r="DK361">
        <v>17</v>
      </c>
      <c r="DL361">
        <v>20</v>
      </c>
      <c r="DM361" s="262">
        <v>2246</v>
      </c>
      <c r="DN361" s="262">
        <v>954</v>
      </c>
      <c r="DO361" s="262">
        <v>16</v>
      </c>
      <c r="DP361" s="262">
        <v>12</v>
      </c>
      <c r="DQ361" s="262">
        <v>0</v>
      </c>
      <c r="DR361" s="262">
        <v>1</v>
      </c>
      <c r="DS361" s="262">
        <v>0.69153411099328388</v>
      </c>
      <c r="DT361" s="262">
        <v>0.29422057264050899</v>
      </c>
      <c r="DU361" s="262">
        <v>7.4761399787910921E-3</v>
      </c>
      <c r="DV361" s="262">
        <v>5.5496641922940966E-3</v>
      </c>
      <c r="DW361" s="262">
        <v>3.0045952633439376E-4</v>
      </c>
      <c r="DX361" s="262">
        <v>3.7115588547189819E-4</v>
      </c>
      <c r="DY361" s="262">
        <v>1666.82</v>
      </c>
      <c r="DZ361" s="262">
        <v>716.59</v>
      </c>
      <c r="EA361" s="262">
        <v>6.64</v>
      </c>
      <c r="EB361" s="262">
        <v>131.75</v>
      </c>
      <c r="EC361" s="262">
        <v>21.99</v>
      </c>
      <c r="ED361" s="262">
        <v>28.44</v>
      </c>
      <c r="EE361" s="262">
        <f t="shared" si="208"/>
        <v>0.6480058159651354</v>
      </c>
      <c r="EF361" s="262">
        <f t="shared" si="209"/>
        <v>0.27858706258771576</v>
      </c>
      <c r="EG361" s="262">
        <f t="shared" si="210"/>
        <v>2.5814176803785048E-3</v>
      </c>
      <c r="EH361" s="262">
        <f t="shared" si="211"/>
        <v>5.1220147498474096E-2</v>
      </c>
      <c r="EI361" s="262">
        <f t="shared" si="212"/>
        <v>8.5490022276390534E-3</v>
      </c>
      <c r="EJ361" s="262">
        <f t="shared" si="213"/>
        <v>1.1056554040657331E-2</v>
      </c>
      <c r="EK361" s="262">
        <v>7.5836930000000005E-4</v>
      </c>
      <c r="EP361" s="262">
        <v>1.2826206688425633E-3</v>
      </c>
      <c r="EQ361" s="262">
        <v>6.3900714417925164E-2</v>
      </c>
      <c r="EU361" s="262">
        <v>1000.44</v>
      </c>
    </row>
    <row r="362" spans="1:151">
      <c r="A362" s="352">
        <v>13060</v>
      </c>
      <c r="B362" s="262">
        <v>13</v>
      </c>
      <c r="C362" s="262">
        <v>0</v>
      </c>
      <c r="D362" s="262">
        <v>60</v>
      </c>
      <c r="E362" s="262" t="s">
        <v>203</v>
      </c>
      <c r="F362" s="262" t="s">
        <v>2905</v>
      </c>
      <c r="G362" s="262" t="s">
        <v>2906</v>
      </c>
      <c r="H362" s="262" t="s">
        <v>2202</v>
      </c>
      <c r="I362" s="262">
        <v>1.5113130751780752E-3</v>
      </c>
      <c r="J362" s="262">
        <v>1.4826666666666666</v>
      </c>
      <c r="K362" s="262">
        <v>1.4249544257646345</v>
      </c>
      <c r="L362" s="262">
        <v>2.254352208172989</v>
      </c>
      <c r="M362" s="262">
        <v>2.1068814055636897</v>
      </c>
      <c r="N362" s="262">
        <v>1.8579766536964981</v>
      </c>
      <c r="O362" s="262">
        <v>1.4479126024190403</v>
      </c>
      <c r="P362" s="262">
        <v>1.5315343583307186</v>
      </c>
      <c r="Q362" s="262">
        <v>1.2830009496676162</v>
      </c>
      <c r="R362" s="262">
        <v>1.3545751633986929</v>
      </c>
      <c r="S362" s="262">
        <v>1.4716981132075471</v>
      </c>
      <c r="T362" s="262">
        <v>1.4716981132075471</v>
      </c>
      <c r="U362">
        <v>7500</v>
      </c>
      <c r="V362">
        <v>4937</v>
      </c>
      <c r="W362">
        <v>5457</v>
      </c>
      <c r="X362">
        <v>3077</v>
      </c>
      <c r="Y362">
        <v>5750</v>
      </c>
      <c r="Z362">
        <v>1665</v>
      </c>
      <c r="AA362">
        <v>1166</v>
      </c>
      <c r="AB362">
        <v>0</v>
      </c>
      <c r="AC362">
        <v>11120</v>
      </c>
      <c r="AD362">
        <v>7035</v>
      </c>
      <c r="AE362">
        <v>12302</v>
      </c>
      <c r="AF362">
        <v>6227</v>
      </c>
      <c r="AG362">
        <v>8592</v>
      </c>
      <c r="AH362">
        <v>2180</v>
      </c>
      <c r="AI362" s="262">
        <v>1716</v>
      </c>
      <c r="AJ362" s="262">
        <v>0</v>
      </c>
      <c r="AK362" s="262">
        <v>0.76452898804112179</v>
      </c>
      <c r="AL362" s="262">
        <v>0.12483390446884397</v>
      </c>
      <c r="AM362" s="262">
        <v>7.4970277641793134E-2</v>
      </c>
      <c r="AN362" s="262">
        <v>3.3114203790474861E-2</v>
      </c>
      <c r="AO362" s="262">
        <v>2.5526260577662776E-3</v>
      </c>
      <c r="AP362" s="262">
        <v>4.3020432088427402E-2</v>
      </c>
      <c r="AQ362" s="262">
        <v>0.22303634232121922</v>
      </c>
      <c r="AR362" s="262">
        <v>0.20656087757494557</v>
      </c>
      <c r="AS362" s="262">
        <v>0.15414084742924133</v>
      </c>
      <c r="AT362" s="262">
        <v>0.15336627030648134</v>
      </c>
      <c r="AU362" s="262">
        <v>0.1169192765030983</v>
      </c>
      <c r="AV362" s="262">
        <v>4.821219226260258E-2</v>
      </c>
      <c r="AW362" s="262">
        <v>2.0515826494724502E-2</v>
      </c>
      <c r="AX362" s="262">
        <v>1.3586501423547144E-2</v>
      </c>
      <c r="AY362" s="262">
        <v>2.0641433595712612E-2</v>
      </c>
      <c r="AZ362" s="262">
        <v>21864</v>
      </c>
      <c r="BA362" s="262">
        <v>3570</v>
      </c>
      <c r="BB362" s="262">
        <v>2144</v>
      </c>
      <c r="BC362" s="262">
        <v>947</v>
      </c>
      <c r="BD362" s="262">
        <v>73</v>
      </c>
      <c r="BE362" s="262">
        <v>47768</v>
      </c>
      <c r="BF362" s="262">
        <v>1</v>
      </c>
      <c r="BG362" s="262">
        <v>2</v>
      </c>
      <c r="BH362" s="262">
        <v>3.59</v>
      </c>
      <c r="BI362" s="262">
        <v>9.1</v>
      </c>
      <c r="BJ362" s="262">
        <v>34</v>
      </c>
      <c r="BK362" s="262">
        <f t="shared" si="214"/>
        <v>47801</v>
      </c>
      <c r="BL362" s="262">
        <f t="shared" si="215"/>
        <v>33</v>
      </c>
      <c r="BM362" s="274">
        <f t="shared" si="216"/>
        <v>6.9083905543460054E-4</v>
      </c>
      <c r="BN362" s="262">
        <f t="shared" si="217"/>
        <v>1.1554426559792096E-3</v>
      </c>
      <c r="BO362" s="262">
        <f t="shared" si="204"/>
        <v>1.8866311204929467E-4</v>
      </c>
      <c r="BP362" s="262">
        <f t="shared" si="205"/>
        <v>1.1330356084977248E-4</v>
      </c>
      <c r="BQ362" s="262">
        <f t="shared" si="206"/>
        <v>5.0045929162656036E-5</v>
      </c>
      <c r="BR362" s="262">
        <f t="shared" si="207"/>
        <v>3.85781713714244E-6</v>
      </c>
      <c r="BS362" s="262">
        <f t="shared" si="218"/>
        <v>123.63236418977542</v>
      </c>
      <c r="BT362" s="262">
        <f t="shared" si="219"/>
        <v>20.186952989274531</v>
      </c>
      <c r="BU362" s="262">
        <f t="shared" si="220"/>
        <v>12.123481010925655</v>
      </c>
      <c r="BV362" s="262">
        <f t="shared" si="221"/>
        <v>5.3549144204041959</v>
      </c>
      <c r="BW362" s="262">
        <f t="shared" si="222"/>
        <v>0.41278643367424106</v>
      </c>
      <c r="BX362" s="262">
        <f t="shared" si="223"/>
        <v>123.63236418977542</v>
      </c>
      <c r="BY362" s="262">
        <f t="shared" si="224"/>
        <v>40.373905978549061</v>
      </c>
      <c r="BZ362" s="262">
        <f t="shared" si="225"/>
        <v>43.523296829223099</v>
      </c>
      <c r="CA362" s="262">
        <f t="shared" si="226"/>
        <v>48.729721225678183</v>
      </c>
      <c r="CB362" s="262">
        <f t="shared" si="227"/>
        <v>14.034738744924196</v>
      </c>
      <c r="CC362" s="262">
        <f t="shared" si="228"/>
        <v>270.29402696814998</v>
      </c>
      <c r="CD362" s="262">
        <f t="shared" si="229"/>
        <v>11.628165831090861</v>
      </c>
      <c r="CE362" s="262">
        <f t="shared" si="230"/>
        <v>60.285391126249159</v>
      </c>
      <c r="CF362" s="262">
        <f t="shared" si="231"/>
        <v>55.83217141380706</v>
      </c>
      <c r="CG362" s="262">
        <f t="shared" si="232"/>
        <v>41.66335037193285</v>
      </c>
      <c r="CH362" s="262">
        <f t="shared" si="233"/>
        <v>41.453986802224648</v>
      </c>
      <c r="CI362" s="262">
        <f t="shared" si="234"/>
        <v>31.602582076225037</v>
      </c>
      <c r="CJ362" s="262">
        <f t="shared" si="235"/>
        <v>13.031467595621534</v>
      </c>
      <c r="CK362" s="262">
        <f t="shared" si="236"/>
        <v>5.5453053598389506</v>
      </c>
      <c r="CL362" s="262">
        <f t="shared" si="237"/>
        <v>3.6723501821790601</v>
      </c>
      <c r="CM362" s="262">
        <f t="shared" si="238"/>
        <v>5.579256208980822</v>
      </c>
      <c r="CN362" s="262">
        <f>CD362*parameters!J$4+CE362*parameters!K$4+CF362*parameters!L$4+CG362*parameters!M$4+CH362*parameters!N$4+CI362*parameters!O$4+CJ362*parameters!P$4+CK362*parameters!Q$4+CL362*parameters!R$4+CM362*parameters!S$4</f>
        <v>23846.029619401736</v>
      </c>
      <c r="CO362" s="262">
        <f t="shared" si="239"/>
        <v>18230.980893719825</v>
      </c>
      <c r="CP362" s="262">
        <f t="shared" si="240"/>
        <v>2976.7929834696201</v>
      </c>
      <c r="CQ362" s="262">
        <f t="shared" si="241"/>
        <v>1787.7434612209709</v>
      </c>
      <c r="CR362" s="262">
        <f t="shared" si="242"/>
        <v>789.64228441056878</v>
      </c>
      <c r="CS362" s="262">
        <f t="shared" si="243"/>
        <v>60.869996580751341</v>
      </c>
      <c r="CT362" s="349" t="s">
        <v>4790</v>
      </c>
      <c r="CU362" t="s">
        <v>4791</v>
      </c>
      <c r="CV362" t="s">
        <v>4792</v>
      </c>
      <c r="CW362">
        <v>53780</v>
      </c>
      <c r="CX362" s="262">
        <v>6.2762434034091041E-2</v>
      </c>
      <c r="CY362">
        <v>3320</v>
      </c>
      <c r="CZ362">
        <v>0.93826701000000001</v>
      </c>
      <c r="DA362">
        <v>34165</v>
      </c>
      <c r="DB362">
        <v>18792</v>
      </c>
      <c r="DC362">
        <v>584</v>
      </c>
      <c r="DD362">
        <v>180</v>
      </c>
      <c r="DE362">
        <v>18</v>
      </c>
      <c r="DF362">
        <v>24</v>
      </c>
      <c r="DG362">
        <v>32053</v>
      </c>
      <c r="DH362">
        <v>17629</v>
      </c>
      <c r="DI362">
        <v>555</v>
      </c>
      <c r="DJ362">
        <v>173</v>
      </c>
      <c r="DK362">
        <v>18</v>
      </c>
      <c r="DL362">
        <v>23</v>
      </c>
      <c r="DM362" s="262">
        <v>2112</v>
      </c>
      <c r="DN362" s="262">
        <v>1163</v>
      </c>
      <c r="DO362" s="262">
        <v>29</v>
      </c>
      <c r="DP362" s="262">
        <v>7</v>
      </c>
      <c r="DQ362" s="262">
        <v>0</v>
      </c>
      <c r="DR362" s="262">
        <v>1</v>
      </c>
      <c r="DS362" s="262">
        <v>0.63527333581256973</v>
      </c>
      <c r="DT362" s="262">
        <v>0.34942357753811826</v>
      </c>
      <c r="DU362" s="262">
        <v>1.0859055410933433E-2</v>
      </c>
      <c r="DV362" s="262">
        <v>3.34696913350688E-3</v>
      </c>
      <c r="DW362" s="262">
        <v>3.3469691335068799E-4</v>
      </c>
      <c r="DX362" s="262">
        <v>4.4626255113425065E-4</v>
      </c>
      <c r="DY362" s="262">
        <v>1584.33</v>
      </c>
      <c r="DZ362" s="262">
        <v>681.13</v>
      </c>
      <c r="EA362" s="262">
        <v>6.31</v>
      </c>
      <c r="EB362" s="262">
        <v>125.23</v>
      </c>
      <c r="EC362" s="262">
        <v>20.89</v>
      </c>
      <c r="ED362" s="262">
        <v>27.03</v>
      </c>
      <c r="EE362" s="262">
        <f t="shared" si="208"/>
        <v>0.6480089328076174</v>
      </c>
      <c r="EF362" s="262">
        <f t="shared" si="209"/>
        <v>0.27858989251182043</v>
      </c>
      <c r="EG362" s="262">
        <f t="shared" si="210"/>
        <v>2.5808615414819294E-3</v>
      </c>
      <c r="EH362" s="262">
        <f t="shared" si="211"/>
        <v>5.122048983197814E-2</v>
      </c>
      <c r="EI362" s="262">
        <f t="shared" si="212"/>
        <v>8.5442468465225848E-3</v>
      </c>
      <c r="EJ362" s="262">
        <f t="shared" si="213"/>
        <v>1.1055576460579487E-2</v>
      </c>
      <c r="EK362" s="262">
        <v>7.2083749999999995E-4</v>
      </c>
      <c r="EP362" s="262">
        <v>1.1650168743928516E-3</v>
      </c>
      <c r="EQ362" s="262">
        <v>5.8041642701595418E-2</v>
      </c>
      <c r="EU362" s="262">
        <v>908.71</v>
      </c>
    </row>
    <row r="363" spans="1:151">
      <c r="A363" s="352">
        <v>13061</v>
      </c>
      <c r="B363" s="262">
        <v>13</v>
      </c>
      <c r="C363" s="262">
        <v>0</v>
      </c>
      <c r="D363" s="262">
        <v>61</v>
      </c>
      <c r="E363" s="262" t="s">
        <v>203</v>
      </c>
      <c r="F363" s="262" t="s">
        <v>2907</v>
      </c>
      <c r="G363" s="262" t="s">
        <v>2908</v>
      </c>
      <c r="H363" s="262" t="s">
        <v>2202</v>
      </c>
      <c r="I363" s="262">
        <v>8.9168422678088206E-4</v>
      </c>
      <c r="J363" s="262">
        <v>1.6820069204152248</v>
      </c>
      <c r="K363" s="262">
        <v>1.6776003452740613</v>
      </c>
      <c r="L363" s="262">
        <v>3.0929368029739779</v>
      </c>
      <c r="M363" s="262">
        <v>3.4607614607614607</v>
      </c>
      <c r="N363" s="262">
        <v>3.1684053651266768</v>
      </c>
      <c r="O363" s="262">
        <v>1.8671519563239309</v>
      </c>
      <c r="P363" s="262">
        <v>1.7041584158415841</v>
      </c>
      <c r="Q363" s="262">
        <v>1.4874608150470219</v>
      </c>
      <c r="R363" s="262">
        <v>1.7224287484510532</v>
      </c>
      <c r="S363" s="262">
        <v>1.4893617021276595</v>
      </c>
      <c r="T363" s="262">
        <v>1.4893617021276595</v>
      </c>
      <c r="U363">
        <v>2890</v>
      </c>
      <c r="V363">
        <v>2317</v>
      </c>
      <c r="W363">
        <v>3766</v>
      </c>
      <c r="X363">
        <v>1958</v>
      </c>
      <c r="Y363">
        <v>3624</v>
      </c>
      <c r="Z363">
        <v>2083</v>
      </c>
      <c r="AA363">
        <v>1293</v>
      </c>
      <c r="AB363">
        <v>0</v>
      </c>
      <c r="AC363">
        <v>4861</v>
      </c>
      <c r="AD363">
        <v>3887</v>
      </c>
      <c r="AE363">
        <v>11648</v>
      </c>
      <c r="AF363">
        <v>6580</v>
      </c>
      <c r="AG363">
        <v>6355</v>
      </c>
      <c r="AH363">
        <v>3288</v>
      </c>
      <c r="AI363" s="262">
        <v>1925</v>
      </c>
      <c r="AJ363" s="262">
        <v>0</v>
      </c>
      <c r="AK363" s="262">
        <v>0.6685829431636342</v>
      </c>
      <c r="AL363" s="262">
        <v>0.13358620280922184</v>
      </c>
      <c r="AM363" s="262">
        <v>0.11343566644935696</v>
      </c>
      <c r="AN363" s="262">
        <v>5.9147750844544537E-2</v>
      </c>
      <c r="AO363" s="262">
        <v>2.5247436733242458E-2</v>
      </c>
      <c r="AP363" s="262">
        <v>7.8552300576158404E-2</v>
      </c>
      <c r="AQ363" s="262">
        <v>0.22754199464416133</v>
      </c>
      <c r="AR363" s="262">
        <v>0.32854553815358817</v>
      </c>
      <c r="AS363" s="262">
        <v>0.12423922746084558</v>
      </c>
      <c r="AT363" s="262">
        <v>0.10660282939760339</v>
      </c>
      <c r="AU363" s="262">
        <v>7.3656306635289021E-2</v>
      </c>
      <c r="AV363" s="262">
        <v>2.8943168600719521E-2</v>
      </c>
      <c r="AW363" s="262">
        <v>1.3037950715464307E-2</v>
      </c>
      <c r="AX363" s="262">
        <v>7.3575157564445886E-3</v>
      </c>
      <c r="AY363" s="262">
        <v>1.1523168059725716E-2</v>
      </c>
      <c r="AZ363" s="262">
        <v>11281</v>
      </c>
      <c r="BA363" s="262">
        <v>2254</v>
      </c>
      <c r="BB363" s="262">
        <v>1914</v>
      </c>
      <c r="BC363" s="262">
        <v>998</v>
      </c>
      <c r="BD363" s="262">
        <v>426</v>
      </c>
      <c r="BE363" s="262">
        <v>36969</v>
      </c>
      <c r="BF363" s="262">
        <v>1</v>
      </c>
      <c r="BG363" s="262">
        <v>2</v>
      </c>
      <c r="BH363" s="262">
        <v>3.88</v>
      </c>
      <c r="BI363" s="262">
        <v>7.6</v>
      </c>
      <c r="BJ363" s="262">
        <v>14</v>
      </c>
      <c r="BK363" s="262">
        <f t="shared" si="214"/>
        <v>36764</v>
      </c>
      <c r="BL363" s="262">
        <f t="shared" si="215"/>
        <v>-205</v>
      </c>
      <c r="BM363" s="274">
        <f t="shared" si="216"/>
        <v>-5.5451865076144875E-3</v>
      </c>
      <c r="BN363" s="262">
        <f t="shared" si="217"/>
        <v>5.961648647137516E-4</v>
      </c>
      <c r="BO363" s="262">
        <f t="shared" si="204"/>
        <v>1.1911670996053505E-4</v>
      </c>
      <c r="BP363" s="262">
        <f t="shared" si="205"/>
        <v>1.011487945272689E-4</v>
      </c>
      <c r="BQ363" s="262">
        <f t="shared" si="206"/>
        <v>5.2741116477645958E-5</v>
      </c>
      <c r="BR363" s="262">
        <f t="shared" si="207"/>
        <v>2.251274110168054E-5</v>
      </c>
      <c r="BS363" s="262">
        <f t="shared" si="218"/>
        <v>63.789640524371421</v>
      </c>
      <c r="BT363" s="262">
        <f t="shared" si="219"/>
        <v>12.745487965777251</v>
      </c>
      <c r="BU363" s="262">
        <f t="shared" si="220"/>
        <v>10.822921014417773</v>
      </c>
      <c r="BV363" s="262">
        <f t="shared" si="221"/>
        <v>5.643299463108117</v>
      </c>
      <c r="BW363" s="262">
        <f t="shared" si="222"/>
        <v>2.4088632978798179</v>
      </c>
      <c r="BX363" s="262">
        <f t="shared" si="223"/>
        <v>63.789640524371421</v>
      </c>
      <c r="BY363" s="262">
        <f t="shared" si="224"/>
        <v>25.490975931554502</v>
      </c>
      <c r="BZ363" s="262">
        <f t="shared" si="225"/>
        <v>41.992933535940956</v>
      </c>
      <c r="CA363" s="262">
        <f t="shared" si="226"/>
        <v>42.889075919621689</v>
      </c>
      <c r="CB363" s="262">
        <f t="shared" si="227"/>
        <v>33.724086170317449</v>
      </c>
      <c r="CC363" s="262">
        <f t="shared" si="228"/>
        <v>207.88671208180602</v>
      </c>
      <c r="CD363" s="262">
        <f t="shared" si="229"/>
        <v>16.329979493239328</v>
      </c>
      <c r="CE363" s="262">
        <f t="shared" si="230"/>
        <v>47.302957127110616</v>
      </c>
      <c r="CF363" s="262">
        <f t="shared" si="231"/>
        <v>68.300251695897003</v>
      </c>
      <c r="CG363" s="262">
        <f t="shared" si="232"/>
        <v>25.827684508418812</v>
      </c>
      <c r="CH363" s="262">
        <f t="shared" si="233"/>
        <v>22.161311702085463</v>
      </c>
      <c r="CI363" s="262">
        <f t="shared" si="234"/>
        <v>15.312167410499548</v>
      </c>
      <c r="CJ363" s="262">
        <f t="shared" si="235"/>
        <v>6.0169001576329473</v>
      </c>
      <c r="CK363" s="262">
        <f t="shared" si="236"/>
        <v>2.7104167065225053</v>
      </c>
      <c r="CL363" s="262">
        <f t="shared" si="237"/>
        <v>1.5295297596973474</v>
      </c>
      <c r="CM363" s="262">
        <f t="shared" si="238"/>
        <v>2.3955135207024632</v>
      </c>
      <c r="CN363" s="262">
        <f>CD363*parameters!J$4+CE363*parameters!K$4+CF363*parameters!L$4+CG363*parameters!M$4+CH363*parameters!N$4+CI363*parameters!O$4+CJ363*parameters!P$4+CK363*parameters!Q$4+CL363*parameters!R$4+CM363*parameters!S$4</f>
        <v>16001.917852868946</v>
      </c>
      <c r="CO363" s="262">
        <f t="shared" si="239"/>
        <v>10698.609334333822</v>
      </c>
      <c r="CP363" s="262">
        <f t="shared" si="240"/>
        <v>2137.6354436298589</v>
      </c>
      <c r="CQ363" s="262">
        <f t="shared" si="241"/>
        <v>1815.1882161080521</v>
      </c>
      <c r="CR363" s="262">
        <f t="shared" si="242"/>
        <v>946.47745019636147</v>
      </c>
      <c r="CS363" s="262">
        <f t="shared" si="243"/>
        <v>404.0074086008517</v>
      </c>
      <c r="CT363" s="349" t="s">
        <v>4793</v>
      </c>
      <c r="CU363" t="s">
        <v>4794</v>
      </c>
      <c r="CV363" t="s">
        <v>4795</v>
      </c>
      <c r="CW363">
        <v>33848</v>
      </c>
      <c r="CX363" s="262">
        <v>3.9501354912344994E-2</v>
      </c>
      <c r="CY363">
        <v>2595</v>
      </c>
      <c r="CZ363">
        <v>0.92333372999999996</v>
      </c>
      <c r="DA363">
        <v>22604</v>
      </c>
      <c r="DB363">
        <v>10768</v>
      </c>
      <c r="DC363">
        <v>243</v>
      </c>
      <c r="DD363">
        <v>178</v>
      </c>
      <c r="DE363">
        <v>16</v>
      </c>
      <c r="DF363">
        <v>22</v>
      </c>
      <c r="DG363">
        <v>20871</v>
      </c>
      <c r="DH363">
        <v>9941</v>
      </c>
      <c r="DI363">
        <v>229</v>
      </c>
      <c r="DJ363">
        <v>169</v>
      </c>
      <c r="DK363">
        <v>15</v>
      </c>
      <c r="DL363">
        <v>21</v>
      </c>
      <c r="DM363" s="262">
        <v>1733</v>
      </c>
      <c r="DN363" s="262">
        <v>827</v>
      </c>
      <c r="DO363" s="262">
        <v>14</v>
      </c>
      <c r="DP363" s="262">
        <v>9</v>
      </c>
      <c r="DQ363" s="262">
        <v>1</v>
      </c>
      <c r="DR363" s="262">
        <v>1</v>
      </c>
      <c r="DS363" s="262">
        <v>0.66780902859844005</v>
      </c>
      <c r="DT363" s="262">
        <v>0.3181281021035216</v>
      </c>
      <c r="DU363" s="262">
        <v>7.179153864334673E-3</v>
      </c>
      <c r="DV363" s="262">
        <v>5.2588040652328059E-3</v>
      </c>
      <c r="DW363" s="262">
        <v>4.7270148900969039E-4</v>
      </c>
      <c r="DX363" s="262">
        <v>6.4996454738832428E-4</v>
      </c>
      <c r="DY363" s="262">
        <v>997.14</v>
      </c>
      <c r="DZ363" s="262">
        <v>428.69</v>
      </c>
      <c r="EA363" s="262">
        <v>3.97</v>
      </c>
      <c r="EB363" s="262">
        <v>78.81</v>
      </c>
      <c r="EC363" s="262">
        <v>13.15</v>
      </c>
      <c r="ED363" s="262">
        <v>17.010000000000002</v>
      </c>
      <c r="EE363" s="262">
        <f t="shared" si="208"/>
        <v>0.64801107377970713</v>
      </c>
      <c r="EF363" s="262">
        <f t="shared" si="209"/>
        <v>0.27859264217524388</v>
      </c>
      <c r="EG363" s="262">
        <f t="shared" si="210"/>
        <v>2.5799827134659501E-3</v>
      </c>
      <c r="EH363" s="262">
        <f t="shared" si="211"/>
        <v>5.1216231145655301E-2</v>
      </c>
      <c r="EI363" s="262">
        <f t="shared" si="212"/>
        <v>8.545786569792756E-3</v>
      </c>
      <c r="EJ363" s="262">
        <f t="shared" si="213"/>
        <v>1.1054283616134966E-2</v>
      </c>
      <c r="EK363" s="262">
        <v>4.5367779999999999E-4</v>
      </c>
      <c r="EP363" s="262">
        <v>8.1654410235173049E-4</v>
      </c>
      <c r="EQ363" s="262">
        <v>4.0680579037529613E-2</v>
      </c>
      <c r="EU363" s="262">
        <v>636.9</v>
      </c>
    </row>
    <row r="364" spans="1:151">
      <c r="A364" s="352">
        <v>13062</v>
      </c>
      <c r="B364" s="262">
        <v>13</v>
      </c>
      <c r="C364" s="262">
        <v>0</v>
      </c>
      <c r="D364" s="262">
        <v>62</v>
      </c>
      <c r="E364" s="262" t="s">
        <v>203</v>
      </c>
      <c r="F364" s="262" t="s">
        <v>2909</v>
      </c>
      <c r="G364" s="262" t="s">
        <v>2910</v>
      </c>
      <c r="H364" s="262" t="s">
        <v>2202</v>
      </c>
      <c r="I364" s="262">
        <v>1.0053048684912416E-3</v>
      </c>
      <c r="J364" s="262">
        <v>1.472943722943723</v>
      </c>
      <c r="K364" s="262">
        <v>1.4339165545087482</v>
      </c>
      <c r="L364" s="262">
        <v>2.8609497094770586</v>
      </c>
      <c r="M364" s="262">
        <v>2.9851909586905689</v>
      </c>
      <c r="N364" s="262">
        <v>2.4716692189892804</v>
      </c>
      <c r="O364" s="262">
        <v>1.6716899892357373</v>
      </c>
      <c r="P364" s="262">
        <v>1.5097932535364527</v>
      </c>
      <c r="Q364" s="262">
        <v>1.4261168384879725</v>
      </c>
      <c r="R364" s="262">
        <v>1.4384858044164037</v>
      </c>
      <c r="S364" s="262">
        <v>1.9894736842105263</v>
      </c>
      <c r="T364" s="262">
        <v>1.9894736842105263</v>
      </c>
      <c r="U364">
        <v>4620</v>
      </c>
      <c r="V364">
        <v>3715</v>
      </c>
      <c r="W364">
        <v>4991</v>
      </c>
      <c r="X364">
        <v>1936</v>
      </c>
      <c r="Y364">
        <v>2767</v>
      </c>
      <c r="Z364">
        <v>899</v>
      </c>
      <c r="AA364">
        <v>523</v>
      </c>
      <c r="AB364">
        <v>0</v>
      </c>
      <c r="AC364">
        <v>6805</v>
      </c>
      <c r="AD364">
        <v>5327</v>
      </c>
      <c r="AE364">
        <v>14279</v>
      </c>
      <c r="AF364">
        <v>5444</v>
      </c>
      <c r="AG364">
        <v>4328</v>
      </c>
      <c r="AH364">
        <v>1286</v>
      </c>
      <c r="AI364" s="262">
        <v>1040</v>
      </c>
      <c r="AJ364" s="262">
        <v>0</v>
      </c>
      <c r="AK364" s="262">
        <v>0.7533512064343163</v>
      </c>
      <c r="AL364" s="262">
        <v>9.6830152972717243E-2</v>
      </c>
      <c r="AM364" s="262">
        <v>7.4383640855806135E-2</v>
      </c>
      <c r="AN364" s="262">
        <v>6.9231982337170789E-2</v>
      </c>
      <c r="AO364" s="262">
        <v>6.2030173999894868E-3</v>
      </c>
      <c r="AP364" s="262">
        <v>4.9073238090180042E-2</v>
      </c>
      <c r="AQ364" s="262">
        <v>0.22706994529714802</v>
      </c>
      <c r="AR364" s="262">
        <v>0.3090180041425461</v>
      </c>
      <c r="AS364" s="262">
        <v>0.12451537521907696</v>
      </c>
      <c r="AT364" s="262">
        <v>0.12284242392054809</v>
      </c>
      <c r="AU364" s="262">
        <v>9.9341441393594992E-2</v>
      </c>
      <c r="AV364" s="262">
        <v>3.1254979021721814E-2</v>
      </c>
      <c r="AW364" s="262">
        <v>1.516278081682511E-2</v>
      </c>
      <c r="AX364" s="262">
        <v>8.8692973604546175E-3</v>
      </c>
      <c r="AY364" s="262">
        <v>1.2852514737904297E-2</v>
      </c>
      <c r="AZ364" s="262">
        <v>14331</v>
      </c>
      <c r="BA364" s="262">
        <v>1842</v>
      </c>
      <c r="BB364" s="262">
        <v>1415</v>
      </c>
      <c r="BC364" s="262">
        <v>1317</v>
      </c>
      <c r="BD364" s="262">
        <v>118</v>
      </c>
      <c r="BE364" s="262">
        <v>37658</v>
      </c>
      <c r="BF364" s="262">
        <v>1</v>
      </c>
      <c r="BG364" s="262">
        <v>2</v>
      </c>
      <c r="BH364" s="262">
        <v>3.77</v>
      </c>
      <c r="BI364" s="262">
        <v>9.9</v>
      </c>
      <c r="BJ364" s="262">
        <v>11</v>
      </c>
      <c r="BK364" s="262">
        <f t="shared" si="214"/>
        <v>37686</v>
      </c>
      <c r="BL364" s="262">
        <f t="shared" si="215"/>
        <v>28</v>
      </c>
      <c r="BM364" s="274">
        <f t="shared" si="216"/>
        <v>7.4353391045727337E-4</v>
      </c>
      <c r="BN364" s="262">
        <f t="shared" si="217"/>
        <v>7.5734763551216851E-4</v>
      </c>
      <c r="BO364" s="262">
        <f t="shared" si="204"/>
        <v>9.7343824200224298E-5</v>
      </c>
      <c r="BP364" s="262">
        <f t="shared" si="205"/>
        <v>7.4778236288445917E-5</v>
      </c>
      <c r="BQ364" s="262">
        <f t="shared" si="206"/>
        <v>6.9599248898857439E-5</v>
      </c>
      <c r="BR364" s="262">
        <f t="shared" si="207"/>
        <v>6.2359235915453135E-6</v>
      </c>
      <c r="BS364" s="262">
        <f t="shared" si="218"/>
        <v>81.03619699980203</v>
      </c>
      <c r="BT364" s="262">
        <f t="shared" si="219"/>
        <v>10.415789189424</v>
      </c>
      <c r="BU364" s="262">
        <f t="shared" si="220"/>
        <v>8.0012712828637138</v>
      </c>
      <c r="BV364" s="262">
        <f t="shared" si="221"/>
        <v>7.4471196321777464</v>
      </c>
      <c r="BW364" s="262">
        <f t="shared" si="222"/>
        <v>0.66724382429534856</v>
      </c>
      <c r="BX364" s="262">
        <f t="shared" si="223"/>
        <v>81.03619699980203</v>
      </c>
      <c r="BY364" s="262">
        <f t="shared" si="224"/>
        <v>20.831578378848</v>
      </c>
      <c r="BZ364" s="262">
        <f t="shared" si="225"/>
        <v>30.164792736396201</v>
      </c>
      <c r="CA364" s="262">
        <f t="shared" si="226"/>
        <v>73.726484358559688</v>
      </c>
      <c r="CB364" s="262">
        <f t="shared" si="227"/>
        <v>7.3396820672488339</v>
      </c>
      <c r="CC364" s="262">
        <f t="shared" si="228"/>
        <v>213.09873454085479</v>
      </c>
      <c r="CD364" s="262">
        <f t="shared" si="229"/>
        <v>10.45744493683944</v>
      </c>
      <c r="CE364" s="262">
        <f t="shared" si="230"/>
        <v>48.388317995083369</v>
      </c>
      <c r="CF364" s="262">
        <f t="shared" si="231"/>
        <v>65.851345633117191</v>
      </c>
      <c r="CG364" s="262">
        <f t="shared" si="232"/>
        <v>26.534068890065011</v>
      </c>
      <c r="CH364" s="262">
        <f t="shared" si="233"/>
        <v>26.177565085400026</v>
      </c>
      <c r="CI364" s="262">
        <f t="shared" si="234"/>
        <v>21.169535448439582</v>
      </c>
      <c r="CJ364" s="262">
        <f t="shared" si="235"/>
        <v>6.6603964776298819</v>
      </c>
      <c r="CK364" s="262">
        <f t="shared" si="236"/>
        <v>3.2311694041857795</v>
      </c>
      <c r="CL364" s="262">
        <f t="shared" si="237"/>
        <v>1.8900360437794226</v>
      </c>
      <c r="CM364" s="262">
        <f t="shared" si="238"/>
        <v>2.7388546263150917</v>
      </c>
      <c r="CN364" s="262">
        <f>CD364*parameters!J$4+CE364*parameters!K$4+CF364*parameters!L$4+CG364*parameters!M$4+CH364*parameters!N$4+CI364*parameters!O$4+CJ364*parameters!P$4+CK364*parameters!Q$4+CL364*parameters!R$4+CM364*parameters!S$4</f>
        <v>17344.475976006346</v>
      </c>
      <c r="CO364" s="262">
        <f t="shared" si="239"/>
        <v>13066.481901495397</v>
      </c>
      <c r="CP364" s="262">
        <f t="shared" si="240"/>
        <v>1679.4682619883138</v>
      </c>
      <c r="CQ364" s="262">
        <f t="shared" si="241"/>
        <v>1290.1452718314135</v>
      </c>
      <c r="CR364" s="262">
        <f t="shared" si="242"/>
        <v>1200.7924544183545</v>
      </c>
      <c r="CS364" s="262">
        <f t="shared" si="243"/>
        <v>107.588086272867</v>
      </c>
      <c r="CT364" s="349" t="s">
        <v>4796</v>
      </c>
      <c r="CU364" t="s">
        <v>4797</v>
      </c>
      <c r="CV364" t="s">
        <v>4798</v>
      </c>
      <c r="CW364">
        <v>37042</v>
      </c>
      <c r="CX364" s="262">
        <v>4.3228822638356271E-2</v>
      </c>
      <c r="CY364">
        <v>2132</v>
      </c>
      <c r="CZ364">
        <v>0.94244371000000005</v>
      </c>
      <c r="DA364">
        <v>25620</v>
      </c>
      <c r="DB364">
        <v>10900</v>
      </c>
      <c r="DC364">
        <v>277</v>
      </c>
      <c r="DD364">
        <v>204</v>
      </c>
      <c r="DE364">
        <v>13</v>
      </c>
      <c r="DF364">
        <v>16</v>
      </c>
      <c r="DG364">
        <v>24143</v>
      </c>
      <c r="DH364">
        <v>10271</v>
      </c>
      <c r="DI364">
        <v>264</v>
      </c>
      <c r="DJ364">
        <v>193</v>
      </c>
      <c r="DK364">
        <v>13</v>
      </c>
      <c r="DL364">
        <v>16</v>
      </c>
      <c r="DM364" s="262">
        <v>1477</v>
      </c>
      <c r="DN364" s="262">
        <v>629</v>
      </c>
      <c r="DO364" s="262">
        <v>13</v>
      </c>
      <c r="DP364" s="262">
        <v>11</v>
      </c>
      <c r="DQ364" s="262">
        <v>0</v>
      </c>
      <c r="DR364" s="262">
        <v>0</v>
      </c>
      <c r="DS364" s="262">
        <v>0.6916473192592193</v>
      </c>
      <c r="DT364" s="262">
        <v>0.29426056908374276</v>
      </c>
      <c r="DU364" s="262">
        <v>7.4779979482749309E-3</v>
      </c>
      <c r="DV364" s="262">
        <v>5.5072620268883966E-3</v>
      </c>
      <c r="DW364" s="262">
        <v>3.5095297230171155E-4</v>
      </c>
      <c r="DX364" s="262">
        <v>4.3194211975595271E-4</v>
      </c>
      <c r="DY364" s="262">
        <v>1091.24</v>
      </c>
      <c r="DZ364" s="262">
        <v>469.15</v>
      </c>
      <c r="EA364" s="262">
        <v>4.3499999999999996</v>
      </c>
      <c r="EB364" s="262">
        <v>86.25</v>
      </c>
      <c r="EC364" s="262">
        <v>14.4</v>
      </c>
      <c r="ED364" s="262">
        <v>18.62</v>
      </c>
      <c r="EE364" s="262">
        <f t="shared" si="208"/>
        <v>0.64800090260746679</v>
      </c>
      <c r="EF364" s="262">
        <f t="shared" si="209"/>
        <v>0.27859098223882284</v>
      </c>
      <c r="EG364" s="262">
        <f t="shared" si="210"/>
        <v>2.5831200527312785E-3</v>
      </c>
      <c r="EH364" s="262">
        <f t="shared" si="211"/>
        <v>5.1217035528292591E-2</v>
      </c>
      <c r="EI364" s="262">
        <f t="shared" si="212"/>
        <v>8.5510181055931979E-3</v>
      </c>
      <c r="EJ364" s="262">
        <f t="shared" si="213"/>
        <v>1.1056941467093427E-2</v>
      </c>
      <c r="EK364" s="262">
        <v>4.9649350000000004E-4</v>
      </c>
      <c r="EP364" s="262">
        <v>8.6784693434161333E-4</v>
      </c>
      <c r="EQ364" s="262">
        <v>4.3236508234253554E-2</v>
      </c>
      <c r="EU364" s="262">
        <v>676.92</v>
      </c>
    </row>
    <row r="365" spans="1:151">
      <c r="A365" s="352">
        <v>14511</v>
      </c>
      <c r="B365" s="262">
        <v>14</v>
      </c>
      <c r="C365" s="262">
        <v>5</v>
      </c>
      <c r="D365" s="262">
        <v>11</v>
      </c>
      <c r="E365" s="262" t="s">
        <v>199</v>
      </c>
      <c r="F365" s="262" t="s">
        <v>2911</v>
      </c>
      <c r="G365" s="262" t="s">
        <v>2912</v>
      </c>
      <c r="H365" s="262" t="s">
        <v>2202</v>
      </c>
      <c r="I365" s="262">
        <v>1.6977566212032606E-3</v>
      </c>
      <c r="J365" s="262">
        <v>5.2608305945622948</v>
      </c>
      <c r="K365" s="262">
        <v>2.9819013938007073</v>
      </c>
      <c r="L365" s="262">
        <v>9.0424688561721407</v>
      </c>
      <c r="M365" s="262">
        <v>10.19734219269103</v>
      </c>
      <c r="N365" s="262">
        <v>5.4781906300484655</v>
      </c>
      <c r="O365" s="262">
        <v>3.4374678332475552</v>
      </c>
      <c r="P365" s="262">
        <v>3.3812551838540226</v>
      </c>
      <c r="Q365" s="262">
        <v>1.813664596273292</v>
      </c>
      <c r="R365" s="262">
        <v>1.5605749486652978</v>
      </c>
      <c r="S365" s="262">
        <v>1.476997578692494</v>
      </c>
      <c r="T365" s="262">
        <v>1.476997578692494</v>
      </c>
      <c r="U365">
        <v>6694</v>
      </c>
      <c r="V365">
        <v>9614</v>
      </c>
      <c r="W365">
        <v>5298</v>
      </c>
      <c r="X365">
        <v>2124</v>
      </c>
      <c r="Y365">
        <v>5560</v>
      </c>
      <c r="Z365">
        <v>2423</v>
      </c>
      <c r="AA365">
        <v>2272</v>
      </c>
      <c r="AB365">
        <v>0</v>
      </c>
      <c r="AC365">
        <v>35216</v>
      </c>
      <c r="AD365">
        <v>28668</v>
      </c>
      <c r="AE365">
        <v>47907</v>
      </c>
      <c r="AF365">
        <v>18738</v>
      </c>
      <c r="AG365">
        <v>18909</v>
      </c>
      <c r="AH365">
        <v>4148</v>
      </c>
      <c r="AI365" s="262">
        <v>3355</v>
      </c>
      <c r="AJ365" s="262">
        <v>0</v>
      </c>
      <c r="AK365" s="262">
        <v>0.45424266948888753</v>
      </c>
      <c r="AL365" s="262">
        <v>0.11448670858494678</v>
      </c>
      <c r="AM365" s="262">
        <v>0.15576168835211354</v>
      </c>
      <c r="AN365" s="262">
        <v>0.2158687667309967</v>
      </c>
      <c r="AO365" s="262">
        <v>5.9640166843055467E-2</v>
      </c>
      <c r="AP365" s="262">
        <v>9.5858517730680437E-2</v>
      </c>
      <c r="AQ365" s="262">
        <v>0.38007471010921168</v>
      </c>
      <c r="AR365" s="262">
        <v>0.30671353342499158</v>
      </c>
      <c r="AS365" s="262">
        <v>0.11415990038652105</v>
      </c>
      <c r="AT365" s="262">
        <v>5.0500661495758645E-2</v>
      </c>
      <c r="AU365" s="262">
        <v>2.9825676411839478E-2</v>
      </c>
      <c r="AV365" s="262">
        <v>1.1368647695141249E-2</v>
      </c>
      <c r="AW365" s="262">
        <v>4.7601753612285663E-3</v>
      </c>
      <c r="AX365" s="262">
        <v>2.6784092972580351E-3</v>
      </c>
      <c r="AY365" s="262">
        <v>4.0597680873693219E-3</v>
      </c>
      <c r="AZ365" s="262">
        <v>14593</v>
      </c>
      <c r="BA365" s="262">
        <v>3678</v>
      </c>
      <c r="BB365" s="262">
        <v>5004</v>
      </c>
      <c r="BC365" s="262">
        <v>6935</v>
      </c>
      <c r="BD365" s="262">
        <v>1916</v>
      </c>
      <c r="BE365" s="262">
        <v>154196</v>
      </c>
      <c r="BF365" s="262">
        <v>1</v>
      </c>
      <c r="BG365" s="262">
        <v>2</v>
      </c>
      <c r="BH365" s="262">
        <v>3.52</v>
      </c>
      <c r="BI365" s="262">
        <v>9.8000000000000007</v>
      </c>
      <c r="BJ365" s="262">
        <v>24</v>
      </c>
      <c r="BK365" s="262">
        <f t="shared" si="214"/>
        <v>153510</v>
      </c>
      <c r="BL365" s="262">
        <f t="shared" si="215"/>
        <v>-686</v>
      </c>
      <c r="BM365" s="274">
        <f t="shared" si="216"/>
        <v>-4.4488832395133465E-3</v>
      </c>
      <c r="BN365" s="262">
        <f t="shared" si="217"/>
        <v>7.7119349975780305E-4</v>
      </c>
      <c r="BO365" s="262">
        <f t="shared" si="204"/>
        <v>1.9437056753986157E-4</v>
      </c>
      <c r="BP365" s="262">
        <f t="shared" si="205"/>
        <v>2.6444543772959956E-4</v>
      </c>
      <c r="BQ365" s="262">
        <f t="shared" si="206"/>
        <v>3.6649262802853179E-4</v>
      </c>
      <c r="BR365" s="262">
        <f t="shared" si="207"/>
        <v>1.0125448814746458E-4</v>
      </c>
      <c r="BS365" s="262">
        <f t="shared" si="218"/>
        <v>82.517704474084923</v>
      </c>
      <c r="BT365" s="262">
        <f t="shared" si="219"/>
        <v>20.797650726765188</v>
      </c>
      <c r="BU365" s="262">
        <f t="shared" si="220"/>
        <v>28.295661837067154</v>
      </c>
      <c r="BV365" s="262">
        <f t="shared" si="221"/>
        <v>39.2147111990529</v>
      </c>
      <c r="BW365" s="262">
        <f t="shared" si="222"/>
        <v>10.83423023177871</v>
      </c>
      <c r="BX365" s="262">
        <f t="shared" si="223"/>
        <v>82.517704474084923</v>
      </c>
      <c r="BY365" s="262">
        <f t="shared" si="224"/>
        <v>41.595301453530375</v>
      </c>
      <c r="BZ365" s="262">
        <f t="shared" si="225"/>
        <v>99.600729666476383</v>
      </c>
      <c r="CA365" s="262">
        <f t="shared" si="226"/>
        <v>384.30416975071847</v>
      </c>
      <c r="CB365" s="262">
        <f t="shared" si="227"/>
        <v>260.02152556268902</v>
      </c>
      <c r="CC365" s="262">
        <f t="shared" si="228"/>
        <v>868.0394309074992</v>
      </c>
      <c r="CD365" s="262">
        <f t="shared" si="229"/>
        <v>83.208973178576272</v>
      </c>
      <c r="CE365" s="262">
        <f t="shared" si="230"/>
        <v>329.91983506553282</v>
      </c>
      <c r="CF365" s="262">
        <f t="shared" si="231"/>
        <v>266.23944100585794</v>
      </c>
      <c r="CG365" s="262">
        <f t="shared" si="232"/>
        <v>99.09529496397252</v>
      </c>
      <c r="CH365" s="262">
        <f t="shared" si="233"/>
        <v>43.836565465230592</v>
      </c>
      <c r="CI365" s="262">
        <f t="shared" si="234"/>
        <v>25.889863178964362</v>
      </c>
      <c r="CJ365" s="262">
        <f t="shared" si="235"/>
        <v>9.8684344754782618</v>
      </c>
      <c r="CK365" s="262">
        <f t="shared" si="236"/>
        <v>4.1320199115807439</v>
      </c>
      <c r="CL365" s="262">
        <f t="shared" si="237"/>
        <v>2.3249648821292195</v>
      </c>
      <c r="CM365" s="262">
        <f t="shared" si="238"/>
        <v>3.5240387801764927</v>
      </c>
      <c r="CN365" s="262">
        <f>CD365*parameters!J$4+CE365*parameters!K$4+CF365*parameters!L$4+CG365*parameters!M$4+CH365*parameters!N$4+CI365*parameters!O$4+CJ365*parameters!P$4+CK365*parameters!Q$4+CL365*parameters!R$4+CM365*parameters!S$4</f>
        <v>55044.416149921941</v>
      </c>
      <c r="CO365" s="262">
        <f t="shared" si="239"/>
        <v>25003.522532397776</v>
      </c>
      <c r="CP365" s="262">
        <f t="shared" si="240"/>
        <v>6301.8540309846512</v>
      </c>
      <c r="CQ365" s="262">
        <f t="shared" si="241"/>
        <v>8573.8111938681868</v>
      </c>
      <c r="CR365" s="262">
        <f t="shared" si="242"/>
        <v>11882.370229711407</v>
      </c>
      <c r="CS365" s="262">
        <f t="shared" si="243"/>
        <v>3282.8581629599216</v>
      </c>
      <c r="CT365" s="349" t="s">
        <v>4799</v>
      </c>
      <c r="CU365" t="s">
        <v>4800</v>
      </c>
      <c r="CV365" t="s">
        <v>4801</v>
      </c>
      <c r="CW365">
        <v>125328</v>
      </c>
      <c r="CX365" s="262">
        <v>5.832030377484923E-2</v>
      </c>
      <c r="CY365">
        <v>16806</v>
      </c>
      <c r="CZ365">
        <v>0.86590387000000002</v>
      </c>
      <c r="DA365">
        <v>89879</v>
      </c>
      <c r="DB365">
        <v>33473</v>
      </c>
      <c r="DC365">
        <v>887</v>
      </c>
      <c r="DD365">
        <v>843</v>
      </c>
      <c r="DE365">
        <v>95</v>
      </c>
      <c r="DF365">
        <v>151</v>
      </c>
      <c r="DG365">
        <v>77826</v>
      </c>
      <c r="DH365">
        <v>28984</v>
      </c>
      <c r="DI365">
        <v>768</v>
      </c>
      <c r="DJ365">
        <v>730</v>
      </c>
      <c r="DK365">
        <v>82</v>
      </c>
      <c r="DL365">
        <v>131</v>
      </c>
      <c r="DM365" s="262">
        <v>12053</v>
      </c>
      <c r="DN365" s="262">
        <v>4489</v>
      </c>
      <c r="DO365" s="262">
        <v>119</v>
      </c>
      <c r="DP365" s="262">
        <v>113</v>
      </c>
      <c r="DQ365" s="262">
        <v>13</v>
      </c>
      <c r="DR365" s="262">
        <v>20</v>
      </c>
      <c r="DS365" s="262">
        <v>0.71715019788076084</v>
      </c>
      <c r="DT365" s="262">
        <v>0.26708317375207458</v>
      </c>
      <c r="DU365" s="262">
        <v>7.0774288267585854E-3</v>
      </c>
      <c r="DV365" s="262">
        <v>6.7263500574492536E-3</v>
      </c>
      <c r="DW365" s="262">
        <v>7.5801097919060386E-4</v>
      </c>
      <c r="DX365" s="262">
        <v>1.2048385037661178E-3</v>
      </c>
      <c r="DY365" s="262">
        <v>4454.87</v>
      </c>
      <c r="DZ365" s="262">
        <v>1950.22</v>
      </c>
      <c r="EA365" s="262">
        <v>12.88</v>
      </c>
      <c r="EB365" s="262">
        <v>408.13</v>
      </c>
      <c r="EC365" s="262">
        <v>55.22</v>
      </c>
      <c r="ED365" s="262">
        <v>111.3</v>
      </c>
      <c r="EE365" s="262">
        <f t="shared" si="208"/>
        <v>0.63708166609940187</v>
      </c>
      <c r="EF365" s="262">
        <f t="shared" si="209"/>
        <v>0.27889689415412244</v>
      </c>
      <c r="EG365" s="262">
        <f t="shared" si="210"/>
        <v>1.8419419330665758E-3</v>
      </c>
      <c r="EH365" s="262">
        <f t="shared" si="211"/>
        <v>5.8365819964476824E-2</v>
      </c>
      <c r="EI365" s="262">
        <f t="shared" si="212"/>
        <v>7.8968970142807692E-3</v>
      </c>
      <c r="EJ365" s="262">
        <f t="shared" si="213"/>
        <v>1.5916780834651388E-2</v>
      </c>
      <c r="EK365" s="262">
        <v>2.0475558999999998E-3</v>
      </c>
      <c r="EP365" s="262">
        <v>2.9952999499551158E-3</v>
      </c>
      <c r="EQ365" s="262">
        <v>5.9222308031529294E-2</v>
      </c>
      <c r="EU365" s="262">
        <v>2336.33</v>
      </c>
    </row>
    <row r="366" spans="1:151">
      <c r="A366" s="352">
        <v>14521</v>
      </c>
      <c r="B366" s="262">
        <v>14</v>
      </c>
      <c r="C366" s="262">
        <v>5</v>
      </c>
      <c r="D366" s="262">
        <v>21</v>
      </c>
      <c r="E366" s="262" t="s">
        <v>199</v>
      </c>
      <c r="F366" s="262" t="s">
        <v>2913</v>
      </c>
      <c r="G366" s="262" t="s">
        <v>2914</v>
      </c>
      <c r="H366" s="262" t="s">
        <v>2202</v>
      </c>
      <c r="I366" s="262">
        <v>4.4061556387176449E-3</v>
      </c>
      <c r="J366" s="262">
        <v>2.2732651595471802</v>
      </c>
      <c r="K366" s="262">
        <v>2.0252991639801103</v>
      </c>
      <c r="L366" s="262">
        <v>3.5266738274257072</v>
      </c>
      <c r="M366" s="262">
        <v>2.8758905136857891</v>
      </c>
      <c r="N366" s="262">
        <v>3.4047706422018349</v>
      </c>
      <c r="O366" s="262">
        <v>1.9736997055937193</v>
      </c>
      <c r="P366" s="262">
        <v>1.9198947522292062</v>
      </c>
      <c r="Q366" s="262">
        <v>1.4853236831523924</v>
      </c>
      <c r="R366" s="262">
        <v>1.3147174770039423</v>
      </c>
      <c r="S366" s="262">
        <v>1.2712121212121212</v>
      </c>
      <c r="T366" s="262">
        <v>1.2712121212121212</v>
      </c>
      <c r="U366">
        <v>29239</v>
      </c>
      <c r="V366">
        <v>18301</v>
      </c>
      <c r="W366">
        <v>11172</v>
      </c>
      <c r="X366">
        <v>8059</v>
      </c>
      <c r="Y366">
        <v>11936</v>
      </c>
      <c r="Z366">
        <v>4009</v>
      </c>
      <c r="AA366">
        <v>3630</v>
      </c>
      <c r="AB366">
        <v>0</v>
      </c>
      <c r="AC366">
        <v>66468</v>
      </c>
      <c r="AD366">
        <v>37065</v>
      </c>
      <c r="AE366">
        <v>39400</v>
      </c>
      <c r="AF366">
        <v>24618</v>
      </c>
      <c r="AG366">
        <v>23190</v>
      </c>
      <c r="AH366">
        <v>5695</v>
      </c>
      <c r="AI366" s="262">
        <v>4615</v>
      </c>
      <c r="AJ366" s="262">
        <v>0</v>
      </c>
      <c r="AK366" s="262">
        <v>0.49579015544041449</v>
      </c>
      <c r="AL366" s="262">
        <v>0.25630876990980617</v>
      </c>
      <c r="AM366" s="262">
        <v>0.18643254653617347</v>
      </c>
      <c r="AN366" s="262">
        <v>5.7006812511993861E-2</v>
      </c>
      <c r="AO366" s="262">
        <v>4.4617156016119744E-3</v>
      </c>
      <c r="AP366" s="262">
        <v>5.2951463692814602E-2</v>
      </c>
      <c r="AQ366" s="262">
        <v>0.31691800785705232</v>
      </c>
      <c r="AR366" s="262">
        <v>0.27807882397668232</v>
      </c>
      <c r="AS366" s="262">
        <v>0.16331516918007857</v>
      </c>
      <c r="AT366" s="262">
        <v>9.3752376124699027E-2</v>
      </c>
      <c r="AU366" s="262">
        <v>5.6215942212647321E-2</v>
      </c>
      <c r="AV366" s="262">
        <v>1.952097326067672E-2</v>
      </c>
      <c r="AW366" s="262">
        <v>8.2676466860980864E-3</v>
      </c>
      <c r="AX366" s="262">
        <v>4.8510961855278163E-3</v>
      </c>
      <c r="AY366" s="262">
        <v>6.1285008237232288E-3</v>
      </c>
      <c r="AZ366" s="262">
        <v>41337</v>
      </c>
      <c r="BA366" s="262">
        <v>21370</v>
      </c>
      <c r="BB366" s="262">
        <v>15544</v>
      </c>
      <c r="BC366" s="262">
        <v>4753</v>
      </c>
      <c r="BD366" s="262">
        <v>372</v>
      </c>
      <c r="BE366" s="262">
        <v>197281</v>
      </c>
      <c r="BF366" s="262">
        <v>1</v>
      </c>
      <c r="BG366" s="262">
        <v>2</v>
      </c>
      <c r="BH366" s="262">
        <v>3.76</v>
      </c>
      <c r="BI366" s="262">
        <v>7.6</v>
      </c>
      <c r="BJ366" s="262">
        <v>50</v>
      </c>
      <c r="BK366" s="262">
        <f t="shared" si="214"/>
        <v>197245</v>
      </c>
      <c r="BL366" s="262">
        <f t="shared" si="215"/>
        <v>-36</v>
      </c>
      <c r="BM366" s="274">
        <f t="shared" si="216"/>
        <v>-1.8248082684090206E-4</v>
      </c>
      <c r="BN366" s="262">
        <f t="shared" si="217"/>
        <v>2.1845285890144798E-3</v>
      </c>
      <c r="BO366" s="262">
        <f t="shared" si="204"/>
        <v>1.1293363317908759E-3</v>
      </c>
      <c r="BP366" s="262">
        <f t="shared" si="205"/>
        <v>8.2145081616085043E-4</v>
      </c>
      <c r="BQ366" s="262">
        <f t="shared" si="206"/>
        <v>2.5118088839504133E-4</v>
      </c>
      <c r="BR366" s="262">
        <f t="shared" si="207"/>
        <v>1.965901335639709E-5</v>
      </c>
      <c r="BS366" s="262">
        <f t="shared" si="218"/>
        <v>233.74455902454935</v>
      </c>
      <c r="BT366" s="262">
        <f t="shared" si="219"/>
        <v>120.83898750162372</v>
      </c>
      <c r="BU366" s="262">
        <f t="shared" si="220"/>
        <v>87.895237329211</v>
      </c>
      <c r="BV366" s="262">
        <f t="shared" si="221"/>
        <v>26.876355058269422</v>
      </c>
      <c r="BW366" s="262">
        <f t="shared" si="222"/>
        <v>2.1035144291344885</v>
      </c>
      <c r="BX366" s="262">
        <f t="shared" si="223"/>
        <v>233.74455902454935</v>
      </c>
      <c r="BY366" s="262">
        <f t="shared" si="224"/>
        <v>241.67797500324744</v>
      </c>
      <c r="BZ366" s="262">
        <f t="shared" si="225"/>
        <v>330.48609235783334</v>
      </c>
      <c r="CA366" s="262">
        <f t="shared" si="226"/>
        <v>204.26029844284758</v>
      </c>
      <c r="CB366" s="262">
        <f t="shared" si="227"/>
        <v>105.17572145672443</v>
      </c>
      <c r="CC366" s="262">
        <f t="shared" si="228"/>
        <v>1115.3446462852021</v>
      </c>
      <c r="CD366" s="262">
        <f t="shared" si="229"/>
        <v>59.059131542746023</v>
      </c>
      <c r="CE366" s="262">
        <f t="shared" si="230"/>
        <v>353.47280337473489</v>
      </c>
      <c r="CF366" s="262">
        <f t="shared" si="231"/>
        <v>310.15372756767772</v>
      </c>
      <c r="CG366" s="262">
        <f t="shared" si="232"/>
        <v>182.15269960216267</v>
      </c>
      <c r="CH366" s="262">
        <f t="shared" si="233"/>
        <v>104.56621078719967</v>
      </c>
      <c r="CI366" s="262">
        <f t="shared" si="234"/>
        <v>62.700150182754484</v>
      </c>
      <c r="CJ366" s="262">
        <f t="shared" si="235"/>
        <v>21.772613016572365</v>
      </c>
      <c r="CK366" s="262">
        <f t="shared" si="236"/>
        <v>9.2212754687170939</v>
      </c>
      <c r="CL366" s="262">
        <f t="shared" si="237"/>
        <v>5.4106441591430157</v>
      </c>
      <c r="CM366" s="262">
        <f t="shared" si="238"/>
        <v>6.8353905834941546</v>
      </c>
      <c r="CN366" s="262">
        <f>CD366*parameters!J$4+CE366*parameters!K$4+CF366*parameters!L$4+CG366*parameters!M$4+CH366*parameters!N$4+CI366*parameters!O$4+CJ366*parameters!P$4+CK366*parameters!Q$4+CL366*parameters!R$4+CM366*parameters!S$4</f>
        <v>80982.049653331778</v>
      </c>
      <c r="CO366" s="262">
        <f t="shared" si="239"/>
        <v>40150.102985508725</v>
      </c>
      <c r="CP366" s="262">
        <f t="shared" si="240"/>
        <v>20756.409531420311</v>
      </c>
      <c r="CQ366" s="262">
        <f t="shared" si="241"/>
        <v>15097.689740589487</v>
      </c>
      <c r="CR366" s="262">
        <f t="shared" si="242"/>
        <v>4616.5285214244623</v>
      </c>
      <c r="CS366" s="262">
        <f t="shared" si="243"/>
        <v>361.31887438878596</v>
      </c>
      <c r="CT366" s="349" t="s">
        <v>4802</v>
      </c>
      <c r="CU366" t="s">
        <v>4803</v>
      </c>
      <c r="CV366" t="s">
        <v>4804</v>
      </c>
      <c r="CW366">
        <v>202121</v>
      </c>
      <c r="CX366" s="262">
        <v>9.4055263941627582E-2</v>
      </c>
      <c r="CY366">
        <v>16657</v>
      </c>
      <c r="CZ366">
        <v>0.91758896999999995</v>
      </c>
      <c r="DA366">
        <v>146166</v>
      </c>
      <c r="DB366">
        <v>53804</v>
      </c>
      <c r="DC366">
        <v>1199</v>
      </c>
      <c r="DD366">
        <v>702</v>
      </c>
      <c r="DE366">
        <v>119</v>
      </c>
      <c r="DF366">
        <v>121</v>
      </c>
      <c r="DG366">
        <v>134128</v>
      </c>
      <c r="DH366">
        <v>49370</v>
      </c>
      <c r="DI366">
        <v>1098</v>
      </c>
      <c r="DJ366">
        <v>647</v>
      </c>
      <c r="DK366">
        <v>116</v>
      </c>
      <c r="DL366">
        <v>118</v>
      </c>
      <c r="DM366" s="262">
        <v>12038</v>
      </c>
      <c r="DN366" s="262">
        <v>4434</v>
      </c>
      <c r="DO366" s="262">
        <v>101</v>
      </c>
      <c r="DP366" s="262">
        <v>55</v>
      </c>
      <c r="DQ366" s="262">
        <v>3</v>
      </c>
      <c r="DR366" s="262">
        <v>3</v>
      </c>
      <c r="DS366" s="262">
        <v>0.7231608788794831</v>
      </c>
      <c r="DT366" s="262">
        <v>0.26619698101632189</v>
      </c>
      <c r="DU366" s="262">
        <v>5.9320901836028917E-3</v>
      </c>
      <c r="DV366" s="262">
        <v>3.4731670632937696E-3</v>
      </c>
      <c r="DW366" s="262">
        <v>5.887562400740151E-4</v>
      </c>
      <c r="DX366" s="262">
        <v>5.9865130293240189E-4</v>
      </c>
      <c r="DY366" s="262">
        <v>7184.53</v>
      </c>
      <c r="DZ366" s="262">
        <v>3145.19</v>
      </c>
      <c r="EA366" s="262">
        <v>20.77</v>
      </c>
      <c r="EB366" s="262">
        <v>658.21</v>
      </c>
      <c r="EC366" s="262">
        <v>89.07</v>
      </c>
      <c r="ED366" s="262">
        <v>179.5</v>
      </c>
      <c r="EE366" s="262">
        <f t="shared" si="208"/>
        <v>0.63708060550115408</v>
      </c>
      <c r="EF366" s="262">
        <f t="shared" si="209"/>
        <v>0.27889639957188217</v>
      </c>
      <c r="EG366" s="262">
        <f t="shared" si="210"/>
        <v>1.8417578013118423E-3</v>
      </c>
      <c r="EH366" s="262">
        <f t="shared" si="211"/>
        <v>5.8366076186878564E-2</v>
      </c>
      <c r="EI366" s="262">
        <f t="shared" si="212"/>
        <v>7.8981881253175623E-3</v>
      </c>
      <c r="EJ366" s="262">
        <f t="shared" si="213"/>
        <v>1.5916972813455738E-2</v>
      </c>
      <c r="EK366" s="262">
        <v>3.3021713000000001E-3</v>
      </c>
      <c r="EP366" s="262">
        <v>4.5105474820052666E-3</v>
      </c>
      <c r="EQ366" s="262">
        <v>8.9181396465538465E-2</v>
      </c>
      <c r="EU366" s="262">
        <v>3518.23</v>
      </c>
    </row>
    <row r="367" spans="1:151">
      <c r="A367" s="352">
        <v>14522</v>
      </c>
      <c r="B367" s="262">
        <v>14</v>
      </c>
      <c r="C367" s="262">
        <v>5</v>
      </c>
      <c r="D367" s="262">
        <v>22</v>
      </c>
      <c r="E367" s="262" t="s">
        <v>199</v>
      </c>
      <c r="F367" s="262" t="s">
        <v>2915</v>
      </c>
      <c r="G367" s="262" t="s">
        <v>2916</v>
      </c>
      <c r="H367" s="262" t="s">
        <v>2202</v>
      </c>
      <c r="I367" s="262">
        <v>4.2098825860142604E-3</v>
      </c>
      <c r="J367" s="262">
        <v>2.0480023463468684</v>
      </c>
      <c r="K367" s="262">
        <v>1.9532551995122283</v>
      </c>
      <c r="L367" s="262">
        <v>3.5751085669166995</v>
      </c>
      <c r="M367" s="262">
        <v>2.9081328295883875</v>
      </c>
      <c r="N367" s="262">
        <v>2.4888245033112582</v>
      </c>
      <c r="O367" s="262">
        <v>2.0184331797235022</v>
      </c>
      <c r="P367" s="262">
        <v>2.0052902686899623</v>
      </c>
      <c r="Q367" s="262">
        <v>1.4003443822643133</v>
      </c>
      <c r="R367" s="262">
        <v>1.3468586387434556</v>
      </c>
      <c r="S367" s="262">
        <v>1.3849918433931485</v>
      </c>
      <c r="T367" s="262">
        <v>1.3849918433931485</v>
      </c>
      <c r="U367">
        <v>30686</v>
      </c>
      <c r="V367">
        <v>14761</v>
      </c>
      <c r="W367">
        <v>10132</v>
      </c>
      <c r="X367">
        <v>7445</v>
      </c>
      <c r="Y367">
        <v>12174</v>
      </c>
      <c r="Z367">
        <v>3851</v>
      </c>
      <c r="AA367">
        <v>3372</v>
      </c>
      <c r="AB367">
        <v>0</v>
      </c>
      <c r="AC367">
        <v>62845</v>
      </c>
      <c r="AD367">
        <v>28832</v>
      </c>
      <c r="AE367">
        <v>36223</v>
      </c>
      <c r="AF367">
        <v>20638</v>
      </c>
      <c r="AG367">
        <v>24478</v>
      </c>
      <c r="AH367">
        <v>5311</v>
      </c>
      <c r="AI367" s="262">
        <v>4670</v>
      </c>
      <c r="AJ367" s="262">
        <v>0</v>
      </c>
      <c r="AK367" s="262">
        <v>0.6072405914990836</v>
      </c>
      <c r="AL367" s="262">
        <v>0.17987246114835179</v>
      </c>
      <c r="AM367" s="262">
        <v>0.14361929150661545</v>
      </c>
      <c r="AN367" s="262">
        <v>6.4120910848334212E-2</v>
      </c>
      <c r="AO367" s="262">
        <v>5.1467449976149229E-3</v>
      </c>
      <c r="AP367" s="262">
        <v>6.3451578336384332E-2</v>
      </c>
      <c r="AQ367" s="262">
        <v>0.30169777202303882</v>
      </c>
      <c r="AR367" s="262">
        <v>0.26300397374648388</v>
      </c>
      <c r="AS367" s="262">
        <v>0.15502076170915749</v>
      </c>
      <c r="AT367" s="262">
        <v>0.10163749609322677</v>
      </c>
      <c r="AU367" s="262">
        <v>6.6643970174576947E-2</v>
      </c>
      <c r="AV367" s="262">
        <v>2.3474125999017725E-2</v>
      </c>
      <c r="AW367" s="262">
        <v>1.0023663883555833E-2</v>
      </c>
      <c r="AX367" s="262">
        <v>6.3680403625485556E-3</v>
      </c>
      <c r="AY367" s="262">
        <v>8.6786176720096437E-3</v>
      </c>
      <c r="AZ367" s="262">
        <v>48374</v>
      </c>
      <c r="BA367" s="262">
        <v>14329</v>
      </c>
      <c r="BB367" s="262">
        <v>11441</v>
      </c>
      <c r="BC367" s="262">
        <v>5108</v>
      </c>
      <c r="BD367" s="262">
        <v>410</v>
      </c>
      <c r="BE367" s="262">
        <v>179176</v>
      </c>
      <c r="BF367" s="262">
        <v>1</v>
      </c>
      <c r="BG367" s="262">
        <v>2</v>
      </c>
      <c r="BH367" s="262">
        <v>3.72</v>
      </c>
      <c r="BI367" s="262">
        <v>8.8000000000000007</v>
      </c>
      <c r="BJ367" s="262">
        <v>36</v>
      </c>
      <c r="BK367" s="262">
        <f t="shared" si="214"/>
        <v>179303</v>
      </c>
      <c r="BL367" s="262">
        <f t="shared" si="215"/>
        <v>127</v>
      </c>
      <c r="BM367" s="274">
        <f t="shared" si="216"/>
        <v>7.0880028575255616E-4</v>
      </c>
      <c r="BN367" s="262">
        <f t="shared" si="217"/>
        <v>2.5564115916729916E-3</v>
      </c>
      <c r="BO367" s="262">
        <f t="shared" si="204"/>
        <v>7.5724194189197291E-4</v>
      </c>
      <c r="BP367" s="262">
        <f t="shared" si="205"/>
        <v>6.0462035432940625E-4</v>
      </c>
      <c r="BQ367" s="262">
        <f t="shared" si="206"/>
        <v>2.6994150597977511E-4</v>
      </c>
      <c r="BR367" s="262">
        <f t="shared" si="207"/>
        <v>2.1667192140115072E-5</v>
      </c>
      <c r="BS367" s="262">
        <f t="shared" si="218"/>
        <v>273.5360403090101</v>
      </c>
      <c r="BT367" s="262">
        <f t="shared" si="219"/>
        <v>81.024887782441098</v>
      </c>
      <c r="BU367" s="262">
        <f t="shared" si="220"/>
        <v>64.69437791324647</v>
      </c>
      <c r="BV367" s="262">
        <f t="shared" si="221"/>
        <v>28.883741139835937</v>
      </c>
      <c r="BW367" s="262">
        <f t="shared" si="222"/>
        <v>2.3183895589923127</v>
      </c>
      <c r="BX367" s="262">
        <f t="shared" si="223"/>
        <v>273.5360403090101</v>
      </c>
      <c r="BY367" s="262">
        <f t="shared" si="224"/>
        <v>162.0497755648822</v>
      </c>
      <c r="BZ367" s="262">
        <f t="shared" si="225"/>
        <v>240.66308583727687</v>
      </c>
      <c r="CA367" s="262">
        <f t="shared" si="226"/>
        <v>254.17692203055626</v>
      </c>
      <c r="CB367" s="262">
        <f t="shared" si="227"/>
        <v>83.462024123723253</v>
      </c>
      <c r="CC367" s="262">
        <f t="shared" si="228"/>
        <v>1013.8878478654487</v>
      </c>
      <c r="CD367" s="262">
        <f t="shared" si="229"/>
        <v>64.332784203142637</v>
      </c>
      <c r="CE367" s="262">
        <f t="shared" si="230"/>
        <v>305.88770478223961</v>
      </c>
      <c r="CF367" s="262">
        <f t="shared" si="231"/>
        <v>266.65653292188352</v>
      </c>
      <c r="CG367" s="262">
        <f t="shared" si="232"/>
        <v>157.17366646376024</v>
      </c>
      <c r="CH367" s="262">
        <f t="shared" si="233"/>
        <v>103.04902217639464</v>
      </c>
      <c r="CI367" s="262">
        <f t="shared" si="234"/>
        <v>67.569511493510973</v>
      </c>
      <c r="CJ367" s="262">
        <f t="shared" si="235"/>
        <v>23.800131089666458</v>
      </c>
      <c r="CK367" s="262">
        <f t="shared" si="236"/>
        <v>10.162871002625049</v>
      </c>
      <c r="CL367" s="262">
        <f t="shared" si="237"/>
        <v>6.4564787383046669</v>
      </c>
      <c r="CM367" s="262">
        <f t="shared" si="238"/>
        <v>8.7991449939209083</v>
      </c>
      <c r="CN367" s="262">
        <f>CD367*parameters!J$4+CE367*parameters!K$4+CF367*parameters!L$4+CG367*parameters!M$4+CH367*parameters!N$4+CI367*parameters!O$4+CJ367*parameters!P$4+CK367*parameters!Q$4+CL367*parameters!R$4+CM367*parameters!S$4</f>
        <v>75405.730118547304</v>
      </c>
      <c r="CO367" s="262">
        <f t="shared" si="239"/>
        <v>45789.420159606925</v>
      </c>
      <c r="CP367" s="262">
        <f t="shared" si="240"/>
        <v>13563.4142611115</v>
      </c>
      <c r="CQ367" s="262">
        <f t="shared" si="241"/>
        <v>10829.717535164818</v>
      </c>
      <c r="CR367" s="262">
        <f t="shared" si="242"/>
        <v>4835.0840983849221</v>
      </c>
      <c r="CS367" s="262">
        <f t="shared" si="243"/>
        <v>388.09406427913427</v>
      </c>
      <c r="CT367" s="349" t="s">
        <v>4805</v>
      </c>
      <c r="CU367" t="s">
        <v>4806</v>
      </c>
      <c r="CV367" t="s">
        <v>4807</v>
      </c>
      <c r="CW367">
        <v>179114</v>
      </c>
      <c r="CX367" s="262">
        <v>8.3349154940064035E-2</v>
      </c>
      <c r="CY367">
        <v>15747</v>
      </c>
      <c r="CZ367">
        <v>0.91208392000000005</v>
      </c>
      <c r="DA367">
        <v>126234</v>
      </c>
      <c r="DB367">
        <v>50321</v>
      </c>
      <c r="DC367">
        <v>1606</v>
      </c>
      <c r="DD367">
        <v>725</v>
      </c>
      <c r="DE367">
        <v>107</v>
      </c>
      <c r="DF367">
        <v>119</v>
      </c>
      <c r="DG367">
        <v>115140</v>
      </c>
      <c r="DH367">
        <v>45899</v>
      </c>
      <c r="DI367">
        <v>1467</v>
      </c>
      <c r="DJ367">
        <v>662</v>
      </c>
      <c r="DK367">
        <v>104</v>
      </c>
      <c r="DL367">
        <v>116</v>
      </c>
      <c r="DM367" s="262">
        <v>11094</v>
      </c>
      <c r="DN367" s="262">
        <v>4422</v>
      </c>
      <c r="DO367" s="262">
        <v>139</v>
      </c>
      <c r="DP367" s="262">
        <v>63</v>
      </c>
      <c r="DQ367" s="262">
        <v>3</v>
      </c>
      <c r="DR367" s="262">
        <v>3</v>
      </c>
      <c r="DS367" s="262">
        <v>0.70476902977991673</v>
      </c>
      <c r="DT367" s="262">
        <v>0.28094397981174002</v>
      </c>
      <c r="DU367" s="262">
        <v>8.9663566220395952E-3</v>
      </c>
      <c r="DV367" s="262">
        <v>4.0477014638721706E-3</v>
      </c>
      <c r="DW367" s="262">
        <v>5.9738490570251349E-4</v>
      </c>
      <c r="DX367" s="262">
        <v>6.6438134372522528E-4</v>
      </c>
      <c r="DY367" s="262">
        <v>6366.73</v>
      </c>
      <c r="DZ367" s="262">
        <v>2787.18</v>
      </c>
      <c r="EA367" s="262">
        <v>18.399999999999999</v>
      </c>
      <c r="EB367" s="262">
        <v>583.29</v>
      </c>
      <c r="EC367" s="262">
        <v>78.92</v>
      </c>
      <c r="ED367" s="262">
        <v>159.08000000000001</v>
      </c>
      <c r="EE367" s="262">
        <f t="shared" si="208"/>
        <v>0.63708073166826773</v>
      </c>
      <c r="EF367" s="262">
        <f t="shared" si="209"/>
        <v>0.27889649375600389</v>
      </c>
      <c r="EG367" s="262">
        <f t="shared" si="210"/>
        <v>1.841178354146654E-3</v>
      </c>
      <c r="EH367" s="262">
        <f t="shared" si="211"/>
        <v>5.8366354466858797E-2</v>
      </c>
      <c r="EI367" s="262">
        <f t="shared" si="212"/>
        <v>7.8970541146333659E-3</v>
      </c>
      <c r="EJ367" s="262">
        <f t="shared" si="213"/>
        <v>1.5918187640089662E-2</v>
      </c>
      <c r="EK367" s="262">
        <v>2.9262909000000001E-3</v>
      </c>
      <c r="EP367" s="262">
        <v>4.0154221673889354E-3</v>
      </c>
      <c r="EQ367" s="262">
        <v>7.939190479981878E-2</v>
      </c>
      <c r="EU367" s="262">
        <v>3132.03</v>
      </c>
    </row>
    <row r="368" spans="1:151">
      <c r="A368" s="352">
        <v>14523</v>
      </c>
      <c r="B368" s="262">
        <v>14</v>
      </c>
      <c r="C368" s="262">
        <v>5</v>
      </c>
      <c r="D368" s="262">
        <v>23</v>
      </c>
      <c r="E368" s="262" t="s">
        <v>199</v>
      </c>
      <c r="F368" s="262" t="s">
        <v>2917</v>
      </c>
      <c r="G368" s="262" t="s">
        <v>2918</v>
      </c>
      <c r="H368" s="262" t="s">
        <v>2202</v>
      </c>
      <c r="I368" s="262">
        <v>3.1595522353196582E-3</v>
      </c>
      <c r="J368" s="262">
        <v>2.2226887119113572</v>
      </c>
      <c r="K368" s="262">
        <v>1.874497842582949</v>
      </c>
      <c r="L368" s="262">
        <v>3.4752392842280484</v>
      </c>
      <c r="M368" s="262">
        <v>4.0987788331071915</v>
      </c>
      <c r="N368" s="262">
        <v>3.2654867256637168</v>
      </c>
      <c r="O368" s="262">
        <v>2.2011708355508248</v>
      </c>
      <c r="P368" s="262">
        <v>2.2786392038879888</v>
      </c>
      <c r="Q368" s="262">
        <v>1.4442934782608696</v>
      </c>
      <c r="R368" s="262">
        <v>1.2663847780126849</v>
      </c>
      <c r="S368" s="262">
        <v>1.3412073490813647</v>
      </c>
      <c r="T368" s="262">
        <v>1.3412073490813647</v>
      </c>
      <c r="U368">
        <v>23104</v>
      </c>
      <c r="V368">
        <v>13442</v>
      </c>
      <c r="W368">
        <v>7209</v>
      </c>
      <c r="X368">
        <v>5154</v>
      </c>
      <c r="Y368">
        <v>8079</v>
      </c>
      <c r="Z368">
        <v>2418</v>
      </c>
      <c r="AA368">
        <v>2096</v>
      </c>
      <c r="AB368">
        <v>0</v>
      </c>
      <c r="AC368">
        <v>51353</v>
      </c>
      <c r="AD368">
        <v>25197</v>
      </c>
      <c r="AE368">
        <v>25053</v>
      </c>
      <c r="AF368">
        <v>19901</v>
      </c>
      <c r="AG368">
        <v>18118</v>
      </c>
      <c r="AH368">
        <v>3324</v>
      </c>
      <c r="AI368" s="262">
        <v>2811</v>
      </c>
      <c r="AJ368" s="262">
        <v>0</v>
      </c>
      <c r="AK368" s="262">
        <v>0.57029120042818671</v>
      </c>
      <c r="AL368" s="262">
        <v>0.19746767691973172</v>
      </c>
      <c r="AM368" s="262">
        <v>0.14909595731513539</v>
      </c>
      <c r="AN368" s="262">
        <v>7.5718801746199008E-2</v>
      </c>
      <c r="AO368" s="262">
        <v>7.4263635907471526E-3</v>
      </c>
      <c r="AP368" s="262">
        <v>6.337787629742711E-2</v>
      </c>
      <c r="AQ368" s="262">
        <v>0.30188140000139413</v>
      </c>
      <c r="AR368" s="262">
        <v>0.27229762228402937</v>
      </c>
      <c r="AS368" s="262">
        <v>0.16359606014345762</v>
      </c>
      <c r="AT368" s="262">
        <v>9.5094697365761163E-2</v>
      </c>
      <c r="AU368" s="262">
        <v>5.8930550617955206E-2</v>
      </c>
      <c r="AV368" s="262">
        <v>2.2048418689921023E-2</v>
      </c>
      <c r="AW368" s="262">
        <v>9.1525683654335444E-3</v>
      </c>
      <c r="AX368" s="262">
        <v>5.785705821256544E-3</v>
      </c>
      <c r="AY368" s="262">
        <v>7.8351004133642831E-3</v>
      </c>
      <c r="AZ368" s="262">
        <v>34096</v>
      </c>
      <c r="BA368" s="262">
        <v>11806</v>
      </c>
      <c r="BB368" s="262">
        <v>8914</v>
      </c>
      <c r="BC368" s="262">
        <v>4527</v>
      </c>
      <c r="BD368" s="262">
        <v>444</v>
      </c>
      <c r="BE368" s="262">
        <v>143457</v>
      </c>
      <c r="BF368" s="262">
        <v>1</v>
      </c>
      <c r="BG368" s="262">
        <v>2</v>
      </c>
      <c r="BH368" s="262">
        <v>3.3</v>
      </c>
      <c r="BI368" s="262">
        <v>7.3</v>
      </c>
      <c r="BJ368" s="262">
        <v>52</v>
      </c>
      <c r="BK368" s="262">
        <f t="shared" si="214"/>
        <v>143259</v>
      </c>
      <c r="BL368" s="262">
        <f t="shared" si="215"/>
        <v>-198</v>
      </c>
      <c r="BM368" s="274">
        <f t="shared" si="216"/>
        <v>-1.3802045212154164E-3</v>
      </c>
      <c r="BN368" s="262">
        <f t="shared" si="217"/>
        <v>1.8018648370960086E-3</v>
      </c>
      <c r="BO368" s="262">
        <f t="shared" si="204"/>
        <v>6.2390944001511838E-4</v>
      </c>
      <c r="BP368" s="262">
        <f t="shared" si="205"/>
        <v>4.7107646521216037E-4</v>
      </c>
      <c r="BQ368" s="262">
        <f t="shared" si="206"/>
        <v>2.392375093129291E-4</v>
      </c>
      <c r="BR368" s="262">
        <f t="shared" si="207"/>
        <v>2.3463983683441687E-5</v>
      </c>
      <c r="BS368" s="262">
        <f t="shared" si="218"/>
        <v>192.79953756927293</v>
      </c>
      <c r="BT368" s="262">
        <f t="shared" si="219"/>
        <v>66.758310081617665</v>
      </c>
      <c r="BU368" s="262">
        <f t="shared" si="220"/>
        <v>50.405181777701159</v>
      </c>
      <c r="BV368" s="262">
        <f t="shared" si="221"/>
        <v>25.598413496483413</v>
      </c>
      <c r="BW368" s="262">
        <f t="shared" si="222"/>
        <v>2.5106462541282606</v>
      </c>
      <c r="BX368" s="262">
        <f t="shared" si="223"/>
        <v>192.79953756927293</v>
      </c>
      <c r="BY368" s="262">
        <f t="shared" si="224"/>
        <v>133.51662016323533</v>
      </c>
      <c r="BZ368" s="262">
        <f t="shared" si="225"/>
        <v>166.33709986641381</v>
      </c>
      <c r="CA368" s="262">
        <f t="shared" si="226"/>
        <v>186.86841852432892</v>
      </c>
      <c r="CB368" s="262">
        <f t="shared" si="227"/>
        <v>130.55360521466955</v>
      </c>
      <c r="CC368" s="262">
        <f t="shared" si="228"/>
        <v>810.07528133792061</v>
      </c>
      <c r="CD368" s="262">
        <f t="shared" si="229"/>
        <v>51.340850972238194</v>
      </c>
      <c r="CE368" s="262">
        <f t="shared" si="230"/>
        <v>244.5466600368147</v>
      </c>
      <c r="CF368" s="262">
        <f t="shared" si="231"/>
        <v>220.58157297938195</v>
      </c>
      <c r="CG368" s="262">
        <f t="shared" si="232"/>
        <v>132.52512444648681</v>
      </c>
      <c r="CH368" s="262">
        <f t="shared" si="233"/>
        <v>77.033863722313399</v>
      </c>
      <c r="CI368" s="262">
        <f t="shared" si="234"/>
        <v>47.738182371238636</v>
      </c>
      <c r="CJ368" s="262">
        <f t="shared" si="235"/>
        <v>17.860878973294039</v>
      </c>
      <c r="CK368" s="262">
        <f t="shared" si="236"/>
        <v>7.4142693935931305</v>
      </c>
      <c r="CL368" s="262">
        <f t="shared" si="237"/>
        <v>4.6868572708928395</v>
      </c>
      <c r="CM368" s="262">
        <f t="shared" si="238"/>
        <v>6.3470211716669294</v>
      </c>
      <c r="CN368" s="262">
        <f>CD368*parameters!J$4+CE368*parameters!K$4+CF368*parameters!L$4+CG368*parameters!M$4+CH368*parameters!N$4+CI368*parameters!O$4+CJ368*parameters!P$4+CK368*parameters!Q$4+CL368*parameters!R$4+CM368*parameters!S$4</f>
        <v>59448.097624004775</v>
      </c>
      <c r="CO368" s="262">
        <f t="shared" si="239"/>
        <v>33902.726957165716</v>
      </c>
      <c r="CP368" s="262">
        <f t="shared" si="240"/>
        <v>11739.077735109646</v>
      </c>
      <c r="CQ368" s="262">
        <f t="shared" si="241"/>
        <v>8863.471025814617</v>
      </c>
      <c r="CR368" s="262">
        <f t="shared" si="242"/>
        <v>4501.338718180702</v>
      </c>
      <c r="CS368" s="262">
        <f t="shared" si="243"/>
        <v>441.48318773409136</v>
      </c>
      <c r="CT368" s="349" t="s">
        <v>4808</v>
      </c>
      <c r="CU368" t="s">
        <v>4809</v>
      </c>
      <c r="CV368" t="s">
        <v>4810</v>
      </c>
      <c r="CW368">
        <v>136734</v>
      </c>
      <c r="CX368" s="262">
        <v>6.362798749162385E-2</v>
      </c>
      <c r="CY368">
        <v>13027</v>
      </c>
      <c r="CZ368">
        <v>0.90472743</v>
      </c>
      <c r="DA368">
        <v>98727</v>
      </c>
      <c r="DB368">
        <v>36372</v>
      </c>
      <c r="DC368">
        <v>843</v>
      </c>
      <c r="DD368">
        <v>606</v>
      </c>
      <c r="DE368">
        <v>85</v>
      </c>
      <c r="DF368">
        <v>100</v>
      </c>
      <c r="DG368">
        <v>89324</v>
      </c>
      <c r="DH368">
        <v>32908</v>
      </c>
      <c r="DI368">
        <v>764</v>
      </c>
      <c r="DJ368">
        <v>549</v>
      </c>
      <c r="DK368">
        <v>80</v>
      </c>
      <c r="DL368">
        <v>94</v>
      </c>
      <c r="DM368" s="262">
        <v>9403</v>
      </c>
      <c r="DN368" s="262">
        <v>3464</v>
      </c>
      <c r="DO368" s="262">
        <v>79</v>
      </c>
      <c r="DP368" s="262">
        <v>57</v>
      </c>
      <c r="DQ368" s="262">
        <v>5</v>
      </c>
      <c r="DR368" s="262">
        <v>6</v>
      </c>
      <c r="DS368" s="262">
        <v>0.72203694765018211</v>
      </c>
      <c r="DT368" s="262">
        <v>0.26600552898328139</v>
      </c>
      <c r="DU368" s="262">
        <v>6.1652551669665193E-3</v>
      </c>
      <c r="DV368" s="262">
        <v>4.4319627890648996E-3</v>
      </c>
      <c r="DW368" s="262">
        <v>6.2164494566091825E-4</v>
      </c>
      <c r="DX368" s="262">
        <v>7.3134699489519792E-4</v>
      </c>
      <c r="DY368" s="262">
        <v>4860.3</v>
      </c>
      <c r="DZ368" s="262">
        <v>2127.71</v>
      </c>
      <c r="EA368" s="262">
        <v>14.05</v>
      </c>
      <c r="EB368" s="262">
        <v>445.28</v>
      </c>
      <c r="EC368" s="262">
        <v>60.25</v>
      </c>
      <c r="ED368" s="262">
        <v>121.43</v>
      </c>
      <c r="EE368" s="262">
        <f t="shared" si="208"/>
        <v>0.63708051623930728</v>
      </c>
      <c r="EF368" s="262">
        <f t="shared" si="209"/>
        <v>0.27889689632482284</v>
      </c>
      <c r="EG368" s="262">
        <f t="shared" si="210"/>
        <v>1.8416520077283846E-3</v>
      </c>
      <c r="EH368" s="262">
        <f t="shared" si="211"/>
        <v>5.8366605409344838E-2</v>
      </c>
      <c r="EI368" s="262">
        <f t="shared" si="212"/>
        <v>7.8974756915042819E-3</v>
      </c>
      <c r="EJ368" s="262">
        <f t="shared" si="213"/>
        <v>1.5916854327292364E-2</v>
      </c>
      <c r="EK368" s="262">
        <v>2.2339021999999999E-3</v>
      </c>
      <c r="EP368" s="262">
        <v>2.9928064951803952E-3</v>
      </c>
      <c r="EQ368" s="262">
        <v>5.9173008078536794E-2</v>
      </c>
      <c r="EU368" s="262">
        <v>2334.39</v>
      </c>
    </row>
    <row r="369" spans="1:151">
      <c r="A369" s="352">
        <v>14524</v>
      </c>
      <c r="B369" s="262">
        <v>14</v>
      </c>
      <c r="C369" s="262">
        <v>5</v>
      </c>
      <c r="D369" s="262">
        <v>24</v>
      </c>
      <c r="E369" s="262" t="s">
        <v>199</v>
      </c>
      <c r="F369" s="262" t="s">
        <v>2919</v>
      </c>
      <c r="G369" s="262" t="s">
        <v>2920</v>
      </c>
      <c r="H369" s="262" t="s">
        <v>2202</v>
      </c>
      <c r="I369" s="262">
        <v>3.8662726267580947E-3</v>
      </c>
      <c r="J369" s="262">
        <v>2.410674200789535</v>
      </c>
      <c r="K369" s="262">
        <v>2.139400988659494</v>
      </c>
      <c r="L369" s="262">
        <v>4.4314930842889231</v>
      </c>
      <c r="M369" s="262">
        <v>4.0753408275532168</v>
      </c>
      <c r="N369" s="262">
        <v>3.5114079020589872</v>
      </c>
      <c r="O369" s="262">
        <v>2.5043513458814006</v>
      </c>
      <c r="P369" s="262">
        <v>2.3790999237223494</v>
      </c>
      <c r="Q369" s="262">
        <v>1.5044762757385854</v>
      </c>
      <c r="R369" s="262">
        <v>1.4278535534816943</v>
      </c>
      <c r="S369" s="262">
        <v>1.308641975308642</v>
      </c>
      <c r="T369" s="262">
        <v>1.308641975308642</v>
      </c>
      <c r="U369">
        <v>25838</v>
      </c>
      <c r="V369">
        <v>17195</v>
      </c>
      <c r="W369">
        <v>8459</v>
      </c>
      <c r="X369">
        <v>5978</v>
      </c>
      <c r="Y369">
        <v>11496</v>
      </c>
      <c r="Z369">
        <v>3627</v>
      </c>
      <c r="AA369">
        <v>3119</v>
      </c>
      <c r="AB369">
        <v>0</v>
      </c>
      <c r="AC369">
        <v>62287</v>
      </c>
      <c r="AD369">
        <v>36787</v>
      </c>
      <c r="AE369">
        <v>37486</v>
      </c>
      <c r="AF369">
        <v>23349</v>
      </c>
      <c r="AG369">
        <v>27969</v>
      </c>
      <c r="AH369">
        <v>5350</v>
      </c>
      <c r="AI369" s="262">
        <v>4081</v>
      </c>
      <c r="AJ369" s="262">
        <v>0</v>
      </c>
      <c r="AK369" s="262">
        <v>0.52230727173318758</v>
      </c>
      <c r="AL369" s="262">
        <v>0.19983597594313832</v>
      </c>
      <c r="AM369" s="262">
        <v>0.18083652268999453</v>
      </c>
      <c r="AN369" s="262">
        <v>8.6755057408419906E-2</v>
      </c>
      <c r="AO369" s="262">
        <v>1.0265172225259704E-2</v>
      </c>
      <c r="AP369" s="262">
        <v>6.1571377017064492E-2</v>
      </c>
      <c r="AQ369" s="262">
        <v>0.32897355261122851</v>
      </c>
      <c r="AR369" s="262">
        <v>0.27388771459504047</v>
      </c>
      <c r="AS369" s="262">
        <v>0.14922926225705005</v>
      </c>
      <c r="AT369" s="262">
        <v>9.0606794865185344E-2</v>
      </c>
      <c r="AU369" s="262">
        <v>5.6452028664226425E-2</v>
      </c>
      <c r="AV369" s="262">
        <v>1.9575192040006188E-2</v>
      </c>
      <c r="AW369" s="262">
        <v>8.2126101974532139E-3</v>
      </c>
      <c r="AX369" s="262">
        <v>5.0162396246842293E-3</v>
      </c>
      <c r="AY369" s="262">
        <v>6.4752281280610405E-3</v>
      </c>
      <c r="AZ369" s="262">
        <v>38212</v>
      </c>
      <c r="BA369" s="262">
        <v>14620</v>
      </c>
      <c r="BB369" s="262">
        <v>13230</v>
      </c>
      <c r="BC369" s="262">
        <v>6347</v>
      </c>
      <c r="BD369" s="262">
        <v>751</v>
      </c>
      <c r="BE369" s="262">
        <v>193973</v>
      </c>
      <c r="BF369" s="262">
        <v>1</v>
      </c>
      <c r="BG369" s="262">
        <v>2</v>
      </c>
      <c r="BH369" s="262">
        <v>3.71</v>
      </c>
      <c r="BI369" s="262">
        <v>8.9</v>
      </c>
      <c r="BJ369" s="262">
        <v>28</v>
      </c>
      <c r="BK369" s="262">
        <f t="shared" si="214"/>
        <v>194052</v>
      </c>
      <c r="BL369" s="262">
        <f t="shared" si="215"/>
        <v>79</v>
      </c>
      <c r="BM369" s="274">
        <f t="shared" si="216"/>
        <v>4.0727317719476422E-4</v>
      </c>
      <c r="BN369" s="262">
        <f t="shared" si="217"/>
        <v>2.0193823074587248E-3</v>
      </c>
      <c r="BO369" s="262">
        <f t="shared" si="204"/>
        <v>7.7262036363044478E-4</v>
      </c>
      <c r="BP369" s="262">
        <f t="shared" si="205"/>
        <v>6.991632975944449E-4</v>
      </c>
      <c r="BQ369" s="262">
        <f t="shared" si="206"/>
        <v>3.354187036910009E-4</v>
      </c>
      <c r="BR369" s="262">
        <f t="shared" si="207"/>
        <v>3.9687954383479074E-5</v>
      </c>
      <c r="BS369" s="262">
        <f t="shared" si="218"/>
        <v>216.07390689808355</v>
      </c>
      <c r="BT369" s="262">
        <f t="shared" si="219"/>
        <v>82.670378908457593</v>
      </c>
      <c r="BU369" s="262">
        <f t="shared" si="220"/>
        <v>74.810472842605606</v>
      </c>
      <c r="BV369" s="262">
        <f t="shared" si="221"/>
        <v>35.889801294937094</v>
      </c>
      <c r="BW369" s="262">
        <f t="shared" si="222"/>
        <v>4.2466111190322611</v>
      </c>
      <c r="BX369" s="262">
        <f t="shared" si="223"/>
        <v>216.07390689808355</v>
      </c>
      <c r="BY369" s="262">
        <f t="shared" si="224"/>
        <v>165.34075781691519</v>
      </c>
      <c r="BZ369" s="262">
        <f t="shared" si="225"/>
        <v>277.5468542460668</v>
      </c>
      <c r="CA369" s="262">
        <f t="shared" si="226"/>
        <v>319.41923152494013</v>
      </c>
      <c r="CB369" s="262">
        <f t="shared" si="227"/>
        <v>118.90511133290332</v>
      </c>
      <c r="CC369" s="262">
        <f t="shared" si="228"/>
        <v>1097.2858618189089</v>
      </c>
      <c r="CD369" s="262">
        <f t="shared" si="229"/>
        <v>67.561401493546569</v>
      </c>
      <c r="CE369" s="262">
        <f t="shared" si="230"/>
        <v>360.97802819264007</v>
      </c>
      <c r="CF369" s="262">
        <f t="shared" si="231"/>
        <v>300.53311695103031</v>
      </c>
      <c r="CG369" s="262">
        <f t="shared" si="232"/>
        <v>163.74715964432713</v>
      </c>
      <c r="CH369" s="262">
        <f t="shared" si="233"/>
        <v>99.421554990293984</v>
      </c>
      <c r="CI369" s="262">
        <f t="shared" si="234"/>
        <v>61.944012924251439</v>
      </c>
      <c r="CJ369" s="262">
        <f t="shared" si="235"/>
        <v>21.479581467888835</v>
      </c>
      <c r="CK369" s="262">
        <f t="shared" si="236"/>
        <v>9.0115810582952083</v>
      </c>
      <c r="CL369" s="262">
        <f t="shared" si="237"/>
        <v>5.5042488196617949</v>
      </c>
      <c r="CM369" s="262">
        <f t="shared" si="238"/>
        <v>7.1051762769734985</v>
      </c>
      <c r="CN369" s="262">
        <f>CD369*parameters!J$4+CE369*parameters!K$4+CF369*parameters!L$4+CG369*parameters!M$4+CH369*parameters!N$4+CI369*parameters!O$4+CJ369*parameters!P$4+CK369*parameters!Q$4+CL369*parameters!R$4+CM369*parameters!S$4</f>
        <v>78619.05835408585</v>
      </c>
      <c r="CO369" s="262">
        <f t="shared" si="239"/>
        <v>41063.305875154852</v>
      </c>
      <c r="CP369" s="262">
        <f t="shared" si="240"/>
        <v>15710.916253919288</v>
      </c>
      <c r="CQ369" s="262">
        <f t="shared" si="241"/>
        <v>14217.19712991465</v>
      </c>
      <c r="CR369" s="262">
        <f t="shared" si="242"/>
        <v>6820.6009209046324</v>
      </c>
      <c r="CS369" s="262">
        <f t="shared" si="243"/>
        <v>807.03817419243398</v>
      </c>
      <c r="CT369" s="349" t="s">
        <v>4811</v>
      </c>
      <c r="CU369" t="s">
        <v>4812</v>
      </c>
      <c r="CV369" t="s">
        <v>4813</v>
      </c>
      <c r="CW369">
        <v>184993</v>
      </c>
      <c r="CX369" s="262">
        <v>8.6084896880351425E-2</v>
      </c>
      <c r="CY369">
        <v>16536</v>
      </c>
      <c r="CZ369">
        <v>0.91061283000000004</v>
      </c>
      <c r="DA369">
        <v>135471</v>
      </c>
      <c r="DB369">
        <v>47026</v>
      </c>
      <c r="DC369">
        <v>1338</v>
      </c>
      <c r="DD369">
        <v>840</v>
      </c>
      <c r="DE369">
        <v>133</v>
      </c>
      <c r="DF369">
        <v>193</v>
      </c>
      <c r="DG369">
        <v>123366</v>
      </c>
      <c r="DH369">
        <v>42824</v>
      </c>
      <c r="DI369">
        <v>1224</v>
      </c>
      <c r="DJ369">
        <v>765</v>
      </c>
      <c r="DK369">
        <v>123</v>
      </c>
      <c r="DL369">
        <v>177</v>
      </c>
      <c r="DM369" s="262">
        <v>12105</v>
      </c>
      <c r="DN369" s="262">
        <v>4202</v>
      </c>
      <c r="DO369" s="262">
        <v>114</v>
      </c>
      <c r="DP369" s="262">
        <v>75</v>
      </c>
      <c r="DQ369" s="262">
        <v>10</v>
      </c>
      <c r="DR369" s="262">
        <v>16</v>
      </c>
      <c r="DS369" s="262">
        <v>0.73230338445238463</v>
      </c>
      <c r="DT369" s="262">
        <v>0.25420421313238878</v>
      </c>
      <c r="DU369" s="262">
        <v>7.2327061023930639E-3</v>
      </c>
      <c r="DV369" s="262">
        <v>4.5407123512781564E-3</v>
      </c>
      <c r="DW369" s="262">
        <v>7.1894612228570807E-4</v>
      </c>
      <c r="DX369" s="262">
        <v>1.0432827188055765E-3</v>
      </c>
      <c r="DY369" s="262">
        <v>6575.7</v>
      </c>
      <c r="DZ369" s="262">
        <v>2878.67</v>
      </c>
      <c r="EA369" s="262">
        <v>19.010000000000002</v>
      </c>
      <c r="EB369" s="262">
        <v>602.42999999999995</v>
      </c>
      <c r="EC369" s="262">
        <v>81.510000000000005</v>
      </c>
      <c r="ED369" s="262">
        <v>164.29</v>
      </c>
      <c r="EE369" s="262">
        <f t="shared" si="208"/>
        <v>0.63708084300801904</v>
      </c>
      <c r="EF369" s="262">
        <f t="shared" si="209"/>
        <v>0.27889738131938718</v>
      </c>
      <c r="EG369" s="262">
        <f t="shared" si="210"/>
        <v>1.8417669336469795E-3</v>
      </c>
      <c r="EH369" s="262">
        <f t="shared" si="211"/>
        <v>5.8365894468014184E-2</v>
      </c>
      <c r="EI369" s="262">
        <f t="shared" si="212"/>
        <v>7.8970238170207943E-3</v>
      </c>
      <c r="EJ369" s="262">
        <f t="shared" si="213"/>
        <v>1.5917090453911743E-2</v>
      </c>
      <c r="EK369" s="262">
        <v>3.022336E-3</v>
      </c>
      <c r="EP369" s="262">
        <v>4.1792795479097204E-3</v>
      </c>
      <c r="EQ369" s="262">
        <v>8.2631651210720566E-2</v>
      </c>
      <c r="EU369" s="262">
        <v>3259.84</v>
      </c>
    </row>
    <row r="370" spans="1:151">
      <c r="A370" s="352">
        <v>14612</v>
      </c>
      <c r="B370" s="262">
        <v>14</v>
      </c>
      <c r="C370" s="262">
        <v>6</v>
      </c>
      <c r="D370" s="262">
        <v>12</v>
      </c>
      <c r="E370" s="262" t="s">
        <v>199</v>
      </c>
      <c r="F370" s="262" t="s">
        <v>2921</v>
      </c>
      <c r="G370" s="262" t="s">
        <v>2922</v>
      </c>
      <c r="H370" s="262" t="s">
        <v>2202</v>
      </c>
      <c r="I370" s="262">
        <v>3.0150162097020614E-3</v>
      </c>
      <c r="J370" s="262">
        <v>4.7752887644382218</v>
      </c>
      <c r="K370" s="262">
        <v>3.3052644259727741</v>
      </c>
      <c r="L370" s="262">
        <v>10.246474143720619</v>
      </c>
      <c r="M370" s="262">
        <v>10.898037706810312</v>
      </c>
      <c r="N370" s="262">
        <v>7.7306642402183803</v>
      </c>
      <c r="O370" s="262">
        <v>5.2541263517359136</v>
      </c>
      <c r="P370" s="262">
        <v>4.6025343841755522</v>
      </c>
      <c r="Q370" s="262">
        <v>1.7875059157595836</v>
      </c>
      <c r="R370" s="262">
        <v>1.75</v>
      </c>
      <c r="S370" s="262">
        <v>2.4159574468085108</v>
      </c>
      <c r="T370" s="262">
        <v>2.4159574468085108</v>
      </c>
      <c r="U370">
        <v>14285</v>
      </c>
      <c r="V370">
        <v>16602</v>
      </c>
      <c r="W370">
        <v>7445</v>
      </c>
      <c r="X370">
        <v>3698</v>
      </c>
      <c r="Y370">
        <v>9985</v>
      </c>
      <c r="Z370">
        <v>4097</v>
      </c>
      <c r="AA370">
        <v>5170</v>
      </c>
      <c r="AB370">
        <v>0</v>
      </c>
      <c r="AC370">
        <v>68215</v>
      </c>
      <c r="AD370">
        <v>54874</v>
      </c>
      <c r="AE370">
        <v>76285</v>
      </c>
      <c r="AF370">
        <v>36820</v>
      </c>
      <c r="AG370">
        <v>48246</v>
      </c>
      <c r="AH370">
        <v>7249</v>
      </c>
      <c r="AI370" s="262">
        <v>12491</v>
      </c>
      <c r="AJ370" s="262">
        <v>0</v>
      </c>
      <c r="AK370" s="262">
        <v>0.4379338147654771</v>
      </c>
      <c r="AL370" s="262">
        <v>0.10024188459650844</v>
      </c>
      <c r="AM370" s="262">
        <v>0.1637979387225689</v>
      </c>
      <c r="AN370" s="262">
        <v>0.22107901563485943</v>
      </c>
      <c r="AO370" s="262">
        <v>7.6947346280586137E-2</v>
      </c>
      <c r="AP370" s="262">
        <v>0.11052524152945979</v>
      </c>
      <c r="AQ370" s="262">
        <v>0.29831609742822152</v>
      </c>
      <c r="AR370" s="262">
        <v>0.3482684719009389</v>
      </c>
      <c r="AS370" s="262">
        <v>0.11883929786365492</v>
      </c>
      <c r="AT370" s="262">
        <v>5.6133487549326441E-2</v>
      </c>
      <c r="AU370" s="262">
        <v>3.6430126547829636E-2</v>
      </c>
      <c r="AV370" s="262">
        <v>1.5546332834399238E-2</v>
      </c>
      <c r="AW370" s="262">
        <v>6.5212954143420874E-3</v>
      </c>
      <c r="AX370" s="262">
        <v>3.6331473669887061E-3</v>
      </c>
      <c r="AY370" s="262">
        <v>5.7865015648387533E-3</v>
      </c>
      <c r="AZ370" s="262">
        <v>24985</v>
      </c>
      <c r="BA370" s="262">
        <v>5719</v>
      </c>
      <c r="BB370" s="262">
        <v>9345</v>
      </c>
      <c r="BC370" s="262">
        <v>12613</v>
      </c>
      <c r="BD370" s="262">
        <v>4390</v>
      </c>
      <c r="BE370" s="262">
        <v>293963</v>
      </c>
      <c r="BF370" s="262">
        <v>1</v>
      </c>
      <c r="BG370" s="262">
        <v>2</v>
      </c>
      <c r="BH370" s="262">
        <v>3.48</v>
      </c>
      <c r="BI370" s="262">
        <v>9.8000000000000007</v>
      </c>
      <c r="BJ370" s="262">
        <v>23</v>
      </c>
      <c r="BK370" s="262">
        <f t="shared" si="214"/>
        <v>293521</v>
      </c>
      <c r="BL370" s="262">
        <f t="shared" si="215"/>
        <v>-442</v>
      </c>
      <c r="BM370" s="274">
        <f t="shared" si="216"/>
        <v>-1.5035905879311343E-3</v>
      </c>
      <c r="BN370" s="262">
        <f t="shared" si="217"/>
        <v>1.3203775502945733E-3</v>
      </c>
      <c r="BO370" s="262">
        <f t="shared" si="204"/>
        <v>3.0223090694955632E-4</v>
      </c>
      <c r="BP370" s="262">
        <f t="shared" si="205"/>
        <v>4.9385344036433011E-4</v>
      </c>
      <c r="BQ370" s="262">
        <f t="shared" si="206"/>
        <v>6.6655681576407663E-4</v>
      </c>
      <c r="BR370" s="262">
        <f t="shared" si="207"/>
        <v>2.319974963295248E-4</v>
      </c>
      <c r="BS370" s="262">
        <f t="shared" si="218"/>
        <v>141.28039788151935</v>
      </c>
      <c r="BT370" s="262">
        <f t="shared" si="219"/>
        <v>32.338707043602525</v>
      </c>
      <c r="BU370" s="262">
        <f t="shared" si="220"/>
        <v>52.842318118983322</v>
      </c>
      <c r="BV370" s="262">
        <f t="shared" si="221"/>
        <v>71.321579286756204</v>
      </c>
      <c r="BW370" s="262">
        <f t="shared" si="222"/>
        <v>24.823732107259154</v>
      </c>
      <c r="BX370" s="262">
        <f t="shared" si="223"/>
        <v>141.28039788151935</v>
      </c>
      <c r="BY370" s="262">
        <f t="shared" si="224"/>
        <v>64.677414087205051</v>
      </c>
      <c r="BZ370" s="262">
        <f t="shared" si="225"/>
        <v>183.89126705406196</v>
      </c>
      <c r="CA370" s="262">
        <f t="shared" si="226"/>
        <v>698.95147701021085</v>
      </c>
      <c r="CB370" s="262">
        <f t="shared" si="227"/>
        <v>570.94583846696059</v>
      </c>
      <c r="CC370" s="262">
        <f t="shared" si="228"/>
        <v>1659.7463944999577</v>
      </c>
      <c r="CD370" s="262">
        <f t="shared" si="229"/>
        <v>183.44387112975787</v>
      </c>
      <c r="CE370" s="262">
        <f t="shared" si="230"/>
        <v>495.12906712778874</v>
      </c>
      <c r="CF370" s="262">
        <f t="shared" si="231"/>
        <v>578.03734055559312</v>
      </c>
      <c r="CG370" s="262">
        <f t="shared" si="232"/>
        <v>197.24309615410777</v>
      </c>
      <c r="CH370" s="262">
        <f t="shared" si="233"/>
        <v>93.167353570702829</v>
      </c>
      <c r="CI370" s="262">
        <f t="shared" si="234"/>
        <v>60.464771188937426</v>
      </c>
      <c r="CJ370" s="262">
        <f t="shared" si="235"/>
        <v>25.802969869590445</v>
      </c>
      <c r="CK370" s="262">
        <f t="shared" si="236"/>
        <v>10.823696551423387</v>
      </c>
      <c r="CL370" s="262">
        <f t="shared" si="237"/>
        <v>6.0301032430465193</v>
      </c>
      <c r="CM370" s="262">
        <f t="shared" si="238"/>
        <v>9.6041251090094839</v>
      </c>
      <c r="CN370" s="262">
        <f>CD370*parameters!J$4+CE370*parameters!K$4+CF370*parameters!L$4+CG370*parameters!M$4+CH370*parameters!N$4+CI370*parameters!O$4+CJ370*parameters!P$4+CK370*parameters!Q$4+CL370*parameters!R$4+CM370*parameters!S$4</f>
        <v>110078.17962243376</v>
      </c>
      <c r="CO370" s="262">
        <f t="shared" si="239"/>
        <v>48206.957124491819</v>
      </c>
      <c r="CP370" s="262">
        <f t="shared" si="240"/>
        <v>11034.444178305732</v>
      </c>
      <c r="CQ370" s="262">
        <f t="shared" si="241"/>
        <v>18030.578920487336</v>
      </c>
      <c r="CR370" s="262">
        <f t="shared" si="242"/>
        <v>24335.975593804898</v>
      </c>
      <c r="CS370" s="262">
        <f t="shared" si="243"/>
        <v>8470.2238053439705</v>
      </c>
      <c r="CT370" s="349" t="s">
        <v>4814</v>
      </c>
      <c r="CU370" t="s">
        <v>4815</v>
      </c>
      <c r="CV370" t="s">
        <v>4816</v>
      </c>
      <c r="CW370">
        <v>226278</v>
      </c>
      <c r="CX370" s="262">
        <v>0.10529651552378826</v>
      </c>
      <c r="CY370">
        <v>31513</v>
      </c>
      <c r="CZ370">
        <v>0.86073325999999994</v>
      </c>
      <c r="DA370">
        <v>157385</v>
      </c>
      <c r="DB370">
        <v>63942</v>
      </c>
      <c r="DC370">
        <v>1916</v>
      </c>
      <c r="DD370">
        <v>2323</v>
      </c>
      <c r="DE370">
        <v>281</v>
      </c>
      <c r="DF370">
        <v>431</v>
      </c>
      <c r="DG370">
        <v>135461</v>
      </c>
      <c r="DH370">
        <v>55035</v>
      </c>
      <c r="DI370">
        <v>1649</v>
      </c>
      <c r="DJ370">
        <v>1999</v>
      </c>
      <c r="DK370">
        <v>242</v>
      </c>
      <c r="DL370">
        <v>371</v>
      </c>
      <c r="DM370" s="262">
        <v>21924</v>
      </c>
      <c r="DN370" s="262">
        <v>8907</v>
      </c>
      <c r="DO370" s="262">
        <v>267</v>
      </c>
      <c r="DP370" s="262">
        <v>324</v>
      </c>
      <c r="DQ370" s="262">
        <v>39</v>
      </c>
      <c r="DR370" s="262">
        <v>60</v>
      </c>
      <c r="DS370" s="262">
        <v>0.69553823173264751</v>
      </c>
      <c r="DT370" s="262">
        <v>0.28258160316071379</v>
      </c>
      <c r="DU370" s="262">
        <v>8.4674603805937835E-3</v>
      </c>
      <c r="DV370" s="262">
        <v>1.0266132810083171E-2</v>
      </c>
      <c r="DW370" s="262">
        <v>1.2418352645860401E-3</v>
      </c>
      <c r="DX370" s="262">
        <v>1.9047366513757413E-3</v>
      </c>
      <c r="DY370" s="262">
        <v>8043.21</v>
      </c>
      <c r="DZ370" s="262">
        <v>3521.1</v>
      </c>
      <c r="EA370" s="262">
        <v>23.25</v>
      </c>
      <c r="EB370" s="262">
        <v>736.87</v>
      </c>
      <c r="EC370" s="262">
        <v>99.71</v>
      </c>
      <c r="ED370" s="262">
        <v>200.96</v>
      </c>
      <c r="EE370" s="262">
        <f t="shared" si="208"/>
        <v>0.63708089440875726</v>
      </c>
      <c r="EF370" s="262">
        <f t="shared" si="209"/>
        <v>0.2788968008174193</v>
      </c>
      <c r="EG370" s="262">
        <f t="shared" si="210"/>
        <v>1.8415695717261648E-3</v>
      </c>
      <c r="EH370" s="262">
        <f t="shared" si="211"/>
        <v>5.8365478293241249E-2</v>
      </c>
      <c r="EI370" s="262">
        <f t="shared" si="212"/>
        <v>7.8977592256694994E-3</v>
      </c>
      <c r="EJ370" s="262">
        <f t="shared" si="213"/>
        <v>1.591749768318667E-2</v>
      </c>
      <c r="EK370" s="262">
        <v>3.6968350999999999E-3</v>
      </c>
      <c r="EP370" s="262">
        <v>6.3876576382367895E-3</v>
      </c>
      <c r="EQ370" s="262">
        <v>0.12629514057758345</v>
      </c>
      <c r="EU370" s="262">
        <v>4982.37</v>
      </c>
    </row>
    <row r="371" spans="1:151">
      <c r="A371" s="352">
        <v>14625</v>
      </c>
      <c r="B371" s="262">
        <v>14</v>
      </c>
      <c r="C371" s="262">
        <v>6</v>
      </c>
      <c r="D371" s="262">
        <v>25</v>
      </c>
      <c r="E371" s="262" t="s">
        <v>199</v>
      </c>
      <c r="F371" s="262" t="s">
        <v>2923</v>
      </c>
      <c r="G371" s="262" t="s">
        <v>2924</v>
      </c>
      <c r="H371" s="262" t="s">
        <v>2202</v>
      </c>
      <c r="I371" s="262">
        <v>4.1638001676089428E-3</v>
      </c>
      <c r="J371" s="262">
        <v>1.8172330993719985</v>
      </c>
      <c r="K371" s="262">
        <v>1.6151024324171792</v>
      </c>
      <c r="L371" s="262">
        <v>3.3625793620439075</v>
      </c>
      <c r="M371" s="262">
        <v>2.5646298472385429</v>
      </c>
      <c r="N371" s="262">
        <v>2.7071912286359239</v>
      </c>
      <c r="O371" s="262">
        <v>1.662898443291327</v>
      </c>
      <c r="P371" s="262">
        <v>1.6709451575262544</v>
      </c>
      <c r="Q371" s="262">
        <v>1.3276422764227642</v>
      </c>
      <c r="R371" s="262">
        <v>1.269209197980931</v>
      </c>
      <c r="S371" s="262">
        <v>1.2362707535121329</v>
      </c>
      <c r="T371" s="262">
        <v>1.2362707535121329</v>
      </c>
      <c r="U371">
        <v>21656</v>
      </c>
      <c r="V371">
        <v>17719</v>
      </c>
      <c r="W371">
        <v>13073</v>
      </c>
      <c r="X371">
        <v>8207</v>
      </c>
      <c r="Y371">
        <v>13109</v>
      </c>
      <c r="Z371">
        <v>4243</v>
      </c>
      <c r="AA371">
        <v>4307</v>
      </c>
      <c r="AB371">
        <v>0</v>
      </c>
      <c r="AC371">
        <v>39354</v>
      </c>
      <c r="AD371">
        <v>28618</v>
      </c>
      <c r="AE371">
        <v>43959</v>
      </c>
      <c r="AF371">
        <v>21490</v>
      </c>
      <c r="AG371">
        <v>21861</v>
      </c>
      <c r="AH371">
        <v>5529</v>
      </c>
      <c r="AI371" s="262">
        <v>5324</v>
      </c>
      <c r="AJ371" s="262">
        <v>0</v>
      </c>
      <c r="AK371" s="262">
        <v>0.67028810762787161</v>
      </c>
      <c r="AL371" s="262">
        <v>0.17519989846427211</v>
      </c>
      <c r="AM371" s="262">
        <v>9.1851757837288994E-2</v>
      </c>
      <c r="AN371" s="262">
        <v>5.6174641451960911E-2</v>
      </c>
      <c r="AO371" s="262">
        <v>6.4855946186064221E-3</v>
      </c>
      <c r="AP371" s="262">
        <v>4.6081382626916967E-2</v>
      </c>
      <c r="AQ371" s="262">
        <v>0.25143560041785401</v>
      </c>
      <c r="AR371" s="262">
        <v>0.2812911440916312</v>
      </c>
      <c r="AS371" s="262">
        <v>0.15148443246651297</v>
      </c>
      <c r="AT371" s="262">
        <v>0.11563305497005173</v>
      </c>
      <c r="AU371" s="262">
        <v>8.7310466747847371E-2</v>
      </c>
      <c r="AV371" s="262">
        <v>3.2630934793761862E-2</v>
      </c>
      <c r="AW371" s="262">
        <v>1.421692555894152E-2</v>
      </c>
      <c r="AX371" s="262">
        <v>8.8639440224009304E-3</v>
      </c>
      <c r="AY371" s="262">
        <v>1.1052114304081494E-2</v>
      </c>
      <c r="AZ371" s="262">
        <v>52812</v>
      </c>
      <c r="BA371" s="262">
        <v>13804</v>
      </c>
      <c r="BB371" s="262">
        <v>7237</v>
      </c>
      <c r="BC371" s="262">
        <v>4426</v>
      </c>
      <c r="BD371" s="262">
        <v>511</v>
      </c>
      <c r="BE371" s="262">
        <v>161779</v>
      </c>
      <c r="BF371" s="262">
        <v>1</v>
      </c>
      <c r="BG371" s="262">
        <v>2</v>
      </c>
      <c r="BH371" s="262">
        <v>3.12</v>
      </c>
      <c r="BI371" s="262">
        <v>7.5</v>
      </c>
      <c r="BJ371" s="262">
        <v>50</v>
      </c>
      <c r="BK371" s="262">
        <f t="shared" si="214"/>
        <v>161744</v>
      </c>
      <c r="BL371" s="262">
        <f t="shared" si="215"/>
        <v>-35</v>
      </c>
      <c r="BM371" s="274">
        <f t="shared" si="216"/>
        <v>-2.1634451937519703E-4</v>
      </c>
      <c r="BN371" s="262">
        <f t="shared" si="217"/>
        <v>2.7909457348872127E-3</v>
      </c>
      <c r="BO371" s="262">
        <f t="shared" si="204"/>
        <v>7.2949736659060603E-4</v>
      </c>
      <c r="BP371" s="262">
        <f t="shared" si="205"/>
        <v>3.8245236467807997E-4</v>
      </c>
      <c r="BQ371" s="262">
        <f t="shared" si="206"/>
        <v>2.3389998149304711E-4</v>
      </c>
      <c r="BR371" s="262">
        <f t="shared" si="207"/>
        <v>2.7004719959997077E-5</v>
      </c>
      <c r="BS371" s="262">
        <f t="shared" si="218"/>
        <v>298.63119363293174</v>
      </c>
      <c r="BT371" s="262">
        <f t="shared" si="219"/>
        <v>78.05621822519484</v>
      </c>
      <c r="BU371" s="262">
        <f t="shared" si="220"/>
        <v>40.922403020554555</v>
      </c>
      <c r="BV371" s="262">
        <f t="shared" si="221"/>
        <v>25.027298019756039</v>
      </c>
      <c r="BW371" s="262">
        <f t="shared" si="222"/>
        <v>2.8895050357196874</v>
      </c>
      <c r="BX371" s="262">
        <f t="shared" si="223"/>
        <v>298.63119363293174</v>
      </c>
      <c r="BY371" s="262">
        <f t="shared" si="224"/>
        <v>156.11243645038968</v>
      </c>
      <c r="BZ371" s="262">
        <f t="shared" si="225"/>
        <v>127.67789742413021</v>
      </c>
      <c r="CA371" s="262">
        <f t="shared" si="226"/>
        <v>187.7047351481703</v>
      </c>
      <c r="CB371" s="262">
        <f t="shared" si="227"/>
        <v>144.47525178598437</v>
      </c>
      <c r="CC371" s="262">
        <f t="shared" si="228"/>
        <v>914.60151444160635</v>
      </c>
      <c r="CD371" s="262">
        <f t="shared" si="229"/>
        <v>42.14610233814139</v>
      </c>
      <c r="CE371" s="262">
        <f t="shared" si="230"/>
        <v>229.96338092670388</v>
      </c>
      <c r="CF371" s="262">
        <f t="shared" si="231"/>
        <v>257.26930638521799</v>
      </c>
      <c r="CG371" s="262">
        <f t="shared" si="232"/>
        <v>138.54789134820001</v>
      </c>
      <c r="CH371" s="262">
        <f t="shared" si="233"/>
        <v>105.75816719511883</v>
      </c>
      <c r="CI371" s="262">
        <f t="shared" si="234"/>
        <v>79.854285114184719</v>
      </c>
      <c r="CJ371" s="262">
        <f t="shared" si="235"/>
        <v>29.844302380019904</v>
      </c>
      <c r="CK371" s="262">
        <f t="shared" si="236"/>
        <v>13.002821646911494</v>
      </c>
      <c r="CL371" s="262">
        <f t="shared" si="237"/>
        <v>8.1069766268135144</v>
      </c>
      <c r="CM371" s="262">
        <f t="shared" si="238"/>
        <v>10.108280480294676</v>
      </c>
      <c r="CN371" s="262">
        <f>CD371*parameters!J$4+CE371*parameters!K$4+CF371*parameters!L$4+CG371*parameters!M$4+CH371*parameters!N$4+CI371*parameters!O$4+CJ371*parameters!P$4+CK371*parameters!Q$4+CL371*parameters!R$4+CM371*parameters!S$4</f>
        <v>73216.881736504423</v>
      </c>
      <c r="CO371" s="262">
        <f t="shared" si="239"/>
        <v>49076.405105575221</v>
      </c>
      <c r="CP371" s="262">
        <f t="shared" si="240"/>
        <v>12827.590246106194</v>
      </c>
      <c r="CQ371" s="262">
        <f t="shared" si="241"/>
        <v>6725.0992908628314</v>
      </c>
      <c r="CR371" s="262">
        <f t="shared" si="242"/>
        <v>4112.9320797787614</v>
      </c>
      <c r="CS371" s="262">
        <f t="shared" si="243"/>
        <v>474.85501418141592</v>
      </c>
      <c r="CT371" s="349" t="s">
        <v>4817</v>
      </c>
      <c r="CU371" t="s">
        <v>4818</v>
      </c>
      <c r="CV371" t="s">
        <v>4819</v>
      </c>
      <c r="CW371">
        <v>179717</v>
      </c>
      <c r="CX371" s="262">
        <v>8.3629755788846696E-2</v>
      </c>
      <c r="CY371">
        <v>15068</v>
      </c>
      <c r="CZ371">
        <v>0.91615707000000002</v>
      </c>
      <c r="DA371">
        <v>128717</v>
      </c>
      <c r="DB371">
        <v>48346</v>
      </c>
      <c r="DC371">
        <v>1502</v>
      </c>
      <c r="DD371">
        <v>889</v>
      </c>
      <c r="DE371">
        <v>115</v>
      </c>
      <c r="DF371">
        <v>142</v>
      </c>
      <c r="DG371">
        <v>117926</v>
      </c>
      <c r="DH371">
        <v>44292</v>
      </c>
      <c r="DI371">
        <v>1380</v>
      </c>
      <c r="DJ371">
        <v>819</v>
      </c>
      <c r="DK371">
        <v>110</v>
      </c>
      <c r="DL371">
        <v>135</v>
      </c>
      <c r="DM371" s="262">
        <v>10791</v>
      </c>
      <c r="DN371" s="262">
        <v>4054</v>
      </c>
      <c r="DO371" s="262">
        <v>122</v>
      </c>
      <c r="DP371" s="262">
        <v>70</v>
      </c>
      <c r="DQ371" s="262">
        <v>5</v>
      </c>
      <c r="DR371" s="262">
        <v>7</v>
      </c>
      <c r="DS371" s="262">
        <v>0.71622050223406797</v>
      </c>
      <c r="DT371" s="262">
        <v>0.26901183527434802</v>
      </c>
      <c r="DU371" s="262">
        <v>8.3575844244005854E-3</v>
      </c>
      <c r="DV371" s="262">
        <v>4.9466661473316379E-3</v>
      </c>
      <c r="DW371" s="262">
        <v>6.3989494594278787E-4</v>
      </c>
      <c r="DX371" s="262">
        <v>7.9013115064239885E-4</v>
      </c>
      <c r="DY371" s="262">
        <v>6388.17</v>
      </c>
      <c r="DZ371" s="262">
        <v>2796.57</v>
      </c>
      <c r="EA371" s="262">
        <v>18.47</v>
      </c>
      <c r="EB371" s="262">
        <v>585.24</v>
      </c>
      <c r="EC371" s="262">
        <v>79.19</v>
      </c>
      <c r="ED371" s="262">
        <v>159.6</v>
      </c>
      <c r="EE371" s="262">
        <f t="shared" si="208"/>
        <v>0.63708158974952234</v>
      </c>
      <c r="EF371" s="262">
        <f t="shared" si="209"/>
        <v>0.27889728379893175</v>
      </c>
      <c r="EG371" s="262">
        <f t="shared" si="210"/>
        <v>1.8419824398338924E-3</v>
      </c>
      <c r="EH371" s="262">
        <f t="shared" si="211"/>
        <v>5.8365013702673919E-2</v>
      </c>
      <c r="EI371" s="262">
        <f t="shared" si="212"/>
        <v>7.8974872447453142E-3</v>
      </c>
      <c r="EJ371" s="262">
        <f t="shared" si="213"/>
        <v>1.5916643064292867E-2</v>
      </c>
      <c r="EK371" s="262">
        <v>2.9361397000000002E-3</v>
      </c>
      <c r="EP371" s="262">
        <v>3.9293605758394428E-3</v>
      </c>
      <c r="EQ371" s="262">
        <v>7.7690316922282815E-2</v>
      </c>
      <c r="EU371" s="262">
        <v>3064.9</v>
      </c>
    </row>
    <row r="372" spans="1:151">
      <c r="A372" s="352">
        <v>14626</v>
      </c>
      <c r="B372" s="262">
        <v>14</v>
      </c>
      <c r="C372" s="262">
        <v>6</v>
      </c>
      <c r="D372" s="262">
        <v>26</v>
      </c>
      <c r="E372" s="262" t="s">
        <v>199</v>
      </c>
      <c r="F372" s="262" t="s">
        <v>2925</v>
      </c>
      <c r="G372" s="262" t="s">
        <v>2926</v>
      </c>
      <c r="H372" s="262" t="s">
        <v>2202</v>
      </c>
      <c r="I372" s="262">
        <v>3.6657189824367852E-3</v>
      </c>
      <c r="J372" s="262">
        <v>2.2057914429803156</v>
      </c>
      <c r="K372" s="262">
        <v>1.8122771994866675</v>
      </c>
      <c r="L372" s="262">
        <v>3.1245269735105166</v>
      </c>
      <c r="M372" s="262">
        <v>3.3384644987492784</v>
      </c>
      <c r="N372" s="262">
        <v>2.3534172661870505</v>
      </c>
      <c r="O372" s="262">
        <v>1.4811551639745473</v>
      </c>
      <c r="P372" s="262">
        <v>1.7347851448570872</v>
      </c>
      <c r="Q372" s="262">
        <v>1.4617486338797814</v>
      </c>
      <c r="R372" s="262">
        <v>1.2742857142857142</v>
      </c>
      <c r="S372" s="262">
        <v>1.3383458646616542</v>
      </c>
      <c r="T372" s="262">
        <v>1.3383458646616542</v>
      </c>
      <c r="U372">
        <v>24588</v>
      </c>
      <c r="V372">
        <v>14026</v>
      </c>
      <c r="W372">
        <v>11363</v>
      </c>
      <c r="X372">
        <v>7421</v>
      </c>
      <c r="Y372">
        <v>9229</v>
      </c>
      <c r="Z372">
        <v>2339</v>
      </c>
      <c r="AA372">
        <v>2195</v>
      </c>
      <c r="AB372">
        <v>0</v>
      </c>
      <c r="AC372">
        <v>54236</v>
      </c>
      <c r="AD372">
        <v>25419</v>
      </c>
      <c r="AE372">
        <v>35504</v>
      </c>
      <c r="AF372">
        <v>22584</v>
      </c>
      <c r="AG372">
        <v>14974</v>
      </c>
      <c r="AH372">
        <v>3255</v>
      </c>
      <c r="AI372" s="262">
        <v>2937</v>
      </c>
      <c r="AJ372" s="262">
        <v>0</v>
      </c>
      <c r="AK372" s="262">
        <v>0.65247603258127296</v>
      </c>
      <c r="AL372" s="262">
        <v>0.1561161969292871</v>
      </c>
      <c r="AM372" s="262">
        <v>0.10609096806746919</v>
      </c>
      <c r="AN372" s="262">
        <v>7.5268507172204999E-2</v>
      </c>
      <c r="AO372" s="262">
        <v>1.0048295249765731E-2</v>
      </c>
      <c r="AP372" s="262">
        <v>5.4892464186676551E-2</v>
      </c>
      <c r="AQ372" s="262">
        <v>0.27330581575147278</v>
      </c>
      <c r="AR372" s="262">
        <v>0.27646863379039782</v>
      </c>
      <c r="AS372" s="262">
        <v>0.15523366516299694</v>
      </c>
      <c r="AT372" s="262">
        <v>0.10855813834613369</v>
      </c>
      <c r="AU372" s="262">
        <v>7.5140889167188474E-2</v>
      </c>
      <c r="AV372" s="262">
        <v>2.7596386081044817E-2</v>
      </c>
      <c r="AW372" s="262">
        <v>1.1571441350491355E-2</v>
      </c>
      <c r="AX372" s="262">
        <v>7.6099318875953639E-3</v>
      </c>
      <c r="AY372" s="262">
        <v>9.6226342760021982E-3</v>
      </c>
      <c r="AZ372" s="262">
        <v>45259</v>
      </c>
      <c r="BA372" s="262">
        <v>10829</v>
      </c>
      <c r="BB372" s="262">
        <v>7359</v>
      </c>
      <c r="BC372" s="262">
        <v>5221</v>
      </c>
      <c r="BD372" s="262">
        <v>697</v>
      </c>
      <c r="BE372" s="262">
        <v>156506</v>
      </c>
      <c r="BF372" s="262">
        <v>1</v>
      </c>
      <c r="BG372" s="262">
        <v>2</v>
      </c>
      <c r="BH372" s="262">
        <v>3.7</v>
      </c>
      <c r="BI372" s="262">
        <v>9.4</v>
      </c>
      <c r="BJ372" s="262">
        <v>19</v>
      </c>
      <c r="BK372" s="262">
        <f t="shared" si="214"/>
        <v>156466</v>
      </c>
      <c r="BL372" s="262">
        <f t="shared" si="215"/>
        <v>-40</v>
      </c>
      <c r="BM372" s="274">
        <f t="shared" si="216"/>
        <v>-2.5558125567070911E-4</v>
      </c>
      <c r="BN372" s="262">
        <f t="shared" si="217"/>
        <v>2.3917937782182148E-3</v>
      </c>
      <c r="BO372" s="262">
        <f t="shared" si="204"/>
        <v>5.7227810654952708E-4</v>
      </c>
      <c r="BP372" s="262">
        <f t="shared" si="205"/>
        <v>3.8889967551001663E-4</v>
      </c>
      <c r="BQ372" s="262">
        <f t="shared" si="206"/>
        <v>2.7591319552083121E-4</v>
      </c>
      <c r="BR372" s="262">
        <f t="shared" si="207"/>
        <v>3.6834226638195624E-5</v>
      </c>
      <c r="BS372" s="262">
        <f t="shared" si="218"/>
        <v>255.92193426934898</v>
      </c>
      <c r="BT372" s="262">
        <f t="shared" si="219"/>
        <v>61.233757400799398</v>
      </c>
      <c r="BU372" s="262">
        <f t="shared" si="220"/>
        <v>41.61226527957178</v>
      </c>
      <c r="BV372" s="262">
        <f t="shared" si="221"/>
        <v>29.522711920728941</v>
      </c>
      <c r="BW372" s="262">
        <f t="shared" si="222"/>
        <v>3.9412622502869317</v>
      </c>
      <c r="BX372" s="262">
        <f t="shared" si="223"/>
        <v>255.92193426934898</v>
      </c>
      <c r="BY372" s="262">
        <f t="shared" si="224"/>
        <v>122.4675148015988</v>
      </c>
      <c r="BZ372" s="262">
        <f t="shared" si="225"/>
        <v>153.9653815344156</v>
      </c>
      <c r="CA372" s="262">
        <f t="shared" si="226"/>
        <v>277.51349205485207</v>
      </c>
      <c r="CB372" s="262">
        <f t="shared" si="227"/>
        <v>74.883982755451697</v>
      </c>
      <c r="CC372" s="262">
        <f t="shared" si="228"/>
        <v>884.75230541566714</v>
      </c>
      <c r="CD372" s="262">
        <f t="shared" si="229"/>
        <v>48.566234239109022</v>
      </c>
      <c r="CE372" s="262">
        <f t="shared" si="230"/>
        <v>241.80795056962509</v>
      </c>
      <c r="CF372" s="262">
        <f t="shared" si="231"/>
        <v>244.6062611211743</v>
      </c>
      <c r="CG372" s="262">
        <f t="shared" si="232"/>
        <v>137.34334313108528</v>
      </c>
      <c r="CH372" s="262">
        <f t="shared" si="233"/>
        <v>96.047063173374724</v>
      </c>
      <c r="CI372" s="262">
        <f t="shared" si="234"/>
        <v>66.481074921653132</v>
      </c>
      <c r="CJ372" s="262">
        <f t="shared" si="235"/>
        <v>24.415966206345228</v>
      </c>
      <c r="CK372" s="262">
        <f t="shared" si="236"/>
        <v>10.237859411829406</v>
      </c>
      <c r="CL372" s="262">
        <f t="shared" si="237"/>
        <v>6.732904781606198</v>
      </c>
      <c r="CM372" s="262">
        <f t="shared" si="238"/>
        <v>8.5136478598647631</v>
      </c>
      <c r="CN372" s="262">
        <f>CD372*parameters!J$4+CE372*parameters!K$4+CF372*parameters!L$4+CG372*parameters!M$4+CH372*parameters!N$4+CI372*parameters!O$4+CJ372*parameters!P$4+CK372*parameters!Q$4+CL372*parameters!R$4+CM372*parameters!S$4</f>
        <v>68187.281182493156</v>
      </c>
      <c r="CO372" s="262">
        <f t="shared" si="239"/>
        <v>44490.566698456823</v>
      </c>
      <c r="CP372" s="262">
        <f t="shared" si="240"/>
        <v>10645.139017158774</v>
      </c>
      <c r="CQ372" s="262">
        <f t="shared" si="241"/>
        <v>7234.0546705394245</v>
      </c>
      <c r="CR372" s="262">
        <f t="shared" si="242"/>
        <v>5132.3548627376449</v>
      </c>
      <c r="CS372" s="262">
        <f t="shared" si="243"/>
        <v>685.16593360048626</v>
      </c>
      <c r="CT372" s="349" t="s">
        <v>4820</v>
      </c>
      <c r="CU372" t="s">
        <v>4821</v>
      </c>
      <c r="CV372" t="s">
        <v>4822</v>
      </c>
      <c r="CW372">
        <v>142911</v>
      </c>
      <c r="CX372" s="262">
        <v>6.6502401161492072E-2</v>
      </c>
      <c r="CY372">
        <v>12468</v>
      </c>
      <c r="CZ372">
        <v>0.91275689000000004</v>
      </c>
      <c r="DA372">
        <v>107880</v>
      </c>
      <c r="DB372">
        <v>33225</v>
      </c>
      <c r="DC372">
        <v>1093</v>
      </c>
      <c r="DD372">
        <v>537</v>
      </c>
      <c r="DE372">
        <v>80</v>
      </c>
      <c r="DF372">
        <v>98</v>
      </c>
      <c r="DG372">
        <v>98471</v>
      </c>
      <c r="DH372">
        <v>30325</v>
      </c>
      <c r="DI372">
        <v>1005</v>
      </c>
      <c r="DJ372">
        <v>497</v>
      </c>
      <c r="DK372">
        <v>76</v>
      </c>
      <c r="DL372">
        <v>93</v>
      </c>
      <c r="DM372" s="262">
        <v>9409</v>
      </c>
      <c r="DN372" s="262">
        <v>2900</v>
      </c>
      <c r="DO372" s="262">
        <v>88</v>
      </c>
      <c r="DP372" s="262">
        <v>40</v>
      </c>
      <c r="DQ372" s="262">
        <v>4</v>
      </c>
      <c r="DR372" s="262">
        <v>5</v>
      </c>
      <c r="DS372" s="262">
        <v>0.75487541196968744</v>
      </c>
      <c r="DT372" s="262">
        <v>0.23248735226819489</v>
      </c>
      <c r="DU372" s="262">
        <v>7.6481166600191729E-3</v>
      </c>
      <c r="DV372" s="262">
        <v>3.7575833910615699E-3</v>
      </c>
      <c r="DW372" s="262">
        <v>5.5978895956224507E-4</v>
      </c>
      <c r="DX372" s="262">
        <v>6.8574147546375021E-4</v>
      </c>
      <c r="DY372" s="262">
        <v>5079.87</v>
      </c>
      <c r="DZ372" s="262">
        <v>2223.83</v>
      </c>
      <c r="EA372" s="262">
        <v>14.68</v>
      </c>
      <c r="EB372" s="262">
        <v>465.38</v>
      </c>
      <c r="EC372" s="262">
        <v>62.97</v>
      </c>
      <c r="ED372" s="262">
        <v>126.93</v>
      </c>
      <c r="EE372" s="262">
        <f t="shared" si="208"/>
        <v>0.63708134031298036</v>
      </c>
      <c r="EF372" s="262">
        <f t="shared" si="209"/>
        <v>0.27889701843319126</v>
      </c>
      <c r="EG372" s="262">
        <f t="shared" si="210"/>
        <v>1.8410616956328709E-3</v>
      </c>
      <c r="EH372" s="262">
        <f t="shared" si="211"/>
        <v>5.8364665661691115E-2</v>
      </c>
      <c r="EI372" s="262">
        <f t="shared" si="212"/>
        <v>7.8972517012262863E-3</v>
      </c>
      <c r="EJ372" s="262">
        <f t="shared" si="213"/>
        <v>1.5918662195277954E-2</v>
      </c>
      <c r="EK372" s="262">
        <v>2.3348178000000002E-3</v>
      </c>
      <c r="EP372" s="262">
        <v>3.3617629981958484E-3</v>
      </c>
      <c r="EQ372" s="262">
        <v>6.6467922122836254E-2</v>
      </c>
      <c r="EU372" s="262">
        <v>2622.18</v>
      </c>
    </row>
    <row r="373" spans="1:151">
      <c r="A373" s="352">
        <v>14627</v>
      </c>
      <c r="B373" s="262">
        <v>14</v>
      </c>
      <c r="C373" s="262">
        <v>6</v>
      </c>
      <c r="D373" s="262">
        <v>27</v>
      </c>
      <c r="E373" s="262" t="s">
        <v>199</v>
      </c>
      <c r="F373" s="262" t="s">
        <v>2927</v>
      </c>
      <c r="G373" s="262" t="s">
        <v>2928</v>
      </c>
      <c r="H373" s="262" t="s">
        <v>2202</v>
      </c>
      <c r="I373" s="262">
        <v>3.0940221907983347E-3</v>
      </c>
      <c r="J373" s="262">
        <v>2.1442417926003126</v>
      </c>
      <c r="K373" s="262">
        <v>1.9051077221011861</v>
      </c>
      <c r="L373" s="262">
        <v>3.634175547838582</v>
      </c>
      <c r="M373" s="262">
        <v>3.122228879568604</v>
      </c>
      <c r="N373" s="262">
        <v>2.1497461928934012</v>
      </c>
      <c r="O373" s="262">
        <v>2.1345668629100083</v>
      </c>
      <c r="P373" s="262">
        <v>2.0886818495514148</v>
      </c>
      <c r="Q373" s="262">
        <v>1.3193517635843661</v>
      </c>
      <c r="R373" s="262">
        <v>1.2971428571428572</v>
      </c>
      <c r="S373" s="262">
        <v>1.3755656108597285</v>
      </c>
      <c r="T373" s="262">
        <v>1.3755656108597285</v>
      </c>
      <c r="U373">
        <v>19190</v>
      </c>
      <c r="V373">
        <v>12393</v>
      </c>
      <c r="W373">
        <v>8351</v>
      </c>
      <c r="X373">
        <v>4914</v>
      </c>
      <c r="Y373">
        <v>9363</v>
      </c>
      <c r="Z373">
        <v>3673</v>
      </c>
      <c r="AA373">
        <v>3647</v>
      </c>
      <c r="AB373">
        <v>0</v>
      </c>
      <c r="AC373">
        <v>41148</v>
      </c>
      <c r="AD373">
        <v>23610</v>
      </c>
      <c r="AE373">
        <v>30349</v>
      </c>
      <c r="AF373">
        <v>13810</v>
      </c>
      <c r="AG373">
        <v>19720</v>
      </c>
      <c r="AH373">
        <v>4811</v>
      </c>
      <c r="AI373" s="262">
        <v>5016</v>
      </c>
      <c r="AJ373" s="262">
        <v>0</v>
      </c>
      <c r="AK373" s="262">
        <v>0.62817906980716343</v>
      </c>
      <c r="AL373" s="262">
        <v>0.16771141134473158</v>
      </c>
      <c r="AM373" s="262">
        <v>0.1249935948895759</v>
      </c>
      <c r="AN373" s="262">
        <v>6.7296360189249657E-2</v>
      </c>
      <c r="AO373" s="262">
        <v>1.1819563769279383E-2</v>
      </c>
      <c r="AP373" s="262">
        <v>5.4041381363501041E-2</v>
      </c>
      <c r="AQ373" s="262">
        <v>0.26821970824650193</v>
      </c>
      <c r="AR373" s="262">
        <v>0.28482435248585891</v>
      </c>
      <c r="AS373" s="262">
        <v>0.14736528728788331</v>
      </c>
      <c r="AT373" s="262">
        <v>0.1065346829413516</v>
      </c>
      <c r="AU373" s="262">
        <v>7.5796367966656744E-2</v>
      </c>
      <c r="AV373" s="262">
        <v>3.0314081571896398E-2</v>
      </c>
      <c r="AW373" s="262">
        <v>1.3314974694849657E-2</v>
      </c>
      <c r="AX373" s="262">
        <v>8.1348615659422446E-3</v>
      </c>
      <c r="AY373" s="262">
        <v>1.1454301875558202E-2</v>
      </c>
      <c r="AZ373" s="262">
        <v>36778</v>
      </c>
      <c r="BA373" s="262">
        <v>9819</v>
      </c>
      <c r="BB373" s="262">
        <v>7318</v>
      </c>
      <c r="BC373" s="262">
        <v>3940</v>
      </c>
      <c r="BD373" s="262">
        <v>692</v>
      </c>
      <c r="BE373" s="262">
        <v>134360</v>
      </c>
      <c r="BF373" s="262">
        <v>1</v>
      </c>
      <c r="BG373" s="262">
        <v>2</v>
      </c>
      <c r="BH373" s="262">
        <v>3.53</v>
      </c>
      <c r="BI373" s="262">
        <v>7.5</v>
      </c>
      <c r="BJ373" s="262">
        <v>33</v>
      </c>
      <c r="BK373" s="262">
        <f t="shared" si="214"/>
        <v>134635</v>
      </c>
      <c r="BL373" s="262">
        <f t="shared" si="215"/>
        <v>275</v>
      </c>
      <c r="BM373" s="274">
        <f t="shared" si="216"/>
        <v>2.0467401012206014E-3</v>
      </c>
      <c r="BN373" s="262">
        <f t="shared" si="217"/>
        <v>1.9435999817784199E-3</v>
      </c>
      <c r="BO373" s="262">
        <f t="shared" si="204"/>
        <v>5.1890282835070705E-4</v>
      </c>
      <c r="BP373" s="262">
        <f t="shared" si="205"/>
        <v>3.8673295629600515E-4</v>
      </c>
      <c r="BQ373" s="262">
        <f t="shared" si="206"/>
        <v>2.0821643178549606E-4</v>
      </c>
      <c r="BR373" s="262">
        <f t="shared" si="207"/>
        <v>3.6569992587706413E-5</v>
      </c>
      <c r="BS373" s="262">
        <f t="shared" si="218"/>
        <v>207.96519805029092</v>
      </c>
      <c r="BT373" s="262">
        <f t="shared" si="219"/>
        <v>55.522602633525658</v>
      </c>
      <c r="BU373" s="262">
        <f t="shared" si="220"/>
        <v>41.380426323672552</v>
      </c>
      <c r="BV373" s="262">
        <f t="shared" si="221"/>
        <v>22.279158201048077</v>
      </c>
      <c r="BW373" s="262">
        <f t="shared" si="222"/>
        <v>3.912989206884586</v>
      </c>
      <c r="BX373" s="262">
        <f t="shared" si="223"/>
        <v>207.96519805029092</v>
      </c>
      <c r="BY373" s="262">
        <f t="shared" si="224"/>
        <v>111.04520526705132</v>
      </c>
      <c r="BZ373" s="262">
        <f t="shared" si="225"/>
        <v>146.07290492256411</v>
      </c>
      <c r="CA373" s="262">
        <f t="shared" si="226"/>
        <v>167.09368650786058</v>
      </c>
      <c r="CB373" s="262">
        <f t="shared" si="227"/>
        <v>129.12864382719133</v>
      </c>
      <c r="CC373" s="262">
        <f t="shared" si="228"/>
        <v>761.30563857495827</v>
      </c>
      <c r="CD373" s="262">
        <f t="shared" si="229"/>
        <v>41.142008348413007</v>
      </c>
      <c r="CE373" s="262">
        <f t="shared" si="230"/>
        <v>204.19717626499215</v>
      </c>
      <c r="CF373" s="262">
        <f t="shared" si="231"/>
        <v>216.83838555094582</v>
      </c>
      <c r="CG373" s="262">
        <f t="shared" si="232"/>
        <v>112.19002414248419</v>
      </c>
      <c r="CH373" s="262">
        <f t="shared" si="233"/>
        <v>81.105454827046387</v>
      </c>
      <c r="CI373" s="262">
        <f t="shared" si="234"/>
        <v>57.704202316518121</v>
      </c>
      <c r="CJ373" s="262">
        <f t="shared" si="235"/>
        <v>23.078281228905961</v>
      </c>
      <c r="CK373" s="262">
        <f t="shared" si="236"/>
        <v>10.136765312671928</v>
      </c>
      <c r="CL373" s="262">
        <f t="shared" si="237"/>
        <v>6.1931159791785459</v>
      </c>
      <c r="CM373" s="262">
        <f t="shared" si="238"/>
        <v>8.7202246038021798</v>
      </c>
      <c r="CN373" s="262">
        <f>CD373*parameters!J$4+CE373*parameters!K$4+CF373*parameters!L$4+CG373*parameters!M$4+CH373*parameters!N$4+CI373*parameters!O$4+CJ373*parameters!P$4+CK373*parameters!Q$4+CL373*parameters!R$4+CM373*parameters!S$4</f>
        <v>59285.911672042086</v>
      </c>
      <c r="CO373" s="262">
        <f t="shared" si="239"/>
        <v>37242.168846813052</v>
      </c>
      <c r="CP373" s="262">
        <f t="shared" si="240"/>
        <v>9942.9239193772737</v>
      </c>
      <c r="CQ373" s="262">
        <f t="shared" si="241"/>
        <v>7410.3592261944077</v>
      </c>
      <c r="CR373" s="262">
        <f t="shared" si="242"/>
        <v>3989.7260660297848</v>
      </c>
      <c r="CS373" s="262">
        <f t="shared" si="243"/>
        <v>700.73361362756634</v>
      </c>
      <c r="CT373" s="349" t="s">
        <v>4823</v>
      </c>
      <c r="CU373" t="s">
        <v>4824</v>
      </c>
      <c r="CV373" t="s">
        <v>4825</v>
      </c>
      <c r="CW373">
        <v>136708</v>
      </c>
      <c r="CX373" s="262">
        <v>6.3615888615888613E-2</v>
      </c>
      <c r="CY373">
        <v>11293</v>
      </c>
      <c r="CZ373">
        <v>0.91739327999999998</v>
      </c>
      <c r="DA373">
        <v>96250</v>
      </c>
      <c r="DB373">
        <v>38301</v>
      </c>
      <c r="DC373">
        <v>1054</v>
      </c>
      <c r="DD373">
        <v>917</v>
      </c>
      <c r="DE373">
        <v>72</v>
      </c>
      <c r="DF373">
        <v>114</v>
      </c>
      <c r="DG373">
        <v>88300</v>
      </c>
      <c r="DH373">
        <v>35137</v>
      </c>
      <c r="DI373">
        <v>966</v>
      </c>
      <c r="DJ373">
        <v>843</v>
      </c>
      <c r="DK373">
        <v>69</v>
      </c>
      <c r="DL373">
        <v>107</v>
      </c>
      <c r="DM373" s="262">
        <v>7950</v>
      </c>
      <c r="DN373" s="262">
        <v>3164</v>
      </c>
      <c r="DO373" s="262">
        <v>88</v>
      </c>
      <c r="DP373" s="262">
        <v>74</v>
      </c>
      <c r="DQ373" s="262">
        <v>3</v>
      </c>
      <c r="DR373" s="262">
        <v>7</v>
      </c>
      <c r="DS373" s="262">
        <v>0.70405535886707438</v>
      </c>
      <c r="DT373" s="262">
        <v>0.28016648623343182</v>
      </c>
      <c r="DU373" s="262">
        <v>7.7098633583989233E-3</v>
      </c>
      <c r="DV373" s="262">
        <v>6.7077274190244906E-3</v>
      </c>
      <c r="DW373" s="262">
        <v>5.266699827369283E-4</v>
      </c>
      <c r="DX373" s="262">
        <v>8.3389413933346985E-4</v>
      </c>
      <c r="DY373" s="262">
        <v>4859.38</v>
      </c>
      <c r="DZ373" s="262">
        <v>2127.31</v>
      </c>
      <c r="EA373" s="262">
        <v>14.04</v>
      </c>
      <c r="EB373" s="262">
        <v>445.19</v>
      </c>
      <c r="EC373" s="262">
        <v>60.23</v>
      </c>
      <c r="ED373" s="262">
        <v>121.41</v>
      </c>
      <c r="EE373" s="262">
        <f t="shared" si="208"/>
        <v>0.63708184530832934</v>
      </c>
      <c r="EF373" s="262">
        <f t="shared" si="209"/>
        <v>0.2788978388895007</v>
      </c>
      <c r="EG373" s="262">
        <f t="shared" si="210"/>
        <v>1.8406934852036561E-3</v>
      </c>
      <c r="EH373" s="262">
        <f t="shared" si="211"/>
        <v>5.8365978110955535E-2</v>
      </c>
      <c r="EI373" s="262">
        <f t="shared" si="212"/>
        <v>7.8963652858843464E-3</v>
      </c>
      <c r="EJ373" s="262">
        <f t="shared" si="213"/>
        <v>1.5917278920126489E-2</v>
      </c>
      <c r="EK373" s="262">
        <v>2.2334770999999998E-3</v>
      </c>
      <c r="EP373" s="262">
        <v>3.0800898795695004E-3</v>
      </c>
      <c r="EQ373" s="262">
        <v>6.0898752933039077E-2</v>
      </c>
      <c r="EU373" s="262">
        <v>2402.4699999999998</v>
      </c>
    </row>
    <row r="374" spans="1:151">
      <c r="A374" s="352">
        <v>14628</v>
      </c>
      <c r="B374" s="262">
        <v>14</v>
      </c>
      <c r="C374" s="262">
        <v>6</v>
      </c>
      <c r="D374" s="262">
        <v>28</v>
      </c>
      <c r="E374" s="262" t="s">
        <v>199</v>
      </c>
      <c r="F374" s="262" t="s">
        <v>2929</v>
      </c>
      <c r="G374" s="262" t="s">
        <v>2930</v>
      </c>
      <c r="H374" s="262" t="s">
        <v>2202</v>
      </c>
      <c r="I374" s="262">
        <v>3.0895830587501158E-3</v>
      </c>
      <c r="J374" s="262">
        <v>2.1961134346628581</v>
      </c>
      <c r="K374" s="262">
        <v>1.8963647148546734</v>
      </c>
      <c r="L374" s="262">
        <v>3.5431949482735456</v>
      </c>
      <c r="M374" s="262">
        <v>2.9760533494998485</v>
      </c>
      <c r="N374" s="262">
        <v>2.372366790582404</v>
      </c>
      <c r="O374" s="262">
        <v>2.2457035445757252</v>
      </c>
      <c r="P374" s="262">
        <v>2.1929121725731897</v>
      </c>
      <c r="Q374" s="262">
        <v>1.4255033557046979</v>
      </c>
      <c r="R374" s="262">
        <v>1.2864321608040201</v>
      </c>
      <c r="S374" s="262">
        <v>1.2731411229135052</v>
      </c>
      <c r="T374" s="262">
        <v>1.2731411229135052</v>
      </c>
      <c r="U374">
        <v>19606</v>
      </c>
      <c r="V374">
        <v>11801</v>
      </c>
      <c r="W374">
        <v>7443</v>
      </c>
      <c r="X374">
        <v>4913</v>
      </c>
      <c r="Y374">
        <v>10214</v>
      </c>
      <c r="Z374">
        <v>3827</v>
      </c>
      <c r="AA374">
        <v>3625</v>
      </c>
      <c r="AB374">
        <v>0</v>
      </c>
      <c r="AC374">
        <v>43057</v>
      </c>
      <c r="AD374">
        <v>22379</v>
      </c>
      <c r="AE374">
        <v>26372</v>
      </c>
      <c r="AF374">
        <v>13647</v>
      </c>
      <c r="AG374">
        <v>22595</v>
      </c>
      <c r="AH374">
        <v>5234</v>
      </c>
      <c r="AI374" s="262">
        <v>4615</v>
      </c>
      <c r="AJ374" s="262">
        <v>0</v>
      </c>
      <c r="AK374" s="262">
        <v>0.60215863024477023</v>
      </c>
      <c r="AL374" s="262">
        <v>0.1823888613310983</v>
      </c>
      <c r="AM374" s="262">
        <v>0.14434770709679626</v>
      </c>
      <c r="AN374" s="262">
        <v>6.1047158031575524E-2</v>
      </c>
      <c r="AO374" s="262">
        <v>1.0057643295759712E-2</v>
      </c>
      <c r="AP374" s="262">
        <v>5.6970094614644765E-2</v>
      </c>
      <c r="AQ374" s="262">
        <v>0.27755865884300229</v>
      </c>
      <c r="AR374" s="262">
        <v>0.28962966828955511</v>
      </c>
      <c r="AS374" s="262">
        <v>0.14603013651648114</v>
      </c>
      <c r="AT374" s="262">
        <v>0.10265949911648263</v>
      </c>
      <c r="AU374" s="262">
        <v>7.3454962981740646E-2</v>
      </c>
      <c r="AV374" s="262">
        <v>2.614018475578387E-2</v>
      </c>
      <c r="AW374" s="262">
        <v>1.1153940785696712E-2</v>
      </c>
      <c r="AX374" s="262">
        <v>6.8668311922638172E-3</v>
      </c>
      <c r="AY374" s="262">
        <v>9.5360229043489932E-3</v>
      </c>
      <c r="AZ374" s="262">
        <v>35204</v>
      </c>
      <c r="BA374" s="262">
        <v>10663</v>
      </c>
      <c r="BB374" s="262">
        <v>8439</v>
      </c>
      <c r="BC374" s="262">
        <v>3569</v>
      </c>
      <c r="BD374" s="262">
        <v>588</v>
      </c>
      <c r="BE374" s="262">
        <v>134123</v>
      </c>
      <c r="BF374" s="262">
        <v>1</v>
      </c>
      <c r="BG374" s="262">
        <v>2</v>
      </c>
      <c r="BH374" s="262">
        <v>3.46</v>
      </c>
      <c r="BI374" s="262">
        <v>9.4</v>
      </c>
      <c r="BJ374" s="262">
        <v>25</v>
      </c>
      <c r="BK374" s="262">
        <f t="shared" si="214"/>
        <v>133978</v>
      </c>
      <c r="BL374" s="262">
        <f t="shared" si="215"/>
        <v>-145</v>
      </c>
      <c r="BM374" s="274">
        <f t="shared" si="216"/>
        <v>-1.0810972018222079E-3</v>
      </c>
      <c r="BN374" s="262">
        <f t="shared" si="217"/>
        <v>1.8604191026844171E-3</v>
      </c>
      <c r="BO374" s="262">
        <f t="shared" si="204"/>
        <v>5.6350553607328543E-4</v>
      </c>
      <c r="BP374" s="262">
        <f t="shared" si="205"/>
        <v>4.4597423041568563E-4</v>
      </c>
      <c r="BQ374" s="262">
        <f t="shared" si="206"/>
        <v>1.8861026523919682E-4</v>
      </c>
      <c r="BR374" s="262">
        <f t="shared" si="207"/>
        <v>3.1073924337530886E-5</v>
      </c>
      <c r="BS374" s="262">
        <f t="shared" si="218"/>
        <v>199.06484398723262</v>
      </c>
      <c r="BT374" s="262">
        <f t="shared" si="219"/>
        <v>60.29509235984154</v>
      </c>
      <c r="BU374" s="262">
        <f t="shared" si="220"/>
        <v>47.719242654478364</v>
      </c>
      <c r="BV374" s="262">
        <f t="shared" si="221"/>
        <v>20.181298380594058</v>
      </c>
      <c r="BW374" s="262">
        <f t="shared" si="222"/>
        <v>3.3249099041158048</v>
      </c>
      <c r="BX374" s="262">
        <f t="shared" si="223"/>
        <v>199.06484398723262</v>
      </c>
      <c r="BY374" s="262">
        <f t="shared" si="224"/>
        <v>120.59018471968308</v>
      </c>
      <c r="BZ374" s="262">
        <f t="shared" si="225"/>
        <v>165.10857958449515</v>
      </c>
      <c r="CA374" s="262">
        <f t="shared" si="226"/>
        <v>189.70420477758415</v>
      </c>
      <c r="CB374" s="262">
        <f t="shared" si="227"/>
        <v>83.122747602895117</v>
      </c>
      <c r="CC374" s="262">
        <f t="shared" si="228"/>
        <v>757.59056067188999</v>
      </c>
      <c r="CD374" s="262">
        <f t="shared" si="229"/>
        <v>43.16000592063935</v>
      </c>
      <c r="CE374" s="262">
        <f t="shared" si="230"/>
        <v>210.27581997220796</v>
      </c>
      <c r="CF374" s="262">
        <f t="shared" si="231"/>
        <v>219.42070278669757</v>
      </c>
      <c r="CG374" s="262">
        <f t="shared" si="232"/>
        <v>110.63105299851358</v>
      </c>
      <c r="CH374" s="262">
        <f t="shared" si="233"/>
        <v>77.773867493951471</v>
      </c>
      <c r="CI374" s="262">
        <f t="shared" si="234"/>
        <v>55.648786589469822</v>
      </c>
      <c r="CJ374" s="262">
        <f t="shared" si="235"/>
        <v>19.803557225201093</v>
      </c>
      <c r="CK374" s="262">
        <f t="shared" si="236"/>
        <v>8.4501202535370332</v>
      </c>
      <c r="CL374" s="262">
        <f t="shared" si="237"/>
        <v>5.2022464929863679</v>
      </c>
      <c r="CM374" s="262">
        <f t="shared" si="238"/>
        <v>7.2244009386857382</v>
      </c>
      <c r="CN374" s="262">
        <f>CD374*parameters!J$4+CE374*parameters!K$4+CF374*parameters!L$4+CG374*parameters!M$4+CH374*parameters!N$4+CI374*parameters!O$4+CJ374*parameters!P$4+CK374*parameters!Q$4+CL374*parameters!R$4+CM374*parameters!S$4</f>
        <v>57690.880155820909</v>
      </c>
      <c r="CO374" s="262">
        <f t="shared" si="239"/>
        <v>34739.061372244316</v>
      </c>
      <c r="CP374" s="262">
        <f t="shared" si="240"/>
        <v>10522.173940809031</v>
      </c>
      <c r="CQ374" s="262">
        <f t="shared" si="241"/>
        <v>8327.5462708888117</v>
      </c>
      <c r="CR374" s="262">
        <f t="shared" si="242"/>
        <v>3521.8642778530834</v>
      </c>
      <c r="CS374" s="262">
        <f t="shared" si="243"/>
        <v>580.2342940256691</v>
      </c>
      <c r="CT374" s="349" t="s">
        <v>4826</v>
      </c>
      <c r="CU374" t="s">
        <v>4827</v>
      </c>
      <c r="CV374" t="s">
        <v>4828</v>
      </c>
      <c r="CW374">
        <v>141452</v>
      </c>
      <c r="CX374" s="262">
        <v>6.5823468096195367E-2</v>
      </c>
      <c r="CY374">
        <v>13224</v>
      </c>
      <c r="CZ374">
        <v>0.90651245999999996</v>
      </c>
      <c r="DA374">
        <v>101548</v>
      </c>
      <c r="DB374">
        <v>37653</v>
      </c>
      <c r="DC374">
        <v>1082</v>
      </c>
      <c r="DD374">
        <v>935</v>
      </c>
      <c r="DE374">
        <v>104</v>
      </c>
      <c r="DF374">
        <v>129</v>
      </c>
      <c r="DG374">
        <v>92057</v>
      </c>
      <c r="DH374">
        <v>34133</v>
      </c>
      <c r="DI374">
        <v>981</v>
      </c>
      <c r="DJ374">
        <v>852</v>
      </c>
      <c r="DK374">
        <v>97</v>
      </c>
      <c r="DL374">
        <v>121</v>
      </c>
      <c r="DM374" s="262">
        <v>9491</v>
      </c>
      <c r="DN374" s="262">
        <v>3520</v>
      </c>
      <c r="DO374" s="262">
        <v>101</v>
      </c>
      <c r="DP374" s="262">
        <v>83</v>
      </c>
      <c r="DQ374" s="262">
        <v>7</v>
      </c>
      <c r="DR374" s="262">
        <v>8</v>
      </c>
      <c r="DS374" s="262">
        <v>0.71789723722534848</v>
      </c>
      <c r="DT374" s="262">
        <v>0.26618923733846112</v>
      </c>
      <c r="DU374" s="262">
        <v>7.6492379040239795E-3</v>
      </c>
      <c r="DV374" s="262">
        <v>6.610016118541979E-3</v>
      </c>
      <c r="DW374" s="262">
        <v>7.3523173938862653E-4</v>
      </c>
      <c r="DX374" s="262">
        <v>9.1197013828012326E-4</v>
      </c>
      <c r="DY374" s="262">
        <v>5028.01</v>
      </c>
      <c r="DZ374" s="262">
        <v>2201.13</v>
      </c>
      <c r="EA374" s="262">
        <v>14.53</v>
      </c>
      <c r="EB374" s="262">
        <v>460.64</v>
      </c>
      <c r="EC374" s="262">
        <v>62.33</v>
      </c>
      <c r="ED374" s="262">
        <v>125.63</v>
      </c>
      <c r="EE374" s="262">
        <f t="shared" si="208"/>
        <v>0.63708033303472889</v>
      </c>
      <c r="EF374" s="262">
        <f t="shared" si="209"/>
        <v>0.27889694599905984</v>
      </c>
      <c r="EG374" s="262">
        <f t="shared" si="210"/>
        <v>1.841041930902009E-3</v>
      </c>
      <c r="EH374" s="262">
        <f t="shared" si="211"/>
        <v>5.8365970753661491E-2</v>
      </c>
      <c r="EI374" s="262">
        <f t="shared" si="212"/>
        <v>7.8976010704144683E-3</v>
      </c>
      <c r="EJ374" s="262">
        <f t="shared" si="213"/>
        <v>1.5918107211233268E-2</v>
      </c>
      <c r="EK374" s="262">
        <v>2.3109862999999998E-3</v>
      </c>
      <c r="EP374" s="262">
        <v>3.0771476029353298E-3</v>
      </c>
      <c r="EQ374" s="262">
        <v>6.0840578988507935E-2</v>
      </c>
      <c r="EU374" s="262">
        <v>2400.1799999999998</v>
      </c>
    </row>
    <row r="375" spans="1:151">
      <c r="A375" s="352">
        <v>14713</v>
      </c>
      <c r="B375" s="262">
        <v>14</v>
      </c>
      <c r="C375" s="262">
        <v>7</v>
      </c>
      <c r="D375" s="262">
        <v>13</v>
      </c>
      <c r="E375" s="262" t="s">
        <v>199</v>
      </c>
      <c r="F375" s="262" t="s">
        <v>2931</v>
      </c>
      <c r="G375" s="262" t="s">
        <v>2932</v>
      </c>
      <c r="H375" s="262" t="s">
        <v>2202</v>
      </c>
      <c r="I375" s="262">
        <v>3.1455478306437303E-3</v>
      </c>
      <c r="J375" s="262">
        <v>7.7423237710826003</v>
      </c>
      <c r="K375" s="262">
        <v>3.5141088968375631</v>
      </c>
      <c r="L375" s="262">
        <v>8.0300482425913167</v>
      </c>
      <c r="M375" s="262">
        <v>9.7569935962251435</v>
      </c>
      <c r="N375" s="262">
        <v>8.6739999999999995</v>
      </c>
      <c r="O375" s="262">
        <v>4.6673293571901926</v>
      </c>
      <c r="P375" s="262">
        <v>4.5311180716328474</v>
      </c>
      <c r="Q375" s="262">
        <v>1.7699242697439597</v>
      </c>
      <c r="R375" s="262">
        <v>1.8906107566089334</v>
      </c>
      <c r="S375" s="262">
        <v>2.1746192893401015</v>
      </c>
      <c r="T375" s="262">
        <v>2.1746192893401015</v>
      </c>
      <c r="U375">
        <v>13874</v>
      </c>
      <c r="V375">
        <v>17613</v>
      </c>
      <c r="W375">
        <v>7255</v>
      </c>
      <c r="X375">
        <v>4467</v>
      </c>
      <c r="Y375">
        <v>10361</v>
      </c>
      <c r="Z375">
        <v>4967</v>
      </c>
      <c r="AA375">
        <v>5418</v>
      </c>
      <c r="AB375">
        <v>0</v>
      </c>
      <c r="AC375">
        <v>107417</v>
      </c>
      <c r="AD375">
        <v>61894</v>
      </c>
      <c r="AE375">
        <v>58258</v>
      </c>
      <c r="AF375">
        <v>41960</v>
      </c>
      <c r="AG375">
        <v>47358</v>
      </c>
      <c r="AH375">
        <v>9056</v>
      </c>
      <c r="AI375" s="262">
        <v>11781</v>
      </c>
      <c r="AJ375" s="262">
        <v>0</v>
      </c>
      <c r="AK375" s="262">
        <v>0.46507173818084069</v>
      </c>
      <c r="AL375" s="262">
        <v>5.8314572763011996E-2</v>
      </c>
      <c r="AM375" s="262">
        <v>0.10412956553879238</v>
      </c>
      <c r="AN375" s="262">
        <v>0.27986290783239809</v>
      </c>
      <c r="AO375" s="262">
        <v>9.262121568495682E-2</v>
      </c>
      <c r="AP375" s="262">
        <v>8.9671883810597861E-2</v>
      </c>
      <c r="AQ375" s="262">
        <v>0.32563817303442705</v>
      </c>
      <c r="AR375" s="262">
        <v>0.33501379215752014</v>
      </c>
      <c r="AS375" s="262">
        <v>0.12462624015118033</v>
      </c>
      <c r="AT375" s="262">
        <v>6.0719020985415366E-2</v>
      </c>
      <c r="AU375" s="262">
        <v>3.3710776170809392E-2</v>
      </c>
      <c r="AV375" s="262">
        <v>1.4590731060548333E-2</v>
      </c>
      <c r="AW375" s="262">
        <v>7.0164743892588812E-3</v>
      </c>
      <c r="AX375" s="262">
        <v>3.6210128472804306E-3</v>
      </c>
      <c r="AY375" s="262">
        <v>5.3918953929621895E-3</v>
      </c>
      <c r="AZ375" s="262">
        <v>27682</v>
      </c>
      <c r="BA375" s="262">
        <v>3471</v>
      </c>
      <c r="BB375" s="262">
        <v>6198</v>
      </c>
      <c r="BC375" s="262">
        <v>16658</v>
      </c>
      <c r="BD375" s="262">
        <v>5513</v>
      </c>
      <c r="BE375" s="262">
        <v>328089</v>
      </c>
      <c r="BF375" s="262">
        <v>1</v>
      </c>
      <c r="BG375" s="262">
        <v>2</v>
      </c>
      <c r="BH375" s="262">
        <v>3.47</v>
      </c>
      <c r="BI375" s="262">
        <v>9.4</v>
      </c>
      <c r="BJ375" s="262">
        <v>21</v>
      </c>
      <c r="BK375" s="262">
        <f t="shared" si="214"/>
        <v>328489</v>
      </c>
      <c r="BL375" s="262">
        <f t="shared" si="215"/>
        <v>400</v>
      </c>
      <c r="BM375" s="274">
        <f t="shared" si="216"/>
        <v>1.2191813806619546E-3</v>
      </c>
      <c r="BN375" s="262">
        <f t="shared" si="217"/>
        <v>1.4629053971284523E-3</v>
      </c>
      <c r="BO375" s="262">
        <f t="shared" si="204"/>
        <v>1.8343127784960832E-4</v>
      </c>
      <c r="BP375" s="262">
        <f t="shared" si="205"/>
        <v>3.2754452898642252E-4</v>
      </c>
      <c r="BQ375" s="262">
        <f t="shared" si="206"/>
        <v>8.8032216260984606E-4</v>
      </c>
      <c r="BR375" s="262">
        <f t="shared" si="207"/>
        <v>2.9134446406940098E-4</v>
      </c>
      <c r="BS375" s="262">
        <f t="shared" si="218"/>
        <v>156.53087749274439</v>
      </c>
      <c r="BT375" s="262">
        <f t="shared" si="219"/>
        <v>19.627146729908091</v>
      </c>
      <c r="BU375" s="262">
        <f t="shared" si="220"/>
        <v>35.047264601547212</v>
      </c>
      <c r="BV375" s="262">
        <f t="shared" si="221"/>
        <v>94.19447139925353</v>
      </c>
      <c r="BW375" s="262">
        <f t="shared" si="222"/>
        <v>31.173857655425905</v>
      </c>
      <c r="BX375" s="262">
        <f t="shared" si="223"/>
        <v>156.53087749274439</v>
      </c>
      <c r="BY375" s="262">
        <f t="shared" si="224"/>
        <v>39.254293459816182</v>
      </c>
      <c r="BZ375" s="262">
        <f t="shared" si="225"/>
        <v>121.61400816736884</v>
      </c>
      <c r="CA375" s="262">
        <f t="shared" si="226"/>
        <v>885.42803115298318</v>
      </c>
      <c r="CB375" s="262">
        <f t="shared" si="227"/>
        <v>654.65101076394399</v>
      </c>
      <c r="CC375" s="262">
        <f t="shared" si="228"/>
        <v>1857.4782210368564</v>
      </c>
      <c r="CD375" s="262">
        <f t="shared" si="229"/>
        <v>166.563571217533</v>
      </c>
      <c r="CE375" s="262">
        <f t="shared" si="230"/>
        <v>604.86581434967957</v>
      </c>
      <c r="CF375" s="262">
        <f t="shared" si="231"/>
        <v>622.28082267956165</v>
      </c>
      <c r="CG375" s="262">
        <f t="shared" si="232"/>
        <v>231.49052685052649</v>
      </c>
      <c r="CH375" s="262">
        <f t="shared" si="233"/>
        <v>112.78425908308888</v>
      </c>
      <c r="CI375" s="262">
        <f t="shared" si="234"/>
        <v>62.617032551526684</v>
      </c>
      <c r="CJ375" s="262">
        <f t="shared" si="235"/>
        <v>27.101965173974524</v>
      </c>
      <c r="CK375" s="262">
        <f t="shared" si="236"/>
        <v>13.032948366511251</v>
      </c>
      <c r="CL375" s="262">
        <f t="shared" si="237"/>
        <v>6.7259525019180568</v>
      </c>
      <c r="CM375" s="262">
        <f t="shared" si="238"/>
        <v>10.015328262536229</v>
      </c>
      <c r="CN375" s="262">
        <f>CD375*parameters!J$4+CE375*parameters!K$4+CF375*parameters!L$4+CG375*parameters!M$4+CH375*parameters!N$4+CI375*parameters!O$4+CJ375*parameters!P$4+CK375*parameters!Q$4+CL375*parameters!R$4+CM375*parameters!S$4</f>
        <v>123831.8059147747</v>
      </c>
      <c r="CO375" s="262">
        <f t="shared" si="239"/>
        <v>57590.673218856777</v>
      </c>
      <c r="CP375" s="262">
        <f t="shared" si="240"/>
        <v>7221.1988563923087</v>
      </c>
      <c r="CQ375" s="262">
        <f t="shared" si="241"/>
        <v>12894.55214978955</v>
      </c>
      <c r="CR375" s="262">
        <f t="shared" si="242"/>
        <v>34655.929285446</v>
      </c>
      <c r="CS375" s="262">
        <f t="shared" si="243"/>
        <v>11469.452404290059</v>
      </c>
      <c r="CT375" s="349" t="s">
        <v>4829</v>
      </c>
      <c r="CU375" t="s">
        <v>4830</v>
      </c>
      <c r="CV375" t="s">
        <v>4831</v>
      </c>
      <c r="CW375">
        <v>227314</v>
      </c>
      <c r="CX375" s="262">
        <v>0.1057786091877001</v>
      </c>
      <c r="CY375">
        <v>26793</v>
      </c>
      <c r="CZ375">
        <v>0.88213220000000003</v>
      </c>
      <c r="DA375">
        <v>164583</v>
      </c>
      <c r="DB375">
        <v>57378</v>
      </c>
      <c r="DC375">
        <v>2337</v>
      </c>
      <c r="DD375">
        <v>2156</v>
      </c>
      <c r="DE375">
        <v>252</v>
      </c>
      <c r="DF375">
        <v>608</v>
      </c>
      <c r="DG375">
        <v>145178</v>
      </c>
      <c r="DH375">
        <v>50613</v>
      </c>
      <c r="DI375">
        <v>2061</v>
      </c>
      <c r="DJ375">
        <v>1902</v>
      </c>
      <c r="DK375">
        <v>222</v>
      </c>
      <c r="DL375">
        <v>536</v>
      </c>
      <c r="DM375" s="262">
        <v>19405</v>
      </c>
      <c r="DN375" s="262">
        <v>6765</v>
      </c>
      <c r="DO375" s="262">
        <v>276</v>
      </c>
      <c r="DP375" s="262">
        <v>254</v>
      </c>
      <c r="DQ375" s="262">
        <v>30</v>
      </c>
      <c r="DR375" s="262">
        <v>72</v>
      </c>
      <c r="DS375" s="262">
        <v>0.72403371547726936</v>
      </c>
      <c r="DT375" s="262">
        <v>0.2524173610072411</v>
      </c>
      <c r="DU375" s="262">
        <v>1.0280932982570365E-2</v>
      </c>
      <c r="DV375" s="262">
        <v>9.4846775825510096E-3</v>
      </c>
      <c r="DW375" s="262">
        <v>1.108598678479988E-3</v>
      </c>
      <c r="DX375" s="262">
        <v>2.674714271888225E-3</v>
      </c>
      <c r="DY375" s="262">
        <v>8080.03</v>
      </c>
      <c r="DZ375" s="262">
        <v>3537.23</v>
      </c>
      <c r="EA375" s="262">
        <v>23.36</v>
      </c>
      <c r="EB375" s="262">
        <v>740.25</v>
      </c>
      <c r="EC375" s="262">
        <v>100.17</v>
      </c>
      <c r="ED375" s="262">
        <v>201.88</v>
      </c>
      <c r="EE375" s="262">
        <f t="shared" si="208"/>
        <v>0.63707963150441693</v>
      </c>
      <c r="EF375" s="262">
        <f t="shared" si="209"/>
        <v>0.278897130944609</v>
      </c>
      <c r="EG375" s="262">
        <f t="shared" si="210"/>
        <v>1.8418471456100015E-3</v>
      </c>
      <c r="EH375" s="262">
        <f t="shared" si="211"/>
        <v>5.8365896812405976E-2</v>
      </c>
      <c r="EI375" s="262">
        <f t="shared" si="212"/>
        <v>7.8980234835511059E-3</v>
      </c>
      <c r="EJ375" s="262">
        <f t="shared" si="213"/>
        <v>1.5917470109406983E-2</v>
      </c>
      <c r="EK375" s="262">
        <v>3.713764E-3</v>
      </c>
      <c r="EP375" s="262">
        <v>6.2707769456717471E-3</v>
      </c>
      <c r="EQ375" s="262">
        <v>0.12398420528106026</v>
      </c>
      <c r="EU375" s="262">
        <v>4891.21</v>
      </c>
    </row>
    <row r="376" spans="1:151">
      <c r="A376" s="352">
        <v>14729</v>
      </c>
      <c r="B376" s="262">
        <v>14</v>
      </c>
      <c r="C376" s="262">
        <v>7</v>
      </c>
      <c r="D376" s="262">
        <v>29</v>
      </c>
      <c r="E376" s="262" t="s">
        <v>199</v>
      </c>
      <c r="F376" s="262" t="s">
        <v>2933</v>
      </c>
      <c r="G376" s="262" t="s">
        <v>2934</v>
      </c>
      <c r="H376" s="262" t="s">
        <v>2202</v>
      </c>
      <c r="I376" s="262">
        <v>3.6546739991263366E-3</v>
      </c>
      <c r="J376" s="262">
        <v>1.8443148999893038</v>
      </c>
      <c r="K376" s="262">
        <v>1.7980163613986824</v>
      </c>
      <c r="L376" s="262">
        <v>3.2063401670463172</v>
      </c>
      <c r="M376" s="262">
        <v>2.2918775608580382</v>
      </c>
      <c r="N376" s="262">
        <v>1.9790111940298507</v>
      </c>
      <c r="O376" s="262">
        <v>1.9805468893374931</v>
      </c>
      <c r="P376" s="262">
        <v>1.8177259475218659</v>
      </c>
      <c r="Q376" s="262">
        <v>1.2834964562942963</v>
      </c>
      <c r="R376" s="262">
        <v>1.2557673019057172</v>
      </c>
      <c r="S376" s="262">
        <v>1.1844311377245509</v>
      </c>
      <c r="T376" s="262">
        <v>1.1844311377245509</v>
      </c>
      <c r="U376">
        <v>18698</v>
      </c>
      <c r="V376">
        <v>13813</v>
      </c>
      <c r="W376">
        <v>10536</v>
      </c>
      <c r="X376">
        <v>6293</v>
      </c>
      <c r="Y376">
        <v>14024</v>
      </c>
      <c r="Z376">
        <v>4957</v>
      </c>
      <c r="AA376">
        <v>4593</v>
      </c>
      <c r="AB376">
        <v>0</v>
      </c>
      <c r="AC376">
        <v>34485</v>
      </c>
      <c r="AD376">
        <v>24836</v>
      </c>
      <c r="AE376">
        <v>33782</v>
      </c>
      <c r="AF376">
        <v>13752</v>
      </c>
      <c r="AG376">
        <v>26379</v>
      </c>
      <c r="AH376">
        <v>6307</v>
      </c>
      <c r="AI376" s="262">
        <v>5440</v>
      </c>
      <c r="AJ376" s="262">
        <v>0</v>
      </c>
      <c r="AK376" s="262">
        <v>0.6896003239053734</v>
      </c>
      <c r="AL376" s="262">
        <v>0.13929377060558737</v>
      </c>
      <c r="AM376" s="262">
        <v>0.10625253051072936</v>
      </c>
      <c r="AN376" s="262">
        <v>5.9850193764821563E-2</v>
      </c>
      <c r="AO376" s="262">
        <v>5.0031812134883448E-3</v>
      </c>
      <c r="AP376" s="262">
        <v>4.253184373443393E-2</v>
      </c>
      <c r="AQ376" s="262">
        <v>0.26520315946772932</v>
      </c>
      <c r="AR376" s="262">
        <v>0.25996584359211555</v>
      </c>
      <c r="AS376" s="262">
        <v>0.15447947057567779</v>
      </c>
      <c r="AT376" s="262">
        <v>0.12010246922365331</v>
      </c>
      <c r="AU376" s="262">
        <v>8.685689888280082E-2</v>
      </c>
      <c r="AV376" s="262">
        <v>3.3651177684480185E-2</v>
      </c>
      <c r="AW376" s="262">
        <v>1.5171137835337651E-2</v>
      </c>
      <c r="AX376" s="262">
        <v>9.1154913541592539E-3</v>
      </c>
      <c r="AY376" s="262">
        <v>1.2922507649612183E-2</v>
      </c>
      <c r="AZ376" s="262">
        <v>47690</v>
      </c>
      <c r="BA376" s="262">
        <v>9633</v>
      </c>
      <c r="BB376" s="262">
        <v>7348</v>
      </c>
      <c r="BC376" s="262">
        <v>4139</v>
      </c>
      <c r="BD376" s="262">
        <v>346</v>
      </c>
      <c r="BE376" s="262">
        <v>140530</v>
      </c>
      <c r="BF376" s="262">
        <v>1</v>
      </c>
      <c r="BG376" s="262">
        <v>2</v>
      </c>
      <c r="BH376" s="262">
        <v>3.85</v>
      </c>
      <c r="BI376" s="262">
        <v>8.6</v>
      </c>
      <c r="BJ376" s="262">
        <v>28</v>
      </c>
      <c r="BK376" s="262">
        <f t="shared" si="214"/>
        <v>140529</v>
      </c>
      <c r="BL376" s="262">
        <f t="shared" si="215"/>
        <v>-1</v>
      </c>
      <c r="BM376" s="274">
        <f t="shared" si="216"/>
        <v>-7.1159183092578099E-6</v>
      </c>
      <c r="BN376" s="262">
        <f t="shared" si="217"/>
        <v>2.5202643735660678E-3</v>
      </c>
      <c r="BO376" s="262">
        <f t="shared" si="204"/>
        <v>5.0907332167250848E-4</v>
      </c>
      <c r="BP376" s="262">
        <f t="shared" si="205"/>
        <v>3.8831836059894037E-4</v>
      </c>
      <c r="BQ376" s="262">
        <f t="shared" si="206"/>
        <v>2.1873294699496654E-4</v>
      </c>
      <c r="BR376" s="262">
        <f t="shared" si="207"/>
        <v>1.8284996293853206E-5</v>
      </c>
      <c r="BS376" s="262">
        <f t="shared" si="218"/>
        <v>269.66828797156927</v>
      </c>
      <c r="BT376" s="262">
        <f t="shared" si="219"/>
        <v>54.470845418958405</v>
      </c>
      <c r="BU376" s="262">
        <f t="shared" si="220"/>
        <v>41.55006458408662</v>
      </c>
      <c r="BV376" s="262">
        <f t="shared" si="221"/>
        <v>23.404425328461421</v>
      </c>
      <c r="BW376" s="262">
        <f t="shared" si="222"/>
        <v>1.956494603442293</v>
      </c>
      <c r="BX376" s="262">
        <f t="shared" si="223"/>
        <v>269.66828797156927</v>
      </c>
      <c r="BY376" s="262">
        <f t="shared" si="224"/>
        <v>108.94169083791681</v>
      </c>
      <c r="BZ376" s="262">
        <f t="shared" si="225"/>
        <v>159.96774864873348</v>
      </c>
      <c r="CA376" s="262">
        <f t="shared" si="226"/>
        <v>201.27805782476821</v>
      </c>
      <c r="CB376" s="262">
        <f t="shared" si="227"/>
        <v>54.781848896384204</v>
      </c>
      <c r="CC376" s="262">
        <f t="shared" si="228"/>
        <v>794.63763417937196</v>
      </c>
      <c r="CD376" s="262">
        <f t="shared" si="229"/>
        <v>33.797403682417325</v>
      </c>
      <c r="CE376" s="262">
        <f t="shared" si="230"/>
        <v>210.74041121633113</v>
      </c>
      <c r="CF376" s="262">
        <f t="shared" si="231"/>
        <v>206.57864291948334</v>
      </c>
      <c r="CG376" s="262">
        <f t="shared" si="232"/>
        <v>122.7552010275385</v>
      </c>
      <c r="CH376" s="262">
        <f t="shared" si="233"/>
        <v>95.437942002984698</v>
      </c>
      <c r="CI376" s="262">
        <f t="shared" si="234"/>
        <v>69.019760640385783</v>
      </c>
      <c r="CJ376" s="262">
        <f t="shared" si="235"/>
        <v>26.740492222545011</v>
      </c>
      <c r="CK376" s="262">
        <f t="shared" si="236"/>
        <v>12.05555707728187</v>
      </c>
      <c r="CL376" s="262">
        <f t="shared" si="237"/>
        <v>7.243512484051629</v>
      </c>
      <c r="CM376" s="262">
        <f t="shared" si="238"/>
        <v>10.268710906352661</v>
      </c>
      <c r="CN376" s="262">
        <f>CD376*parameters!J$4+CE376*parameters!K$4+CF376*parameters!L$4+CG376*parameters!M$4+CH376*parameters!N$4+CI376*parameters!O$4+CJ376*parameters!P$4+CK376*parameters!Q$4+CL376*parameters!R$4+CM376*parameters!S$4</f>
        <v>64051.480098729036</v>
      </c>
      <c r="CO376" s="262">
        <f t="shared" si="239"/>
        <v>44169.921422702122</v>
      </c>
      <c r="CP376" s="262">
        <f t="shared" si="240"/>
        <v>8921.972175820707</v>
      </c>
      <c r="CQ376" s="262">
        <f t="shared" si="241"/>
        <v>6805.6318434475816</v>
      </c>
      <c r="CR376" s="262">
        <f t="shared" si="242"/>
        <v>3833.4934948325449</v>
      </c>
      <c r="CS376" s="262">
        <f t="shared" si="243"/>
        <v>320.46116192608372</v>
      </c>
      <c r="CT376" s="349" t="s">
        <v>4832</v>
      </c>
      <c r="CU376" t="s">
        <v>4833</v>
      </c>
      <c r="CV376" t="s">
        <v>4834</v>
      </c>
      <c r="CW376">
        <v>151810</v>
      </c>
      <c r="CX376" s="262">
        <v>7.0643474052564964E-2</v>
      </c>
      <c r="CY376">
        <v>13183</v>
      </c>
      <c r="CZ376">
        <v>0.91316118999999996</v>
      </c>
      <c r="DA376">
        <v>106293</v>
      </c>
      <c r="DB376">
        <v>43020</v>
      </c>
      <c r="DC376">
        <v>1538</v>
      </c>
      <c r="DD376">
        <v>685</v>
      </c>
      <c r="DE376">
        <v>129</v>
      </c>
      <c r="DF376">
        <v>148</v>
      </c>
      <c r="DG376">
        <v>97066</v>
      </c>
      <c r="DH376">
        <v>39283</v>
      </c>
      <c r="DI376">
        <v>1406</v>
      </c>
      <c r="DJ376">
        <v>626</v>
      </c>
      <c r="DK376">
        <v>121</v>
      </c>
      <c r="DL376">
        <v>138</v>
      </c>
      <c r="DM376" s="262">
        <v>9227</v>
      </c>
      <c r="DN376" s="262">
        <v>3737</v>
      </c>
      <c r="DO376" s="262">
        <v>132</v>
      </c>
      <c r="DP376" s="262">
        <v>59</v>
      </c>
      <c r="DQ376" s="262">
        <v>8</v>
      </c>
      <c r="DR376" s="262">
        <v>10</v>
      </c>
      <c r="DS376" s="262">
        <v>0.70017126671497265</v>
      </c>
      <c r="DT376" s="262">
        <v>0.28338054146630659</v>
      </c>
      <c r="DU376" s="262">
        <v>1.0131084908767539E-2</v>
      </c>
      <c r="DV376" s="262">
        <v>4.5122192213951648E-3</v>
      </c>
      <c r="DW376" s="262">
        <v>8.4974639351821353E-4</v>
      </c>
      <c r="DX376" s="262">
        <v>9.7490283907515976E-4</v>
      </c>
      <c r="DY376" s="262">
        <v>5396.19</v>
      </c>
      <c r="DZ376" s="262">
        <v>2362.31</v>
      </c>
      <c r="EA376" s="262">
        <v>15.6</v>
      </c>
      <c r="EB376" s="262">
        <v>494.36</v>
      </c>
      <c r="EC376" s="262">
        <v>66.89</v>
      </c>
      <c r="ED376" s="262">
        <v>134.82</v>
      </c>
      <c r="EE376" s="262">
        <f t="shared" si="208"/>
        <v>0.63708166424050516</v>
      </c>
      <c r="EF376" s="262">
        <f t="shared" si="209"/>
        <v>0.27889759001295134</v>
      </c>
      <c r="EG376" s="262">
        <f t="shared" si="210"/>
        <v>1.8417576034483369E-3</v>
      </c>
      <c r="EH376" s="262">
        <f t="shared" si="211"/>
        <v>5.8364826207738453E-2</v>
      </c>
      <c r="EI376" s="262">
        <f t="shared" si="212"/>
        <v>7.8971260317089263E-3</v>
      </c>
      <c r="EJ376" s="262">
        <f t="shared" si="213"/>
        <v>1.5917035903647743E-2</v>
      </c>
      <c r="EK376" s="262">
        <v>2.4802086E-3</v>
      </c>
      <c r="EP376" s="262">
        <v>3.2690937514933457E-3</v>
      </c>
      <c r="EQ376" s="262">
        <v>6.4635689369870186E-2</v>
      </c>
      <c r="EU376" s="262">
        <v>2549.89</v>
      </c>
    </row>
    <row r="377" spans="1:151">
      <c r="A377" s="352">
        <v>14730</v>
      </c>
      <c r="B377" s="262">
        <v>14</v>
      </c>
      <c r="C377" s="262">
        <v>7</v>
      </c>
      <c r="D377" s="262">
        <v>30</v>
      </c>
      <c r="E377" s="262" t="s">
        <v>199</v>
      </c>
      <c r="F377" s="262" t="s">
        <v>2935</v>
      </c>
      <c r="G377" s="262" t="s">
        <v>2936</v>
      </c>
      <c r="H377" s="262" t="s">
        <v>2202</v>
      </c>
      <c r="I377" s="262">
        <v>2.8343329659775407E-3</v>
      </c>
      <c r="J377" s="262">
        <v>1.7728412755284844</v>
      </c>
      <c r="K377" s="262">
        <v>1.8325642715886619</v>
      </c>
      <c r="L377" s="262">
        <v>2.7226819435603651</v>
      </c>
      <c r="M377" s="262">
        <v>2.8953883495145631</v>
      </c>
      <c r="N377" s="262">
        <v>1.9376344086021506</v>
      </c>
      <c r="O377" s="262">
        <v>1.8527734577501296</v>
      </c>
      <c r="P377" s="262">
        <v>1.8025982790619199</v>
      </c>
      <c r="Q377" s="262">
        <v>1.3694817658349328</v>
      </c>
      <c r="R377" s="262">
        <v>1.3228593872741556</v>
      </c>
      <c r="S377" s="262">
        <v>1.2915851272015655</v>
      </c>
      <c r="T377" s="262">
        <v>1.2915851272015655</v>
      </c>
      <c r="U377">
        <v>13955</v>
      </c>
      <c r="V377">
        <v>10619</v>
      </c>
      <c r="W377">
        <v>9426</v>
      </c>
      <c r="X377">
        <v>5980</v>
      </c>
      <c r="Y377">
        <v>9785</v>
      </c>
      <c r="Z377">
        <v>3357</v>
      </c>
      <c r="AA377">
        <v>2811</v>
      </c>
      <c r="AB377">
        <v>0</v>
      </c>
      <c r="AC377">
        <v>24740</v>
      </c>
      <c r="AD377">
        <v>19460</v>
      </c>
      <c r="AE377">
        <v>25664</v>
      </c>
      <c r="AF377">
        <v>15533</v>
      </c>
      <c r="AG377">
        <v>17832</v>
      </c>
      <c r="AH377">
        <v>4538</v>
      </c>
      <c r="AI377" s="262">
        <v>3630</v>
      </c>
      <c r="AJ377" s="262">
        <v>0</v>
      </c>
      <c r="AK377" s="262">
        <v>0.69481475956966798</v>
      </c>
      <c r="AL377" s="262">
        <v>0.14453787779911623</v>
      </c>
      <c r="AM377" s="262">
        <v>9.1753211642086024E-2</v>
      </c>
      <c r="AN377" s="262">
        <v>6.4158260772285716E-2</v>
      </c>
      <c r="AO377" s="262">
        <v>4.7358902168441073E-3</v>
      </c>
      <c r="AP377" s="262">
        <v>4.5071799459544211E-2</v>
      </c>
      <c r="AQ377" s="262">
        <v>0.25458603484371972</v>
      </c>
      <c r="AR377" s="262">
        <v>0.26390105785459339</v>
      </c>
      <c r="AS377" s="262">
        <v>0.15628948509135179</v>
      </c>
      <c r="AT377" s="262">
        <v>0.12413882151124719</v>
      </c>
      <c r="AU377" s="262">
        <v>8.7607330277513898E-2</v>
      </c>
      <c r="AV377" s="262">
        <v>3.3229730602156289E-2</v>
      </c>
      <c r="AW377" s="262">
        <v>1.450745662980623E-2</v>
      </c>
      <c r="AX377" s="262">
        <v>8.9184428232820245E-3</v>
      </c>
      <c r="AY377" s="262">
        <v>1.174984090678521E-2</v>
      </c>
      <c r="AZ377" s="262">
        <v>37265</v>
      </c>
      <c r="BA377" s="262">
        <v>7752</v>
      </c>
      <c r="BB377" s="262">
        <v>4921</v>
      </c>
      <c r="BC377" s="262">
        <v>3441</v>
      </c>
      <c r="BD377" s="262">
        <v>254</v>
      </c>
      <c r="BE377" s="262">
        <v>108427</v>
      </c>
      <c r="BF377" s="262">
        <v>1</v>
      </c>
      <c r="BG377" s="262">
        <v>2</v>
      </c>
      <c r="BH377" s="262">
        <v>3.49</v>
      </c>
      <c r="BI377" s="262">
        <v>9.6999999999999993</v>
      </c>
      <c r="BJ377" s="262">
        <v>20</v>
      </c>
      <c r="BK377" s="262">
        <f t="shared" si="214"/>
        <v>108401</v>
      </c>
      <c r="BL377" s="262">
        <f t="shared" si="215"/>
        <v>-26</v>
      </c>
      <c r="BM377" s="274">
        <f t="shared" si="216"/>
        <v>-2.3979267156704512E-4</v>
      </c>
      <c r="BN377" s="262">
        <f t="shared" si="217"/>
        <v>1.9693363782960689E-3</v>
      </c>
      <c r="BO377" s="262">
        <f t="shared" si="204"/>
        <v>4.096684718784684E-4</v>
      </c>
      <c r="BP377" s="262">
        <f t="shared" si="205"/>
        <v>2.6005915249147874E-4</v>
      </c>
      <c r="BQ377" s="262">
        <f t="shared" si="206"/>
        <v>1.818458735466731E-4</v>
      </c>
      <c r="BR377" s="262">
        <f t="shared" si="207"/>
        <v>1.3423089764851776E-5</v>
      </c>
      <c r="BS377" s="262">
        <f t="shared" si="218"/>
        <v>210.71899247767936</v>
      </c>
      <c r="BT377" s="262">
        <f t="shared" si="219"/>
        <v>43.834526490996119</v>
      </c>
      <c r="BU377" s="262">
        <f t="shared" si="220"/>
        <v>27.826329316588225</v>
      </c>
      <c r="BV377" s="262">
        <f t="shared" si="221"/>
        <v>19.457508469494023</v>
      </c>
      <c r="BW377" s="262">
        <f t="shared" si="222"/>
        <v>1.43627060483914</v>
      </c>
      <c r="BX377" s="262">
        <f t="shared" si="223"/>
        <v>210.71899247767936</v>
      </c>
      <c r="BY377" s="262">
        <f t="shared" si="224"/>
        <v>87.669052981992238</v>
      </c>
      <c r="BZ377" s="262">
        <f t="shared" si="225"/>
        <v>97.113889314892916</v>
      </c>
      <c r="CA377" s="262">
        <f t="shared" si="226"/>
        <v>188.73783215409202</v>
      </c>
      <c r="CB377" s="262">
        <f t="shared" si="227"/>
        <v>28.725412096782801</v>
      </c>
      <c r="CC377" s="262">
        <f t="shared" si="228"/>
        <v>612.96517902543928</v>
      </c>
      <c r="CD377" s="262">
        <f t="shared" si="229"/>
        <v>27.627443624718214</v>
      </c>
      <c r="CE377" s="262">
        <f t="shared" si="230"/>
        <v>156.05237442535739</v>
      </c>
      <c r="CF377" s="262">
        <f t="shared" si="231"/>
        <v>161.76215917284364</v>
      </c>
      <c r="CG377" s="262">
        <f t="shared" si="232"/>
        <v>95.800012208814181</v>
      </c>
      <c r="CH377" s="262">
        <f t="shared" si="233"/>
        <v>76.092774951648693</v>
      </c>
      <c r="CI377" s="262">
        <f t="shared" si="234"/>
        <v>53.70024288749709</v>
      </c>
      <c r="CJ377" s="262">
        <f t="shared" si="235"/>
        <v>20.368667767517849</v>
      </c>
      <c r="CK377" s="262">
        <f t="shared" si="236"/>
        <v>8.892565750292972</v>
      </c>
      <c r="CL377" s="262">
        <f t="shared" si="237"/>
        <v>5.4666949018012101</v>
      </c>
      <c r="CM377" s="262">
        <f t="shared" si="238"/>
        <v>7.2022433349480259</v>
      </c>
      <c r="CN377" s="262">
        <f>CD377*parameters!J$4+CE377*parameters!K$4+CF377*parameters!L$4+CG377*parameters!M$4+CH377*parameters!N$4+CI377*parameters!O$4+CJ377*parameters!P$4+CK377*parameters!Q$4+CL377*parameters!R$4+CM377*parameters!S$4</f>
        <v>49418.300054538166</v>
      </c>
      <c r="CO377" s="262">
        <f t="shared" si="239"/>
        <v>34336.564270735646</v>
      </c>
      <c r="CP377" s="262">
        <f t="shared" si="240"/>
        <v>7142.8162143228965</v>
      </c>
      <c r="CQ377" s="262">
        <f t="shared" si="241"/>
        <v>4534.2877438961514</v>
      </c>
      <c r="CR377" s="262">
        <f t="shared" si="242"/>
        <v>3170.5921818221209</v>
      </c>
      <c r="CS377" s="262">
        <f t="shared" si="243"/>
        <v>234.03964376135391</v>
      </c>
      <c r="CT377" s="349" t="s">
        <v>4835</v>
      </c>
      <c r="CU377" t="s">
        <v>4836</v>
      </c>
      <c r="CV377" t="s">
        <v>4837</v>
      </c>
      <c r="CW377">
        <v>114480</v>
      </c>
      <c r="CX377" s="262">
        <v>5.3272280545007815E-2</v>
      </c>
      <c r="CY377">
        <v>9004</v>
      </c>
      <c r="CZ377">
        <v>0.92134870999999996</v>
      </c>
      <c r="DA377">
        <v>80573</v>
      </c>
      <c r="DB377">
        <v>32389</v>
      </c>
      <c r="DC377">
        <v>943</v>
      </c>
      <c r="DD377">
        <v>430</v>
      </c>
      <c r="DE377">
        <v>76</v>
      </c>
      <c r="DF377">
        <v>76</v>
      </c>
      <c r="DG377">
        <v>74241</v>
      </c>
      <c r="DH377">
        <v>29841</v>
      </c>
      <c r="DI377">
        <v>867</v>
      </c>
      <c r="DJ377">
        <v>399</v>
      </c>
      <c r="DK377">
        <v>71</v>
      </c>
      <c r="DL377">
        <v>71</v>
      </c>
      <c r="DM377" s="262">
        <v>6332</v>
      </c>
      <c r="DN377" s="262">
        <v>2548</v>
      </c>
      <c r="DO377" s="262">
        <v>76</v>
      </c>
      <c r="DP377" s="262">
        <v>31</v>
      </c>
      <c r="DQ377" s="262">
        <v>5</v>
      </c>
      <c r="DR377" s="262">
        <v>5</v>
      </c>
      <c r="DS377" s="262">
        <v>0.70381726065688333</v>
      </c>
      <c r="DT377" s="262">
        <v>0.2829227812718379</v>
      </c>
      <c r="DU377" s="262">
        <v>8.2372466806429068E-3</v>
      </c>
      <c r="DV377" s="262">
        <v>3.7561146051712088E-3</v>
      </c>
      <c r="DW377" s="262">
        <v>6.6387141858839974E-4</v>
      </c>
      <c r="DX377" s="262">
        <v>6.6387141858839974E-4</v>
      </c>
      <c r="DY377" s="262">
        <v>4069.27</v>
      </c>
      <c r="DZ377" s="262">
        <v>1781.41</v>
      </c>
      <c r="EA377" s="262">
        <v>11.76</v>
      </c>
      <c r="EB377" s="262">
        <v>372.81</v>
      </c>
      <c r="EC377" s="262">
        <v>50.44</v>
      </c>
      <c r="ED377" s="262">
        <v>101.68</v>
      </c>
      <c r="EE377" s="262">
        <f t="shared" si="208"/>
        <v>0.63708067639732779</v>
      </c>
      <c r="EF377" s="262">
        <f t="shared" si="209"/>
        <v>0.27889569572453138</v>
      </c>
      <c r="EG377" s="262">
        <f t="shared" si="210"/>
        <v>1.8411333616183184E-3</v>
      </c>
      <c r="EH377" s="262">
        <f t="shared" si="211"/>
        <v>5.8366745624568478E-2</v>
      </c>
      <c r="EI377" s="262">
        <f t="shared" si="212"/>
        <v>7.8968339081656441E-3</v>
      </c>
      <c r="EJ377" s="262">
        <f t="shared" si="213"/>
        <v>1.5918914983788317E-2</v>
      </c>
      <c r="EK377" s="262">
        <v>1.8703276E-3</v>
      </c>
      <c r="EP377" s="262">
        <v>2.5079791487836608E-3</v>
      </c>
      <c r="EQ377" s="262">
        <v>4.9587125218676101E-2</v>
      </c>
      <c r="EU377" s="262">
        <v>1956.22</v>
      </c>
    </row>
    <row r="378" spans="1:151">
      <c r="A378" s="352">
        <v>15001</v>
      </c>
      <c r="B378" s="262">
        <v>15</v>
      </c>
      <c r="C378" s="262">
        <v>0</v>
      </c>
      <c r="D378" s="262">
        <v>1</v>
      </c>
      <c r="E378" s="262" t="s">
        <v>197</v>
      </c>
      <c r="F378" s="262" t="s">
        <v>2937</v>
      </c>
      <c r="G378" s="262" t="s">
        <v>2938</v>
      </c>
      <c r="H378" s="262" t="s">
        <v>2202</v>
      </c>
      <c r="I378" s="262">
        <v>9.9431273199089044E-4</v>
      </c>
      <c r="J378" s="262">
        <v>2.2723789620341344</v>
      </c>
      <c r="K378" s="262">
        <v>1.8474000522602561</v>
      </c>
      <c r="L378" s="262">
        <v>5.2713355048859931</v>
      </c>
      <c r="M378" s="262">
        <v>6.1222313371616082</v>
      </c>
      <c r="N378" s="262">
        <v>5.5431034482758621</v>
      </c>
      <c r="O378" s="262">
        <v>1.9176829268292683</v>
      </c>
      <c r="P378" s="262">
        <v>2.1793062904174016</v>
      </c>
      <c r="Q378" s="262">
        <v>1.5842880523731588</v>
      </c>
      <c r="R378" s="262">
        <v>1.4347826086956521</v>
      </c>
      <c r="S378" s="262">
        <v>1.9382716049382716</v>
      </c>
      <c r="T378" s="262">
        <v>1.9382716049382716</v>
      </c>
      <c r="U378">
        <v>2871</v>
      </c>
      <c r="V378">
        <v>7654</v>
      </c>
      <c r="W378">
        <v>3070</v>
      </c>
      <c r="X378">
        <v>1567</v>
      </c>
      <c r="Y378">
        <v>2685</v>
      </c>
      <c r="Z378">
        <v>887</v>
      </c>
      <c r="AA378">
        <v>446</v>
      </c>
      <c r="AB378">
        <v>0</v>
      </c>
      <c r="AC378">
        <v>6524</v>
      </c>
      <c r="AD378">
        <v>14140</v>
      </c>
      <c r="AE378">
        <v>16183</v>
      </c>
      <c r="AF378">
        <v>9392</v>
      </c>
      <c r="AG378">
        <v>5594</v>
      </c>
      <c r="AH378">
        <v>1364</v>
      </c>
      <c r="AI378" s="262">
        <v>864</v>
      </c>
      <c r="AJ378" s="262">
        <v>0</v>
      </c>
      <c r="AK378" s="262">
        <v>0.65713526441668879</v>
      </c>
      <c r="AL378" s="262">
        <v>9.3064044645229868E-2</v>
      </c>
      <c r="AM378" s="262">
        <v>0.10720170077066171</v>
      </c>
      <c r="AN378" s="262">
        <v>0.12771724687749136</v>
      </c>
      <c r="AO378" s="262">
        <v>1.4881743289928249E-2</v>
      </c>
      <c r="AP378" s="262">
        <v>6.8242306106383779E-2</v>
      </c>
      <c r="AQ378" s="262">
        <v>0.34599092851520036</v>
      </c>
      <c r="AR378" s="262">
        <v>0.26194849495820371</v>
      </c>
      <c r="AS378" s="262">
        <v>0.12666341792555386</v>
      </c>
      <c r="AT378" s="262">
        <v>9.8736739513438546E-2</v>
      </c>
      <c r="AU378" s="262">
        <v>5.8121228024140645E-2</v>
      </c>
      <c r="AV378" s="262">
        <v>2.1123064812385201E-2</v>
      </c>
      <c r="AW378" s="262">
        <v>9.4838250178056003E-3</v>
      </c>
      <c r="AX378" s="262">
        <v>4.5169996626307305E-3</v>
      </c>
      <c r="AY378" s="262">
        <v>5.1729954642575999E-3</v>
      </c>
      <c r="AZ378" s="262">
        <v>12364</v>
      </c>
      <c r="BA378" s="262">
        <v>1751</v>
      </c>
      <c r="BB378" s="262">
        <v>2017</v>
      </c>
      <c r="BC378" s="262">
        <v>2403</v>
      </c>
      <c r="BD378" s="262">
        <v>280</v>
      </c>
      <c r="BE378" s="262">
        <v>53354</v>
      </c>
      <c r="BF378" s="262">
        <v>1</v>
      </c>
      <c r="BG378" s="262">
        <v>2</v>
      </c>
      <c r="BH378" s="262">
        <v>3.41</v>
      </c>
      <c r="BI378" s="262">
        <v>8.9</v>
      </c>
      <c r="BJ378" s="262">
        <v>33</v>
      </c>
      <c r="BK378" s="262">
        <f t="shared" si="214"/>
        <v>53371</v>
      </c>
      <c r="BL378" s="262">
        <f t="shared" si="215"/>
        <v>17</v>
      </c>
      <c r="BM378" s="274">
        <f t="shared" si="216"/>
        <v>3.1862653221876523E-4</v>
      </c>
      <c r="BN378" s="262">
        <f t="shared" si="217"/>
        <v>6.533979600497141E-4</v>
      </c>
      <c r="BO378" s="262">
        <f t="shared" si="204"/>
        <v>9.2534764481320714E-5</v>
      </c>
      <c r="BP378" s="262">
        <f t="shared" si="205"/>
        <v>1.0659201596734658E-4</v>
      </c>
      <c r="BQ378" s="262">
        <f t="shared" si="206"/>
        <v>1.2699088466511347E-4</v>
      </c>
      <c r="BR378" s="262">
        <f t="shared" si="207"/>
        <v>1.479710682739566E-5</v>
      </c>
      <c r="BS378" s="262">
        <f t="shared" si="218"/>
        <v>69.913581725319403</v>
      </c>
      <c r="BT378" s="262">
        <f t="shared" si="219"/>
        <v>9.901219799501316</v>
      </c>
      <c r="BU378" s="262">
        <f t="shared" si="220"/>
        <v>11.405345708506085</v>
      </c>
      <c r="BV378" s="262">
        <f t="shared" si="221"/>
        <v>13.588024659167141</v>
      </c>
      <c r="BW378" s="262">
        <f t="shared" si="222"/>
        <v>1.5832904305313356</v>
      </c>
      <c r="BX378" s="262">
        <f t="shared" si="223"/>
        <v>69.913581725319403</v>
      </c>
      <c r="BY378" s="262">
        <f t="shared" si="224"/>
        <v>19.802439599002632</v>
      </c>
      <c r="BZ378" s="262">
        <f t="shared" si="225"/>
        <v>38.892228866005752</v>
      </c>
      <c r="CA378" s="262">
        <f t="shared" si="226"/>
        <v>120.93341946658757</v>
      </c>
      <c r="CB378" s="262">
        <f t="shared" si="227"/>
        <v>52.248584207534073</v>
      </c>
      <c r="CC378" s="262">
        <f t="shared" si="228"/>
        <v>301.79025386444943</v>
      </c>
      <c r="CD378" s="262">
        <f t="shared" si="229"/>
        <v>20.59486288414103</v>
      </c>
      <c r="CE378" s="262">
        <f t="shared" si="230"/>
        <v>104.4166901513989</v>
      </c>
      <c r="CF378" s="262">
        <f t="shared" si="231"/>
        <v>79.053502792846743</v>
      </c>
      <c r="CG378" s="262">
        <f t="shared" si="232"/>
        <v>38.225785051091755</v>
      </c>
      <c r="CH378" s="262">
        <f t="shared" si="233"/>
        <v>29.797785683508632</v>
      </c>
      <c r="CI378" s="262">
        <f t="shared" si="234"/>
        <v>17.540420160318959</v>
      </c>
      <c r="CJ378" s="262">
        <f t="shared" si="235"/>
        <v>6.3747350921249488</v>
      </c>
      <c r="CK378" s="262">
        <f t="shared" si="236"/>
        <v>2.8621259597295685</v>
      </c>
      <c r="CL378" s="262">
        <f t="shared" si="237"/>
        <v>1.3631864748909606</v>
      </c>
      <c r="CM378" s="262">
        <f t="shared" si="238"/>
        <v>1.5611596143979465</v>
      </c>
      <c r="CN378" s="262">
        <f>CD378*parameters!J$4+CE378*parameters!K$4+CF378*parameters!L$4+CG378*parameters!M$4+CH378*parameters!N$4+CI378*parameters!O$4+CJ378*parameters!P$4+CK378*parameters!Q$4+CL378*parameters!R$4+CM378*parameters!S$4</f>
        <v>21394.674367749249</v>
      </c>
      <c r="CO378" s="262">
        <f t="shared" si="239"/>
        <v>14059.194997759856</v>
      </c>
      <c r="CP378" s="262">
        <f t="shared" si="240"/>
        <v>1991.0749305303711</v>
      </c>
      <c r="CQ378" s="262">
        <f t="shared" si="241"/>
        <v>2293.5454796572012</v>
      </c>
      <c r="CR378" s="262">
        <f t="shared" si="242"/>
        <v>2732.4689080893672</v>
      </c>
      <c r="CS378" s="262">
        <f t="shared" si="243"/>
        <v>318.3900517124523</v>
      </c>
      <c r="CT378" s="349" t="s">
        <v>4838</v>
      </c>
      <c r="CU378" t="s">
        <v>4839</v>
      </c>
      <c r="CV378" t="s">
        <v>4840</v>
      </c>
      <c r="CW378">
        <v>42131</v>
      </c>
      <c r="CX378" s="262">
        <v>3.4793588816104601E-2</v>
      </c>
      <c r="CY378">
        <v>3603</v>
      </c>
      <c r="CZ378">
        <v>0.91448101999999998</v>
      </c>
      <c r="DA378">
        <v>31255</v>
      </c>
      <c r="DB378">
        <v>10123</v>
      </c>
      <c r="DC378">
        <v>391</v>
      </c>
      <c r="DD378">
        <v>299</v>
      </c>
      <c r="DE378">
        <v>35</v>
      </c>
      <c r="DF378">
        <v>28</v>
      </c>
      <c r="DG378">
        <v>28583</v>
      </c>
      <c r="DH378">
        <v>9257</v>
      </c>
      <c r="DI378">
        <v>358</v>
      </c>
      <c r="DJ378">
        <v>273</v>
      </c>
      <c r="DK378">
        <v>32</v>
      </c>
      <c r="DL378">
        <v>26</v>
      </c>
      <c r="DM378" s="262">
        <v>2672</v>
      </c>
      <c r="DN378" s="262">
        <v>866</v>
      </c>
      <c r="DO378" s="262">
        <v>33</v>
      </c>
      <c r="DP378" s="262">
        <v>26</v>
      </c>
      <c r="DQ378" s="262">
        <v>3</v>
      </c>
      <c r="DR378" s="262">
        <v>2</v>
      </c>
      <c r="DS378" s="262">
        <v>0.74185279248059621</v>
      </c>
      <c r="DT378" s="262">
        <v>0.240274382283829</v>
      </c>
      <c r="DU378" s="262">
        <v>9.2805772471576745E-3</v>
      </c>
      <c r="DV378" s="262">
        <v>7.0969120125323392E-3</v>
      </c>
      <c r="DW378" s="262">
        <v>8.3074220882485583E-4</v>
      </c>
      <c r="DX378" s="262">
        <v>6.6459376705988468E-4</v>
      </c>
      <c r="DY378" s="262">
        <v>1300.1500000000001</v>
      </c>
      <c r="DZ378" s="262">
        <v>527.08000000000004</v>
      </c>
      <c r="EA378" s="262">
        <v>3.63</v>
      </c>
      <c r="EB378" s="262">
        <v>107.82</v>
      </c>
      <c r="EC378" s="262">
        <v>17.36</v>
      </c>
      <c r="ED378" s="262">
        <v>22.76</v>
      </c>
      <c r="EE378" s="262">
        <f t="shared" si="208"/>
        <v>0.65703961997170013</v>
      </c>
      <c r="EF378" s="262">
        <f t="shared" si="209"/>
        <v>0.26636345259753391</v>
      </c>
      <c r="EG378" s="262">
        <f t="shared" si="210"/>
        <v>1.8344451182534869E-3</v>
      </c>
      <c r="EH378" s="262">
        <f t="shared" si="211"/>
        <v>5.4487568223165556E-2</v>
      </c>
      <c r="EI378" s="262">
        <f t="shared" si="212"/>
        <v>8.7729937335759046E-3</v>
      </c>
      <c r="EJ378" s="262">
        <f t="shared" si="213"/>
        <v>1.1501920355771175E-2</v>
      </c>
      <c r="EK378" s="262">
        <v>5.8235510000000004E-4</v>
      </c>
      <c r="EP378" s="262">
        <v>1.0725595713462002E-3</v>
      </c>
      <c r="EQ378" s="262">
        <v>3.7616307541625857E-2</v>
      </c>
      <c r="EU378" s="262">
        <v>836.6</v>
      </c>
    </row>
    <row r="379" spans="1:151">
      <c r="A379" s="352">
        <v>15002</v>
      </c>
      <c r="B379" s="262">
        <v>15</v>
      </c>
      <c r="C379" s="262">
        <v>0</v>
      </c>
      <c r="D379" s="262">
        <v>2</v>
      </c>
      <c r="E379" s="262" t="s">
        <v>197</v>
      </c>
      <c r="F379" s="262" t="s">
        <v>2939</v>
      </c>
      <c r="G379" s="262" t="s">
        <v>2940</v>
      </c>
      <c r="H379" s="262" t="s">
        <v>2202</v>
      </c>
      <c r="I379" s="262">
        <v>1.5351469865322019E-3</v>
      </c>
      <c r="J379" s="262">
        <v>4.9356337093563374</v>
      </c>
      <c r="K379" s="262">
        <v>2.8068168820770905</v>
      </c>
      <c r="L379" s="262">
        <v>8.9024217783277351</v>
      </c>
      <c r="M379" s="262">
        <v>9.6139483800109833</v>
      </c>
      <c r="N379" s="262">
        <v>8.4192139737991258</v>
      </c>
      <c r="O379" s="262">
        <v>3.6517857142857144</v>
      </c>
      <c r="P379" s="262">
        <v>3.3481961897040939</v>
      </c>
      <c r="Q379" s="262">
        <v>1.7867395762132605</v>
      </c>
      <c r="R379" s="262">
        <v>1.8251681075888568</v>
      </c>
      <c r="S379" s="262">
        <v>2.0279329608938546</v>
      </c>
      <c r="T379" s="262">
        <v>2.0279329608938546</v>
      </c>
      <c r="U379">
        <v>6028</v>
      </c>
      <c r="V379">
        <v>8743</v>
      </c>
      <c r="W379">
        <v>5657</v>
      </c>
      <c r="X379">
        <v>2508</v>
      </c>
      <c r="Y379">
        <v>3251</v>
      </c>
      <c r="Z379">
        <v>2504</v>
      </c>
      <c r="AA379">
        <v>1969</v>
      </c>
      <c r="AB379">
        <v>0</v>
      </c>
      <c r="AC379">
        <v>29752</v>
      </c>
      <c r="AD379">
        <v>24540</v>
      </c>
      <c r="AE379">
        <v>50361</v>
      </c>
      <c r="AF379">
        <v>23291</v>
      </c>
      <c r="AG379">
        <v>11123</v>
      </c>
      <c r="AH379">
        <v>4514</v>
      </c>
      <c r="AI379" s="262">
        <v>3993</v>
      </c>
      <c r="AJ379" s="262">
        <v>0</v>
      </c>
      <c r="AK379" s="262">
        <v>0.46924162621776999</v>
      </c>
      <c r="AL379" s="262">
        <v>7.2257220558366891E-2</v>
      </c>
      <c r="AM379" s="262">
        <v>0.15422217632276497</v>
      </c>
      <c r="AN379" s="262">
        <v>0.25277978587903199</v>
      </c>
      <c r="AO379" s="262">
        <v>5.1499191022066161E-2</v>
      </c>
      <c r="AP379" s="262">
        <v>9.4950348908923343E-2</v>
      </c>
      <c r="AQ379" s="262">
        <v>0.40570450497896843</v>
      </c>
      <c r="AR379" s="262">
        <v>0.26947410728516286</v>
      </c>
      <c r="AS379" s="262">
        <v>0.10247597136660037</v>
      </c>
      <c r="AT379" s="262">
        <v>6.1327586326373633E-2</v>
      </c>
      <c r="AU379" s="262">
        <v>3.423950328119911E-2</v>
      </c>
      <c r="AV379" s="262">
        <v>1.5979820798713854E-2</v>
      </c>
      <c r="AW379" s="262">
        <v>6.7702883436007956E-3</v>
      </c>
      <c r="AX379" s="262">
        <v>3.4440463733568017E-3</v>
      </c>
      <c r="AY379" s="262">
        <v>5.6338223371007641E-3</v>
      </c>
      <c r="AZ379" s="262">
        <v>13631</v>
      </c>
      <c r="BA379" s="262">
        <v>2099</v>
      </c>
      <c r="BB379" s="262">
        <v>4480</v>
      </c>
      <c r="BC379" s="262">
        <v>7343</v>
      </c>
      <c r="BD379" s="262">
        <v>1496</v>
      </c>
      <c r="BE379" s="262">
        <v>144307</v>
      </c>
      <c r="BF379" s="262">
        <v>1</v>
      </c>
      <c r="BG379" s="262">
        <v>2</v>
      </c>
      <c r="BH379" s="262">
        <v>3.49</v>
      </c>
      <c r="BI379" s="262">
        <v>8.5</v>
      </c>
      <c r="BJ379" s="262">
        <v>32</v>
      </c>
      <c r="BK379" s="262">
        <f t="shared" si="214"/>
        <v>143752</v>
      </c>
      <c r="BL379" s="262">
        <f t="shared" si="215"/>
        <v>-555</v>
      </c>
      <c r="BM379" s="274">
        <f t="shared" si="216"/>
        <v>-3.8459672780946177E-3</v>
      </c>
      <c r="BN379" s="262">
        <f t="shared" si="217"/>
        <v>7.2035486844367936E-4</v>
      </c>
      <c r="BO379" s="262">
        <f t="shared" si="204"/>
        <v>1.1092545439536961E-4</v>
      </c>
      <c r="BP379" s="262">
        <f t="shared" si="205"/>
        <v>2.3675370923833056E-4</v>
      </c>
      <c r="BQ379" s="262">
        <f t="shared" si="206"/>
        <v>3.8805412654845117E-4</v>
      </c>
      <c r="BR379" s="262">
        <f t="shared" si="207"/>
        <v>7.9058827906371091E-5</v>
      </c>
      <c r="BS379" s="262">
        <f t="shared" si="218"/>
        <v>77.077970923473686</v>
      </c>
      <c r="BT379" s="262">
        <f t="shared" si="219"/>
        <v>11.869023620304548</v>
      </c>
      <c r="BU379" s="262">
        <f t="shared" si="220"/>
        <v>25.332646888501369</v>
      </c>
      <c r="BV379" s="262">
        <f t="shared" si="221"/>
        <v>41.521791540684276</v>
      </c>
      <c r="BW379" s="262">
        <f t="shared" si="222"/>
        <v>8.4592945859817075</v>
      </c>
      <c r="BX379" s="262">
        <f t="shared" si="223"/>
        <v>77.077970923473686</v>
      </c>
      <c r="BY379" s="262">
        <f t="shared" si="224"/>
        <v>23.738047240609095</v>
      </c>
      <c r="BZ379" s="262">
        <f t="shared" si="225"/>
        <v>88.41093764086979</v>
      </c>
      <c r="CA379" s="262">
        <f t="shared" si="226"/>
        <v>352.93522809581634</v>
      </c>
      <c r="CB379" s="262">
        <f t="shared" si="227"/>
        <v>270.69742675141464</v>
      </c>
      <c r="CC379" s="262">
        <f t="shared" si="228"/>
        <v>812.85961065218362</v>
      </c>
      <c r="CD379" s="262">
        <f t="shared" si="229"/>
        <v>77.181303645396412</v>
      </c>
      <c r="CE379" s="262">
        <f t="shared" si="230"/>
        <v>329.78080595704114</v>
      </c>
      <c r="CF379" s="262">
        <f t="shared" si="231"/>
        <v>219.04461792866223</v>
      </c>
      <c r="CG379" s="262">
        <f t="shared" si="232"/>
        <v>83.298578186259093</v>
      </c>
      <c r="CH379" s="262">
        <f t="shared" si="233"/>
        <v>49.850717943494253</v>
      </c>
      <c r="CI379" s="262">
        <f t="shared" si="234"/>
        <v>27.831909306079673</v>
      </c>
      <c r="CJ379" s="262">
        <f t="shared" si="235"/>
        <v>12.98935091273421</v>
      </c>
      <c r="CK379" s="262">
        <f t="shared" si="236"/>
        <v>5.5032939469823594</v>
      </c>
      <c r="CL379" s="262">
        <f t="shared" si="237"/>
        <v>2.799526194114875</v>
      </c>
      <c r="CM379" s="262">
        <f t="shared" si="238"/>
        <v>4.579506631419302</v>
      </c>
      <c r="CN379" s="262">
        <f>CD379*parameters!J$4+CE379*parameters!K$4+CF379*parameters!L$4+CG379*parameters!M$4+CH379*parameters!N$4+CI379*parameters!O$4+CJ379*parameters!P$4+CK379*parameters!Q$4+CL379*parameters!R$4+CM379*parameters!S$4</f>
        <v>52210.487578304193</v>
      </c>
      <c r="CO379" s="262">
        <f t="shared" si="239"/>
        <v>24499.33409686614</v>
      </c>
      <c r="CP379" s="262">
        <f t="shared" si="240"/>
        <v>3772.5847164054012</v>
      </c>
      <c r="CQ379" s="262">
        <f t="shared" si="241"/>
        <v>8052.0150211987593</v>
      </c>
      <c r="CR379" s="262">
        <f t="shared" si="242"/>
        <v>13197.755870683593</v>
      </c>
      <c r="CS379" s="262">
        <f t="shared" si="243"/>
        <v>2688.7978731503003</v>
      </c>
      <c r="CT379" s="349" t="s">
        <v>4841</v>
      </c>
      <c r="CU379" t="s">
        <v>4842</v>
      </c>
      <c r="CV379" t="s">
        <v>4843</v>
      </c>
      <c r="CW379">
        <v>93915</v>
      </c>
      <c r="CX379" s="262">
        <v>7.7559039511629527E-2</v>
      </c>
      <c r="CY379">
        <v>10386</v>
      </c>
      <c r="CZ379">
        <v>0.88941064000000003</v>
      </c>
      <c r="DA379">
        <v>70215</v>
      </c>
      <c r="DB379">
        <v>21866</v>
      </c>
      <c r="DC379">
        <v>864</v>
      </c>
      <c r="DD379">
        <v>792</v>
      </c>
      <c r="DE379">
        <v>99</v>
      </c>
      <c r="DF379">
        <v>79</v>
      </c>
      <c r="DG379">
        <v>62449</v>
      </c>
      <c r="DH379">
        <v>19448</v>
      </c>
      <c r="DI379">
        <v>768</v>
      </c>
      <c r="DJ379">
        <v>704</v>
      </c>
      <c r="DK379">
        <v>88</v>
      </c>
      <c r="DL379">
        <v>70</v>
      </c>
      <c r="DM379" s="262">
        <v>7766</v>
      </c>
      <c r="DN379" s="262">
        <v>2418</v>
      </c>
      <c r="DO379" s="262">
        <v>96</v>
      </c>
      <c r="DP379" s="262">
        <v>88</v>
      </c>
      <c r="DQ379" s="262">
        <v>11</v>
      </c>
      <c r="DR379" s="262">
        <v>9</v>
      </c>
      <c r="DS379" s="262">
        <v>0.74764414630250764</v>
      </c>
      <c r="DT379" s="262">
        <v>0.23282755683330672</v>
      </c>
      <c r="DU379" s="262">
        <v>9.1998083373263061E-3</v>
      </c>
      <c r="DV379" s="262">
        <v>8.433157642549113E-3</v>
      </c>
      <c r="DW379" s="262">
        <v>1.0541447053186391E-3</v>
      </c>
      <c r="DX379" s="262">
        <v>8.4118617899164134E-4</v>
      </c>
      <c r="DY379" s="262">
        <v>2898.18</v>
      </c>
      <c r="DZ379" s="262">
        <v>1174.92</v>
      </c>
      <c r="EA379" s="262">
        <v>8.09</v>
      </c>
      <c r="EB379" s="262">
        <v>240.34</v>
      </c>
      <c r="EC379" s="262">
        <v>38.68</v>
      </c>
      <c r="ED379" s="262">
        <v>50.73</v>
      </c>
      <c r="EE379" s="262">
        <f t="shared" si="208"/>
        <v>0.65704362335465916</v>
      </c>
      <c r="EF379" s="262">
        <f t="shared" si="209"/>
        <v>0.2663649924959306</v>
      </c>
      <c r="EG379" s="262">
        <f t="shared" si="210"/>
        <v>1.8340761833078665E-3</v>
      </c>
      <c r="EH379" s="262">
        <f t="shared" si="211"/>
        <v>5.4487252150335307E-2</v>
      </c>
      <c r="EI379" s="262">
        <f t="shared" si="212"/>
        <v>8.7691059048638168E-3</v>
      </c>
      <c r="EJ379" s="262">
        <f t="shared" si="213"/>
        <v>1.1500949910903346E-2</v>
      </c>
      <c r="EK379" s="262">
        <v>1.2981328000000001E-3</v>
      </c>
      <c r="EP379" s="262">
        <v>2.8569132099581051E-3</v>
      </c>
      <c r="EQ379" s="262">
        <v>0.10019632363229326</v>
      </c>
      <c r="EU379" s="262">
        <v>2228.39</v>
      </c>
    </row>
    <row r="380" spans="1:151">
      <c r="A380" s="352">
        <v>15003</v>
      </c>
      <c r="B380" s="262">
        <v>15</v>
      </c>
      <c r="C380" s="262">
        <v>0</v>
      </c>
      <c r="D380" s="262">
        <v>3</v>
      </c>
      <c r="E380" s="262" t="s">
        <v>197</v>
      </c>
      <c r="F380" s="262" t="s">
        <v>2941</v>
      </c>
      <c r="G380" s="262" t="s">
        <v>2942</v>
      </c>
      <c r="H380" s="262" t="s">
        <v>2202</v>
      </c>
      <c r="I380" s="262">
        <v>1.7352250095626304E-3</v>
      </c>
      <c r="J380" s="262">
        <v>5.2175489485134152</v>
      </c>
      <c r="K380" s="262">
        <v>2.9879101899827289</v>
      </c>
      <c r="L380" s="262">
        <v>7.8628865979381439</v>
      </c>
      <c r="M380" s="262">
        <v>8.2252448313384114</v>
      </c>
      <c r="N380" s="262">
        <v>5.9189655172413795</v>
      </c>
      <c r="O380" s="262">
        <v>3.575039494470774</v>
      </c>
      <c r="P380" s="262">
        <v>3.0373193166885675</v>
      </c>
      <c r="Q380" s="262">
        <v>1.3866189989785496</v>
      </c>
      <c r="R380" s="262">
        <v>1.6046511627906976</v>
      </c>
      <c r="S380" s="262">
        <v>1.3922413793103448</v>
      </c>
      <c r="T380" s="262">
        <v>1.3922413793103448</v>
      </c>
      <c r="U380">
        <v>4137</v>
      </c>
      <c r="V380">
        <v>11001</v>
      </c>
      <c r="W380">
        <v>5820</v>
      </c>
      <c r="X380">
        <v>2418</v>
      </c>
      <c r="Y380">
        <v>5704</v>
      </c>
      <c r="Z380">
        <v>3291</v>
      </c>
      <c r="AA380">
        <v>2552</v>
      </c>
      <c r="AB380">
        <v>0</v>
      </c>
      <c r="AC380">
        <v>21585</v>
      </c>
      <c r="AD380">
        <v>32870</v>
      </c>
      <c r="AE380">
        <v>45762</v>
      </c>
      <c r="AF380">
        <v>18551</v>
      </c>
      <c r="AG380">
        <v>18346</v>
      </c>
      <c r="AH380">
        <v>4854</v>
      </c>
      <c r="AI380" s="262">
        <v>3553</v>
      </c>
      <c r="AJ380" s="262">
        <v>0</v>
      </c>
      <c r="AK380" s="262">
        <v>0.5526115425612913</v>
      </c>
      <c r="AL380" s="262">
        <v>6.8920359372620685E-2</v>
      </c>
      <c r="AM380" s="262">
        <v>0.15206334703822141</v>
      </c>
      <c r="AN380" s="262">
        <v>0.17542256738236639</v>
      </c>
      <c r="AO380" s="262">
        <v>5.098218364550023E-2</v>
      </c>
      <c r="AP380" s="262">
        <v>8.2796920358450085E-2</v>
      </c>
      <c r="AQ380" s="262">
        <v>0.36988654690282863</v>
      </c>
      <c r="AR380" s="262">
        <v>0.29756545640680437</v>
      </c>
      <c r="AS380" s="262">
        <v>0.11939220553381856</v>
      </c>
      <c r="AT380" s="262">
        <v>6.1571795195422607E-2</v>
      </c>
      <c r="AU380" s="262">
        <v>3.8993366710140656E-2</v>
      </c>
      <c r="AV380" s="262">
        <v>1.4023868624398727E-2</v>
      </c>
      <c r="AW380" s="262">
        <v>6.6613375965893949E-3</v>
      </c>
      <c r="AX380" s="262">
        <v>3.5270029590362796E-3</v>
      </c>
      <c r="AY380" s="262">
        <v>5.581499712510693E-3</v>
      </c>
      <c r="AZ380" s="262">
        <v>18145</v>
      </c>
      <c r="BA380" s="262">
        <v>2263</v>
      </c>
      <c r="BB380" s="262">
        <v>4993</v>
      </c>
      <c r="BC380" s="262">
        <v>5760</v>
      </c>
      <c r="BD380" s="262">
        <v>1674</v>
      </c>
      <c r="BE380" s="262">
        <v>142617</v>
      </c>
      <c r="BF380" s="262">
        <v>1</v>
      </c>
      <c r="BG380" s="262">
        <v>2</v>
      </c>
      <c r="BH380" s="262">
        <v>3.44</v>
      </c>
      <c r="BI380" s="262">
        <v>7.2</v>
      </c>
      <c r="BJ380" s="262">
        <v>37</v>
      </c>
      <c r="BK380" s="262">
        <f t="shared" si="214"/>
        <v>143257</v>
      </c>
      <c r="BL380" s="262">
        <f t="shared" si="215"/>
        <v>640</v>
      </c>
      <c r="BM380" s="274">
        <f t="shared" si="216"/>
        <v>4.4875435607255798E-3</v>
      </c>
      <c r="BN380" s="262">
        <f t="shared" si="217"/>
        <v>9.5890536922533653E-4</v>
      </c>
      <c r="BO380" s="262">
        <f t="shared" si="204"/>
        <v>1.1959233125141564E-4</v>
      </c>
      <c r="BP380" s="262">
        <f t="shared" si="205"/>
        <v>2.638641228185233E-4</v>
      </c>
      <c r="BQ380" s="262">
        <f t="shared" si="206"/>
        <v>3.0439762616356786E-4</v>
      </c>
      <c r="BR380" s="262">
        <f t="shared" si="207"/>
        <v>8.8465560103786906E-5</v>
      </c>
      <c r="BS380" s="262">
        <f t="shared" si="218"/>
        <v>102.60287450711101</v>
      </c>
      <c r="BT380" s="262">
        <f t="shared" si="219"/>
        <v>12.796379443901474</v>
      </c>
      <c r="BU380" s="262">
        <f t="shared" si="220"/>
        <v>28.233461141581994</v>
      </c>
      <c r="BV380" s="262">
        <f t="shared" si="221"/>
        <v>32.570545999501761</v>
      </c>
      <c r="BW380" s="262">
        <f t="shared" si="222"/>
        <v>9.4658149311051982</v>
      </c>
      <c r="BX380" s="262">
        <f t="shared" si="223"/>
        <v>102.60287450711101</v>
      </c>
      <c r="BY380" s="262">
        <f t="shared" si="224"/>
        <v>25.592758887802947</v>
      </c>
      <c r="BZ380" s="262">
        <f t="shared" si="225"/>
        <v>97.123106327042052</v>
      </c>
      <c r="CA380" s="262">
        <f t="shared" si="226"/>
        <v>234.50793119641267</v>
      </c>
      <c r="CB380" s="262">
        <f t="shared" si="227"/>
        <v>350.23515245089231</v>
      </c>
      <c r="CC380" s="262">
        <f t="shared" si="228"/>
        <v>810.06182336926099</v>
      </c>
      <c r="CD380" s="262">
        <f t="shared" si="229"/>
        <v>67.070624274925564</v>
      </c>
      <c r="CE380" s="262">
        <f t="shared" si="230"/>
        <v>299.63097062386504</v>
      </c>
      <c r="CF380" s="262">
        <f t="shared" si="231"/>
        <v>241.04641618860231</v>
      </c>
      <c r="CG380" s="262">
        <f t="shared" si="232"/>
        <v>96.715067710802629</v>
      </c>
      <c r="CH380" s="262">
        <f t="shared" si="233"/>
        <v>49.876960684122743</v>
      </c>
      <c r="CI380" s="262">
        <f t="shared" si="234"/>
        <v>31.587037736522781</v>
      </c>
      <c r="CJ380" s="262">
        <f t="shared" si="235"/>
        <v>11.360200588571402</v>
      </c>
      <c r="CK380" s="262">
        <f t="shared" si="236"/>
        <v>5.3960952795714157</v>
      </c>
      <c r="CL380" s="262">
        <f t="shared" si="237"/>
        <v>2.8570904480257076</v>
      </c>
      <c r="CM380" s="262">
        <f t="shared" si="238"/>
        <v>4.5213598342514176</v>
      </c>
      <c r="CN380" s="262">
        <f>CD380*parameters!J$4+CE380*parameters!K$4+CF380*parameters!L$4+CG380*parameters!M$4+CH380*parameters!N$4+CI380*parameters!O$4+CJ380*parameters!P$4+CK380*parameters!Q$4+CL380*parameters!R$4+CM380*parameters!S$4</f>
        <v>53556.785259274257</v>
      </c>
      <c r="CO380" s="262">
        <f t="shared" si="239"/>
        <v>29596.097716751374</v>
      </c>
      <c r="CP380" s="262">
        <f t="shared" si="240"/>
        <v>3691.1528869114559</v>
      </c>
      <c r="CQ380" s="262">
        <f t="shared" si="241"/>
        <v>8144.0240231325224</v>
      </c>
      <c r="CR380" s="262">
        <f t="shared" si="242"/>
        <v>9395.0687709279646</v>
      </c>
      <c r="CS380" s="262">
        <f t="shared" si="243"/>
        <v>2730.4418615509398</v>
      </c>
      <c r="CT380" s="349" t="s">
        <v>4844</v>
      </c>
      <c r="CU380" t="s">
        <v>4845</v>
      </c>
      <c r="CV380" t="s">
        <v>4846</v>
      </c>
      <c r="CW380">
        <v>111076</v>
      </c>
      <c r="CX380" s="262">
        <v>9.173133016870319E-2</v>
      </c>
      <c r="CY380">
        <v>13637</v>
      </c>
      <c r="CZ380">
        <v>0.87722820000000001</v>
      </c>
      <c r="DA380">
        <v>80521</v>
      </c>
      <c r="DB380">
        <v>28767</v>
      </c>
      <c r="DC380">
        <v>863</v>
      </c>
      <c r="DD380">
        <v>602</v>
      </c>
      <c r="DE380">
        <v>142</v>
      </c>
      <c r="DF380">
        <v>181</v>
      </c>
      <c r="DG380">
        <v>70633</v>
      </c>
      <c r="DH380">
        <v>25234</v>
      </c>
      <c r="DI380">
        <v>757</v>
      </c>
      <c r="DJ380">
        <v>528</v>
      </c>
      <c r="DK380">
        <v>125</v>
      </c>
      <c r="DL380">
        <v>159</v>
      </c>
      <c r="DM380" s="262">
        <v>9888</v>
      </c>
      <c r="DN380" s="262">
        <v>3533</v>
      </c>
      <c r="DO380" s="262">
        <v>106</v>
      </c>
      <c r="DP380" s="262">
        <v>74</v>
      </c>
      <c r="DQ380" s="262">
        <v>17</v>
      </c>
      <c r="DR380" s="262">
        <v>22</v>
      </c>
      <c r="DS380" s="262">
        <v>0.72491807411141918</v>
      </c>
      <c r="DT380" s="262">
        <v>0.25898483920919008</v>
      </c>
      <c r="DU380" s="262">
        <v>7.7694551478267133E-3</v>
      </c>
      <c r="DV380" s="262">
        <v>5.4197126291908246E-3</v>
      </c>
      <c r="DW380" s="262">
        <v>1.2784039756563075E-3</v>
      </c>
      <c r="DX380" s="262">
        <v>1.6295149267168425E-3</v>
      </c>
      <c r="DY380" s="262">
        <v>3427.77</v>
      </c>
      <c r="DZ380" s="262">
        <v>1389.61</v>
      </c>
      <c r="EA380" s="262">
        <v>9.57</v>
      </c>
      <c r="EB380" s="262">
        <v>284.25</v>
      </c>
      <c r="EC380" s="262">
        <v>45.73</v>
      </c>
      <c r="ED380" s="262">
        <v>60.01</v>
      </c>
      <c r="EE380" s="262">
        <f t="shared" si="208"/>
        <v>0.65704608448630808</v>
      </c>
      <c r="EF380" s="262">
        <f t="shared" si="209"/>
        <v>0.26636495723546755</v>
      </c>
      <c r="EG380" s="262">
        <f t="shared" si="210"/>
        <v>1.8344086763505045E-3</v>
      </c>
      <c r="EH380" s="262">
        <f t="shared" si="211"/>
        <v>5.4485963035802602E-2</v>
      </c>
      <c r="EI380" s="262">
        <f t="shared" si="212"/>
        <v>8.7656748975453048E-3</v>
      </c>
      <c r="EJ380" s="262">
        <f t="shared" si="213"/>
        <v>1.1502911668525994E-2</v>
      </c>
      <c r="EK380" s="262">
        <v>1.5353416E-3</v>
      </c>
      <c r="EP380" s="262">
        <v>2.8443337306196382E-3</v>
      </c>
      <c r="EQ380" s="262">
        <v>9.9755142017629778E-2</v>
      </c>
      <c r="EU380" s="262">
        <v>2218.58</v>
      </c>
    </row>
    <row r="381" spans="1:151">
      <c r="A381" s="352">
        <v>15081</v>
      </c>
      <c r="B381" s="262">
        <v>15</v>
      </c>
      <c r="C381" s="262">
        <v>0</v>
      </c>
      <c r="D381" s="262">
        <v>81</v>
      </c>
      <c r="E381" s="262" t="s">
        <v>197</v>
      </c>
      <c r="F381" s="262" t="s">
        <v>2943</v>
      </c>
      <c r="G381" s="262" t="s">
        <v>2944</v>
      </c>
      <c r="H381" s="262" t="s">
        <v>2202</v>
      </c>
      <c r="I381" s="262">
        <v>1.4425065284306854E-3</v>
      </c>
      <c r="J381" s="262">
        <v>1.4560669456066946</v>
      </c>
      <c r="K381" s="262">
        <v>1.4021854071201973</v>
      </c>
      <c r="L381" s="262">
        <v>2.33203125</v>
      </c>
      <c r="M381" s="262">
        <v>2.9782739891369947</v>
      </c>
      <c r="N381" s="262">
        <v>1.8838120104438643</v>
      </c>
      <c r="O381" s="262">
        <v>1.4235637779941577</v>
      </c>
      <c r="P381" s="262">
        <v>1.4242709313264346</v>
      </c>
      <c r="Q381" s="262">
        <v>1.1393258426966293</v>
      </c>
      <c r="R381" s="262">
        <v>1.1747211895910781</v>
      </c>
      <c r="S381" s="262">
        <v>1.1528662420382165</v>
      </c>
      <c r="T381" s="262">
        <v>1.1528662420382165</v>
      </c>
      <c r="U381">
        <v>9082</v>
      </c>
      <c r="V381">
        <v>5674</v>
      </c>
      <c r="W381">
        <v>4352</v>
      </c>
      <c r="X381">
        <v>2423</v>
      </c>
      <c r="Y381">
        <v>4180</v>
      </c>
      <c r="Z381">
        <v>1428</v>
      </c>
      <c r="AA381">
        <v>864</v>
      </c>
      <c r="AB381">
        <v>0</v>
      </c>
      <c r="AC381">
        <v>13224</v>
      </c>
      <c r="AD381">
        <v>7956</v>
      </c>
      <c r="AE381">
        <v>10149</v>
      </c>
      <c r="AF381">
        <v>6378</v>
      </c>
      <c r="AG381">
        <v>5952</v>
      </c>
      <c r="AH381">
        <v>1646</v>
      </c>
      <c r="AI381" s="262">
        <v>996</v>
      </c>
      <c r="AJ381" s="262">
        <v>0</v>
      </c>
      <c r="AK381" s="262">
        <v>0.7652036928487691</v>
      </c>
      <c r="AL381" s="262">
        <v>0.12115328253223916</v>
      </c>
      <c r="AM381" s="262">
        <v>8.0781066822977726E-2</v>
      </c>
      <c r="AN381" s="262">
        <v>3.0627198124267292E-2</v>
      </c>
      <c r="AO381" s="262">
        <v>2.2347596717467761E-3</v>
      </c>
      <c r="AP381" s="262">
        <v>3.9198874378929778E-2</v>
      </c>
      <c r="AQ381" s="262">
        <v>0.18227586510134985</v>
      </c>
      <c r="AR381" s="262">
        <v>0.22112298289583607</v>
      </c>
      <c r="AS381" s="262">
        <v>0.16479795981181022</v>
      </c>
      <c r="AT381" s="262">
        <v>0.14619883040935672</v>
      </c>
      <c r="AU381" s="262">
        <v>0.12452183089302203</v>
      </c>
      <c r="AV381" s="262">
        <v>5.1312491755705049E-2</v>
      </c>
      <c r="AW381" s="262">
        <v>2.6029987248823813E-2</v>
      </c>
      <c r="AX381" s="262">
        <v>1.6796376907180232E-2</v>
      </c>
      <c r="AY381" s="262">
        <v>2.7744800597986192E-2</v>
      </c>
      <c r="AZ381" s="262">
        <v>20887</v>
      </c>
      <c r="BA381" s="262">
        <v>3307</v>
      </c>
      <c r="BB381" s="262">
        <v>2205</v>
      </c>
      <c r="BC381" s="262">
        <v>836</v>
      </c>
      <c r="BD381" s="262">
        <v>61</v>
      </c>
      <c r="BE381" s="262">
        <v>45489</v>
      </c>
      <c r="BF381" s="262">
        <v>1</v>
      </c>
      <c r="BG381" s="262">
        <v>2</v>
      </c>
      <c r="BH381" s="262">
        <v>3.7</v>
      </c>
      <c r="BI381" s="262">
        <v>9.1999999999999993</v>
      </c>
      <c r="BJ381" s="262">
        <v>35</v>
      </c>
      <c r="BK381" s="262">
        <f t="shared" si="214"/>
        <v>45486</v>
      </c>
      <c r="BL381" s="262">
        <f t="shared" si="215"/>
        <v>-3</v>
      </c>
      <c r="BM381" s="274">
        <f t="shared" si="216"/>
        <v>-6.5950009892501481E-5</v>
      </c>
      <c r="BN381" s="262">
        <f t="shared" si="217"/>
        <v>1.1038113225136184E-3</v>
      </c>
      <c r="BO381" s="262">
        <f t="shared" si="204"/>
        <v>1.747644009935623E-4</v>
      </c>
      <c r="BP381" s="262">
        <f t="shared" si="205"/>
        <v>1.1652721626574082E-4</v>
      </c>
      <c r="BQ381" s="262">
        <f t="shared" si="206"/>
        <v>4.4179933241795615E-5</v>
      </c>
      <c r="BR381" s="262">
        <f t="shared" si="207"/>
        <v>3.2236554159683402E-6</v>
      </c>
      <c r="BS381" s="262">
        <f t="shared" si="218"/>
        <v>118.10781150895717</v>
      </c>
      <c r="BT381" s="262">
        <f t="shared" si="219"/>
        <v>18.699790906311165</v>
      </c>
      <c r="BU381" s="262">
        <f t="shared" si="220"/>
        <v>12.468412140434268</v>
      </c>
      <c r="BV381" s="262">
        <f t="shared" si="221"/>
        <v>4.7272528568721306</v>
      </c>
      <c r="BW381" s="262">
        <f t="shared" si="222"/>
        <v>0.34493112950861238</v>
      </c>
      <c r="BX381" s="262">
        <f t="shared" si="223"/>
        <v>118.10781150895717</v>
      </c>
      <c r="BY381" s="262">
        <f t="shared" si="224"/>
        <v>37.39958181262233</v>
      </c>
      <c r="BZ381" s="262">
        <f t="shared" si="225"/>
        <v>46.133124919606793</v>
      </c>
      <c r="CA381" s="262">
        <f t="shared" si="226"/>
        <v>43.490726283223601</v>
      </c>
      <c r="CB381" s="262">
        <f t="shared" si="227"/>
        <v>12.072589532801434</v>
      </c>
      <c r="CC381" s="262">
        <f t="shared" si="228"/>
        <v>257.20383405721134</v>
      </c>
      <c r="CD381" s="262">
        <f t="shared" si="229"/>
        <v>10.082100780987728</v>
      </c>
      <c r="CE381" s="262">
        <f t="shared" si="230"/>
        <v>46.88205136016223</v>
      </c>
      <c r="CF381" s="262">
        <f t="shared" si="231"/>
        <v>56.873678998976203</v>
      </c>
      <c r="CG381" s="262">
        <f t="shared" si="232"/>
        <v>42.38666710840382</v>
      </c>
      <c r="CH381" s="262">
        <f t="shared" si="233"/>
        <v>37.602899715966565</v>
      </c>
      <c r="CI381" s="262">
        <f t="shared" si="234"/>
        <v>32.027492329508974</v>
      </c>
      <c r="CJ381" s="262">
        <f t="shared" si="235"/>
        <v>13.197769614596385</v>
      </c>
      <c r="CK381" s="262">
        <f t="shared" si="236"/>
        <v>6.6950125208578068</v>
      </c>
      <c r="CL381" s="262">
        <f t="shared" si="237"/>
        <v>4.3200925387967608</v>
      </c>
      <c r="CM381" s="262">
        <f t="shared" si="238"/>
        <v>7.1360690889548586</v>
      </c>
      <c r="CN381" s="262">
        <f>CD381*parameters!J$4+CE381*parameters!K$4+CF381*parameters!L$4+CG381*parameters!M$4+CH381*parameters!N$4+CI381*parameters!O$4+CJ381*parameters!P$4+CK381*parameters!Q$4+CL381*parameters!R$4+CM381*parameters!S$4</f>
        <v>23729.889459327751</v>
      </c>
      <c r="CO381" s="262">
        <f t="shared" si="239"/>
        <v>18158.199045170677</v>
      </c>
      <c r="CP381" s="262">
        <f t="shared" si="240"/>
        <v>2874.954002124739</v>
      </c>
      <c r="CQ381" s="262">
        <f t="shared" si="241"/>
        <v>1916.9257861158299</v>
      </c>
      <c r="CR381" s="262">
        <f t="shared" si="242"/>
        <v>726.78002593779308</v>
      </c>
      <c r="CS381" s="262">
        <f t="shared" si="243"/>
        <v>53.030599978714562</v>
      </c>
      <c r="CT381" s="349" t="s">
        <v>4847</v>
      </c>
      <c r="CU381" t="s">
        <v>4848</v>
      </c>
      <c r="CV381" t="s">
        <v>4849</v>
      </c>
      <c r="CW381">
        <v>50516</v>
      </c>
      <c r="CX381" s="262">
        <v>4.1718281850284589E-2</v>
      </c>
      <c r="CY381">
        <v>3232</v>
      </c>
      <c r="CZ381">
        <v>0.93602026999999999</v>
      </c>
      <c r="DA381">
        <v>31999</v>
      </c>
      <c r="DB381">
        <v>17821</v>
      </c>
      <c r="DC381">
        <v>444</v>
      </c>
      <c r="DD381">
        <v>176</v>
      </c>
      <c r="DE381">
        <v>32</v>
      </c>
      <c r="DF381">
        <v>39</v>
      </c>
      <c r="DG381">
        <v>29952</v>
      </c>
      <c r="DH381">
        <v>16681</v>
      </c>
      <c r="DI381">
        <v>416</v>
      </c>
      <c r="DJ381">
        <v>165</v>
      </c>
      <c r="DK381">
        <v>30</v>
      </c>
      <c r="DL381">
        <v>37</v>
      </c>
      <c r="DM381" s="262">
        <v>2047</v>
      </c>
      <c r="DN381" s="262">
        <v>1140</v>
      </c>
      <c r="DO381" s="262">
        <v>28</v>
      </c>
      <c r="DP381" s="262">
        <v>11</v>
      </c>
      <c r="DQ381" s="262">
        <v>2</v>
      </c>
      <c r="DR381" s="262">
        <v>2</v>
      </c>
      <c r="DS381" s="262">
        <v>0.63344286958587381</v>
      </c>
      <c r="DT381" s="262">
        <v>0.35277931744397817</v>
      </c>
      <c r="DU381" s="262">
        <v>8.7892944809565294E-3</v>
      </c>
      <c r="DV381" s="262">
        <v>3.4840446591179034E-3</v>
      </c>
      <c r="DW381" s="262">
        <v>6.3346266529416427E-4</v>
      </c>
      <c r="DX381" s="262">
        <v>7.7203262332726261E-4</v>
      </c>
      <c r="DY381" s="262">
        <v>1558.91</v>
      </c>
      <c r="DZ381" s="262">
        <v>631.98</v>
      </c>
      <c r="EA381" s="262">
        <v>4.3499999999999996</v>
      </c>
      <c r="EB381" s="262">
        <v>129.28</v>
      </c>
      <c r="EC381" s="262">
        <v>20.8</v>
      </c>
      <c r="ED381" s="262">
        <v>27.29</v>
      </c>
      <c r="EE381" s="262">
        <f t="shared" si="208"/>
        <v>0.65704435200053934</v>
      </c>
      <c r="EF381" s="262">
        <f t="shared" si="209"/>
        <v>0.26636488929912622</v>
      </c>
      <c r="EG381" s="262">
        <f t="shared" si="210"/>
        <v>1.8334239508389488E-3</v>
      </c>
      <c r="EH381" s="262">
        <f t="shared" si="211"/>
        <v>5.4488516865392952E-2</v>
      </c>
      <c r="EI381" s="262">
        <f t="shared" si="212"/>
        <v>8.766716822402331E-3</v>
      </c>
      <c r="EJ381" s="262">
        <f t="shared" si="213"/>
        <v>1.1502101061699981E-2</v>
      </c>
      <c r="EK381" s="262">
        <v>6.9825490000000002E-4</v>
      </c>
      <c r="EP381" s="262">
        <v>1.1001247138807397E-3</v>
      </c>
      <c r="EQ381" s="262">
        <v>3.8583059325591154E-2</v>
      </c>
      <c r="EU381" s="262">
        <v>858.1</v>
      </c>
    </row>
    <row r="382" spans="1:151">
      <c r="A382" s="352">
        <v>15082</v>
      </c>
      <c r="B382" s="262">
        <v>15</v>
      </c>
      <c r="C382" s="262">
        <v>0</v>
      </c>
      <c r="D382" s="262">
        <v>82</v>
      </c>
      <c r="E382" s="262" t="s">
        <v>197</v>
      </c>
      <c r="F382" s="262" t="s">
        <v>2945</v>
      </c>
      <c r="G382" s="262" t="s">
        <v>2946</v>
      </c>
      <c r="H382" s="262" t="s">
        <v>2202</v>
      </c>
      <c r="I382" s="262">
        <v>2.524492118373895E-3</v>
      </c>
      <c r="J382" s="262">
        <v>1.6409090909090909</v>
      </c>
      <c r="K382" s="262">
        <v>1.6331158548172546</v>
      </c>
      <c r="L382" s="262">
        <v>3.2085234093637456</v>
      </c>
      <c r="M382" s="262">
        <v>3.1112119836586474</v>
      </c>
      <c r="N382" s="262">
        <v>2.8759842519685042</v>
      </c>
      <c r="O382" s="262">
        <v>1.7929130234698574</v>
      </c>
      <c r="P382" s="262">
        <v>1.638168427793788</v>
      </c>
      <c r="Q382" s="262">
        <v>1.4981549815498154</v>
      </c>
      <c r="R382" s="262">
        <v>1.3623789764868603</v>
      </c>
      <c r="S382" s="262">
        <v>1.5566666666666666</v>
      </c>
      <c r="T382" s="262">
        <v>1.5566666666666666</v>
      </c>
      <c r="U382">
        <v>12760</v>
      </c>
      <c r="V382">
        <v>15787</v>
      </c>
      <c r="W382">
        <v>8330</v>
      </c>
      <c r="X382">
        <v>3219</v>
      </c>
      <c r="Y382">
        <v>5296</v>
      </c>
      <c r="Z382">
        <v>2078</v>
      </c>
      <c r="AA382">
        <v>1650</v>
      </c>
      <c r="AB382">
        <v>0</v>
      </c>
      <c r="AC382">
        <v>20938</v>
      </c>
      <c r="AD382">
        <v>25782</v>
      </c>
      <c r="AE382">
        <v>26727</v>
      </c>
      <c r="AF382">
        <v>9776</v>
      </c>
      <c r="AG382">
        <v>9012</v>
      </c>
      <c r="AH382">
        <v>3015</v>
      </c>
      <c r="AI382" s="262">
        <v>2569</v>
      </c>
      <c r="AJ382" s="262">
        <v>0</v>
      </c>
      <c r="AK382" s="262">
        <v>0.70561021561649573</v>
      </c>
      <c r="AL382" s="262">
        <v>0.13286581536529202</v>
      </c>
      <c r="AM382" s="262">
        <v>9.9162654385597654E-2</v>
      </c>
      <c r="AN382" s="262">
        <v>5.6625497173958553E-2</v>
      </c>
      <c r="AO382" s="262">
        <v>5.73581745865606E-3</v>
      </c>
      <c r="AP382" s="262">
        <v>5.1547791928288601E-2</v>
      </c>
      <c r="AQ382" s="262">
        <v>0.28496505322983379</v>
      </c>
      <c r="AR382" s="262">
        <v>0.24466918102322471</v>
      </c>
      <c r="AS382" s="262">
        <v>0.15735971666475129</v>
      </c>
      <c r="AT382" s="262">
        <v>0.11818172320486434</v>
      </c>
      <c r="AU382" s="262">
        <v>8.3224505573722532E-2</v>
      </c>
      <c r="AV382" s="262">
        <v>2.9524535871370813E-2</v>
      </c>
      <c r="AW382" s="262">
        <v>1.3101121012986199E-2</v>
      </c>
      <c r="AX382" s="262">
        <v>7.6579917882925704E-3</v>
      </c>
      <c r="AY382" s="262">
        <v>9.7683797026651489E-3</v>
      </c>
      <c r="AZ382" s="262">
        <v>33707</v>
      </c>
      <c r="BA382" s="262">
        <v>6347</v>
      </c>
      <c r="BB382" s="262">
        <v>4737</v>
      </c>
      <c r="BC382" s="262">
        <v>2705</v>
      </c>
      <c r="BD382" s="262">
        <v>274</v>
      </c>
      <c r="BE382" s="262">
        <v>95717</v>
      </c>
      <c r="BF382" s="262">
        <v>1</v>
      </c>
      <c r="BG382" s="262">
        <v>2</v>
      </c>
      <c r="BH382" s="262">
        <v>3.1</v>
      </c>
      <c r="BI382" s="262">
        <v>8.3000000000000007</v>
      </c>
      <c r="BJ382" s="262">
        <v>44</v>
      </c>
      <c r="BK382" s="262">
        <f t="shared" si="214"/>
        <v>95593</v>
      </c>
      <c r="BL382" s="262">
        <f t="shared" si="215"/>
        <v>-124</v>
      </c>
      <c r="BM382" s="274">
        <f t="shared" si="216"/>
        <v>-1.2954856504069287E-3</v>
      </c>
      <c r="BN382" s="262">
        <f t="shared" si="217"/>
        <v>1.7813074279679482E-3</v>
      </c>
      <c r="BO382" s="262">
        <f t="shared" si="204"/>
        <v>3.354187036910009E-4</v>
      </c>
      <c r="BP382" s="262">
        <f t="shared" si="205"/>
        <v>2.5033533943347587E-4</v>
      </c>
      <c r="BQ382" s="262">
        <f t="shared" si="206"/>
        <v>1.4295062131466164E-4</v>
      </c>
      <c r="BR382" s="262">
        <f t="shared" si="207"/>
        <v>1.448002596680861E-5</v>
      </c>
      <c r="BS382" s="262">
        <f t="shared" si="218"/>
        <v>190.59989479257047</v>
      </c>
      <c r="BT382" s="262">
        <f t="shared" si="219"/>
        <v>35.889801294937094</v>
      </c>
      <c r="BU382" s="262">
        <f t="shared" si="220"/>
        <v>26.785881319381918</v>
      </c>
      <c r="BV382" s="262">
        <f t="shared" si="221"/>
        <v>15.295716480668796</v>
      </c>
      <c r="BW382" s="262">
        <f t="shared" si="222"/>
        <v>1.5493627784485213</v>
      </c>
      <c r="BX382" s="262">
        <f t="shared" si="223"/>
        <v>190.59989479257047</v>
      </c>
      <c r="BY382" s="262">
        <f t="shared" si="224"/>
        <v>71.779602589874187</v>
      </c>
      <c r="BZ382" s="262">
        <f t="shared" si="225"/>
        <v>83.036232090083942</v>
      </c>
      <c r="CA382" s="262">
        <f t="shared" si="226"/>
        <v>126.95444678955101</v>
      </c>
      <c r="CB382" s="262">
        <f t="shared" si="227"/>
        <v>68.171962251734939</v>
      </c>
      <c r="CC382" s="262">
        <f t="shared" si="228"/>
        <v>540.54213851381451</v>
      </c>
      <c r="CD382" s="262">
        <f t="shared" si="229"/>
        <v>27.863753684582267</v>
      </c>
      <c r="CE382" s="262">
        <f t="shared" si="230"/>
        <v>154.03561927455735</v>
      </c>
      <c r="CF382" s="262">
        <f t="shared" si="231"/>
        <v>132.2540023387175</v>
      </c>
      <c r="CG382" s="262">
        <f t="shared" si="232"/>
        <v>85.059557761892592</v>
      </c>
      <c r="CH382" s="262">
        <f t="shared" si="233"/>
        <v>63.882201394405065</v>
      </c>
      <c r="CI382" s="262">
        <f t="shared" si="234"/>
        <v>44.986352219574854</v>
      </c>
      <c r="CJ382" s="262">
        <f t="shared" si="235"/>
        <v>15.959255758538607</v>
      </c>
      <c r="CK382" s="262">
        <f t="shared" si="236"/>
        <v>7.081707969287832</v>
      </c>
      <c r="CL382" s="262">
        <f t="shared" si="237"/>
        <v>4.1394672579648963</v>
      </c>
      <c r="CM382" s="262">
        <f t="shared" si="238"/>
        <v>5.2802208542935594</v>
      </c>
      <c r="CN382" s="262">
        <f>CD382*parameters!J$4+CE382*parameters!K$4+CF382*parameters!L$4+CG382*parameters!M$4+CH382*parameters!N$4+CI382*parameters!O$4+CJ382*parameters!P$4+CK382*parameters!Q$4+CL382*parameters!R$4+CM382*parameters!S$4</f>
        <v>42236.910160621526</v>
      </c>
      <c r="CO382" s="262">
        <f t="shared" si="239"/>
        <v>29802.795285410713</v>
      </c>
      <c r="CP382" s="262">
        <f t="shared" si="240"/>
        <v>5611.8415070015662</v>
      </c>
      <c r="CQ382" s="262">
        <f t="shared" si="241"/>
        <v>4188.3241245732506</v>
      </c>
      <c r="CR382" s="262">
        <f t="shared" si="242"/>
        <v>2391.6860369370156</v>
      </c>
      <c r="CS382" s="262">
        <f t="shared" si="243"/>
        <v>242.26320669898047</v>
      </c>
      <c r="CT382" s="349" t="s">
        <v>4850</v>
      </c>
      <c r="CU382" t="s">
        <v>4851</v>
      </c>
      <c r="CV382" t="s">
        <v>4852</v>
      </c>
      <c r="CW382">
        <v>92503</v>
      </c>
      <c r="CX382" s="262">
        <v>7.6392949283333497E-2</v>
      </c>
      <c r="CY382">
        <v>7426</v>
      </c>
      <c r="CZ382">
        <v>0.91972151999999996</v>
      </c>
      <c r="DA382">
        <v>67929</v>
      </c>
      <c r="DB382">
        <v>23556</v>
      </c>
      <c r="DC382">
        <v>545</v>
      </c>
      <c r="DD382">
        <v>372</v>
      </c>
      <c r="DE382">
        <v>51</v>
      </c>
      <c r="DF382">
        <v>51</v>
      </c>
      <c r="DG382">
        <v>62476</v>
      </c>
      <c r="DH382">
        <v>21664</v>
      </c>
      <c r="DI382">
        <v>500</v>
      </c>
      <c r="DJ382">
        <v>342</v>
      </c>
      <c r="DK382">
        <v>48</v>
      </c>
      <c r="DL382">
        <v>48</v>
      </c>
      <c r="DM382" s="262">
        <v>5453</v>
      </c>
      <c r="DN382" s="262">
        <v>1892</v>
      </c>
      <c r="DO382" s="262">
        <v>45</v>
      </c>
      <c r="DP382" s="262">
        <v>30</v>
      </c>
      <c r="DQ382" s="262">
        <v>3</v>
      </c>
      <c r="DR382" s="262">
        <v>3</v>
      </c>
      <c r="DS382" s="262">
        <v>0.73434375101348059</v>
      </c>
      <c r="DT382" s="262">
        <v>0.25465120050160533</v>
      </c>
      <c r="DU382" s="262">
        <v>5.8917008097034689E-3</v>
      </c>
      <c r="DV382" s="262">
        <v>4.0214911948801661E-3</v>
      </c>
      <c r="DW382" s="262">
        <v>5.513334702658292E-4</v>
      </c>
      <c r="DX382" s="262">
        <v>5.513334702658292E-4</v>
      </c>
      <c r="DY382" s="262">
        <v>2854.61</v>
      </c>
      <c r="DZ382" s="262">
        <v>1157.26</v>
      </c>
      <c r="EA382" s="262">
        <v>7.96</v>
      </c>
      <c r="EB382" s="262">
        <v>236.71</v>
      </c>
      <c r="EC382" s="262">
        <v>38.08</v>
      </c>
      <c r="ED382" s="262">
        <v>49.97</v>
      </c>
      <c r="EE382" s="262">
        <f t="shared" si="208"/>
        <v>0.65704934182512043</v>
      </c>
      <c r="EF382" s="262">
        <f t="shared" si="209"/>
        <v>0.26636805774537986</v>
      </c>
      <c r="EG382" s="262">
        <f t="shared" si="210"/>
        <v>1.8321636794265972E-3</v>
      </c>
      <c r="EH382" s="262">
        <f t="shared" si="211"/>
        <v>5.4483852331290182E-2</v>
      </c>
      <c r="EI382" s="262">
        <f t="shared" si="212"/>
        <v>8.7649237327342734E-3</v>
      </c>
      <c r="EJ382" s="262">
        <f t="shared" si="213"/>
        <v>1.1501660686048625E-2</v>
      </c>
      <c r="EK382" s="262">
        <v>1.2786129E-3</v>
      </c>
      <c r="EP382" s="262">
        <v>2.1459544500419319E-3</v>
      </c>
      <c r="EQ382" s="262">
        <v>7.5261910591856718E-2</v>
      </c>
      <c r="EU382" s="262">
        <v>1673.84</v>
      </c>
    </row>
    <row r="383" spans="1:151">
      <c r="A383" s="352">
        <v>15083</v>
      </c>
      <c r="B383" s="262">
        <v>15</v>
      </c>
      <c r="C383" s="262">
        <v>0</v>
      </c>
      <c r="D383" s="262">
        <v>83</v>
      </c>
      <c r="E383" s="262" t="s">
        <v>197</v>
      </c>
      <c r="F383" s="262" t="s">
        <v>2947</v>
      </c>
      <c r="G383" s="262" t="s">
        <v>2948</v>
      </c>
      <c r="H383" s="262" t="s">
        <v>2202</v>
      </c>
      <c r="I383" s="262">
        <v>2.8463291918697509E-3</v>
      </c>
      <c r="J383" s="262">
        <v>1.5599146616095769</v>
      </c>
      <c r="K383" s="262">
        <v>1.4879863275359404</v>
      </c>
      <c r="L383" s="262">
        <v>2.1993122420907842</v>
      </c>
      <c r="M383" s="262">
        <v>2.5086011035378122</v>
      </c>
      <c r="N383" s="262">
        <v>2.0689179875947623</v>
      </c>
      <c r="O383" s="262">
        <v>1.7354186265286924</v>
      </c>
      <c r="P383" s="262">
        <v>1.4881901840490797</v>
      </c>
      <c r="Q383" s="262">
        <v>1.190549961270333</v>
      </c>
      <c r="R383" s="262">
        <v>1.0935460478607686</v>
      </c>
      <c r="S383" s="262">
        <v>1.1726190476190477</v>
      </c>
      <c r="T383" s="262">
        <v>1.1726190476190477</v>
      </c>
      <c r="U383">
        <v>16874</v>
      </c>
      <c r="V383">
        <v>9947</v>
      </c>
      <c r="W383">
        <v>7270</v>
      </c>
      <c r="X383">
        <v>4532</v>
      </c>
      <c r="Y383">
        <v>10772</v>
      </c>
      <c r="Z383">
        <v>3961</v>
      </c>
      <c r="AA383">
        <v>2772</v>
      </c>
      <c r="AB383">
        <v>0</v>
      </c>
      <c r="AC383">
        <v>26322</v>
      </c>
      <c r="AD383">
        <v>14801</v>
      </c>
      <c r="AE383">
        <v>15989</v>
      </c>
      <c r="AF383">
        <v>10731</v>
      </c>
      <c r="AG383">
        <v>17082</v>
      </c>
      <c r="AH383">
        <v>4582</v>
      </c>
      <c r="AI383" s="262">
        <v>3251</v>
      </c>
      <c r="AJ383" s="262">
        <v>0</v>
      </c>
      <c r="AK383" s="262">
        <v>0.75516152989231344</v>
      </c>
      <c r="AL383" s="262">
        <v>0.13154474563683624</v>
      </c>
      <c r="AM383" s="262">
        <v>8.124767916821389E-2</v>
      </c>
      <c r="AN383" s="262">
        <v>2.9372447085035277E-2</v>
      </c>
      <c r="AO383" s="262">
        <v>2.6735982176011881E-3</v>
      </c>
      <c r="AP383" s="262">
        <v>3.4062909276565516E-2</v>
      </c>
      <c r="AQ383" s="262">
        <v>0.19617527581078381</v>
      </c>
      <c r="AR383" s="262">
        <v>0.21939443716841661</v>
      </c>
      <c r="AS383" s="262">
        <v>0.1757752669315634</v>
      </c>
      <c r="AT383" s="262">
        <v>0.15900463939266132</v>
      </c>
      <c r="AU383" s="262">
        <v>0.11627339119625298</v>
      </c>
      <c r="AV383" s="262">
        <v>4.6094252924593224E-2</v>
      </c>
      <c r="AW383" s="262">
        <v>2.1010455282026236E-2</v>
      </c>
      <c r="AX383" s="262">
        <v>1.269728517836134E-2</v>
      </c>
      <c r="AY383" s="262">
        <v>1.9512086838775554E-2</v>
      </c>
      <c r="AZ383" s="262">
        <v>40673</v>
      </c>
      <c r="BA383" s="262">
        <v>7085</v>
      </c>
      <c r="BB383" s="262">
        <v>4376</v>
      </c>
      <c r="BC383" s="262">
        <v>1582</v>
      </c>
      <c r="BD383" s="262">
        <v>144</v>
      </c>
      <c r="BE383" s="262">
        <v>90101</v>
      </c>
      <c r="BF383" s="262">
        <v>1</v>
      </c>
      <c r="BG383" s="262">
        <v>2</v>
      </c>
      <c r="BH383" s="262">
        <v>3.2</v>
      </c>
      <c r="BI383" s="262">
        <v>8.5</v>
      </c>
      <c r="BJ383" s="262">
        <v>54</v>
      </c>
      <c r="BK383" s="262">
        <f t="shared" si="214"/>
        <v>90069</v>
      </c>
      <c r="BL383" s="262">
        <f t="shared" si="215"/>
        <v>-32</v>
      </c>
      <c r="BM383" s="274">
        <f t="shared" si="216"/>
        <v>-3.5515699048845186E-4</v>
      </c>
      <c r="BN383" s="262">
        <f t="shared" si="217"/>
        <v>2.1494383071095132E-3</v>
      </c>
      <c r="BO383" s="262">
        <f t="shared" si="204"/>
        <v>3.7441964954320803E-4</v>
      </c>
      <c r="BP383" s="262">
        <f t="shared" si="205"/>
        <v>2.3125764098815501E-4</v>
      </c>
      <c r="BQ383" s="262">
        <f t="shared" si="206"/>
        <v>8.3603653574785471E-5</v>
      </c>
      <c r="BR383" s="262">
        <f t="shared" si="207"/>
        <v>7.609940654089196E-6</v>
      </c>
      <c r="BS383" s="262">
        <f t="shared" si="218"/>
        <v>229.98989886071791</v>
      </c>
      <c r="BT383" s="262">
        <f t="shared" si="219"/>
        <v>40.062902501123261</v>
      </c>
      <c r="BU383" s="262">
        <f t="shared" si="220"/>
        <v>24.744567585732586</v>
      </c>
      <c r="BV383" s="262">
        <f t="shared" si="221"/>
        <v>8.9455909325020446</v>
      </c>
      <c r="BW383" s="262">
        <f t="shared" si="222"/>
        <v>0.81426364998754397</v>
      </c>
      <c r="BX383" s="262">
        <f t="shared" si="223"/>
        <v>229.98989886071791</v>
      </c>
      <c r="BY383" s="262">
        <f t="shared" si="224"/>
        <v>80.125805002246523</v>
      </c>
      <c r="BZ383" s="262">
        <f t="shared" si="225"/>
        <v>79.182616274344284</v>
      </c>
      <c r="CA383" s="262">
        <f t="shared" si="226"/>
        <v>76.037522926267386</v>
      </c>
      <c r="CB383" s="262">
        <f t="shared" si="227"/>
        <v>43.970237099327377</v>
      </c>
      <c r="CC383" s="262">
        <f t="shared" si="228"/>
        <v>509.30608016290353</v>
      </c>
      <c r="CD383" s="262">
        <f t="shared" si="229"/>
        <v>17.348446802592186</v>
      </c>
      <c r="CE383" s="262">
        <f t="shared" si="230"/>
        <v>99.913260748066776</v>
      </c>
      <c r="CF383" s="262">
        <f t="shared" si="231"/>
        <v>111.73892080379269</v>
      </c>
      <c r="CG383" s="262">
        <f t="shared" si="232"/>
        <v>89.523412190502597</v>
      </c>
      <c r="CH383" s="262">
        <f t="shared" si="233"/>
        <v>80.982029616792332</v>
      </c>
      <c r="CI383" s="262">
        <f t="shared" si="234"/>
        <v>59.218745097411457</v>
      </c>
      <c r="CJ383" s="262">
        <f t="shared" si="235"/>
        <v>23.476083275062027</v>
      </c>
      <c r="CK383" s="262">
        <f t="shared" si="236"/>
        <v>10.700752622126755</v>
      </c>
      <c r="CL383" s="262">
        <f t="shared" si="237"/>
        <v>6.4668045429017473</v>
      </c>
      <c r="CM383" s="262">
        <f t="shared" si="238"/>
        <v>9.9376244636549576</v>
      </c>
      <c r="CN383" s="262">
        <f>CD383*parameters!J$4+CE383*parameters!K$4+CF383*parameters!L$4+CG383*parameters!M$4+CH383*parameters!N$4+CI383*parameters!O$4+CJ383*parameters!P$4+CK383*parameters!Q$4+CL383*parameters!R$4+CM383*parameters!S$4</f>
        <v>45529.469550685666</v>
      </c>
      <c r="CO383" s="262">
        <f t="shared" si="239"/>
        <v>34382.10388108129</v>
      </c>
      <c r="CP383" s="262">
        <f t="shared" si="240"/>
        <v>5989.1624910250266</v>
      </c>
      <c r="CQ383" s="262">
        <f t="shared" si="241"/>
        <v>3699.1637347530723</v>
      </c>
      <c r="CR383" s="262">
        <f t="shared" si="242"/>
        <v>1337.3119351872397</v>
      </c>
      <c r="CS383" s="262">
        <f t="shared" si="243"/>
        <v>121.72750863904076</v>
      </c>
      <c r="CT383" s="349" t="s">
        <v>4853</v>
      </c>
      <c r="CU383" t="s">
        <v>4854</v>
      </c>
      <c r="CV383" t="s">
        <v>4855</v>
      </c>
      <c r="CW383">
        <v>105068</v>
      </c>
      <c r="CX383" s="262">
        <v>8.6769665797879897E-2</v>
      </c>
      <c r="CY383">
        <v>7262</v>
      </c>
      <c r="CZ383">
        <v>0.93088285999999998</v>
      </c>
      <c r="DA383">
        <v>71339</v>
      </c>
      <c r="DB383">
        <v>32432</v>
      </c>
      <c r="DC383">
        <v>891</v>
      </c>
      <c r="DD383">
        <v>263</v>
      </c>
      <c r="DE383">
        <v>66</v>
      </c>
      <c r="DF383">
        <v>75</v>
      </c>
      <c r="DG383">
        <v>66409</v>
      </c>
      <c r="DH383">
        <v>30194</v>
      </c>
      <c r="DI383">
        <v>833</v>
      </c>
      <c r="DJ383">
        <v>248</v>
      </c>
      <c r="DK383">
        <v>64</v>
      </c>
      <c r="DL383">
        <v>73</v>
      </c>
      <c r="DM383" s="262">
        <v>4930</v>
      </c>
      <c r="DN383" s="262">
        <v>2238</v>
      </c>
      <c r="DO383" s="262">
        <v>58</v>
      </c>
      <c r="DP383" s="262">
        <v>15</v>
      </c>
      <c r="DQ383" s="262">
        <v>2</v>
      </c>
      <c r="DR383" s="262">
        <v>2</v>
      </c>
      <c r="DS383" s="262">
        <v>0.67897932767350666</v>
      </c>
      <c r="DT383" s="262">
        <v>0.30867628583393614</v>
      </c>
      <c r="DU383" s="262">
        <v>8.4802223322039058E-3</v>
      </c>
      <c r="DV383" s="262">
        <v>2.5031408230860013E-3</v>
      </c>
      <c r="DW383" s="262">
        <v>6.2816461720028932E-4</v>
      </c>
      <c r="DX383" s="262">
        <v>7.1382342863669248E-4</v>
      </c>
      <c r="DY383" s="262">
        <v>3242.36</v>
      </c>
      <c r="DZ383" s="262">
        <v>1314.45</v>
      </c>
      <c r="EA383" s="262">
        <v>9.0500000000000007</v>
      </c>
      <c r="EB383" s="262">
        <v>268.87</v>
      </c>
      <c r="EC383" s="262">
        <v>43.26</v>
      </c>
      <c r="ED383" s="262">
        <v>56.77</v>
      </c>
      <c r="EE383" s="262">
        <f t="shared" si="208"/>
        <v>0.65704512478823685</v>
      </c>
      <c r="EF383" s="262">
        <f t="shared" si="209"/>
        <v>0.2663655375337402</v>
      </c>
      <c r="EG383" s="262">
        <f t="shared" si="210"/>
        <v>1.8339291069879788E-3</v>
      </c>
      <c r="EH383" s="262">
        <f t="shared" si="211"/>
        <v>5.4484919226061641E-2</v>
      </c>
      <c r="EI383" s="262">
        <f t="shared" si="212"/>
        <v>8.7663837755027584E-3</v>
      </c>
      <c r="EJ383" s="262">
        <f t="shared" si="213"/>
        <v>1.1504105569470449E-2</v>
      </c>
      <c r="EK383" s="262">
        <v>1.4522952E-3</v>
      </c>
      <c r="EP383" s="262">
        <v>2.1948386309003352E-3</v>
      </c>
      <c r="EQ383" s="262">
        <v>7.6976353714845389E-2</v>
      </c>
      <c r="EU383" s="262">
        <v>1711.97</v>
      </c>
    </row>
    <row r="384" spans="1:151">
      <c r="A384" s="352">
        <v>15084</v>
      </c>
      <c r="B384" s="262">
        <v>15</v>
      </c>
      <c r="C384" s="262">
        <v>0</v>
      </c>
      <c r="D384" s="262">
        <v>84</v>
      </c>
      <c r="E384" s="262" t="s">
        <v>197</v>
      </c>
      <c r="F384" s="262" t="s">
        <v>2949</v>
      </c>
      <c r="G384" s="262" t="s">
        <v>2950</v>
      </c>
      <c r="H384" s="262" t="s">
        <v>2202</v>
      </c>
      <c r="I384" s="262">
        <v>2.5489073446390981E-3</v>
      </c>
      <c r="J384" s="262">
        <v>2.0426404013214241</v>
      </c>
      <c r="K384" s="262">
        <v>1.9396347809631942</v>
      </c>
      <c r="L384" s="262">
        <v>2.7600492665994851</v>
      </c>
      <c r="M384" s="262">
        <v>2.9573459715639809</v>
      </c>
      <c r="N384" s="262">
        <v>2.652324774462179</v>
      </c>
      <c r="O384" s="262">
        <v>2.1607221488331132</v>
      </c>
      <c r="P384" s="262">
        <v>1.9919678714859437</v>
      </c>
      <c r="Q384" s="262">
        <v>1.2805755395683454</v>
      </c>
      <c r="R384" s="262">
        <v>1.3368740515933233</v>
      </c>
      <c r="S384" s="262">
        <v>1.2758620689655173</v>
      </c>
      <c r="T384" s="262">
        <v>1.2758620689655173</v>
      </c>
      <c r="U384">
        <v>16346</v>
      </c>
      <c r="V384">
        <v>10569</v>
      </c>
      <c r="W384">
        <v>8931</v>
      </c>
      <c r="X384">
        <v>4817</v>
      </c>
      <c r="Y384">
        <v>5508</v>
      </c>
      <c r="Z384">
        <v>1771</v>
      </c>
      <c r="AA384">
        <v>1595</v>
      </c>
      <c r="AB384">
        <v>0</v>
      </c>
      <c r="AC384">
        <v>33389</v>
      </c>
      <c r="AD384">
        <v>20500</v>
      </c>
      <c r="AE384">
        <v>24650</v>
      </c>
      <c r="AF384">
        <v>13806</v>
      </c>
      <c r="AG384">
        <v>11355</v>
      </c>
      <c r="AH384">
        <v>2305</v>
      </c>
      <c r="AI384" s="262">
        <v>2035</v>
      </c>
      <c r="AJ384" s="262">
        <v>0</v>
      </c>
      <c r="AK384" s="262">
        <v>0.6364239509039642</v>
      </c>
      <c r="AL384" s="262">
        <v>0.1613036987891856</v>
      </c>
      <c r="AM384" s="262">
        <v>0.13186266379167358</v>
      </c>
      <c r="AN384" s="262">
        <v>6.2054237850389785E-2</v>
      </c>
      <c r="AO384" s="262">
        <v>8.3554486647868641E-3</v>
      </c>
      <c r="AP384" s="262">
        <v>4.8488836662749703E-2</v>
      </c>
      <c r="AQ384" s="262">
        <v>0.27042068155111632</v>
      </c>
      <c r="AR384" s="262">
        <v>0.27774383078730902</v>
      </c>
      <c r="AS384" s="262">
        <v>0.155262044653349</v>
      </c>
      <c r="AT384" s="262">
        <v>0.11389894242068155</v>
      </c>
      <c r="AU384" s="262">
        <v>7.5506462984723854E-2</v>
      </c>
      <c r="AV384" s="262">
        <v>2.7647473560517038E-2</v>
      </c>
      <c r="AW384" s="262">
        <v>1.2390129259694477E-2</v>
      </c>
      <c r="AX384" s="262">
        <v>8.1034077555816684E-3</v>
      </c>
      <c r="AY384" s="262">
        <v>1.0538190364277321E-2</v>
      </c>
      <c r="AZ384" s="262">
        <v>30696</v>
      </c>
      <c r="BA384" s="262">
        <v>7780</v>
      </c>
      <c r="BB384" s="262">
        <v>6360</v>
      </c>
      <c r="BC384" s="262">
        <v>2993</v>
      </c>
      <c r="BD384" s="262">
        <v>403</v>
      </c>
      <c r="BE384" s="262">
        <v>106381</v>
      </c>
      <c r="BF384" s="262">
        <v>1</v>
      </c>
      <c r="BG384" s="262">
        <v>2</v>
      </c>
      <c r="BH384" s="262">
        <v>3.44</v>
      </c>
      <c r="BI384" s="262">
        <v>9.3000000000000007</v>
      </c>
      <c r="BJ384" s="262">
        <v>26</v>
      </c>
      <c r="BK384" s="262">
        <f t="shared" si="214"/>
        <v>106447</v>
      </c>
      <c r="BL384" s="262">
        <f t="shared" si="215"/>
        <v>66</v>
      </c>
      <c r="BM384" s="274">
        <f t="shared" si="216"/>
        <v>6.2041153965463757E-4</v>
      </c>
      <c r="BN384" s="262">
        <f t="shared" si="217"/>
        <v>1.6221856827633471E-3</v>
      </c>
      <c r="BO384" s="262">
        <f t="shared" si="204"/>
        <v>4.1114818256120797E-4</v>
      </c>
      <c r="BP384" s="262">
        <f t="shared" si="205"/>
        <v>3.3610571222227281E-4</v>
      </c>
      <c r="BQ384" s="262">
        <f t="shared" si="206"/>
        <v>1.5817050262284003E-4</v>
      </c>
      <c r="BR384" s="262">
        <f t="shared" si="207"/>
        <v>2.1297264469430181E-5</v>
      </c>
      <c r="BS384" s="262">
        <f t="shared" si="218"/>
        <v>173.57386805567813</v>
      </c>
      <c r="BT384" s="262">
        <f t="shared" si="219"/>
        <v>43.992855534049255</v>
      </c>
      <c r="BU384" s="262">
        <f t="shared" si="220"/>
        <v>35.963311207783192</v>
      </c>
      <c r="BV384" s="262">
        <f t="shared" si="221"/>
        <v>16.924243780643884</v>
      </c>
      <c r="BW384" s="262">
        <f t="shared" si="222"/>
        <v>2.2788072982290295</v>
      </c>
      <c r="BX384" s="262">
        <f t="shared" si="223"/>
        <v>173.57386805567813</v>
      </c>
      <c r="BY384" s="262">
        <f t="shared" si="224"/>
        <v>87.98571106809851</v>
      </c>
      <c r="BZ384" s="262">
        <f t="shared" si="225"/>
        <v>123.71379055477418</v>
      </c>
      <c r="CA384" s="262">
        <f t="shared" si="226"/>
        <v>157.39546715998813</v>
      </c>
      <c r="CB384" s="262">
        <f t="shared" si="227"/>
        <v>59.248989753954767</v>
      </c>
      <c r="CC384" s="262">
        <f t="shared" si="228"/>
        <v>601.91782659249373</v>
      </c>
      <c r="CD384" s="262">
        <f t="shared" si="229"/>
        <v>29.186295178040726</v>
      </c>
      <c r="CE384" s="262">
        <f t="shared" si="230"/>
        <v>162.7710289049088</v>
      </c>
      <c r="CF384" s="262">
        <f t="shared" si="231"/>
        <v>167.17896297697038</v>
      </c>
      <c r="CG384" s="262">
        <f t="shared" si="232"/>
        <v>93.454992470050541</v>
      </c>
      <c r="CH384" s="262">
        <f t="shared" si="233"/>
        <v>68.557803873040228</v>
      </c>
      <c r="CI384" s="262">
        <f t="shared" si="234"/>
        <v>45.448686093451556</v>
      </c>
      <c r="CJ384" s="262">
        <f t="shared" si="235"/>
        <v>16.64150719631985</v>
      </c>
      <c r="CK384" s="262">
        <f t="shared" si="236"/>
        <v>7.4578396751953635</v>
      </c>
      <c r="CL384" s="262">
        <f t="shared" si="237"/>
        <v>4.8775855842324756</v>
      </c>
      <c r="CM384" s="262">
        <f t="shared" si="238"/>
        <v>6.3431246402837651</v>
      </c>
      <c r="CN384" s="262">
        <f>CD384*parameters!J$4+CE384*parameters!K$4+CF384*parameters!L$4+CG384*parameters!M$4+CH384*parameters!N$4+CI384*parameters!O$4+CJ384*parameters!P$4+CK384*parameters!Q$4+CL384*parameters!R$4+CM384*parameters!S$4</f>
        <v>46938.103816748167</v>
      </c>
      <c r="CO384" s="262">
        <f t="shared" si="239"/>
        <v>29872.533478995309</v>
      </c>
      <c r="CP384" s="262">
        <f t="shared" si="240"/>
        <v>7571.2897597922693</v>
      </c>
      <c r="CQ384" s="262">
        <f t="shared" si="241"/>
        <v>6189.3834026065342</v>
      </c>
      <c r="CR384" s="262">
        <f t="shared" si="242"/>
        <v>2912.7082584907794</v>
      </c>
      <c r="CS384" s="262">
        <f t="shared" si="243"/>
        <v>392.18891686327567</v>
      </c>
      <c r="CT384" s="349" t="s">
        <v>4856</v>
      </c>
      <c r="CU384" t="s">
        <v>4857</v>
      </c>
      <c r="CV384" t="s">
        <v>4858</v>
      </c>
      <c r="CW384">
        <v>101799</v>
      </c>
      <c r="CX384" s="262">
        <v>8.4069985233928266E-2</v>
      </c>
      <c r="CY384">
        <v>7693</v>
      </c>
      <c r="CZ384">
        <v>0.92442950999999995</v>
      </c>
      <c r="DA384">
        <v>73681</v>
      </c>
      <c r="DB384">
        <v>26565</v>
      </c>
      <c r="DC384">
        <v>976</v>
      </c>
      <c r="DD384">
        <v>423</v>
      </c>
      <c r="DE384">
        <v>93</v>
      </c>
      <c r="DF384">
        <v>68</v>
      </c>
      <c r="DG384">
        <v>68113</v>
      </c>
      <c r="DH384">
        <v>24555</v>
      </c>
      <c r="DI384">
        <v>904</v>
      </c>
      <c r="DJ384">
        <v>395</v>
      </c>
      <c r="DK384">
        <v>89</v>
      </c>
      <c r="DL384">
        <v>65</v>
      </c>
      <c r="DM384" s="262">
        <v>5568</v>
      </c>
      <c r="DN384" s="262">
        <v>2010</v>
      </c>
      <c r="DO384" s="262">
        <v>72</v>
      </c>
      <c r="DP384" s="262">
        <v>28</v>
      </c>
      <c r="DQ384" s="262">
        <v>4</v>
      </c>
      <c r="DR384" s="262">
        <v>3</v>
      </c>
      <c r="DS384" s="262">
        <v>0.72378903525574911</v>
      </c>
      <c r="DT384" s="262">
        <v>0.26095541213567913</v>
      </c>
      <c r="DU384" s="262">
        <v>9.5875205060953449E-3</v>
      </c>
      <c r="DV384" s="262">
        <v>4.1552471045884542E-3</v>
      </c>
      <c r="DW384" s="262">
        <v>9.1356496625703593E-4</v>
      </c>
      <c r="DX384" s="262">
        <v>6.6798298608041341E-4</v>
      </c>
      <c r="DY384" s="262">
        <v>3141.48</v>
      </c>
      <c r="DZ384" s="262">
        <v>1273.56</v>
      </c>
      <c r="EA384" s="262">
        <v>8.76</v>
      </c>
      <c r="EB384" s="262">
        <v>260.51</v>
      </c>
      <c r="EC384" s="262">
        <v>41.92</v>
      </c>
      <c r="ED384" s="262">
        <v>55</v>
      </c>
      <c r="EE384" s="262">
        <f t="shared" si="208"/>
        <v>0.65704431704812349</v>
      </c>
      <c r="EF384" s="262">
        <f t="shared" si="209"/>
        <v>0.26636660440932558</v>
      </c>
      <c r="EG384" s="262">
        <f t="shared" si="210"/>
        <v>1.8321645267012879E-3</v>
      </c>
      <c r="EH384" s="262">
        <f t="shared" si="211"/>
        <v>5.4485979549195492E-2</v>
      </c>
      <c r="EI384" s="262">
        <f t="shared" si="212"/>
        <v>8.7676183743513689E-3</v>
      </c>
      <c r="EJ384" s="262">
        <f t="shared" si="213"/>
        <v>1.1503316092302608E-2</v>
      </c>
      <c r="EK384" s="262">
        <v>1.4071096999999999E-3</v>
      </c>
      <c r="EP384" s="262">
        <v>2.3654034047651193E-3</v>
      </c>
      <c r="EQ384" s="262">
        <v>8.2958321673429411E-2</v>
      </c>
      <c r="EU384" s="262">
        <v>1845.01</v>
      </c>
    </row>
    <row r="385" spans="1:151">
      <c r="A385" s="352">
        <v>15085</v>
      </c>
      <c r="B385" s="262">
        <v>15</v>
      </c>
      <c r="C385" s="262">
        <v>0</v>
      </c>
      <c r="D385" s="262">
        <v>85</v>
      </c>
      <c r="E385" s="262" t="s">
        <v>197</v>
      </c>
      <c r="F385" s="262" t="s">
        <v>2951</v>
      </c>
      <c r="G385" s="262" t="s">
        <v>2952</v>
      </c>
      <c r="H385" s="262" t="s">
        <v>2202</v>
      </c>
      <c r="I385" s="262">
        <v>3.2611238043277098E-3</v>
      </c>
      <c r="J385" s="262">
        <v>1.7657005846969251</v>
      </c>
      <c r="K385" s="262">
        <v>1.7153297682709447</v>
      </c>
      <c r="L385" s="262">
        <v>2.9424452633860829</v>
      </c>
      <c r="M385" s="262">
        <v>3.1240930698023517</v>
      </c>
      <c r="N385" s="262">
        <v>3.2538243626062324</v>
      </c>
      <c r="O385" s="262">
        <v>1.8242112041210561</v>
      </c>
      <c r="P385" s="262">
        <v>2.0125025620004098</v>
      </c>
      <c r="Q385" s="262">
        <v>1.3134765625</v>
      </c>
      <c r="R385" s="262">
        <v>1.3869918699186992</v>
      </c>
      <c r="S385" s="262">
        <v>1.4795698924731182</v>
      </c>
      <c r="T385" s="262">
        <v>1.4795698924731182</v>
      </c>
      <c r="U385">
        <v>23773</v>
      </c>
      <c r="V385">
        <v>11220</v>
      </c>
      <c r="W385">
        <v>9226</v>
      </c>
      <c r="X385">
        <v>5762</v>
      </c>
      <c r="Y385">
        <v>7985</v>
      </c>
      <c r="Z385">
        <v>3278</v>
      </c>
      <c r="AA385">
        <v>2558</v>
      </c>
      <c r="AB385">
        <v>0</v>
      </c>
      <c r="AC385">
        <v>41976</v>
      </c>
      <c r="AD385">
        <v>19246</v>
      </c>
      <c r="AE385">
        <v>27147</v>
      </c>
      <c r="AF385">
        <v>18230</v>
      </c>
      <c r="AG385">
        <v>15485</v>
      </c>
      <c r="AH385">
        <v>4396</v>
      </c>
      <c r="AI385" s="262">
        <v>3784</v>
      </c>
      <c r="AJ385" s="262">
        <v>0</v>
      </c>
      <c r="AK385" s="262">
        <v>0.66293409389230096</v>
      </c>
      <c r="AL385" s="262">
        <v>0.16219676222269036</v>
      </c>
      <c r="AM385" s="262">
        <v>0.11627153251551638</v>
      </c>
      <c r="AN385" s="262">
        <v>4.9490349867928503E-2</v>
      </c>
      <c r="AO385" s="262">
        <v>9.1072615015637907E-3</v>
      </c>
      <c r="AP385" s="262">
        <v>5.4109524408656268E-2</v>
      </c>
      <c r="AQ385" s="262">
        <v>0.23604208605938601</v>
      </c>
      <c r="AR385" s="262">
        <v>0.2740469300452944</v>
      </c>
      <c r="AS385" s="262">
        <v>0.16449106693507801</v>
      </c>
      <c r="AT385" s="262">
        <v>0.11802497483643684</v>
      </c>
      <c r="AU385" s="262">
        <v>8.5705523402113737E-2</v>
      </c>
      <c r="AV385" s="262">
        <v>3.1077000503271262E-2</v>
      </c>
      <c r="AW385" s="262">
        <v>1.3902868646200302E-2</v>
      </c>
      <c r="AX385" s="262">
        <v>9.1139280322093605E-3</v>
      </c>
      <c r="AY385" s="262">
        <v>1.34860971313538E-2</v>
      </c>
      <c r="AZ385" s="262">
        <v>40909</v>
      </c>
      <c r="BA385" s="262">
        <v>10009</v>
      </c>
      <c r="BB385" s="262">
        <v>7175</v>
      </c>
      <c r="BC385" s="262">
        <v>3054</v>
      </c>
      <c r="BD385" s="262">
        <v>562</v>
      </c>
      <c r="BE385" s="262">
        <v>127171</v>
      </c>
      <c r="BF385" s="262">
        <v>1</v>
      </c>
      <c r="BG385" s="262">
        <v>2</v>
      </c>
      <c r="BH385" s="262">
        <v>3.88</v>
      </c>
      <c r="BI385" s="262">
        <v>9.5</v>
      </c>
      <c r="BJ385" s="262">
        <v>17</v>
      </c>
      <c r="BK385" s="262">
        <f t="shared" si="214"/>
        <v>127333</v>
      </c>
      <c r="BL385" s="262">
        <f t="shared" si="215"/>
        <v>162</v>
      </c>
      <c r="BM385" s="274">
        <f t="shared" si="216"/>
        <v>1.2738753332127608E-3</v>
      </c>
      <c r="BN385" s="262">
        <f t="shared" si="217"/>
        <v>2.1619101542926038E-3</v>
      </c>
      <c r="BO385" s="262">
        <f t="shared" si="204"/>
        <v>5.2894372226929703E-4</v>
      </c>
      <c r="BP385" s="262">
        <f t="shared" si="205"/>
        <v>3.7917586245201376E-4</v>
      </c>
      <c r="BQ385" s="262">
        <f t="shared" si="206"/>
        <v>1.6139415803880837E-4</v>
      </c>
      <c r="BR385" s="262">
        <f t="shared" si="207"/>
        <v>2.9699907274987003E-5</v>
      </c>
      <c r="BS385" s="262">
        <f t="shared" si="218"/>
        <v>231.3243865093086</v>
      </c>
      <c r="BT385" s="262">
        <f t="shared" si="219"/>
        <v>56.596978282814781</v>
      </c>
      <c r="BU385" s="262">
        <f t="shared" si="220"/>
        <v>40.571817282365473</v>
      </c>
      <c r="BV385" s="262">
        <f t="shared" si="221"/>
        <v>17.269174910152493</v>
      </c>
      <c r="BW385" s="262">
        <f t="shared" si="222"/>
        <v>3.1778900784236095</v>
      </c>
      <c r="BX385" s="262">
        <f t="shared" si="223"/>
        <v>231.3243865093086</v>
      </c>
      <c r="BY385" s="262">
        <f t="shared" si="224"/>
        <v>113.19395656562956</v>
      </c>
      <c r="BZ385" s="262">
        <f t="shared" si="225"/>
        <v>157.41865105557804</v>
      </c>
      <c r="CA385" s="262">
        <f t="shared" si="226"/>
        <v>164.05716164644869</v>
      </c>
      <c r="CB385" s="262">
        <f t="shared" si="227"/>
        <v>54.02413133320136</v>
      </c>
      <c r="CC385" s="262">
        <f t="shared" si="228"/>
        <v>720.01828711016628</v>
      </c>
      <c r="CD385" s="262">
        <f t="shared" si="229"/>
        <v>38.959847081066421</v>
      </c>
      <c r="CE385" s="262">
        <f t="shared" si="230"/>
        <v>169.95461849038958</v>
      </c>
      <c r="CF385" s="262">
        <f t="shared" si="231"/>
        <v>197.31880115901245</v>
      </c>
      <c r="CG385" s="262">
        <f t="shared" si="232"/>
        <v>118.43657625951857</v>
      </c>
      <c r="CH385" s="262">
        <f t="shared" si="233"/>
        <v>84.980140217951728</v>
      </c>
      <c r="CI385" s="262">
        <f t="shared" si="234"/>
        <v>61.709544155870205</v>
      </c>
      <c r="CJ385" s="262">
        <f t="shared" si="235"/>
        <v>22.376008670887149</v>
      </c>
      <c r="CK385" s="262">
        <f t="shared" si="236"/>
        <v>10.010319668554779</v>
      </c>
      <c r="CL385" s="262">
        <f t="shared" si="237"/>
        <v>6.562194850596712</v>
      </c>
      <c r="CM385" s="262">
        <f t="shared" si="238"/>
        <v>9.7102365563186908</v>
      </c>
      <c r="CN385" s="262">
        <f>CD385*parameters!J$4+CE385*parameters!K$4+CF385*parameters!L$4+CG385*parameters!M$4+CH385*parameters!N$4+CI385*parameters!O$4+CJ385*parameters!P$4+CK385*parameters!Q$4+CL385*parameters!R$4+CM385*parameters!S$4</f>
        <v>57984.267105007297</v>
      </c>
      <c r="CO385" s="262">
        <f t="shared" si="239"/>
        <v>38439.747573267166</v>
      </c>
      <c r="CP385" s="262">
        <f t="shared" si="240"/>
        <v>9404.8603842878347</v>
      </c>
      <c r="CQ385" s="262">
        <f t="shared" si="241"/>
        <v>6741.9195980882423</v>
      </c>
      <c r="CR385" s="262">
        <f t="shared" si="242"/>
        <v>2869.6616658622288</v>
      </c>
      <c r="CS385" s="262">
        <f t="shared" si="243"/>
        <v>528.07788350182466</v>
      </c>
      <c r="CT385" s="349" t="s">
        <v>4859</v>
      </c>
      <c r="CU385" t="s">
        <v>4860</v>
      </c>
      <c r="CV385" t="s">
        <v>4861</v>
      </c>
      <c r="CW385">
        <v>122575</v>
      </c>
      <c r="CX385" s="262">
        <v>0.10122769811146237</v>
      </c>
      <c r="CY385">
        <v>8832</v>
      </c>
      <c r="CZ385">
        <v>0.92794615999999996</v>
      </c>
      <c r="DA385">
        <v>84201</v>
      </c>
      <c r="DB385">
        <v>36562</v>
      </c>
      <c r="DC385">
        <v>1167</v>
      </c>
      <c r="DD385">
        <v>475</v>
      </c>
      <c r="DE385">
        <v>97</v>
      </c>
      <c r="DF385">
        <v>76</v>
      </c>
      <c r="DG385">
        <v>78135</v>
      </c>
      <c r="DH385">
        <v>33927</v>
      </c>
      <c r="DI385">
        <v>1083</v>
      </c>
      <c r="DJ385">
        <v>441</v>
      </c>
      <c r="DK385">
        <v>91</v>
      </c>
      <c r="DL385">
        <v>73</v>
      </c>
      <c r="DM385" s="262">
        <v>6066</v>
      </c>
      <c r="DN385" s="262">
        <v>2635</v>
      </c>
      <c r="DO385" s="262">
        <v>84</v>
      </c>
      <c r="DP385" s="262">
        <v>34</v>
      </c>
      <c r="DQ385" s="262">
        <v>6</v>
      </c>
      <c r="DR385" s="262">
        <v>3</v>
      </c>
      <c r="DS385" s="262">
        <v>0.68693452987966552</v>
      </c>
      <c r="DT385" s="262">
        <v>0.29828268407097697</v>
      </c>
      <c r="DU385" s="262">
        <v>9.5207016112584131E-3</v>
      </c>
      <c r="DV385" s="262">
        <v>3.8751784621660207E-3</v>
      </c>
      <c r="DW385" s="262">
        <v>7.9135223332653479E-4</v>
      </c>
      <c r="DX385" s="262">
        <v>6.2002855394656332E-4</v>
      </c>
      <c r="DY385" s="262">
        <v>3782.62</v>
      </c>
      <c r="DZ385" s="262">
        <v>1533.48</v>
      </c>
      <c r="EA385" s="262">
        <v>10.55</v>
      </c>
      <c r="EB385" s="262">
        <v>313.68</v>
      </c>
      <c r="EC385" s="262">
        <v>50.47</v>
      </c>
      <c r="ED385" s="262">
        <v>66.23</v>
      </c>
      <c r="EE385" s="262">
        <f t="shared" si="208"/>
        <v>0.65704364924275183</v>
      </c>
      <c r="EF385" s="262">
        <f t="shared" si="209"/>
        <v>0.26636651189936472</v>
      </c>
      <c r="EG385" s="262">
        <f t="shared" si="210"/>
        <v>1.8325421267563308E-3</v>
      </c>
      <c r="EH385" s="262">
        <f t="shared" si="211"/>
        <v>5.4486427897718091E-2</v>
      </c>
      <c r="EI385" s="262">
        <f t="shared" si="212"/>
        <v>8.7666730935916596E-3</v>
      </c>
      <c r="EJ385" s="262">
        <f t="shared" si="213"/>
        <v>1.1504195739817232E-2</v>
      </c>
      <c r="EK385" s="262">
        <v>1.6942871999999999E-3</v>
      </c>
      <c r="EP385" s="262">
        <v>2.8237751960020646E-3</v>
      </c>
      <c r="EQ385" s="262">
        <v>9.9034122708828873E-2</v>
      </c>
      <c r="EU385" s="262">
        <v>2202.54</v>
      </c>
    </row>
    <row r="386" spans="1:151">
      <c r="A386" s="352">
        <v>15086</v>
      </c>
      <c r="B386" s="262">
        <v>15</v>
      </c>
      <c r="C386" s="262">
        <v>0</v>
      </c>
      <c r="D386" s="262">
        <v>86</v>
      </c>
      <c r="E386" s="262" t="s">
        <v>197</v>
      </c>
      <c r="F386" s="262" t="s">
        <v>2953</v>
      </c>
      <c r="G386" s="262" t="s">
        <v>2954</v>
      </c>
      <c r="H386" s="262" t="s">
        <v>2202</v>
      </c>
      <c r="I386" s="262">
        <v>1.5366795440250392E-3</v>
      </c>
      <c r="J386" s="262">
        <v>1.4895444361463779</v>
      </c>
      <c r="K386" s="262">
        <v>1.4491375141060776</v>
      </c>
      <c r="L386" s="262">
        <v>2.4370087104312725</v>
      </c>
      <c r="M386" s="262">
        <v>2.5792048929663607</v>
      </c>
      <c r="N386" s="262">
        <v>2.3279258400926999</v>
      </c>
      <c r="O386" s="262">
        <v>1.7127701375245579</v>
      </c>
      <c r="P386" s="262">
        <v>1.5354406130268199</v>
      </c>
      <c r="Q386" s="262">
        <v>1.2430886558627263</v>
      </c>
      <c r="R386" s="262">
        <v>1.5223880597014925</v>
      </c>
      <c r="S386" s="262">
        <v>1.5583333333333333</v>
      </c>
      <c r="T386" s="262">
        <v>1.5583333333333333</v>
      </c>
      <c r="U386">
        <v>8034</v>
      </c>
      <c r="V386">
        <v>6203</v>
      </c>
      <c r="W386">
        <v>4707</v>
      </c>
      <c r="X386">
        <v>2498</v>
      </c>
      <c r="Y386">
        <v>5677</v>
      </c>
      <c r="Z386">
        <v>1719</v>
      </c>
      <c r="AA386">
        <v>1320</v>
      </c>
      <c r="AB386">
        <v>0</v>
      </c>
      <c r="AC386">
        <v>11967</v>
      </c>
      <c r="AD386">
        <v>8989</v>
      </c>
      <c r="AE386">
        <v>11471</v>
      </c>
      <c r="AF386">
        <v>6226</v>
      </c>
      <c r="AG386">
        <v>9168</v>
      </c>
      <c r="AH386">
        <v>2324</v>
      </c>
      <c r="AI386" s="262">
        <v>2057</v>
      </c>
      <c r="AJ386" s="262">
        <v>0</v>
      </c>
      <c r="AK386" s="262">
        <v>0.76552720269619645</v>
      </c>
      <c r="AL386" s="262">
        <v>0.1116307861613591</v>
      </c>
      <c r="AM386" s="262">
        <v>8.033564894421899E-2</v>
      </c>
      <c r="AN386" s="262">
        <v>3.9514409519224157E-2</v>
      </c>
      <c r="AO386" s="262">
        <v>2.991952679001307E-3</v>
      </c>
      <c r="AP386" s="262">
        <v>3.7728379421603751E-2</v>
      </c>
      <c r="AQ386" s="262">
        <v>0.2140778716918387</v>
      </c>
      <c r="AR386" s="262">
        <v>0.24285912231041787</v>
      </c>
      <c r="AS386" s="262">
        <v>0.16136503097844376</v>
      </c>
      <c r="AT386" s="262">
        <v>0.14238207407114156</v>
      </c>
      <c r="AU386" s="262">
        <v>0.11150260298105663</v>
      </c>
      <c r="AV386" s="262">
        <v>4.3270848591618997E-2</v>
      </c>
      <c r="AW386" s="262">
        <v>1.9279874898553019E-2</v>
      </c>
      <c r="AX386" s="262">
        <v>1.1500623527781627E-2</v>
      </c>
      <c r="AY386" s="262">
        <v>1.6033571527544092E-2</v>
      </c>
      <c r="AZ386" s="262">
        <v>22260</v>
      </c>
      <c r="BA386" s="262">
        <v>3246</v>
      </c>
      <c r="BB386" s="262">
        <v>2336</v>
      </c>
      <c r="BC386" s="262">
        <v>1149</v>
      </c>
      <c r="BD386" s="262">
        <v>87</v>
      </c>
      <c r="BE386" s="262">
        <v>50519</v>
      </c>
      <c r="BF386" s="262">
        <v>1</v>
      </c>
      <c r="BG386" s="262">
        <v>2</v>
      </c>
      <c r="BH386" s="262">
        <v>3.7</v>
      </c>
      <c r="BI386" s="262">
        <v>9</v>
      </c>
      <c r="BJ386" s="262">
        <v>32</v>
      </c>
      <c r="BK386" s="262">
        <f t="shared" si="214"/>
        <v>50520</v>
      </c>
      <c r="BL386" s="262">
        <f t="shared" si="215"/>
        <v>1</v>
      </c>
      <c r="BM386" s="274">
        <f t="shared" si="216"/>
        <v>1.9794532750054437E-5</v>
      </c>
      <c r="BN386" s="262">
        <f t="shared" si="217"/>
        <v>1.1763699927779549E-3</v>
      </c>
      <c r="BO386" s="262">
        <f t="shared" si="204"/>
        <v>1.7154074557759397E-4</v>
      </c>
      <c r="BP386" s="262">
        <f t="shared" si="205"/>
        <v>1.2345014838855808E-4</v>
      </c>
      <c r="BQ386" s="262">
        <f t="shared" si="206"/>
        <v>6.0720984802420047E-5</v>
      </c>
      <c r="BR386" s="262">
        <f t="shared" si="207"/>
        <v>4.5976724785122224E-6</v>
      </c>
      <c r="BS386" s="262">
        <f t="shared" si="218"/>
        <v>125.87158922724117</v>
      </c>
      <c r="BT386" s="262">
        <f t="shared" si="219"/>
        <v>18.354859776802556</v>
      </c>
      <c r="BU386" s="262">
        <f t="shared" si="220"/>
        <v>13.209165877575714</v>
      </c>
      <c r="BV386" s="262">
        <f t="shared" si="221"/>
        <v>6.4971453738589453</v>
      </c>
      <c r="BW386" s="262">
        <f t="shared" si="222"/>
        <v>0.49195095520080778</v>
      </c>
      <c r="BX386" s="262">
        <f t="shared" si="223"/>
        <v>125.87158922724117</v>
      </c>
      <c r="BY386" s="262">
        <f t="shared" si="224"/>
        <v>36.709719553605112</v>
      </c>
      <c r="BZ386" s="262">
        <f t="shared" si="225"/>
        <v>48.873913747030144</v>
      </c>
      <c r="CA386" s="262">
        <f t="shared" si="226"/>
        <v>58.474308364730504</v>
      </c>
      <c r="CB386" s="262">
        <f t="shared" si="227"/>
        <v>15.742430566425849</v>
      </c>
      <c r="CC386" s="262">
        <f t="shared" si="228"/>
        <v>285.67196145903279</v>
      </c>
      <c r="CD386" s="262">
        <f t="shared" si="229"/>
        <v>10.777940152040152</v>
      </c>
      <c r="CE386" s="262">
        <f t="shared" si="230"/>
        <v>61.156045511182711</v>
      </c>
      <c r="CF386" s="262">
        <f t="shared" si="231"/>
        <v>69.378041828636228</v>
      </c>
      <c r="CG386" s="262">
        <f t="shared" si="232"/>
        <v>46.097464910509615</v>
      </c>
      <c r="CH386" s="262">
        <f t="shared" si="233"/>
        <v>40.674566376508302</v>
      </c>
      <c r="CI386" s="262">
        <f t="shared" si="234"/>
        <v>31.853167301386243</v>
      </c>
      <c r="CJ386" s="262">
        <f t="shared" si="235"/>
        <v>12.361268191164624</v>
      </c>
      <c r="CK386" s="262">
        <f t="shared" si="236"/>
        <v>5.5077196789544116</v>
      </c>
      <c r="CL386" s="262">
        <f t="shared" si="237"/>
        <v>3.2854056811832786</v>
      </c>
      <c r="CM386" s="262">
        <f t="shared" si="238"/>
        <v>4.5803418274672216</v>
      </c>
      <c r="CN386" s="262">
        <f>CD386*parameters!J$4+CE386*parameters!K$4+CF386*parameters!L$4+CG386*parameters!M$4+CH386*parameters!N$4+CI386*parameters!O$4+CJ386*parameters!P$4+CK386*parameters!Q$4+CL386*parameters!R$4+CM386*parameters!S$4</f>
        <v>24713.884625544029</v>
      </c>
      <c r="CO386" s="262">
        <f t="shared" si="239"/>
        <v>18919.150965149256</v>
      </c>
      <c r="CP386" s="262">
        <f t="shared" si="240"/>
        <v>2758.8303698506061</v>
      </c>
      <c r="CQ386" s="262">
        <f t="shared" si="241"/>
        <v>1985.4059593256361</v>
      </c>
      <c r="CR386" s="262">
        <f t="shared" si="242"/>
        <v>976.55455790460451</v>
      </c>
      <c r="CS386" s="262">
        <f t="shared" si="243"/>
        <v>73.94277331392567</v>
      </c>
      <c r="CT386" s="349" t="s">
        <v>4862</v>
      </c>
      <c r="CU386" t="s">
        <v>4863</v>
      </c>
      <c r="CV386" t="s">
        <v>4864</v>
      </c>
      <c r="CW386">
        <v>54310</v>
      </c>
      <c r="CX386" s="262">
        <v>4.485152995662673E-2</v>
      </c>
      <c r="CY386">
        <v>4035</v>
      </c>
      <c r="CZ386">
        <v>0.92570428999999999</v>
      </c>
      <c r="DA386">
        <v>37204</v>
      </c>
      <c r="DB386">
        <v>16425</v>
      </c>
      <c r="DC386">
        <v>367</v>
      </c>
      <c r="DD386">
        <v>252</v>
      </c>
      <c r="DE386">
        <v>32</v>
      </c>
      <c r="DF386">
        <v>27</v>
      </c>
      <c r="DG386">
        <v>34441</v>
      </c>
      <c r="DH386">
        <v>15205</v>
      </c>
      <c r="DI386">
        <v>340</v>
      </c>
      <c r="DJ386">
        <v>233</v>
      </c>
      <c r="DK386">
        <v>31</v>
      </c>
      <c r="DL386">
        <v>26</v>
      </c>
      <c r="DM386" s="262">
        <v>2763</v>
      </c>
      <c r="DN386" s="262">
        <v>1220</v>
      </c>
      <c r="DO386" s="262">
        <v>27</v>
      </c>
      <c r="DP386" s="262">
        <v>19</v>
      </c>
      <c r="DQ386" s="262">
        <v>1</v>
      </c>
      <c r="DR386" s="262">
        <v>1</v>
      </c>
      <c r="DS386" s="262">
        <v>0.68503038114527715</v>
      </c>
      <c r="DT386" s="262">
        <v>0.30243049162216901</v>
      </c>
      <c r="DU386" s="262">
        <v>6.7575032222426806E-3</v>
      </c>
      <c r="DV386" s="262">
        <v>4.6400294605045108E-3</v>
      </c>
      <c r="DW386" s="262">
        <v>5.8921009022279511E-4</v>
      </c>
      <c r="DX386" s="262">
        <v>4.971460136254833E-4</v>
      </c>
      <c r="DY386" s="262">
        <v>1675.99</v>
      </c>
      <c r="DZ386" s="262">
        <v>679.44</v>
      </c>
      <c r="EA386" s="262">
        <v>4.68</v>
      </c>
      <c r="EB386" s="262">
        <v>138.97999999999999</v>
      </c>
      <c r="EC386" s="262">
        <v>22.36</v>
      </c>
      <c r="ED386" s="262">
        <v>29.34</v>
      </c>
      <c r="EE386" s="262">
        <f t="shared" si="208"/>
        <v>0.65704742452338283</v>
      </c>
      <c r="EF386" s="262">
        <f t="shared" si="209"/>
        <v>0.2663645380450762</v>
      </c>
      <c r="EG386" s="262">
        <f t="shared" si="210"/>
        <v>1.8347257124263459E-3</v>
      </c>
      <c r="EH386" s="262">
        <f t="shared" si="211"/>
        <v>5.4485081092524264E-2</v>
      </c>
      <c r="EI386" s="262">
        <f t="shared" si="212"/>
        <v>8.7659117371480973E-3</v>
      </c>
      <c r="EJ386" s="262">
        <f t="shared" si="213"/>
        <v>1.1502318889442092E-2</v>
      </c>
      <c r="EK386" s="262">
        <v>7.5069239999999999E-4</v>
      </c>
      <c r="EP386" s="262">
        <v>1.1700411857639142E-3</v>
      </c>
      <c r="EQ386" s="262">
        <v>4.1035137120470126E-2</v>
      </c>
      <c r="EU386" s="262">
        <v>912.63</v>
      </c>
    </row>
    <row r="387" spans="1:151">
      <c r="A387" s="352">
        <v>15087</v>
      </c>
      <c r="B387" s="262">
        <v>15</v>
      </c>
      <c r="C387" s="262">
        <v>0</v>
      </c>
      <c r="D387" s="262">
        <v>87</v>
      </c>
      <c r="E387" s="262" t="s">
        <v>197</v>
      </c>
      <c r="F387" s="262" t="s">
        <v>2955</v>
      </c>
      <c r="G387" s="262" t="s">
        <v>2956</v>
      </c>
      <c r="H387" s="262" t="s">
        <v>2202</v>
      </c>
      <c r="I387" s="262">
        <v>2.3853464673862781E-3</v>
      </c>
      <c r="J387" s="262">
        <v>1.4469394227719632</v>
      </c>
      <c r="K387" s="262">
        <v>1.3967771016452557</v>
      </c>
      <c r="L387" s="262">
        <v>2.5088545398710207</v>
      </c>
      <c r="M387" s="262">
        <v>2.2737448033258714</v>
      </c>
      <c r="N387" s="262">
        <v>2.4394586894586894</v>
      </c>
      <c r="O387" s="262">
        <v>1.5801886792452831</v>
      </c>
      <c r="P387" s="262">
        <v>1.5254946727549468</v>
      </c>
      <c r="Q387" s="262">
        <v>1.2396768402154399</v>
      </c>
      <c r="R387" s="262">
        <v>1.2513368983957218</v>
      </c>
      <c r="S387" s="262">
        <v>1.8542713567839195</v>
      </c>
      <c r="T387" s="262">
        <v>1.8542713567839195</v>
      </c>
      <c r="U387">
        <v>15765</v>
      </c>
      <c r="V387">
        <v>8874</v>
      </c>
      <c r="W387">
        <v>9769</v>
      </c>
      <c r="X387">
        <v>4531</v>
      </c>
      <c r="Y387">
        <v>4324</v>
      </c>
      <c r="Z387">
        <v>1675</v>
      </c>
      <c r="AA387">
        <v>1095</v>
      </c>
      <c r="AB387">
        <v>0</v>
      </c>
      <c r="AC387">
        <v>22811</v>
      </c>
      <c r="AD387">
        <v>12395</v>
      </c>
      <c r="AE387">
        <v>24509</v>
      </c>
      <c r="AF387">
        <v>10535</v>
      </c>
      <c r="AG387">
        <v>6689</v>
      </c>
      <c r="AH387">
        <v>2083</v>
      </c>
      <c r="AI387" s="262">
        <v>2030</v>
      </c>
      <c r="AJ387" s="262">
        <v>0</v>
      </c>
      <c r="AK387" s="262">
        <v>0.74320402330682145</v>
      </c>
      <c r="AL387" s="262">
        <v>0.13778053481622615</v>
      </c>
      <c r="AM387" s="262">
        <v>7.5503467222012982E-2</v>
      </c>
      <c r="AN387" s="262">
        <v>3.9967210935596076E-2</v>
      </c>
      <c r="AO387" s="262">
        <v>3.5447637193433326E-3</v>
      </c>
      <c r="AP387" s="262">
        <v>4.053356173873613E-2</v>
      </c>
      <c r="AQ387" s="262">
        <v>0.21994936453754205</v>
      </c>
      <c r="AR387" s="262">
        <v>0.27703392072149235</v>
      </c>
      <c r="AS387" s="262">
        <v>0.17965512463629379</v>
      </c>
      <c r="AT387" s="262">
        <v>0.12993916186973334</v>
      </c>
      <c r="AU387" s="262">
        <v>8.7616984292929925E-2</v>
      </c>
      <c r="AV387" s="262">
        <v>3.1262989507626807E-2</v>
      </c>
      <c r="AW387" s="262">
        <v>1.4397097907823305E-2</v>
      </c>
      <c r="AX387" s="262">
        <v>8.6407779219306972E-3</v>
      </c>
      <c r="AY387" s="262">
        <v>1.09710168658916E-2</v>
      </c>
      <c r="AZ387" s="262">
        <v>33546</v>
      </c>
      <c r="BA387" s="262">
        <v>6219</v>
      </c>
      <c r="BB387" s="262">
        <v>3408</v>
      </c>
      <c r="BC387" s="262">
        <v>1804</v>
      </c>
      <c r="BD387" s="262">
        <v>160</v>
      </c>
      <c r="BE387" s="262">
        <v>79391</v>
      </c>
      <c r="BF387" s="262">
        <v>1</v>
      </c>
      <c r="BG387" s="262">
        <v>2</v>
      </c>
      <c r="BH387" s="262">
        <v>3.59</v>
      </c>
      <c r="BI387" s="262">
        <v>7.3</v>
      </c>
      <c r="BJ387" s="262">
        <v>50</v>
      </c>
      <c r="BK387" s="262">
        <f t="shared" si="214"/>
        <v>79388</v>
      </c>
      <c r="BL387" s="262">
        <f t="shared" si="215"/>
        <v>-3</v>
      </c>
      <c r="BM387" s="274">
        <f t="shared" si="216"/>
        <v>-3.7787658550717338E-5</v>
      </c>
      <c r="BN387" s="262">
        <f t="shared" si="217"/>
        <v>1.7727990915421957E-3</v>
      </c>
      <c r="BO387" s="262">
        <f t="shared" ref="BO387:BO414" si="244">BA387/SUM($AZ$3:$BD$414)</f>
        <v>3.2865431199847719E-4</v>
      </c>
      <c r="BP387" s="262">
        <f t="shared" ref="BP387:BP414" si="245">BB387/SUM($AZ$3:$BD$414)</f>
        <v>1.8010192881344432E-4</v>
      </c>
      <c r="BQ387" s="262">
        <f t="shared" ref="BQ387:BQ414" si="246">BC387/SUM($AZ$3:$BD$414)</f>
        <v>9.5335645416506326E-5</v>
      </c>
      <c r="BR387" s="262">
        <f t="shared" ref="BR387:BR414" si="247">BD387/SUM($AZ$3:$BD$414)</f>
        <v>8.4554896156546632E-6</v>
      </c>
      <c r="BS387" s="262">
        <f t="shared" si="218"/>
        <v>189.68950279501493</v>
      </c>
      <c r="BT387" s="262">
        <f t="shared" si="219"/>
        <v>35.166011383837059</v>
      </c>
      <c r="BU387" s="262">
        <f t="shared" si="220"/>
        <v>19.270906383038543</v>
      </c>
      <c r="BV387" s="262">
        <f t="shared" si="221"/>
        <v>10.200914059566177</v>
      </c>
      <c r="BW387" s="262">
        <f t="shared" si="222"/>
        <v>0.90473738887504895</v>
      </c>
      <c r="BX387" s="262">
        <f t="shared" si="223"/>
        <v>189.68950279501493</v>
      </c>
      <c r="BY387" s="262">
        <f t="shared" si="224"/>
        <v>70.332022767674118</v>
      </c>
      <c r="BZ387" s="262">
        <f t="shared" si="225"/>
        <v>69.182553915108372</v>
      </c>
      <c r="CA387" s="262">
        <f t="shared" si="226"/>
        <v>74.466672634833088</v>
      </c>
      <c r="CB387" s="262">
        <f t="shared" si="227"/>
        <v>45.236869443752447</v>
      </c>
      <c r="CC387" s="262">
        <f t="shared" si="228"/>
        <v>448.90762155638288</v>
      </c>
      <c r="CD387" s="262">
        <f t="shared" si="229"/>
        <v>18.19582479334484</v>
      </c>
      <c r="CE387" s="262">
        <f t="shared" si="230"/>
        <v>98.736946097385825</v>
      </c>
      <c r="CF387" s="262">
        <f t="shared" si="231"/>
        <v>124.36263844152467</v>
      </c>
      <c r="CG387" s="262">
        <f t="shared" si="232"/>
        <v>80.648554700894167</v>
      </c>
      <c r="CH387" s="262">
        <f t="shared" si="233"/>
        <v>58.330680101971829</v>
      </c>
      <c r="CI387" s="262">
        <f t="shared" si="234"/>
        <v>39.331932026882129</v>
      </c>
      <c r="CJ387" s="262">
        <f t="shared" si="235"/>
        <v>14.034194262610903</v>
      </c>
      <c r="CK387" s="262">
        <f t="shared" si="236"/>
        <v>6.4629669791153361</v>
      </c>
      <c r="CL387" s="262">
        <f t="shared" si="237"/>
        <v>3.8789110653308141</v>
      </c>
      <c r="CM387" s="262">
        <f t="shared" si="238"/>
        <v>4.9249730873223605</v>
      </c>
      <c r="CN387" s="262">
        <f>CD387*parameters!J$4+CE387*parameters!K$4+CF387*parameters!L$4+CG387*parameters!M$4+CH387*parameters!N$4+CI387*parameters!O$4+CJ387*parameters!P$4+CK387*parameters!Q$4+CL387*parameters!R$4+CM387*parameters!S$4</f>
        <v>36777.533385018396</v>
      </c>
      <c r="CO387" s="262">
        <f t="shared" si="239"/>
        <v>27333.210779046614</v>
      </c>
      <c r="CP387" s="262">
        <f t="shared" si="240"/>
        <v>5067.2282190094465</v>
      </c>
      <c r="CQ387" s="262">
        <f t="shared" si="241"/>
        <v>2776.8312864422246</v>
      </c>
      <c r="CR387" s="262">
        <f t="shared" si="242"/>
        <v>1469.8954344899571</v>
      </c>
      <c r="CS387" s="262">
        <f t="shared" si="243"/>
        <v>130.36766603015138</v>
      </c>
      <c r="CT387" s="349" t="s">
        <v>4865</v>
      </c>
      <c r="CU387" t="s">
        <v>4866</v>
      </c>
      <c r="CV387" t="s">
        <v>4867</v>
      </c>
      <c r="CW387">
        <v>79807</v>
      </c>
      <c r="CX387" s="262">
        <v>6.5908047343923942E-2</v>
      </c>
      <c r="CY387">
        <v>6121</v>
      </c>
      <c r="CZ387">
        <v>0.92330246999999999</v>
      </c>
      <c r="DA387">
        <v>56405</v>
      </c>
      <c r="DB387">
        <v>22499</v>
      </c>
      <c r="DC387">
        <v>442</v>
      </c>
      <c r="DD387">
        <v>371</v>
      </c>
      <c r="DE387">
        <v>42</v>
      </c>
      <c r="DF387">
        <v>43</v>
      </c>
      <c r="DG387">
        <v>52079</v>
      </c>
      <c r="DH387">
        <v>20771</v>
      </c>
      <c r="DI387">
        <v>411</v>
      </c>
      <c r="DJ387">
        <v>346</v>
      </c>
      <c r="DK387">
        <v>40</v>
      </c>
      <c r="DL387">
        <v>41</v>
      </c>
      <c r="DM387" s="262">
        <v>4326</v>
      </c>
      <c r="DN387" s="262">
        <v>1728</v>
      </c>
      <c r="DO387" s="262">
        <v>31</v>
      </c>
      <c r="DP387" s="262">
        <v>25</v>
      </c>
      <c r="DQ387" s="262">
        <v>2</v>
      </c>
      <c r="DR387" s="262">
        <v>2</v>
      </c>
      <c r="DS387" s="262">
        <v>0.70676757677897928</v>
      </c>
      <c r="DT387" s="262">
        <v>0.28191762627338451</v>
      </c>
      <c r="DU387" s="262">
        <v>5.5383612966281156E-3</v>
      </c>
      <c r="DV387" s="262">
        <v>4.6487150249978071E-3</v>
      </c>
      <c r="DW387" s="262">
        <v>5.2626962547144991E-4</v>
      </c>
      <c r="DX387" s="262">
        <v>5.3879985464934149E-4</v>
      </c>
      <c r="DY387" s="262">
        <v>2462.8200000000002</v>
      </c>
      <c r="DZ387" s="262">
        <v>998.42</v>
      </c>
      <c r="EA387" s="262">
        <v>6.87</v>
      </c>
      <c r="EB387" s="262">
        <v>204.22</v>
      </c>
      <c r="EC387" s="262">
        <v>32.86</v>
      </c>
      <c r="ED387" s="262">
        <v>43.11</v>
      </c>
      <c r="EE387" s="262">
        <f t="shared" ref="EE387:EE414" si="248">DY387/SUM($DY387:$ED387)</f>
        <v>0.6570498626043807</v>
      </c>
      <c r="EF387" s="262">
        <f t="shared" ref="EF387:EF414" si="249">DZ387/SUM($DY387:$ED387)</f>
        <v>0.26636608595896805</v>
      </c>
      <c r="EG387" s="262">
        <f t="shared" ref="EG387:EG414" si="250">EA387/SUM($DY387:$ED387)</f>
        <v>1.832830883333778E-3</v>
      </c>
      <c r="EH387" s="262">
        <f t="shared" ref="EH387:EH414" si="251">EB387/SUM($DY387:$ED387)</f>
        <v>5.4483365792492591E-2</v>
      </c>
      <c r="EI387" s="262">
        <f t="shared" ref="EI387:EI414" si="252">EC387/SUM($DY387:$ED387)</f>
        <v>8.7666408771976626E-3</v>
      </c>
      <c r="EJ387" s="262">
        <f t="shared" ref="EJ387:EJ414" si="253">ED387/SUM($DY387:$ED387)</f>
        <v>1.1501213883627244E-2</v>
      </c>
      <c r="EK387" s="262">
        <v>1.1031226E-3</v>
      </c>
      <c r="EP387" s="262">
        <v>1.8437477313457574E-3</v>
      </c>
      <c r="EQ387" s="262">
        <v>6.4663057926402687E-2</v>
      </c>
      <c r="EU387" s="262">
        <v>1438.12</v>
      </c>
    </row>
    <row r="388" spans="1:151">
      <c r="A388" s="352">
        <v>15088</v>
      </c>
      <c r="B388" s="262">
        <v>15</v>
      </c>
      <c r="C388" s="262">
        <v>0</v>
      </c>
      <c r="D388" s="262">
        <v>88</v>
      </c>
      <c r="E388" s="262" t="s">
        <v>197</v>
      </c>
      <c r="F388" s="262" t="s">
        <v>2957</v>
      </c>
      <c r="G388" s="262" t="s">
        <v>2958</v>
      </c>
      <c r="H388" s="262" t="s">
        <v>2202</v>
      </c>
      <c r="I388" s="262">
        <v>2.9016069552320932E-3</v>
      </c>
      <c r="J388" s="262">
        <v>1.5252611218568666</v>
      </c>
      <c r="K388" s="262">
        <v>1.6833661030279197</v>
      </c>
      <c r="L388" s="262">
        <v>2.709256477656778</v>
      </c>
      <c r="M388" s="262">
        <v>2.0803928701345944</v>
      </c>
      <c r="N388" s="262">
        <v>1.6999175597691674</v>
      </c>
      <c r="O388" s="262">
        <v>1.7676405733186329</v>
      </c>
      <c r="P388" s="262">
        <v>1.5774976017541456</v>
      </c>
      <c r="Q388" s="262">
        <v>1.2280538783093358</v>
      </c>
      <c r="R388" s="262">
        <v>1.2124265323257766</v>
      </c>
      <c r="S388" s="262">
        <v>1.4778067885117494</v>
      </c>
      <c r="T388" s="262">
        <v>1.4778067885117494</v>
      </c>
      <c r="U388">
        <v>12925</v>
      </c>
      <c r="V388">
        <v>12715</v>
      </c>
      <c r="W388">
        <v>10652</v>
      </c>
      <c r="X388">
        <v>3962</v>
      </c>
      <c r="Y388">
        <v>10925</v>
      </c>
      <c r="Z388">
        <v>3344</v>
      </c>
      <c r="AA388">
        <v>2107</v>
      </c>
      <c r="AB388">
        <v>0</v>
      </c>
      <c r="AC388">
        <v>19714</v>
      </c>
      <c r="AD388">
        <v>21404</v>
      </c>
      <c r="AE388">
        <v>28859</v>
      </c>
      <c r="AF388">
        <v>7781</v>
      </c>
      <c r="AG388">
        <v>17924</v>
      </c>
      <c r="AH388">
        <v>4088</v>
      </c>
      <c r="AI388" s="262">
        <v>3113</v>
      </c>
      <c r="AJ388" s="262">
        <v>0</v>
      </c>
      <c r="AK388" s="262">
        <v>0.73829818234801292</v>
      </c>
      <c r="AL388" s="262">
        <v>0.12730849087531418</v>
      </c>
      <c r="AM388" s="262">
        <v>8.8096018650056465E-2</v>
      </c>
      <c r="AN388" s="262">
        <v>4.307361672676939E-2</v>
      </c>
      <c r="AO388" s="262">
        <v>3.2236913998470113E-3</v>
      </c>
      <c r="AP388" s="262">
        <v>4.1181629724126936E-2</v>
      </c>
      <c r="AQ388" s="262">
        <v>0.23181111465476001</v>
      </c>
      <c r="AR388" s="262">
        <v>0.24268457981183225</v>
      </c>
      <c r="AS388" s="262">
        <v>0.16889252112900655</v>
      </c>
      <c r="AT388" s="262">
        <v>0.14005940041460693</v>
      </c>
      <c r="AU388" s="262">
        <v>0.1014889969701802</v>
      </c>
      <c r="AV388" s="262">
        <v>3.5959177164726519E-2</v>
      </c>
      <c r="AW388" s="262">
        <v>1.5278663690001595E-2</v>
      </c>
      <c r="AX388" s="262">
        <v>9.079492903843087E-3</v>
      </c>
      <c r="AY388" s="262">
        <v>1.3564423536915962E-2</v>
      </c>
      <c r="AZ388" s="262">
        <v>40537</v>
      </c>
      <c r="BA388" s="262">
        <v>6990</v>
      </c>
      <c r="BB388" s="262">
        <v>4837</v>
      </c>
      <c r="BC388" s="262">
        <v>2365</v>
      </c>
      <c r="BD388" s="262">
        <v>177</v>
      </c>
      <c r="BE388" s="262">
        <v>100336</v>
      </c>
      <c r="BF388" s="262">
        <v>1</v>
      </c>
      <c r="BG388" s="262">
        <v>2</v>
      </c>
      <c r="BH388" s="262">
        <v>3.5</v>
      </c>
      <c r="BI388" s="262">
        <v>8.9</v>
      </c>
      <c r="BJ388" s="262">
        <v>44</v>
      </c>
      <c r="BK388" s="262">
        <f t="shared" ref="BK388:BK414" si="254">ROUND(AZ388+BA388*2+BB388*BH388+BC388*BI388+BD388*BJ388,0)</f>
        <v>100283</v>
      </c>
      <c r="BL388" s="262">
        <f t="shared" ref="BL388:BL414" si="255">BK388-BE388</f>
        <v>-53</v>
      </c>
      <c r="BM388" s="274">
        <f t="shared" ref="BM388:BM414" si="256">BL388/BE388</f>
        <v>-5.282251634508053E-4</v>
      </c>
      <c r="BN388" s="262">
        <f t="shared" ref="BN388:BN414" si="257">AZ388/SUM($AZ$3:$BD$414)</f>
        <v>2.1422511409362067E-3</v>
      </c>
      <c r="BO388" s="262">
        <f t="shared" si="244"/>
        <v>3.693992025839131E-4</v>
      </c>
      <c r="BP388" s="262">
        <f t="shared" si="245"/>
        <v>2.5562002044326001E-4</v>
      </c>
      <c r="BQ388" s="262">
        <f t="shared" si="246"/>
        <v>1.2498270588139548E-4</v>
      </c>
      <c r="BR388" s="262">
        <f t="shared" si="247"/>
        <v>9.353885387317971E-6</v>
      </c>
      <c r="BS388" s="262">
        <f t="shared" ref="BS388:BS414" si="258">BN388*107000</f>
        <v>229.2208720801741</v>
      </c>
      <c r="BT388" s="262">
        <f t="shared" ref="BT388:BT414" si="259">BO388*107000</f>
        <v>39.5257146764787</v>
      </c>
      <c r="BU388" s="262">
        <f t="shared" ref="BU388:BU414" si="260">BP388*107000</f>
        <v>27.35134218742882</v>
      </c>
      <c r="BV388" s="262">
        <f t="shared" ref="BV388:BV414" si="261">BQ388*107000</f>
        <v>13.373149529309316</v>
      </c>
      <c r="BW388" s="262">
        <f t="shared" ref="BW388:BW414" si="262">BR388*107000</f>
        <v>1.0008657364430229</v>
      </c>
      <c r="BX388" s="262">
        <f t="shared" ref="BX388:BX414" si="263">BS388*BF388</f>
        <v>229.2208720801741</v>
      </c>
      <c r="BY388" s="262">
        <f t="shared" ref="BY388:BY414" si="264">BT388*BG388</f>
        <v>79.051429352957399</v>
      </c>
      <c r="BZ388" s="262">
        <f t="shared" ref="BZ388:BZ414" si="265">BU388*BH388</f>
        <v>95.729697656000866</v>
      </c>
      <c r="CA388" s="262">
        <f t="shared" ref="CA388:CA414" si="266">BV388*BI388</f>
        <v>119.02103081085292</v>
      </c>
      <c r="CB388" s="262">
        <f t="shared" ref="CB388:CB414" si="267">BW388*BJ388</f>
        <v>44.03809240349301</v>
      </c>
      <c r="CC388" s="262">
        <f t="shared" ref="CC388:CC414" si="268">SUM(BX388:CB388)</f>
        <v>567.06112230347833</v>
      </c>
      <c r="CD388" s="262">
        <f t="shared" ref="CD388:CD414" si="269">$CC388*AP388</f>
        <v>23.352501169649702</v>
      </c>
      <c r="CE388" s="262">
        <f t="shared" ref="CE388:CE414" si="270">$CC388*AQ388</f>
        <v>131.4510708385485</v>
      </c>
      <c r="CF388" s="262">
        <f t="shared" ref="CF388:CF414" si="271">$CC388*AR388</f>
        <v>137.61699019384565</v>
      </c>
      <c r="CG388" s="262">
        <f t="shared" ref="CG388:CG414" si="272">$CC388*AS388</f>
        <v>95.772382580078371</v>
      </c>
      <c r="CH388" s="262">
        <f t="shared" ref="CH388:CH414" si="273">$CC388*AT388</f>
        <v>79.422240788259259</v>
      </c>
      <c r="CI388" s="262">
        <f t="shared" ref="CI388:CI414" si="274">$CC388*AU388</f>
        <v>57.550464523364695</v>
      </c>
      <c r="CJ388" s="262">
        <f t="shared" ref="CJ388:CJ414" si="275">$CC388*AV388</f>
        <v>20.391051360139429</v>
      </c>
      <c r="CK388" s="262">
        <f t="shared" ref="CK388:CK414" si="276">$CC388*AW388</f>
        <v>8.6639361793497081</v>
      </c>
      <c r="CL388" s="262">
        <f t="shared" ref="CL388:CL414" si="277">$CC388*AX388</f>
        <v>5.1486274359997282</v>
      </c>
      <c r="CM388" s="262">
        <f t="shared" ref="CM388:CM414" si="278">$CC388*AY388</f>
        <v>7.6918572342432823</v>
      </c>
      <c r="CN388" s="262">
        <f>CD388*parameters!J$4+CE388*parameters!K$4+CF388*parameters!L$4+CG388*parameters!M$4+CH388*parameters!N$4+CI388*parameters!O$4+CJ388*parameters!P$4+CK388*parameters!Q$4+CL388*parameters!R$4+CM388*parameters!S$4</f>
        <v>47409.816090719309</v>
      </c>
      <c r="CO388" s="262">
        <f t="shared" ref="CO388:CO414" si="279">$CN388*AK388</f>
        <v>35002.581045231644</v>
      </c>
      <c r="CP388" s="262">
        <f t="shared" ref="CP388:CP414" si="280">$CN388*AL388</f>
        <v>6035.6721391856627</v>
      </c>
      <c r="CQ388" s="262">
        <f t="shared" ref="CQ388:CQ414" si="281">$CN388*AM388</f>
        <v>4176.6160425237549</v>
      </c>
      <c r="CR388" s="262">
        <f t="shared" ref="CR388:CR414" si="282">$CN388*AN388</f>
        <v>2042.1122473782677</v>
      </c>
      <c r="CS388" s="262">
        <f t="shared" ref="CS388:CS414" si="283">$CN388*AO388</f>
        <v>152.83461639998029</v>
      </c>
      <c r="CT388" s="349" t="s">
        <v>4868</v>
      </c>
      <c r="CU388" t="s">
        <v>4869</v>
      </c>
      <c r="CV388" t="s">
        <v>4870</v>
      </c>
      <c r="CW388">
        <v>113461</v>
      </c>
      <c r="CX388" s="262">
        <v>9.3700965575562983E-2</v>
      </c>
      <c r="CY388">
        <v>9524</v>
      </c>
      <c r="CZ388">
        <v>0.91605926000000004</v>
      </c>
      <c r="DA388">
        <v>80960</v>
      </c>
      <c r="DB388">
        <v>30685</v>
      </c>
      <c r="DC388">
        <v>974</v>
      </c>
      <c r="DD388">
        <v>682</v>
      </c>
      <c r="DE388">
        <v>89</v>
      </c>
      <c r="DF388">
        <v>68</v>
      </c>
      <c r="DG388">
        <v>74166</v>
      </c>
      <c r="DH388">
        <v>28109</v>
      </c>
      <c r="DI388">
        <v>894</v>
      </c>
      <c r="DJ388">
        <v>626</v>
      </c>
      <c r="DK388">
        <v>85</v>
      </c>
      <c r="DL388">
        <v>65</v>
      </c>
      <c r="DM388" s="262">
        <v>6794</v>
      </c>
      <c r="DN388" s="262">
        <v>2576</v>
      </c>
      <c r="DO388" s="262">
        <v>80</v>
      </c>
      <c r="DP388" s="262">
        <v>56</v>
      </c>
      <c r="DQ388" s="262">
        <v>4</v>
      </c>
      <c r="DR388" s="262">
        <v>3</v>
      </c>
      <c r="DS388" s="262">
        <v>0.71354914904680899</v>
      </c>
      <c r="DT388" s="262">
        <v>0.27044535126607383</v>
      </c>
      <c r="DU388" s="262">
        <v>8.5844475194119564E-3</v>
      </c>
      <c r="DV388" s="262">
        <v>6.010875983818228E-3</v>
      </c>
      <c r="DW388" s="262">
        <v>7.8441050228712946E-4</v>
      </c>
      <c r="DX388" s="262">
        <v>5.9932487815196416E-4</v>
      </c>
      <c r="DY388" s="262">
        <v>3501.37</v>
      </c>
      <c r="DZ388" s="262">
        <v>1419.46</v>
      </c>
      <c r="EA388" s="262">
        <v>9.77</v>
      </c>
      <c r="EB388" s="262">
        <v>290.35000000000002</v>
      </c>
      <c r="EC388" s="262">
        <v>46.72</v>
      </c>
      <c r="ED388" s="262">
        <v>61.29</v>
      </c>
      <c r="EE388" s="262">
        <f t="shared" si="248"/>
        <v>0.65704565243499657</v>
      </c>
      <c r="EF388" s="262">
        <f t="shared" si="249"/>
        <v>0.26636717108028579</v>
      </c>
      <c r="EG388" s="262">
        <f t="shared" si="250"/>
        <v>1.8333783702636159E-3</v>
      </c>
      <c r="EH388" s="262">
        <f t="shared" si="251"/>
        <v>5.4485302948417698E-2</v>
      </c>
      <c r="EI388" s="262">
        <f t="shared" si="252"/>
        <v>8.7671890950579458E-3</v>
      </c>
      <c r="EJ388" s="262">
        <f t="shared" si="253"/>
        <v>1.15013060709782E-2</v>
      </c>
      <c r="EK388" s="262">
        <v>1.5683086E-3</v>
      </c>
      <c r="EP388" s="262">
        <v>2.3897395233663955E-3</v>
      </c>
      <c r="EQ388" s="262">
        <v>8.3811826640548481E-2</v>
      </c>
      <c r="EU388" s="262">
        <v>1864</v>
      </c>
    </row>
    <row r="389" spans="1:151">
      <c r="A389" s="352">
        <v>15089</v>
      </c>
      <c r="B389" s="262">
        <v>15</v>
      </c>
      <c r="C389" s="262">
        <v>0</v>
      </c>
      <c r="D389" s="262">
        <v>89</v>
      </c>
      <c r="E389" s="262" t="s">
        <v>197</v>
      </c>
      <c r="F389" s="262" t="s">
        <v>2959</v>
      </c>
      <c r="G389" s="262" t="s">
        <v>2960</v>
      </c>
      <c r="H389" s="262" t="s">
        <v>2202</v>
      </c>
      <c r="I389" s="262">
        <v>3.0059265583652324E-3</v>
      </c>
      <c r="J389" s="262">
        <v>1.7408982983775227</v>
      </c>
      <c r="K389" s="262">
        <v>1.7434435575826681</v>
      </c>
      <c r="L389" s="262">
        <v>3.0590266176634371</v>
      </c>
      <c r="M389" s="262">
        <v>3.4720161834120029</v>
      </c>
      <c r="N389" s="262">
        <v>2.5785123966942147</v>
      </c>
      <c r="O389" s="262">
        <v>1.9247648902821317</v>
      </c>
      <c r="P389" s="262">
        <v>1.8293210711387611</v>
      </c>
      <c r="Q389" s="262">
        <v>1.3339449541284403</v>
      </c>
      <c r="R389" s="262">
        <v>1.3854415274463008</v>
      </c>
      <c r="S389" s="262">
        <v>1.6793650793650794</v>
      </c>
      <c r="T389" s="262">
        <v>1.6793650793650794</v>
      </c>
      <c r="U389">
        <v>20216</v>
      </c>
      <c r="V389">
        <v>14032</v>
      </c>
      <c r="W389">
        <v>8979</v>
      </c>
      <c r="X389">
        <v>4297</v>
      </c>
      <c r="Y389">
        <v>6568</v>
      </c>
      <c r="Z389">
        <v>2473</v>
      </c>
      <c r="AA389">
        <v>1733</v>
      </c>
      <c r="AB389">
        <v>0</v>
      </c>
      <c r="AC389">
        <v>35194</v>
      </c>
      <c r="AD389">
        <v>24464</v>
      </c>
      <c r="AE389">
        <v>27467</v>
      </c>
      <c r="AF389">
        <v>13730</v>
      </c>
      <c r="AG389">
        <v>12289</v>
      </c>
      <c r="AH389">
        <v>3342</v>
      </c>
      <c r="AI389" s="262">
        <v>2910</v>
      </c>
      <c r="AJ389" s="262">
        <v>0</v>
      </c>
      <c r="AK389" s="262">
        <v>0.69525316455696207</v>
      </c>
      <c r="AL389" s="262">
        <v>0.12438466947960619</v>
      </c>
      <c r="AM389" s="262">
        <v>0.11867088607594936</v>
      </c>
      <c r="AN389" s="262">
        <v>5.6522503516174404E-2</v>
      </c>
      <c r="AO389" s="262">
        <v>5.1687763713080172E-3</v>
      </c>
      <c r="AP389" s="262">
        <v>5.626629064649831E-2</v>
      </c>
      <c r="AQ389" s="262">
        <v>0.28108362175789431</v>
      </c>
      <c r="AR389" s="262">
        <v>0.25930863564500278</v>
      </c>
      <c r="AS389" s="262">
        <v>0.15836431226765799</v>
      </c>
      <c r="AT389" s="262">
        <v>0.11247275990257659</v>
      </c>
      <c r="AU389" s="262">
        <v>7.6904670341409215E-2</v>
      </c>
      <c r="AV389" s="262">
        <v>2.7193094902362946E-2</v>
      </c>
      <c r="AW389" s="262">
        <v>1.1767722086911934E-2</v>
      </c>
      <c r="AX389" s="262">
        <v>6.9820108533094052E-3</v>
      </c>
      <c r="AY389" s="262">
        <v>9.6568815963765323E-3</v>
      </c>
      <c r="AZ389" s="262">
        <v>39546</v>
      </c>
      <c r="BA389" s="262">
        <v>7075</v>
      </c>
      <c r="BB389" s="262">
        <v>6750</v>
      </c>
      <c r="BC389" s="262">
        <v>3215</v>
      </c>
      <c r="BD389" s="262">
        <v>294</v>
      </c>
      <c r="BE389" s="262">
        <v>117015</v>
      </c>
      <c r="BF389" s="262">
        <v>1</v>
      </c>
      <c r="BG389" s="262">
        <v>2</v>
      </c>
      <c r="BH389" s="262">
        <v>3.61</v>
      </c>
      <c r="BI389" s="262">
        <v>9.8000000000000007</v>
      </c>
      <c r="BJ389" s="262">
        <v>25</v>
      </c>
      <c r="BK389" s="262">
        <f t="shared" si="254"/>
        <v>116921</v>
      </c>
      <c r="BL389" s="262">
        <f t="shared" si="255"/>
        <v>-94</v>
      </c>
      <c r="BM389" s="274">
        <f t="shared" si="256"/>
        <v>-8.0331581421185319E-4</v>
      </c>
      <c r="BN389" s="262">
        <f t="shared" si="257"/>
        <v>2.0898799521292455E-3</v>
      </c>
      <c r="BO389" s="262">
        <f t="shared" si="244"/>
        <v>3.7389118144222962E-4</v>
      </c>
      <c r="BP389" s="262">
        <f t="shared" si="245"/>
        <v>3.5671596816043107E-4</v>
      </c>
      <c r="BQ389" s="262">
        <f t="shared" si="246"/>
        <v>1.6990249446456086E-4</v>
      </c>
      <c r="BR389" s="262">
        <f t="shared" si="247"/>
        <v>1.5536962168765443E-5</v>
      </c>
      <c r="BS389" s="262">
        <f t="shared" si="258"/>
        <v>223.61715487782925</v>
      </c>
      <c r="BT389" s="262">
        <f t="shared" si="259"/>
        <v>40.006356414318567</v>
      </c>
      <c r="BU389" s="262">
        <f t="shared" si="260"/>
        <v>38.168608593166127</v>
      </c>
      <c r="BV389" s="262">
        <f t="shared" si="261"/>
        <v>18.179566907708011</v>
      </c>
      <c r="BW389" s="262">
        <f t="shared" si="262"/>
        <v>1.6624549520579024</v>
      </c>
      <c r="BX389" s="262">
        <f t="shared" si="263"/>
        <v>223.61715487782925</v>
      </c>
      <c r="BY389" s="262">
        <f t="shared" si="264"/>
        <v>80.012712828637135</v>
      </c>
      <c r="BZ389" s="262">
        <f t="shared" si="265"/>
        <v>137.7886770213297</v>
      </c>
      <c r="CA389" s="262">
        <f t="shared" si="266"/>
        <v>178.15975569553854</v>
      </c>
      <c r="CB389" s="262">
        <f t="shared" si="267"/>
        <v>41.561373801447559</v>
      </c>
      <c r="CC389" s="262">
        <f t="shared" si="268"/>
        <v>661.1396742247822</v>
      </c>
      <c r="CD389" s="262">
        <f t="shared" si="269"/>
        <v>37.199877067862801</v>
      </c>
      <c r="CE389" s="262">
        <f t="shared" si="270"/>
        <v>185.83553411893615</v>
      </c>
      <c r="CF389" s="262">
        <f t="shared" si="271"/>
        <v>171.43922689400989</v>
      </c>
      <c r="CG389" s="262">
        <f t="shared" si="272"/>
        <v>104.70092982147108</v>
      </c>
      <c r="CH389" s="262">
        <f t="shared" si="273"/>
        <v>74.36020384115163</v>
      </c>
      <c r="CI389" s="262">
        <f t="shared" si="274"/>
        <v>50.84472869588356</v>
      </c>
      <c r="CJ389" s="262">
        <f t="shared" si="275"/>
        <v>17.978433904911824</v>
      </c>
      <c r="CK389" s="262">
        <f t="shared" si="276"/>
        <v>7.7801079469087302</v>
      </c>
      <c r="CL389" s="262">
        <f t="shared" si="277"/>
        <v>4.6160843809908734</v>
      </c>
      <c r="CM389" s="262">
        <f t="shared" si="278"/>
        <v>6.3845475526556754</v>
      </c>
      <c r="CN389" s="262">
        <f>CD389*parameters!J$4+CE389*parameters!K$4+CF389*parameters!L$4+CG389*parameters!M$4+CH389*parameters!N$4+CI389*parameters!O$4+CJ389*parameters!P$4+CK389*parameters!Q$4+CL389*parameters!R$4+CM389*parameters!S$4</f>
        <v>50917.133985164342</v>
      </c>
      <c r="CO389" s="262">
        <f t="shared" si="279"/>
        <v>35400.298533356348</v>
      </c>
      <c r="CP389" s="262">
        <f t="shared" si="280"/>
        <v>6333.3108815934902</v>
      </c>
      <c r="CQ389" s="262">
        <f t="shared" si="281"/>
        <v>6042.381406467287</v>
      </c>
      <c r="CR389" s="262">
        <f t="shared" si="282"/>
        <v>2877.963884709975</v>
      </c>
      <c r="CS389" s="262">
        <f t="shared" si="283"/>
        <v>263.17927903724188</v>
      </c>
      <c r="CT389" s="349" t="s">
        <v>4871</v>
      </c>
      <c r="CU389" t="s">
        <v>4872</v>
      </c>
      <c r="CV389" t="s">
        <v>4873</v>
      </c>
      <c r="CW389">
        <v>105119</v>
      </c>
      <c r="CX389" s="262">
        <v>8.6811783787712121E-2</v>
      </c>
      <c r="CY389">
        <v>7568</v>
      </c>
      <c r="CZ389">
        <v>0.92800539999999998</v>
      </c>
      <c r="DA389">
        <v>76159</v>
      </c>
      <c r="DB389">
        <v>27393</v>
      </c>
      <c r="DC389">
        <v>946</v>
      </c>
      <c r="DD389">
        <v>530</v>
      </c>
      <c r="DE389">
        <v>44</v>
      </c>
      <c r="DF389">
        <v>44</v>
      </c>
      <c r="DG389">
        <v>70675</v>
      </c>
      <c r="DH389">
        <v>25421</v>
      </c>
      <c r="DI389">
        <v>877</v>
      </c>
      <c r="DJ389">
        <v>492</v>
      </c>
      <c r="DK389">
        <v>41</v>
      </c>
      <c r="DL389">
        <v>41</v>
      </c>
      <c r="DM389" s="262">
        <v>5484</v>
      </c>
      <c r="DN389" s="262">
        <v>1972</v>
      </c>
      <c r="DO389" s="262">
        <v>69</v>
      </c>
      <c r="DP389" s="262">
        <v>38</v>
      </c>
      <c r="DQ389" s="262">
        <v>3</v>
      </c>
      <c r="DR389" s="262">
        <v>3</v>
      </c>
      <c r="DS389" s="262">
        <v>0.72450270645649217</v>
      </c>
      <c r="DT389" s="262">
        <v>0.26059037852338779</v>
      </c>
      <c r="DU389" s="262">
        <v>8.9993245750054698E-3</v>
      </c>
      <c r="DV389" s="262">
        <v>5.0419048887451363E-3</v>
      </c>
      <c r="DW389" s="262">
        <v>4.1857323604676606E-4</v>
      </c>
      <c r="DX389" s="262">
        <v>4.1857323604676606E-4</v>
      </c>
      <c r="DY389" s="262">
        <v>3243.94</v>
      </c>
      <c r="DZ389" s="262">
        <v>1315.1</v>
      </c>
      <c r="EA389" s="262">
        <v>9.0500000000000007</v>
      </c>
      <c r="EB389" s="262">
        <v>269</v>
      </c>
      <c r="EC389" s="262">
        <v>43.29</v>
      </c>
      <c r="ED389" s="262">
        <v>56.79</v>
      </c>
      <c r="EE389" s="262">
        <f t="shared" si="248"/>
        <v>0.65704442018403253</v>
      </c>
      <c r="EF389" s="262">
        <f t="shared" si="249"/>
        <v>0.26636716985641568</v>
      </c>
      <c r="EG389" s="262">
        <f t="shared" si="250"/>
        <v>1.8330339040381434E-3</v>
      </c>
      <c r="EH389" s="262">
        <f t="shared" si="251"/>
        <v>5.4484654164227687E-2</v>
      </c>
      <c r="EI389" s="262">
        <f t="shared" si="252"/>
        <v>8.7681809619680907E-3</v>
      </c>
      <c r="EJ389" s="262">
        <f t="shared" si="253"/>
        <v>1.1502540929317807E-2</v>
      </c>
      <c r="EK389" s="262">
        <v>1.4530026999999999E-3</v>
      </c>
      <c r="EP389" s="262">
        <v>2.5615011555230453E-3</v>
      </c>
      <c r="EQ389" s="262">
        <v>8.9835770253253108E-2</v>
      </c>
      <c r="EU389" s="262">
        <v>1997.97</v>
      </c>
    </row>
    <row r="390" spans="1:151">
      <c r="A390" s="352">
        <v>15090</v>
      </c>
      <c r="B390" s="262">
        <v>15</v>
      </c>
      <c r="C390" s="262">
        <v>0</v>
      </c>
      <c r="D390" s="262">
        <v>90</v>
      </c>
      <c r="E390" s="262" t="s">
        <v>197</v>
      </c>
      <c r="F390" s="262" t="s">
        <v>2961</v>
      </c>
      <c r="G390" s="262" t="s">
        <v>2962</v>
      </c>
      <c r="H390" s="262" t="s">
        <v>2202</v>
      </c>
      <c r="I390" s="262">
        <v>1.8434024298329122E-3</v>
      </c>
      <c r="J390" s="262">
        <v>1.5969811320754717</v>
      </c>
      <c r="K390" s="262">
        <v>1.5137081140958184</v>
      </c>
      <c r="L390" s="262">
        <v>2.7839381101491987</v>
      </c>
      <c r="M390" s="262">
        <v>3.8820414058738564</v>
      </c>
      <c r="N390" s="262">
        <v>2.7449392712550607</v>
      </c>
      <c r="O390" s="262">
        <v>1.4135446685878963</v>
      </c>
      <c r="P390" s="262">
        <v>1.343668407310705</v>
      </c>
      <c r="Q390" s="262">
        <v>1.2540716612377849</v>
      </c>
      <c r="R390" s="262">
        <v>1.3134796238244515</v>
      </c>
      <c r="S390" s="262">
        <v>1.4716157205240175</v>
      </c>
      <c r="T390" s="262">
        <v>1.4716157205240175</v>
      </c>
      <c r="U390">
        <v>11925</v>
      </c>
      <c r="V390">
        <v>7222</v>
      </c>
      <c r="W390">
        <v>5429</v>
      </c>
      <c r="X390">
        <v>3065</v>
      </c>
      <c r="Y390">
        <v>5146</v>
      </c>
      <c r="Z390">
        <v>1866</v>
      </c>
      <c r="AA390">
        <v>1260</v>
      </c>
      <c r="AB390">
        <v>0</v>
      </c>
      <c r="AC390">
        <v>19044</v>
      </c>
      <c r="AD390">
        <v>10932</v>
      </c>
      <c r="AE390">
        <v>15114</v>
      </c>
      <c r="AF390">
        <v>10775</v>
      </c>
      <c r="AG390">
        <v>7060</v>
      </c>
      <c r="AH390">
        <v>2378</v>
      </c>
      <c r="AI390" s="262">
        <v>1854</v>
      </c>
      <c r="AJ390" s="262">
        <v>0</v>
      </c>
      <c r="AK390" s="262">
        <v>0.73800240811880058</v>
      </c>
      <c r="AL390" s="262">
        <v>0.12390344590333123</v>
      </c>
      <c r="AM390" s="262">
        <v>8.7867668138294816E-2</v>
      </c>
      <c r="AN390" s="262">
        <v>4.4836878619345218E-2</v>
      </c>
      <c r="AO390" s="262">
        <v>5.3895992202281978E-3</v>
      </c>
      <c r="AP390" s="262">
        <v>5.2163315051797686E-2</v>
      </c>
      <c r="AQ390" s="262">
        <v>0.21543266301035954</v>
      </c>
      <c r="AR390" s="262">
        <v>0.25767824497257769</v>
      </c>
      <c r="AS390" s="262">
        <v>0.15802864107251677</v>
      </c>
      <c r="AT390" s="262">
        <v>0.12944850700792199</v>
      </c>
      <c r="AU390" s="262">
        <v>9.7120658135283366E-2</v>
      </c>
      <c r="AV390" s="262">
        <v>4.148385131017672E-2</v>
      </c>
      <c r="AW390" s="262">
        <v>1.7687385740402194E-2</v>
      </c>
      <c r="AX390" s="262">
        <v>1.2873248019500304E-2</v>
      </c>
      <c r="AY390" s="262">
        <v>1.8083485679463742E-2</v>
      </c>
      <c r="AZ390" s="262">
        <v>25743</v>
      </c>
      <c r="BA390" s="262">
        <v>4322</v>
      </c>
      <c r="BB390" s="262">
        <v>3065</v>
      </c>
      <c r="BC390" s="262">
        <v>1564</v>
      </c>
      <c r="BD390" s="262">
        <v>188</v>
      </c>
      <c r="BE390" s="262">
        <v>65640</v>
      </c>
      <c r="BF390" s="262">
        <v>1</v>
      </c>
      <c r="BG390" s="262">
        <v>2</v>
      </c>
      <c r="BH390" s="262">
        <v>3.8</v>
      </c>
      <c r="BI390" s="262">
        <v>7.2</v>
      </c>
      <c r="BJ390" s="262">
        <v>44</v>
      </c>
      <c r="BK390" s="262">
        <f t="shared" si="254"/>
        <v>65567</v>
      </c>
      <c r="BL390" s="262">
        <f t="shared" si="255"/>
        <v>-73</v>
      </c>
      <c r="BM390" s="274">
        <f t="shared" si="256"/>
        <v>-1.1121267519804997E-3</v>
      </c>
      <c r="BN390" s="262">
        <f t="shared" si="257"/>
        <v>1.3604354323487374E-3</v>
      </c>
      <c r="BO390" s="262">
        <f t="shared" si="244"/>
        <v>2.2840391324287159E-4</v>
      </c>
      <c r="BP390" s="262">
        <f t="shared" si="245"/>
        <v>1.6197547294988463E-4</v>
      </c>
      <c r="BQ390" s="262">
        <f t="shared" si="246"/>
        <v>8.265241099302433E-5</v>
      </c>
      <c r="BR390" s="262">
        <f t="shared" si="247"/>
        <v>9.935200298394228E-6</v>
      </c>
      <c r="BS390" s="262">
        <f t="shared" si="258"/>
        <v>145.5665912613149</v>
      </c>
      <c r="BT390" s="262">
        <f t="shared" si="259"/>
        <v>24.439218716987259</v>
      </c>
      <c r="BU390" s="262">
        <f t="shared" si="260"/>
        <v>17.331375605637653</v>
      </c>
      <c r="BV390" s="262">
        <f t="shared" si="261"/>
        <v>8.8438079762536042</v>
      </c>
      <c r="BW390" s="262">
        <f t="shared" si="262"/>
        <v>1.0630664319281824</v>
      </c>
      <c r="BX390" s="262">
        <f t="shared" si="263"/>
        <v>145.5665912613149</v>
      </c>
      <c r="BY390" s="262">
        <f t="shared" si="264"/>
        <v>48.878437433974518</v>
      </c>
      <c r="BZ390" s="262">
        <f t="shared" si="265"/>
        <v>65.859227301423076</v>
      </c>
      <c r="CA390" s="262">
        <f t="shared" si="266"/>
        <v>63.675417429025948</v>
      </c>
      <c r="CB390" s="262">
        <f t="shared" si="267"/>
        <v>46.774923004840026</v>
      </c>
      <c r="CC390" s="262">
        <f t="shared" si="268"/>
        <v>370.75459643057849</v>
      </c>
      <c r="CD390" s="262">
        <f t="shared" si="269"/>
        <v>19.339788820510371</v>
      </c>
      <c r="CE390" s="262">
        <f t="shared" si="270"/>
        <v>79.872650032370672</v>
      </c>
      <c r="CF390" s="262">
        <f t="shared" si="271"/>
        <v>95.535393723747774</v>
      </c>
      <c r="CG390" s="262">
        <f t="shared" si="272"/>
        <v>58.589845045313695</v>
      </c>
      <c r="CH390" s="262">
        <f t="shared" si="273"/>
        <v>47.993628974263025</v>
      </c>
      <c r="CI390" s="262">
        <f t="shared" si="274"/>
        <v>36.007930412019164</v>
      </c>
      <c r="CJ390" s="262">
        <f t="shared" si="275"/>
        <v>15.380328550890695</v>
      </c>
      <c r="CK390" s="262">
        <f t="shared" si="276"/>
        <v>6.5576795620947843</v>
      </c>
      <c r="CL390" s="262">
        <f t="shared" si="277"/>
        <v>4.7728158742205791</v>
      </c>
      <c r="CM390" s="262">
        <f t="shared" si="278"/>
        <v>6.7045354351477249</v>
      </c>
      <c r="CN390" s="262">
        <f>CD390*parameters!J$4+CE390*parameters!K$4+CF390*parameters!L$4+CG390*parameters!M$4+CH390*parameters!N$4+CI390*parameters!O$4+CJ390*parameters!P$4+CK390*parameters!Q$4+CL390*parameters!R$4+CM390*parameters!S$4</f>
        <v>31373.865096319565</v>
      </c>
      <c r="CO390" s="262">
        <f t="shared" si="279"/>
        <v>23153.987993078223</v>
      </c>
      <c r="CP390" s="262">
        <f t="shared" si="280"/>
        <v>3887.3299967402431</v>
      </c>
      <c r="CQ390" s="262">
        <f t="shared" si="281"/>
        <v>2756.7483664990386</v>
      </c>
      <c r="CR390" s="262">
        <f t="shared" si="282"/>
        <v>1406.7061811433919</v>
      </c>
      <c r="CS390" s="262">
        <f t="shared" si="283"/>
        <v>169.09255885866861</v>
      </c>
      <c r="CT390" s="349" t="s">
        <v>4874</v>
      </c>
      <c r="CU390" t="s">
        <v>4875</v>
      </c>
      <c r="CV390" t="s">
        <v>4876</v>
      </c>
      <c r="CW390">
        <v>63397</v>
      </c>
      <c r="CX390" s="262">
        <v>5.2355964733203184E-2</v>
      </c>
      <c r="CY390">
        <v>5242</v>
      </c>
      <c r="CZ390">
        <v>0.91731470000000004</v>
      </c>
      <c r="DA390">
        <v>41560</v>
      </c>
      <c r="DB390">
        <v>20991</v>
      </c>
      <c r="DC390">
        <v>498</v>
      </c>
      <c r="DD390">
        <v>277</v>
      </c>
      <c r="DE390">
        <v>25</v>
      </c>
      <c r="DF390">
        <v>37</v>
      </c>
      <c r="DG390">
        <v>38124</v>
      </c>
      <c r="DH390">
        <v>19256</v>
      </c>
      <c r="DI390">
        <v>458</v>
      </c>
      <c r="DJ390">
        <v>256</v>
      </c>
      <c r="DK390">
        <v>24</v>
      </c>
      <c r="DL390">
        <v>36</v>
      </c>
      <c r="DM390" s="262">
        <v>3436</v>
      </c>
      <c r="DN390" s="262">
        <v>1735</v>
      </c>
      <c r="DO390" s="262">
        <v>40</v>
      </c>
      <c r="DP390" s="262">
        <v>21</v>
      </c>
      <c r="DQ390" s="262">
        <v>1</v>
      </c>
      <c r="DR390" s="262">
        <v>1</v>
      </c>
      <c r="DS390" s="262">
        <v>0.65555152452008769</v>
      </c>
      <c r="DT390" s="262">
        <v>0.33110399545719826</v>
      </c>
      <c r="DU390" s="262">
        <v>7.8552612899664021E-3</v>
      </c>
      <c r="DV390" s="262">
        <v>4.36929192233071E-3</v>
      </c>
      <c r="DW390" s="262">
        <v>3.9434042620313265E-4</v>
      </c>
      <c r="DX390" s="262">
        <v>5.8362383078063636E-4</v>
      </c>
      <c r="DY390" s="262">
        <v>1956.41</v>
      </c>
      <c r="DZ390" s="262">
        <v>793.13</v>
      </c>
      <c r="EA390" s="262">
        <v>5.46</v>
      </c>
      <c r="EB390" s="262">
        <v>162.24</v>
      </c>
      <c r="EC390" s="262">
        <v>26.1</v>
      </c>
      <c r="ED390" s="262">
        <v>34.26</v>
      </c>
      <c r="EE390" s="262">
        <f t="shared" si="248"/>
        <v>0.65704258463191834</v>
      </c>
      <c r="EF390" s="262">
        <f t="shared" si="249"/>
        <v>0.26636552928533047</v>
      </c>
      <c r="EG390" s="262">
        <f t="shared" si="250"/>
        <v>1.8336915636754433E-3</v>
      </c>
      <c r="EH390" s="262">
        <f t="shared" si="251"/>
        <v>5.4486835034927461E-2</v>
      </c>
      <c r="EI390" s="262">
        <f t="shared" si="252"/>
        <v>8.7654486835034937E-3</v>
      </c>
      <c r="EJ390" s="262">
        <f t="shared" si="253"/>
        <v>1.1505910800644814E-2</v>
      </c>
      <c r="EK390" s="262">
        <v>8.7630119999999997E-4</v>
      </c>
      <c r="EP390" s="262">
        <v>1.4861489148291578E-3</v>
      </c>
      <c r="EQ390" s="262">
        <v>5.2121519518679167E-2</v>
      </c>
      <c r="EU390" s="262">
        <v>1159.2</v>
      </c>
    </row>
    <row r="391" spans="1:151">
      <c r="A391" s="352">
        <v>15091</v>
      </c>
      <c r="B391" s="262">
        <v>15</v>
      </c>
      <c r="C391" s="262">
        <v>0</v>
      </c>
      <c r="D391" s="262">
        <v>91</v>
      </c>
      <c r="E391" s="262" t="s">
        <v>197</v>
      </c>
      <c r="F391" s="262" t="s">
        <v>2963</v>
      </c>
      <c r="G391" s="262" t="s">
        <v>2964</v>
      </c>
      <c r="H391" s="262" t="s">
        <v>2202</v>
      </c>
      <c r="I391" s="262">
        <v>2.1360680641547593E-3</v>
      </c>
      <c r="J391" s="262">
        <v>1.5635942566002778</v>
      </c>
      <c r="K391" s="262">
        <v>1.4732299824196899</v>
      </c>
      <c r="L391" s="262">
        <v>2.6267846944603086</v>
      </c>
      <c r="M391" s="262">
        <v>2.1834012597258243</v>
      </c>
      <c r="N391" s="262">
        <v>1.8443316412859561</v>
      </c>
      <c r="O391" s="262">
        <v>1.7220765600419508</v>
      </c>
      <c r="P391" s="262">
        <v>1.798987144526685</v>
      </c>
      <c r="Q391" s="262">
        <v>1.1835564053537284</v>
      </c>
      <c r="R391" s="262">
        <v>1.2157221206581352</v>
      </c>
      <c r="S391" s="262">
        <v>1.5408805031446542</v>
      </c>
      <c r="T391" s="262">
        <v>1.5408805031446542</v>
      </c>
      <c r="U391">
        <v>10795</v>
      </c>
      <c r="V391">
        <v>12514</v>
      </c>
      <c r="W391">
        <v>7004</v>
      </c>
      <c r="X391">
        <v>3881</v>
      </c>
      <c r="Y391">
        <v>4474</v>
      </c>
      <c r="Z391">
        <v>1593</v>
      </c>
      <c r="AA391">
        <v>875</v>
      </c>
      <c r="AB391">
        <v>0</v>
      </c>
      <c r="AC391">
        <v>16879</v>
      </c>
      <c r="AD391">
        <v>18436</v>
      </c>
      <c r="AE391">
        <v>18398</v>
      </c>
      <c r="AF391">
        <v>8073</v>
      </c>
      <c r="AG391">
        <v>7902</v>
      </c>
      <c r="AH391">
        <v>1903</v>
      </c>
      <c r="AI391" s="262">
        <v>1348</v>
      </c>
      <c r="AJ391" s="262">
        <v>0</v>
      </c>
      <c r="AK391" s="262">
        <v>0.72869866402770911</v>
      </c>
      <c r="AL391" s="262">
        <v>0.14908461157842653</v>
      </c>
      <c r="AM391" s="262">
        <v>7.6397822859970307E-2</v>
      </c>
      <c r="AN391" s="262">
        <v>4.3295398317664525E-2</v>
      </c>
      <c r="AO391" s="262">
        <v>2.5235032162295892E-3</v>
      </c>
      <c r="AP391" s="262">
        <v>3.4871095272565288E-2</v>
      </c>
      <c r="AQ391" s="262">
        <v>0.25405089370232198</v>
      </c>
      <c r="AR391" s="262">
        <v>0.23233476251461663</v>
      </c>
      <c r="AS391" s="262">
        <v>0.17520463277465337</v>
      </c>
      <c r="AT391" s="262">
        <v>0.13273289158639123</v>
      </c>
      <c r="AU391" s="262">
        <v>9.8390778996603367E-2</v>
      </c>
      <c r="AV391" s="262">
        <v>3.4676206915752544E-2</v>
      </c>
      <c r="AW391" s="262">
        <v>1.4950721086920207E-2</v>
      </c>
      <c r="AX391" s="262">
        <v>1.048220947714238E-2</v>
      </c>
      <c r="AY391" s="262">
        <v>1.230580767303302E-2</v>
      </c>
      <c r="AZ391" s="262">
        <v>29454</v>
      </c>
      <c r="BA391" s="262">
        <v>6026</v>
      </c>
      <c r="BB391" s="262">
        <v>3088</v>
      </c>
      <c r="BC391" s="262">
        <v>1750</v>
      </c>
      <c r="BD391" s="262">
        <v>102</v>
      </c>
      <c r="BE391" s="262">
        <v>71836</v>
      </c>
      <c r="BF391" s="262">
        <v>1</v>
      </c>
      <c r="BG391" s="262">
        <v>2</v>
      </c>
      <c r="BH391" s="262">
        <v>3.72</v>
      </c>
      <c r="BI391" s="262">
        <v>8</v>
      </c>
      <c r="BJ391" s="262">
        <v>47</v>
      </c>
      <c r="BK391" s="262">
        <f t="shared" si="254"/>
        <v>71787</v>
      </c>
      <c r="BL391" s="262">
        <f t="shared" si="255"/>
        <v>-49</v>
      </c>
      <c r="BM391" s="274">
        <f t="shared" si="256"/>
        <v>-6.8210924884459041E-4</v>
      </c>
      <c r="BN391" s="262">
        <f t="shared" si="257"/>
        <v>1.5565499446218278E-3</v>
      </c>
      <c r="BO391" s="262">
        <f t="shared" si="244"/>
        <v>3.184548776495937E-4</v>
      </c>
      <c r="BP391" s="262">
        <f t="shared" si="245"/>
        <v>1.63190949582135E-4</v>
      </c>
      <c r="BQ391" s="262">
        <f t="shared" si="246"/>
        <v>9.2481917671222876E-5</v>
      </c>
      <c r="BR391" s="262">
        <f t="shared" si="247"/>
        <v>5.3903746299798471E-6</v>
      </c>
      <c r="BS391" s="262">
        <f t="shared" si="258"/>
        <v>166.55084407453558</v>
      </c>
      <c r="BT391" s="262">
        <f t="shared" si="259"/>
        <v>34.074671908506524</v>
      </c>
      <c r="BU391" s="262">
        <f t="shared" si="260"/>
        <v>17.461431605288446</v>
      </c>
      <c r="BV391" s="262">
        <f t="shared" si="261"/>
        <v>9.8955651908208484</v>
      </c>
      <c r="BW391" s="262">
        <f t="shared" si="262"/>
        <v>0.57677008540784369</v>
      </c>
      <c r="BX391" s="262">
        <f t="shared" si="263"/>
        <v>166.55084407453558</v>
      </c>
      <c r="BY391" s="262">
        <f t="shared" si="264"/>
        <v>68.149343817013047</v>
      </c>
      <c r="BZ391" s="262">
        <f t="shared" si="265"/>
        <v>64.956525571673026</v>
      </c>
      <c r="CA391" s="262">
        <f t="shared" si="266"/>
        <v>79.164521526566787</v>
      </c>
      <c r="CB391" s="262">
        <f t="shared" si="267"/>
        <v>27.108194014168653</v>
      </c>
      <c r="CC391" s="262">
        <f t="shared" si="268"/>
        <v>405.92942900395707</v>
      </c>
      <c r="CD391" s="262">
        <f t="shared" si="269"/>
        <v>14.155203792735014</v>
      </c>
      <c r="CE391" s="262">
        <f t="shared" si="270"/>
        <v>103.12673421852855</v>
      </c>
      <c r="CF391" s="262">
        <f t="shared" si="271"/>
        <v>94.311517485328295</v>
      </c>
      <c r="CG391" s="262">
        <f t="shared" si="272"/>
        <v>71.120716541063018</v>
      </c>
      <c r="CH391" s="262">
        <f t="shared" si="273"/>
        <v>53.880186891707929</v>
      </c>
      <c r="CI391" s="262">
        <f t="shared" si="274"/>
        <v>39.939712737345737</v>
      </c>
      <c r="CJ391" s="262">
        <f t="shared" si="275"/>
        <v>14.076092873334497</v>
      </c>
      <c r="CK391" s="262">
        <f t="shared" si="276"/>
        <v>6.0689376740109404</v>
      </c>
      <c r="CL391" s="262">
        <f t="shared" si="277"/>
        <v>4.2550373077562735</v>
      </c>
      <c r="CM391" s="262">
        <f t="shared" si="278"/>
        <v>4.9952894821468075</v>
      </c>
      <c r="CN391" s="262">
        <f>CD391*parameters!J$4+CE391*parameters!K$4+CF391*parameters!L$4+CG391*parameters!M$4+CH391*parameters!N$4+CI391*parameters!O$4+CJ391*parameters!P$4+CK391*parameters!Q$4+CL391*parameters!R$4+CM391*parameters!S$4</f>
        <v>33620.869319728532</v>
      </c>
      <c r="CO391" s="262">
        <f t="shared" si="279"/>
        <v>24499.482556736373</v>
      </c>
      <c r="CP391" s="262">
        <f t="shared" si="280"/>
        <v>5012.3542434607662</v>
      </c>
      <c r="CQ391" s="262">
        <f t="shared" si="281"/>
        <v>2568.5612186868307</v>
      </c>
      <c r="CR391" s="262">
        <f t="shared" si="282"/>
        <v>1455.6289289837935</v>
      </c>
      <c r="CS391" s="262">
        <f t="shared" si="283"/>
        <v>84.842371860769674</v>
      </c>
      <c r="CT391" s="349" t="s">
        <v>4877</v>
      </c>
      <c r="CU391" t="s">
        <v>4878</v>
      </c>
      <c r="CV391" t="s">
        <v>4879</v>
      </c>
      <c r="CW391">
        <v>75207</v>
      </c>
      <c r="CX391" s="262">
        <v>6.2109169829645122E-2</v>
      </c>
      <c r="CY391">
        <v>5551</v>
      </c>
      <c r="CZ391">
        <v>0.92619037999999998</v>
      </c>
      <c r="DA391">
        <v>54688</v>
      </c>
      <c r="DB391">
        <v>19382</v>
      </c>
      <c r="DC391">
        <v>594</v>
      </c>
      <c r="DD391">
        <v>463</v>
      </c>
      <c r="DE391">
        <v>34</v>
      </c>
      <c r="DF391">
        <v>43</v>
      </c>
      <c r="DG391">
        <v>50654</v>
      </c>
      <c r="DH391">
        <v>17950</v>
      </c>
      <c r="DI391">
        <v>549</v>
      </c>
      <c r="DJ391">
        <v>430</v>
      </c>
      <c r="DK391">
        <v>33</v>
      </c>
      <c r="DL391">
        <v>41</v>
      </c>
      <c r="DM391" s="262">
        <v>4034</v>
      </c>
      <c r="DN391" s="262">
        <v>1432</v>
      </c>
      <c r="DO391" s="262">
        <v>45</v>
      </c>
      <c r="DP391" s="262">
        <v>33</v>
      </c>
      <c r="DQ391" s="262">
        <v>1</v>
      </c>
      <c r="DR391" s="262">
        <v>2</v>
      </c>
      <c r="DS391" s="262">
        <v>0.72716635419575304</v>
      </c>
      <c r="DT391" s="262">
        <v>0.25771537223928626</v>
      </c>
      <c r="DU391" s="262">
        <v>7.8982009653356736E-3</v>
      </c>
      <c r="DV391" s="262">
        <v>6.1563418298828569E-3</v>
      </c>
      <c r="DW391" s="262">
        <v>4.5208557714042575E-4</v>
      </c>
      <c r="DX391" s="262">
        <v>5.717552887364208E-4</v>
      </c>
      <c r="DY391" s="262">
        <v>2320.86</v>
      </c>
      <c r="DZ391" s="262">
        <v>940.88</v>
      </c>
      <c r="EA391" s="262">
        <v>6.47</v>
      </c>
      <c r="EB391" s="262">
        <v>192.46</v>
      </c>
      <c r="EC391" s="262">
        <v>30.97</v>
      </c>
      <c r="ED391" s="262">
        <v>40.64</v>
      </c>
      <c r="EE391" s="262">
        <f t="shared" si="248"/>
        <v>0.6570430430203722</v>
      </c>
      <c r="EF391" s="262">
        <f t="shared" si="249"/>
        <v>0.26636619973501535</v>
      </c>
      <c r="EG391" s="262">
        <f t="shared" si="250"/>
        <v>1.8316781229121134E-3</v>
      </c>
      <c r="EH391" s="262">
        <f t="shared" si="251"/>
        <v>5.4486054333178574E-2</v>
      </c>
      <c r="EI391" s="262">
        <f t="shared" si="252"/>
        <v>8.7677081092099162E-3</v>
      </c>
      <c r="EJ391" s="262">
        <f t="shared" si="253"/>
        <v>1.1505316679311947E-2</v>
      </c>
      <c r="EK391" s="262">
        <v>1.0395438E-3</v>
      </c>
      <c r="EP391" s="262">
        <v>1.6580726215461646E-3</v>
      </c>
      <c r="EQ391" s="262">
        <v>5.8151147334545961E-2</v>
      </c>
      <c r="EU391" s="262">
        <v>1293.3</v>
      </c>
    </row>
    <row r="392" spans="1:151">
      <c r="A392" s="352">
        <v>16051</v>
      </c>
      <c r="B392" s="262">
        <v>16</v>
      </c>
      <c r="C392" s="262">
        <v>0</v>
      </c>
      <c r="D392" s="262">
        <v>51</v>
      </c>
      <c r="E392" s="262" t="s">
        <v>198</v>
      </c>
      <c r="F392" s="262" t="s">
        <v>2965</v>
      </c>
      <c r="G392" s="262" t="s">
        <v>2966</v>
      </c>
      <c r="H392" s="262" t="s">
        <v>2202</v>
      </c>
      <c r="I392" s="262">
        <v>1.5047600707259428E-3</v>
      </c>
      <c r="J392" s="262">
        <v>4.0805435863440502</v>
      </c>
      <c r="K392" s="262">
        <v>2.8562009419152274</v>
      </c>
      <c r="L392" s="262">
        <v>7.1059572532969533</v>
      </c>
      <c r="M392" s="262">
        <v>7.7929803688280783</v>
      </c>
      <c r="N392" s="262">
        <v>7.2083832335329339</v>
      </c>
      <c r="O392" s="262">
        <v>2.7687439143135344</v>
      </c>
      <c r="P392" s="262">
        <v>2.5892953200645508</v>
      </c>
      <c r="Q392" s="262">
        <v>1.6549672813801308</v>
      </c>
      <c r="R392" s="262">
        <v>1.5515151515151515</v>
      </c>
      <c r="S392" s="262">
        <v>1.7883211678832116</v>
      </c>
      <c r="T392" s="262">
        <v>1.7883211678832116</v>
      </c>
      <c r="U392">
        <v>6034</v>
      </c>
      <c r="V392">
        <v>6370</v>
      </c>
      <c r="W392">
        <v>4398</v>
      </c>
      <c r="X392">
        <v>2516</v>
      </c>
      <c r="Y392">
        <v>5772</v>
      </c>
      <c r="Z392">
        <v>2836</v>
      </c>
      <c r="AA392">
        <v>3014</v>
      </c>
      <c r="AB392">
        <v>0</v>
      </c>
      <c r="AC392">
        <v>24622</v>
      </c>
      <c r="AD392">
        <v>18194</v>
      </c>
      <c r="AE392">
        <v>31252</v>
      </c>
      <c r="AF392">
        <v>19119</v>
      </c>
      <c r="AG392">
        <v>15314</v>
      </c>
      <c r="AH392">
        <v>4574</v>
      </c>
      <c r="AI392" s="262">
        <v>5390</v>
      </c>
      <c r="AJ392" s="262">
        <v>0</v>
      </c>
      <c r="AK392" s="262">
        <v>0.53396080634965226</v>
      </c>
      <c r="AL392" s="262">
        <v>0.10307649083374307</v>
      </c>
      <c r="AM392" s="262">
        <v>0.13780993186766874</v>
      </c>
      <c r="AN392" s="262">
        <v>0.19614385053030836</v>
      </c>
      <c r="AO392" s="262">
        <v>2.9008920418627519E-2</v>
      </c>
      <c r="AP392" s="262">
        <v>8.9079829906623997E-2</v>
      </c>
      <c r="AQ392" s="262">
        <v>0.3150322212967428</v>
      </c>
      <c r="AR392" s="262">
        <v>0.30656262329577832</v>
      </c>
      <c r="AS392" s="262">
        <v>0.12758756740169216</v>
      </c>
      <c r="AT392" s="262">
        <v>7.4437771250712381E-2</v>
      </c>
      <c r="AU392" s="262">
        <v>4.5995353119109204E-2</v>
      </c>
      <c r="AV392" s="262">
        <v>1.995528473105081E-2</v>
      </c>
      <c r="AW392" s="262">
        <v>9.3989741791241071E-3</v>
      </c>
      <c r="AX392" s="262">
        <v>4.7783963877076853E-3</v>
      </c>
      <c r="AY392" s="262">
        <v>7.1719784314585068E-3</v>
      </c>
      <c r="AZ392" s="262">
        <v>15204</v>
      </c>
      <c r="BA392" s="262">
        <v>2935</v>
      </c>
      <c r="BB392" s="262">
        <v>3924</v>
      </c>
      <c r="BC392" s="262">
        <v>5585</v>
      </c>
      <c r="BD392" s="262">
        <v>826</v>
      </c>
      <c r="BE392" s="262">
        <v>114055</v>
      </c>
      <c r="BF392" s="262">
        <v>1</v>
      </c>
      <c r="BG392" s="262">
        <v>2</v>
      </c>
      <c r="BH392" s="262">
        <v>3.47</v>
      </c>
      <c r="BI392" s="262">
        <v>9.4</v>
      </c>
      <c r="BJ392" s="262">
        <v>33</v>
      </c>
      <c r="BK392" s="262">
        <f t="shared" si="254"/>
        <v>114447</v>
      </c>
      <c r="BL392" s="262">
        <f t="shared" si="255"/>
        <v>392</v>
      </c>
      <c r="BM392" s="274">
        <f t="shared" si="256"/>
        <v>3.4369383192319495E-3</v>
      </c>
      <c r="BN392" s="262">
        <f t="shared" si="257"/>
        <v>8.0348290072758432E-4</v>
      </c>
      <c r="BO392" s="262">
        <f t="shared" si="244"/>
        <v>1.5510538763716521E-4</v>
      </c>
      <c r="BP392" s="262">
        <f t="shared" si="245"/>
        <v>2.0737088282393059E-4</v>
      </c>
      <c r="BQ392" s="262">
        <f t="shared" si="246"/>
        <v>2.9514943439644555E-4</v>
      </c>
      <c r="BR392" s="262">
        <f t="shared" si="247"/>
        <v>4.3651465140817193E-5</v>
      </c>
      <c r="BS392" s="262">
        <f t="shared" si="258"/>
        <v>85.972670377851529</v>
      </c>
      <c r="BT392" s="262">
        <f t="shared" si="259"/>
        <v>16.596276477176676</v>
      </c>
      <c r="BU392" s="262">
        <f t="shared" si="260"/>
        <v>22.188684462160573</v>
      </c>
      <c r="BV392" s="262">
        <f t="shared" si="261"/>
        <v>31.580989480419674</v>
      </c>
      <c r="BW392" s="262">
        <f t="shared" si="262"/>
        <v>4.6707067700674392</v>
      </c>
      <c r="BX392" s="262">
        <f t="shared" si="263"/>
        <v>85.972670377851529</v>
      </c>
      <c r="BY392" s="262">
        <f t="shared" si="264"/>
        <v>33.192552954353353</v>
      </c>
      <c r="BZ392" s="262">
        <f t="shared" si="265"/>
        <v>76.994735083697194</v>
      </c>
      <c r="CA392" s="262">
        <f t="shared" si="266"/>
        <v>296.86130111594497</v>
      </c>
      <c r="CB392" s="262">
        <f t="shared" si="267"/>
        <v>154.13332341222548</v>
      </c>
      <c r="CC392" s="262">
        <f t="shared" si="268"/>
        <v>647.15458294407244</v>
      </c>
      <c r="CD392" s="262">
        <f t="shared" si="269"/>
        <v>57.648420171950164</v>
      </c>
      <c r="CE392" s="262">
        <f t="shared" si="270"/>
        <v>203.87454578723833</v>
      </c>
      <c r="CF392" s="262">
        <f t="shared" si="271"/>
        <v>198.39340662522022</v>
      </c>
      <c r="CG392" s="262">
        <f t="shared" si="272"/>
        <v>82.568878970690832</v>
      </c>
      <c r="CH392" s="262">
        <f t="shared" si="273"/>
        <v>48.172744809041035</v>
      </c>
      <c r="CI392" s="262">
        <f t="shared" si="274"/>
        <v>29.76610356516246</v>
      </c>
      <c r="CJ392" s="262">
        <f t="shared" si="275"/>
        <v>12.914153967653403</v>
      </c>
      <c r="CK392" s="262">
        <f t="shared" si="276"/>
        <v>6.0825892149931668</v>
      </c>
      <c r="CL392" s="262">
        <f t="shared" si="277"/>
        <v>3.0923611214284294</v>
      </c>
      <c r="CM392" s="262">
        <f t="shared" si="278"/>
        <v>4.6413787106944131</v>
      </c>
      <c r="CN392" s="262">
        <f>CD392*parameters!J$4+CE392*parameters!K$4+CF392*parameters!L$4+CG392*parameters!M$4+CH392*parameters!N$4+CI392*parameters!O$4+CJ392*parameters!P$4+CK392*parameters!Q$4+CL392*parameters!R$4+CM392*parameters!S$4</f>
        <v>44880.004361001156</v>
      </c>
      <c r="CO392" s="262">
        <f t="shared" si="279"/>
        <v>23964.163317576087</v>
      </c>
      <c r="CP392" s="262">
        <f t="shared" si="280"/>
        <v>4626.0733581350842</v>
      </c>
      <c r="CQ392" s="262">
        <f t="shared" si="281"/>
        <v>6184.9103432102456</v>
      </c>
      <c r="CR392" s="262">
        <f t="shared" si="282"/>
        <v>8802.9368671837983</v>
      </c>
      <c r="CS392" s="262">
        <f t="shared" si="283"/>
        <v>1301.9204748959385</v>
      </c>
      <c r="CT392" s="349" t="s">
        <v>4880</v>
      </c>
      <c r="CU392" t="s">
        <v>4881</v>
      </c>
      <c r="CV392" t="s">
        <v>4882</v>
      </c>
      <c r="CW392">
        <v>96901</v>
      </c>
      <c r="CX392" s="262">
        <v>8.1806684947049929E-2</v>
      </c>
      <c r="CY392">
        <v>12186</v>
      </c>
      <c r="CZ392">
        <v>0.87424278</v>
      </c>
      <c r="DA392">
        <v>66583</v>
      </c>
      <c r="DB392">
        <v>28654</v>
      </c>
      <c r="DC392">
        <v>779</v>
      </c>
      <c r="DD392">
        <v>554</v>
      </c>
      <c r="DE392">
        <v>172</v>
      </c>
      <c r="DF392">
        <v>159</v>
      </c>
      <c r="DG392">
        <v>58207</v>
      </c>
      <c r="DH392">
        <v>25049</v>
      </c>
      <c r="DI392">
        <v>681</v>
      </c>
      <c r="DJ392">
        <v>484</v>
      </c>
      <c r="DK392">
        <v>150</v>
      </c>
      <c r="DL392">
        <v>139</v>
      </c>
      <c r="DM392" s="262">
        <v>8376</v>
      </c>
      <c r="DN392" s="262">
        <v>3605</v>
      </c>
      <c r="DO392" s="262">
        <v>98</v>
      </c>
      <c r="DP392" s="262">
        <v>70</v>
      </c>
      <c r="DQ392" s="262">
        <v>22</v>
      </c>
      <c r="DR392" s="262">
        <v>20</v>
      </c>
      <c r="DS392" s="262">
        <v>0.68712397188883501</v>
      </c>
      <c r="DT392" s="262">
        <v>0.29570386270523524</v>
      </c>
      <c r="DU392" s="262">
        <v>8.0391327230885136E-3</v>
      </c>
      <c r="DV392" s="262">
        <v>5.7171752613492119E-3</v>
      </c>
      <c r="DW392" s="262">
        <v>1.7750074818629323E-3</v>
      </c>
      <c r="DX392" s="262">
        <v>1.6408499396291061E-3</v>
      </c>
      <c r="DY392" s="262">
        <v>3544.23</v>
      </c>
      <c r="DZ392" s="262">
        <v>1492.76</v>
      </c>
      <c r="EA392" s="262">
        <v>7.34</v>
      </c>
      <c r="EB392" s="262">
        <v>220.36</v>
      </c>
      <c r="EC392" s="262">
        <v>47.94</v>
      </c>
      <c r="ED392" s="262">
        <v>81.39</v>
      </c>
      <c r="EE392" s="262">
        <f t="shared" si="248"/>
        <v>0.65706652923051834</v>
      </c>
      <c r="EF392" s="262">
        <f t="shared" si="249"/>
        <v>0.27674350484425347</v>
      </c>
      <c r="EG392" s="262">
        <f t="shared" si="250"/>
        <v>1.3607661818087439E-3</v>
      </c>
      <c r="EH392" s="262">
        <f t="shared" si="251"/>
        <v>4.0852647932339892E-2</v>
      </c>
      <c r="EI392" s="262">
        <f t="shared" si="252"/>
        <v>8.8876199939933488E-3</v>
      </c>
      <c r="EJ392" s="262">
        <f t="shared" si="253"/>
        <v>1.5088931817086331E-2</v>
      </c>
      <c r="EK392" s="262">
        <v>1.5936015E-3</v>
      </c>
      <c r="EP392" s="262">
        <v>2.5042763684432006E-3</v>
      </c>
      <c r="EQ392" s="262">
        <v>9.1779680881152195E-2</v>
      </c>
      <c r="EU392" s="262">
        <v>1953.34</v>
      </c>
    </row>
    <row r="393" spans="1:151">
      <c r="A393" s="352">
        <v>16052</v>
      </c>
      <c r="B393" s="262">
        <v>16</v>
      </c>
      <c r="C393" s="262">
        <v>0</v>
      </c>
      <c r="D393" s="262">
        <v>52</v>
      </c>
      <c r="E393" s="262" t="s">
        <v>198</v>
      </c>
      <c r="F393" s="262" t="s">
        <v>2967</v>
      </c>
      <c r="G393" s="262" t="s">
        <v>2968</v>
      </c>
      <c r="H393" s="262" t="s">
        <v>2202</v>
      </c>
      <c r="I393" s="262">
        <v>7.8244987030864335E-4</v>
      </c>
      <c r="J393" s="262">
        <v>3.30537084398977</v>
      </c>
      <c r="K393" s="262">
        <v>2.2815181518151815</v>
      </c>
      <c r="L393" s="262">
        <v>7.1650387335803298</v>
      </c>
      <c r="M393" s="262">
        <v>8.6369230769230771</v>
      </c>
      <c r="N393" s="262">
        <v>7.1844919786096257</v>
      </c>
      <c r="O393" s="262">
        <v>3.1329268292682926</v>
      </c>
      <c r="P393" s="262">
        <v>2.9404060248853963</v>
      </c>
      <c r="Q393" s="262">
        <v>1.4587869362363919</v>
      </c>
      <c r="R393" s="262">
        <v>1.7367088607594936</v>
      </c>
      <c r="S393" s="262">
        <v>2.276073619631902</v>
      </c>
      <c r="T393" s="262">
        <v>2.276073619631902</v>
      </c>
      <c r="U393">
        <v>3910</v>
      </c>
      <c r="V393">
        <v>3030</v>
      </c>
      <c r="W393">
        <v>2969</v>
      </c>
      <c r="X393">
        <v>1349</v>
      </c>
      <c r="Y393">
        <v>2347</v>
      </c>
      <c r="Z393">
        <v>1038</v>
      </c>
      <c r="AA393">
        <v>897</v>
      </c>
      <c r="AB393">
        <v>0</v>
      </c>
      <c r="AC393">
        <v>12924</v>
      </c>
      <c r="AD393">
        <v>6913</v>
      </c>
      <c r="AE393">
        <v>21273</v>
      </c>
      <c r="AF393">
        <v>11108</v>
      </c>
      <c r="AG393">
        <v>7059</v>
      </c>
      <c r="AH393">
        <v>1624</v>
      </c>
      <c r="AI393" s="262">
        <v>2041</v>
      </c>
      <c r="AJ393" s="262">
        <v>0</v>
      </c>
      <c r="AK393" s="262">
        <v>0.48406051600702416</v>
      </c>
      <c r="AL393" s="262">
        <v>0.10799675807105227</v>
      </c>
      <c r="AM393" s="262">
        <v>0.17695528839659597</v>
      </c>
      <c r="AN393" s="262">
        <v>0.19498851816831014</v>
      </c>
      <c r="AO393" s="262">
        <v>3.5998919357017427E-2</v>
      </c>
      <c r="AP393" s="262">
        <v>0.1080265047656352</v>
      </c>
      <c r="AQ393" s="262">
        <v>0.30033294163728946</v>
      </c>
      <c r="AR393" s="262">
        <v>0.32422640031335681</v>
      </c>
      <c r="AS393" s="262">
        <v>0.14089633111372241</v>
      </c>
      <c r="AT393" s="262">
        <v>6.0745528136832483E-2</v>
      </c>
      <c r="AU393" s="262">
        <v>3.5481133307220261E-2</v>
      </c>
      <c r="AV393" s="262">
        <v>1.4133698916307611E-2</v>
      </c>
      <c r="AW393" s="262">
        <v>5.9244026635330987E-3</v>
      </c>
      <c r="AX393" s="262">
        <v>5.0104452278365323E-3</v>
      </c>
      <c r="AY393" s="262">
        <v>5.2226139182660926E-3</v>
      </c>
      <c r="AZ393" s="262">
        <v>7167</v>
      </c>
      <c r="BA393" s="262">
        <v>1599</v>
      </c>
      <c r="BB393" s="262">
        <v>2620</v>
      </c>
      <c r="BC393" s="262">
        <v>2887</v>
      </c>
      <c r="BD393" s="262">
        <v>533</v>
      </c>
      <c r="BE393" s="262">
        <v>61275</v>
      </c>
      <c r="BF393" s="262">
        <v>1</v>
      </c>
      <c r="BG393" s="262">
        <v>2</v>
      </c>
      <c r="BH393" s="262">
        <v>3.48</v>
      </c>
      <c r="BI393" s="262">
        <v>8.6999999999999993</v>
      </c>
      <c r="BJ393" s="262">
        <v>31</v>
      </c>
      <c r="BK393" s="262">
        <f t="shared" si="254"/>
        <v>61123</v>
      </c>
      <c r="BL393" s="262">
        <f t="shared" si="255"/>
        <v>-152</v>
      </c>
      <c r="BM393" s="274">
        <f t="shared" si="256"/>
        <v>-2.4806201550387598E-3</v>
      </c>
      <c r="BN393" s="262">
        <f t="shared" si="257"/>
        <v>3.7875308797123106E-4</v>
      </c>
      <c r="BO393" s="262">
        <f t="shared" si="244"/>
        <v>8.4502049346448787E-5</v>
      </c>
      <c r="BP393" s="262">
        <f t="shared" si="245"/>
        <v>1.3845864245634509E-4</v>
      </c>
      <c r="BQ393" s="262">
        <f t="shared" si="246"/>
        <v>1.5256874075246881E-4</v>
      </c>
      <c r="BR393" s="262">
        <f t="shared" si="247"/>
        <v>2.8167349782149595E-5</v>
      </c>
      <c r="BS393" s="262">
        <f t="shared" si="258"/>
        <v>40.526580412921724</v>
      </c>
      <c r="BT393" s="262">
        <f t="shared" si="259"/>
        <v>9.041719280070021</v>
      </c>
      <c r="BU393" s="262">
        <f t="shared" si="260"/>
        <v>14.815074742828925</v>
      </c>
      <c r="BV393" s="262">
        <f t="shared" si="261"/>
        <v>16.324855260514163</v>
      </c>
      <c r="BW393" s="262">
        <f t="shared" si="262"/>
        <v>3.0139064266900064</v>
      </c>
      <c r="BX393" s="262">
        <f t="shared" si="263"/>
        <v>40.526580412921724</v>
      </c>
      <c r="BY393" s="262">
        <f t="shared" si="264"/>
        <v>18.083438560140042</v>
      </c>
      <c r="BZ393" s="262">
        <f t="shared" si="265"/>
        <v>51.556460105044657</v>
      </c>
      <c r="CA393" s="262">
        <f t="shared" si="266"/>
        <v>142.02624076647319</v>
      </c>
      <c r="CB393" s="262">
        <f t="shared" si="267"/>
        <v>93.431099227390206</v>
      </c>
      <c r="CC393" s="262">
        <f t="shared" si="268"/>
        <v>345.62381907196982</v>
      </c>
      <c r="CD393" s="262">
        <f t="shared" si="269"/>
        <v>37.336533138095184</v>
      </c>
      <c r="CE393" s="262">
        <f t="shared" si="270"/>
        <v>103.802218281799</v>
      </c>
      <c r="CF393" s="262">
        <f t="shared" si="271"/>
        <v>112.06036672025969</v>
      </c>
      <c r="CG393" s="262">
        <f t="shared" si="272"/>
        <v>48.697128052753548</v>
      </c>
      <c r="CH393" s="262">
        <f t="shared" si="273"/>
        <v>20.995101426195841</v>
      </c>
      <c r="CI393" s="262">
        <f t="shared" si="274"/>
        <v>12.263124798643137</v>
      </c>
      <c r="CJ393" s="262">
        <f t="shared" si="275"/>
        <v>4.8849429970675979</v>
      </c>
      <c r="CK393" s="262">
        <f t="shared" si="276"/>
        <v>2.0476146742904597</v>
      </c>
      <c r="CL393" s="262">
        <f t="shared" si="277"/>
        <v>1.7317292148957881</v>
      </c>
      <c r="CM393" s="262">
        <f t="shared" si="278"/>
        <v>1.8050597679695513</v>
      </c>
      <c r="CN393" s="262">
        <f>CD393*parameters!J$4+CE393*parameters!K$4+CF393*parameters!L$4+CG393*parameters!M$4+CH393*parameters!N$4+CI393*parameters!O$4+CJ393*parameters!P$4+CK393*parameters!Q$4+CL393*parameters!R$4+CM393*parameters!S$4</f>
        <v>23061.133350931366</v>
      </c>
      <c r="CO393" s="262">
        <f t="shared" si="279"/>
        <v>11162.984109558631</v>
      </c>
      <c r="CP393" s="262">
        <f t="shared" si="280"/>
        <v>2490.5276393448098</v>
      </c>
      <c r="CQ393" s="262">
        <f t="shared" si="281"/>
        <v>4080.7895028664175</v>
      </c>
      <c r="CR393" s="262">
        <f t="shared" si="282"/>
        <v>4496.6562193799036</v>
      </c>
      <c r="CS393" s="262">
        <f t="shared" si="283"/>
        <v>830.17587978160327</v>
      </c>
      <c r="CT393" s="349" t="s">
        <v>4883</v>
      </c>
      <c r="CU393" t="s">
        <v>4884</v>
      </c>
      <c r="CV393" t="s">
        <v>4885</v>
      </c>
      <c r="CW393">
        <v>45760</v>
      </c>
      <c r="CX393" s="262">
        <v>3.8631942943591957E-2</v>
      </c>
      <c r="CY393">
        <v>4315</v>
      </c>
      <c r="CZ393">
        <v>0.90570366999999996</v>
      </c>
      <c r="DA393">
        <v>32876</v>
      </c>
      <c r="DB393">
        <v>12189</v>
      </c>
      <c r="DC393">
        <v>368</v>
      </c>
      <c r="DD393">
        <v>272</v>
      </c>
      <c r="DE393">
        <v>29</v>
      </c>
      <c r="DF393">
        <v>26</v>
      </c>
      <c r="DG393">
        <v>29776</v>
      </c>
      <c r="DH393">
        <v>11040</v>
      </c>
      <c r="DI393">
        <v>333</v>
      </c>
      <c r="DJ393">
        <v>246</v>
      </c>
      <c r="DK393">
        <v>26</v>
      </c>
      <c r="DL393">
        <v>24</v>
      </c>
      <c r="DM393" s="262">
        <v>3100</v>
      </c>
      <c r="DN393" s="262">
        <v>1149</v>
      </c>
      <c r="DO393" s="262">
        <v>35</v>
      </c>
      <c r="DP393" s="262">
        <v>26</v>
      </c>
      <c r="DQ393" s="262">
        <v>3</v>
      </c>
      <c r="DR393" s="262">
        <v>2</v>
      </c>
      <c r="DS393" s="262">
        <v>0.71844405594405591</v>
      </c>
      <c r="DT393" s="262">
        <v>0.266368006993007</v>
      </c>
      <c r="DU393" s="262">
        <v>8.0419580419580413E-3</v>
      </c>
      <c r="DV393" s="262">
        <v>5.9440559440559438E-3</v>
      </c>
      <c r="DW393" s="262">
        <v>6.3374125874125873E-4</v>
      </c>
      <c r="DX393" s="262">
        <v>5.6818181818181815E-4</v>
      </c>
      <c r="DY393" s="262">
        <v>1673.71</v>
      </c>
      <c r="DZ393" s="262">
        <v>704.93</v>
      </c>
      <c r="EA393" s="262">
        <v>3.46</v>
      </c>
      <c r="EB393" s="262">
        <v>104.07</v>
      </c>
      <c r="EC393" s="262">
        <v>22.64</v>
      </c>
      <c r="ED393" s="262">
        <v>38.42</v>
      </c>
      <c r="EE393" s="262">
        <f t="shared" si="248"/>
        <v>0.65707062181271425</v>
      </c>
      <c r="EF393" s="262">
        <f t="shared" si="249"/>
        <v>0.27674375694381737</v>
      </c>
      <c r="EG393" s="262">
        <f t="shared" si="250"/>
        <v>1.3583382733400595E-3</v>
      </c>
      <c r="EH393" s="262">
        <f t="shared" si="251"/>
        <v>4.0856145695520228E-2</v>
      </c>
      <c r="EI393" s="262">
        <f t="shared" si="252"/>
        <v>8.8880862741095232E-3</v>
      </c>
      <c r="EJ393" s="262">
        <f t="shared" si="253"/>
        <v>1.5083051000498582E-2</v>
      </c>
      <c r="EK393" s="262">
        <v>7.525527E-4</v>
      </c>
      <c r="EP393" s="262">
        <v>1.1976935992155692E-3</v>
      </c>
      <c r="EQ393" s="262">
        <v>4.3894490925431864E-2</v>
      </c>
      <c r="EU393" s="262">
        <v>934.2</v>
      </c>
    </row>
    <row r="394" spans="1:151">
      <c r="A394" s="352">
        <v>16053</v>
      </c>
      <c r="B394" s="262">
        <v>16</v>
      </c>
      <c r="C394" s="262">
        <v>0</v>
      </c>
      <c r="D394" s="262">
        <v>53</v>
      </c>
      <c r="E394" s="262" t="s">
        <v>198</v>
      </c>
      <c r="F394" s="262" t="s">
        <v>2969</v>
      </c>
      <c r="G394" s="262" t="s">
        <v>2970</v>
      </c>
      <c r="H394" s="262" t="s">
        <v>2202</v>
      </c>
      <c r="I394" s="262">
        <v>7.7431146155357571E-4</v>
      </c>
      <c r="J394" s="262">
        <v>3.1195786864931847</v>
      </c>
      <c r="K394" s="262">
        <v>2.3767153607791056</v>
      </c>
      <c r="L394" s="262">
        <v>8.342843089030989</v>
      </c>
      <c r="M394" s="262">
        <v>10.320402298850574</v>
      </c>
      <c r="N394" s="262">
        <v>10.306179775280899</v>
      </c>
      <c r="O394" s="262">
        <v>2.8751418842224745</v>
      </c>
      <c r="P394" s="262">
        <v>3.1743503772003354</v>
      </c>
      <c r="Q394" s="262">
        <v>2.3395973154362415</v>
      </c>
      <c r="R394" s="262">
        <v>2.2418096723868954</v>
      </c>
      <c r="S394" s="262">
        <v>1.8753462603878117</v>
      </c>
      <c r="T394" s="262">
        <v>1.8753462603878117</v>
      </c>
      <c r="U394">
        <v>3228</v>
      </c>
      <c r="V394">
        <v>4518</v>
      </c>
      <c r="W394">
        <v>2033</v>
      </c>
      <c r="X394">
        <v>1052</v>
      </c>
      <c r="Y394">
        <v>2074</v>
      </c>
      <c r="Z394">
        <v>1386</v>
      </c>
      <c r="AA394">
        <v>1986</v>
      </c>
      <c r="AB394">
        <v>0</v>
      </c>
      <c r="AC394">
        <v>10070</v>
      </c>
      <c r="AD394">
        <v>10738</v>
      </c>
      <c r="AE394">
        <v>16961</v>
      </c>
      <c r="AF394">
        <v>10852</v>
      </c>
      <c r="AG394">
        <v>6320</v>
      </c>
      <c r="AH394">
        <v>3180</v>
      </c>
      <c r="AI394" s="262">
        <v>3724</v>
      </c>
      <c r="AJ394" s="262">
        <v>0</v>
      </c>
      <c r="AK394" s="262">
        <v>0.53200928200928199</v>
      </c>
      <c r="AL394" s="262">
        <v>0.10278460278460279</v>
      </c>
      <c r="AM394" s="262">
        <v>0.18557193557193558</v>
      </c>
      <c r="AN394" s="262">
        <v>0.14011739011739011</v>
      </c>
      <c r="AO394" s="262">
        <v>3.9516789516789518E-2</v>
      </c>
      <c r="AP394" s="262">
        <v>0.15233511343923262</v>
      </c>
      <c r="AQ394" s="262">
        <v>0.26900574849484676</v>
      </c>
      <c r="AR394" s="262">
        <v>0.31939861900064626</v>
      </c>
      <c r="AS394" s="262">
        <v>0.11787815912105853</v>
      </c>
      <c r="AT394" s="262">
        <v>6.2604170209871079E-2</v>
      </c>
      <c r="AU394" s="262">
        <v>3.9797272016054965E-2</v>
      </c>
      <c r="AV394" s="262">
        <v>1.838497908092112E-2</v>
      </c>
      <c r="AW394" s="262">
        <v>8.9628898942140881E-3</v>
      </c>
      <c r="AX394" s="262">
        <v>3.945712439198612E-3</v>
      </c>
      <c r="AY394" s="262">
        <v>7.6873363039559172E-3</v>
      </c>
      <c r="AZ394" s="262">
        <v>7795</v>
      </c>
      <c r="BA394" s="262">
        <v>1506</v>
      </c>
      <c r="BB394" s="262">
        <v>2719</v>
      </c>
      <c r="BC394" s="262">
        <v>2053</v>
      </c>
      <c r="BD394" s="262">
        <v>579</v>
      </c>
      <c r="BE394" s="262">
        <v>58798</v>
      </c>
      <c r="BF394" s="262">
        <v>1</v>
      </c>
      <c r="BG394" s="262">
        <v>2</v>
      </c>
      <c r="BH394" s="262">
        <v>3.54</v>
      </c>
      <c r="BI394" s="262">
        <v>7.5</v>
      </c>
      <c r="BJ394" s="262">
        <v>40</v>
      </c>
      <c r="BK394" s="262">
        <f t="shared" si="254"/>
        <v>58990</v>
      </c>
      <c r="BL394" s="262">
        <f t="shared" si="255"/>
        <v>192</v>
      </c>
      <c r="BM394" s="274">
        <f t="shared" si="256"/>
        <v>3.2654171910609206E-3</v>
      </c>
      <c r="BN394" s="262">
        <f t="shared" si="257"/>
        <v>4.1194088471267559E-4</v>
      </c>
      <c r="BO394" s="262">
        <f t="shared" si="244"/>
        <v>7.9587296007349514E-5</v>
      </c>
      <c r="BP394" s="262">
        <f t="shared" si="245"/>
        <v>1.4369047665603143E-4</v>
      </c>
      <c r="BQ394" s="262">
        <f t="shared" si="246"/>
        <v>1.0849450113086889E-4</v>
      </c>
      <c r="BR394" s="262">
        <f t="shared" si="247"/>
        <v>3.0598303046650309E-5</v>
      </c>
      <c r="BS394" s="262">
        <f t="shared" si="258"/>
        <v>44.077674664256286</v>
      </c>
      <c r="BT394" s="262">
        <f t="shared" si="259"/>
        <v>8.515840672786398</v>
      </c>
      <c r="BU394" s="262">
        <f t="shared" si="260"/>
        <v>15.374881002195364</v>
      </c>
      <c r="BV394" s="262">
        <f t="shared" si="261"/>
        <v>11.608911621002971</v>
      </c>
      <c r="BW394" s="262">
        <f t="shared" si="262"/>
        <v>3.2740184259915832</v>
      </c>
      <c r="BX394" s="262">
        <f t="shared" si="263"/>
        <v>44.077674664256286</v>
      </c>
      <c r="BY394" s="262">
        <f t="shared" si="264"/>
        <v>17.031681345572796</v>
      </c>
      <c r="BZ394" s="262">
        <f t="shared" si="265"/>
        <v>54.427078747771588</v>
      </c>
      <c r="CA394" s="262">
        <f t="shared" si="266"/>
        <v>87.066837157522286</v>
      </c>
      <c r="CB394" s="262">
        <f t="shared" si="267"/>
        <v>130.96073703966334</v>
      </c>
      <c r="CC394" s="262">
        <f t="shared" si="268"/>
        <v>333.56400895478629</v>
      </c>
      <c r="CD394" s="262">
        <f t="shared" si="269"/>
        <v>50.813511143372573</v>
      </c>
      <c r="CE394" s="262">
        <f t="shared" si="270"/>
        <v>89.730635899824051</v>
      </c>
      <c r="CF394" s="262">
        <f t="shared" si="271"/>
        <v>106.53988380847794</v>
      </c>
      <c r="CG394" s="262">
        <f t="shared" si="272"/>
        <v>39.319911324630489</v>
      </c>
      <c r="CH394" s="262">
        <f t="shared" si="273"/>
        <v>20.8824979924924</v>
      </c>
      <c r="CI394" s="262">
        <f t="shared" si="274"/>
        <v>13.274937599139424</v>
      </c>
      <c r="CJ394" s="262">
        <f t="shared" si="275"/>
        <v>6.1325673267819312</v>
      </c>
      <c r="CK394" s="262">
        <f t="shared" si="276"/>
        <v>2.9896974849343918</v>
      </c>
      <c r="CL394" s="262">
        <f t="shared" si="277"/>
        <v>1.3161476594018575</v>
      </c>
      <c r="CM394" s="262">
        <f t="shared" si="278"/>
        <v>2.5642187157312053</v>
      </c>
      <c r="CN394" s="262">
        <f>CD394*parameters!J$4+CE394*parameters!K$4+CF394*parameters!L$4+CG394*parameters!M$4+CH394*parameters!N$4+CI394*parameters!O$4+CJ394*parameters!P$4+CK394*parameters!Q$4+CL394*parameters!R$4+CM394*parameters!S$4</f>
        <v>22091.793750321696</v>
      </c>
      <c r="CO394" s="262">
        <f t="shared" si="279"/>
        <v>11753.039331405789</v>
      </c>
      <c r="CP394" s="262">
        <f t="shared" si="280"/>
        <v>2270.6962454261861</v>
      </c>
      <c r="CQ394" s="262">
        <f t="shared" si="281"/>
        <v>4099.6169265031867</v>
      </c>
      <c r="CR394" s="262">
        <f t="shared" si="282"/>
        <v>3095.444483306746</v>
      </c>
      <c r="CS394" s="262">
        <f t="shared" si="283"/>
        <v>872.99676367978861</v>
      </c>
      <c r="CT394" s="349" t="s">
        <v>4886</v>
      </c>
      <c r="CU394" t="s">
        <v>4887</v>
      </c>
      <c r="CV394" t="s">
        <v>4888</v>
      </c>
      <c r="CW394">
        <v>45012</v>
      </c>
      <c r="CX394" s="262">
        <v>3.8000459260860167E-2</v>
      </c>
      <c r="CY394">
        <v>5432</v>
      </c>
      <c r="CZ394">
        <v>0.87932107000000004</v>
      </c>
      <c r="DA394">
        <v>30339</v>
      </c>
      <c r="DB394">
        <v>13796</v>
      </c>
      <c r="DC394">
        <v>337</v>
      </c>
      <c r="DD394">
        <v>403</v>
      </c>
      <c r="DE394">
        <v>58</v>
      </c>
      <c r="DF394">
        <v>79</v>
      </c>
      <c r="DG394">
        <v>26677</v>
      </c>
      <c r="DH394">
        <v>12131</v>
      </c>
      <c r="DI394">
        <v>296</v>
      </c>
      <c r="DJ394">
        <v>354</v>
      </c>
      <c r="DK394">
        <v>51</v>
      </c>
      <c r="DL394">
        <v>69</v>
      </c>
      <c r="DM394" s="262">
        <v>3662</v>
      </c>
      <c r="DN394" s="262">
        <v>1665</v>
      </c>
      <c r="DO394" s="262">
        <v>41</v>
      </c>
      <c r="DP394" s="262">
        <v>49</v>
      </c>
      <c r="DQ394" s="262">
        <v>7</v>
      </c>
      <c r="DR394" s="262">
        <v>10</v>
      </c>
      <c r="DS394" s="262">
        <v>0.67402026126366299</v>
      </c>
      <c r="DT394" s="262">
        <v>0.30649604549897808</v>
      </c>
      <c r="DU394" s="262">
        <v>7.4868923842530879E-3</v>
      </c>
      <c r="DV394" s="262">
        <v>8.9531680440771352E-3</v>
      </c>
      <c r="DW394" s="262">
        <v>1.2885452768150716E-3</v>
      </c>
      <c r="DX394" s="262">
        <v>1.7550875322136319E-3</v>
      </c>
      <c r="DY394" s="262">
        <v>1646.35</v>
      </c>
      <c r="DZ394" s="262">
        <v>693.4</v>
      </c>
      <c r="EA394" s="262">
        <v>3.41</v>
      </c>
      <c r="EB394" s="262">
        <v>102.36</v>
      </c>
      <c r="EC394" s="262">
        <v>22.27</v>
      </c>
      <c r="ED394" s="262">
        <v>37.81</v>
      </c>
      <c r="EE394" s="262">
        <f t="shared" si="248"/>
        <v>0.65706816730523621</v>
      </c>
      <c r="EF394" s="262">
        <f t="shared" si="249"/>
        <v>0.27674010217113665</v>
      </c>
      <c r="EG394" s="262">
        <f t="shared" si="250"/>
        <v>1.3609514687100894E-3</v>
      </c>
      <c r="EH394" s="262">
        <f t="shared" si="251"/>
        <v>4.0852490421455938E-2</v>
      </c>
      <c r="EI394" s="262">
        <f t="shared" si="252"/>
        <v>8.8880906768837812E-3</v>
      </c>
      <c r="EJ394" s="262">
        <f t="shared" si="253"/>
        <v>1.5090197956577268E-2</v>
      </c>
      <c r="EK394" s="262">
        <v>7.4025260000000004E-4</v>
      </c>
      <c r="EP394" s="262">
        <v>1.3182770721210724E-3</v>
      </c>
      <c r="EQ394" s="262">
        <v>4.8313776593046934E-2</v>
      </c>
      <c r="EU394" s="262">
        <v>1028.26</v>
      </c>
    </row>
    <row r="395" spans="1:151">
      <c r="A395" s="352">
        <v>16054</v>
      </c>
      <c r="B395" s="262">
        <v>16</v>
      </c>
      <c r="C395" s="262">
        <v>0</v>
      </c>
      <c r="D395" s="262">
        <v>54</v>
      </c>
      <c r="E395" s="262" t="s">
        <v>198</v>
      </c>
      <c r="F395" s="262" t="s">
        <v>2971</v>
      </c>
      <c r="G395" s="262" t="s">
        <v>2972</v>
      </c>
      <c r="H395" s="262" t="s">
        <v>2202</v>
      </c>
      <c r="I395" s="262">
        <v>3.8197674338719936E-4</v>
      </c>
      <c r="J395" s="262">
        <v>1.5610062893081762</v>
      </c>
      <c r="K395" s="262">
        <v>1.5122975404919017</v>
      </c>
      <c r="L395" s="262">
        <v>6.3839351510685338</v>
      </c>
      <c r="M395" s="262">
        <v>5.4015444015444016</v>
      </c>
      <c r="N395" s="262">
        <v>6.7974683544303796</v>
      </c>
      <c r="O395" s="262">
        <v>2.3825363825363826</v>
      </c>
      <c r="P395" s="262">
        <v>2.116504854368932</v>
      </c>
      <c r="Q395" s="262">
        <v>1.6095890410958904</v>
      </c>
      <c r="R395" s="262">
        <v>1.5325443786982249</v>
      </c>
      <c r="S395" s="262">
        <v>1.7741935483870968</v>
      </c>
      <c r="T395" s="262">
        <v>1.7741935483870968</v>
      </c>
      <c r="U395">
        <v>1590</v>
      </c>
      <c r="V395">
        <v>1667</v>
      </c>
      <c r="W395">
        <v>1357</v>
      </c>
      <c r="X395">
        <v>755</v>
      </c>
      <c r="Y395">
        <v>1305</v>
      </c>
      <c r="Z395">
        <v>461</v>
      </c>
      <c r="AA395">
        <v>512</v>
      </c>
      <c r="AB395">
        <v>0</v>
      </c>
      <c r="AC395">
        <v>2482</v>
      </c>
      <c r="AD395">
        <v>2521</v>
      </c>
      <c r="AE395">
        <v>8663</v>
      </c>
      <c r="AF395">
        <v>4409</v>
      </c>
      <c r="AG395">
        <v>2890</v>
      </c>
      <c r="AH395">
        <v>729</v>
      </c>
      <c r="AI395" s="262">
        <v>908</v>
      </c>
      <c r="AJ395" s="262">
        <v>0</v>
      </c>
      <c r="AK395" s="262">
        <v>0.59449363586054238</v>
      </c>
      <c r="AL395" s="262">
        <v>0.17902600996126175</v>
      </c>
      <c r="AM395" s="262">
        <v>8.8406198118428328E-2</v>
      </c>
      <c r="AN395" s="262">
        <v>0.11898173768677366</v>
      </c>
      <c r="AO395" s="262">
        <v>1.9092418372993913E-2</v>
      </c>
      <c r="AP395" s="262">
        <v>7.3928359028317861E-2</v>
      </c>
      <c r="AQ395" s="262">
        <v>0.3903655244979185</v>
      </c>
      <c r="AR395" s="262">
        <v>0.24941671622672584</v>
      </c>
      <c r="AS395" s="262">
        <v>0.11597053845098129</v>
      </c>
      <c r="AT395" s="262">
        <v>7.0588773502904975E-2</v>
      </c>
      <c r="AU395" s="262">
        <v>5.4714305320462966E-2</v>
      </c>
      <c r="AV395" s="262">
        <v>2.0129008646324168E-2</v>
      </c>
      <c r="AW395" s="262">
        <v>1.0384738551626332E-2</v>
      </c>
      <c r="AX395" s="262">
        <v>6.2674413285145709E-3</v>
      </c>
      <c r="AY395" s="262">
        <v>8.234594446223523E-3</v>
      </c>
      <c r="AZ395" s="262">
        <v>4297</v>
      </c>
      <c r="BA395" s="262">
        <v>1294</v>
      </c>
      <c r="BB395" s="262">
        <v>639</v>
      </c>
      <c r="BC395" s="262">
        <v>860</v>
      </c>
      <c r="BD395" s="262">
        <v>138</v>
      </c>
      <c r="BE395" s="262">
        <v>21859</v>
      </c>
      <c r="BF395" s="262">
        <v>1</v>
      </c>
      <c r="BG395" s="262">
        <v>2</v>
      </c>
      <c r="BH395" s="262">
        <v>3.4</v>
      </c>
      <c r="BI395" s="262">
        <v>7.8</v>
      </c>
      <c r="BJ395" s="262">
        <v>44</v>
      </c>
      <c r="BK395" s="262">
        <f t="shared" si="254"/>
        <v>21838</v>
      </c>
      <c r="BL395" s="262">
        <f t="shared" si="255"/>
        <v>-21</v>
      </c>
      <c r="BM395" s="274">
        <f t="shared" si="256"/>
        <v>-9.6070268539274442E-4</v>
      </c>
      <c r="BN395" s="262">
        <f t="shared" si="257"/>
        <v>2.2708274299042554E-4</v>
      </c>
      <c r="BO395" s="262">
        <f t="shared" si="244"/>
        <v>6.838377226660708E-5</v>
      </c>
      <c r="BP395" s="262">
        <f t="shared" si="245"/>
        <v>3.3769111652520808E-5</v>
      </c>
      <c r="BQ395" s="262">
        <f t="shared" si="246"/>
        <v>4.5448256684143812E-5</v>
      </c>
      <c r="BR395" s="262">
        <f t="shared" si="247"/>
        <v>7.2928597935021468E-6</v>
      </c>
      <c r="BS395" s="262">
        <f t="shared" si="258"/>
        <v>24.297853499975531</v>
      </c>
      <c r="BT395" s="262">
        <f t="shared" si="259"/>
        <v>7.317063632526958</v>
      </c>
      <c r="BU395" s="262">
        <f t="shared" si="260"/>
        <v>3.6132949468197264</v>
      </c>
      <c r="BV395" s="262">
        <f t="shared" si="261"/>
        <v>4.8629634652033875</v>
      </c>
      <c r="BW395" s="262">
        <f t="shared" si="262"/>
        <v>0.78033599790472974</v>
      </c>
      <c r="BX395" s="262">
        <f t="shared" si="263"/>
        <v>24.297853499975531</v>
      </c>
      <c r="BY395" s="262">
        <f t="shared" si="264"/>
        <v>14.634127265053916</v>
      </c>
      <c r="BZ395" s="262">
        <f t="shared" si="265"/>
        <v>12.28520281918707</v>
      </c>
      <c r="CA395" s="262">
        <f t="shared" si="266"/>
        <v>37.931115028586419</v>
      </c>
      <c r="CB395" s="262">
        <f t="shared" si="267"/>
        <v>34.334783907808109</v>
      </c>
      <c r="CC395" s="262">
        <f t="shared" si="268"/>
        <v>123.48308252061105</v>
      </c>
      <c r="CD395" s="262">
        <f t="shared" si="269"/>
        <v>9.1289016585071359</v>
      </c>
      <c r="CE395" s="262">
        <f t="shared" si="270"/>
        <v>48.203538274778083</v>
      </c>
      <c r="CF395" s="262">
        <f t="shared" si="271"/>
        <v>30.798744951844615</v>
      </c>
      <c r="CG395" s="262">
        <f t="shared" si="272"/>
        <v>14.32039956950222</v>
      </c>
      <c r="CH395" s="262">
        <f t="shared" si="273"/>
        <v>8.7165193434879384</v>
      </c>
      <c r="CI395" s="262">
        <f t="shared" si="274"/>
        <v>6.7562910789446367</v>
      </c>
      <c r="CJ395" s="262">
        <f t="shared" si="275"/>
        <v>2.4855920357321404</v>
      </c>
      <c r="CK395" s="262">
        <f t="shared" si="276"/>
        <v>1.2823395275254452</v>
      </c>
      <c r="CL395" s="262">
        <f t="shared" si="277"/>
        <v>0.77392297476205285</v>
      </c>
      <c r="CM395" s="262">
        <f t="shared" si="278"/>
        <v>1.0168331055267847</v>
      </c>
      <c r="CN395" s="262">
        <f>CD395*parameters!J$4+CE395*parameters!K$4+CF395*parameters!L$4+CG395*parameters!M$4+CH395*parameters!N$4+CI395*parameters!O$4+CJ395*parameters!P$4+CK395*parameters!Q$4+CL395*parameters!R$4+CM395*parameters!S$4</f>
        <v>8510.5259035266372</v>
      </c>
      <c r="CO395" s="262">
        <f t="shared" si="279"/>
        <v>5059.4534874728779</v>
      </c>
      <c r="CP395" s="262">
        <f t="shared" si="280"/>
        <v>1523.605495180336</v>
      </c>
      <c r="CQ395" s="262">
        <f t="shared" si="281"/>
        <v>752.38323911919213</v>
      </c>
      <c r="CR395" s="262">
        <f t="shared" si="282"/>
        <v>1012.5971606298987</v>
      </c>
      <c r="CS395" s="262">
        <f t="shared" si="283"/>
        <v>162.4865211243326</v>
      </c>
      <c r="CT395" s="349" t="s">
        <v>4889</v>
      </c>
      <c r="CU395" t="s">
        <v>4890</v>
      </c>
      <c r="CV395" t="s">
        <v>4891</v>
      </c>
      <c r="CW395">
        <v>20424</v>
      </c>
      <c r="CX395" s="262">
        <v>1.724254376485844E-2</v>
      </c>
      <c r="CY395">
        <v>1790</v>
      </c>
      <c r="CZ395">
        <v>0.91235801000000005</v>
      </c>
      <c r="DA395">
        <v>13875</v>
      </c>
      <c r="DB395">
        <v>6174</v>
      </c>
      <c r="DC395">
        <v>141</v>
      </c>
      <c r="DD395">
        <v>211</v>
      </c>
      <c r="DE395">
        <v>12</v>
      </c>
      <c r="DF395">
        <v>11</v>
      </c>
      <c r="DG395">
        <v>12659</v>
      </c>
      <c r="DH395">
        <v>5633</v>
      </c>
      <c r="DI395">
        <v>129</v>
      </c>
      <c r="DJ395">
        <v>193</v>
      </c>
      <c r="DK395">
        <v>11</v>
      </c>
      <c r="DL395">
        <v>10</v>
      </c>
      <c r="DM395" s="262">
        <v>1216</v>
      </c>
      <c r="DN395" s="262">
        <v>541</v>
      </c>
      <c r="DO395" s="262">
        <v>12</v>
      </c>
      <c r="DP395" s="262">
        <v>18</v>
      </c>
      <c r="DQ395" s="262">
        <v>1</v>
      </c>
      <c r="DR395" s="262">
        <v>1</v>
      </c>
      <c r="DS395" s="262">
        <v>0.67934782608695654</v>
      </c>
      <c r="DT395" s="262">
        <v>0.30229142185663926</v>
      </c>
      <c r="DU395" s="262">
        <v>6.9036427732079905E-3</v>
      </c>
      <c r="DV395" s="262">
        <v>1.0330983157070114E-2</v>
      </c>
      <c r="DW395" s="262">
        <v>5.8754406580493535E-4</v>
      </c>
      <c r="DX395" s="262">
        <v>5.3858206032119077E-4</v>
      </c>
      <c r="DY395" s="262">
        <v>747.02</v>
      </c>
      <c r="DZ395" s="262">
        <v>314.63</v>
      </c>
      <c r="EA395" s="262">
        <v>1.55</v>
      </c>
      <c r="EB395" s="262">
        <v>46.44</v>
      </c>
      <c r="EC395" s="262">
        <v>10.11</v>
      </c>
      <c r="ED395" s="262">
        <v>17.16</v>
      </c>
      <c r="EE395" s="262">
        <f t="shared" si="248"/>
        <v>0.65706168474197602</v>
      </c>
      <c r="EF395" s="262">
        <f t="shared" si="249"/>
        <v>0.27674134276239981</v>
      </c>
      <c r="EG395" s="262">
        <f t="shared" si="250"/>
        <v>1.3633445039624948E-3</v>
      </c>
      <c r="EH395" s="262">
        <f t="shared" si="251"/>
        <v>4.0847560492914999E-2</v>
      </c>
      <c r="EI395" s="262">
        <f t="shared" si="252"/>
        <v>8.8925244742327873E-3</v>
      </c>
      <c r="EJ395" s="262">
        <f t="shared" si="253"/>
        <v>1.5093543024513812E-2</v>
      </c>
      <c r="EK395" s="262">
        <v>3.358856E-4</v>
      </c>
      <c r="EP395" s="262">
        <v>4.6079044236842448E-4</v>
      </c>
      <c r="EQ395" s="262">
        <v>1.6887592873764786E-2</v>
      </c>
      <c r="EU395" s="262">
        <v>359.42</v>
      </c>
    </row>
    <row r="396" spans="1:151">
      <c r="A396" s="352">
        <v>16055</v>
      </c>
      <c r="B396" s="262">
        <v>16</v>
      </c>
      <c r="C396" s="262">
        <v>0</v>
      </c>
      <c r="D396" s="262">
        <v>55</v>
      </c>
      <c r="E396" s="262" t="s">
        <v>198</v>
      </c>
      <c r="F396" s="262" t="s">
        <v>2973</v>
      </c>
      <c r="G396" s="262" t="s">
        <v>2974</v>
      </c>
      <c r="H396" s="262" t="s">
        <v>2202</v>
      </c>
      <c r="I396" s="262">
        <v>5.7180248525864658E-4</v>
      </c>
      <c r="J396" s="262">
        <v>3.243124312431243</v>
      </c>
      <c r="K396" s="262">
        <v>2.0698584763625414</v>
      </c>
      <c r="L396" s="262">
        <v>4.4338662790697674</v>
      </c>
      <c r="M396" s="262">
        <v>6.3765060240963853</v>
      </c>
      <c r="N396" s="262">
        <v>6.1357615894039732</v>
      </c>
      <c r="O396" s="262">
        <v>3.256317689530686</v>
      </c>
      <c r="P396" s="262">
        <v>3.0390554041780198</v>
      </c>
      <c r="Q396" s="262">
        <v>1.8320987654320988</v>
      </c>
      <c r="R396" s="262">
        <v>1.8262411347517731</v>
      </c>
      <c r="S396" s="262">
        <v>1.7613636363636365</v>
      </c>
      <c r="T396" s="262">
        <v>1.7613636363636365</v>
      </c>
      <c r="U396">
        <v>2727</v>
      </c>
      <c r="V396">
        <v>3321</v>
      </c>
      <c r="W396">
        <v>1376</v>
      </c>
      <c r="X396">
        <v>966</v>
      </c>
      <c r="Y396">
        <v>1655</v>
      </c>
      <c r="Z396">
        <v>687</v>
      </c>
      <c r="AA396">
        <v>484</v>
      </c>
      <c r="AB396">
        <v>0</v>
      </c>
      <c r="AC396">
        <v>8844</v>
      </c>
      <c r="AD396">
        <v>6874</v>
      </c>
      <c r="AE396">
        <v>6101</v>
      </c>
      <c r="AF396">
        <v>6087</v>
      </c>
      <c r="AG396">
        <v>5150</v>
      </c>
      <c r="AH396">
        <v>1257</v>
      </c>
      <c r="AI396" s="262">
        <v>853</v>
      </c>
      <c r="AJ396" s="262">
        <v>0</v>
      </c>
      <c r="AK396" s="262">
        <v>0.53817005545286511</v>
      </c>
      <c r="AL396" s="262">
        <v>9.5563770794824393E-2</v>
      </c>
      <c r="AM396" s="262">
        <v>0.21377079482439926</v>
      </c>
      <c r="AN396" s="262">
        <v>0.13595194085027726</v>
      </c>
      <c r="AO396" s="262">
        <v>1.6543438077634011E-2</v>
      </c>
      <c r="AP396" s="262">
        <v>8.5557618660786816E-2</v>
      </c>
      <c r="AQ396" s="262">
        <v>0.28464082627364512</v>
      </c>
      <c r="AR396" s="262">
        <v>0.28530811187188115</v>
      </c>
      <c r="AS396" s="262">
        <v>0.14015898804688406</v>
      </c>
      <c r="AT396" s="262">
        <v>9.0489729604270625E-2</v>
      </c>
      <c r="AU396" s="262">
        <v>6.002669142392944E-2</v>
      </c>
      <c r="AV396" s="262">
        <v>2.3848207032609956E-2</v>
      </c>
      <c r="AW396" s="262">
        <v>1.1721016595102704E-2</v>
      </c>
      <c r="AX396" s="262">
        <v>7.54322850179877E-3</v>
      </c>
      <c r="AY396" s="262">
        <v>1.0705581989091332E-2</v>
      </c>
      <c r="AZ396" s="262">
        <v>5823</v>
      </c>
      <c r="BA396" s="262">
        <v>1034</v>
      </c>
      <c r="BB396" s="262">
        <v>2313</v>
      </c>
      <c r="BC396" s="262">
        <v>1471</v>
      </c>
      <c r="BD396" s="262">
        <v>179</v>
      </c>
      <c r="BE396" s="262">
        <v>34468</v>
      </c>
      <c r="BF396" s="262">
        <v>1</v>
      </c>
      <c r="BG396" s="262">
        <v>2</v>
      </c>
      <c r="BH396" s="262">
        <v>3.15</v>
      </c>
      <c r="BI396" s="262">
        <v>8.3000000000000007</v>
      </c>
      <c r="BJ396" s="262">
        <v>40</v>
      </c>
      <c r="BK396" s="262">
        <f t="shared" si="254"/>
        <v>34546</v>
      </c>
      <c r="BL396" s="262">
        <f t="shared" si="255"/>
        <v>78</v>
      </c>
      <c r="BM396" s="274">
        <f t="shared" si="256"/>
        <v>2.262968550539631E-3</v>
      </c>
      <c r="BN396" s="262">
        <f t="shared" si="257"/>
        <v>3.0772697519973187E-4</v>
      </c>
      <c r="BO396" s="262">
        <f t="shared" si="244"/>
        <v>5.464360164116826E-5</v>
      </c>
      <c r="BP396" s="262">
        <f t="shared" si="245"/>
        <v>1.2223467175630771E-4</v>
      </c>
      <c r="BQ396" s="262">
        <f t="shared" si="246"/>
        <v>7.7737657653925056E-5</v>
      </c>
      <c r="BR396" s="262">
        <f t="shared" si="247"/>
        <v>9.4595790075136541E-6</v>
      </c>
      <c r="BS396" s="262">
        <f t="shared" si="258"/>
        <v>32.926786346371308</v>
      </c>
      <c r="BT396" s="262">
        <f t="shared" si="259"/>
        <v>5.8468653756050042</v>
      </c>
      <c r="BU396" s="262">
        <f t="shared" si="260"/>
        <v>13.079109877924925</v>
      </c>
      <c r="BV396" s="262">
        <f t="shared" si="261"/>
        <v>8.3179293689699811</v>
      </c>
      <c r="BW396" s="262">
        <f t="shared" si="262"/>
        <v>1.0121749538039611</v>
      </c>
      <c r="BX396" s="262">
        <f t="shared" si="263"/>
        <v>32.926786346371308</v>
      </c>
      <c r="BY396" s="262">
        <f t="shared" si="264"/>
        <v>11.693730751210008</v>
      </c>
      <c r="BZ396" s="262">
        <f t="shared" si="265"/>
        <v>41.199196115463515</v>
      </c>
      <c r="CA396" s="262">
        <f t="shared" si="266"/>
        <v>69.038813762450843</v>
      </c>
      <c r="CB396" s="262">
        <f t="shared" si="267"/>
        <v>40.486998152158442</v>
      </c>
      <c r="CC396" s="262">
        <f t="shared" si="268"/>
        <v>195.3455251276541</v>
      </c>
      <c r="CD396" s="262">
        <f t="shared" si="269"/>
        <v>16.713297945962978</v>
      </c>
      <c r="CE396" s="262">
        <f t="shared" si="270"/>
        <v>55.603311681194569</v>
      </c>
      <c r="CF396" s="262">
        <f t="shared" si="271"/>
        <v>55.733662936792108</v>
      </c>
      <c r="CG396" s="262">
        <f t="shared" si="272"/>
        <v>27.379431121379163</v>
      </c>
      <c r="CH396" s="262">
        <f t="shared" si="273"/>
        <v>17.676763748205673</v>
      </c>
      <c r="CI396" s="262">
        <f t="shared" si="274"/>
        <v>11.725945557883147</v>
      </c>
      <c r="CJ396" s="262">
        <f t="shared" si="275"/>
        <v>4.6586405261382051</v>
      </c>
      <c r="CK396" s="262">
        <f t="shared" si="276"/>
        <v>2.2896481418002859</v>
      </c>
      <c r="CL396" s="262">
        <f t="shared" si="277"/>
        <v>1.4735359328417683</v>
      </c>
      <c r="CM396" s="262">
        <f t="shared" si="278"/>
        <v>2.0912875354562019</v>
      </c>
      <c r="CN396" s="262">
        <f>CD396*parameters!J$4+CE396*parameters!K$4+CF396*parameters!L$4+CG396*parameters!M$4+CH396*parameters!N$4+CI396*parameters!O$4+CJ396*parameters!P$4+CK396*parameters!Q$4+CL396*parameters!R$4+CM396*parameters!S$4</f>
        <v>14336.286125682862</v>
      </c>
      <c r="CO396" s="262">
        <f t="shared" si="279"/>
        <v>7715.3598992468869</v>
      </c>
      <c r="CP396" s="262">
        <f t="shared" si="280"/>
        <v>1370.0295613637779</v>
      </c>
      <c r="CQ396" s="262">
        <f t="shared" si="281"/>
        <v>3064.6792799172326</v>
      </c>
      <c r="CR396" s="262">
        <f t="shared" si="282"/>
        <v>1949.0459233714869</v>
      </c>
      <c r="CS396" s="262">
        <f t="shared" si="283"/>
        <v>237.17146178347804</v>
      </c>
      <c r="CT396" s="349" t="s">
        <v>4892</v>
      </c>
      <c r="CU396" t="s">
        <v>4893</v>
      </c>
      <c r="CV396" t="s">
        <v>4894</v>
      </c>
      <c r="CW396">
        <v>29074</v>
      </c>
      <c r="CX396" s="262">
        <v>2.4545129133347741E-2</v>
      </c>
      <c r="CY396">
        <v>2991</v>
      </c>
      <c r="CZ396">
        <v>0.89712457999999995</v>
      </c>
      <c r="DA396">
        <v>19898</v>
      </c>
      <c r="DB396">
        <v>8662</v>
      </c>
      <c r="DC396">
        <v>216</v>
      </c>
      <c r="DD396">
        <v>211</v>
      </c>
      <c r="DE396">
        <v>49</v>
      </c>
      <c r="DF396">
        <v>38</v>
      </c>
      <c r="DG396">
        <v>17851</v>
      </c>
      <c r="DH396">
        <v>7771</v>
      </c>
      <c r="DI396">
        <v>194</v>
      </c>
      <c r="DJ396">
        <v>189</v>
      </c>
      <c r="DK396">
        <v>44</v>
      </c>
      <c r="DL396">
        <v>34</v>
      </c>
      <c r="DM396" s="262">
        <v>2047</v>
      </c>
      <c r="DN396" s="262">
        <v>891</v>
      </c>
      <c r="DO396" s="262">
        <v>22</v>
      </c>
      <c r="DP396" s="262">
        <v>22</v>
      </c>
      <c r="DQ396" s="262">
        <v>5</v>
      </c>
      <c r="DR396" s="262">
        <v>4</v>
      </c>
      <c r="DS396" s="262">
        <v>0.68439155258994289</v>
      </c>
      <c r="DT396" s="262">
        <v>0.29792942147623308</v>
      </c>
      <c r="DU396" s="262">
        <v>7.4293182912567928E-3</v>
      </c>
      <c r="DV396" s="262">
        <v>7.2573433308110342E-3</v>
      </c>
      <c r="DW396" s="262">
        <v>1.6853546123684392E-3</v>
      </c>
      <c r="DX396" s="262">
        <v>1.3070096993877691E-3</v>
      </c>
      <c r="DY396" s="262">
        <v>1063.4100000000001</v>
      </c>
      <c r="DZ396" s="262">
        <v>447.88</v>
      </c>
      <c r="EA396" s="262">
        <v>2.2000000000000002</v>
      </c>
      <c r="EB396" s="262">
        <v>66.12</v>
      </c>
      <c r="EC396" s="262">
        <v>14.38</v>
      </c>
      <c r="ED396" s="262">
        <v>24.42</v>
      </c>
      <c r="EE396" s="262">
        <f t="shared" si="248"/>
        <v>0.65707082877639156</v>
      </c>
      <c r="EF396" s="262">
        <f t="shared" si="249"/>
        <v>0.27674075172545887</v>
      </c>
      <c r="EG396" s="262">
        <f t="shared" si="250"/>
        <v>1.3593588769224114E-3</v>
      </c>
      <c r="EH396" s="262">
        <f t="shared" si="251"/>
        <v>4.085491315550447E-2</v>
      </c>
      <c r="EI396" s="262">
        <f t="shared" si="252"/>
        <v>8.885263931883762E-3</v>
      </c>
      <c r="EJ396" s="262">
        <f t="shared" si="253"/>
        <v>1.5088883533838766E-2</v>
      </c>
      <c r="EK396" s="262">
        <v>4.7814100000000002E-4</v>
      </c>
      <c r="EP396" s="262">
        <v>7.8249597740291655E-4</v>
      </c>
      <c r="EQ396" s="262">
        <v>2.8677837638770916E-2</v>
      </c>
      <c r="EU396" s="262">
        <v>610.35</v>
      </c>
    </row>
    <row r="397" spans="1:151">
      <c r="A397" s="352">
        <v>16056</v>
      </c>
      <c r="B397" s="262">
        <v>16</v>
      </c>
      <c r="C397" s="262">
        <v>0</v>
      </c>
      <c r="D397" s="262">
        <v>56</v>
      </c>
      <c r="E397" s="262" t="s">
        <v>198</v>
      </c>
      <c r="F397" s="262" t="s">
        <v>2975</v>
      </c>
      <c r="G397" s="262" t="s">
        <v>2976</v>
      </c>
      <c r="H397" s="262" t="s">
        <v>2202</v>
      </c>
      <c r="I397" s="262">
        <v>4.070261313735763E-4</v>
      </c>
      <c r="J397" s="262">
        <v>2.7984533591106815</v>
      </c>
      <c r="K397" s="262">
        <v>2.4510968921389398</v>
      </c>
      <c r="L397" s="262">
        <v>4.7628951747088184</v>
      </c>
      <c r="M397" s="262">
        <v>6.3674999999999997</v>
      </c>
      <c r="N397" s="262">
        <v>2.852760736196319</v>
      </c>
      <c r="O397" s="262">
        <v>3.648033126293996</v>
      </c>
      <c r="P397" s="262">
        <v>2.7930069930069932</v>
      </c>
      <c r="Q397" s="262">
        <v>1.8061224489795917</v>
      </c>
      <c r="R397" s="262">
        <v>1.3105263157894738</v>
      </c>
      <c r="S397" s="262">
        <v>1.65625</v>
      </c>
      <c r="T397" s="262">
        <v>1.65625</v>
      </c>
      <c r="U397">
        <v>2069</v>
      </c>
      <c r="V397">
        <v>2188</v>
      </c>
      <c r="W397">
        <v>1202</v>
      </c>
      <c r="X397">
        <v>563</v>
      </c>
      <c r="Y397">
        <v>1198</v>
      </c>
      <c r="Z397">
        <v>386</v>
      </c>
      <c r="AA397">
        <v>528</v>
      </c>
      <c r="AB397">
        <v>0</v>
      </c>
      <c r="AC397">
        <v>5790</v>
      </c>
      <c r="AD397">
        <v>5363</v>
      </c>
      <c r="AE397">
        <v>5725</v>
      </c>
      <c r="AF397">
        <v>3012</v>
      </c>
      <c r="AG397">
        <v>3759</v>
      </c>
      <c r="AH397">
        <v>603</v>
      </c>
      <c r="AI397" s="262">
        <v>875</v>
      </c>
      <c r="AJ397" s="262">
        <v>0</v>
      </c>
      <c r="AK397" s="262">
        <v>0.46689171643728899</v>
      </c>
      <c r="AL397" s="262">
        <v>0.15112957673331603</v>
      </c>
      <c r="AM397" s="262">
        <v>0.23721111399636458</v>
      </c>
      <c r="AN397" s="262">
        <v>0.13230329784471564</v>
      </c>
      <c r="AO397" s="262">
        <v>1.2464294988314724E-2</v>
      </c>
      <c r="AP397" s="262">
        <v>5.7596984965794108E-2</v>
      </c>
      <c r="AQ397" s="262">
        <v>0.30646020236778504</v>
      </c>
      <c r="AR397" s="262">
        <v>0.30785301708246282</v>
      </c>
      <c r="AS397" s="262">
        <v>0.14509852115849411</v>
      </c>
      <c r="AT397" s="262">
        <v>8.4756871902011394E-2</v>
      </c>
      <c r="AU397" s="262">
        <v>5.1943795829748882E-2</v>
      </c>
      <c r="AV397" s="262">
        <v>2.2326000573511941E-2</v>
      </c>
      <c r="AW397" s="262">
        <v>8.7255745360698047E-3</v>
      </c>
      <c r="AX397" s="262">
        <v>5.5302937200442425E-3</v>
      </c>
      <c r="AY397" s="262">
        <v>9.7087378640776691E-3</v>
      </c>
      <c r="AZ397" s="262">
        <v>3596</v>
      </c>
      <c r="BA397" s="262">
        <v>1164</v>
      </c>
      <c r="BB397" s="262">
        <v>1827</v>
      </c>
      <c r="BC397" s="262">
        <v>1019</v>
      </c>
      <c r="BD397" s="262">
        <v>96</v>
      </c>
      <c r="BE397" s="262">
        <v>24411</v>
      </c>
      <c r="BF397" s="262">
        <v>1</v>
      </c>
      <c r="BG397" s="262">
        <v>2</v>
      </c>
      <c r="BH397" s="262">
        <v>3.1</v>
      </c>
      <c r="BI397" s="262">
        <v>7.8</v>
      </c>
      <c r="BJ397" s="262">
        <v>51</v>
      </c>
      <c r="BK397" s="262">
        <f t="shared" si="254"/>
        <v>24432</v>
      </c>
      <c r="BL397" s="262">
        <f t="shared" si="255"/>
        <v>21</v>
      </c>
      <c r="BM397" s="274">
        <f t="shared" si="256"/>
        <v>8.6026791200688219E-4</v>
      </c>
      <c r="BN397" s="262">
        <f t="shared" si="257"/>
        <v>1.9003712911183854E-4</v>
      </c>
      <c r="BO397" s="262">
        <f t="shared" si="244"/>
        <v>6.1513686953887673E-5</v>
      </c>
      <c r="BP397" s="262">
        <f t="shared" si="245"/>
        <v>9.6551122048756685E-5</v>
      </c>
      <c r="BQ397" s="262">
        <f t="shared" si="246"/>
        <v>5.3850899489700633E-5</v>
      </c>
      <c r="BR397" s="262">
        <f t="shared" si="247"/>
        <v>5.0732937693927979E-6</v>
      </c>
      <c r="BS397" s="262">
        <f t="shared" si="258"/>
        <v>20.333972814966724</v>
      </c>
      <c r="BT397" s="262">
        <f t="shared" si="259"/>
        <v>6.5819645040659811</v>
      </c>
      <c r="BU397" s="262">
        <f t="shared" si="260"/>
        <v>10.330970059216964</v>
      </c>
      <c r="BV397" s="262">
        <f t="shared" si="261"/>
        <v>5.7620462453979675</v>
      </c>
      <c r="BW397" s="262">
        <f t="shared" si="262"/>
        <v>0.54284243332502935</v>
      </c>
      <c r="BX397" s="262">
        <f t="shared" si="263"/>
        <v>20.333972814966724</v>
      </c>
      <c r="BY397" s="262">
        <f t="shared" si="264"/>
        <v>13.163929008131962</v>
      </c>
      <c r="BZ397" s="262">
        <f t="shared" si="265"/>
        <v>32.026007183572588</v>
      </c>
      <c r="CA397" s="262">
        <f t="shared" si="266"/>
        <v>44.943960714104144</v>
      </c>
      <c r="CB397" s="262">
        <f t="shared" si="267"/>
        <v>27.684964099576497</v>
      </c>
      <c r="CC397" s="262">
        <f t="shared" si="268"/>
        <v>138.1528338203519</v>
      </c>
      <c r="CD397" s="262">
        <f t="shared" si="269"/>
        <v>7.9571866925326606</v>
      </c>
      <c r="CE397" s="262">
        <f t="shared" si="270"/>
        <v>42.338345410268019</v>
      </c>
      <c r="CF397" s="262">
        <f t="shared" si="271"/>
        <v>42.530766710087441</v>
      </c>
      <c r="CG397" s="262">
        <f t="shared" si="272"/>
        <v>20.045771881188251</v>
      </c>
      <c r="CH397" s="262">
        <f t="shared" si="273"/>
        <v>11.709402039011433</v>
      </c>
      <c r="CI397" s="262">
        <f t="shared" si="274"/>
        <v>7.1761825932655849</v>
      </c>
      <c r="CJ397" s="262">
        <f t="shared" si="275"/>
        <v>3.0844002471054766</v>
      </c>
      <c r="CK397" s="262">
        <f t="shared" si="276"/>
        <v>1.2054628488687458</v>
      </c>
      <c r="CL397" s="262">
        <f t="shared" si="277"/>
        <v>0.76402574928300793</v>
      </c>
      <c r="CM397" s="262">
        <f t="shared" si="278"/>
        <v>1.3412896487412804</v>
      </c>
      <c r="CN397" s="262">
        <f>CD397*parameters!J$4+CE397*parameters!K$4+CF397*parameters!L$4+CG397*parameters!M$4+CH397*parameters!N$4+CI397*parameters!O$4+CJ397*parameters!P$4+CK397*parameters!Q$4+CL397*parameters!R$4+CM397*parameters!S$4</f>
        <v>10055.880534063162</v>
      </c>
      <c r="CO397" s="262">
        <f t="shared" si="279"/>
        <v>4695.007322837072</v>
      </c>
      <c r="CP397" s="262">
        <f t="shared" si="280"/>
        <v>1519.7409687937577</v>
      </c>
      <c r="CQ397" s="262">
        <f t="shared" si="281"/>
        <v>2385.3666236994804</v>
      </c>
      <c r="CR397" s="262">
        <f t="shared" si="282"/>
        <v>1330.4261573890369</v>
      </c>
      <c r="CS397" s="262">
        <f t="shared" si="283"/>
        <v>125.33946134381507</v>
      </c>
      <c r="CT397" s="349" t="s">
        <v>4895</v>
      </c>
      <c r="CU397" t="s">
        <v>4896</v>
      </c>
      <c r="CV397" t="s">
        <v>4897</v>
      </c>
      <c r="CW397">
        <v>21686</v>
      </c>
      <c r="CX397" s="262">
        <v>1.8307961422087744E-2</v>
      </c>
      <c r="CY397">
        <v>2976</v>
      </c>
      <c r="CZ397">
        <v>0.86276861000000005</v>
      </c>
      <c r="DA397">
        <v>15458</v>
      </c>
      <c r="DB397">
        <v>5876</v>
      </c>
      <c r="DC397">
        <v>169</v>
      </c>
      <c r="DD397">
        <v>141</v>
      </c>
      <c r="DE397">
        <v>19</v>
      </c>
      <c r="DF397">
        <v>23</v>
      </c>
      <c r="DG397">
        <v>13338</v>
      </c>
      <c r="DH397">
        <v>5070</v>
      </c>
      <c r="DI397">
        <v>146</v>
      </c>
      <c r="DJ397">
        <v>122</v>
      </c>
      <c r="DK397">
        <v>16</v>
      </c>
      <c r="DL397">
        <v>20</v>
      </c>
      <c r="DM397" s="262">
        <v>2120</v>
      </c>
      <c r="DN397" s="262">
        <v>806</v>
      </c>
      <c r="DO397" s="262">
        <v>23</v>
      </c>
      <c r="DP397" s="262">
        <v>19</v>
      </c>
      <c r="DQ397" s="262">
        <v>3</v>
      </c>
      <c r="DR397" s="262">
        <v>3</v>
      </c>
      <c r="DS397" s="262">
        <v>0.71281010790371668</v>
      </c>
      <c r="DT397" s="262">
        <v>0.27095822189430968</v>
      </c>
      <c r="DU397" s="262">
        <v>7.7930462049248363E-3</v>
      </c>
      <c r="DV397" s="262">
        <v>6.5018906206769341E-3</v>
      </c>
      <c r="DW397" s="262">
        <v>8.7614128931107628E-4</v>
      </c>
      <c r="DX397" s="262">
        <v>1.0605920870607765E-3</v>
      </c>
      <c r="DY397" s="262">
        <v>793.18</v>
      </c>
      <c r="DZ397" s="262">
        <v>334.07</v>
      </c>
      <c r="EA397" s="262">
        <v>1.64</v>
      </c>
      <c r="EB397" s="262">
        <v>49.32</v>
      </c>
      <c r="EC397" s="262">
        <v>10.73</v>
      </c>
      <c r="ED397" s="262">
        <v>18.22</v>
      </c>
      <c r="EE397" s="262">
        <f t="shared" si="248"/>
        <v>0.65706285827893562</v>
      </c>
      <c r="EF397" s="262">
        <f t="shared" si="249"/>
        <v>0.27674044865635039</v>
      </c>
      <c r="EG397" s="262">
        <f t="shared" si="250"/>
        <v>1.358560588488684E-3</v>
      </c>
      <c r="EH397" s="262">
        <f t="shared" si="251"/>
        <v>4.0856224526988963E-2</v>
      </c>
      <c r="EI397" s="262">
        <f t="shared" si="252"/>
        <v>8.8886311673680371E-3</v>
      </c>
      <c r="EJ397" s="262">
        <f t="shared" si="253"/>
        <v>1.5093276781868184E-2</v>
      </c>
      <c r="EK397" s="262">
        <v>3.5664280000000001E-4</v>
      </c>
      <c r="EP397" s="262">
        <v>5.2054608604461109E-4</v>
      </c>
      <c r="EQ397" s="262">
        <v>1.9077588345733254E-2</v>
      </c>
      <c r="EU397" s="262">
        <v>406.03</v>
      </c>
    </row>
    <row r="398" spans="1:151">
      <c r="A398" s="352">
        <v>16061</v>
      </c>
      <c r="B398" s="262">
        <v>16</v>
      </c>
      <c r="C398" s="262">
        <v>0</v>
      </c>
      <c r="D398" s="262">
        <v>61</v>
      </c>
      <c r="E398" s="262" t="s">
        <v>198</v>
      </c>
      <c r="F398" s="262" t="s">
        <v>2977</v>
      </c>
      <c r="G398" s="262" t="s">
        <v>2978</v>
      </c>
      <c r="H398" s="262" t="s">
        <v>2202</v>
      </c>
      <c r="I398" s="262">
        <v>1.4273923407427027E-3</v>
      </c>
      <c r="J398" s="262">
        <v>1.3625676720804332</v>
      </c>
      <c r="K398" s="262">
        <v>1.4123995407577496</v>
      </c>
      <c r="L398" s="262">
        <v>2.4507120399482152</v>
      </c>
      <c r="M398" s="262">
        <v>1.8153274814314653</v>
      </c>
      <c r="N398" s="262">
        <v>1.903765690376569</v>
      </c>
      <c r="O398" s="262">
        <v>1.4628450106157111</v>
      </c>
      <c r="P398" s="262">
        <v>1.5398148148148147</v>
      </c>
      <c r="Q398" s="262">
        <v>1.4013961605584642</v>
      </c>
      <c r="R398" s="262">
        <v>1.3693803159173754</v>
      </c>
      <c r="S398" s="262">
        <v>1.3716577540106951</v>
      </c>
      <c r="T398" s="262">
        <v>1.3716577540106951</v>
      </c>
      <c r="U398">
        <v>6465</v>
      </c>
      <c r="V398">
        <v>4355</v>
      </c>
      <c r="W398">
        <v>5407</v>
      </c>
      <c r="X398">
        <v>4396</v>
      </c>
      <c r="Y398">
        <v>4044</v>
      </c>
      <c r="Z398">
        <v>1969</v>
      </c>
      <c r="AA398">
        <v>2057</v>
      </c>
      <c r="AB398">
        <v>0</v>
      </c>
      <c r="AC398">
        <v>8809</v>
      </c>
      <c r="AD398">
        <v>6151</v>
      </c>
      <c r="AE398">
        <v>13251</v>
      </c>
      <c r="AF398">
        <v>8107</v>
      </c>
      <c r="AG398">
        <v>6082</v>
      </c>
      <c r="AH398">
        <v>2733</v>
      </c>
      <c r="AI398" s="262">
        <v>2822</v>
      </c>
      <c r="AJ398" s="262">
        <v>0</v>
      </c>
      <c r="AK398" s="262">
        <v>0.69663087745279528</v>
      </c>
      <c r="AL398" s="262">
        <v>0.20721954831543873</v>
      </c>
      <c r="AM398" s="262">
        <v>5.7238059977786006E-2</v>
      </c>
      <c r="AN398" s="262">
        <v>3.7208441318030361E-2</v>
      </c>
      <c r="AO398" s="262">
        <v>1.7030729359496482E-3</v>
      </c>
      <c r="AP398" s="262">
        <v>2.9224904701397714E-2</v>
      </c>
      <c r="AQ398" s="262">
        <v>0.16579766025500592</v>
      </c>
      <c r="AR398" s="262">
        <v>0.23279148227665075</v>
      </c>
      <c r="AS398" s="262">
        <v>0.16814178679402358</v>
      </c>
      <c r="AT398" s="262">
        <v>0.13764623406213031</v>
      </c>
      <c r="AU398" s="262">
        <v>0.1305700389957499</v>
      </c>
      <c r="AV398" s="262">
        <v>6.0246242825220175E-2</v>
      </c>
      <c r="AW398" s="262">
        <v>2.9334443324716294E-2</v>
      </c>
      <c r="AX398" s="262">
        <v>1.8731104587477544E-2</v>
      </c>
      <c r="AY398" s="262">
        <v>2.7516102177627833E-2</v>
      </c>
      <c r="AZ398" s="262">
        <v>18816</v>
      </c>
      <c r="BA398" s="262">
        <v>5597</v>
      </c>
      <c r="BB398" s="262">
        <v>1546</v>
      </c>
      <c r="BC398" s="262">
        <v>1005</v>
      </c>
      <c r="BD398" s="262">
        <v>46</v>
      </c>
      <c r="BE398" s="262">
        <v>45646</v>
      </c>
      <c r="BF398" s="262">
        <v>1</v>
      </c>
      <c r="BG398" s="262">
        <v>2</v>
      </c>
      <c r="BH398" s="262">
        <v>3.7</v>
      </c>
      <c r="BI398" s="262">
        <v>8.8000000000000007</v>
      </c>
      <c r="BJ398" s="262">
        <v>23</v>
      </c>
      <c r="BK398" s="262">
        <f t="shared" si="254"/>
        <v>45632</v>
      </c>
      <c r="BL398" s="262">
        <f t="shared" si="255"/>
        <v>-14</v>
      </c>
      <c r="BM398" s="274">
        <f t="shared" si="256"/>
        <v>-3.0670814529202997E-4</v>
      </c>
      <c r="BN398" s="262">
        <f t="shared" si="257"/>
        <v>9.9436557880098835E-4</v>
      </c>
      <c r="BO398" s="262">
        <f t="shared" si="244"/>
        <v>2.9578359611761966E-4</v>
      </c>
      <c r="BP398" s="262">
        <f t="shared" si="245"/>
        <v>8.1701168411263175E-5</v>
      </c>
      <c r="BQ398" s="262">
        <f t="shared" si="246"/>
        <v>5.3111044148330852E-5</v>
      </c>
      <c r="BR398" s="262">
        <f t="shared" si="247"/>
        <v>2.4309532645007155E-6</v>
      </c>
      <c r="BS398" s="262">
        <f t="shared" si="258"/>
        <v>106.39711693170575</v>
      </c>
      <c r="BT398" s="262">
        <f t="shared" si="259"/>
        <v>31.648844784585304</v>
      </c>
      <c r="BU398" s="262">
        <f t="shared" si="260"/>
        <v>8.7420250200051601</v>
      </c>
      <c r="BV398" s="262">
        <f t="shared" si="261"/>
        <v>5.6828817238714011</v>
      </c>
      <c r="BW398" s="262">
        <f t="shared" si="262"/>
        <v>0.26011199930157658</v>
      </c>
      <c r="BX398" s="262">
        <f t="shared" si="263"/>
        <v>106.39711693170575</v>
      </c>
      <c r="BY398" s="262">
        <f t="shared" si="264"/>
        <v>63.297689569170608</v>
      </c>
      <c r="BZ398" s="262">
        <f t="shared" si="265"/>
        <v>32.345492574019097</v>
      </c>
      <c r="CA398" s="262">
        <f t="shared" si="266"/>
        <v>50.009359170068336</v>
      </c>
      <c r="CB398" s="262">
        <f t="shared" si="267"/>
        <v>5.9825759839362611</v>
      </c>
      <c r="CC398" s="262">
        <f t="shared" si="268"/>
        <v>258.03223422890005</v>
      </c>
      <c r="CD398" s="262">
        <f t="shared" si="269"/>
        <v>7.540967455228337</v>
      </c>
      <c r="CE398" s="262">
        <f t="shared" si="270"/>
        <v>42.781140705523278</v>
      </c>
      <c r="CF398" s="262">
        <f t="shared" si="271"/>
        <v>60.067706281301582</v>
      </c>
      <c r="CG398" s="262">
        <f t="shared" si="272"/>
        <v>43.386000913701267</v>
      </c>
      <c r="CH398" s="262">
        <f t="shared" si="273"/>
        <v>35.517165308245609</v>
      </c>
      <c r="CI398" s="262">
        <f t="shared" si="274"/>
        <v>33.691278885427948</v>
      </c>
      <c r="CJ398" s="262">
        <f t="shared" si="275"/>
        <v>15.545472640088402</v>
      </c>
      <c r="CK398" s="262">
        <f t="shared" si="276"/>
        <v>7.5692319509375885</v>
      </c>
      <c r="CL398" s="262">
        <f t="shared" si="277"/>
        <v>4.8332287662820299</v>
      </c>
      <c r="CM398" s="262">
        <f t="shared" si="278"/>
        <v>7.100041322164012</v>
      </c>
      <c r="CN398" s="262">
        <f>CD398*parameters!J$4+CE398*parameters!K$4+CF398*parameters!L$4+CG398*parameters!M$4+CH398*parameters!N$4+CI398*parameters!O$4+CJ398*parameters!P$4+CK398*parameters!Q$4+CL398*parameters!R$4+CM398*parameters!S$4</f>
        <v>24389.602934487499</v>
      </c>
      <c r="CO398" s="262">
        <f t="shared" si="279"/>
        <v>16990.550492977298</v>
      </c>
      <c r="CP398" s="262">
        <f t="shared" si="280"/>
        <v>5054.0025036773986</v>
      </c>
      <c r="CQ398" s="262">
        <f t="shared" si="281"/>
        <v>1396.013555598581</v>
      </c>
      <c r="CR398" s="262">
        <f t="shared" si="282"/>
        <v>907.49910955793916</v>
      </c>
      <c r="CS398" s="262">
        <f t="shared" si="283"/>
        <v>41.537272676283777</v>
      </c>
      <c r="CT398" s="349" t="s">
        <v>4898</v>
      </c>
      <c r="CU398" t="s">
        <v>4899</v>
      </c>
      <c r="CV398" t="s">
        <v>4900</v>
      </c>
      <c r="CW398">
        <v>59896</v>
      </c>
      <c r="CX398" s="262">
        <v>5.0565971471795979E-2</v>
      </c>
      <c r="CY398">
        <v>3337</v>
      </c>
      <c r="CZ398">
        <v>0.94428676</v>
      </c>
      <c r="DA398">
        <v>38650</v>
      </c>
      <c r="DB398">
        <v>20378</v>
      </c>
      <c r="DC398">
        <v>632</v>
      </c>
      <c r="DD398">
        <v>132</v>
      </c>
      <c r="DE398">
        <v>53</v>
      </c>
      <c r="DF398">
        <v>33</v>
      </c>
      <c r="DG398">
        <v>36497</v>
      </c>
      <c r="DH398">
        <v>19243</v>
      </c>
      <c r="DI398">
        <v>602</v>
      </c>
      <c r="DJ398">
        <v>127</v>
      </c>
      <c r="DK398">
        <v>51</v>
      </c>
      <c r="DL398">
        <v>31</v>
      </c>
      <c r="DM398" s="262">
        <v>2153</v>
      </c>
      <c r="DN398" s="262">
        <v>1135</v>
      </c>
      <c r="DO398" s="262">
        <v>30</v>
      </c>
      <c r="DP398" s="262">
        <v>5</v>
      </c>
      <c r="DQ398" s="262">
        <v>2</v>
      </c>
      <c r="DR398" s="262">
        <v>2</v>
      </c>
      <c r="DS398" s="262">
        <v>0.64528516094563915</v>
      </c>
      <c r="DT398" s="262">
        <v>0.34022305329237346</v>
      </c>
      <c r="DU398" s="262">
        <v>1.0551622812875651E-2</v>
      </c>
      <c r="DV398" s="262">
        <v>2.2038199545879526E-3</v>
      </c>
      <c r="DW398" s="262">
        <v>8.8486710297849607E-4</v>
      </c>
      <c r="DX398" s="262">
        <v>5.5095498864698815E-4</v>
      </c>
      <c r="DY398" s="262">
        <v>2190.7399999999998</v>
      </c>
      <c r="DZ398" s="262">
        <v>922.69</v>
      </c>
      <c r="EA398" s="262">
        <v>4.53</v>
      </c>
      <c r="EB398" s="262">
        <v>136.21</v>
      </c>
      <c r="EC398" s="262">
        <v>29.62</v>
      </c>
      <c r="ED398" s="262">
        <v>50.3</v>
      </c>
      <c r="EE398" s="262">
        <f t="shared" si="248"/>
        <v>0.65707284446430647</v>
      </c>
      <c r="EF398" s="262">
        <f t="shared" si="249"/>
        <v>0.27674417907135079</v>
      </c>
      <c r="EG398" s="262">
        <f t="shared" si="250"/>
        <v>1.3586915770120182E-3</v>
      </c>
      <c r="EH398" s="262">
        <f t="shared" si="251"/>
        <v>4.0853726204151661E-2</v>
      </c>
      <c r="EI398" s="262">
        <f t="shared" si="252"/>
        <v>8.8839833357827764E-3</v>
      </c>
      <c r="EJ398" s="262">
        <f t="shared" si="253"/>
        <v>1.5086575347396139E-2</v>
      </c>
      <c r="EK398" s="262">
        <v>9.8502479999999998E-4</v>
      </c>
      <c r="EP398" s="262">
        <v>1.2748660244931813E-3</v>
      </c>
      <c r="EQ398" s="262">
        <v>4.6722797199474184E-2</v>
      </c>
      <c r="EU398" s="262">
        <v>994.4</v>
      </c>
    </row>
    <row r="399" spans="1:151">
      <c r="A399" s="352">
        <v>16062</v>
      </c>
      <c r="B399" s="262">
        <v>16</v>
      </c>
      <c r="C399" s="262">
        <v>0</v>
      </c>
      <c r="D399" s="262">
        <v>62</v>
      </c>
      <c r="E399" s="262" t="s">
        <v>198</v>
      </c>
      <c r="F399" s="262" t="s">
        <v>2979</v>
      </c>
      <c r="G399" s="262" t="s">
        <v>2980</v>
      </c>
      <c r="H399" s="262" t="s">
        <v>2202</v>
      </c>
      <c r="I399" s="262">
        <v>1.1694999074652356E-3</v>
      </c>
      <c r="J399" s="262">
        <v>1.6615411195577057</v>
      </c>
      <c r="K399" s="262">
        <v>1.5461627714238355</v>
      </c>
      <c r="L399" s="262">
        <v>3.4427810200456737</v>
      </c>
      <c r="M399" s="262">
        <v>2.7597103357472021</v>
      </c>
      <c r="N399" s="262">
        <v>2.9405063291139242</v>
      </c>
      <c r="O399" s="262">
        <v>1.5670995670995671</v>
      </c>
      <c r="P399" s="262">
        <v>1.6636904761904763</v>
      </c>
      <c r="Q399" s="262">
        <v>1.2</v>
      </c>
      <c r="R399" s="262">
        <v>1.2527777777777778</v>
      </c>
      <c r="S399" s="262">
        <v>2.1510791366906474</v>
      </c>
      <c r="T399" s="262">
        <v>2.1510791366906474</v>
      </c>
      <c r="U399">
        <v>5788</v>
      </c>
      <c r="V399">
        <v>6033</v>
      </c>
      <c r="W399">
        <v>3941</v>
      </c>
      <c r="X399">
        <v>2309</v>
      </c>
      <c r="Y399">
        <v>2835</v>
      </c>
      <c r="Z399">
        <v>1085</v>
      </c>
      <c r="AA399">
        <v>765</v>
      </c>
      <c r="AB399">
        <v>0</v>
      </c>
      <c r="AC399">
        <v>9617</v>
      </c>
      <c r="AD399">
        <v>9328</v>
      </c>
      <c r="AE399">
        <v>13568</v>
      </c>
      <c r="AF399">
        <v>6515</v>
      </c>
      <c r="AG399">
        <v>4605</v>
      </c>
      <c r="AH399">
        <v>1321</v>
      </c>
      <c r="AI399" s="262">
        <v>1645</v>
      </c>
      <c r="AJ399" s="262">
        <v>0</v>
      </c>
      <c r="AK399" s="262">
        <v>0.68481699051061906</v>
      </c>
      <c r="AL399" s="262">
        <v>0.16348847718029824</v>
      </c>
      <c r="AM399" s="262">
        <v>8.6082241301400811E-2</v>
      </c>
      <c r="AN399" s="262">
        <v>5.7071848169905105E-2</v>
      </c>
      <c r="AO399" s="262">
        <v>8.5404428377767738E-3</v>
      </c>
      <c r="AP399" s="262">
        <v>5.6173071398581312E-2</v>
      </c>
      <c r="AQ399" s="262">
        <v>0.24290102313658762</v>
      </c>
      <c r="AR399" s="262">
        <v>0.25019335734647424</v>
      </c>
      <c r="AS399" s="262">
        <v>0.16535920270479304</v>
      </c>
      <c r="AT399" s="262">
        <v>0.12299737034008795</v>
      </c>
      <c r="AU399" s="262">
        <v>8.8391929816807727E-2</v>
      </c>
      <c r="AV399" s="262">
        <v>3.5533555786356703E-2</v>
      </c>
      <c r="AW399" s="262">
        <v>1.5822155437208583E-2</v>
      </c>
      <c r="AX399" s="262">
        <v>9.1485647360396005E-3</v>
      </c>
      <c r="AY399" s="262">
        <v>1.3479769297063179E-2</v>
      </c>
      <c r="AZ399" s="262">
        <v>15155</v>
      </c>
      <c r="BA399" s="262">
        <v>3618</v>
      </c>
      <c r="BB399" s="262">
        <v>1905</v>
      </c>
      <c r="BC399" s="262">
        <v>1263</v>
      </c>
      <c r="BD399" s="262">
        <v>189</v>
      </c>
      <c r="BE399" s="262">
        <v>45256</v>
      </c>
      <c r="BF399" s="262">
        <v>1</v>
      </c>
      <c r="BG399" s="262">
        <v>2</v>
      </c>
      <c r="BH399" s="262">
        <v>3.86</v>
      </c>
      <c r="BI399" s="262">
        <v>8.5</v>
      </c>
      <c r="BJ399" s="262">
        <v>25</v>
      </c>
      <c r="BK399" s="262">
        <f t="shared" si="254"/>
        <v>45205</v>
      </c>
      <c r="BL399" s="262">
        <f t="shared" si="255"/>
        <v>-51</v>
      </c>
      <c r="BM399" s="274">
        <f t="shared" si="256"/>
        <v>-1.126922397030228E-3</v>
      </c>
      <c r="BN399" s="262">
        <f t="shared" si="257"/>
        <v>8.0089340703279007E-4</v>
      </c>
      <c r="BO399" s="262">
        <f t="shared" si="244"/>
        <v>1.9119975893399106E-4</v>
      </c>
      <c r="BP399" s="262">
        <f t="shared" si="245"/>
        <v>1.0067317323638833E-4</v>
      </c>
      <c r="BQ399" s="262">
        <f t="shared" si="246"/>
        <v>6.6745521153573989E-5</v>
      </c>
      <c r="BR399" s="262">
        <f t="shared" si="247"/>
        <v>9.9880471084920695E-6</v>
      </c>
      <c r="BS399" s="262">
        <f t="shared" si="258"/>
        <v>85.695594552508538</v>
      </c>
      <c r="BT399" s="262">
        <f t="shared" si="259"/>
        <v>20.458374205937044</v>
      </c>
      <c r="BU399" s="262">
        <f t="shared" si="260"/>
        <v>10.772029536293552</v>
      </c>
      <c r="BV399" s="262">
        <f t="shared" si="261"/>
        <v>7.141770763432417</v>
      </c>
      <c r="BW399" s="262">
        <f t="shared" si="262"/>
        <v>1.0687210406086514</v>
      </c>
      <c r="BX399" s="262">
        <f t="shared" si="263"/>
        <v>85.695594552508538</v>
      </c>
      <c r="BY399" s="262">
        <f t="shared" si="264"/>
        <v>40.916748411874089</v>
      </c>
      <c r="BZ399" s="262">
        <f t="shared" si="265"/>
        <v>41.580034010093108</v>
      </c>
      <c r="CA399" s="262">
        <f t="shared" si="266"/>
        <v>60.705051489175545</v>
      </c>
      <c r="CB399" s="262">
        <f t="shared" si="267"/>
        <v>26.718026015216285</v>
      </c>
      <c r="CC399" s="262">
        <f t="shared" si="268"/>
        <v>255.61545447886758</v>
      </c>
      <c r="CD399" s="262">
        <f t="shared" si="269"/>
        <v>14.358705175022239</v>
      </c>
      <c r="CE399" s="262">
        <f t="shared" si="270"/>
        <v>62.089255422440772</v>
      </c>
      <c r="CF399" s="262">
        <f t="shared" si="271"/>
        <v>63.953288745712733</v>
      </c>
      <c r="CG399" s="262">
        <f t="shared" si="272"/>
        <v>42.26836775164886</v>
      </c>
      <c r="CH399" s="262">
        <f t="shared" si="273"/>
        <v>31.440028719187168</v>
      </c>
      <c r="CI399" s="262">
        <f t="shared" si="274"/>
        <v>22.594343312387473</v>
      </c>
      <c r="CJ399" s="262">
        <f t="shared" si="275"/>
        <v>9.0829260115797634</v>
      </c>
      <c r="CK399" s="262">
        <f t="shared" si="276"/>
        <v>4.0443874529173574</v>
      </c>
      <c r="CL399" s="262">
        <f t="shared" si="277"/>
        <v>2.3385145328321038</v>
      </c>
      <c r="CM399" s="262">
        <f t="shared" si="278"/>
        <v>3.4456373551390898</v>
      </c>
      <c r="CN399" s="262">
        <f>CD399*parameters!J$4+CE399*parameters!K$4+CF399*parameters!L$4+CG399*parameters!M$4+CH399*parameters!N$4+CI399*parameters!O$4+CJ399*parameters!P$4+CK399*parameters!Q$4+CL399*parameters!R$4+CM399*parameters!S$4</f>
        <v>20744.911583481138</v>
      </c>
      <c r="CO399" s="262">
        <f t="shared" si="279"/>
        <v>14206.467919008433</v>
      </c>
      <c r="CP399" s="262">
        <f t="shared" si="280"/>
        <v>3391.5540040232609</v>
      </c>
      <c r="CQ399" s="262">
        <f t="shared" si="281"/>
        <v>1785.7684847054481</v>
      </c>
      <c r="CR399" s="262">
        <f t="shared" si="282"/>
        <v>1183.9504441905412</v>
      </c>
      <c r="CS399" s="262">
        <f t="shared" si="283"/>
        <v>177.17073155345392</v>
      </c>
      <c r="CT399" s="349" t="s">
        <v>4901</v>
      </c>
      <c r="CU399" t="s">
        <v>4902</v>
      </c>
      <c r="CV399" t="s">
        <v>4903</v>
      </c>
      <c r="CW399">
        <v>47124</v>
      </c>
      <c r="CX399" s="262">
        <v>3.9783472012102875E-2</v>
      </c>
      <c r="CY399">
        <v>3449</v>
      </c>
      <c r="CZ399">
        <v>0.92681011999999996</v>
      </c>
      <c r="DA399">
        <v>33241</v>
      </c>
      <c r="DB399">
        <v>13280</v>
      </c>
      <c r="DC399">
        <v>378</v>
      </c>
      <c r="DD399">
        <v>137</v>
      </c>
      <c r="DE399">
        <v>27</v>
      </c>
      <c r="DF399">
        <v>62</v>
      </c>
      <c r="DG399">
        <v>30807</v>
      </c>
      <c r="DH399">
        <v>12309</v>
      </c>
      <c r="DI399">
        <v>353</v>
      </c>
      <c r="DJ399">
        <v>127</v>
      </c>
      <c r="DK399">
        <v>26</v>
      </c>
      <c r="DL399">
        <v>59</v>
      </c>
      <c r="DM399" s="262">
        <v>2434</v>
      </c>
      <c r="DN399" s="262">
        <v>971</v>
      </c>
      <c r="DO399" s="262">
        <v>25</v>
      </c>
      <c r="DP399" s="262">
        <v>10</v>
      </c>
      <c r="DQ399" s="262">
        <v>1</v>
      </c>
      <c r="DR399" s="262">
        <v>3</v>
      </c>
      <c r="DS399" s="262">
        <v>0.70539427892369067</v>
      </c>
      <c r="DT399" s="262">
        <v>0.28180969357439944</v>
      </c>
      <c r="DU399" s="262">
        <v>8.0213903743315516E-3</v>
      </c>
      <c r="DV399" s="262">
        <v>2.9072234954587895E-3</v>
      </c>
      <c r="DW399" s="262">
        <v>5.7295645530939653E-4</v>
      </c>
      <c r="DX399" s="262">
        <v>1.3156777862660216E-3</v>
      </c>
      <c r="DY399" s="262">
        <v>1723.6</v>
      </c>
      <c r="DZ399" s="262">
        <v>725.94</v>
      </c>
      <c r="EA399" s="262">
        <v>3.57</v>
      </c>
      <c r="EB399" s="262">
        <v>107.17</v>
      </c>
      <c r="EC399" s="262">
        <v>23.3</v>
      </c>
      <c r="ED399" s="262">
        <v>39.58</v>
      </c>
      <c r="EE399" s="262">
        <f t="shared" si="248"/>
        <v>0.65707009865963173</v>
      </c>
      <c r="EF399" s="262">
        <f t="shared" si="249"/>
        <v>0.2767425547812562</v>
      </c>
      <c r="EG399" s="262">
        <f t="shared" si="250"/>
        <v>1.360953963921377E-3</v>
      </c>
      <c r="EH399" s="262">
        <f t="shared" si="251"/>
        <v>4.0855304289482912E-2</v>
      </c>
      <c r="EI399" s="262">
        <f t="shared" si="252"/>
        <v>8.8824166272739747E-3</v>
      </c>
      <c r="EJ399" s="262">
        <f t="shared" si="253"/>
        <v>1.5088671678433642E-2</v>
      </c>
      <c r="EK399" s="262">
        <v>7.7498680000000003E-4</v>
      </c>
      <c r="EP399" s="262">
        <v>1.0872709545170535E-3</v>
      </c>
      <c r="EQ399" s="262">
        <v>3.9847591301975842E-2</v>
      </c>
      <c r="EU399" s="262">
        <v>848.07</v>
      </c>
    </row>
    <row r="400" spans="1:151">
      <c r="A400" s="352">
        <v>16063</v>
      </c>
      <c r="B400" s="262">
        <v>16</v>
      </c>
      <c r="C400" s="262">
        <v>0</v>
      </c>
      <c r="D400" s="262">
        <v>63</v>
      </c>
      <c r="E400" s="262" t="s">
        <v>198</v>
      </c>
      <c r="F400" s="262" t="s">
        <v>2981</v>
      </c>
      <c r="G400" s="262" t="s">
        <v>2982</v>
      </c>
      <c r="H400" s="262" t="s">
        <v>2202</v>
      </c>
      <c r="I400" s="262">
        <v>1.9299655047731767E-3</v>
      </c>
      <c r="J400" s="262">
        <v>1.4435730915329004</v>
      </c>
      <c r="K400" s="262">
        <v>1.4941345151199166</v>
      </c>
      <c r="L400" s="262">
        <v>2.1982368066609528</v>
      </c>
      <c r="M400" s="262">
        <v>1.8444810543657331</v>
      </c>
      <c r="N400" s="262">
        <v>2.1937879810938554</v>
      </c>
      <c r="O400" s="262">
        <v>1.7253039513677813</v>
      </c>
      <c r="P400" s="262">
        <v>1.5536202185792349</v>
      </c>
      <c r="Q400" s="262">
        <v>1.2999210734017363</v>
      </c>
      <c r="R400" s="262">
        <v>1.2326431181485993</v>
      </c>
      <c r="S400" s="262">
        <v>1.2443820224719102</v>
      </c>
      <c r="T400" s="262">
        <v>1.2443820224719102</v>
      </c>
      <c r="U400">
        <v>8161</v>
      </c>
      <c r="V400">
        <v>7672</v>
      </c>
      <c r="W400">
        <v>8167</v>
      </c>
      <c r="X400">
        <v>4516</v>
      </c>
      <c r="Y400">
        <v>5560</v>
      </c>
      <c r="Z400">
        <v>2088</v>
      </c>
      <c r="AA400">
        <v>1958</v>
      </c>
      <c r="AB400">
        <v>0</v>
      </c>
      <c r="AC400">
        <v>11781</v>
      </c>
      <c r="AD400">
        <v>11463</v>
      </c>
      <c r="AE400">
        <v>17953</v>
      </c>
      <c r="AF400">
        <v>8847</v>
      </c>
      <c r="AG400">
        <v>9090</v>
      </c>
      <c r="AH400">
        <v>2659</v>
      </c>
      <c r="AI400" s="262">
        <v>2437</v>
      </c>
      <c r="AJ400" s="262">
        <v>0</v>
      </c>
      <c r="AK400" s="262">
        <v>0.66623767798466593</v>
      </c>
      <c r="AL400" s="262">
        <v>0.23693866374589267</v>
      </c>
      <c r="AM400" s="262">
        <v>6.6648411829134724E-2</v>
      </c>
      <c r="AN400" s="262">
        <v>2.6725082146768893E-2</v>
      </c>
      <c r="AO400" s="262">
        <v>3.4501642935377873E-3</v>
      </c>
      <c r="AP400" s="262">
        <v>3.1830451828523683E-2</v>
      </c>
      <c r="AQ400" s="262">
        <v>0.17758210681920433</v>
      </c>
      <c r="AR400" s="262">
        <v>0.24352464811363198</v>
      </c>
      <c r="AS400" s="262">
        <v>0.18065107012018766</v>
      </c>
      <c r="AT400" s="262">
        <v>0.14335754225849989</v>
      </c>
      <c r="AU400" s="262">
        <v>0.11674914840285365</v>
      </c>
      <c r="AV400" s="262">
        <v>4.8396426505559483E-2</v>
      </c>
      <c r="AW400" s="262">
        <v>2.4374959830323284E-2</v>
      </c>
      <c r="AX400" s="262">
        <v>1.4203997686226622E-2</v>
      </c>
      <c r="AY400" s="262">
        <v>1.9329648434989397E-2</v>
      </c>
      <c r="AZ400" s="262">
        <v>24331</v>
      </c>
      <c r="BA400" s="262">
        <v>8653</v>
      </c>
      <c r="BB400" s="262">
        <v>2434</v>
      </c>
      <c r="BC400" s="262">
        <v>976</v>
      </c>
      <c r="BD400" s="262">
        <v>126</v>
      </c>
      <c r="BE400" s="262">
        <v>62236</v>
      </c>
      <c r="BF400" s="262">
        <v>1</v>
      </c>
      <c r="BG400" s="262">
        <v>2</v>
      </c>
      <c r="BH400" s="262">
        <v>3.47</v>
      </c>
      <c r="BI400" s="262">
        <v>7.9</v>
      </c>
      <c r="BJ400" s="262">
        <v>35</v>
      </c>
      <c r="BK400" s="262">
        <f t="shared" si="254"/>
        <v>62203</v>
      </c>
      <c r="BL400" s="262">
        <f t="shared" si="255"/>
        <v>-33</v>
      </c>
      <c r="BM400" s="274">
        <f t="shared" si="256"/>
        <v>-5.3023973263063178E-4</v>
      </c>
      <c r="BN400" s="262">
        <f t="shared" si="257"/>
        <v>1.2858157364905849E-3</v>
      </c>
      <c r="BO400" s="262">
        <f t="shared" si="244"/>
        <v>4.5728344777662373E-4</v>
      </c>
      <c r="BP400" s="262">
        <f t="shared" si="245"/>
        <v>1.2862913577814654E-4</v>
      </c>
      <c r="BQ400" s="262">
        <f t="shared" si="246"/>
        <v>5.1578486655493444E-5</v>
      </c>
      <c r="BR400" s="262">
        <f t="shared" si="247"/>
        <v>6.6586980723280466E-6</v>
      </c>
      <c r="BS400" s="262">
        <f t="shared" si="258"/>
        <v>137.58228380449259</v>
      </c>
      <c r="BT400" s="262">
        <f t="shared" si="259"/>
        <v>48.92932891209874</v>
      </c>
      <c r="BU400" s="262">
        <f t="shared" si="260"/>
        <v>13.76331752826168</v>
      </c>
      <c r="BV400" s="262">
        <f t="shared" si="261"/>
        <v>5.518898072137798</v>
      </c>
      <c r="BW400" s="262">
        <f t="shared" si="262"/>
        <v>0.71248069373910095</v>
      </c>
      <c r="BX400" s="262">
        <f t="shared" si="263"/>
        <v>137.58228380449259</v>
      </c>
      <c r="BY400" s="262">
        <f t="shared" si="264"/>
        <v>97.858657824197479</v>
      </c>
      <c r="BZ400" s="262">
        <f t="shared" si="265"/>
        <v>47.758711823068033</v>
      </c>
      <c r="CA400" s="262">
        <f t="shared" si="266"/>
        <v>43.599294769888608</v>
      </c>
      <c r="CB400" s="262">
        <f t="shared" si="267"/>
        <v>24.936824280868532</v>
      </c>
      <c r="CC400" s="262">
        <f t="shared" si="268"/>
        <v>351.7357725025152</v>
      </c>
      <c r="CD400" s="262">
        <f t="shared" si="269"/>
        <v>11.195908563009874</v>
      </c>
      <c r="CE400" s="262">
        <f t="shared" si="270"/>
        <v>62.461979524677012</v>
      </c>
      <c r="CF400" s="262">
        <f t="shared" si="271"/>
        <v>85.656330227651523</v>
      </c>
      <c r="CG400" s="262">
        <f t="shared" si="272"/>
        <v>63.541443702130252</v>
      </c>
      <c r="CH400" s="262">
        <f t="shared" si="273"/>
        <v>50.423975870355427</v>
      </c>
      <c r="CI400" s="262">
        <f t="shared" si="274"/>
        <v>41.06485190248852</v>
      </c>
      <c r="CJ400" s="262">
        <f t="shared" si="275"/>
        <v>17.022754463294167</v>
      </c>
      <c r="CK400" s="262">
        <f t="shared" si="276"/>
        <v>8.5735453256365375</v>
      </c>
      <c r="CL400" s="262">
        <f t="shared" si="277"/>
        <v>4.9960540987888598</v>
      </c>
      <c r="CM400" s="262">
        <f t="shared" si="278"/>
        <v>6.7989288244830295</v>
      </c>
      <c r="CN400" s="262">
        <f>CD400*parameters!J$4+CE400*parameters!K$4+CF400*parameters!L$4+CG400*parameters!M$4+CH400*parameters!N$4+CI400*parameters!O$4+CJ400*parameters!P$4+CK400*parameters!Q$4+CL400*parameters!R$4+CM400*parameters!S$4</f>
        <v>31724.519653941141</v>
      </c>
      <c r="CO400" s="262">
        <f t="shared" si="279"/>
        <v>21136.070309420644</v>
      </c>
      <c r="CP400" s="262">
        <f t="shared" si="280"/>
        <v>7516.7652947851238</v>
      </c>
      <c r="CQ400" s="262">
        <f t="shared" si="281"/>
        <v>2114.3888509773478</v>
      </c>
      <c r="CR400" s="262">
        <f t="shared" si="282"/>
        <v>847.84039381836124</v>
      </c>
      <c r="CS400" s="262">
        <f t="shared" si="283"/>
        <v>109.45480493966548</v>
      </c>
      <c r="CT400" s="349" t="s">
        <v>4904</v>
      </c>
      <c r="CU400" t="s">
        <v>4905</v>
      </c>
      <c r="CV400" t="s">
        <v>4906</v>
      </c>
      <c r="CW400">
        <v>73542</v>
      </c>
      <c r="CX400" s="262">
        <v>6.2086327534039337E-2</v>
      </c>
      <c r="CY400">
        <v>4191</v>
      </c>
      <c r="CZ400">
        <v>0.94301215999999999</v>
      </c>
      <c r="DA400">
        <v>50051</v>
      </c>
      <c r="DB400">
        <v>22484</v>
      </c>
      <c r="DC400">
        <v>628</v>
      </c>
      <c r="DD400">
        <v>271</v>
      </c>
      <c r="DE400">
        <v>41</v>
      </c>
      <c r="DF400">
        <v>55</v>
      </c>
      <c r="DG400">
        <v>47200</v>
      </c>
      <c r="DH400">
        <v>21203</v>
      </c>
      <c r="DI400">
        <v>593</v>
      </c>
      <c r="DJ400">
        <v>258</v>
      </c>
      <c r="DK400">
        <v>40</v>
      </c>
      <c r="DL400">
        <v>54</v>
      </c>
      <c r="DM400" s="262">
        <v>2851</v>
      </c>
      <c r="DN400" s="262">
        <v>1281</v>
      </c>
      <c r="DO400" s="262">
        <v>35</v>
      </c>
      <c r="DP400" s="262">
        <v>13</v>
      </c>
      <c r="DQ400" s="262">
        <v>1</v>
      </c>
      <c r="DR400" s="262">
        <v>1</v>
      </c>
      <c r="DS400" s="262">
        <v>0.6805770852030133</v>
      </c>
      <c r="DT400" s="262">
        <v>0.30573005901389683</v>
      </c>
      <c r="DU400" s="262">
        <v>8.5393380653232161E-3</v>
      </c>
      <c r="DV400" s="262">
        <v>3.6849691332843815E-3</v>
      </c>
      <c r="DW400" s="262">
        <v>5.5750455522014634E-4</v>
      </c>
      <c r="DX400" s="262">
        <v>7.478719643197085E-4</v>
      </c>
      <c r="DY400" s="262">
        <v>2689.86</v>
      </c>
      <c r="DZ400" s="262">
        <v>1132.9100000000001</v>
      </c>
      <c r="EA400" s="262">
        <v>5.57</v>
      </c>
      <c r="EB400" s="262">
        <v>167.25</v>
      </c>
      <c r="EC400" s="262">
        <v>36.380000000000003</v>
      </c>
      <c r="ED400" s="262">
        <v>61.76</v>
      </c>
      <c r="EE400" s="262">
        <f t="shared" si="248"/>
        <v>0.65706824827235788</v>
      </c>
      <c r="EF400" s="262">
        <f t="shared" si="249"/>
        <v>0.27674272607133343</v>
      </c>
      <c r="EG400" s="262">
        <f t="shared" si="250"/>
        <v>1.3606173343136941E-3</v>
      </c>
      <c r="EH400" s="262">
        <f t="shared" si="251"/>
        <v>4.085516142979629E-2</v>
      </c>
      <c r="EI400" s="262">
        <f t="shared" si="252"/>
        <v>8.8867609734887242E-3</v>
      </c>
      <c r="EJ400" s="262">
        <f t="shared" si="253"/>
        <v>1.5086485918709827E-2</v>
      </c>
      <c r="EK400" s="262">
        <v>1.2094473999999999E-3</v>
      </c>
      <c r="EP400" s="262">
        <v>1.6047750257365051E-3</v>
      </c>
      <c r="EQ400" s="262">
        <v>5.8813692292157181E-2</v>
      </c>
      <c r="EU400" s="262">
        <v>1251.72</v>
      </c>
    </row>
    <row r="401" spans="1:151">
      <c r="A401" s="352">
        <v>16064</v>
      </c>
      <c r="B401" s="262">
        <v>16</v>
      </c>
      <c r="C401" s="262">
        <v>0</v>
      </c>
      <c r="D401" s="262">
        <v>64</v>
      </c>
      <c r="E401" s="262" t="s">
        <v>198</v>
      </c>
      <c r="F401" s="262" t="s">
        <v>2983</v>
      </c>
      <c r="G401" s="262" t="s">
        <v>2984</v>
      </c>
      <c r="H401" s="262" t="s">
        <v>2202</v>
      </c>
      <c r="I401" s="262">
        <v>1.5465618975133357E-3</v>
      </c>
      <c r="J401" s="262">
        <v>1.6038396266440391</v>
      </c>
      <c r="K401" s="262">
        <v>1.5243271221532091</v>
      </c>
      <c r="L401" s="262">
        <v>2.4408579758433984</v>
      </c>
      <c r="M401" s="262">
        <v>2.4398186314921682</v>
      </c>
      <c r="N401" s="262">
        <v>2.6443298969072164</v>
      </c>
      <c r="O401" s="262">
        <v>1.7092511013215859</v>
      </c>
      <c r="P401" s="262">
        <v>1.6032407407407407</v>
      </c>
      <c r="Q401" s="262">
        <v>1.2371541501976284</v>
      </c>
      <c r="R401" s="262">
        <v>1.2381729200652529</v>
      </c>
      <c r="S401" s="262">
        <v>1.509090909090909</v>
      </c>
      <c r="T401" s="262">
        <v>1.509090909090909</v>
      </c>
      <c r="U401">
        <v>9428</v>
      </c>
      <c r="V401">
        <v>5796</v>
      </c>
      <c r="W401">
        <v>4802</v>
      </c>
      <c r="X401">
        <v>3590</v>
      </c>
      <c r="Y401">
        <v>3749</v>
      </c>
      <c r="Z401">
        <v>1625</v>
      </c>
      <c r="AA401">
        <v>1513</v>
      </c>
      <c r="AB401">
        <v>0</v>
      </c>
      <c r="AC401">
        <v>15121</v>
      </c>
      <c r="AD401">
        <v>8835</v>
      </c>
      <c r="AE401">
        <v>11721</v>
      </c>
      <c r="AF401">
        <v>8997</v>
      </c>
      <c r="AG401">
        <v>6179</v>
      </c>
      <c r="AH401">
        <v>2011</v>
      </c>
      <c r="AI401" s="262">
        <v>2283</v>
      </c>
      <c r="AJ401" s="262">
        <v>0</v>
      </c>
      <c r="AK401" s="262">
        <v>0.69526738424739454</v>
      </c>
      <c r="AL401" s="262">
        <v>0.17297112591833247</v>
      </c>
      <c r="AM401" s="262">
        <v>8.4777037416709375E-2</v>
      </c>
      <c r="AN401" s="262">
        <v>4.3669912865197336E-2</v>
      </c>
      <c r="AO401" s="262">
        <v>3.3145395523663077E-3</v>
      </c>
      <c r="AP401" s="262">
        <v>4.4801891927401041E-2</v>
      </c>
      <c r="AQ401" s="262">
        <v>0.21051446160776291</v>
      </c>
      <c r="AR401" s="262">
        <v>0.23829276075001407</v>
      </c>
      <c r="AS401" s="262">
        <v>0.17008577488316223</v>
      </c>
      <c r="AT401" s="262">
        <v>0.13361737269843654</v>
      </c>
      <c r="AU401" s="262">
        <v>0.10542615289326</v>
      </c>
      <c r="AV401" s="262">
        <v>4.3431746091330541E-2</v>
      </c>
      <c r="AW401" s="262">
        <v>1.9613731488954372E-2</v>
      </c>
      <c r="AX401" s="262">
        <v>1.3738996602789091E-2</v>
      </c>
      <c r="AY401" s="262">
        <v>2.0477111056889204E-2</v>
      </c>
      <c r="AZ401" s="262">
        <v>20347</v>
      </c>
      <c r="BA401" s="262">
        <v>5062</v>
      </c>
      <c r="BB401" s="262">
        <v>2481</v>
      </c>
      <c r="BC401" s="262">
        <v>1278</v>
      </c>
      <c r="BD401" s="262">
        <v>97</v>
      </c>
      <c r="BE401" s="262">
        <v>53279</v>
      </c>
      <c r="BF401" s="262">
        <v>1</v>
      </c>
      <c r="BG401" s="262">
        <v>2</v>
      </c>
      <c r="BH401" s="262">
        <v>3.81</v>
      </c>
      <c r="BI401" s="262">
        <v>8.3000000000000007</v>
      </c>
      <c r="BJ401" s="262">
        <v>28</v>
      </c>
      <c r="BK401" s="262">
        <f t="shared" si="254"/>
        <v>53247</v>
      </c>
      <c r="BL401" s="262">
        <f t="shared" si="255"/>
        <v>-32</v>
      </c>
      <c r="BM401" s="274">
        <f t="shared" si="256"/>
        <v>-6.006118733459712E-4</v>
      </c>
      <c r="BN401" s="262">
        <f t="shared" si="257"/>
        <v>1.0752740450607839E-3</v>
      </c>
      <c r="BO401" s="262">
        <f t="shared" si="244"/>
        <v>2.6751055271527437E-4</v>
      </c>
      <c r="BP401" s="262">
        <f t="shared" si="245"/>
        <v>1.3111293585274511E-4</v>
      </c>
      <c r="BQ401" s="262">
        <f t="shared" si="246"/>
        <v>6.7538223305041616E-5</v>
      </c>
      <c r="BR401" s="262">
        <f t="shared" si="247"/>
        <v>5.1261405794906395E-6</v>
      </c>
      <c r="BS401" s="262">
        <f t="shared" si="258"/>
        <v>115.05432282150387</v>
      </c>
      <c r="BT401" s="262">
        <f t="shared" si="259"/>
        <v>28.623629140534359</v>
      </c>
      <c r="BU401" s="262">
        <f t="shared" si="260"/>
        <v>14.029084136243727</v>
      </c>
      <c r="BV401" s="262">
        <f t="shared" si="261"/>
        <v>7.2265898936394528</v>
      </c>
      <c r="BW401" s="262">
        <f t="shared" si="262"/>
        <v>0.54849704200549843</v>
      </c>
      <c r="BX401" s="262">
        <f t="shared" si="263"/>
        <v>115.05432282150387</v>
      </c>
      <c r="BY401" s="262">
        <f t="shared" si="264"/>
        <v>57.247258281068717</v>
      </c>
      <c r="BZ401" s="262">
        <f t="shared" si="265"/>
        <v>53.450810559088602</v>
      </c>
      <c r="CA401" s="262">
        <f t="shared" si="266"/>
        <v>59.980696117207465</v>
      </c>
      <c r="CB401" s="262">
        <f t="shared" si="267"/>
        <v>15.357917176153956</v>
      </c>
      <c r="CC401" s="262">
        <f t="shared" si="268"/>
        <v>301.09100495502258</v>
      </c>
      <c r="CD401" s="262">
        <f t="shared" si="269"/>
        <v>13.489446664307494</v>
      </c>
      <c r="CE401" s="262">
        <f t="shared" si="270"/>
        <v>63.384010803046856</v>
      </c>
      <c r="CF401" s="262">
        <f t="shared" si="271"/>
        <v>71.747806807728495</v>
      </c>
      <c r="CG401" s="262">
        <f t="shared" si="272"/>
        <v>51.211296888125055</v>
      </c>
      <c r="CH401" s="262">
        <f t="shared" si="273"/>
        <v>40.230989025222058</v>
      </c>
      <c r="CI401" s="262">
        <f t="shared" si="274"/>
        <v>31.742866323173516</v>
      </c>
      <c r="CJ401" s="262">
        <f t="shared" si="275"/>
        <v>13.076908077590087</v>
      </c>
      <c r="CK401" s="262">
        <f t="shared" si="276"/>
        <v>5.9055181249272435</v>
      </c>
      <c r="CL401" s="262">
        <f t="shared" si="277"/>
        <v>4.136688294207409</v>
      </c>
      <c r="CM401" s="262">
        <f t="shared" si="278"/>
        <v>6.1654739466943749</v>
      </c>
      <c r="CN401" s="262">
        <f>CD401*parameters!J$4+CE401*parameters!K$4+CF401*parameters!L$4+CG401*parameters!M$4+CH401*parameters!N$4+CI401*parameters!O$4+CJ401*parameters!P$4+CK401*parameters!Q$4+CL401*parameters!R$4+CM401*parameters!S$4</f>
        <v>26141.016156564907</v>
      </c>
      <c r="CO401" s="262">
        <f t="shared" si="279"/>
        <v>18174.995924743762</v>
      </c>
      <c r="CP401" s="262">
        <f t="shared" si="280"/>
        <v>4521.6409972503516</v>
      </c>
      <c r="CQ401" s="262">
        <f t="shared" si="281"/>
        <v>2216.1579048159074</v>
      </c>
      <c r="CR401" s="262">
        <f t="shared" si="282"/>
        <v>1141.5758977649052</v>
      </c>
      <c r="CS401" s="262">
        <f t="shared" si="283"/>
        <v>86.645431989981063</v>
      </c>
      <c r="CT401" s="349" t="s">
        <v>4907</v>
      </c>
      <c r="CU401" t="s">
        <v>4908</v>
      </c>
      <c r="CV401" t="s">
        <v>4909</v>
      </c>
      <c r="CW401">
        <v>56618</v>
      </c>
      <c r="CX401" s="262">
        <v>4.7798587097471361E-2</v>
      </c>
      <c r="CY401">
        <v>3720</v>
      </c>
      <c r="CZ401">
        <v>0.93429651000000002</v>
      </c>
      <c r="DA401">
        <v>38753</v>
      </c>
      <c r="DB401">
        <v>17014</v>
      </c>
      <c r="DC401">
        <v>488</v>
      </c>
      <c r="DD401">
        <v>255</v>
      </c>
      <c r="DE401">
        <v>49</v>
      </c>
      <c r="DF401">
        <v>44</v>
      </c>
      <c r="DG401">
        <v>36209</v>
      </c>
      <c r="DH401">
        <v>15895</v>
      </c>
      <c r="DI401">
        <v>459</v>
      </c>
      <c r="DJ401">
        <v>240</v>
      </c>
      <c r="DK401">
        <v>46</v>
      </c>
      <c r="DL401">
        <v>41</v>
      </c>
      <c r="DM401" s="262">
        <v>2544</v>
      </c>
      <c r="DN401" s="262">
        <v>1119</v>
      </c>
      <c r="DO401" s="262">
        <v>29</v>
      </c>
      <c r="DP401" s="262">
        <v>15</v>
      </c>
      <c r="DQ401" s="262">
        <v>3</v>
      </c>
      <c r="DR401" s="262">
        <v>3</v>
      </c>
      <c r="DS401" s="262">
        <v>0.68446430463810093</v>
      </c>
      <c r="DT401" s="262">
        <v>0.30050513970822001</v>
      </c>
      <c r="DU401" s="262">
        <v>8.6191670493482638E-3</v>
      </c>
      <c r="DV401" s="262">
        <v>4.5038680278356707E-3</v>
      </c>
      <c r="DW401" s="262">
        <v>8.6544915044685432E-4</v>
      </c>
      <c r="DX401" s="262">
        <v>7.7713801264615498E-4</v>
      </c>
      <c r="DY401" s="262">
        <v>2070.86</v>
      </c>
      <c r="DZ401" s="262">
        <v>872.19</v>
      </c>
      <c r="EA401" s="262">
        <v>4.29</v>
      </c>
      <c r="EB401" s="262">
        <v>128.76</v>
      </c>
      <c r="EC401" s="262">
        <v>28.01</v>
      </c>
      <c r="ED401" s="262">
        <v>47.54</v>
      </c>
      <c r="EE401" s="262">
        <f t="shared" si="248"/>
        <v>0.65707169260546061</v>
      </c>
      <c r="EF401" s="262">
        <f t="shared" si="249"/>
        <v>0.27674075484270139</v>
      </c>
      <c r="EG401" s="262">
        <f t="shared" si="250"/>
        <v>1.3611917566988718E-3</v>
      </c>
      <c r="EH401" s="262">
        <f t="shared" si="251"/>
        <v>4.0854790347912985E-2</v>
      </c>
      <c r="EI401" s="262">
        <f t="shared" si="252"/>
        <v>8.8874081830152447E-3</v>
      </c>
      <c r="EJ401" s="262">
        <f t="shared" si="253"/>
        <v>1.5084162264210808E-2</v>
      </c>
      <c r="EK401" s="262">
        <v>9.3112010000000005E-4</v>
      </c>
      <c r="EP401" s="262">
        <v>1.3230520380146629E-3</v>
      </c>
      <c r="EQ401" s="262">
        <v>4.8488775188032109E-2</v>
      </c>
      <c r="EU401" s="262">
        <v>1031.98</v>
      </c>
    </row>
    <row r="402" spans="1:151">
      <c r="A402" s="352">
        <v>16065</v>
      </c>
      <c r="B402" s="262">
        <v>16</v>
      </c>
      <c r="C402" s="262">
        <v>0</v>
      </c>
      <c r="D402" s="262">
        <v>65</v>
      </c>
      <c r="E402" s="262" t="s">
        <v>198</v>
      </c>
      <c r="F402" s="262" t="s">
        <v>2985</v>
      </c>
      <c r="G402" s="262" t="s">
        <v>2986</v>
      </c>
      <c r="H402" s="262" t="s">
        <v>2202</v>
      </c>
      <c r="I402" s="262">
        <v>1.3451627042304611E-3</v>
      </c>
      <c r="J402" s="262">
        <v>1.3723754110801922</v>
      </c>
      <c r="K402" s="262">
        <v>1.3225365853658537</v>
      </c>
      <c r="L402" s="262">
        <v>2.2114335971855761</v>
      </c>
      <c r="M402" s="262">
        <v>1.9747406405051873</v>
      </c>
      <c r="N402" s="262">
        <v>1.9115138592750534</v>
      </c>
      <c r="O402" s="262">
        <v>1.7254025044722718</v>
      </c>
      <c r="P402" s="262">
        <v>1.5808182427900739</v>
      </c>
      <c r="Q402" s="262">
        <v>1.4013961605584642</v>
      </c>
      <c r="R402" s="262">
        <v>1.2582781456953642</v>
      </c>
      <c r="S402" s="262">
        <v>1.303030303030303</v>
      </c>
      <c r="T402" s="262">
        <v>1.303030303030303</v>
      </c>
      <c r="U402">
        <v>7906</v>
      </c>
      <c r="V402">
        <v>5125</v>
      </c>
      <c r="W402">
        <v>5685</v>
      </c>
      <c r="X402">
        <v>3155</v>
      </c>
      <c r="Y402">
        <v>2609</v>
      </c>
      <c r="Z402">
        <v>875</v>
      </c>
      <c r="AA402">
        <v>545</v>
      </c>
      <c r="AB402">
        <v>0</v>
      </c>
      <c r="AC402">
        <v>10850</v>
      </c>
      <c r="AD402">
        <v>6778</v>
      </c>
      <c r="AE402">
        <v>12572</v>
      </c>
      <c r="AF402">
        <v>6171</v>
      </c>
      <c r="AG402">
        <v>4286</v>
      </c>
      <c r="AH402">
        <v>1183</v>
      </c>
      <c r="AI402" s="262">
        <v>710</v>
      </c>
      <c r="AJ402" s="262">
        <v>0</v>
      </c>
      <c r="AK402" s="262">
        <v>0.76443780938162964</v>
      </c>
      <c r="AL402" s="262">
        <v>0.13510646656714073</v>
      </c>
      <c r="AM402" s="262">
        <v>6.2347764594955606E-2</v>
      </c>
      <c r="AN402" s="262">
        <v>3.6182918205390116E-2</v>
      </c>
      <c r="AO402" s="262">
        <v>1.9250412508839475E-3</v>
      </c>
      <c r="AP402" s="262">
        <v>3.6526960375515262E-2</v>
      </c>
      <c r="AQ402" s="262">
        <v>0.19895637256069956</v>
      </c>
      <c r="AR402" s="262">
        <v>0.23867616574138054</v>
      </c>
      <c r="AS402" s="262">
        <v>0.1853272653625295</v>
      </c>
      <c r="AT402" s="262">
        <v>0.14636993971741047</v>
      </c>
      <c r="AU402" s="262">
        <v>0.1096047082370321</v>
      </c>
      <c r="AV402" s="262">
        <v>4.010102694846196E-2</v>
      </c>
      <c r="AW402" s="262">
        <v>1.8060949748623985E-2</v>
      </c>
      <c r="AX402" s="262">
        <v>1.2151826348018776E-2</v>
      </c>
      <c r="AY402" s="262">
        <v>1.4224784960327861E-2</v>
      </c>
      <c r="AZ402" s="262">
        <v>19458</v>
      </c>
      <c r="BA402" s="262">
        <v>3439</v>
      </c>
      <c r="BB402" s="262">
        <v>1587</v>
      </c>
      <c r="BC402" s="262">
        <v>921</v>
      </c>
      <c r="BD402" s="262">
        <v>49</v>
      </c>
      <c r="BE402" s="262">
        <v>41969</v>
      </c>
      <c r="BF402" s="262">
        <v>1</v>
      </c>
      <c r="BG402" s="262">
        <v>2</v>
      </c>
      <c r="BH402" s="262">
        <v>3.7</v>
      </c>
      <c r="BI402" s="262">
        <v>8.6</v>
      </c>
      <c r="BJ402" s="262">
        <v>38</v>
      </c>
      <c r="BK402" s="262">
        <f t="shared" si="254"/>
        <v>41991</v>
      </c>
      <c r="BL402" s="262">
        <f t="shared" si="255"/>
        <v>22</v>
      </c>
      <c r="BM402" s="274">
        <f t="shared" si="256"/>
        <v>5.2419643069884919E-4</v>
      </c>
      <c r="BN402" s="262">
        <f t="shared" si="257"/>
        <v>1.0282932308838027E-3</v>
      </c>
      <c r="BO402" s="262">
        <f t="shared" si="244"/>
        <v>1.8174017992647739E-4</v>
      </c>
      <c r="BP402" s="262">
        <f t="shared" si="245"/>
        <v>8.3867887625274688E-5</v>
      </c>
      <c r="BQ402" s="262">
        <f t="shared" si="246"/>
        <v>4.8671912100112149E-5</v>
      </c>
      <c r="BR402" s="262">
        <f t="shared" si="247"/>
        <v>2.5894936947942405E-6</v>
      </c>
      <c r="BS402" s="262">
        <f t="shared" si="258"/>
        <v>110.02737570456689</v>
      </c>
      <c r="BT402" s="262">
        <f t="shared" si="259"/>
        <v>19.446199252133081</v>
      </c>
      <c r="BU402" s="262">
        <f t="shared" si="260"/>
        <v>8.9738639759043917</v>
      </c>
      <c r="BV402" s="262">
        <f t="shared" si="261"/>
        <v>5.2078945947120001</v>
      </c>
      <c r="BW402" s="262">
        <f t="shared" si="262"/>
        <v>0.27707582534298375</v>
      </c>
      <c r="BX402" s="262">
        <f t="shared" si="263"/>
        <v>110.02737570456689</v>
      </c>
      <c r="BY402" s="262">
        <f t="shared" si="264"/>
        <v>38.892398504266161</v>
      </c>
      <c r="BZ402" s="262">
        <f t="shared" si="265"/>
        <v>33.203296710846253</v>
      </c>
      <c r="CA402" s="262">
        <f t="shared" si="266"/>
        <v>44.787893514523198</v>
      </c>
      <c r="CB402" s="262">
        <f t="shared" si="267"/>
        <v>10.528881363033383</v>
      </c>
      <c r="CC402" s="262">
        <f t="shared" si="268"/>
        <v>237.43984579723588</v>
      </c>
      <c r="CD402" s="262">
        <f t="shared" si="269"/>
        <v>8.6729558390040893</v>
      </c>
      <c r="CE402" s="262">
        <f t="shared" si="270"/>
        <v>47.240170421189916</v>
      </c>
      <c r="CF402" s="262">
        <f t="shared" si="271"/>
        <v>56.671231989108904</v>
      </c>
      <c r="CG402" s="262">
        <f t="shared" si="272"/>
        <v>44.004077309702417</v>
      </c>
      <c r="CH402" s="262">
        <f t="shared" si="273"/>
        <v>34.754055915852653</v>
      </c>
      <c r="CI402" s="262">
        <f t="shared" si="274"/>
        <v>26.024525022451929</v>
      </c>
      <c r="CJ402" s="262">
        <f t="shared" si="275"/>
        <v>9.5215816549536072</v>
      </c>
      <c r="CK402" s="262">
        <f t="shared" si="276"/>
        <v>4.2883891232649054</v>
      </c>
      <c r="CL402" s="262">
        <f t="shared" si="277"/>
        <v>2.8853277742283661</v>
      </c>
      <c r="CM402" s="262">
        <f t="shared" si="278"/>
        <v>3.3775307474790877</v>
      </c>
      <c r="CN402" s="262">
        <f>CD402*parameters!J$4+CE402*parameters!K$4+CF402*parameters!L$4+CG402*parameters!M$4+CH402*parameters!N$4+CI402*parameters!O$4+CJ402*parameters!P$4+CK402*parameters!Q$4+CL402*parameters!R$4+CM402*parameters!S$4</f>
        <v>20588.822083550473</v>
      </c>
      <c r="CO402" s="262">
        <f t="shared" si="279"/>
        <v>15738.874051297444</v>
      </c>
      <c r="CP402" s="262">
        <f t="shared" si="280"/>
        <v>2781.6830024880205</v>
      </c>
      <c r="CQ402" s="262">
        <f t="shared" si="281"/>
        <v>1283.6670325526284</v>
      </c>
      <c r="CR402" s="262">
        <f t="shared" si="282"/>
        <v>744.96366539443648</v>
      </c>
      <c r="CS402" s="262">
        <f t="shared" si="283"/>
        <v>39.634331817945046</v>
      </c>
      <c r="CT402" s="349" t="s">
        <v>4910</v>
      </c>
      <c r="CU402" t="s">
        <v>4911</v>
      </c>
      <c r="CV402" t="s">
        <v>4912</v>
      </c>
      <c r="CW402">
        <v>44385</v>
      </c>
      <c r="CX402" s="262">
        <v>3.747112735033499E-2</v>
      </c>
      <c r="CY402">
        <v>2838</v>
      </c>
      <c r="CZ402">
        <v>0.93605948000000005</v>
      </c>
      <c r="DA402">
        <v>31290</v>
      </c>
      <c r="DB402">
        <v>12646</v>
      </c>
      <c r="DC402">
        <v>306</v>
      </c>
      <c r="DD402">
        <v>103</v>
      </c>
      <c r="DE402">
        <v>17</v>
      </c>
      <c r="DF402">
        <v>20</v>
      </c>
      <c r="DG402">
        <v>29289</v>
      </c>
      <c r="DH402">
        <v>11840</v>
      </c>
      <c r="DI402">
        <v>288</v>
      </c>
      <c r="DJ402">
        <v>98</v>
      </c>
      <c r="DK402">
        <v>17</v>
      </c>
      <c r="DL402">
        <v>20</v>
      </c>
      <c r="DM402" s="262">
        <v>2001</v>
      </c>
      <c r="DN402" s="262">
        <v>806</v>
      </c>
      <c r="DO402" s="262">
        <v>18</v>
      </c>
      <c r="DP402" s="262">
        <v>5</v>
      </c>
      <c r="DQ402" s="262">
        <v>0</v>
      </c>
      <c r="DR402" s="262">
        <v>0</v>
      </c>
      <c r="DS402" s="262">
        <v>0.70496789455897257</v>
      </c>
      <c r="DT402" s="262">
        <v>0.28491607525064772</v>
      </c>
      <c r="DU402" s="262">
        <v>6.8942210206150729E-3</v>
      </c>
      <c r="DV402" s="262">
        <v>2.3206038075926552E-3</v>
      </c>
      <c r="DW402" s="262">
        <v>3.8301227892305957E-4</v>
      </c>
      <c r="DX402" s="262">
        <v>4.5060268108595248E-4</v>
      </c>
      <c r="DY402" s="262">
        <v>1623.42</v>
      </c>
      <c r="DZ402" s="262">
        <v>683.75</v>
      </c>
      <c r="EA402" s="262">
        <v>3.36</v>
      </c>
      <c r="EB402" s="262">
        <v>100.93</v>
      </c>
      <c r="EC402" s="262">
        <v>21.96</v>
      </c>
      <c r="ED402" s="262">
        <v>37.270000000000003</v>
      </c>
      <c r="EE402" s="262">
        <f t="shared" si="248"/>
        <v>0.65707150634033407</v>
      </c>
      <c r="EF402" s="262">
        <f t="shared" si="249"/>
        <v>0.27674455314102536</v>
      </c>
      <c r="EG402" s="262">
        <f t="shared" si="250"/>
        <v>1.359943983259737E-3</v>
      </c>
      <c r="EH402" s="262">
        <f t="shared" si="251"/>
        <v>4.0850936378096808E-2</v>
      </c>
      <c r="EI402" s="262">
        <f t="shared" si="252"/>
        <v>8.8882053191618529E-3</v>
      </c>
      <c r="EJ402" s="262">
        <f t="shared" si="253"/>
        <v>1.5084854838122145E-2</v>
      </c>
      <c r="EK402" s="262">
        <v>7.299381E-4</v>
      </c>
      <c r="EP402" s="262">
        <v>9.980426754036657E-4</v>
      </c>
      <c r="EQ402" s="262">
        <v>3.6577447844250335E-2</v>
      </c>
      <c r="EU402" s="262">
        <v>778.47</v>
      </c>
    </row>
    <row r="403" spans="1:151">
      <c r="A403" s="352">
        <v>16066</v>
      </c>
      <c r="B403" s="262">
        <v>16</v>
      </c>
      <c r="C403" s="262">
        <v>0</v>
      </c>
      <c r="D403" s="262">
        <v>66</v>
      </c>
      <c r="E403" s="262" t="s">
        <v>198</v>
      </c>
      <c r="F403" s="262" t="s">
        <v>2987</v>
      </c>
      <c r="G403" s="262" t="s">
        <v>2988</v>
      </c>
      <c r="H403" s="262" t="s">
        <v>2202</v>
      </c>
      <c r="I403" s="262">
        <v>1.9575515396442499E-3</v>
      </c>
      <c r="J403" s="262">
        <v>1.5994284588096177</v>
      </c>
      <c r="K403" s="262">
        <v>1.4468485418626529</v>
      </c>
      <c r="L403" s="262">
        <v>2.1697624190064797</v>
      </c>
      <c r="M403" s="262">
        <v>1.8808470290771175</v>
      </c>
      <c r="N403" s="262">
        <v>2.1913621262458474</v>
      </c>
      <c r="O403" s="262">
        <v>1.8383096003674781</v>
      </c>
      <c r="P403" s="262">
        <v>1.9749807544264819</v>
      </c>
      <c r="Q403" s="262">
        <v>1.2705544933078394</v>
      </c>
      <c r="R403" s="262">
        <v>1.2186544342507646</v>
      </c>
      <c r="S403" s="262">
        <v>1.2657807308970099</v>
      </c>
      <c r="T403" s="262">
        <v>1.2657807308970099</v>
      </c>
      <c r="U403">
        <v>10148</v>
      </c>
      <c r="V403">
        <v>8504</v>
      </c>
      <c r="W403">
        <v>6945</v>
      </c>
      <c r="X403">
        <v>4669</v>
      </c>
      <c r="Y403">
        <v>4775</v>
      </c>
      <c r="Z403">
        <v>1700</v>
      </c>
      <c r="AA403">
        <v>1656</v>
      </c>
      <c r="AB403">
        <v>0</v>
      </c>
      <c r="AC403">
        <v>16231</v>
      </c>
      <c r="AD403">
        <v>12304</v>
      </c>
      <c r="AE403">
        <v>15069</v>
      </c>
      <c r="AF403">
        <v>9249</v>
      </c>
      <c r="AG403">
        <v>9133</v>
      </c>
      <c r="AH403">
        <v>2126</v>
      </c>
      <c r="AI403" s="262">
        <v>2096</v>
      </c>
      <c r="AJ403" s="262">
        <v>0</v>
      </c>
      <c r="AK403" s="262">
        <v>0.67407267426164896</v>
      </c>
      <c r="AL403" s="262">
        <v>0.2177258247394849</v>
      </c>
      <c r="AM403" s="262">
        <v>7.3619135035905184E-2</v>
      </c>
      <c r="AN403" s="262">
        <v>3.0748879650126883E-2</v>
      </c>
      <c r="AO403" s="262">
        <v>3.8334863128340804E-3</v>
      </c>
      <c r="AP403" s="262">
        <v>3.3786612500581459E-2</v>
      </c>
      <c r="AQ403" s="262">
        <v>0.20264214720977469</v>
      </c>
      <c r="AR403" s="262">
        <v>0.24591816166095545</v>
      </c>
      <c r="AS403" s="262">
        <v>0.1862837827361109</v>
      </c>
      <c r="AT403" s="262">
        <v>0.13852666180825826</v>
      </c>
      <c r="AU403" s="262">
        <v>0.10336005457956678</v>
      </c>
      <c r="AV403" s="262">
        <v>4.1865008605585105E-2</v>
      </c>
      <c r="AW403" s="262">
        <v>1.9335431752283194E-2</v>
      </c>
      <c r="AX403" s="262">
        <v>1.2466469229218674E-2</v>
      </c>
      <c r="AY403" s="262">
        <v>1.5815669917665483E-2</v>
      </c>
      <c r="AZ403" s="262">
        <v>24969</v>
      </c>
      <c r="BA403" s="262">
        <v>8065</v>
      </c>
      <c r="BB403" s="262">
        <v>2727</v>
      </c>
      <c r="BC403" s="262">
        <v>1139</v>
      </c>
      <c r="BD403" s="262">
        <v>142</v>
      </c>
      <c r="BE403" s="262">
        <v>64493</v>
      </c>
      <c r="BF403" s="262">
        <v>1</v>
      </c>
      <c r="BG403" s="262">
        <v>2</v>
      </c>
      <c r="BH403" s="262">
        <v>3.64</v>
      </c>
      <c r="BI403" s="262">
        <v>8.1999999999999993</v>
      </c>
      <c r="BJ403" s="262">
        <v>29</v>
      </c>
      <c r="BK403" s="262">
        <f t="shared" si="254"/>
        <v>64483</v>
      </c>
      <c r="BL403" s="262">
        <f t="shared" si="255"/>
        <v>-10</v>
      </c>
      <c r="BM403" s="274">
        <f t="shared" si="256"/>
        <v>-1.5505558742809298E-4</v>
      </c>
      <c r="BN403" s="262">
        <f t="shared" si="257"/>
        <v>1.3195320013330079E-3</v>
      </c>
      <c r="BO403" s="262">
        <f t="shared" si="244"/>
        <v>4.2620952343909284E-4</v>
      </c>
      <c r="BP403" s="262">
        <f t="shared" si="245"/>
        <v>1.4411325113681416E-4</v>
      </c>
      <c r="BQ403" s="262">
        <f t="shared" si="246"/>
        <v>6.0192516701441632E-5</v>
      </c>
      <c r="BR403" s="262">
        <f t="shared" si="247"/>
        <v>7.5042470338935129E-6</v>
      </c>
      <c r="BS403" s="262">
        <f t="shared" si="258"/>
        <v>141.18992414263184</v>
      </c>
      <c r="BT403" s="262">
        <f t="shared" si="259"/>
        <v>45.604419007982933</v>
      </c>
      <c r="BU403" s="262">
        <f t="shared" si="260"/>
        <v>15.420117871639116</v>
      </c>
      <c r="BV403" s="262">
        <f t="shared" si="261"/>
        <v>6.4405992870542548</v>
      </c>
      <c r="BW403" s="262">
        <f t="shared" si="262"/>
        <v>0.80295443262660593</v>
      </c>
      <c r="BX403" s="262">
        <f t="shared" si="263"/>
        <v>141.18992414263184</v>
      </c>
      <c r="BY403" s="262">
        <f t="shared" si="264"/>
        <v>91.208838015965867</v>
      </c>
      <c r="BZ403" s="262">
        <f t="shared" si="265"/>
        <v>56.129229052766384</v>
      </c>
      <c r="CA403" s="262">
        <f t="shared" si="266"/>
        <v>52.812914153844886</v>
      </c>
      <c r="CB403" s="262">
        <f t="shared" si="267"/>
        <v>23.285678546171571</v>
      </c>
      <c r="CC403" s="262">
        <f t="shared" si="268"/>
        <v>364.62658391138058</v>
      </c>
      <c r="CD403" s="262">
        <f t="shared" si="269"/>
        <v>12.319497098024565</v>
      </c>
      <c r="CE403" s="262">
        <f t="shared" si="270"/>
        <v>73.888713893567243</v>
      </c>
      <c r="CF403" s="262">
        <f t="shared" si="271"/>
        <v>89.668299208200821</v>
      </c>
      <c r="CG403" s="262">
        <f t="shared" si="272"/>
        <v>67.924019337157929</v>
      </c>
      <c r="CH403" s="262">
        <f t="shared" si="273"/>
        <v>50.510503475792319</v>
      </c>
      <c r="CI403" s="262">
        <f t="shared" si="274"/>
        <v>37.687823614241282</v>
      </c>
      <c r="CJ403" s="262">
        <f t="shared" si="275"/>
        <v>15.265095073275047</v>
      </c>
      <c r="CK403" s="262">
        <f t="shared" si="276"/>
        <v>7.0502124282866605</v>
      </c>
      <c r="CL403" s="262">
        <f t="shared" si="277"/>
        <v>4.5456060884863465</v>
      </c>
      <c r="CM403" s="262">
        <f t="shared" si="278"/>
        <v>5.7668136943483503</v>
      </c>
      <c r="CN403" s="262">
        <f>CD403*parameters!J$4+CE403*parameters!K$4+CF403*parameters!L$4+CG403*parameters!M$4+CH403*parameters!N$4+CI403*parameters!O$4+CJ403*parameters!P$4+CK403*parameters!Q$4+CL403*parameters!R$4+CM403*parameters!S$4</f>
        <v>31618.393544412542</v>
      </c>
      <c r="CO403" s="262">
        <f t="shared" si="279"/>
        <v>21313.095092339419</v>
      </c>
      <c r="CP403" s="262">
        <f t="shared" si="280"/>
        <v>6884.1408113948255</v>
      </c>
      <c r="CQ403" s="262">
        <f t="shared" si="281"/>
        <v>2327.7187839644998</v>
      </c>
      <c r="CR403" s="262">
        <f t="shared" si="282"/>
        <v>972.23017782749002</v>
      </c>
      <c r="CS403" s="262">
        <f t="shared" si="283"/>
        <v>121.20867888630693</v>
      </c>
      <c r="CT403" s="349" t="s">
        <v>4913</v>
      </c>
      <c r="CU403" t="s">
        <v>4914</v>
      </c>
      <c r="CV403" t="s">
        <v>4915</v>
      </c>
      <c r="CW403">
        <v>76045</v>
      </c>
      <c r="CX403" s="262">
        <v>6.4199434028528207E-2</v>
      </c>
      <c r="CY403">
        <v>5437</v>
      </c>
      <c r="CZ403">
        <v>0.92850286000000004</v>
      </c>
      <c r="DA403">
        <v>50176</v>
      </c>
      <c r="DB403">
        <v>24926</v>
      </c>
      <c r="DC403">
        <v>509</v>
      </c>
      <c r="DD403">
        <v>305</v>
      </c>
      <c r="DE403">
        <v>44</v>
      </c>
      <c r="DF403">
        <v>73</v>
      </c>
      <c r="DG403">
        <v>46590</v>
      </c>
      <c r="DH403">
        <v>23140</v>
      </c>
      <c r="DI403">
        <v>479</v>
      </c>
      <c r="DJ403">
        <v>284</v>
      </c>
      <c r="DK403">
        <v>42</v>
      </c>
      <c r="DL403">
        <v>70</v>
      </c>
      <c r="DM403" s="262">
        <v>3586</v>
      </c>
      <c r="DN403" s="262">
        <v>1786</v>
      </c>
      <c r="DO403" s="262">
        <v>30</v>
      </c>
      <c r="DP403" s="262">
        <v>21</v>
      </c>
      <c r="DQ403" s="262">
        <v>2</v>
      </c>
      <c r="DR403" s="262">
        <v>3</v>
      </c>
      <c r="DS403" s="262">
        <v>0.65981984351370904</v>
      </c>
      <c r="DT403" s="262">
        <v>0.32777960418173452</v>
      </c>
      <c r="DU403" s="262">
        <v>6.6934052205930702E-3</v>
      </c>
      <c r="DV403" s="262">
        <v>4.0107830889604843E-3</v>
      </c>
      <c r="DW403" s="262">
        <v>5.786047734893813E-4</v>
      </c>
      <c r="DX403" s="262">
        <v>9.5995791965283717E-4</v>
      </c>
      <c r="DY403" s="262">
        <v>2781.4</v>
      </c>
      <c r="DZ403" s="262">
        <v>1171.46</v>
      </c>
      <c r="EA403" s="262">
        <v>5.76</v>
      </c>
      <c r="EB403" s="262">
        <v>172.94</v>
      </c>
      <c r="EC403" s="262">
        <v>37.61</v>
      </c>
      <c r="ED403" s="262">
        <v>63.87</v>
      </c>
      <c r="EE403" s="262">
        <f t="shared" si="248"/>
        <v>0.65706915124827547</v>
      </c>
      <c r="EF403" s="262">
        <f t="shared" si="249"/>
        <v>0.27674201047001684</v>
      </c>
      <c r="EG403" s="262">
        <f t="shared" si="250"/>
        <v>1.3607242076616331E-3</v>
      </c>
      <c r="EH403" s="262">
        <f t="shared" si="251"/>
        <v>4.0854799387674105E-2</v>
      </c>
      <c r="EI403" s="262">
        <f t="shared" si="252"/>
        <v>8.8848676128739628E-3</v>
      </c>
      <c r="EJ403" s="262">
        <f t="shared" si="253"/>
        <v>1.5088447073498006E-2</v>
      </c>
      <c r="EK403" s="262">
        <v>1.2506066E-3</v>
      </c>
      <c r="EP403" s="262">
        <v>1.591098426297161E-3</v>
      </c>
      <c r="EQ403" s="262">
        <v>5.8312456107565191E-2</v>
      </c>
      <c r="EU403" s="262">
        <v>1241.06</v>
      </c>
    </row>
    <row r="404" spans="1:151">
      <c r="A404" s="352">
        <v>16067</v>
      </c>
      <c r="B404" s="262">
        <v>16</v>
      </c>
      <c r="C404" s="262">
        <v>0</v>
      </c>
      <c r="D404" s="262">
        <v>67</v>
      </c>
      <c r="E404" s="262" t="s">
        <v>198</v>
      </c>
      <c r="F404" s="262" t="s">
        <v>2989</v>
      </c>
      <c r="G404" s="262" t="s">
        <v>2990</v>
      </c>
      <c r="H404" s="262" t="s">
        <v>2202</v>
      </c>
      <c r="I404" s="262">
        <v>1.8725738690069207E-3</v>
      </c>
      <c r="J404" s="262">
        <v>1.8216356015339339</v>
      </c>
      <c r="K404" s="262">
        <v>1.7068469505178365</v>
      </c>
      <c r="L404" s="262">
        <v>2.6410687593423021</v>
      </c>
      <c r="M404" s="262">
        <v>3.0137596114933225</v>
      </c>
      <c r="N404" s="262">
        <v>2.8171788810086684</v>
      </c>
      <c r="O404" s="262">
        <v>1.853585229712323</v>
      </c>
      <c r="P404" s="262">
        <v>1.7654955726935162</v>
      </c>
      <c r="Q404" s="262">
        <v>1.2668269230769231</v>
      </c>
      <c r="R404" s="262">
        <v>1.2411167512690355</v>
      </c>
      <c r="S404" s="262">
        <v>1.302250803858521</v>
      </c>
      <c r="T404" s="262">
        <v>1.302250803858521</v>
      </c>
      <c r="U404">
        <v>11213</v>
      </c>
      <c r="V404">
        <v>6952</v>
      </c>
      <c r="W404">
        <v>5352</v>
      </c>
      <c r="X404">
        <v>3740</v>
      </c>
      <c r="Y404">
        <v>5830</v>
      </c>
      <c r="Z404">
        <v>2036</v>
      </c>
      <c r="AA404">
        <v>1711</v>
      </c>
      <c r="AB404">
        <v>0</v>
      </c>
      <c r="AC404">
        <v>20426</v>
      </c>
      <c r="AD404">
        <v>11866</v>
      </c>
      <c r="AE404">
        <v>14135</v>
      </c>
      <c r="AF404">
        <v>11022</v>
      </c>
      <c r="AG404">
        <v>10498</v>
      </c>
      <c r="AH404">
        <v>2559</v>
      </c>
      <c r="AI404" s="262">
        <v>2228</v>
      </c>
      <c r="AJ404" s="262">
        <v>0</v>
      </c>
      <c r="AK404" s="262">
        <v>0.65044872156685674</v>
      </c>
      <c r="AL404" s="262">
        <v>0.18755997064965851</v>
      </c>
      <c r="AM404" s="262">
        <v>0.10207710108934921</v>
      </c>
      <c r="AN404" s="262">
        <v>5.5652762883106624E-2</v>
      </c>
      <c r="AO404" s="262">
        <v>4.2614438110289551E-3</v>
      </c>
      <c r="AP404" s="262">
        <v>4.4182143814076799E-2</v>
      </c>
      <c r="AQ404" s="262">
        <v>0.22256067464850304</v>
      </c>
      <c r="AR404" s="262">
        <v>0.26906967889326056</v>
      </c>
      <c r="AS404" s="262">
        <v>0.17084796434967778</v>
      </c>
      <c r="AT404" s="262">
        <v>0.12431075573606351</v>
      </c>
      <c r="AU404" s="262">
        <v>9.3441074022366066E-2</v>
      </c>
      <c r="AV404" s="262">
        <v>3.5579811312772346E-2</v>
      </c>
      <c r="AW404" s="262">
        <v>1.6908519129613178E-2</v>
      </c>
      <c r="AX404" s="262">
        <v>9.6740985178604168E-3</v>
      </c>
      <c r="AY404" s="262">
        <v>1.3425279575806292E-2</v>
      </c>
      <c r="AZ404" s="262">
        <v>23048</v>
      </c>
      <c r="BA404" s="262">
        <v>6646</v>
      </c>
      <c r="BB404" s="262">
        <v>3617</v>
      </c>
      <c r="BC404" s="262">
        <v>1972</v>
      </c>
      <c r="BD404" s="262">
        <v>151</v>
      </c>
      <c r="BE404" s="262">
        <v>70911</v>
      </c>
      <c r="BF404" s="262">
        <v>1</v>
      </c>
      <c r="BG404" s="262">
        <v>2</v>
      </c>
      <c r="BH404" s="262">
        <v>3.8</v>
      </c>
      <c r="BI404" s="262">
        <v>8.1</v>
      </c>
      <c r="BJ404" s="262">
        <v>32</v>
      </c>
      <c r="BK404" s="262">
        <f t="shared" si="254"/>
        <v>70890</v>
      </c>
      <c r="BL404" s="262">
        <f t="shared" si="255"/>
        <v>-21</v>
      </c>
      <c r="BM404" s="274">
        <f t="shared" si="256"/>
        <v>-2.9614587299572702E-4</v>
      </c>
      <c r="BN404" s="262">
        <f t="shared" si="257"/>
        <v>1.218013279135054E-3</v>
      </c>
      <c r="BO404" s="262">
        <f t="shared" si="244"/>
        <v>3.5121989991025553E-4</v>
      </c>
      <c r="BP404" s="262">
        <f t="shared" si="245"/>
        <v>1.9114691212389321E-4</v>
      </c>
      <c r="BQ404" s="262">
        <f t="shared" si="246"/>
        <v>1.0421390951294372E-4</v>
      </c>
      <c r="BR404" s="262">
        <f t="shared" si="247"/>
        <v>7.9798683247740876E-6</v>
      </c>
      <c r="BS404" s="262">
        <f t="shared" si="258"/>
        <v>130.32742086745077</v>
      </c>
      <c r="BT404" s="262">
        <f t="shared" si="259"/>
        <v>37.580529290397344</v>
      </c>
      <c r="BU404" s="262">
        <f t="shared" si="260"/>
        <v>20.452719597256575</v>
      </c>
      <c r="BV404" s="262">
        <f t="shared" si="261"/>
        <v>11.150888317884977</v>
      </c>
      <c r="BW404" s="262">
        <f t="shared" si="262"/>
        <v>0.85384591075082739</v>
      </c>
      <c r="BX404" s="262">
        <f t="shared" si="263"/>
        <v>130.32742086745077</v>
      </c>
      <c r="BY404" s="262">
        <f t="shared" si="264"/>
        <v>75.161058580794688</v>
      </c>
      <c r="BZ404" s="262">
        <f t="shared" si="265"/>
        <v>77.720334469574979</v>
      </c>
      <c r="CA404" s="262">
        <f t="shared" si="266"/>
        <v>90.322195374868315</v>
      </c>
      <c r="CB404" s="262">
        <f t="shared" si="267"/>
        <v>27.323069144026476</v>
      </c>
      <c r="CC404" s="262">
        <f t="shared" si="268"/>
        <v>400.85407843671527</v>
      </c>
      <c r="CD404" s="262">
        <f t="shared" si="269"/>
        <v>17.710592541950177</v>
      </c>
      <c r="CE404" s="262">
        <f t="shared" si="270"/>
        <v>89.214354132479301</v>
      </c>
      <c r="CF404" s="262">
        <f t="shared" si="271"/>
        <v>107.85767816802085</v>
      </c>
      <c r="CG404" s="262">
        <f t="shared" si="272"/>
        <v>68.485103302178871</v>
      </c>
      <c r="CH404" s="262">
        <f t="shared" si="273"/>
        <v>49.830473430351354</v>
      </c>
      <c r="CI404" s="262">
        <f t="shared" si="274"/>
        <v>37.456235615372442</v>
      </c>
      <c r="CJ404" s="262">
        <f t="shared" si="275"/>
        <v>14.262312474733575</v>
      </c>
      <c r="CK404" s="262">
        <f t="shared" si="276"/>
        <v>6.7778488534306618</v>
      </c>
      <c r="CL404" s="262">
        <f t="shared" si="277"/>
        <v>3.8779018460829304</v>
      </c>
      <c r="CM404" s="262">
        <f t="shared" si="278"/>
        <v>5.3815780721150865</v>
      </c>
      <c r="CN404" s="262">
        <f>CD404*parameters!J$4+CE404*parameters!K$4+CF404*parameters!L$4+CG404*parameters!M$4+CH404*parameters!N$4+CI404*parameters!O$4+CJ404*parameters!P$4+CK404*parameters!Q$4+CL404*parameters!R$4+CM404*parameters!S$4</f>
        <v>33215.416424510324</v>
      </c>
      <c r="CO404" s="262">
        <f t="shared" si="279"/>
        <v>21604.925149633516</v>
      </c>
      <c r="CP404" s="262">
        <f t="shared" si="280"/>
        <v>6229.8825296973419</v>
      </c>
      <c r="CQ404" s="262">
        <f t="shared" si="281"/>
        <v>3390.5334200895704</v>
      </c>
      <c r="CR404" s="262">
        <f t="shared" si="282"/>
        <v>1848.5296943369183</v>
      </c>
      <c r="CS404" s="262">
        <f t="shared" si="283"/>
        <v>141.54563075297904</v>
      </c>
      <c r="CT404" s="349" t="s">
        <v>4916</v>
      </c>
      <c r="CU404" t="s">
        <v>4917</v>
      </c>
      <c r="CV404" t="s">
        <v>4918</v>
      </c>
      <c r="CW404">
        <v>75737</v>
      </c>
      <c r="CX404" s="262">
        <v>6.3939411335638643E-2</v>
      </c>
      <c r="CY404">
        <v>5867</v>
      </c>
      <c r="CZ404">
        <v>0.92253456</v>
      </c>
      <c r="DA404">
        <v>52597</v>
      </c>
      <c r="DB404">
        <v>22119</v>
      </c>
      <c r="DC404">
        <v>562</v>
      </c>
      <c r="DD404">
        <v>291</v>
      </c>
      <c r="DE404">
        <v>61</v>
      </c>
      <c r="DF404">
        <v>103</v>
      </c>
      <c r="DG404">
        <v>48523</v>
      </c>
      <c r="DH404">
        <v>20404</v>
      </c>
      <c r="DI404">
        <v>521</v>
      </c>
      <c r="DJ404">
        <v>272</v>
      </c>
      <c r="DK404">
        <v>59</v>
      </c>
      <c r="DL404">
        <v>99</v>
      </c>
      <c r="DM404" s="262">
        <v>4074</v>
      </c>
      <c r="DN404" s="262">
        <v>1715</v>
      </c>
      <c r="DO404" s="262">
        <v>41</v>
      </c>
      <c r="DP404" s="262">
        <v>19</v>
      </c>
      <c r="DQ404" s="262">
        <v>2</v>
      </c>
      <c r="DR404" s="262">
        <v>4</v>
      </c>
      <c r="DS404" s="262">
        <v>0.69446901778523051</v>
      </c>
      <c r="DT404" s="262">
        <v>0.29205012081281279</v>
      </c>
      <c r="DU404" s="262">
        <v>7.420415384818517E-3</v>
      </c>
      <c r="DV404" s="262">
        <v>3.8422435533490896E-3</v>
      </c>
      <c r="DW404" s="262">
        <v>8.054187517329707E-4</v>
      </c>
      <c r="DX404" s="262">
        <v>1.359969367680262E-3</v>
      </c>
      <c r="DY404" s="262">
        <v>2770.14</v>
      </c>
      <c r="DZ404" s="262">
        <v>1166.72</v>
      </c>
      <c r="EA404" s="262">
        <v>5.74</v>
      </c>
      <c r="EB404" s="262">
        <v>172.23</v>
      </c>
      <c r="EC404" s="262">
        <v>37.46</v>
      </c>
      <c r="ED404" s="262">
        <v>63.6</v>
      </c>
      <c r="EE404" s="262">
        <f t="shared" si="248"/>
        <v>0.65707122339529733</v>
      </c>
      <c r="EF404" s="262">
        <f t="shared" si="249"/>
        <v>0.27674346342053519</v>
      </c>
      <c r="EG404" s="262">
        <f t="shared" si="250"/>
        <v>1.3615155993159218E-3</v>
      </c>
      <c r="EH404" s="262">
        <f t="shared" si="251"/>
        <v>4.0852583914665709E-2</v>
      </c>
      <c r="EI404" s="262">
        <f t="shared" si="252"/>
        <v>8.8854310714938031E-3</v>
      </c>
      <c r="EJ404" s="262">
        <f t="shared" si="253"/>
        <v>1.5085782598692093E-2</v>
      </c>
      <c r="EK404" s="262">
        <v>1.2455411E-3</v>
      </c>
      <c r="EP404" s="262">
        <v>1.6996634471885094E-3</v>
      </c>
      <c r="EQ404" s="262">
        <v>6.2291275337671898E-2</v>
      </c>
      <c r="EU404" s="262">
        <v>1325.74</v>
      </c>
    </row>
    <row r="405" spans="1:151">
      <c r="A405" s="352">
        <v>16068</v>
      </c>
      <c r="B405" s="262">
        <v>16</v>
      </c>
      <c r="C405" s="262">
        <v>0</v>
      </c>
      <c r="D405" s="262">
        <v>68</v>
      </c>
      <c r="E405" s="262" t="s">
        <v>198</v>
      </c>
      <c r="F405" s="262" t="s">
        <v>2991</v>
      </c>
      <c r="G405" s="262" t="s">
        <v>2992</v>
      </c>
      <c r="H405" s="262" t="s">
        <v>2202</v>
      </c>
      <c r="I405" s="262">
        <v>1.1407512427720097E-3</v>
      </c>
      <c r="J405" s="262">
        <v>1.2858448880085327</v>
      </c>
      <c r="K405" s="262">
        <v>1.3879035925420646</v>
      </c>
      <c r="L405" s="262">
        <v>2.489442889849911</v>
      </c>
      <c r="M405" s="262">
        <v>1.9162881245944192</v>
      </c>
      <c r="N405" s="262">
        <v>1.8262499999999999</v>
      </c>
      <c r="O405" s="262">
        <v>1.4650621118012421</v>
      </c>
      <c r="P405" s="262">
        <v>1.3603104212860311</v>
      </c>
      <c r="Q405" s="262">
        <v>1.225475841874085</v>
      </c>
      <c r="R405" s="262">
        <v>1.4137931034482758</v>
      </c>
      <c r="S405" s="262">
        <v>1.1627906976744187</v>
      </c>
      <c r="T405" s="262">
        <v>1.1627906976744187</v>
      </c>
      <c r="U405">
        <v>6563</v>
      </c>
      <c r="V405">
        <v>4398</v>
      </c>
      <c r="W405">
        <v>3931</v>
      </c>
      <c r="X405">
        <v>2341</v>
      </c>
      <c r="Y405">
        <v>3092</v>
      </c>
      <c r="Z405">
        <v>1089</v>
      </c>
      <c r="AA405">
        <v>946</v>
      </c>
      <c r="AB405">
        <v>0</v>
      </c>
      <c r="AC405">
        <v>8439</v>
      </c>
      <c r="AD405">
        <v>6104</v>
      </c>
      <c r="AE405">
        <v>9786</v>
      </c>
      <c r="AF405">
        <v>4414</v>
      </c>
      <c r="AG405">
        <v>4341</v>
      </c>
      <c r="AH405">
        <v>1411</v>
      </c>
      <c r="AI405" s="262">
        <v>1100</v>
      </c>
      <c r="AJ405" s="262">
        <v>0</v>
      </c>
      <c r="AK405" s="262">
        <v>0.78194199944408416</v>
      </c>
      <c r="AL405" s="262">
        <v>0.12730473455017141</v>
      </c>
      <c r="AM405" s="262">
        <v>5.5637913462429349E-2</v>
      </c>
      <c r="AN405" s="262">
        <v>3.3586583896970258E-2</v>
      </c>
      <c r="AO405" s="262">
        <v>1.5287686463448531E-3</v>
      </c>
      <c r="AP405" s="262">
        <v>3.072488831243695E-2</v>
      </c>
      <c r="AQ405" s="262">
        <v>0.18665513762790029</v>
      </c>
      <c r="AR405" s="262">
        <v>0.23109958207234471</v>
      </c>
      <c r="AS405" s="262">
        <v>0.18166882836143536</v>
      </c>
      <c r="AT405" s="262">
        <v>0.15005043954460298</v>
      </c>
      <c r="AU405" s="262">
        <v>0.11497333909785272</v>
      </c>
      <c r="AV405" s="262">
        <v>4.9776624873901137E-2</v>
      </c>
      <c r="AW405" s="262">
        <v>2.2798674160541866E-2</v>
      </c>
      <c r="AX405" s="262">
        <v>1.3373684969015708E-2</v>
      </c>
      <c r="AY405" s="262">
        <v>1.8878800979968295E-2</v>
      </c>
      <c r="AZ405" s="262">
        <v>16879</v>
      </c>
      <c r="BA405" s="262">
        <v>2748</v>
      </c>
      <c r="BB405" s="262">
        <v>1201</v>
      </c>
      <c r="BC405" s="262">
        <v>725</v>
      </c>
      <c r="BD405" s="262">
        <v>33</v>
      </c>
      <c r="BE405" s="262">
        <v>34695</v>
      </c>
      <c r="BF405" s="262">
        <v>1</v>
      </c>
      <c r="BG405" s="262">
        <v>2</v>
      </c>
      <c r="BH405" s="262">
        <v>3.78</v>
      </c>
      <c r="BI405" s="262">
        <v>9.8000000000000007</v>
      </c>
      <c r="BJ405" s="262">
        <v>20</v>
      </c>
      <c r="BK405" s="262">
        <f t="shared" si="254"/>
        <v>34680</v>
      </c>
      <c r="BL405" s="262">
        <f t="shared" si="255"/>
        <v>-15</v>
      </c>
      <c r="BM405" s="274">
        <f t="shared" si="256"/>
        <v>-4.3233895373973193E-4</v>
      </c>
      <c r="BN405" s="262">
        <f t="shared" si="257"/>
        <v>8.9200130764146906E-4</v>
      </c>
      <c r="BO405" s="262">
        <f t="shared" si="244"/>
        <v>1.4522303414886883E-4</v>
      </c>
      <c r="BP405" s="262">
        <f t="shared" si="245"/>
        <v>6.3469018927507807E-5</v>
      </c>
      <c r="BQ405" s="262">
        <f t="shared" si="246"/>
        <v>3.8313937320935187E-5</v>
      </c>
      <c r="BR405" s="262">
        <f t="shared" si="247"/>
        <v>1.7439447332287742E-6</v>
      </c>
      <c r="BS405" s="262">
        <f t="shared" si="258"/>
        <v>95.444139917637187</v>
      </c>
      <c r="BT405" s="262">
        <f t="shared" si="259"/>
        <v>15.538864653928965</v>
      </c>
      <c r="BU405" s="262">
        <f t="shared" si="260"/>
        <v>6.791185025243335</v>
      </c>
      <c r="BV405" s="262">
        <f t="shared" si="261"/>
        <v>4.0995912933400653</v>
      </c>
      <c r="BW405" s="262">
        <f t="shared" si="262"/>
        <v>0.18660208645547885</v>
      </c>
      <c r="BX405" s="262">
        <f t="shared" si="263"/>
        <v>95.444139917637187</v>
      </c>
      <c r="BY405" s="262">
        <f t="shared" si="264"/>
        <v>31.077729307857929</v>
      </c>
      <c r="BZ405" s="262">
        <f t="shared" si="265"/>
        <v>25.670679395419803</v>
      </c>
      <c r="CA405" s="262">
        <f t="shared" si="266"/>
        <v>40.175994674732642</v>
      </c>
      <c r="CB405" s="262">
        <f t="shared" si="267"/>
        <v>3.7320417291095769</v>
      </c>
      <c r="CC405" s="262">
        <f t="shared" si="268"/>
        <v>196.10058502475712</v>
      </c>
      <c r="CD405" s="262">
        <f t="shared" si="269"/>
        <v>6.0251685728892088</v>
      </c>
      <c r="CE405" s="262">
        <f t="shared" si="270"/>
        <v>36.603181686707799</v>
      </c>
      <c r="CF405" s="262">
        <f t="shared" si="271"/>
        <v>45.318763243363669</v>
      </c>
      <c r="CG405" s="262">
        <f t="shared" si="272"/>
        <v>35.625363522439663</v>
      </c>
      <c r="CH405" s="262">
        <f t="shared" si="273"/>
        <v>29.424978977918595</v>
      </c>
      <c r="CI405" s="262">
        <f t="shared" si="274"/>
        <v>22.546339059338699</v>
      </c>
      <c r="CJ405" s="262">
        <f t="shared" si="275"/>
        <v>9.7612252583298904</v>
      </c>
      <c r="CK405" s="262">
        <f t="shared" si="276"/>
        <v>4.4708333406710734</v>
      </c>
      <c r="CL405" s="262">
        <f t="shared" si="277"/>
        <v>2.622587446360781</v>
      </c>
      <c r="CM405" s="262">
        <f t="shared" si="278"/>
        <v>3.7021439167377408</v>
      </c>
      <c r="CN405" s="262">
        <f>CD405*parameters!J$4+CE405*parameters!K$4+CF405*parameters!L$4+CG405*parameters!M$4+CH405*parameters!N$4+CI405*parameters!O$4+CJ405*parameters!P$4+CK405*parameters!Q$4+CL405*parameters!R$4+CM405*parameters!S$4</f>
        <v>17636.815794854494</v>
      </c>
      <c r="CO405" s="262">
        <f t="shared" si="279"/>
        <v>13790.967006455527</v>
      </c>
      <c r="CP405" s="262">
        <f t="shared" si="280"/>
        <v>2245.2501530742215</v>
      </c>
      <c r="CQ405" s="262">
        <f t="shared" si="281"/>
        <v>981.27563094692141</v>
      </c>
      <c r="CR405" s="262">
        <f t="shared" si="282"/>
        <v>592.3603933692907</v>
      </c>
      <c r="CS405" s="262">
        <f t="shared" si="283"/>
        <v>26.96261100853323</v>
      </c>
      <c r="CT405" s="349" t="s">
        <v>4919</v>
      </c>
      <c r="CU405" t="s">
        <v>4920</v>
      </c>
      <c r="CV405" t="s">
        <v>4921</v>
      </c>
      <c r="CW405">
        <v>40194</v>
      </c>
      <c r="CX405" s="262">
        <v>3.3932961422087744E-2</v>
      </c>
      <c r="CY405">
        <v>2570</v>
      </c>
      <c r="CZ405">
        <v>0.93606011</v>
      </c>
      <c r="DA405">
        <v>27473</v>
      </c>
      <c r="DB405">
        <v>12251</v>
      </c>
      <c r="DC405">
        <v>308</v>
      </c>
      <c r="DD405">
        <v>103</v>
      </c>
      <c r="DE405">
        <v>19</v>
      </c>
      <c r="DF405">
        <v>19</v>
      </c>
      <c r="DG405">
        <v>25715</v>
      </c>
      <c r="DH405">
        <v>11470</v>
      </c>
      <c r="DI405">
        <v>291</v>
      </c>
      <c r="DJ405">
        <v>99</v>
      </c>
      <c r="DK405">
        <v>18</v>
      </c>
      <c r="DL405">
        <v>18</v>
      </c>
      <c r="DM405" s="262">
        <v>1758</v>
      </c>
      <c r="DN405" s="262">
        <v>781</v>
      </c>
      <c r="DO405" s="262">
        <v>17</v>
      </c>
      <c r="DP405" s="262">
        <v>4</v>
      </c>
      <c r="DQ405" s="262">
        <v>1</v>
      </c>
      <c r="DR405" s="262">
        <v>1</v>
      </c>
      <c r="DS405" s="262">
        <v>0.68350997661342494</v>
      </c>
      <c r="DT405" s="262">
        <v>0.30479673583121858</v>
      </c>
      <c r="DU405" s="262">
        <v>7.6628352490421452E-3</v>
      </c>
      <c r="DV405" s="262">
        <v>2.5625715280887694E-3</v>
      </c>
      <c r="DW405" s="262">
        <v>4.7270736925909341E-4</v>
      </c>
      <c r="DX405" s="262">
        <v>4.7270736925909341E-4</v>
      </c>
      <c r="DY405" s="262">
        <v>1470.13</v>
      </c>
      <c r="DZ405" s="262">
        <v>619.19000000000005</v>
      </c>
      <c r="EA405" s="262">
        <v>3.04</v>
      </c>
      <c r="EB405" s="262">
        <v>91.4</v>
      </c>
      <c r="EC405" s="262">
        <v>19.89</v>
      </c>
      <c r="ED405" s="262">
        <v>33.75</v>
      </c>
      <c r="EE405" s="262">
        <f t="shared" si="248"/>
        <v>0.65707070707070714</v>
      </c>
      <c r="EF405" s="262">
        <f t="shared" si="249"/>
        <v>0.27674532940019669</v>
      </c>
      <c r="EG405" s="262">
        <f t="shared" si="250"/>
        <v>1.3587199427907391E-3</v>
      </c>
      <c r="EH405" s="262">
        <f t="shared" si="251"/>
        <v>4.0850987753642619E-2</v>
      </c>
      <c r="EI405" s="262">
        <f t="shared" si="252"/>
        <v>8.8897827835880926E-3</v>
      </c>
      <c r="EJ405" s="262">
        <f t="shared" si="253"/>
        <v>1.5084473049074818E-2</v>
      </c>
      <c r="EK405" s="262">
        <v>6.6101419999999998E-4</v>
      </c>
      <c r="EP405" s="262">
        <v>8.9596063692659155E-4</v>
      </c>
      <c r="EQ405" s="262">
        <v>3.2836224617778853E-2</v>
      </c>
      <c r="EU405" s="262">
        <v>698.85</v>
      </c>
    </row>
    <row r="406" spans="1:151">
      <c r="A406" s="352">
        <v>16069</v>
      </c>
      <c r="B406" s="262">
        <v>16</v>
      </c>
      <c r="C406" s="262">
        <v>0</v>
      </c>
      <c r="D406" s="262">
        <v>69</v>
      </c>
      <c r="E406" s="262" t="s">
        <v>198</v>
      </c>
      <c r="F406" s="262" t="s">
        <v>2993</v>
      </c>
      <c r="G406" s="262" t="s">
        <v>2994</v>
      </c>
      <c r="H406" s="262" t="s">
        <v>2202</v>
      </c>
      <c r="I406" s="262">
        <v>1.0256508903789105E-3</v>
      </c>
      <c r="J406" s="262">
        <v>1.570044202652159</v>
      </c>
      <c r="K406" s="262">
        <v>1.4873294346978558</v>
      </c>
      <c r="L406" s="262">
        <v>1.9016347237880495</v>
      </c>
      <c r="M406" s="262">
        <v>1.6058479532163743</v>
      </c>
      <c r="N406" s="262">
        <v>1.9028642590286426</v>
      </c>
      <c r="O406" s="262">
        <v>1.6035242290748899</v>
      </c>
      <c r="P406" s="262">
        <v>1.7271438695960313</v>
      </c>
      <c r="Q406" s="262">
        <v>1.3232682060390764</v>
      </c>
      <c r="R406" s="262">
        <v>1.1473087818696883</v>
      </c>
      <c r="S406" s="262">
        <v>1.5243243243243243</v>
      </c>
      <c r="T406" s="262">
        <v>1.5243243243243243</v>
      </c>
      <c r="U406">
        <v>5882</v>
      </c>
      <c r="V406">
        <v>3591</v>
      </c>
      <c r="W406">
        <v>3548</v>
      </c>
      <c r="X406">
        <v>2513</v>
      </c>
      <c r="Y406">
        <v>2773</v>
      </c>
      <c r="Z406">
        <v>916</v>
      </c>
      <c r="AA406">
        <v>1018</v>
      </c>
      <c r="AB406">
        <v>0</v>
      </c>
      <c r="AC406">
        <v>9235</v>
      </c>
      <c r="AD406">
        <v>5341</v>
      </c>
      <c r="AE406">
        <v>6747</v>
      </c>
      <c r="AF406">
        <v>4274</v>
      </c>
      <c r="AG406">
        <v>4621</v>
      </c>
      <c r="AH406">
        <v>1150</v>
      </c>
      <c r="AI406" s="262">
        <v>1551</v>
      </c>
      <c r="AJ406" s="262">
        <v>0</v>
      </c>
      <c r="AK406" s="262">
        <v>0.66524113767518545</v>
      </c>
      <c r="AL406" s="262">
        <v>0.23856141797197034</v>
      </c>
      <c r="AM406" s="262">
        <v>7.5123660346248969E-2</v>
      </c>
      <c r="AN406" s="262">
        <v>1.9734130255564714E-2</v>
      </c>
      <c r="AO406" s="262">
        <v>1.3396537510305029E-3</v>
      </c>
      <c r="AP406" s="262">
        <v>3.1026856240126383E-2</v>
      </c>
      <c r="AQ406" s="262">
        <v>0.15440758293838863</v>
      </c>
      <c r="AR406" s="262">
        <v>0.23412322274881517</v>
      </c>
      <c r="AS406" s="262">
        <v>0.18186413902053714</v>
      </c>
      <c r="AT406" s="262">
        <v>0.14796208530805688</v>
      </c>
      <c r="AU406" s="262">
        <v>0.12878357030015797</v>
      </c>
      <c r="AV406" s="262">
        <v>5.5829383886255926E-2</v>
      </c>
      <c r="AW406" s="262">
        <v>2.4265402843601895E-2</v>
      </c>
      <c r="AX406" s="262">
        <v>1.8199052132701423E-2</v>
      </c>
      <c r="AY406" s="262">
        <v>2.3538704581358611E-2</v>
      </c>
      <c r="AZ406" s="262">
        <v>12911</v>
      </c>
      <c r="BA406" s="262">
        <v>4630</v>
      </c>
      <c r="BB406" s="262">
        <v>1458</v>
      </c>
      <c r="BC406" s="262">
        <v>383</v>
      </c>
      <c r="BD406" s="262">
        <v>26</v>
      </c>
      <c r="BE406" s="262">
        <v>31650</v>
      </c>
      <c r="BF406" s="262">
        <v>1</v>
      </c>
      <c r="BG406" s="262">
        <v>2</v>
      </c>
      <c r="BH406" s="262">
        <v>3.81</v>
      </c>
      <c r="BI406" s="262">
        <v>9.1</v>
      </c>
      <c r="BJ406" s="262">
        <v>17</v>
      </c>
      <c r="BK406" s="262">
        <f t="shared" si="254"/>
        <v>31653</v>
      </c>
      <c r="BL406" s="262">
        <f t="shared" si="255"/>
        <v>3</v>
      </c>
      <c r="BM406" s="274">
        <f t="shared" si="256"/>
        <v>9.4786729857819903E-5</v>
      </c>
      <c r="BN406" s="262">
        <f t="shared" si="257"/>
        <v>6.823051651732334E-4</v>
      </c>
      <c r="BO406" s="262">
        <f t="shared" si="244"/>
        <v>2.4468073075300682E-4</v>
      </c>
      <c r="BP406" s="262">
        <f t="shared" si="245"/>
        <v>7.7050649122653106E-5</v>
      </c>
      <c r="BQ406" s="262">
        <f t="shared" si="246"/>
        <v>2.024032826747335E-5</v>
      </c>
      <c r="BR406" s="262">
        <f t="shared" si="247"/>
        <v>1.3740170625438828E-6</v>
      </c>
      <c r="BS406" s="262">
        <f t="shared" si="258"/>
        <v>73.006652673535967</v>
      </c>
      <c r="BT406" s="262">
        <f t="shared" si="259"/>
        <v>26.18083819057173</v>
      </c>
      <c r="BU406" s="262">
        <f t="shared" si="260"/>
        <v>8.2444194561238824</v>
      </c>
      <c r="BV406" s="262">
        <f t="shared" si="261"/>
        <v>2.1657151246196484</v>
      </c>
      <c r="BW406" s="262">
        <f t="shared" si="262"/>
        <v>0.14701982569219546</v>
      </c>
      <c r="BX406" s="262">
        <f t="shared" si="263"/>
        <v>73.006652673535967</v>
      </c>
      <c r="BY406" s="262">
        <f t="shared" si="264"/>
        <v>52.361676381143461</v>
      </c>
      <c r="BZ406" s="262">
        <f t="shared" si="265"/>
        <v>31.411238127831993</v>
      </c>
      <c r="CA406" s="262">
        <f t="shared" si="266"/>
        <v>19.7080076340388</v>
      </c>
      <c r="CB406" s="262">
        <f t="shared" si="267"/>
        <v>2.4993370367673227</v>
      </c>
      <c r="CC406" s="262">
        <f t="shared" si="268"/>
        <v>178.98691185331754</v>
      </c>
      <c r="CD406" s="262">
        <f t="shared" si="269"/>
        <v>5.5534011829370558</v>
      </c>
      <c r="CE406" s="262">
        <f t="shared" si="270"/>
        <v>27.636936436877182</v>
      </c>
      <c r="CF406" s="262">
        <f t="shared" si="271"/>
        <v>41.904992632956805</v>
      </c>
      <c r="CG406" s="262">
        <f t="shared" si="272"/>
        <v>32.551300620148368</v>
      </c>
      <c r="CH406" s="262">
        <f t="shared" si="273"/>
        <v>26.483276720666225</v>
      </c>
      <c r="CI406" s="262">
        <f t="shared" si="274"/>
        <v>23.050573545469895</v>
      </c>
      <c r="CJ406" s="262">
        <f t="shared" si="275"/>
        <v>9.9927290124743156</v>
      </c>
      <c r="CK406" s="262">
        <f t="shared" si="276"/>
        <v>4.3431895198530128</v>
      </c>
      <c r="CL406" s="262">
        <f t="shared" si="277"/>
        <v>3.2573921398897601</v>
      </c>
      <c r="CM406" s="262">
        <f t="shared" si="278"/>
        <v>4.2131200420449151</v>
      </c>
      <c r="CN406" s="262">
        <f>CD406*parameters!J$4+CE406*parameters!K$4+CF406*parameters!L$4+CG406*parameters!M$4+CH406*parameters!N$4+CI406*parameters!O$4+CJ406*parameters!P$4+CK406*parameters!Q$4+CL406*parameters!R$4+CM406*parameters!S$4</f>
        <v>16741.694904255284</v>
      </c>
      <c r="CO406" s="262">
        <f t="shared" si="279"/>
        <v>11137.264164717641</v>
      </c>
      <c r="CP406" s="262">
        <f t="shared" si="280"/>
        <v>3993.9224756132508</v>
      </c>
      <c r="CQ406" s="262">
        <f t="shared" si="281"/>
        <v>1257.6974016078011</v>
      </c>
      <c r="CR406" s="262">
        <f t="shared" si="282"/>
        <v>330.3827879394978</v>
      </c>
      <c r="CS406" s="262">
        <f t="shared" si="283"/>
        <v>22.428074377093846</v>
      </c>
      <c r="CT406" s="349" t="s">
        <v>4922</v>
      </c>
      <c r="CU406" t="s">
        <v>4923</v>
      </c>
      <c r="CV406" t="s">
        <v>4924</v>
      </c>
      <c r="CW406">
        <v>39275</v>
      </c>
      <c r="CX406" s="262">
        <v>3.3157114491030905E-2</v>
      </c>
      <c r="CY406">
        <v>1852</v>
      </c>
      <c r="CZ406">
        <v>0.95284532</v>
      </c>
      <c r="DA406">
        <v>25375</v>
      </c>
      <c r="DB406">
        <v>13475</v>
      </c>
      <c r="DC406">
        <v>262</v>
      </c>
      <c r="DD406">
        <v>137</v>
      </c>
      <c r="DE406">
        <v>12</v>
      </c>
      <c r="DF406">
        <v>17</v>
      </c>
      <c r="DG406">
        <v>24179</v>
      </c>
      <c r="DH406">
        <v>12840</v>
      </c>
      <c r="DI406">
        <v>251</v>
      </c>
      <c r="DJ406">
        <v>132</v>
      </c>
      <c r="DK406">
        <v>12</v>
      </c>
      <c r="DL406">
        <v>17</v>
      </c>
      <c r="DM406" s="262">
        <v>1196</v>
      </c>
      <c r="DN406" s="262">
        <v>635</v>
      </c>
      <c r="DO406" s="262">
        <v>11</v>
      </c>
      <c r="DP406" s="262">
        <v>5</v>
      </c>
      <c r="DQ406" s="262">
        <v>0</v>
      </c>
      <c r="DR406" s="262">
        <v>0</v>
      </c>
      <c r="DS406" s="262">
        <v>0.64608529598981546</v>
      </c>
      <c r="DT406" s="262">
        <v>0.34309357097390197</v>
      </c>
      <c r="DU406" s="262">
        <v>6.6709102482495229E-3</v>
      </c>
      <c r="DV406" s="262">
        <v>3.488224061107575E-3</v>
      </c>
      <c r="DW406" s="262">
        <v>3.0553787396562701E-4</v>
      </c>
      <c r="DX406" s="262">
        <v>4.3284532145130493E-4</v>
      </c>
      <c r="DY406" s="262">
        <v>1436.52</v>
      </c>
      <c r="DZ406" s="262">
        <v>605.03</v>
      </c>
      <c r="EA406" s="262">
        <v>2.97</v>
      </c>
      <c r="EB406" s="262">
        <v>89.32</v>
      </c>
      <c r="EC406" s="262">
        <v>19.43</v>
      </c>
      <c r="ED406" s="262">
        <v>32.979999999999997</v>
      </c>
      <c r="EE406" s="262">
        <f t="shared" si="248"/>
        <v>0.65707032590051462</v>
      </c>
      <c r="EF406" s="262">
        <f t="shared" si="249"/>
        <v>0.27674328187535735</v>
      </c>
      <c r="EG406" s="262">
        <f t="shared" si="250"/>
        <v>1.358490566037736E-3</v>
      </c>
      <c r="EH406" s="262">
        <f t="shared" si="251"/>
        <v>4.0855345911949684E-2</v>
      </c>
      <c r="EI406" s="262">
        <f t="shared" si="252"/>
        <v>8.8873642081189249E-3</v>
      </c>
      <c r="EJ406" s="262">
        <f t="shared" si="253"/>
        <v>1.5085191538021726E-2</v>
      </c>
      <c r="EK406" s="262">
        <v>6.4590190000000003E-4</v>
      </c>
      <c r="EP406" s="262">
        <v>8.2744049971726088E-4</v>
      </c>
      <c r="EQ406" s="262">
        <v>3.0325017625511232E-2</v>
      </c>
      <c r="EU406" s="262">
        <v>645.4</v>
      </c>
    </row>
    <row r="407" spans="1:151">
      <c r="A407" s="352">
        <v>16070</v>
      </c>
      <c r="B407" s="262">
        <v>16</v>
      </c>
      <c r="C407" s="262">
        <v>0</v>
      </c>
      <c r="D407" s="262">
        <v>70</v>
      </c>
      <c r="E407" s="262" t="s">
        <v>198</v>
      </c>
      <c r="F407" s="262" t="s">
        <v>2995</v>
      </c>
      <c r="G407" s="262" t="s">
        <v>2996</v>
      </c>
      <c r="H407" s="262" t="s">
        <v>2202</v>
      </c>
      <c r="I407" s="262">
        <v>1.4904914319995256E-3</v>
      </c>
      <c r="J407" s="262">
        <v>1.8202408573638271</v>
      </c>
      <c r="K407" s="262">
        <v>1.7921462423832093</v>
      </c>
      <c r="L407" s="262">
        <v>3.4101657458563537</v>
      </c>
      <c r="M407" s="262">
        <v>2.866304347826087</v>
      </c>
      <c r="N407" s="262">
        <v>2.3782129742962055</v>
      </c>
      <c r="O407" s="262">
        <v>1.9612546125461254</v>
      </c>
      <c r="P407" s="262">
        <v>1.7778665601278465</v>
      </c>
      <c r="Q407" s="262">
        <v>1.6650625601539941</v>
      </c>
      <c r="R407" s="262">
        <v>1.609907120743034</v>
      </c>
      <c r="S407" s="262">
        <v>1.7670682730923695</v>
      </c>
      <c r="T407" s="262">
        <v>1.7670682730923695</v>
      </c>
      <c r="U407">
        <v>9051</v>
      </c>
      <c r="V407">
        <v>5908</v>
      </c>
      <c r="W407">
        <v>4525</v>
      </c>
      <c r="X407">
        <v>2657</v>
      </c>
      <c r="Y407">
        <v>4129</v>
      </c>
      <c r="Z407">
        <v>1685</v>
      </c>
      <c r="AA407">
        <v>1370</v>
      </c>
      <c r="AB407">
        <v>0</v>
      </c>
      <c r="AC407">
        <v>16475</v>
      </c>
      <c r="AD407">
        <v>10588</v>
      </c>
      <c r="AE407">
        <v>15431</v>
      </c>
      <c r="AF407">
        <v>7217</v>
      </c>
      <c r="AG407">
        <v>7639</v>
      </c>
      <c r="AH407">
        <v>2770</v>
      </c>
      <c r="AI407" s="262">
        <v>2420</v>
      </c>
      <c r="AJ407" s="262">
        <v>0</v>
      </c>
      <c r="AK407" s="262">
        <v>0.61650829669550422</v>
      </c>
      <c r="AL407" s="262">
        <v>0.21376400510565877</v>
      </c>
      <c r="AM407" s="262">
        <v>0.10721883420791377</v>
      </c>
      <c r="AN407" s="262">
        <v>5.3254857467025955E-2</v>
      </c>
      <c r="AO407" s="262">
        <v>9.25400652389732E-3</v>
      </c>
      <c r="AP407" s="262">
        <v>6.1195508586525761E-2</v>
      </c>
      <c r="AQ407" s="262">
        <v>0.26879128137384412</v>
      </c>
      <c r="AR407" s="262">
        <v>0.25916446499339496</v>
      </c>
      <c r="AS407" s="262">
        <v>0.15449141347424042</v>
      </c>
      <c r="AT407" s="262">
        <v>0.1101882430647292</v>
      </c>
      <c r="AU407" s="262">
        <v>8.1241743725231172E-2</v>
      </c>
      <c r="AV407" s="262">
        <v>3.1324306472919422E-2</v>
      </c>
      <c r="AW407" s="262">
        <v>1.439894319682959E-2</v>
      </c>
      <c r="AX407" s="262">
        <v>8.3223249669749002E-3</v>
      </c>
      <c r="AY407" s="262">
        <v>1.0881770145310436E-2</v>
      </c>
      <c r="AZ407" s="262">
        <v>17388</v>
      </c>
      <c r="BA407" s="262">
        <v>6029</v>
      </c>
      <c r="BB407" s="262">
        <v>3024</v>
      </c>
      <c r="BC407" s="262">
        <v>1502</v>
      </c>
      <c r="BD407" s="262">
        <v>261</v>
      </c>
      <c r="BE407" s="262">
        <v>60560</v>
      </c>
      <c r="BF407" s="262">
        <v>1</v>
      </c>
      <c r="BG407" s="262">
        <v>2</v>
      </c>
      <c r="BH407" s="262">
        <v>3.81</v>
      </c>
      <c r="BI407" s="262">
        <v>7.2</v>
      </c>
      <c r="BJ407" s="262">
        <v>34</v>
      </c>
      <c r="BK407" s="262">
        <f t="shared" si="254"/>
        <v>60656</v>
      </c>
      <c r="BL407" s="262">
        <f t="shared" si="255"/>
        <v>96</v>
      </c>
      <c r="BM407" s="274">
        <f t="shared" si="256"/>
        <v>1.5852047556142669E-3</v>
      </c>
      <c r="BN407" s="262">
        <f t="shared" si="257"/>
        <v>9.1890033398127043E-4</v>
      </c>
      <c r="BO407" s="262">
        <f t="shared" si="244"/>
        <v>3.1861341807988726E-4</v>
      </c>
      <c r="BP407" s="262">
        <f t="shared" si="245"/>
        <v>1.5980875373587311E-4</v>
      </c>
      <c r="BQ407" s="262">
        <f t="shared" si="246"/>
        <v>7.9375908766958148E-5</v>
      </c>
      <c r="BR407" s="262">
        <f t="shared" si="247"/>
        <v>1.3793017435536669E-5</v>
      </c>
      <c r="BS407" s="262">
        <f t="shared" si="258"/>
        <v>98.322335735995935</v>
      </c>
      <c r="BT407" s="262">
        <f t="shared" si="259"/>
        <v>34.091635734547935</v>
      </c>
      <c r="BU407" s="262">
        <f t="shared" si="260"/>
        <v>17.099536649738422</v>
      </c>
      <c r="BV407" s="262">
        <f t="shared" si="261"/>
        <v>8.4932222380645221</v>
      </c>
      <c r="BW407" s="262">
        <f t="shared" si="262"/>
        <v>1.4758528656024235</v>
      </c>
      <c r="BX407" s="262">
        <f t="shared" si="263"/>
        <v>98.322335735995935</v>
      </c>
      <c r="BY407" s="262">
        <f t="shared" si="264"/>
        <v>68.183271469095871</v>
      </c>
      <c r="BZ407" s="262">
        <f t="shared" si="265"/>
        <v>65.14923463550339</v>
      </c>
      <c r="CA407" s="262">
        <f t="shared" si="266"/>
        <v>61.151200114064558</v>
      </c>
      <c r="CB407" s="262">
        <f t="shared" si="267"/>
        <v>50.178997430482397</v>
      </c>
      <c r="CC407" s="262">
        <f t="shared" si="268"/>
        <v>342.98503938514216</v>
      </c>
      <c r="CD407" s="262">
        <f t="shared" si="269"/>
        <v>20.989143922743342</v>
      </c>
      <c r="CE407" s="262">
        <f t="shared" si="270"/>
        <v>92.19138822839075</v>
      </c>
      <c r="CF407" s="262">
        <f t="shared" si="271"/>
        <v>88.889534232988865</v>
      </c>
      <c r="CG407" s="262">
        <f t="shared" si="272"/>
        <v>52.988243535128632</v>
      </c>
      <c r="CH407" s="262">
        <f t="shared" si="273"/>
        <v>37.792918887335759</v>
      </c>
      <c r="CI407" s="262">
        <f t="shared" si="274"/>
        <v>27.864702671316039</v>
      </c>
      <c r="CJ407" s="262">
        <f t="shared" si="275"/>
        <v>10.743768489326531</v>
      </c>
      <c r="CK407" s="262">
        <f t="shared" si="276"/>
        <v>4.938622099469022</v>
      </c>
      <c r="CL407" s="262">
        <f t="shared" si="277"/>
        <v>2.854432956573838</v>
      </c>
      <c r="CM407" s="262">
        <f t="shared" si="278"/>
        <v>3.7322843618693642</v>
      </c>
      <c r="CN407" s="262">
        <f>CD407*parameters!J$4+CE407*parameters!K$4+CF407*parameters!L$4+CG407*parameters!M$4+CH407*parameters!N$4+CI407*parameters!O$4+CJ407*parameters!P$4+CK407*parameters!Q$4+CL407*parameters!R$4+CM407*parameters!S$4</f>
        <v>26811.875658494027</v>
      </c>
      <c r="CO407" s="262">
        <f t="shared" si="279"/>
        <v>16529.743793429803</v>
      </c>
      <c r="CP407" s="262">
        <f t="shared" si="280"/>
        <v>5731.4139251546048</v>
      </c>
      <c r="CQ407" s="262">
        <f t="shared" si="281"/>
        <v>2874.7380510312701</v>
      </c>
      <c r="CR407" s="262">
        <f t="shared" si="282"/>
        <v>1427.8626166167221</v>
      </c>
      <c r="CS407" s="262">
        <f t="shared" si="283"/>
        <v>248.11727226162748</v>
      </c>
      <c r="CT407" s="349" t="s">
        <v>4925</v>
      </c>
      <c r="CU407" t="s">
        <v>4926</v>
      </c>
      <c r="CV407" t="s">
        <v>4927</v>
      </c>
      <c r="CW407">
        <v>58474</v>
      </c>
      <c r="CX407" s="262">
        <v>4.9365477090987681E-2</v>
      </c>
      <c r="CY407">
        <v>4351</v>
      </c>
      <c r="CZ407">
        <v>0.92559086000000002</v>
      </c>
      <c r="DA407">
        <v>39427</v>
      </c>
      <c r="DB407">
        <v>18135</v>
      </c>
      <c r="DC407">
        <v>465</v>
      </c>
      <c r="DD407">
        <v>254</v>
      </c>
      <c r="DE407">
        <v>34</v>
      </c>
      <c r="DF407">
        <v>157</v>
      </c>
      <c r="DG407">
        <v>36491</v>
      </c>
      <c r="DH407">
        <v>16786</v>
      </c>
      <c r="DI407">
        <v>432</v>
      </c>
      <c r="DJ407">
        <v>235</v>
      </c>
      <c r="DK407">
        <v>32</v>
      </c>
      <c r="DL407">
        <v>146</v>
      </c>
      <c r="DM407" s="262">
        <v>2936</v>
      </c>
      <c r="DN407" s="262">
        <v>1349</v>
      </c>
      <c r="DO407" s="262">
        <v>33</v>
      </c>
      <c r="DP407" s="262">
        <v>19</v>
      </c>
      <c r="DQ407" s="262">
        <v>2</v>
      </c>
      <c r="DR407" s="262">
        <v>11</v>
      </c>
      <c r="DS407" s="262">
        <v>0.67426548551492971</v>
      </c>
      <c r="DT407" s="262">
        <v>0.31013783903957315</v>
      </c>
      <c r="DU407" s="262">
        <v>7.9522522830659786E-3</v>
      </c>
      <c r="DV407" s="262">
        <v>4.3438109245134589E-3</v>
      </c>
      <c r="DW407" s="262">
        <v>5.8145500564353385E-4</v>
      </c>
      <c r="DX407" s="262">
        <v>2.684953996648083E-3</v>
      </c>
      <c r="DY407" s="262">
        <v>2138.7399999999998</v>
      </c>
      <c r="DZ407" s="262">
        <v>900.79</v>
      </c>
      <c r="EA407" s="262">
        <v>4.43</v>
      </c>
      <c r="EB407" s="262">
        <v>132.97999999999999</v>
      </c>
      <c r="EC407" s="262">
        <v>28.93</v>
      </c>
      <c r="ED407" s="262">
        <v>49.11</v>
      </c>
      <c r="EE407" s="262">
        <f t="shared" si="248"/>
        <v>0.65706701730886219</v>
      </c>
      <c r="EF407" s="262">
        <f t="shared" si="249"/>
        <v>0.27674209979784825</v>
      </c>
      <c r="EG407" s="262">
        <f t="shared" si="250"/>
        <v>1.3609914653853481E-3</v>
      </c>
      <c r="EH407" s="262">
        <f t="shared" si="251"/>
        <v>4.0854321685540311E-2</v>
      </c>
      <c r="EI407" s="262">
        <f t="shared" si="252"/>
        <v>8.8879194342207958E-3</v>
      </c>
      <c r="EJ407" s="262">
        <f t="shared" si="253"/>
        <v>1.5087650308143217E-2</v>
      </c>
      <c r="EK407" s="262">
        <v>9.6164160000000005E-4</v>
      </c>
      <c r="EP407" s="262">
        <v>1.3759008119648727E-3</v>
      </c>
      <c r="EQ407" s="262">
        <v>5.0425639533050744E-2</v>
      </c>
      <c r="EU407" s="262">
        <v>1073.2</v>
      </c>
    </row>
    <row r="408" spans="1:151">
      <c r="A408" s="352">
        <v>16071</v>
      </c>
      <c r="B408" s="262">
        <v>16</v>
      </c>
      <c r="C408" s="262">
        <v>0</v>
      </c>
      <c r="D408" s="262">
        <v>71</v>
      </c>
      <c r="E408" s="262" t="s">
        <v>198</v>
      </c>
      <c r="F408" s="262" t="s">
        <v>2997</v>
      </c>
      <c r="G408" s="262" t="s">
        <v>2998</v>
      </c>
      <c r="H408" s="262" t="s">
        <v>2202</v>
      </c>
      <c r="I408" s="262">
        <v>1.2690632976895691E-3</v>
      </c>
      <c r="J408" s="262">
        <v>1.5570288362512874</v>
      </c>
      <c r="K408" s="262">
        <v>1.6140824337585868</v>
      </c>
      <c r="L408" s="262">
        <v>2.6117318435754191</v>
      </c>
      <c r="M408" s="262">
        <v>1.9717147908073069</v>
      </c>
      <c r="N408" s="262">
        <v>1.685785536159601</v>
      </c>
      <c r="O408" s="262">
        <v>1.5685506435366536</v>
      </c>
      <c r="P408" s="262">
        <v>1.5415257422021795</v>
      </c>
      <c r="Q408" s="262">
        <v>1.2566844919786095</v>
      </c>
      <c r="R408" s="262">
        <v>1.2112211221122111</v>
      </c>
      <c r="S408" s="262">
        <v>1.3460207612456747</v>
      </c>
      <c r="T408" s="262">
        <v>1.3460207612456747</v>
      </c>
      <c r="U408">
        <v>7768</v>
      </c>
      <c r="V408">
        <v>4076</v>
      </c>
      <c r="W408">
        <v>3580</v>
      </c>
      <c r="X408">
        <v>2499</v>
      </c>
      <c r="Y408">
        <v>4448</v>
      </c>
      <c r="Z408">
        <v>1354</v>
      </c>
      <c r="AA408">
        <v>1590</v>
      </c>
      <c r="AB408">
        <v>0</v>
      </c>
      <c r="AC408">
        <v>12095</v>
      </c>
      <c r="AD408">
        <v>6579</v>
      </c>
      <c r="AE408">
        <v>9350</v>
      </c>
      <c r="AF408">
        <v>4698</v>
      </c>
      <c r="AG408">
        <v>6905</v>
      </c>
      <c r="AH408">
        <v>1674</v>
      </c>
      <c r="AI408" s="262">
        <v>2140</v>
      </c>
      <c r="AJ408" s="262">
        <v>0</v>
      </c>
      <c r="AK408" s="262">
        <v>0.71329224618972265</v>
      </c>
      <c r="AL408" s="262">
        <v>0.16073956858499208</v>
      </c>
      <c r="AM408" s="262">
        <v>8.7865411843091532E-2</v>
      </c>
      <c r="AN408" s="262">
        <v>3.6770217373198966E-2</v>
      </c>
      <c r="AO408" s="262">
        <v>1.332556008994753E-3</v>
      </c>
      <c r="AP408" s="262">
        <v>4.4255217078436077E-2</v>
      </c>
      <c r="AQ408" s="262">
        <v>0.20307028064284002</v>
      </c>
      <c r="AR408" s="262">
        <v>0.22285919884864475</v>
      </c>
      <c r="AS408" s="262">
        <v>0.17133605181098585</v>
      </c>
      <c r="AT408" s="262">
        <v>0.14200047973135044</v>
      </c>
      <c r="AU408" s="262">
        <v>0.11719836891340848</v>
      </c>
      <c r="AV408" s="262">
        <v>4.7061645478532019E-2</v>
      </c>
      <c r="AW408" s="262">
        <v>2.0196689853681938E-2</v>
      </c>
      <c r="AX408" s="262">
        <v>1.3048692732070041E-2</v>
      </c>
      <c r="AY408" s="262">
        <v>1.8973374910050373E-2</v>
      </c>
      <c r="AZ408" s="262">
        <v>17129</v>
      </c>
      <c r="BA408" s="262">
        <v>3860</v>
      </c>
      <c r="BB408" s="262">
        <v>2110</v>
      </c>
      <c r="BC408" s="262">
        <v>883</v>
      </c>
      <c r="BD408" s="262">
        <v>32</v>
      </c>
      <c r="BE408" s="262">
        <v>41690</v>
      </c>
      <c r="BF408" s="262">
        <v>1</v>
      </c>
      <c r="BG408" s="262">
        <v>2</v>
      </c>
      <c r="BH408" s="262">
        <v>3.94</v>
      </c>
      <c r="BI408" s="262">
        <v>9.1999999999999993</v>
      </c>
      <c r="BJ408" s="262">
        <v>13</v>
      </c>
      <c r="BK408" s="262">
        <f t="shared" si="254"/>
        <v>41702</v>
      </c>
      <c r="BL408" s="262">
        <f t="shared" si="255"/>
        <v>12</v>
      </c>
      <c r="BM408" s="274">
        <f t="shared" si="256"/>
        <v>2.8783881026625091E-4</v>
      </c>
      <c r="BN408" s="262">
        <f t="shared" si="257"/>
        <v>9.0521301016592949E-4</v>
      </c>
      <c r="BO408" s="262">
        <f t="shared" si="244"/>
        <v>2.0398868697766873E-4</v>
      </c>
      <c r="BP408" s="262">
        <f t="shared" si="245"/>
        <v>1.1150676930644586E-4</v>
      </c>
      <c r="BQ408" s="262">
        <f t="shared" si="246"/>
        <v>4.666373331639417E-5</v>
      </c>
      <c r="BR408" s="262">
        <f t="shared" si="247"/>
        <v>1.6910979231309324E-6</v>
      </c>
      <c r="BS408" s="262">
        <f t="shared" si="258"/>
        <v>96.857792087754461</v>
      </c>
      <c r="BT408" s="262">
        <f t="shared" si="259"/>
        <v>21.826789506610556</v>
      </c>
      <c r="BU408" s="262">
        <f t="shared" si="260"/>
        <v>11.931224315789708</v>
      </c>
      <c r="BV408" s="262">
        <f t="shared" si="261"/>
        <v>4.9930194648541759</v>
      </c>
      <c r="BW408" s="262">
        <f t="shared" si="262"/>
        <v>0.18094747777500977</v>
      </c>
      <c r="BX408" s="262">
        <f t="shared" si="263"/>
        <v>96.857792087754461</v>
      </c>
      <c r="BY408" s="262">
        <f t="shared" si="264"/>
        <v>43.653579013221112</v>
      </c>
      <c r="BZ408" s="262">
        <f t="shared" si="265"/>
        <v>47.009023804211445</v>
      </c>
      <c r="CA408" s="262">
        <f t="shared" si="266"/>
        <v>45.935779076658413</v>
      </c>
      <c r="CB408" s="262">
        <f t="shared" si="267"/>
        <v>2.3523172110751269</v>
      </c>
      <c r="CC408" s="262">
        <f t="shared" si="268"/>
        <v>235.80849119292054</v>
      </c>
      <c r="CD408" s="262">
        <f t="shared" si="269"/>
        <v>10.43575596668118</v>
      </c>
      <c r="CE408" s="262">
        <f t="shared" si="270"/>
        <v>47.885696484511044</v>
      </c>
      <c r="CF408" s="262">
        <f t="shared" si="271"/>
        <v>52.552091428961972</v>
      </c>
      <c r="CG408" s="262">
        <f t="shared" si="272"/>
        <v>40.402495864500636</v>
      </c>
      <c r="CH408" s="262">
        <f t="shared" si="273"/>
        <v>33.484918874120645</v>
      </c>
      <c r="CI408" s="262">
        <f t="shared" si="274"/>
        <v>27.636370543742139</v>
      </c>
      <c r="CJ408" s="262">
        <f t="shared" si="275"/>
        <v>11.097535613348766</v>
      </c>
      <c r="CK408" s="262">
        <f t="shared" si="276"/>
        <v>4.7625509614881052</v>
      </c>
      <c r="CL408" s="262">
        <f t="shared" si="277"/>
        <v>3.0769925451894644</v>
      </c>
      <c r="CM408" s="262">
        <f t="shared" si="278"/>
        <v>4.4740829103765929</v>
      </c>
      <c r="CN408" s="262">
        <f>CD408*parameters!J$4+CE408*parameters!K$4+CF408*parameters!L$4+CG408*parameters!M$4+CH408*parameters!N$4+CI408*parameters!O$4+CJ408*parameters!P$4+CK408*parameters!Q$4+CL408*parameters!R$4+CM408*parameters!S$4</f>
        <v>20762.487978751094</v>
      </c>
      <c r="CO408" s="262">
        <f t="shared" si="279"/>
        <v>14809.721686850482</v>
      </c>
      <c r="CP408" s="262">
        <f t="shared" si="280"/>
        <v>3337.353360455535</v>
      </c>
      <c r="CQ408" s="262">
        <f t="shared" si="281"/>
        <v>1824.304557140202</v>
      </c>
      <c r="CR408" s="262">
        <f t="shared" si="282"/>
        <v>763.44119618710818</v>
      </c>
      <c r="CS408" s="262">
        <f t="shared" si="283"/>
        <v>27.667178117766095</v>
      </c>
      <c r="CT408" s="349" t="s">
        <v>4928</v>
      </c>
      <c r="CU408" t="s">
        <v>4929</v>
      </c>
      <c r="CV408" t="s">
        <v>4930</v>
      </c>
      <c r="CW408">
        <v>48045</v>
      </c>
      <c r="CX408" s="262">
        <v>4.0561007402204453E-2</v>
      </c>
      <c r="CY408">
        <v>3191</v>
      </c>
      <c r="CZ408">
        <v>0.9335831</v>
      </c>
      <c r="DA408">
        <v>32626</v>
      </c>
      <c r="DB408">
        <v>14750</v>
      </c>
      <c r="DC408">
        <v>369</v>
      </c>
      <c r="DD408">
        <v>221</v>
      </c>
      <c r="DE408">
        <v>29</v>
      </c>
      <c r="DF408">
        <v>40</v>
      </c>
      <c r="DG408">
        <v>30461</v>
      </c>
      <c r="DH408">
        <v>13772</v>
      </c>
      <c r="DI408">
        <v>347</v>
      </c>
      <c r="DJ408">
        <v>209</v>
      </c>
      <c r="DK408">
        <v>28</v>
      </c>
      <c r="DL408">
        <v>39</v>
      </c>
      <c r="DM408" s="262">
        <v>2165</v>
      </c>
      <c r="DN408" s="262">
        <v>978</v>
      </c>
      <c r="DO408" s="262">
        <v>22</v>
      </c>
      <c r="DP408" s="262">
        <v>12</v>
      </c>
      <c r="DQ408" s="262">
        <v>1</v>
      </c>
      <c r="DR408" s="262">
        <v>1</v>
      </c>
      <c r="DS408" s="262">
        <v>0.67907170361119784</v>
      </c>
      <c r="DT408" s="262">
        <v>0.30700385055676971</v>
      </c>
      <c r="DU408" s="262">
        <v>7.680299719013425E-3</v>
      </c>
      <c r="DV408" s="262">
        <v>4.5998543032573632E-3</v>
      </c>
      <c r="DW408" s="262">
        <v>6.0360079092517435E-4</v>
      </c>
      <c r="DX408" s="262">
        <v>8.32552815069206E-4</v>
      </c>
      <c r="DY408" s="262">
        <v>1757.28</v>
      </c>
      <c r="DZ408" s="262">
        <v>740.13</v>
      </c>
      <c r="EA408" s="262">
        <v>3.64</v>
      </c>
      <c r="EB408" s="262">
        <v>109.25</v>
      </c>
      <c r="EC408" s="262">
        <v>23.76</v>
      </c>
      <c r="ED408" s="262">
        <v>40.35</v>
      </c>
      <c r="EE408" s="262">
        <f t="shared" si="248"/>
        <v>0.65707202710130463</v>
      </c>
      <c r="EF408" s="262">
        <f t="shared" si="249"/>
        <v>0.27674515126700844</v>
      </c>
      <c r="EG408" s="262">
        <f t="shared" si="250"/>
        <v>1.3610478572844106E-3</v>
      </c>
      <c r="EH408" s="262">
        <f t="shared" si="251"/>
        <v>4.0850131430857646E-2</v>
      </c>
      <c r="EI408" s="262">
        <f t="shared" si="252"/>
        <v>8.88420249699934E-3</v>
      </c>
      <c r="EJ408" s="262">
        <f t="shared" si="253"/>
        <v>1.5087439846545595E-2</v>
      </c>
      <c r="EK408" s="262">
        <v>7.9012820000000004E-4</v>
      </c>
      <c r="EP408" s="262">
        <v>1.0303329147363016E-3</v>
      </c>
      <c r="EQ408" s="262">
        <v>3.776085870851037E-2</v>
      </c>
      <c r="EU408" s="262">
        <v>803.66</v>
      </c>
    </row>
    <row r="409" spans="1:151">
      <c r="A409" s="352">
        <v>16072</v>
      </c>
      <c r="B409" s="262">
        <v>16</v>
      </c>
      <c r="C409" s="262">
        <v>0</v>
      </c>
      <c r="D409" s="262">
        <v>72</v>
      </c>
      <c r="E409" s="262" t="s">
        <v>198</v>
      </c>
      <c r="F409" s="262" t="s">
        <v>2999</v>
      </c>
      <c r="G409" s="262" t="s">
        <v>3000</v>
      </c>
      <c r="H409" s="262" t="s">
        <v>2202</v>
      </c>
      <c r="I409" s="262">
        <v>8.5162634472671806E-4</v>
      </c>
      <c r="J409" s="262">
        <v>1.7657454408723445</v>
      </c>
      <c r="K409" s="262">
        <v>1.6508366141732282</v>
      </c>
      <c r="L409" s="262">
        <v>2.5318673127096534</v>
      </c>
      <c r="M409" s="262">
        <v>2.4694082246740221</v>
      </c>
      <c r="N409" s="262">
        <v>2.1837606837606836</v>
      </c>
      <c r="O409" s="262">
        <v>2.2972677595628417</v>
      </c>
      <c r="P409" s="262">
        <v>2.0721102863202545</v>
      </c>
      <c r="Q409" s="262">
        <v>1.3607427055702919</v>
      </c>
      <c r="R409" s="262">
        <v>1.1297071129707112</v>
      </c>
      <c r="S409" s="262">
        <v>1.9818181818181819</v>
      </c>
      <c r="T409" s="262">
        <v>1.9818181818181819</v>
      </c>
      <c r="U409">
        <v>5319</v>
      </c>
      <c r="V409">
        <v>4064</v>
      </c>
      <c r="W409">
        <v>2683</v>
      </c>
      <c r="X409">
        <v>1465</v>
      </c>
      <c r="Y409">
        <v>1858</v>
      </c>
      <c r="Z409">
        <v>616</v>
      </c>
      <c r="AA409">
        <v>605</v>
      </c>
      <c r="AB409">
        <v>0</v>
      </c>
      <c r="AC409">
        <v>9392</v>
      </c>
      <c r="AD409">
        <v>6709</v>
      </c>
      <c r="AE409">
        <v>6793</v>
      </c>
      <c r="AF409">
        <v>3484</v>
      </c>
      <c r="AG409">
        <v>4056</v>
      </c>
      <c r="AH409">
        <v>783</v>
      </c>
      <c r="AI409" s="262">
        <v>1199</v>
      </c>
      <c r="AJ409" s="262">
        <v>0</v>
      </c>
      <c r="AK409" s="262">
        <v>0.58529320508842697</v>
      </c>
      <c r="AL409" s="262">
        <v>0.26292274278622402</v>
      </c>
      <c r="AM409" s="262">
        <v>0.11132485262178095</v>
      </c>
      <c r="AN409" s="262">
        <v>3.5867204467887062E-2</v>
      </c>
      <c r="AO409" s="262">
        <v>4.5919950356810421E-3</v>
      </c>
      <c r="AP409" s="262">
        <v>3.6869731191347226E-2</v>
      </c>
      <c r="AQ409" s="262">
        <v>0.23419755050103389</v>
      </c>
      <c r="AR409" s="262">
        <v>0.26747256243041195</v>
      </c>
      <c r="AS409" s="262">
        <v>0.18603467472562429</v>
      </c>
      <c r="AT409" s="262">
        <v>0.12222045490695085</v>
      </c>
      <c r="AU409" s="262">
        <v>8.6750437410529666E-2</v>
      </c>
      <c r="AV409" s="262">
        <v>3.1143629712104343E-2</v>
      </c>
      <c r="AW409" s="262">
        <v>1.4060760299029744E-2</v>
      </c>
      <c r="AX409" s="262">
        <v>9.0345156672498803E-3</v>
      </c>
      <c r="AY409" s="262">
        <v>1.2215683155718148E-2</v>
      </c>
      <c r="AZ409" s="262">
        <v>9432</v>
      </c>
      <c r="BA409" s="262">
        <v>4237</v>
      </c>
      <c r="BB409" s="262">
        <v>1794</v>
      </c>
      <c r="BC409" s="262">
        <v>578</v>
      </c>
      <c r="BD409" s="262">
        <v>74</v>
      </c>
      <c r="BE409" s="262">
        <v>31435</v>
      </c>
      <c r="BF409" s="262">
        <v>1</v>
      </c>
      <c r="BG409" s="262">
        <v>2</v>
      </c>
      <c r="BH409" s="262">
        <v>3.68</v>
      </c>
      <c r="BI409" s="262">
        <v>7.8</v>
      </c>
      <c r="BJ409" s="262">
        <v>33</v>
      </c>
      <c r="BK409" s="262">
        <f t="shared" si="254"/>
        <v>31458</v>
      </c>
      <c r="BL409" s="262">
        <f t="shared" si="255"/>
        <v>23</v>
      </c>
      <c r="BM409" s="274">
        <f t="shared" si="256"/>
        <v>7.3166852234770165E-4</v>
      </c>
      <c r="BN409" s="262">
        <f t="shared" si="257"/>
        <v>4.984511128428424E-4</v>
      </c>
      <c r="BO409" s="262">
        <f t="shared" si="244"/>
        <v>2.2391193438455503E-4</v>
      </c>
      <c r="BP409" s="262">
        <f t="shared" si="245"/>
        <v>9.4807177315527904E-5</v>
      </c>
      <c r="BQ409" s="262">
        <f t="shared" si="246"/>
        <v>3.0545456236552471E-5</v>
      </c>
      <c r="BR409" s="262">
        <f t="shared" si="247"/>
        <v>3.9106639472402815E-6</v>
      </c>
      <c r="BS409" s="262">
        <f t="shared" si="258"/>
        <v>53.334269074184135</v>
      </c>
      <c r="BT409" s="262">
        <f t="shared" si="259"/>
        <v>23.958576979147388</v>
      </c>
      <c r="BU409" s="262">
        <f t="shared" si="260"/>
        <v>10.144367972761486</v>
      </c>
      <c r="BV409" s="262">
        <f t="shared" si="261"/>
        <v>3.2683638173111142</v>
      </c>
      <c r="BW409" s="262">
        <f t="shared" si="262"/>
        <v>0.41844104235471014</v>
      </c>
      <c r="BX409" s="262">
        <f t="shared" si="263"/>
        <v>53.334269074184135</v>
      </c>
      <c r="BY409" s="262">
        <f t="shared" si="264"/>
        <v>47.917153958294776</v>
      </c>
      <c r="BZ409" s="262">
        <f t="shared" si="265"/>
        <v>37.331274139762272</v>
      </c>
      <c r="CA409" s="262">
        <f t="shared" si="266"/>
        <v>25.493237775026692</v>
      </c>
      <c r="CB409" s="262">
        <f t="shared" si="267"/>
        <v>13.808554397705434</v>
      </c>
      <c r="CC409" s="262">
        <f t="shared" si="268"/>
        <v>177.8844893449733</v>
      </c>
      <c r="CD409" s="262">
        <f t="shared" si="269"/>
        <v>6.5585533052592355</v>
      </c>
      <c r="CE409" s="262">
        <f t="shared" si="270"/>
        <v>41.660111676720007</v>
      </c>
      <c r="CF409" s="262">
        <f t="shared" si="271"/>
        <v>47.579220181725319</v>
      </c>
      <c r="CG409" s="262">
        <f t="shared" si="272"/>
        <v>33.092683114025888</v>
      </c>
      <c r="CH409" s="262">
        <f t="shared" si="273"/>
        <v>21.74112320863329</v>
      </c>
      <c r="CI409" s="262">
        <f t="shared" si="274"/>
        <v>15.431557259225137</v>
      </c>
      <c r="CJ409" s="262">
        <f t="shared" si="275"/>
        <v>5.5399686676866189</v>
      </c>
      <c r="CK409" s="262">
        <f t="shared" si="276"/>
        <v>2.5011911655949803</v>
      </c>
      <c r="CL409" s="262">
        <f t="shared" si="277"/>
        <v>1.6071002059479056</v>
      </c>
      <c r="CM409" s="262">
        <f t="shared" si="278"/>
        <v>2.1729805601549148</v>
      </c>
      <c r="CN409" s="262">
        <f>CD409*parameters!J$4+CE409*parameters!K$4+CF409*parameters!L$4+CG409*parameters!M$4+CH409*parameters!N$4+CI409*parameters!O$4+CJ409*parameters!P$4+CK409*parameters!Q$4+CL409*parameters!R$4+CM409*parameters!S$4</f>
        <v>14543.011927049291</v>
      </c>
      <c r="CO409" s="262">
        <f t="shared" si="279"/>
        <v>8511.9260624219005</v>
      </c>
      <c r="CP409" s="262">
        <f t="shared" si="280"/>
        <v>3823.6885842325687</v>
      </c>
      <c r="CQ409" s="262">
        <f t="shared" si="281"/>
        <v>1618.9986594555648</v>
      </c>
      <c r="CR409" s="262">
        <f t="shared" si="282"/>
        <v>521.61718236639717</v>
      </c>
      <c r="CS409" s="262">
        <f t="shared" si="283"/>
        <v>66.781438572860523</v>
      </c>
      <c r="CT409" s="349" t="s">
        <v>4931</v>
      </c>
      <c r="CU409" t="s">
        <v>4932</v>
      </c>
      <c r="CV409" t="s">
        <v>4933</v>
      </c>
      <c r="CW409">
        <v>34772</v>
      </c>
      <c r="CX409" s="262">
        <v>2.9355548951804623E-2</v>
      </c>
      <c r="CY409">
        <v>2224</v>
      </c>
      <c r="CZ409">
        <v>0.93604049</v>
      </c>
      <c r="DA409">
        <v>24951</v>
      </c>
      <c r="DB409">
        <v>9387</v>
      </c>
      <c r="DC409">
        <v>252</v>
      </c>
      <c r="DD409">
        <v>128</v>
      </c>
      <c r="DE409">
        <v>26</v>
      </c>
      <c r="DF409">
        <v>29</v>
      </c>
      <c r="DG409">
        <v>23354</v>
      </c>
      <c r="DH409">
        <v>8786</v>
      </c>
      <c r="DI409">
        <v>235</v>
      </c>
      <c r="DJ409">
        <v>121</v>
      </c>
      <c r="DK409">
        <v>25</v>
      </c>
      <c r="DL409">
        <v>28</v>
      </c>
      <c r="DM409" s="262">
        <v>1597</v>
      </c>
      <c r="DN409" s="262">
        <v>601</v>
      </c>
      <c r="DO409" s="262">
        <v>17</v>
      </c>
      <c r="DP409" s="262">
        <v>7</v>
      </c>
      <c r="DQ409" s="262">
        <v>1</v>
      </c>
      <c r="DR409" s="262">
        <v>1</v>
      </c>
      <c r="DS409" s="262">
        <v>0.71756010583227881</v>
      </c>
      <c r="DT409" s="262">
        <v>0.26995858736914757</v>
      </c>
      <c r="DU409" s="262">
        <v>7.2472103991717473E-3</v>
      </c>
      <c r="DV409" s="262">
        <v>3.6811227424364433E-3</v>
      </c>
      <c r="DW409" s="262">
        <v>7.4772805705740255E-4</v>
      </c>
      <c r="DX409" s="262">
        <v>8.3400437133325663E-4</v>
      </c>
      <c r="DY409" s="262">
        <v>1271.82</v>
      </c>
      <c r="DZ409" s="262">
        <v>535.66</v>
      </c>
      <c r="EA409" s="262">
        <v>2.63</v>
      </c>
      <c r="EB409" s="262">
        <v>79.08</v>
      </c>
      <c r="EC409" s="262">
        <v>17.190000000000001</v>
      </c>
      <c r="ED409" s="262">
        <v>29.2</v>
      </c>
      <c r="EE409" s="262">
        <f t="shared" si="248"/>
        <v>0.65707436530652308</v>
      </c>
      <c r="EF409" s="262">
        <f t="shared" si="249"/>
        <v>0.27674392171855461</v>
      </c>
      <c r="EG409" s="262">
        <f t="shared" si="250"/>
        <v>1.3587658479628844E-3</v>
      </c>
      <c r="EH409" s="262">
        <f t="shared" si="251"/>
        <v>4.0855970820115932E-2</v>
      </c>
      <c r="EI409" s="262">
        <f t="shared" si="252"/>
        <v>8.8810589074075994E-3</v>
      </c>
      <c r="EJ409" s="262">
        <f t="shared" si="253"/>
        <v>1.5085917399435827E-2</v>
      </c>
      <c r="EK409" s="262">
        <v>5.7184550000000003E-4</v>
      </c>
      <c r="EP409" s="262">
        <v>7.3485852393187349E-4</v>
      </c>
      <c r="EQ409" s="262">
        <v>2.6931963927443663E-2</v>
      </c>
      <c r="EU409" s="262">
        <v>573.19000000000005</v>
      </c>
    </row>
    <row r="410" spans="1:151">
      <c r="A410" s="352">
        <v>16073</v>
      </c>
      <c r="B410" s="262">
        <v>16</v>
      </c>
      <c r="C410" s="262">
        <v>0</v>
      </c>
      <c r="D410" s="262">
        <v>73</v>
      </c>
      <c r="E410" s="262" t="s">
        <v>198</v>
      </c>
      <c r="F410" s="262" t="s">
        <v>3001</v>
      </c>
      <c r="G410" s="262" t="s">
        <v>3002</v>
      </c>
      <c r="H410" s="262" t="s">
        <v>2202</v>
      </c>
      <c r="I410" s="262">
        <v>1.5600906808983831E-3</v>
      </c>
      <c r="J410" s="262">
        <v>1.740937404268355</v>
      </c>
      <c r="K410" s="262">
        <v>1.8030256723716382</v>
      </c>
      <c r="L410" s="262">
        <v>2.9258728737690243</v>
      </c>
      <c r="M410" s="262">
        <v>2.0969184890656063</v>
      </c>
      <c r="N410" s="262">
        <v>3.2365269461077846</v>
      </c>
      <c r="O410" s="262">
        <v>1.8490153172866521</v>
      </c>
      <c r="P410" s="262">
        <v>1.9683060109289618</v>
      </c>
      <c r="Q410" s="262">
        <v>1.5022288261515602</v>
      </c>
      <c r="R410" s="262">
        <v>1.5378323108384457</v>
      </c>
      <c r="S410" s="262">
        <v>1.7837837837837838</v>
      </c>
      <c r="T410" s="262">
        <v>1.7837837837837838</v>
      </c>
      <c r="U410">
        <v>9793</v>
      </c>
      <c r="V410">
        <v>6544</v>
      </c>
      <c r="W410">
        <v>5585</v>
      </c>
      <c r="X410">
        <v>3014</v>
      </c>
      <c r="Y410">
        <v>3201</v>
      </c>
      <c r="Z410">
        <v>1162</v>
      </c>
      <c r="AA410">
        <v>1221</v>
      </c>
      <c r="AB410">
        <v>0</v>
      </c>
      <c r="AC410">
        <v>17049</v>
      </c>
      <c r="AD410">
        <v>11799</v>
      </c>
      <c r="AE410">
        <v>16341</v>
      </c>
      <c r="AF410">
        <v>7462</v>
      </c>
      <c r="AG410">
        <v>6137</v>
      </c>
      <c r="AH410">
        <v>1763</v>
      </c>
      <c r="AI410" s="262">
        <v>2178</v>
      </c>
      <c r="AJ410" s="262">
        <v>0</v>
      </c>
      <c r="AK410" s="262">
        <v>0.60858372006368344</v>
      </c>
      <c r="AL410" s="262">
        <v>0.21489786931337015</v>
      </c>
      <c r="AM410" s="262">
        <v>0.1254022560211375</v>
      </c>
      <c r="AN410" s="262">
        <v>4.606890010500999E-2</v>
      </c>
      <c r="AO410" s="262">
        <v>5.0472544967988886E-3</v>
      </c>
      <c r="AP410" s="262">
        <v>6.3481385466060677E-2</v>
      </c>
      <c r="AQ410" s="262">
        <v>0.24076656767355242</v>
      </c>
      <c r="AR410" s="262">
        <v>0.27395934172313652</v>
      </c>
      <c r="AS410" s="262">
        <v>0.16084466831837499</v>
      </c>
      <c r="AT410" s="262">
        <v>0.11155594204800892</v>
      </c>
      <c r="AU410" s="262">
        <v>8.3400331435509539E-2</v>
      </c>
      <c r="AV410" s="262">
        <v>3.1141811738067501E-2</v>
      </c>
      <c r="AW410" s="262">
        <v>1.360198204997785E-2</v>
      </c>
      <c r="AX410" s="262">
        <v>8.630449406861699E-3</v>
      </c>
      <c r="AY410" s="262">
        <v>1.2617520140449898E-2</v>
      </c>
      <c r="AZ410" s="262">
        <v>17966</v>
      </c>
      <c r="BA410" s="262">
        <v>6344</v>
      </c>
      <c r="BB410" s="262">
        <v>3702</v>
      </c>
      <c r="BC410" s="262">
        <v>1360</v>
      </c>
      <c r="BD410" s="262">
        <v>149</v>
      </c>
      <c r="BE410" s="262">
        <v>60947</v>
      </c>
      <c r="BF410" s="262">
        <v>1</v>
      </c>
      <c r="BG410" s="262">
        <v>2</v>
      </c>
      <c r="BH410" s="262">
        <v>3.7</v>
      </c>
      <c r="BI410" s="262">
        <v>7.4</v>
      </c>
      <c r="BJ410" s="262">
        <v>44</v>
      </c>
      <c r="BK410" s="262">
        <f t="shared" si="254"/>
        <v>60971</v>
      </c>
      <c r="BL410" s="262">
        <f t="shared" si="255"/>
        <v>24</v>
      </c>
      <c r="BM410" s="274">
        <f t="shared" si="256"/>
        <v>3.9378476381118021E-4</v>
      </c>
      <c r="BN410" s="262">
        <f t="shared" si="257"/>
        <v>9.4944579021782297E-4</v>
      </c>
      <c r="BO410" s="262">
        <f t="shared" si="244"/>
        <v>3.3526016326070735E-4</v>
      </c>
      <c r="BP410" s="262">
        <f t="shared" si="245"/>
        <v>1.9563889098220976E-4</v>
      </c>
      <c r="BQ410" s="262">
        <f t="shared" si="246"/>
        <v>7.1871661733064629E-5</v>
      </c>
      <c r="BR410" s="262">
        <f t="shared" si="247"/>
        <v>7.8741747045784046E-6</v>
      </c>
      <c r="BS410" s="262">
        <f t="shared" si="258"/>
        <v>101.59069955330706</v>
      </c>
      <c r="BT410" s="262">
        <f t="shared" si="259"/>
        <v>35.872837468895689</v>
      </c>
      <c r="BU410" s="262">
        <f t="shared" si="260"/>
        <v>20.933361335096446</v>
      </c>
      <c r="BV410" s="262">
        <f t="shared" si="261"/>
        <v>7.690267805437915</v>
      </c>
      <c r="BW410" s="262">
        <f t="shared" si="262"/>
        <v>0.84253669338988924</v>
      </c>
      <c r="BX410" s="262">
        <f t="shared" si="263"/>
        <v>101.59069955330706</v>
      </c>
      <c r="BY410" s="262">
        <f t="shared" si="264"/>
        <v>71.745674937791378</v>
      </c>
      <c r="BZ410" s="262">
        <f t="shared" si="265"/>
        <v>77.453436939856857</v>
      </c>
      <c r="CA410" s="262">
        <f t="shared" si="266"/>
        <v>56.907981760240574</v>
      </c>
      <c r="CB410" s="262">
        <f t="shared" si="267"/>
        <v>37.071614509155125</v>
      </c>
      <c r="CC410" s="262">
        <f t="shared" si="268"/>
        <v>344.76940770035094</v>
      </c>
      <c r="CD410" s="262">
        <f t="shared" si="269"/>
        <v>21.886439667131405</v>
      </c>
      <c r="CE410" s="262">
        <f t="shared" si="270"/>
        <v>83.008946930857135</v>
      </c>
      <c r="CF410" s="262">
        <f t="shared" si="271"/>
        <v>94.452799979863812</v>
      </c>
      <c r="CG410" s="262">
        <f t="shared" si="272"/>
        <v>55.454321027885548</v>
      </c>
      <c r="CH410" s="262">
        <f t="shared" si="273"/>
        <v>38.46107606534671</v>
      </c>
      <c r="CI410" s="262">
        <f t="shared" si="274"/>
        <v>28.753882871033582</v>
      </c>
      <c r="CJ410" s="262">
        <f t="shared" si="275"/>
        <v>10.736743987649369</v>
      </c>
      <c r="CK410" s="262">
        <f t="shared" si="276"/>
        <v>4.6895472949216686</v>
      </c>
      <c r="CL410" s="262">
        <f t="shared" si="277"/>
        <v>2.9755149301915531</v>
      </c>
      <c r="CM410" s="262">
        <f t="shared" si="278"/>
        <v>4.3501349454701606</v>
      </c>
      <c r="CN410" s="262">
        <f>CD410*parameters!J$4+CE410*parameters!K$4+CF410*parameters!L$4+CG410*parameters!M$4+CH410*parameters!N$4+CI410*parameters!O$4+CJ410*parameters!P$4+CK410*parameters!Q$4+CL410*parameters!R$4+CM410*parameters!S$4</f>
        <v>27335.47866267573</v>
      </c>
      <c r="CO410" s="262">
        <f t="shared" si="279"/>
        <v>16635.927294252637</v>
      </c>
      <c r="CP410" s="262">
        <f t="shared" si="280"/>
        <v>5874.3361212701075</v>
      </c>
      <c r="CQ410" s="262">
        <f t="shared" si="281"/>
        <v>3427.9306937172032</v>
      </c>
      <c r="CR410" s="262">
        <f t="shared" si="282"/>
        <v>1259.3154358334402</v>
      </c>
      <c r="CS410" s="262">
        <f t="shared" si="283"/>
        <v>137.96911760234016</v>
      </c>
      <c r="CT410" s="349" t="s">
        <v>4934</v>
      </c>
      <c r="CU410" t="s">
        <v>4935</v>
      </c>
      <c r="CV410" t="s">
        <v>4176</v>
      </c>
      <c r="CW410">
        <v>60204</v>
      </c>
      <c r="CX410" s="262">
        <v>5.0825994164685542E-2</v>
      </c>
      <c r="CY410">
        <v>3144</v>
      </c>
      <c r="CZ410">
        <v>0.94777756000000002</v>
      </c>
      <c r="DA410">
        <v>41626</v>
      </c>
      <c r="DB410">
        <v>17794</v>
      </c>
      <c r="DC410">
        <v>434</v>
      </c>
      <c r="DD410">
        <v>274</v>
      </c>
      <c r="DE410">
        <v>34</v>
      </c>
      <c r="DF410">
        <v>38</v>
      </c>
      <c r="DG410">
        <v>39451</v>
      </c>
      <c r="DH410">
        <v>16866</v>
      </c>
      <c r="DI410">
        <v>412</v>
      </c>
      <c r="DJ410">
        <v>260</v>
      </c>
      <c r="DK410">
        <v>33</v>
      </c>
      <c r="DL410">
        <v>36</v>
      </c>
      <c r="DM410" s="262">
        <v>2175</v>
      </c>
      <c r="DN410" s="262">
        <v>928</v>
      </c>
      <c r="DO410" s="262">
        <v>22</v>
      </c>
      <c r="DP410" s="262">
        <v>14</v>
      </c>
      <c r="DQ410" s="262">
        <v>1</v>
      </c>
      <c r="DR410" s="262">
        <v>2</v>
      </c>
      <c r="DS410" s="262">
        <v>0.69141585276725803</v>
      </c>
      <c r="DT410" s="262">
        <v>0.29556175669390738</v>
      </c>
      <c r="DU410" s="262">
        <v>7.2088233339977414E-3</v>
      </c>
      <c r="DV410" s="262">
        <v>4.5511926117865927E-3</v>
      </c>
      <c r="DW410" s="262">
        <v>5.6474652846986908E-4</v>
      </c>
      <c r="DX410" s="262">
        <v>6.3118729652514782E-4</v>
      </c>
      <c r="DY410" s="262">
        <v>2202.0100000000002</v>
      </c>
      <c r="DZ410" s="262">
        <v>927.44</v>
      </c>
      <c r="EA410" s="262">
        <v>4.5599999999999996</v>
      </c>
      <c r="EB410" s="262">
        <v>136.91</v>
      </c>
      <c r="EC410" s="262">
        <v>29.78</v>
      </c>
      <c r="ED410" s="262">
        <v>50.57</v>
      </c>
      <c r="EE410" s="262">
        <f t="shared" si="248"/>
        <v>0.65706732074706009</v>
      </c>
      <c r="EF410" s="262">
        <f t="shared" si="249"/>
        <v>0.27674284674168298</v>
      </c>
      <c r="EG410" s="262">
        <f t="shared" si="250"/>
        <v>1.3606781906560794E-3</v>
      </c>
      <c r="EH410" s="262">
        <f t="shared" si="251"/>
        <v>4.0853169097088561E-2</v>
      </c>
      <c r="EI410" s="262">
        <f t="shared" si="252"/>
        <v>8.8861834468723783E-3</v>
      </c>
      <c r="EJ410" s="262">
        <f t="shared" si="253"/>
        <v>1.5089801776639898E-2</v>
      </c>
      <c r="EK410" s="262">
        <v>9.9009329999999993E-4</v>
      </c>
      <c r="EP410" s="262">
        <v>1.4121307098415674E-3</v>
      </c>
      <c r="EQ410" s="262">
        <v>5.1753435661058333E-2</v>
      </c>
      <c r="EU410" s="262">
        <v>1101.46</v>
      </c>
    </row>
    <row r="411" spans="1:151">
      <c r="A411" s="352">
        <v>16074</v>
      </c>
      <c r="B411" s="262">
        <v>16</v>
      </c>
      <c r="C411" s="262">
        <v>0</v>
      </c>
      <c r="D411" s="262">
        <v>74</v>
      </c>
      <c r="E411" s="262" t="s">
        <v>198</v>
      </c>
      <c r="F411" s="262" t="s">
        <v>3003</v>
      </c>
      <c r="G411" s="262" t="s">
        <v>3004</v>
      </c>
      <c r="H411" s="262" t="s">
        <v>2202</v>
      </c>
      <c r="I411" s="262">
        <v>1.2352941860370485E-3</v>
      </c>
      <c r="J411" s="262">
        <v>1.6462994836488813</v>
      </c>
      <c r="K411" s="262">
        <v>1.5768786127167631</v>
      </c>
      <c r="L411" s="262">
        <v>2.6667506932190572</v>
      </c>
      <c r="M411" s="262">
        <v>2.3759521218715998</v>
      </c>
      <c r="N411" s="262">
        <v>1.9027355623100304</v>
      </c>
      <c r="O411" s="262">
        <v>1.6965966690803764</v>
      </c>
      <c r="P411" s="262">
        <v>1.4530090684253916</v>
      </c>
      <c r="Q411" s="262">
        <v>1.27909604519774</v>
      </c>
      <c r="R411" s="262">
        <v>1.2976744186046512</v>
      </c>
      <c r="S411" s="262">
        <v>1.6071428571428572</v>
      </c>
      <c r="T411" s="262">
        <v>1.6071428571428572</v>
      </c>
      <c r="U411">
        <v>8134</v>
      </c>
      <c r="V411">
        <v>3460</v>
      </c>
      <c r="W411">
        <v>3967</v>
      </c>
      <c r="X411">
        <v>2496</v>
      </c>
      <c r="Y411">
        <v>3807</v>
      </c>
      <c r="Z411">
        <v>1315</v>
      </c>
      <c r="AA411">
        <v>1078</v>
      </c>
      <c r="AB411">
        <v>0</v>
      </c>
      <c r="AC411">
        <v>13391</v>
      </c>
      <c r="AD411">
        <v>5456</v>
      </c>
      <c r="AE411">
        <v>10579</v>
      </c>
      <c r="AF411">
        <v>5619</v>
      </c>
      <c r="AG411">
        <v>5868</v>
      </c>
      <c r="AH411">
        <v>1690</v>
      </c>
      <c r="AI411" s="262">
        <v>1733</v>
      </c>
      <c r="AJ411" s="262">
        <v>0</v>
      </c>
      <c r="AK411" s="262">
        <v>0.68851336898395721</v>
      </c>
      <c r="AL411" s="262">
        <v>0.17916577540106951</v>
      </c>
      <c r="AM411" s="262">
        <v>8.5732620320855615E-2</v>
      </c>
      <c r="AN411" s="262">
        <v>4.1754010695187166E-2</v>
      </c>
      <c r="AO411" s="262">
        <v>4.8342245989304814E-3</v>
      </c>
      <c r="AP411" s="262">
        <v>4.9000419404445689E-2</v>
      </c>
      <c r="AQ411" s="262">
        <v>0.20140733491775012</v>
      </c>
      <c r="AR411" s="262">
        <v>0.25227177408080526</v>
      </c>
      <c r="AS411" s="262">
        <v>0.17037140593690292</v>
      </c>
      <c r="AT411" s="262">
        <v>0.13646954657719371</v>
      </c>
      <c r="AU411" s="262">
        <v>0.10417540425928515</v>
      </c>
      <c r="AV411" s="262">
        <v>4.0495829255790108E-2</v>
      </c>
      <c r="AW411" s="262">
        <v>1.7638286965841837E-2</v>
      </c>
      <c r="AX411" s="262">
        <v>1.1417121021482828E-2</v>
      </c>
      <c r="AY411" s="262">
        <v>1.6752877580502354E-2</v>
      </c>
      <c r="AZ411" s="262">
        <v>16094</v>
      </c>
      <c r="BA411" s="262">
        <v>4188</v>
      </c>
      <c r="BB411" s="262">
        <v>2004</v>
      </c>
      <c r="BC411" s="262">
        <v>976</v>
      </c>
      <c r="BD411" s="262">
        <v>113</v>
      </c>
      <c r="BE411" s="262">
        <v>42918</v>
      </c>
      <c r="BF411" s="262">
        <v>1</v>
      </c>
      <c r="BG411" s="262">
        <v>2</v>
      </c>
      <c r="BH411" s="262">
        <v>3.52</v>
      </c>
      <c r="BI411" s="262">
        <v>8.5</v>
      </c>
      <c r="BJ411" s="262">
        <v>27</v>
      </c>
      <c r="BK411" s="262">
        <f t="shared" si="254"/>
        <v>42871</v>
      </c>
      <c r="BL411" s="262">
        <f t="shared" si="255"/>
        <v>-47</v>
      </c>
      <c r="BM411" s="274">
        <f t="shared" si="256"/>
        <v>-1.0951116081830466E-3</v>
      </c>
      <c r="BN411" s="262">
        <f t="shared" si="257"/>
        <v>8.5051656171466334E-4</v>
      </c>
      <c r="BO411" s="262">
        <f t="shared" si="244"/>
        <v>2.2132244068976079E-4</v>
      </c>
      <c r="BP411" s="262">
        <f t="shared" si="245"/>
        <v>1.0590500743607465E-4</v>
      </c>
      <c r="BQ411" s="262">
        <f t="shared" si="246"/>
        <v>5.1578486655493444E-5</v>
      </c>
      <c r="BR411" s="262">
        <f t="shared" si="247"/>
        <v>5.9716895410561058E-6</v>
      </c>
      <c r="BS411" s="262">
        <f t="shared" si="258"/>
        <v>91.005272103468982</v>
      </c>
      <c r="BT411" s="262">
        <f t="shared" si="259"/>
        <v>23.681501153804405</v>
      </c>
      <c r="BU411" s="262">
        <f t="shared" si="260"/>
        <v>11.331835795659988</v>
      </c>
      <c r="BV411" s="262">
        <f t="shared" si="261"/>
        <v>5.518898072137798</v>
      </c>
      <c r="BW411" s="262">
        <f t="shared" si="262"/>
        <v>0.6389707808930033</v>
      </c>
      <c r="BX411" s="262">
        <f t="shared" si="263"/>
        <v>91.005272103468982</v>
      </c>
      <c r="BY411" s="262">
        <f t="shared" si="264"/>
        <v>47.363002307608809</v>
      </c>
      <c r="BZ411" s="262">
        <f t="shared" si="265"/>
        <v>39.88806200072316</v>
      </c>
      <c r="CA411" s="262">
        <f t="shared" si="266"/>
        <v>46.910633613171285</v>
      </c>
      <c r="CB411" s="262">
        <f t="shared" si="267"/>
        <v>17.252211084111089</v>
      </c>
      <c r="CC411" s="262">
        <f t="shared" si="268"/>
        <v>242.4191811090833</v>
      </c>
      <c r="CD411" s="262">
        <f t="shared" si="269"/>
        <v>11.878641546027358</v>
      </c>
      <c r="CE411" s="262">
        <f t="shared" si="270"/>
        <v>48.825001200123864</v>
      </c>
      <c r="CF411" s="262">
        <f t="shared" si="271"/>
        <v>61.155516889604478</v>
      </c>
      <c r="CG411" s="262">
        <f t="shared" si="272"/>
        <v>41.301296711627216</v>
      </c>
      <c r="CH411" s="262">
        <f t="shared" si="273"/>
        <v>33.082835727571201</v>
      </c>
      <c r="CI411" s="262">
        <f t="shared" si="274"/>
        <v>25.254116192243615</v>
      </c>
      <c r="CJ411" s="262">
        <f t="shared" si="275"/>
        <v>9.8169657665218963</v>
      </c>
      <c r="CK411" s="262">
        <f t="shared" si="276"/>
        <v>4.2758590824263951</v>
      </c>
      <c r="CL411" s="262">
        <f t="shared" si="277"/>
        <v>2.767729128651168</v>
      </c>
      <c r="CM411" s="262">
        <f t="shared" si="278"/>
        <v>4.0612188642861016</v>
      </c>
      <c r="CN411" s="262">
        <f>CD411*parameters!J$4+CE411*parameters!K$4+CF411*parameters!L$4+CG411*parameters!M$4+CH411*parameters!N$4+CI411*parameters!O$4+CJ411*parameters!P$4+CK411*parameters!Q$4+CL411*parameters!R$4+CM411*parameters!S$4</f>
        <v>20723.541303579412</v>
      </c>
      <c r="CO411" s="262">
        <f t="shared" si="279"/>
        <v>14268.435240205648</v>
      </c>
      <c r="CP411" s="262">
        <f t="shared" si="280"/>
        <v>3712.9493467118959</v>
      </c>
      <c r="CQ411" s="262">
        <f t="shared" si="281"/>
        <v>1776.6834982833429</v>
      </c>
      <c r="CR411" s="262">
        <f t="shared" si="282"/>
        <v>865.29096523180772</v>
      </c>
      <c r="CS411" s="262">
        <f t="shared" si="283"/>
        <v>100.18225314671545</v>
      </c>
      <c r="CT411" s="349" t="s">
        <v>4936</v>
      </c>
      <c r="CU411" t="s">
        <v>4937</v>
      </c>
      <c r="CV411" t="s">
        <v>3732</v>
      </c>
      <c r="CW411">
        <v>49320</v>
      </c>
      <c r="CX411" s="262">
        <v>4.1637400043224554E-2</v>
      </c>
      <c r="CY411">
        <v>2877</v>
      </c>
      <c r="CZ411">
        <v>0.94166667000000004</v>
      </c>
      <c r="DA411">
        <v>33534</v>
      </c>
      <c r="DB411">
        <v>14963</v>
      </c>
      <c r="DC411">
        <v>448</v>
      </c>
      <c r="DD411">
        <v>283</v>
      </c>
      <c r="DE411">
        <v>39</v>
      </c>
      <c r="DF411">
        <v>24</v>
      </c>
      <c r="DG411">
        <v>31577</v>
      </c>
      <c r="DH411">
        <v>14086</v>
      </c>
      <c r="DI411">
        <v>426</v>
      </c>
      <c r="DJ411">
        <v>272</v>
      </c>
      <c r="DK411">
        <v>39</v>
      </c>
      <c r="DL411">
        <v>24</v>
      </c>
      <c r="DM411" s="262">
        <v>1957</v>
      </c>
      <c r="DN411" s="262">
        <v>877</v>
      </c>
      <c r="DO411" s="262">
        <v>22</v>
      </c>
      <c r="DP411" s="262">
        <v>11</v>
      </c>
      <c r="DQ411" s="262">
        <v>0</v>
      </c>
      <c r="DR411" s="262">
        <v>0</v>
      </c>
      <c r="DS411" s="262">
        <v>0.67992700729927003</v>
      </c>
      <c r="DT411" s="262">
        <v>0.30338605028386051</v>
      </c>
      <c r="DU411" s="262">
        <v>9.0835360908353615E-3</v>
      </c>
      <c r="DV411" s="262">
        <v>5.7380373073803734E-3</v>
      </c>
      <c r="DW411" s="262">
        <v>7.9075425790754261E-4</v>
      </c>
      <c r="DX411" s="262">
        <v>4.8661800486618007E-4</v>
      </c>
      <c r="DY411" s="262">
        <v>1803.92</v>
      </c>
      <c r="DZ411" s="262">
        <v>759.77</v>
      </c>
      <c r="EA411" s="262">
        <v>3.73</v>
      </c>
      <c r="EB411" s="262">
        <v>112.15</v>
      </c>
      <c r="EC411" s="262">
        <v>24.4</v>
      </c>
      <c r="ED411" s="262">
        <v>41.41</v>
      </c>
      <c r="EE411" s="262">
        <f t="shared" si="248"/>
        <v>0.65707479474608255</v>
      </c>
      <c r="EF411" s="262">
        <f t="shared" si="249"/>
        <v>0.2767449314848946</v>
      </c>
      <c r="EG411" s="262">
        <f t="shared" si="250"/>
        <v>1.3586461619156545E-3</v>
      </c>
      <c r="EH411" s="262">
        <f t="shared" si="251"/>
        <v>4.0850446932665062E-2</v>
      </c>
      <c r="EI411" s="262">
        <f t="shared" si="252"/>
        <v>8.8876585390729144E-3</v>
      </c>
      <c r="EJ411" s="262">
        <f t="shared" si="253"/>
        <v>1.5083522135369237E-2</v>
      </c>
      <c r="EK411" s="262">
        <v>8.1109499999999996E-4</v>
      </c>
      <c r="EP411" s="262">
        <v>1.0572497590294137E-3</v>
      </c>
      <c r="EQ411" s="262">
        <v>3.8747339038988131E-2</v>
      </c>
      <c r="EU411" s="262">
        <v>824.65</v>
      </c>
    </row>
    <row r="412" spans="1:151">
      <c r="A412" s="352">
        <v>16075</v>
      </c>
      <c r="B412" s="262">
        <v>16</v>
      </c>
      <c r="C412" s="262">
        <v>0</v>
      </c>
      <c r="D412" s="262">
        <v>75</v>
      </c>
      <c r="E412" s="262" t="s">
        <v>198</v>
      </c>
      <c r="F412" s="262" t="s">
        <v>3005</v>
      </c>
      <c r="G412" s="262" t="s">
        <v>3006</v>
      </c>
      <c r="H412" s="262" t="s">
        <v>2202</v>
      </c>
      <c r="I412" s="262">
        <v>1.3137716990323431E-3</v>
      </c>
      <c r="J412" s="262">
        <v>1.6967221923696938</v>
      </c>
      <c r="K412" s="262">
        <v>1.5495693971560185</v>
      </c>
      <c r="L412" s="262">
        <v>2.4750623441396509</v>
      </c>
      <c r="M412" s="262">
        <v>1.7784398699891657</v>
      </c>
      <c r="N412" s="262">
        <v>1.8022727272727272</v>
      </c>
      <c r="O412" s="262">
        <v>1.7484984984984986</v>
      </c>
      <c r="P412" s="262">
        <v>2.0149659863945577</v>
      </c>
      <c r="Q412" s="262">
        <v>1.2472727272727273</v>
      </c>
      <c r="R412" s="262">
        <v>1.3848314606741574</v>
      </c>
      <c r="S412" s="262">
        <v>1.6101694915254237</v>
      </c>
      <c r="T412" s="262">
        <v>1.6101694915254237</v>
      </c>
      <c r="U412">
        <v>9305</v>
      </c>
      <c r="V412">
        <v>4993</v>
      </c>
      <c r="W412">
        <v>4010</v>
      </c>
      <c r="X412">
        <v>2726</v>
      </c>
      <c r="Y412">
        <v>2802</v>
      </c>
      <c r="Z412">
        <v>906</v>
      </c>
      <c r="AA412">
        <v>649</v>
      </c>
      <c r="AB412">
        <v>0</v>
      </c>
      <c r="AC412">
        <v>15788</v>
      </c>
      <c r="AD412">
        <v>7737</v>
      </c>
      <c r="AE412">
        <v>9925</v>
      </c>
      <c r="AF412">
        <v>4869</v>
      </c>
      <c r="AG412">
        <v>5291</v>
      </c>
      <c r="AH412">
        <v>1179</v>
      </c>
      <c r="AI412" s="262">
        <v>1045</v>
      </c>
      <c r="AJ412" s="262">
        <v>0</v>
      </c>
      <c r="AK412" s="262">
        <v>0.65510860820595329</v>
      </c>
      <c r="AL412" s="262">
        <v>0.20993563958165729</v>
      </c>
      <c r="AM412" s="262">
        <v>9.8793242156074018E-2</v>
      </c>
      <c r="AN412" s="262">
        <v>3.2984714400643607E-2</v>
      </c>
      <c r="AO412" s="262">
        <v>3.1777956556717619E-3</v>
      </c>
      <c r="AP412" s="262">
        <v>4.4109473309766778E-2</v>
      </c>
      <c r="AQ412" s="262">
        <v>0.22292625447431022</v>
      </c>
      <c r="AR412" s="262">
        <v>0.25411858867471487</v>
      </c>
      <c r="AS412" s="262">
        <v>0.17027946374974989</v>
      </c>
      <c r="AT412" s="262">
        <v>0.13283976967029057</v>
      </c>
      <c r="AU412" s="262">
        <v>9.7200915983014294E-2</v>
      </c>
      <c r="AV412" s="262">
        <v>3.7239600702550078E-2</v>
      </c>
      <c r="AW412" s="262">
        <v>1.5273794437404122E-2</v>
      </c>
      <c r="AX412" s="262">
        <v>1.0138064430067364E-2</v>
      </c>
      <c r="AY412" s="262">
        <v>1.5874074568131794E-2</v>
      </c>
      <c r="AZ412" s="262">
        <v>16286</v>
      </c>
      <c r="BA412" s="262">
        <v>5219</v>
      </c>
      <c r="BB412" s="262">
        <v>2456</v>
      </c>
      <c r="BC412" s="262">
        <v>820</v>
      </c>
      <c r="BD412" s="262">
        <v>79</v>
      </c>
      <c r="BE412" s="262">
        <v>44979</v>
      </c>
      <c r="BF412" s="262">
        <v>1</v>
      </c>
      <c r="BG412" s="262">
        <v>2</v>
      </c>
      <c r="BH412" s="262">
        <v>3.75</v>
      </c>
      <c r="BI412" s="262">
        <v>8.6999999999999993</v>
      </c>
      <c r="BJ412" s="262">
        <v>24</v>
      </c>
      <c r="BK412" s="262">
        <f t="shared" si="254"/>
        <v>44964</v>
      </c>
      <c r="BL412" s="262">
        <f t="shared" si="255"/>
        <v>-15</v>
      </c>
      <c r="BM412" s="274">
        <f t="shared" si="256"/>
        <v>-3.3348896151537383E-4</v>
      </c>
      <c r="BN412" s="262">
        <f t="shared" si="257"/>
        <v>8.6066314925344902E-4</v>
      </c>
      <c r="BO412" s="262">
        <f t="shared" si="244"/>
        <v>2.7580750190063551E-4</v>
      </c>
      <c r="BP412" s="262">
        <f t="shared" si="245"/>
        <v>1.2979176560029906E-4</v>
      </c>
      <c r="BQ412" s="262">
        <f t="shared" si="246"/>
        <v>4.3334384280230143E-5</v>
      </c>
      <c r="BR412" s="262">
        <f t="shared" si="247"/>
        <v>4.1748979977294901E-6</v>
      </c>
      <c r="BS412" s="262">
        <f t="shared" si="258"/>
        <v>92.090956970119052</v>
      </c>
      <c r="BT412" s="262">
        <f t="shared" si="259"/>
        <v>29.511402703367999</v>
      </c>
      <c r="BU412" s="262">
        <f t="shared" si="260"/>
        <v>13.887718919232</v>
      </c>
      <c r="BV412" s="262">
        <f t="shared" si="261"/>
        <v>4.6367791179846254</v>
      </c>
      <c r="BW412" s="262">
        <f t="shared" si="262"/>
        <v>0.44671408575705546</v>
      </c>
      <c r="BX412" s="262">
        <f t="shared" si="263"/>
        <v>92.090956970119052</v>
      </c>
      <c r="BY412" s="262">
        <f t="shared" si="264"/>
        <v>59.022805406735998</v>
      </c>
      <c r="BZ412" s="262">
        <f t="shared" si="265"/>
        <v>52.078945947120005</v>
      </c>
      <c r="CA412" s="262">
        <f t="shared" si="266"/>
        <v>40.339978326466237</v>
      </c>
      <c r="CB412" s="262">
        <f t="shared" si="267"/>
        <v>10.721138058169331</v>
      </c>
      <c r="CC412" s="262">
        <f t="shared" si="268"/>
        <v>254.25382470861064</v>
      </c>
      <c r="CD412" s="262">
        <f t="shared" si="269"/>
        <v>11.215002294890581</v>
      </c>
      <c r="CE412" s="262">
        <f t="shared" si="270"/>
        <v>56.679852828058401</v>
      </c>
      <c r="CF412" s="262">
        <f t="shared" si="271"/>
        <v>64.610623100100483</v>
      </c>
      <c r="CG412" s="262">
        <f t="shared" si="272"/>
        <v>43.294204927705131</v>
      </c>
      <c r="CH412" s="262">
        <f t="shared" si="273"/>
        <v>33.775019512082267</v>
      </c>
      <c r="CI412" s="262">
        <f t="shared" si="274"/>
        <v>24.713704653861708</v>
      </c>
      <c r="CJ412" s="262">
        <f t="shared" si="275"/>
        <v>9.4683109092448206</v>
      </c>
      <c r="CK412" s="262">
        <f t="shared" si="276"/>
        <v>3.8834206535230997</v>
      </c>
      <c r="CL412" s="262">
        <f t="shared" si="277"/>
        <v>2.5776416564869482</v>
      </c>
      <c r="CM412" s="262">
        <f t="shared" si="278"/>
        <v>4.0360441726571947</v>
      </c>
      <c r="CN412" s="262">
        <f>CD412*parameters!J$4+CE412*parameters!K$4+CF412*parameters!L$4+CG412*parameters!M$4+CH412*parameters!N$4+CI412*parameters!O$4+CJ412*parameters!P$4+CK412*parameters!Q$4+CL412*parameters!R$4+CM412*parameters!S$4</f>
        <v>21315.99421817554</v>
      </c>
      <c r="CO412" s="262">
        <f t="shared" si="279"/>
        <v>13964.291304795126</v>
      </c>
      <c r="CP412" s="262">
        <f t="shared" si="280"/>
        <v>4474.9868795115908</v>
      </c>
      <c r="CQ412" s="262">
        <f t="shared" si="281"/>
        <v>2105.8761785936899</v>
      </c>
      <c r="CR412" s="262">
        <f t="shared" si="282"/>
        <v>703.1019814522906</v>
      </c>
      <c r="CS412" s="262">
        <f t="shared" si="283"/>
        <v>67.73787382284263</v>
      </c>
      <c r="CT412" s="349" t="s">
        <v>4938</v>
      </c>
      <c r="CU412" t="s">
        <v>4939</v>
      </c>
      <c r="CV412" t="s">
        <v>4940</v>
      </c>
      <c r="CW412">
        <v>50304</v>
      </c>
      <c r="CX412" s="262">
        <v>4.2468121893235358E-2</v>
      </c>
      <c r="CY412">
        <v>4152</v>
      </c>
      <c r="CZ412">
        <v>0.91746183000000003</v>
      </c>
      <c r="DA412">
        <v>33789</v>
      </c>
      <c r="DB412">
        <v>15946</v>
      </c>
      <c r="DC412">
        <v>393</v>
      </c>
      <c r="DD412">
        <v>110</v>
      </c>
      <c r="DE412">
        <v>22</v>
      </c>
      <c r="DF412">
        <v>25</v>
      </c>
      <c r="DG412">
        <v>31003</v>
      </c>
      <c r="DH412">
        <v>14631</v>
      </c>
      <c r="DI412">
        <v>362</v>
      </c>
      <c r="DJ412">
        <v>103</v>
      </c>
      <c r="DK412">
        <v>22</v>
      </c>
      <c r="DL412">
        <v>25</v>
      </c>
      <c r="DM412" s="262">
        <v>2786</v>
      </c>
      <c r="DN412" s="262">
        <v>1315</v>
      </c>
      <c r="DO412" s="262">
        <v>31</v>
      </c>
      <c r="DP412" s="262">
        <v>7</v>
      </c>
      <c r="DQ412" s="262">
        <v>0</v>
      </c>
      <c r="DR412" s="262">
        <v>0</v>
      </c>
      <c r="DS412" s="262">
        <v>0.67169608778625955</v>
      </c>
      <c r="DT412" s="262">
        <v>0.31699268447837148</v>
      </c>
      <c r="DU412" s="262">
        <v>7.8125E-3</v>
      </c>
      <c r="DV412" s="262">
        <v>2.186704834605598E-3</v>
      </c>
      <c r="DW412" s="262">
        <v>4.373409669211196E-4</v>
      </c>
      <c r="DX412" s="262">
        <v>4.9697837150127226E-4</v>
      </c>
      <c r="DY412" s="262">
        <v>1839.91</v>
      </c>
      <c r="DZ412" s="262">
        <v>774.93</v>
      </c>
      <c r="EA412" s="262">
        <v>3.81</v>
      </c>
      <c r="EB412" s="262">
        <v>114.4</v>
      </c>
      <c r="EC412" s="262">
        <v>24.89</v>
      </c>
      <c r="ED412" s="262">
        <v>42.24</v>
      </c>
      <c r="EE412" s="262">
        <f t="shared" si="248"/>
        <v>0.65706847416951775</v>
      </c>
      <c r="EF412" s="262">
        <f t="shared" si="249"/>
        <v>0.27674292366919268</v>
      </c>
      <c r="EG412" s="262">
        <f t="shared" si="250"/>
        <v>1.3606268168474885E-3</v>
      </c>
      <c r="EH412" s="262">
        <f t="shared" si="251"/>
        <v>4.0854516495368157E-2</v>
      </c>
      <c r="EI412" s="262">
        <f t="shared" si="252"/>
        <v>8.8887142969380547E-3</v>
      </c>
      <c r="EJ412" s="262">
        <f t="shared" si="253"/>
        <v>1.5084744552135937E-2</v>
      </c>
      <c r="EK412" s="262">
        <v>8.2728450000000002E-4</v>
      </c>
      <c r="EP412" s="262">
        <v>1.0697669019985128E-3</v>
      </c>
      <c r="EQ412" s="262">
        <v>3.9206082092160748E-2</v>
      </c>
      <c r="EU412" s="262">
        <v>834.42</v>
      </c>
    </row>
    <row r="413" spans="1:151">
      <c r="A413" s="352">
        <v>16076</v>
      </c>
      <c r="B413" s="262">
        <v>16</v>
      </c>
      <c r="C413" s="262">
        <v>0</v>
      </c>
      <c r="D413" s="262">
        <v>76</v>
      </c>
      <c r="E413" s="262" t="s">
        <v>198</v>
      </c>
      <c r="F413" s="262" t="s">
        <v>3007</v>
      </c>
      <c r="G413" s="262" t="s">
        <v>3008</v>
      </c>
      <c r="H413" s="262" t="s">
        <v>2202</v>
      </c>
      <c r="I413" s="262">
        <v>1.5406430547823774E-3</v>
      </c>
      <c r="J413" s="262">
        <v>1.8479621022524133</v>
      </c>
      <c r="K413" s="262">
        <v>1.8305403878742232</v>
      </c>
      <c r="L413" s="262">
        <v>3.0354577056778678</v>
      </c>
      <c r="M413" s="262">
        <v>1.9739915074309979</v>
      </c>
      <c r="N413" s="262">
        <v>1.9755555555555555</v>
      </c>
      <c r="O413" s="262">
        <v>1.6385822196397444</v>
      </c>
      <c r="P413" s="262">
        <v>1.7299239222316145</v>
      </c>
      <c r="Q413" s="262">
        <v>1.3012600229095075</v>
      </c>
      <c r="R413" s="262">
        <v>1.4464285714285714</v>
      </c>
      <c r="S413" s="262">
        <v>1.489795918367347</v>
      </c>
      <c r="T413" s="262">
        <v>1.489795918367347</v>
      </c>
      <c r="U413">
        <v>11188</v>
      </c>
      <c r="V413">
        <v>5311</v>
      </c>
      <c r="W413">
        <v>4315</v>
      </c>
      <c r="X413">
        <v>2784</v>
      </c>
      <c r="Y413">
        <v>4087</v>
      </c>
      <c r="Z413">
        <v>1321</v>
      </c>
      <c r="AA413">
        <v>809</v>
      </c>
      <c r="AB413">
        <v>0</v>
      </c>
      <c r="AC413">
        <v>20675</v>
      </c>
      <c r="AD413">
        <v>9722</v>
      </c>
      <c r="AE413">
        <v>13098</v>
      </c>
      <c r="AF413">
        <v>5497</v>
      </c>
      <c r="AG413">
        <v>6913</v>
      </c>
      <c r="AH413">
        <v>1784</v>
      </c>
      <c r="AI413" s="262">
        <v>1205</v>
      </c>
      <c r="AJ413" s="262">
        <v>0</v>
      </c>
      <c r="AK413" s="262">
        <v>0.61945597365622751</v>
      </c>
      <c r="AL413" s="262">
        <v>0.20896648715398072</v>
      </c>
      <c r="AM413" s="262">
        <v>0.12238877645525331</v>
      </c>
      <c r="AN413" s="262">
        <v>4.5244057215380919E-2</v>
      </c>
      <c r="AO413" s="262">
        <v>3.9447055191575483E-3</v>
      </c>
      <c r="AP413" s="262">
        <v>4.6004006354907784E-2</v>
      </c>
      <c r="AQ413" s="262">
        <v>0.2431615666229191</v>
      </c>
      <c r="AR413" s="262">
        <v>0.27146508254472612</v>
      </c>
      <c r="AS413" s="262">
        <v>0.162620017959522</v>
      </c>
      <c r="AT413" s="262">
        <v>0.1272017683221662</v>
      </c>
      <c r="AU413" s="262">
        <v>8.5653104925053528E-2</v>
      </c>
      <c r="AV413" s="262">
        <v>3.213718311804932E-2</v>
      </c>
      <c r="AW413" s="262">
        <v>1.2433515231056158E-2</v>
      </c>
      <c r="AX413" s="262">
        <v>7.9954410444152794E-3</v>
      </c>
      <c r="AY413" s="262">
        <v>1.13283138771845E-2</v>
      </c>
      <c r="AZ413" s="262">
        <v>18059</v>
      </c>
      <c r="BA413" s="262">
        <v>6092</v>
      </c>
      <c r="BB413" s="262">
        <v>3568</v>
      </c>
      <c r="BC413" s="262">
        <v>1319</v>
      </c>
      <c r="BD413" s="262">
        <v>115</v>
      </c>
      <c r="BE413" s="262">
        <v>57908</v>
      </c>
      <c r="BF413" s="262">
        <v>1</v>
      </c>
      <c r="BG413" s="262">
        <v>2</v>
      </c>
      <c r="BH413" s="262">
        <v>3.55</v>
      </c>
      <c r="BI413" s="262">
        <v>10</v>
      </c>
      <c r="BJ413" s="262">
        <v>16</v>
      </c>
      <c r="BK413" s="262">
        <f t="shared" si="254"/>
        <v>57939</v>
      </c>
      <c r="BL413" s="262">
        <f t="shared" si="255"/>
        <v>31</v>
      </c>
      <c r="BM413" s="274">
        <f t="shared" si="256"/>
        <v>5.3533190578158461E-4</v>
      </c>
      <c r="BN413" s="262">
        <f t="shared" si="257"/>
        <v>9.5436054355692215E-4</v>
      </c>
      <c r="BO413" s="262">
        <f t="shared" si="244"/>
        <v>3.2194276711605127E-4</v>
      </c>
      <c r="BP413" s="262">
        <f t="shared" si="245"/>
        <v>1.8855741842909896E-4</v>
      </c>
      <c r="BQ413" s="262">
        <f t="shared" si="246"/>
        <v>6.9704942519053129E-5</v>
      </c>
      <c r="BR413" s="262">
        <f t="shared" si="247"/>
        <v>6.0773831612517888E-6</v>
      </c>
      <c r="BS413" s="262">
        <f t="shared" si="258"/>
        <v>102.11657816059066</v>
      </c>
      <c r="BT413" s="262">
        <f t="shared" si="259"/>
        <v>34.447876081417483</v>
      </c>
      <c r="BU413" s="262">
        <f t="shared" si="260"/>
        <v>20.175643771913588</v>
      </c>
      <c r="BV413" s="262">
        <f t="shared" si="261"/>
        <v>7.4584288495386852</v>
      </c>
      <c r="BW413" s="262">
        <f t="shared" si="262"/>
        <v>0.65027999825394145</v>
      </c>
      <c r="BX413" s="262">
        <f t="shared" si="263"/>
        <v>102.11657816059066</v>
      </c>
      <c r="BY413" s="262">
        <f t="shared" si="264"/>
        <v>68.895752162834967</v>
      </c>
      <c r="BZ413" s="262">
        <f t="shared" si="265"/>
        <v>71.623535390293227</v>
      </c>
      <c r="CA413" s="262">
        <f t="shared" si="266"/>
        <v>74.584288495386858</v>
      </c>
      <c r="CB413" s="262">
        <f t="shared" si="267"/>
        <v>10.404479972063063</v>
      </c>
      <c r="CC413" s="262">
        <f t="shared" si="268"/>
        <v>327.6246341811688</v>
      </c>
      <c r="CD413" s="262">
        <f t="shared" si="269"/>
        <v>15.072045752894827</v>
      </c>
      <c r="CE413" s="262">
        <f t="shared" si="270"/>
        <v>79.665719311753776</v>
      </c>
      <c r="CF413" s="262">
        <f t="shared" si="271"/>
        <v>88.938648361676684</v>
      </c>
      <c r="CG413" s="262">
        <f t="shared" si="272"/>
        <v>53.278323894523496</v>
      </c>
      <c r="CH413" s="262">
        <f t="shared" si="273"/>
        <v>41.674432813747487</v>
      </c>
      <c r="CI413" s="262">
        <f t="shared" si="274"/>
        <v>28.06206716755193</v>
      </c>
      <c r="CJ413" s="262">
        <f t="shared" si="275"/>
        <v>10.528932862664142</v>
      </c>
      <c r="CK413" s="262">
        <f t="shared" si="276"/>
        <v>4.0735258791607638</v>
      </c>
      <c r="CL413" s="262">
        <f t="shared" si="277"/>
        <v>2.619503447293658</v>
      </c>
      <c r="CM413" s="262">
        <f t="shared" si="278"/>
        <v>3.7114346899020298</v>
      </c>
      <c r="CN413" s="262">
        <f>CD413*parameters!J$4+CE413*parameters!K$4+CF413*parameters!L$4+CG413*parameters!M$4+CH413*parameters!N$4+CI413*parameters!O$4+CJ413*parameters!P$4+CK413*parameters!Q$4+CL413*parameters!R$4+CM413*parameters!S$4</f>
        <v>26362.049033982174</v>
      </c>
      <c r="CO413" s="262">
        <f t="shared" si="279"/>
        <v>16330.128751918639</v>
      </c>
      <c r="CP413" s="262">
        <f t="shared" si="280"/>
        <v>5508.784780812246</v>
      </c>
      <c r="CQ413" s="262">
        <f t="shared" si="281"/>
        <v>3226.4189261224706</v>
      </c>
      <c r="CR413" s="262">
        <f t="shared" si="282"/>
        <v>1192.7260548081667</v>
      </c>
      <c r="CS413" s="262">
        <f t="shared" si="283"/>
        <v>103.9905203206514</v>
      </c>
      <c r="CT413" s="349" t="s">
        <v>4941</v>
      </c>
      <c r="CU413" t="s">
        <v>4942</v>
      </c>
      <c r="CV413" t="s">
        <v>4943</v>
      </c>
      <c r="CW413">
        <v>60390</v>
      </c>
      <c r="CX413" s="262">
        <v>5.098302085584612E-2</v>
      </c>
      <c r="CY413">
        <v>4268</v>
      </c>
      <c r="CZ413">
        <v>0.92932605000000001</v>
      </c>
      <c r="DA413">
        <v>41626</v>
      </c>
      <c r="DB413">
        <v>17927</v>
      </c>
      <c r="DC413">
        <v>480</v>
      </c>
      <c r="DD413">
        <v>281</v>
      </c>
      <c r="DE413">
        <v>27</v>
      </c>
      <c r="DF413">
        <v>30</v>
      </c>
      <c r="DG413">
        <v>38684</v>
      </c>
      <c r="DH413">
        <v>16661</v>
      </c>
      <c r="DI413">
        <v>450</v>
      </c>
      <c r="DJ413">
        <v>263</v>
      </c>
      <c r="DK413">
        <v>27</v>
      </c>
      <c r="DL413">
        <v>29</v>
      </c>
      <c r="DM413" s="262">
        <v>2942</v>
      </c>
      <c r="DN413" s="262">
        <v>1266</v>
      </c>
      <c r="DO413" s="262">
        <v>30</v>
      </c>
      <c r="DP413" s="262">
        <v>18</v>
      </c>
      <c r="DQ413" s="262">
        <v>0</v>
      </c>
      <c r="DR413" s="262">
        <v>1</v>
      </c>
      <c r="DS413" s="262">
        <v>0.68928630567974836</v>
      </c>
      <c r="DT413" s="262">
        <v>0.29685378373902965</v>
      </c>
      <c r="DU413" s="262">
        <v>7.9483358171882762E-3</v>
      </c>
      <c r="DV413" s="262">
        <v>4.6530882596456371E-3</v>
      </c>
      <c r="DW413" s="262">
        <v>4.4709388971684054E-4</v>
      </c>
      <c r="DX413" s="262">
        <v>4.9677098857426726E-4</v>
      </c>
      <c r="DY413" s="262">
        <v>2208.8200000000002</v>
      </c>
      <c r="DZ413" s="262">
        <v>930.31</v>
      </c>
      <c r="EA413" s="262">
        <v>4.57</v>
      </c>
      <c r="EB413" s="262">
        <v>137.34</v>
      </c>
      <c r="EC413" s="262">
        <v>29.87</v>
      </c>
      <c r="ED413" s="262">
        <v>50.71</v>
      </c>
      <c r="EE413" s="262">
        <f t="shared" si="248"/>
        <v>0.65707010310505054</v>
      </c>
      <c r="EF413" s="262">
        <f t="shared" si="249"/>
        <v>0.27674454578447294</v>
      </c>
      <c r="EG413" s="262">
        <f t="shared" si="250"/>
        <v>1.359463591958639E-3</v>
      </c>
      <c r="EH413" s="262">
        <f t="shared" si="251"/>
        <v>4.0855301908008637E-2</v>
      </c>
      <c r="EI413" s="262">
        <f t="shared" si="252"/>
        <v>8.8855968253401633E-3</v>
      </c>
      <c r="EJ413" s="262">
        <f t="shared" si="253"/>
        <v>1.5084988785169054E-2</v>
      </c>
      <c r="EK413" s="262">
        <v>9.9315300000000009E-4</v>
      </c>
      <c r="EP413" s="262">
        <v>1.3132028916545153E-3</v>
      </c>
      <c r="EQ413" s="262">
        <v>4.8127812028663217E-2</v>
      </c>
      <c r="EU413" s="262">
        <v>1024.3</v>
      </c>
    </row>
    <row r="414" spans="1:151">
      <c r="A414" s="352">
        <v>16077</v>
      </c>
      <c r="B414" s="262">
        <v>16</v>
      </c>
      <c r="C414" s="262">
        <v>0</v>
      </c>
      <c r="D414" s="262">
        <v>77</v>
      </c>
      <c r="E414" s="262" t="s">
        <v>198</v>
      </c>
      <c r="F414" s="262" t="s">
        <v>3009</v>
      </c>
      <c r="G414" s="262" t="s">
        <v>3010</v>
      </c>
      <c r="H414" s="262" t="s">
        <v>2202</v>
      </c>
      <c r="I414" s="262">
        <v>1.2469733310686714E-3</v>
      </c>
      <c r="J414" s="262">
        <v>2.034677682356778</v>
      </c>
      <c r="K414" s="262">
        <v>2.0166773572803081</v>
      </c>
      <c r="L414" s="262">
        <v>4.1413282107574094</v>
      </c>
      <c r="M414" s="262">
        <v>2.4780361757105944</v>
      </c>
      <c r="N414" s="262">
        <v>2.9626955475330927</v>
      </c>
      <c r="O414" s="262">
        <v>1.9641943734015346</v>
      </c>
      <c r="P414" s="262">
        <v>1.9639175257731958</v>
      </c>
      <c r="Q414" s="262">
        <v>2.061023622047244</v>
      </c>
      <c r="R414" s="262">
        <v>1.4561403508771931</v>
      </c>
      <c r="S414" s="262">
        <v>1.319672131147541</v>
      </c>
      <c r="T414" s="262">
        <v>1.319672131147541</v>
      </c>
      <c r="U414">
        <v>9199</v>
      </c>
      <c r="V414">
        <v>4677</v>
      </c>
      <c r="W414">
        <v>3644</v>
      </c>
      <c r="X414">
        <v>2379</v>
      </c>
      <c r="Y414">
        <v>2725</v>
      </c>
      <c r="Z414">
        <v>850</v>
      </c>
      <c r="AA414">
        <v>671</v>
      </c>
      <c r="AB414">
        <v>0</v>
      </c>
      <c r="AC414">
        <v>18717</v>
      </c>
      <c r="AD414">
        <v>9432</v>
      </c>
      <c r="AE414">
        <v>15091</v>
      </c>
      <c r="AF414">
        <v>6298</v>
      </c>
      <c r="AG414">
        <v>5352</v>
      </c>
      <c r="AH414">
        <v>1545</v>
      </c>
      <c r="AI414" s="262">
        <v>886</v>
      </c>
      <c r="AJ414" s="262">
        <v>0</v>
      </c>
      <c r="AK414" s="262">
        <v>0.60658586201051024</v>
      </c>
      <c r="AL414" s="262">
        <v>0.15354297338531955</v>
      </c>
      <c r="AM414" s="262">
        <v>0.15371249364299033</v>
      </c>
      <c r="AN414" s="262">
        <v>7.8403119172741148E-2</v>
      </c>
      <c r="AO414" s="262">
        <v>7.7555517884387182E-3</v>
      </c>
      <c r="AP414" s="262">
        <v>5.5551629090395079E-2</v>
      </c>
      <c r="AQ414" s="262">
        <v>0.29404904940278465</v>
      </c>
      <c r="AR414" s="262">
        <v>0.29118665630079865</v>
      </c>
      <c r="AS414" s="262">
        <v>0.15018729238815465</v>
      </c>
      <c r="AT414" s="262">
        <v>0.10021909675595449</v>
      </c>
      <c r="AU414" s="262">
        <v>6.3114000989469218E-2</v>
      </c>
      <c r="AV414" s="262">
        <v>2.2634108417556011E-2</v>
      </c>
      <c r="AW414" s="262">
        <v>9.7886776450632554E-3</v>
      </c>
      <c r="AX414" s="262">
        <v>5.2300515937522083E-3</v>
      </c>
      <c r="AY414" s="262">
        <v>8.0394374160718072E-3</v>
      </c>
      <c r="AZ414" s="262">
        <v>14313</v>
      </c>
      <c r="BA414" s="262">
        <v>3623</v>
      </c>
      <c r="BB414" s="262">
        <v>3627</v>
      </c>
      <c r="BC414" s="262">
        <v>1850</v>
      </c>
      <c r="BD414" s="262">
        <v>183</v>
      </c>
      <c r="BE414" s="262">
        <v>56596</v>
      </c>
      <c r="BF414" s="262">
        <v>1</v>
      </c>
      <c r="BG414" s="262">
        <v>2</v>
      </c>
      <c r="BH414" s="262">
        <v>3.36</v>
      </c>
      <c r="BI414" s="262">
        <v>8.4</v>
      </c>
      <c r="BJ414" s="262">
        <v>40</v>
      </c>
      <c r="BK414" s="262">
        <f t="shared" si="254"/>
        <v>56606</v>
      </c>
      <c r="BL414" s="262">
        <f t="shared" si="255"/>
        <v>10</v>
      </c>
      <c r="BM414" s="274">
        <f t="shared" si="256"/>
        <v>1.7669093222135839E-4</v>
      </c>
      <c r="BN414" s="262">
        <f t="shared" si="257"/>
        <v>7.563963929304074E-4</v>
      </c>
      <c r="BO414" s="262">
        <f t="shared" si="244"/>
        <v>1.9146399298448027E-4</v>
      </c>
      <c r="BP414" s="262">
        <f t="shared" si="245"/>
        <v>1.9167538022487164E-4</v>
      </c>
      <c r="BQ414" s="262">
        <f t="shared" si="246"/>
        <v>9.776659868100703E-5</v>
      </c>
      <c r="BR414" s="262">
        <f t="shared" si="247"/>
        <v>9.6709662479050203E-6</v>
      </c>
      <c r="BS414" s="262">
        <f t="shared" si="258"/>
        <v>80.934414043553588</v>
      </c>
      <c r="BT414" s="262">
        <f t="shared" si="259"/>
        <v>20.486647249339388</v>
      </c>
      <c r="BU414" s="262">
        <f t="shared" si="260"/>
        <v>20.509265684061265</v>
      </c>
      <c r="BV414" s="262">
        <f t="shared" si="261"/>
        <v>10.461026058867752</v>
      </c>
      <c r="BW414" s="262">
        <f t="shared" si="262"/>
        <v>1.0347933885258371</v>
      </c>
      <c r="BX414" s="262">
        <f t="shared" si="263"/>
        <v>80.934414043553588</v>
      </c>
      <c r="BY414" s="262">
        <f t="shared" si="264"/>
        <v>40.973294498678776</v>
      </c>
      <c r="BZ414" s="262">
        <f t="shared" si="265"/>
        <v>68.911132698445854</v>
      </c>
      <c r="CA414" s="262">
        <f t="shared" si="266"/>
        <v>87.872618894489122</v>
      </c>
      <c r="CB414" s="262">
        <f t="shared" si="267"/>
        <v>41.391735541033484</v>
      </c>
      <c r="CC414" s="262">
        <f t="shared" si="268"/>
        <v>320.08319567620083</v>
      </c>
      <c r="CD414" s="262">
        <f t="shared" si="269"/>
        <v>17.781142964272657</v>
      </c>
      <c r="CE414" s="262">
        <f t="shared" si="270"/>
        <v>94.120159418392362</v>
      </c>
      <c r="CF414" s="262">
        <f t="shared" si="271"/>
        <v>93.203955487027173</v>
      </c>
      <c r="CG414" s="262">
        <f t="shared" si="272"/>
        <v>48.072428497556494</v>
      </c>
      <c r="CH414" s="262">
        <f t="shared" si="273"/>
        <v>32.078448757428283</v>
      </c>
      <c r="CI414" s="262">
        <f t="shared" si="274"/>
        <v>20.20173112862021</v>
      </c>
      <c r="CJ414" s="262">
        <f t="shared" si="275"/>
        <v>7.2447977535729251</v>
      </c>
      <c r="CK414" s="262">
        <f t="shared" si="276"/>
        <v>3.1331912220760345</v>
      </c>
      <c r="CL414" s="262">
        <f t="shared" si="277"/>
        <v>1.674051627679614</v>
      </c>
      <c r="CM414" s="262">
        <f t="shared" si="278"/>
        <v>2.5732888195750827</v>
      </c>
      <c r="CN414" s="262">
        <f>CD414*parameters!J$4+CE414*parameters!K$4+CF414*parameters!L$4+CG414*parameters!M$4+CH414*parameters!N$4+CI414*parameters!O$4+CJ414*parameters!P$4+CK414*parameters!Q$4+CL414*parameters!R$4+CM414*parameters!S$4</f>
        <v>23776.679690689678</v>
      </c>
      <c r="CO414" s="262">
        <f t="shared" si="279"/>
        <v>14422.59774592479</v>
      </c>
      <c r="CP414" s="262">
        <f t="shared" si="280"/>
        <v>3650.7420969388331</v>
      </c>
      <c r="CQ414" s="262">
        <f t="shared" si="281"/>
        <v>3654.7727258065543</v>
      </c>
      <c r="CR414" s="262">
        <f t="shared" si="282"/>
        <v>1864.1658513212369</v>
      </c>
      <c r="CS414" s="262">
        <f t="shared" si="283"/>
        <v>184.40127069826289</v>
      </c>
      <c r="CT414" s="349" t="s">
        <v>4944</v>
      </c>
      <c r="CU414" t="s">
        <v>4945</v>
      </c>
      <c r="CV414" t="s">
        <v>4946</v>
      </c>
      <c r="CW414">
        <v>51330</v>
      </c>
      <c r="CX414" s="262">
        <v>4.3334301383185649E-2</v>
      </c>
      <c r="CY414">
        <v>3812</v>
      </c>
      <c r="CZ414">
        <v>0.92573543999999997</v>
      </c>
      <c r="DA414">
        <v>38073</v>
      </c>
      <c r="DB414">
        <v>12600</v>
      </c>
      <c r="DC414">
        <v>434</v>
      </c>
      <c r="DD414">
        <v>155</v>
      </c>
      <c r="DE414">
        <v>22</v>
      </c>
      <c r="DF414">
        <v>40</v>
      </c>
      <c r="DG414">
        <v>35244</v>
      </c>
      <c r="DH414">
        <v>11666</v>
      </c>
      <c r="DI414">
        <v>405</v>
      </c>
      <c r="DJ414">
        <v>146</v>
      </c>
      <c r="DK414">
        <v>21</v>
      </c>
      <c r="DL414">
        <v>38</v>
      </c>
      <c r="DM414" s="262">
        <v>2829</v>
      </c>
      <c r="DN414" s="262">
        <v>934</v>
      </c>
      <c r="DO414" s="262">
        <v>29</v>
      </c>
      <c r="DP414" s="262">
        <v>9</v>
      </c>
      <c r="DQ414" s="262">
        <v>1</v>
      </c>
      <c r="DR414" s="262">
        <v>2</v>
      </c>
      <c r="DS414" s="262">
        <v>0.74172998246639388</v>
      </c>
      <c r="DT414" s="262">
        <v>0.24547048509643482</v>
      </c>
      <c r="DU414" s="262">
        <v>8.4550944866549783E-3</v>
      </c>
      <c r="DV414" s="262">
        <v>3.0196766023767776E-3</v>
      </c>
      <c r="DW414" s="262">
        <v>4.2859925969218778E-4</v>
      </c>
      <c r="DX414" s="262">
        <v>7.7927138125852323E-4</v>
      </c>
      <c r="DY414" s="262">
        <v>1877.43</v>
      </c>
      <c r="DZ414" s="262">
        <v>790.73</v>
      </c>
      <c r="EA414" s="262">
        <v>3.89</v>
      </c>
      <c r="EB414" s="262">
        <v>116.72</v>
      </c>
      <c r="EC414" s="262">
        <v>25.39</v>
      </c>
      <c r="ED414" s="262">
        <v>43.11</v>
      </c>
      <c r="EE414" s="262">
        <f t="shared" si="248"/>
        <v>0.6570712603289155</v>
      </c>
      <c r="EF414" s="262">
        <f t="shared" si="249"/>
        <v>0.27674318492827077</v>
      </c>
      <c r="EG414" s="262">
        <f t="shared" si="250"/>
        <v>1.3614394159459906E-3</v>
      </c>
      <c r="EH414" s="262">
        <f t="shared" si="251"/>
        <v>4.0850182166893581E-2</v>
      </c>
      <c r="EI414" s="262">
        <f t="shared" si="252"/>
        <v>8.8861045683467105E-3</v>
      </c>
      <c r="EJ414" s="262">
        <f t="shared" si="253"/>
        <v>1.5087828591627675E-2</v>
      </c>
      <c r="EK414" s="262">
        <v>8.4415230000000003E-4</v>
      </c>
      <c r="EP414" s="262">
        <v>1.2060466727108841E-3</v>
      </c>
      <c r="EQ414" s="262">
        <v>4.420062423780801E-2</v>
      </c>
      <c r="EU414" s="262">
        <v>940.72</v>
      </c>
    </row>
    <row r="416" spans="1:151">
      <c r="DX416" s="262" t="s">
        <v>5489</v>
      </c>
      <c r="DY416" s="262">
        <v>2177183.9800000004</v>
      </c>
      <c r="DZ416" s="262">
        <v>1080188.8499999996</v>
      </c>
      <c r="EA416" s="262">
        <v>15089.929999999998</v>
      </c>
      <c r="EB416" s="262">
        <v>97996.960000000036</v>
      </c>
      <c r="EC416" s="262">
        <v>30181.030000000017</v>
      </c>
      <c r="ED416" s="262">
        <v>34307.920000000027</v>
      </c>
      <c r="EE416" s="262">
        <f>SUM(DY416:ED416)</f>
        <v>3434948.67</v>
      </c>
    </row>
    <row r="417" spans="128:136">
      <c r="DX417" s="262" t="s">
        <v>5488</v>
      </c>
      <c r="DY417" s="262">
        <v>0.63383304647751859</v>
      </c>
      <c r="DZ417" s="262">
        <v>0.3144701577156318</v>
      </c>
      <c r="EA417" s="262">
        <v>4.3930583684675551E-3</v>
      </c>
      <c r="EB417" s="262">
        <v>2.8529381197419768E-2</v>
      </c>
      <c r="EC417" s="262">
        <v>8.7864573533787387E-3</v>
      </c>
      <c r="ED417" s="262">
        <v>9.987898887583677E-3</v>
      </c>
    </row>
    <row r="419" spans="128:136" ht="32">
      <c r="DX419" s="379" t="s">
        <v>5491</v>
      </c>
      <c r="DY419" s="262">
        <v>0.59199999999999997</v>
      </c>
      <c r="DZ419" s="262">
        <v>0.32</v>
      </c>
      <c r="EA419" s="262">
        <v>2E-3</v>
      </c>
      <c r="EB419" s="262">
        <v>5.2999999999999999E-2</v>
      </c>
      <c r="EC419" s="262">
        <v>1.2999999999999999E-2</v>
      </c>
      <c r="ED419" s="262">
        <v>1.7999999999999999E-2</v>
      </c>
      <c r="EE419" s="262" t="s">
        <v>5490</v>
      </c>
    </row>
    <row r="421" spans="128:136">
      <c r="DX421" s="262" t="s">
        <v>5487</v>
      </c>
      <c r="DY421" s="262">
        <v>0.93399989680247386</v>
      </c>
      <c r="DZ421" s="262">
        <v>1.017584632909329</v>
      </c>
      <c r="EA421" s="262">
        <v>0.45526369837368369</v>
      </c>
      <c r="EB421" s="262">
        <v>1.8577339491959743</v>
      </c>
      <c r="EC421" s="262">
        <v>1.4795496611613312</v>
      </c>
      <c r="ED421" s="262">
        <v>1.8021808392930827</v>
      </c>
    </row>
    <row r="423" spans="128:136">
      <c r="EE423" s="262">
        <v>3434948.67</v>
      </c>
    </row>
    <row r="424" spans="128:136">
      <c r="DX424" s="262" t="s">
        <v>5573</v>
      </c>
      <c r="DY424" s="262">
        <f>EF426/SUM(DY419:DZ419)*DY419</f>
        <v>0.52285880395422357</v>
      </c>
      <c r="DZ424" s="262">
        <f>EF426/SUM(DY419:DZ419)*DZ419</f>
        <v>0.28262638051579653</v>
      </c>
      <c r="EA424" s="262">
        <v>5.0000000000000001E-3</v>
      </c>
      <c r="EB424" s="262">
        <v>6.5000000000000002E-2</v>
      </c>
      <c r="EC424" s="262">
        <f>ED424</f>
        <v>0.12451481552997996</v>
      </c>
      <c r="ED424" s="262">
        <f>ED425/EE423</f>
        <v>0.12451481552997996</v>
      </c>
    </row>
    <row r="425" spans="128:136">
      <c r="EC425">
        <v>427702</v>
      </c>
      <c r="ED425">
        <v>427702</v>
      </c>
      <c r="EE425" s="262">
        <f>EE423-ED425</f>
        <v>3007246.67</v>
      </c>
    </row>
    <row r="426" spans="128:136">
      <c r="DX426" s="382" t="s">
        <v>5572</v>
      </c>
      <c r="DY426" s="262">
        <f>DY424*$EE423</f>
        <v>1795993.153240351</v>
      </c>
      <c r="DZ426" s="262">
        <f>DZ424*$EE423</f>
        <v>970807.10985964921</v>
      </c>
      <c r="EA426" s="262">
        <f>EA424*$EE423</f>
        <v>17174.743350000001</v>
      </c>
      <c r="EB426" s="262">
        <f>EB424*$EE423</f>
        <v>223271.66355</v>
      </c>
      <c r="EC426" s="262">
        <f>EC425/2</f>
        <v>213851</v>
      </c>
      <c r="ED426" s="262">
        <f>ED425/2</f>
        <v>213851</v>
      </c>
      <c r="EF426" s="262">
        <f>1-ED424-EB424-EA424</f>
        <v>0.80548518447002004</v>
      </c>
    </row>
    <row r="427" spans="128:136">
      <c r="ED427" s="262">
        <f>SUM(DY426:ED426)</f>
        <v>3434948.6700000004</v>
      </c>
    </row>
    <row r="428" spans="128:136">
      <c r="DY428" s="262">
        <f>DY424-DY419</f>
        <v>-6.9141196045776399E-2</v>
      </c>
      <c r="DZ428" s="262">
        <f t="shared" ref="DZ428:ED428" si="284">DZ424-DZ419</f>
        <v>-3.737361948420348E-2</v>
      </c>
      <c r="EA428" s="262">
        <f>EA424-EA419</f>
        <v>3.0000000000000001E-3</v>
      </c>
      <c r="EB428" s="262">
        <f t="shared" si="284"/>
        <v>1.2000000000000004E-2</v>
      </c>
      <c r="EC428" s="262">
        <f t="shared" si="284"/>
        <v>0.11151481552997997</v>
      </c>
      <c r="ED428" s="262">
        <f t="shared" si="284"/>
        <v>0.10651481552997996</v>
      </c>
    </row>
    <row r="429" spans="128:136">
      <c r="DY429" s="262">
        <v>-0.16</v>
      </c>
      <c r="DZ429" s="262">
        <v>-0.13</v>
      </c>
      <c r="EA429" s="262">
        <v>-0.01</v>
      </c>
      <c r="EB429" s="262">
        <v>-0.1</v>
      </c>
      <c r="EC429" s="262">
        <v>0.4</v>
      </c>
      <c r="ED429" s="262">
        <v>0.3</v>
      </c>
    </row>
    <row r="432" spans="128:136">
      <c r="DX432" s="262" t="s">
        <v>5574</v>
      </c>
      <c r="DY432" s="262">
        <f>EF433/SUM(DY426:DZ426)*DY426</f>
        <v>0.37940201730736872</v>
      </c>
      <c r="DZ432" s="262">
        <f>EF433/SUM(DY424:DZ424)*DZ424</f>
        <v>0.20508217151749658</v>
      </c>
      <c r="EA432" s="262">
        <v>8.0000000000000002E-3</v>
      </c>
      <c r="EB432" s="262">
        <v>0.08</v>
      </c>
      <c r="EC432" s="262">
        <f>EC433/$EE423</f>
        <v>0.16375790558756734</v>
      </c>
      <c r="ED432" s="262">
        <f>ED433/$EE423</f>
        <v>0.16375790558756734</v>
      </c>
    </row>
    <row r="433" spans="128:136">
      <c r="DX433" s="262" t="s">
        <v>5575</v>
      </c>
      <c r="DY433" s="262">
        <f>DY432*$EE423</f>
        <v>1303226.4547452631</v>
      </c>
      <c r="DZ433" s="262">
        <f t="shared" ref="DZ433:EB433" si="285">DZ432*$EE423</f>
        <v>704446.73229473678</v>
      </c>
      <c r="EA433" s="262">
        <f t="shared" si="285"/>
        <v>27479.589360000002</v>
      </c>
      <c r="EB433" s="262">
        <f t="shared" si="285"/>
        <v>274795.89360000001</v>
      </c>
      <c r="EC433" s="262">
        <f>EE433/2</f>
        <v>562500</v>
      </c>
      <c r="ED433" s="262">
        <f>EE433/2</f>
        <v>562500</v>
      </c>
      <c r="EE433">
        <v>1125000</v>
      </c>
      <c r="EF433" s="262">
        <f>1-SUM(EA432:ED432)</f>
        <v>0.5844841888248653</v>
      </c>
    </row>
    <row r="434" spans="128:136">
      <c r="ED434" s="262">
        <f>SUM(DY433:ED433)</f>
        <v>3434948.67</v>
      </c>
    </row>
    <row r="435" spans="128:136">
      <c r="DY435" s="262">
        <f>DY432-DY424</f>
        <v>-0.14345678664685485</v>
      </c>
      <c r="DZ435" s="262">
        <f t="shared" ref="DZ435:ED435" si="286">DZ432-DZ424</f>
        <v>-7.7544208998299946E-2</v>
      </c>
      <c r="EA435" s="262">
        <f t="shared" si="286"/>
        <v>3.0000000000000001E-3</v>
      </c>
      <c r="EB435" s="262">
        <f t="shared" si="286"/>
        <v>1.4999999999999999E-2</v>
      </c>
      <c r="EC435" s="262">
        <f t="shared" si="286"/>
        <v>3.9243090057587374E-2</v>
      </c>
      <c r="ED435" s="262">
        <f t="shared" si="286"/>
        <v>3.9243090057587374E-2</v>
      </c>
    </row>
    <row r="438" spans="128:136">
      <c r="DZ438" s="262" t="s">
        <v>3479</v>
      </c>
      <c r="EA438" s="262" t="s">
        <v>5576</v>
      </c>
      <c r="EB438" s="262" t="s">
        <v>5578</v>
      </c>
      <c r="EC438" s="262" t="s">
        <v>5577</v>
      </c>
    </row>
    <row r="439" spans="128:136">
      <c r="DZ439" s="262">
        <v>10</v>
      </c>
      <c r="EA439" s="262">
        <v>1.7999999999999999E-2</v>
      </c>
      <c r="EB439" s="262">
        <v>6.5000000000000002E-2</v>
      </c>
      <c r="EC439" s="262">
        <v>0.65</v>
      </c>
    </row>
    <row r="440" spans="128:136">
      <c r="EA440" s="262">
        <f>(0.018*10+0.065*45)*3434948.67</f>
        <v>10665515.620350001</v>
      </c>
    </row>
    <row r="442" spans="128:136">
      <c r="DY442" s="262">
        <f>$EA442/SUM($DY419:$DZ419)*DY419</f>
        <v>0.20577192982456138</v>
      </c>
      <c r="DZ442" s="262">
        <f>$EA442/SUM($DY419:$DZ419)*DZ419</f>
        <v>0.11122807017543859</v>
      </c>
      <c r="EA442" s="262">
        <f>1-SUM(EA443:ED443)</f>
        <v>0.31699999999999995</v>
      </c>
    </row>
    <row r="443" spans="128:136">
      <c r="DY443" s="262">
        <f>DY442-DY419</f>
        <v>-0.38622807017543859</v>
      </c>
      <c r="DZ443" s="262">
        <f>DZ442-DZ419</f>
        <v>-0.20877192982456141</v>
      </c>
      <c r="EA443" s="262">
        <f>EA432-EA419</f>
        <v>6.0000000000000001E-3</v>
      </c>
      <c r="EB443" s="262">
        <f>EB432-EB419</f>
        <v>2.7000000000000003E-2</v>
      </c>
      <c r="EC443" s="262">
        <f>EC439/2</f>
        <v>0.32500000000000001</v>
      </c>
      <c r="ED443" s="262">
        <f>EC439/2</f>
        <v>0.32500000000000001</v>
      </c>
    </row>
    <row r="444" spans="128:136">
      <c r="DY444" s="273">
        <f t="shared" ref="DY444" si="287">DY443*0.1</f>
        <v>-3.8622807017543864E-2</v>
      </c>
      <c r="DZ444" s="273">
        <f t="shared" ref="DZ444" si="288">DZ443*0.1</f>
        <v>-2.0877192982456143E-2</v>
      </c>
      <c r="EA444" s="273">
        <f t="shared" ref="EA444:EC444" si="289">EA443*0.1</f>
        <v>6.0000000000000006E-4</v>
      </c>
      <c r="EB444" s="273">
        <f t="shared" si="289"/>
        <v>2.7000000000000006E-3</v>
      </c>
      <c r="EC444" s="273">
        <f t="shared" si="289"/>
        <v>3.2500000000000001E-2</v>
      </c>
      <c r="ED444" s="273">
        <f>ED443*0.1</f>
        <v>3.2500000000000001E-2</v>
      </c>
    </row>
    <row r="446" spans="128:136">
      <c r="DY446" s="262">
        <f>DY419/DY444</f>
        <v>-15.327731092436972</v>
      </c>
      <c r="DZ446" s="262">
        <f t="shared" ref="DZ446:ED446" si="290">DZ419/DZ444</f>
        <v>-15.327731092436974</v>
      </c>
      <c r="EC446" s="262">
        <f t="shared" si="290"/>
        <v>0.39999999999999997</v>
      </c>
      <c r="ED446" s="262">
        <f t="shared" si="290"/>
        <v>0.55384615384615377</v>
      </c>
    </row>
  </sheetData>
  <conditionalFormatting sqref="BH3:BH414">
    <cfRule type="cellIs" dxfId="11" priority="3" operator="greaterThan">
      <formula>65</formula>
    </cfRule>
    <cfRule type="cellIs" dxfId="10" priority="5" operator="lessThan">
      <formula>0</formula>
    </cfRule>
  </conditionalFormatting>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D8D7F-47AC-2644-BD90-764277919B83}">
  <dimension ref="A1:EV57"/>
  <sheetViews>
    <sheetView workbookViewId="0">
      <pane xSplit="8" ySplit="2" topLeftCell="DT3" activePane="bottomRight" state="frozen"/>
      <selection pane="topRight" activeCell="I1" sqref="I1"/>
      <selection pane="bottomLeft" activeCell="A3" sqref="A3"/>
      <selection pane="bottomRight" activeCell="ED26" sqref="ED26"/>
    </sheetView>
  </sheetViews>
  <sheetFormatPr baseColWidth="10" defaultColWidth="8.83203125" defaultRowHeight="15"/>
  <cols>
    <col min="1" max="140" width="8.83203125" style="262"/>
    <col min="141" max="141" width="12" style="262" bestFit="1" customWidth="1"/>
    <col min="142" max="145" width="9.6640625" style="262" bestFit="1" customWidth="1"/>
    <col min="146" max="147" width="9.6640625" style="262" customWidth="1"/>
    <col min="148" max="16384" width="8.83203125" style="262"/>
  </cols>
  <sheetData>
    <row r="1" spans="1:152" ht="16">
      <c r="A1" s="235" t="s">
        <v>1828</v>
      </c>
      <c r="B1" s="235" t="s">
        <v>1829</v>
      </c>
      <c r="C1" s="235" t="s">
        <v>1830</v>
      </c>
      <c r="D1" s="235" t="s">
        <v>1831</v>
      </c>
      <c r="E1" s="235" t="s">
        <v>1832</v>
      </c>
      <c r="F1" s="235" t="s">
        <v>1833</v>
      </c>
      <c r="G1" s="235" t="s">
        <v>1834</v>
      </c>
      <c r="H1" s="235" t="s">
        <v>1835</v>
      </c>
      <c r="I1" s="236" t="s">
        <v>3324</v>
      </c>
      <c r="J1" s="267" t="s">
        <v>3138</v>
      </c>
      <c r="K1" s="267" t="s">
        <v>3138</v>
      </c>
      <c r="L1" s="267" t="s">
        <v>3138</v>
      </c>
      <c r="M1" s="267" t="s">
        <v>3138</v>
      </c>
      <c r="N1" s="267" t="s">
        <v>3138</v>
      </c>
      <c r="O1" s="267" t="s">
        <v>3138</v>
      </c>
      <c r="P1" s="267" t="s">
        <v>3138</v>
      </c>
      <c r="Q1" s="267" t="s">
        <v>3138</v>
      </c>
      <c r="R1" s="267" t="s">
        <v>3138</v>
      </c>
      <c r="S1" s="267" t="s">
        <v>3138</v>
      </c>
      <c r="T1" s="267" t="s">
        <v>3138</v>
      </c>
      <c r="U1" s="266" t="s">
        <v>3131</v>
      </c>
      <c r="V1" s="266" t="s">
        <v>3131</v>
      </c>
      <c r="W1" s="266" t="s">
        <v>3131</v>
      </c>
      <c r="X1" s="266" t="s">
        <v>3131</v>
      </c>
      <c r="Y1" s="266" t="s">
        <v>3131</v>
      </c>
      <c r="Z1" s="266" t="s">
        <v>3131</v>
      </c>
      <c r="AA1" s="266" t="s">
        <v>3131</v>
      </c>
      <c r="AB1" s="266" t="s">
        <v>3131</v>
      </c>
      <c r="AC1" s="267" t="s">
        <v>3137</v>
      </c>
      <c r="AD1" s="267" t="s">
        <v>3137</v>
      </c>
      <c r="AE1" s="267" t="s">
        <v>3137</v>
      </c>
      <c r="AF1" s="267" t="s">
        <v>3137</v>
      </c>
      <c r="AG1" s="267" t="s">
        <v>3137</v>
      </c>
      <c r="AH1" s="267" t="s">
        <v>3137</v>
      </c>
      <c r="AI1" s="267" t="s">
        <v>3137</v>
      </c>
      <c r="AJ1" s="267" t="s">
        <v>3137</v>
      </c>
      <c r="AK1" s="339" t="s">
        <v>3524</v>
      </c>
      <c r="AL1" s="339" t="s">
        <v>3524</v>
      </c>
      <c r="AM1" s="339" t="s">
        <v>3524</v>
      </c>
      <c r="AN1" s="339" t="s">
        <v>3524</v>
      </c>
      <c r="AO1" s="339" t="s">
        <v>3524</v>
      </c>
      <c r="AP1" s="246" t="s">
        <v>3526</v>
      </c>
      <c r="AQ1" s="246" t="s">
        <v>3526</v>
      </c>
      <c r="AR1" s="246" t="s">
        <v>3526</v>
      </c>
      <c r="AS1" s="246" t="s">
        <v>3526</v>
      </c>
      <c r="AT1" s="246" t="s">
        <v>3526</v>
      </c>
      <c r="AU1" s="246" t="s">
        <v>3526</v>
      </c>
      <c r="AV1" s="246" t="s">
        <v>3526</v>
      </c>
      <c r="AW1" s="246" t="s">
        <v>3526</v>
      </c>
      <c r="AX1" s="246" t="s">
        <v>3526</v>
      </c>
      <c r="AY1" s="246" t="s">
        <v>3526</v>
      </c>
      <c r="AZ1" s="240" t="s">
        <v>3141</v>
      </c>
      <c r="BA1" s="240" t="s">
        <v>3141</v>
      </c>
      <c r="BB1" s="240" t="s">
        <v>3141</v>
      </c>
      <c r="BC1" s="240" t="s">
        <v>3141</v>
      </c>
      <c r="BD1" s="240" t="s">
        <v>3141</v>
      </c>
      <c r="BE1" s="236" t="s">
        <v>1869</v>
      </c>
      <c r="BF1" s="262" t="s">
        <v>3183</v>
      </c>
      <c r="BG1" s="262" t="s">
        <v>3184</v>
      </c>
      <c r="BH1" s="262" t="s">
        <v>3175</v>
      </c>
      <c r="BI1" s="262" t="s">
        <v>3176</v>
      </c>
      <c r="BJ1" s="262" t="s">
        <v>3177</v>
      </c>
      <c r="BK1" s="275" t="s">
        <v>3178</v>
      </c>
      <c r="BL1" s="275" t="s">
        <v>3180</v>
      </c>
      <c r="BM1" s="275" t="s">
        <v>3180</v>
      </c>
      <c r="BN1" s="240" t="s">
        <v>3525</v>
      </c>
      <c r="BO1" s="240" t="s">
        <v>3525</v>
      </c>
      <c r="BP1" s="240" t="s">
        <v>3525</v>
      </c>
      <c r="BQ1" s="240" t="s">
        <v>3525</v>
      </c>
      <c r="BR1" s="240" t="s">
        <v>3525</v>
      </c>
      <c r="BS1" s="240" t="s">
        <v>3527</v>
      </c>
      <c r="BT1" s="240" t="s">
        <v>3527</v>
      </c>
      <c r="BU1" s="240" t="s">
        <v>3527</v>
      </c>
      <c r="BV1" s="240" t="s">
        <v>3527</v>
      </c>
      <c r="BW1" s="240" t="s">
        <v>3527</v>
      </c>
      <c r="BX1" s="240" t="s">
        <v>3528</v>
      </c>
      <c r="BY1" s="240" t="s">
        <v>3528</v>
      </c>
      <c r="BZ1" s="240" t="s">
        <v>3528</v>
      </c>
      <c r="CA1" s="240" t="s">
        <v>3528</v>
      </c>
      <c r="CB1" s="240" t="s">
        <v>3528</v>
      </c>
      <c r="CC1" s="240" t="s">
        <v>3529</v>
      </c>
      <c r="CD1" s="246" t="s">
        <v>3531</v>
      </c>
      <c r="CE1" s="246" t="s">
        <v>3531</v>
      </c>
      <c r="CF1" s="246" t="s">
        <v>3531</v>
      </c>
      <c r="CG1" s="246" t="s">
        <v>3531</v>
      </c>
      <c r="CH1" s="246" t="s">
        <v>3531</v>
      </c>
      <c r="CI1" s="246" t="s">
        <v>3531</v>
      </c>
      <c r="CJ1" s="246" t="s">
        <v>3531</v>
      </c>
      <c r="CK1" s="246" t="s">
        <v>3531</v>
      </c>
      <c r="CL1" s="246" t="s">
        <v>3531</v>
      </c>
      <c r="CM1" s="246" t="s">
        <v>3531</v>
      </c>
      <c r="CN1" s="262" t="s">
        <v>3532</v>
      </c>
      <c r="CO1" s="240" t="s">
        <v>3533</v>
      </c>
      <c r="CP1" s="240" t="s">
        <v>3533</v>
      </c>
      <c r="CQ1" s="240" t="s">
        <v>3533</v>
      </c>
      <c r="CR1" s="240" t="s">
        <v>3533</v>
      </c>
      <c r="CS1" s="240" t="s">
        <v>3533</v>
      </c>
      <c r="CT1" s="349" t="s">
        <v>1386</v>
      </c>
      <c r="CU1" s="349" t="s">
        <v>1386</v>
      </c>
      <c r="CV1" s="349" t="s">
        <v>1386</v>
      </c>
      <c r="CW1" s="350" t="s">
        <v>4947</v>
      </c>
      <c r="CX1" s="350" t="s">
        <v>4947</v>
      </c>
      <c r="CY1" s="350" t="s">
        <v>4947</v>
      </c>
      <c r="CZ1" s="350" t="s">
        <v>4947</v>
      </c>
      <c r="DA1" s="350" t="s">
        <v>4947</v>
      </c>
      <c r="DB1" s="350" t="s">
        <v>4947</v>
      </c>
      <c r="DC1" s="350" t="s">
        <v>4947</v>
      </c>
      <c r="DD1" s="350" t="s">
        <v>4947</v>
      </c>
      <c r="DE1" s="350" t="s">
        <v>4947</v>
      </c>
      <c r="DF1" s="350" t="s">
        <v>4947</v>
      </c>
      <c r="DG1" s="350" t="s">
        <v>4974</v>
      </c>
      <c r="DH1" s="350" t="s">
        <v>4974</v>
      </c>
      <c r="DI1" s="350" t="s">
        <v>4974</v>
      </c>
      <c r="DJ1" s="350" t="s">
        <v>4974</v>
      </c>
      <c r="DK1" s="350" t="s">
        <v>4974</v>
      </c>
      <c r="DL1" s="350" t="s">
        <v>4974</v>
      </c>
      <c r="DM1" s="350" t="s">
        <v>4973</v>
      </c>
      <c r="DN1" s="350" t="s">
        <v>4973</v>
      </c>
      <c r="DO1" s="350" t="s">
        <v>4973</v>
      </c>
      <c r="DP1" s="350" t="s">
        <v>4973</v>
      </c>
      <c r="DQ1" s="350" t="s">
        <v>4973</v>
      </c>
      <c r="DR1" s="350" t="s">
        <v>4973</v>
      </c>
      <c r="DS1" s="350" t="s">
        <v>4972</v>
      </c>
      <c r="DT1" s="350" t="s">
        <v>4972</v>
      </c>
      <c r="DU1" s="350" t="s">
        <v>4972</v>
      </c>
      <c r="DV1" s="350" t="s">
        <v>4972</v>
      </c>
      <c r="DW1" s="350" t="s">
        <v>4972</v>
      </c>
      <c r="DX1" s="350" t="s">
        <v>4972</v>
      </c>
      <c r="DY1" s="262" t="s">
        <v>5014</v>
      </c>
      <c r="DZ1" s="262" t="s">
        <v>5014</v>
      </c>
      <c r="EA1" s="262" t="s">
        <v>5014</v>
      </c>
      <c r="EB1" s="262" t="s">
        <v>5014</v>
      </c>
      <c r="EC1" s="262" t="s">
        <v>5014</v>
      </c>
      <c r="ED1" s="262" t="s">
        <v>5014</v>
      </c>
      <c r="EE1" s="262" t="s">
        <v>5014</v>
      </c>
      <c r="EF1" s="262" t="s">
        <v>5014</v>
      </c>
      <c r="EG1" s="262" t="s">
        <v>5014</v>
      </c>
      <c r="EH1" s="262" t="s">
        <v>5014</v>
      </c>
      <c r="EI1" s="262" t="s">
        <v>5014</v>
      </c>
      <c r="EJ1" s="262" t="s">
        <v>5014</v>
      </c>
      <c r="EK1" s="262" t="s">
        <v>5014</v>
      </c>
      <c r="EL1" s="262" t="s">
        <v>5202</v>
      </c>
      <c r="EM1" s="262" t="s">
        <v>5202</v>
      </c>
      <c r="EN1" s="262" t="s">
        <v>5202</v>
      </c>
      <c r="EO1" s="262" t="s">
        <v>5202</v>
      </c>
      <c r="EP1" s="374" t="s">
        <v>1371</v>
      </c>
      <c r="EQ1" s="374" t="s">
        <v>1371</v>
      </c>
      <c r="ER1" s="330" t="s">
        <v>5237</v>
      </c>
      <c r="ES1" s="330" t="s">
        <v>5237</v>
      </c>
      <c r="ET1" s="330" t="s">
        <v>5237</v>
      </c>
      <c r="EU1" s="330"/>
      <c r="EV1" s="330"/>
    </row>
    <row r="2" spans="1:152" ht="16">
      <c r="A2" s="262" t="s">
        <v>2015</v>
      </c>
      <c r="B2" s="262" t="s">
        <v>181</v>
      </c>
      <c r="C2" s="262" t="s">
        <v>2016</v>
      </c>
      <c r="D2" s="262" t="s">
        <v>2017</v>
      </c>
      <c r="E2" s="262" t="s">
        <v>2018</v>
      </c>
      <c r="F2" s="262" t="s">
        <v>182</v>
      </c>
      <c r="G2" s="262" t="s">
        <v>2019</v>
      </c>
      <c r="H2" s="262" t="s">
        <v>2020</v>
      </c>
      <c r="I2" s="262" t="s">
        <v>2021</v>
      </c>
      <c r="J2" t="s">
        <v>3132</v>
      </c>
      <c r="K2" t="s">
        <v>3121</v>
      </c>
      <c r="L2" t="s">
        <v>3120</v>
      </c>
      <c r="M2" t="s">
        <v>3119</v>
      </c>
      <c r="N2" t="s">
        <v>3118</v>
      </c>
      <c r="O2" t="s">
        <v>3117</v>
      </c>
      <c r="P2" t="s">
        <v>3116</v>
      </c>
      <c r="Q2" t="s">
        <v>3115</v>
      </c>
      <c r="R2" t="s">
        <v>3114</v>
      </c>
      <c r="S2" t="s">
        <v>3155</v>
      </c>
      <c r="T2" t="s">
        <v>3156</v>
      </c>
      <c r="U2" s="218" t="s">
        <v>3132</v>
      </c>
      <c r="V2" s="218" t="s">
        <v>3121</v>
      </c>
      <c r="W2" s="218" t="s">
        <v>3120</v>
      </c>
      <c r="X2" s="218" t="s">
        <v>3133</v>
      </c>
      <c r="Y2" s="218" t="s">
        <v>3134</v>
      </c>
      <c r="Z2" s="218" t="s">
        <v>3135</v>
      </c>
      <c r="AA2" s="218" t="s">
        <v>3155</v>
      </c>
      <c r="AB2" s="218" t="s">
        <v>3156</v>
      </c>
      <c r="AC2" t="s">
        <v>3132</v>
      </c>
      <c r="AD2" t="s">
        <v>3121</v>
      </c>
      <c r="AE2" t="s">
        <v>3120</v>
      </c>
      <c r="AF2" t="s">
        <v>3133</v>
      </c>
      <c r="AG2" t="s">
        <v>3134</v>
      </c>
      <c r="AH2" t="s">
        <v>3135</v>
      </c>
      <c r="AI2" t="s">
        <v>3155</v>
      </c>
      <c r="AJ2" t="s">
        <v>3156</v>
      </c>
      <c r="AK2" s="273" t="s">
        <v>1711</v>
      </c>
      <c r="AL2" s="273" t="s">
        <v>1712</v>
      </c>
      <c r="AM2" s="273" t="s">
        <v>3142</v>
      </c>
      <c r="AN2" s="273" t="s">
        <v>3143</v>
      </c>
      <c r="AO2" s="273" t="s">
        <v>3144</v>
      </c>
      <c r="AP2" s="268" t="s">
        <v>3145</v>
      </c>
      <c r="AQ2" s="268" t="s">
        <v>3146</v>
      </c>
      <c r="AR2" s="268" t="s">
        <v>3147</v>
      </c>
      <c r="AS2" s="268" t="s">
        <v>3148</v>
      </c>
      <c r="AT2" s="268" t="s">
        <v>3149</v>
      </c>
      <c r="AU2" s="268" t="s">
        <v>3150</v>
      </c>
      <c r="AV2" s="268" t="s">
        <v>3151</v>
      </c>
      <c r="AW2" s="268" t="s">
        <v>3152</v>
      </c>
      <c r="AX2" s="268" t="s">
        <v>3153</v>
      </c>
      <c r="AY2" s="268" t="s">
        <v>3154</v>
      </c>
      <c r="AZ2" s="273" t="s">
        <v>1711</v>
      </c>
      <c r="BA2" s="273" t="s">
        <v>1712</v>
      </c>
      <c r="BB2" s="273" t="s">
        <v>3142</v>
      </c>
      <c r="BC2" s="273" t="s">
        <v>3143</v>
      </c>
      <c r="BD2" s="273" t="s">
        <v>3144</v>
      </c>
      <c r="BE2" s="262" t="s">
        <v>2054</v>
      </c>
      <c r="BF2" s="268" t="s">
        <v>3185</v>
      </c>
      <c r="BG2" s="268" t="s">
        <v>3186</v>
      </c>
      <c r="BH2" s="268" t="s">
        <v>3172</v>
      </c>
      <c r="BI2" s="268" t="s">
        <v>3173</v>
      </c>
      <c r="BJ2" s="268" t="s">
        <v>3174</v>
      </c>
      <c r="BK2" s="275" t="s">
        <v>3179</v>
      </c>
      <c r="BL2" s="275" t="s">
        <v>3181</v>
      </c>
      <c r="BM2" s="275" t="s">
        <v>3182</v>
      </c>
      <c r="BN2" s="273" t="s">
        <v>1711</v>
      </c>
      <c r="BO2" s="273" t="s">
        <v>1712</v>
      </c>
      <c r="BP2" s="273" t="s">
        <v>3142</v>
      </c>
      <c r="BQ2" s="273" t="s">
        <v>3143</v>
      </c>
      <c r="BR2" s="273" t="s">
        <v>3144</v>
      </c>
      <c r="BS2" s="273" t="s">
        <v>1711</v>
      </c>
      <c r="BT2" s="273" t="s">
        <v>1712</v>
      </c>
      <c r="BU2" s="273" t="s">
        <v>3142</v>
      </c>
      <c r="BV2" s="273" t="s">
        <v>3143</v>
      </c>
      <c r="BW2" s="273" t="s">
        <v>3144</v>
      </c>
      <c r="BX2" s="273" t="s">
        <v>1711</v>
      </c>
      <c r="BY2" s="273" t="s">
        <v>1712</v>
      </c>
      <c r="BZ2" s="273" t="s">
        <v>3142</v>
      </c>
      <c r="CA2" s="273" t="s">
        <v>3143</v>
      </c>
      <c r="CB2" s="273" t="s">
        <v>3144</v>
      </c>
      <c r="CC2" s="262" t="s">
        <v>3530</v>
      </c>
      <c r="CD2" s="268" t="s">
        <v>3145</v>
      </c>
      <c r="CE2" s="268" t="s">
        <v>3146</v>
      </c>
      <c r="CF2" s="268" t="s">
        <v>3147</v>
      </c>
      <c r="CG2" s="268" t="s">
        <v>3148</v>
      </c>
      <c r="CH2" s="268" t="s">
        <v>3149</v>
      </c>
      <c r="CI2" s="268" t="s">
        <v>3150</v>
      </c>
      <c r="CJ2" s="268" t="s">
        <v>3151</v>
      </c>
      <c r="CK2" s="268" t="s">
        <v>3152</v>
      </c>
      <c r="CL2" s="268" t="s">
        <v>3153</v>
      </c>
      <c r="CM2" s="268" t="s">
        <v>3154</v>
      </c>
      <c r="CN2" s="262" t="s">
        <v>3530</v>
      </c>
      <c r="CO2" s="340" t="s">
        <v>1711</v>
      </c>
      <c r="CP2" s="340" t="s">
        <v>1712</v>
      </c>
      <c r="CQ2" s="340" t="s">
        <v>3142</v>
      </c>
      <c r="CR2" s="340" t="s">
        <v>3143</v>
      </c>
      <c r="CS2" s="340" t="s">
        <v>3144</v>
      </c>
      <c r="CT2" s="348" t="s">
        <v>3704</v>
      </c>
      <c r="CU2" s="347" t="s">
        <v>3705</v>
      </c>
      <c r="CV2" s="347" t="s">
        <v>3706</v>
      </c>
      <c r="CW2" s="347" t="s">
        <v>3707</v>
      </c>
      <c r="CX2" s="347" t="s">
        <v>5010</v>
      </c>
      <c r="CY2" s="347" t="s">
        <v>3708</v>
      </c>
      <c r="CZ2" s="347" t="s">
        <v>3709</v>
      </c>
      <c r="DA2" s="347" t="s">
        <v>3710</v>
      </c>
      <c r="DB2" s="347" t="s">
        <v>3711</v>
      </c>
      <c r="DC2" s="347" t="s">
        <v>3712</v>
      </c>
      <c r="DD2" s="347" t="s">
        <v>4971</v>
      </c>
      <c r="DE2" s="347" t="s">
        <v>3713</v>
      </c>
      <c r="DF2" s="347" t="s">
        <v>4970</v>
      </c>
      <c r="DG2" s="347" t="s">
        <v>3714</v>
      </c>
      <c r="DH2" s="347" t="s">
        <v>3715</v>
      </c>
      <c r="DI2" s="347" t="s">
        <v>3716</v>
      </c>
      <c r="DJ2" s="347" t="s">
        <v>4969</v>
      </c>
      <c r="DK2" s="347" t="s">
        <v>3717</v>
      </c>
      <c r="DL2" s="347" t="s">
        <v>4968</v>
      </c>
      <c r="DM2" s="347" t="s">
        <v>4948</v>
      </c>
      <c r="DN2" s="347" t="s">
        <v>4949</v>
      </c>
      <c r="DO2" s="347" t="s">
        <v>4950</v>
      </c>
      <c r="DP2" s="347" t="s">
        <v>4967</v>
      </c>
      <c r="DQ2" s="347" t="s">
        <v>4951</v>
      </c>
      <c r="DR2" s="347" t="s">
        <v>4966</v>
      </c>
      <c r="DS2" s="347" t="s">
        <v>4960</v>
      </c>
      <c r="DT2" s="347" t="s">
        <v>4961</v>
      </c>
      <c r="DU2" s="347" t="s">
        <v>4962</v>
      </c>
      <c r="DV2" s="347" t="s">
        <v>4965</v>
      </c>
      <c r="DW2" s="347" t="s">
        <v>4963</v>
      </c>
      <c r="DX2" s="347" t="s">
        <v>4964</v>
      </c>
      <c r="DY2" t="s">
        <v>3665</v>
      </c>
      <c r="DZ2" t="s">
        <v>3666</v>
      </c>
      <c r="EA2" t="s">
        <v>1689</v>
      </c>
      <c r="EB2" t="s">
        <v>5011</v>
      </c>
      <c r="EC2" t="s">
        <v>5012</v>
      </c>
      <c r="ED2" t="s">
        <v>5013</v>
      </c>
      <c r="EE2" s="347" t="s">
        <v>3665</v>
      </c>
      <c r="EF2" s="347" t="s">
        <v>3666</v>
      </c>
      <c r="EG2" s="347" t="s">
        <v>1689</v>
      </c>
      <c r="EH2" s="347" t="s">
        <v>5011</v>
      </c>
      <c r="EI2" s="347" t="s">
        <v>5012</v>
      </c>
      <c r="EJ2" s="347" t="s">
        <v>5013</v>
      </c>
      <c r="EK2" s="262" t="s">
        <v>322</v>
      </c>
      <c r="EL2" s="262" t="s">
        <v>5201</v>
      </c>
      <c r="EM2" s="262" t="s">
        <v>5203</v>
      </c>
      <c r="EN2" s="262" t="s">
        <v>5204</v>
      </c>
      <c r="EO2" s="262" t="s">
        <v>5205</v>
      </c>
      <c r="EP2" s="375" t="s">
        <v>5242</v>
      </c>
      <c r="EQ2" s="375" t="s">
        <v>5240</v>
      </c>
      <c r="ER2" s="330" t="s">
        <v>5238</v>
      </c>
      <c r="ES2" s="262" t="s">
        <v>5248</v>
      </c>
      <c r="ET2" s="262" t="s">
        <v>5247</v>
      </c>
    </row>
    <row r="3" spans="1:152" ht="16">
      <c r="A3" s="262">
        <v>8</v>
      </c>
      <c r="B3" s="262">
        <v>8</v>
      </c>
      <c r="C3" s="262" t="s">
        <v>3024</v>
      </c>
      <c r="D3" s="262" t="s">
        <v>3037</v>
      </c>
      <c r="E3" s="262" t="s">
        <v>187</v>
      </c>
      <c r="F3" s="262" t="s">
        <v>187</v>
      </c>
      <c r="G3" s="262" t="s">
        <v>3038</v>
      </c>
      <c r="H3" s="262" t="s">
        <v>3015</v>
      </c>
      <c r="I3" s="262">
        <f>Z11states!I3/SUM(Z11states!I$3:'Z11states'!I$18)</f>
        <v>0.12819098287562536</v>
      </c>
      <c r="U3" s="262">
        <v>284238</v>
      </c>
      <c r="V3" s="262">
        <v>234588</v>
      </c>
      <c r="W3" s="262">
        <v>1007259</v>
      </c>
      <c r="X3" s="262">
        <v>378658</v>
      </c>
      <c r="Y3" s="262">
        <v>312432</v>
      </c>
      <c r="Z3" s="262">
        <v>179684</v>
      </c>
      <c r="AA3" s="262">
        <v>158675</v>
      </c>
      <c r="AB3" s="262">
        <v>0</v>
      </c>
      <c r="AC3" s="262">
        <f>Z11states!GN3</f>
        <v>83604</v>
      </c>
      <c r="AD3" s="262">
        <f>Z11states!GO3</f>
        <v>28850</v>
      </c>
      <c r="AE3" s="262">
        <f>Z11states!GP3</f>
        <v>0</v>
      </c>
      <c r="AF3" s="262">
        <f>Z11states!GQ3+Z11states!GR3</f>
        <v>0</v>
      </c>
      <c r="AG3" s="262">
        <f>Z11states!GS3+Z11states!GT3</f>
        <v>0</v>
      </c>
      <c r="AH3" s="262">
        <f>Z11states!GU3+Z11states!GV3</f>
        <v>0</v>
      </c>
      <c r="AI3" s="262">
        <f>ROUND(Z11states!GW3/2*11,0)</f>
        <v>0</v>
      </c>
      <c r="AJ3" s="262">
        <v>0</v>
      </c>
      <c r="DY3">
        <v>295127</v>
      </c>
      <c r="DZ3">
        <v>158213</v>
      </c>
      <c r="EA3">
        <v>1777</v>
      </c>
      <c r="EB3">
        <v>14706</v>
      </c>
      <c r="EC3">
        <v>5007</v>
      </c>
      <c r="ED3">
        <v>5265</v>
      </c>
      <c r="EE3" s="262">
        <v>0.61472625209593934</v>
      </c>
      <c r="EF3" s="262">
        <v>0.32954519418031847</v>
      </c>
      <c r="EG3" s="262">
        <v>3.7013507743259145E-3</v>
      </c>
      <c r="EH3" s="262">
        <v>3.063143752798925E-2</v>
      </c>
      <c r="EI3" s="262">
        <v>1.0429185890292547E-2</v>
      </c>
      <c r="EJ3" s="262">
        <v>1.0966579531134463E-2</v>
      </c>
      <c r="EK3" s="262">
        <v>480095</v>
      </c>
      <c r="EL3" s="262">
        <v>10100000</v>
      </c>
      <c r="EM3" s="262">
        <v>0.93</v>
      </c>
      <c r="EN3" s="262">
        <v>14918</v>
      </c>
      <c r="EO3" s="262">
        <v>477</v>
      </c>
      <c r="EP3" s="262">
        <f>Z11states!CY3/SUM(Z11states!CY$3:CY$18)</f>
        <v>0.13074006223937398</v>
      </c>
      <c r="EQ3" s="262">
        <v>1</v>
      </c>
      <c r="ER3" s="262">
        <v>0.6869925481865069</v>
      </c>
      <c r="ES3" s="262">
        <v>4.0922613731483939E-2</v>
      </c>
      <c r="ET3" s="262">
        <v>461141</v>
      </c>
    </row>
    <row r="4" spans="1:152" ht="16">
      <c r="A4" s="262">
        <v>9</v>
      </c>
      <c r="B4" s="262">
        <v>9</v>
      </c>
      <c r="C4" s="262" t="s">
        <v>53</v>
      </c>
      <c r="D4" s="262" t="s">
        <v>3039</v>
      </c>
      <c r="E4" s="262" t="s">
        <v>188</v>
      </c>
      <c r="F4" s="262" t="s">
        <v>188</v>
      </c>
      <c r="G4" s="262" t="s">
        <v>3040</v>
      </c>
      <c r="H4" s="262" t="s">
        <v>3015</v>
      </c>
      <c r="I4" s="262">
        <f>Z11states!I4/SUM(Z11states!I$3:'Z11states'!I$18)</f>
        <v>0.1592094709093636</v>
      </c>
      <c r="U4" s="262">
        <v>273351</v>
      </c>
      <c r="V4" s="262">
        <v>247003</v>
      </c>
      <c r="W4" s="262">
        <v>1231779</v>
      </c>
      <c r="X4" s="262">
        <v>512918</v>
      </c>
      <c r="Y4" s="262">
        <v>448703</v>
      </c>
      <c r="Z4" s="262">
        <v>249879</v>
      </c>
      <c r="AA4" s="262">
        <v>269649</v>
      </c>
      <c r="AB4" s="262">
        <v>0</v>
      </c>
      <c r="DY4">
        <v>425989</v>
      </c>
      <c r="DZ4">
        <v>244496</v>
      </c>
      <c r="EA4">
        <v>2568</v>
      </c>
      <c r="EB4">
        <v>22626</v>
      </c>
      <c r="EC4">
        <v>6461</v>
      </c>
      <c r="ED4">
        <v>7338</v>
      </c>
      <c r="EE4" s="262">
        <v>0.60042594696382412</v>
      </c>
      <c r="EF4" s="262">
        <v>0.3446139274226967</v>
      </c>
      <c r="EG4" s="262">
        <v>3.6195625516224606E-3</v>
      </c>
      <c r="EH4" s="262">
        <v>3.1891052294785741E-2</v>
      </c>
      <c r="EI4" s="262">
        <v>9.1066953450283164E-3</v>
      </c>
      <c r="EJ4" s="262">
        <v>1.0342815422042686E-2</v>
      </c>
      <c r="EK4" s="262">
        <v>709478</v>
      </c>
      <c r="EL4" s="262">
        <v>13280000</v>
      </c>
      <c r="EM4" s="262">
        <v>1.03</v>
      </c>
      <c r="EN4" s="262">
        <v>14440</v>
      </c>
      <c r="EO4" s="262">
        <v>509</v>
      </c>
      <c r="EP4" s="262">
        <f>Z11states!CY4/SUM(Z11states!CY$3:CY$18)</f>
        <v>0.1545644491172341</v>
      </c>
      <c r="EQ4" s="262">
        <v>1</v>
      </c>
      <c r="ER4" s="262">
        <v>0.74523135473874569</v>
      </c>
      <c r="ES4" s="262">
        <v>3.9378175307149807E-2</v>
      </c>
      <c r="ET4" s="262">
        <v>670469</v>
      </c>
    </row>
    <row r="5" spans="1:152" ht="16">
      <c r="A5" s="262">
        <v>11</v>
      </c>
      <c r="B5" s="262">
        <v>11</v>
      </c>
      <c r="C5" s="262" t="s">
        <v>3028</v>
      </c>
      <c r="D5" s="262" t="s">
        <v>3043</v>
      </c>
      <c r="E5" s="262" t="s">
        <v>200</v>
      </c>
      <c r="F5" s="262" t="s">
        <v>200</v>
      </c>
      <c r="G5" s="262" t="s">
        <v>3044</v>
      </c>
      <c r="H5" s="262" t="s">
        <v>3015</v>
      </c>
      <c r="I5" s="262">
        <f>Z11states!I5/SUM(Z11states!I$3:'Z11states'!I$18)</f>
        <v>1.6765016341819088E-2</v>
      </c>
      <c r="U5" s="262">
        <v>50337</v>
      </c>
      <c r="V5" s="262">
        <v>80919</v>
      </c>
      <c r="W5" s="262">
        <v>86481</v>
      </c>
      <c r="X5" s="262">
        <v>38787</v>
      </c>
      <c r="Y5" s="262">
        <v>36835</v>
      </c>
      <c r="Z5" s="262">
        <v>19779</v>
      </c>
      <c r="AA5" s="262">
        <v>22550</v>
      </c>
      <c r="AB5" s="262">
        <v>0</v>
      </c>
      <c r="DY5">
        <v>53414</v>
      </c>
      <c r="DZ5">
        <v>21165</v>
      </c>
      <c r="EA5">
        <v>469</v>
      </c>
      <c r="EB5">
        <v>3869</v>
      </c>
      <c r="EC5">
        <v>993</v>
      </c>
      <c r="ED5">
        <v>1174</v>
      </c>
      <c r="EE5" s="262">
        <v>0.65874895170440528</v>
      </c>
      <c r="EF5" s="262">
        <v>0.2610256030782892</v>
      </c>
      <c r="EG5" s="262">
        <v>5.7841251048295593E-3</v>
      </c>
      <c r="EH5" s="262">
        <v>4.7715948892506535E-2</v>
      </c>
      <c r="EI5" s="262">
        <v>1.224655912387154E-2</v>
      </c>
      <c r="EJ5" s="262">
        <v>1.4478812096097873E-2</v>
      </c>
      <c r="EK5" s="262">
        <v>81084</v>
      </c>
      <c r="EL5" s="262">
        <v>3167000</v>
      </c>
      <c r="EM5" s="262">
        <v>0.9</v>
      </c>
      <c r="EN5" s="262">
        <v>14313</v>
      </c>
      <c r="EO5" s="262">
        <v>671</v>
      </c>
      <c r="EP5" s="262">
        <f>Z11states!CY5/SUM(Z11states!CY$3:CY$18)</f>
        <v>4.1046816146870072E-2</v>
      </c>
      <c r="EQ5" s="262">
        <v>1</v>
      </c>
      <c r="ER5" s="262">
        <v>0.2507871773675025</v>
      </c>
      <c r="ES5" s="262">
        <v>3.0752800985473699E-2</v>
      </c>
      <c r="ET5" s="262">
        <v>136516</v>
      </c>
    </row>
    <row r="6" spans="1:152" ht="16">
      <c r="A6" s="262">
        <v>12</v>
      </c>
      <c r="B6" s="262">
        <v>12</v>
      </c>
      <c r="C6" s="262" t="s">
        <v>3029</v>
      </c>
      <c r="D6" s="262" t="s">
        <v>3045</v>
      </c>
      <c r="E6" s="262" t="s">
        <v>201</v>
      </c>
      <c r="F6" s="262" t="s">
        <v>201</v>
      </c>
      <c r="G6" s="262" t="s">
        <v>3046</v>
      </c>
      <c r="H6" s="262" t="s">
        <v>3015</v>
      </c>
      <c r="I6" s="262">
        <f>Z11states!I6/SUM(Z11states!I$3:'Z11states'!I$18)</f>
        <v>3.4157060085449067E-2</v>
      </c>
      <c r="U6" s="262">
        <v>115531</v>
      </c>
      <c r="V6" s="262">
        <v>155900</v>
      </c>
      <c r="W6" s="262">
        <v>100660</v>
      </c>
      <c r="X6" s="262">
        <v>61857</v>
      </c>
      <c r="Y6" s="262">
        <v>131078</v>
      </c>
      <c r="Z6" s="262">
        <v>70998</v>
      </c>
      <c r="AA6" s="262">
        <v>56744</v>
      </c>
      <c r="AB6" s="262">
        <v>0</v>
      </c>
      <c r="DY6">
        <v>48009</v>
      </c>
      <c r="DZ6">
        <v>16269</v>
      </c>
      <c r="EA6">
        <v>354</v>
      </c>
      <c r="EB6">
        <v>1938</v>
      </c>
      <c r="EC6">
        <v>513</v>
      </c>
      <c r="ED6">
        <v>694</v>
      </c>
      <c r="EE6" s="262">
        <v>0.70833763666140426</v>
      </c>
      <c r="EF6" s="262">
        <v>0.24003718075453326</v>
      </c>
      <c r="EG6" s="262">
        <v>5.2230107558611325E-3</v>
      </c>
      <c r="EH6" s="262">
        <v>2.8593770748188915E-2</v>
      </c>
      <c r="EI6" s="262">
        <v>7.5689393156970651E-3</v>
      </c>
      <c r="EJ6" s="262">
        <v>1.0239461764315328E-2</v>
      </c>
      <c r="EK6" s="262">
        <v>67777</v>
      </c>
      <c r="EL6" s="262">
        <v>2512000</v>
      </c>
      <c r="EM6" s="262">
        <v>1.01</v>
      </c>
      <c r="EN6" s="262">
        <v>17419</v>
      </c>
      <c r="EO6" s="262">
        <v>508</v>
      </c>
      <c r="EP6" s="262">
        <f>Z11states!CY6/SUM(Z11states!CY$3:CY$18)</f>
        <v>3.0616881833320602E-2</v>
      </c>
      <c r="EQ6" s="262">
        <v>1</v>
      </c>
      <c r="ER6" s="262">
        <v>0.84843869603301747</v>
      </c>
      <c r="ES6" s="262">
        <v>4.6403345340610891E-3</v>
      </c>
      <c r="ET6" s="262">
        <v>107515</v>
      </c>
    </row>
    <row r="7" spans="1:152" ht="16">
      <c r="A7" s="262">
        <v>4</v>
      </c>
      <c r="B7" s="262">
        <v>4</v>
      </c>
      <c r="C7" s="262" t="s">
        <v>3020</v>
      </c>
      <c r="D7" s="262" t="s">
        <v>3024</v>
      </c>
      <c r="E7" s="262" t="s">
        <v>193</v>
      </c>
      <c r="F7" s="262" t="s">
        <v>193</v>
      </c>
      <c r="G7" s="262" t="s">
        <v>3025</v>
      </c>
      <c r="H7" s="262" t="s">
        <v>3015</v>
      </c>
      <c r="I7" s="262">
        <f>Z11states!I7/SUM(Z11states!I$3:'Z11states'!I$18)</f>
        <v>7.3915247879548169E-3</v>
      </c>
      <c r="U7" s="262">
        <v>18729</v>
      </c>
      <c r="V7" s="262">
        <v>26055</v>
      </c>
      <c r="W7" s="262">
        <v>64832</v>
      </c>
      <c r="X7" s="262">
        <v>12462</v>
      </c>
      <c r="Y7" s="262">
        <v>10218</v>
      </c>
      <c r="Z7" s="262">
        <v>6620</v>
      </c>
      <c r="AA7" s="262">
        <v>5231</v>
      </c>
      <c r="AB7" s="262">
        <v>0</v>
      </c>
      <c r="DY7">
        <v>12501</v>
      </c>
      <c r="DZ7">
        <v>6679</v>
      </c>
      <c r="EA7">
        <v>83</v>
      </c>
      <c r="EB7">
        <v>835</v>
      </c>
      <c r="EC7">
        <v>186</v>
      </c>
      <c r="ED7">
        <v>152</v>
      </c>
      <c r="EE7" s="262">
        <v>0.61171462125660603</v>
      </c>
      <c r="EF7" s="262">
        <v>0.32682521041299667</v>
      </c>
      <c r="EG7" s="262">
        <v>4.0614601683303976E-3</v>
      </c>
      <c r="EH7" s="262">
        <v>4.08592679585046E-2</v>
      </c>
      <c r="EI7" s="262">
        <v>9.1015854374633005E-3</v>
      </c>
      <c r="EJ7" s="262">
        <v>7.4378547660990408E-3</v>
      </c>
      <c r="EK7" s="262">
        <v>20436</v>
      </c>
      <c r="EL7" s="262">
        <v>707000</v>
      </c>
      <c r="EM7" s="262">
        <v>1.05</v>
      </c>
      <c r="EN7" s="262">
        <v>13927</v>
      </c>
      <c r="EO7" s="262">
        <v>792</v>
      </c>
      <c r="EP7" s="262">
        <f>Z11states!CY7/SUM(Z11states!CY$3:CY$18)</f>
        <v>8.1144872751958835E-3</v>
      </c>
      <c r="EQ7" s="262">
        <v>1</v>
      </c>
      <c r="ER7" s="262">
        <v>4.9517661299196714E-2</v>
      </c>
      <c r="ES7" s="262">
        <v>7.7126768426860918E-3</v>
      </c>
      <c r="ET7" s="262">
        <v>1350</v>
      </c>
    </row>
    <row r="8" spans="1:152" ht="16">
      <c r="A8" s="262">
        <v>2</v>
      </c>
      <c r="B8" s="262">
        <v>2</v>
      </c>
      <c r="C8" s="262" t="s">
        <v>3016</v>
      </c>
      <c r="D8" s="262" t="s">
        <v>3016</v>
      </c>
      <c r="E8" s="262" t="s">
        <v>194</v>
      </c>
      <c r="F8" s="262" t="s">
        <v>194</v>
      </c>
      <c r="G8" s="262" t="s">
        <v>3017</v>
      </c>
      <c r="H8" s="262" t="s">
        <v>3015</v>
      </c>
      <c r="I8" s="262">
        <f>Z11states!I8/SUM(Z11states!I$3:'Z11states'!I$18)</f>
        <v>1.3027161463598747E-2</v>
      </c>
      <c r="U8" s="262">
        <v>24875</v>
      </c>
      <c r="V8" s="262">
        <v>35566</v>
      </c>
      <c r="W8" s="262">
        <v>117670</v>
      </c>
      <c r="X8" s="262">
        <v>28129</v>
      </c>
      <c r="Y8" s="262">
        <v>21868</v>
      </c>
      <c r="Z8" s="262">
        <v>14968</v>
      </c>
      <c r="AA8" s="262">
        <v>18876</v>
      </c>
      <c r="AB8" s="262">
        <v>0</v>
      </c>
      <c r="DY8">
        <v>83674</v>
      </c>
      <c r="DZ8">
        <v>49451</v>
      </c>
      <c r="EA8">
        <v>225</v>
      </c>
      <c r="EB8">
        <v>3885</v>
      </c>
      <c r="EC8">
        <v>876</v>
      </c>
      <c r="ED8">
        <v>1126</v>
      </c>
      <c r="EE8" s="262">
        <v>0.60094658747315732</v>
      </c>
      <c r="EF8" s="262">
        <v>0.35515703440895741</v>
      </c>
      <c r="EG8" s="262">
        <v>1.6159497834627289E-3</v>
      </c>
      <c r="EH8" s="262">
        <v>2.7902066261123119E-2</v>
      </c>
      <c r="EI8" s="262">
        <v>6.2914311569482254E-3</v>
      </c>
      <c r="EJ8" s="262">
        <v>8.0869309163512579E-3</v>
      </c>
      <c r="EK8" s="262">
        <v>139237</v>
      </c>
      <c r="EL8" s="262">
        <v>1692000</v>
      </c>
      <c r="EM8" s="262">
        <v>0.95</v>
      </c>
      <c r="EN8" s="262">
        <v>13682</v>
      </c>
      <c r="EO8" s="262">
        <v>668</v>
      </c>
      <c r="EP8" s="262">
        <f>Z11states!CY8/SUM(Z11states!CY$3:CY$18)</f>
        <v>2.1277846450985405E-2</v>
      </c>
      <c r="EQ8" s="262">
        <v>1</v>
      </c>
      <c r="ER8" s="262">
        <v>0.35653596219467487</v>
      </c>
      <c r="ES8" s="262">
        <v>1.3691528993152775E-2</v>
      </c>
      <c r="ET8" s="262">
        <v>88499</v>
      </c>
    </row>
    <row r="9" spans="1:152" ht="16">
      <c r="A9" s="262">
        <v>6</v>
      </c>
      <c r="B9" s="262">
        <v>6</v>
      </c>
      <c r="C9" s="262" t="s">
        <v>3022</v>
      </c>
      <c r="D9" s="262" t="s">
        <v>3032</v>
      </c>
      <c r="E9" s="262" t="s">
        <v>191</v>
      </c>
      <c r="F9" s="262" t="s">
        <v>191</v>
      </c>
      <c r="G9" s="262" t="s">
        <v>3033</v>
      </c>
      <c r="H9" s="262" t="s">
        <v>3015</v>
      </c>
      <c r="I9" s="262">
        <f>Z11states!I9/SUM(Z11states!I$3:'Z11states'!I$18)</f>
        <v>7.3966139357672392E-2</v>
      </c>
      <c r="U9" s="262">
        <v>193850</v>
      </c>
      <c r="V9" s="262">
        <v>138660</v>
      </c>
      <c r="W9" s="262">
        <v>623788</v>
      </c>
      <c r="X9" s="262">
        <v>192951</v>
      </c>
      <c r="Y9" s="262">
        <v>151305</v>
      </c>
      <c r="Z9" s="262">
        <v>87744</v>
      </c>
      <c r="AA9" s="262">
        <v>62343</v>
      </c>
      <c r="AB9" s="262">
        <v>0</v>
      </c>
      <c r="DY9">
        <v>227929</v>
      </c>
      <c r="DZ9">
        <v>121381</v>
      </c>
      <c r="EA9">
        <v>1407</v>
      </c>
      <c r="EB9">
        <v>8155</v>
      </c>
      <c r="EC9">
        <v>2605</v>
      </c>
      <c r="ED9">
        <v>4696</v>
      </c>
      <c r="EE9" s="262">
        <v>0.62246260647289664</v>
      </c>
      <c r="EF9" s="262">
        <v>0.33148539078522993</v>
      </c>
      <c r="EG9" s="262">
        <v>3.8424460569184511E-3</v>
      </c>
      <c r="EH9" s="262">
        <v>2.2270893812487539E-2</v>
      </c>
      <c r="EI9" s="262">
        <v>7.1141236519350146E-3</v>
      </c>
      <c r="EJ9" s="262">
        <v>1.2824539220532371E-2</v>
      </c>
      <c r="EK9" s="262">
        <v>366173</v>
      </c>
      <c r="EL9" s="262">
        <v>5442000</v>
      </c>
      <c r="EM9" s="262">
        <v>0.88</v>
      </c>
      <c r="EN9" s="262">
        <v>14446</v>
      </c>
      <c r="EO9" s="262">
        <v>375</v>
      </c>
      <c r="EP9" s="262">
        <f>Z11states!CY9/SUM(Z11states!CY$3:CY$18)</f>
        <v>7.4452265594773678E-2</v>
      </c>
      <c r="EQ9" s="262">
        <v>1</v>
      </c>
      <c r="ER9" s="262">
        <v>0.28148812842481008</v>
      </c>
      <c r="ES9" s="262">
        <v>5.3494836695513956E-2</v>
      </c>
      <c r="ET9" s="262">
        <v>426622</v>
      </c>
    </row>
    <row r="10" spans="1:152" ht="16">
      <c r="A10" s="262">
        <v>13</v>
      </c>
      <c r="B10" s="262">
        <v>13</v>
      </c>
      <c r="C10" s="262" t="s">
        <v>3030</v>
      </c>
      <c r="D10" s="262" t="s">
        <v>3047</v>
      </c>
      <c r="E10" s="262" t="s">
        <v>203</v>
      </c>
      <c r="F10" s="262" t="s">
        <v>203</v>
      </c>
      <c r="G10" s="262" t="s">
        <v>3048</v>
      </c>
      <c r="H10" s="262" t="s">
        <v>3015</v>
      </c>
      <c r="I10" s="262">
        <f>Z11states!I10/SUM(Z11states!I$3:'Z11states'!I$18)</f>
        <v>2.0566815860257815E-2</v>
      </c>
      <c r="U10" s="262">
        <v>78547</v>
      </c>
      <c r="V10" s="262">
        <v>67330</v>
      </c>
      <c r="W10" s="262">
        <v>79197</v>
      </c>
      <c r="X10" s="262">
        <v>37263</v>
      </c>
      <c r="Y10" s="262">
        <v>83192</v>
      </c>
      <c r="Z10" s="262">
        <v>38606</v>
      </c>
      <c r="AA10" s="262">
        <v>27737</v>
      </c>
      <c r="AB10" s="262">
        <v>0</v>
      </c>
      <c r="DY10">
        <v>27027</v>
      </c>
      <c r="DZ10">
        <v>10665</v>
      </c>
      <c r="EA10">
        <v>221</v>
      </c>
      <c r="EB10">
        <v>1074</v>
      </c>
      <c r="EC10">
        <v>225</v>
      </c>
      <c r="ED10">
        <v>239</v>
      </c>
      <c r="EE10" s="262">
        <v>0.68507769131327467</v>
      </c>
      <c r="EF10" s="262">
        <v>0.27033535271602749</v>
      </c>
      <c r="EG10" s="262">
        <v>5.6018858837545305E-3</v>
      </c>
      <c r="EH10" s="262">
        <v>2.7223644521051429E-2</v>
      </c>
      <c r="EI10" s="262">
        <v>5.7032774834604952E-3</v>
      </c>
      <c r="EJ10" s="262">
        <v>6.0581480824313709E-3</v>
      </c>
      <c r="EK10" s="262">
        <v>39451</v>
      </c>
      <c r="EL10" s="262">
        <v>1469000</v>
      </c>
      <c r="EM10" s="262">
        <v>0.91</v>
      </c>
      <c r="EN10" s="262">
        <v>14377</v>
      </c>
      <c r="EO10" s="262">
        <v>472</v>
      </c>
      <c r="EP10" s="262">
        <f>Z11states!CY10/SUM(Z11states!CY$3:CY$18)</f>
        <v>2.0072086525573615E-2</v>
      </c>
      <c r="EQ10" s="262">
        <v>1</v>
      </c>
      <c r="ER10" s="262">
        <v>0.44055405925355906</v>
      </c>
      <c r="ES10" s="262">
        <v>1.1229247329043492E-2</v>
      </c>
      <c r="ET10" s="262">
        <v>37785</v>
      </c>
    </row>
    <row r="11" spans="1:152" ht="16">
      <c r="A11" s="262">
        <v>3</v>
      </c>
      <c r="B11" s="262">
        <v>3</v>
      </c>
      <c r="C11" s="262" t="s">
        <v>3018</v>
      </c>
      <c r="D11" s="262" t="s">
        <v>3018</v>
      </c>
      <c r="E11" s="262" t="s">
        <v>195</v>
      </c>
      <c r="F11" s="262" t="s">
        <v>195</v>
      </c>
      <c r="G11" s="262" t="s">
        <v>3019</v>
      </c>
      <c r="H11" s="262" t="s">
        <v>3015</v>
      </c>
      <c r="I11" s="262">
        <f>Z11states!I11/SUM(Z11states!I$3:'Z11states'!I$18)</f>
        <v>0.11721908670354177</v>
      </c>
      <c r="U11" s="262">
        <v>253155</v>
      </c>
      <c r="V11" s="262">
        <v>203850</v>
      </c>
      <c r="W11" s="262">
        <v>920337</v>
      </c>
      <c r="X11" s="262">
        <v>295269</v>
      </c>
      <c r="Y11" s="262">
        <v>345264</v>
      </c>
      <c r="Z11" s="262">
        <v>174193</v>
      </c>
      <c r="AA11" s="262">
        <v>143132</v>
      </c>
      <c r="AB11" s="262">
        <v>0</v>
      </c>
      <c r="DY11">
        <v>224027</v>
      </c>
      <c r="DZ11">
        <v>112791</v>
      </c>
      <c r="EA11">
        <v>2030</v>
      </c>
      <c r="EB11">
        <v>6448</v>
      </c>
      <c r="EC11">
        <v>3248</v>
      </c>
      <c r="ED11">
        <v>2930</v>
      </c>
      <c r="EE11" s="262">
        <v>0.63739280857190006</v>
      </c>
      <c r="EF11" s="262">
        <v>0.32090851670393827</v>
      </c>
      <c r="EG11" s="262">
        <v>5.7756761524323276E-3</v>
      </c>
      <c r="EH11" s="262">
        <v>1.8345595975804752E-2</v>
      </c>
      <c r="EI11" s="262">
        <v>9.2410818438917238E-3</v>
      </c>
      <c r="EJ11" s="262">
        <v>8.3363207520328678E-3</v>
      </c>
      <c r="EK11" s="262">
        <v>351474</v>
      </c>
      <c r="EL11" s="262">
        <v>8216000</v>
      </c>
      <c r="EM11" s="262">
        <v>1.04</v>
      </c>
      <c r="EN11" s="262">
        <v>14863</v>
      </c>
      <c r="EO11" s="262">
        <v>626</v>
      </c>
      <c r="EP11" s="262">
        <f>Z11states!CY11/SUM(Z11states!CY$3:CY$18)</f>
        <v>9.6970356450705272E-2</v>
      </c>
      <c r="EQ11" s="262">
        <v>1</v>
      </c>
      <c r="ER11" s="262">
        <v>0.74166403037013606</v>
      </c>
      <c r="ES11" s="262">
        <v>2.5050931059046478E-2</v>
      </c>
      <c r="ET11" s="262">
        <v>457158</v>
      </c>
    </row>
    <row r="12" spans="1:152" ht="16">
      <c r="A12" s="262">
        <v>5</v>
      </c>
      <c r="B12" s="262">
        <v>5</v>
      </c>
      <c r="C12" s="262" t="s">
        <v>3021</v>
      </c>
      <c r="D12" s="262" t="s">
        <v>53</v>
      </c>
      <c r="E12" s="262" t="s">
        <v>192</v>
      </c>
      <c r="F12" s="262" t="s">
        <v>192</v>
      </c>
      <c r="G12" s="262" t="s">
        <v>3026</v>
      </c>
      <c r="H12" s="262" t="s">
        <v>3015</v>
      </c>
      <c r="I12" s="262">
        <f>Z11states!I12/SUM(Z11states!I$3:'Z11states'!I$18)</f>
        <v>0.20514434102088833</v>
      </c>
      <c r="U12" s="262">
        <v>445226</v>
      </c>
      <c r="V12" s="262">
        <v>425204</v>
      </c>
      <c r="W12" s="262">
        <v>1708583</v>
      </c>
      <c r="X12" s="262">
        <v>510225</v>
      </c>
      <c r="Y12" s="262">
        <v>468692</v>
      </c>
      <c r="Z12" s="262">
        <v>273497</v>
      </c>
      <c r="AA12" s="262">
        <v>277426</v>
      </c>
      <c r="AB12" s="262">
        <v>0</v>
      </c>
      <c r="DY12">
        <v>437940</v>
      </c>
      <c r="DZ12">
        <v>199297</v>
      </c>
      <c r="EA12">
        <v>4045</v>
      </c>
      <c r="EB12">
        <v>20407</v>
      </c>
      <c r="EC12">
        <v>6216</v>
      </c>
      <c r="ED12">
        <v>5993</v>
      </c>
      <c r="EE12" s="262">
        <v>0.64986095818655054</v>
      </c>
      <c r="EF12" s="262">
        <v>0.29573763388524671</v>
      </c>
      <c r="EG12" s="262">
        <v>6.0023920533968048E-3</v>
      </c>
      <c r="EH12" s="262">
        <v>3.0282030811784572E-2</v>
      </c>
      <c r="EI12" s="262">
        <v>9.2239478378033472E-3</v>
      </c>
      <c r="EJ12" s="262">
        <v>8.8930372252180589E-3</v>
      </c>
      <c r="EK12" s="262">
        <v>673898</v>
      </c>
      <c r="EL12" s="262">
        <v>15863000</v>
      </c>
      <c r="EM12" s="262">
        <v>0.89</v>
      </c>
      <c r="EN12" s="262">
        <v>13094</v>
      </c>
      <c r="EO12" s="262">
        <v>511</v>
      </c>
      <c r="EP12" s="262">
        <f>Z11states!CY12/SUM(Z11states!CY$3:CY$18)</f>
        <v>0.21865417848101901</v>
      </c>
      <c r="EQ12" s="262">
        <v>1</v>
      </c>
      <c r="ER12" s="262">
        <v>0.75111810371826648</v>
      </c>
      <c r="ES12" s="262">
        <v>5.4419066570280623E-2</v>
      </c>
      <c r="ET12" s="262">
        <v>813020</v>
      </c>
    </row>
    <row r="13" spans="1:152" ht="16">
      <c r="A13" s="262">
        <v>7</v>
      </c>
      <c r="B13" s="262">
        <v>7</v>
      </c>
      <c r="C13" s="262" t="s">
        <v>3023</v>
      </c>
      <c r="D13" s="262" t="s">
        <v>3035</v>
      </c>
      <c r="E13" s="262" t="s">
        <v>190</v>
      </c>
      <c r="F13" s="262" t="s">
        <v>190</v>
      </c>
      <c r="G13" s="262" t="s">
        <v>3036</v>
      </c>
      <c r="H13" s="262" t="s">
        <v>3015</v>
      </c>
      <c r="I13" s="262">
        <f>Z11states!I13/SUM(Z11states!I$3:'Z11states'!I$18)</f>
        <v>6.2542878580543138E-2</v>
      </c>
      <c r="U13" s="262">
        <v>181833</v>
      </c>
      <c r="V13" s="262">
        <v>123453</v>
      </c>
      <c r="W13" s="262">
        <v>462714</v>
      </c>
      <c r="X13" s="262">
        <v>168152</v>
      </c>
      <c r="Y13" s="262">
        <v>148486</v>
      </c>
      <c r="Z13" s="262">
        <v>84330</v>
      </c>
      <c r="AA13" s="262">
        <v>79789</v>
      </c>
      <c r="AB13" s="262">
        <v>0</v>
      </c>
      <c r="DY13">
        <v>89454</v>
      </c>
      <c r="DZ13">
        <v>37957</v>
      </c>
      <c r="EA13">
        <v>538</v>
      </c>
      <c r="EB13">
        <v>3661</v>
      </c>
      <c r="EC13">
        <v>1322</v>
      </c>
      <c r="ED13">
        <v>1157</v>
      </c>
      <c r="EE13" s="262">
        <v>0.66712407430885456</v>
      </c>
      <c r="EF13" s="262">
        <v>0.28307318273683896</v>
      </c>
      <c r="EG13" s="262">
        <v>4.0122605135395149E-3</v>
      </c>
      <c r="EH13" s="262">
        <v>2.7302761598639709E-2</v>
      </c>
      <c r="EI13" s="262">
        <v>9.8591234180283246E-3</v>
      </c>
      <c r="EJ13" s="262">
        <v>8.6285974240989192E-3</v>
      </c>
      <c r="EK13" s="262">
        <v>134089</v>
      </c>
      <c r="EL13" s="262">
        <v>3495000</v>
      </c>
      <c r="EM13" s="262">
        <v>0.86</v>
      </c>
      <c r="EN13" s="262">
        <v>14040</v>
      </c>
      <c r="EO13" s="262">
        <v>393</v>
      </c>
      <c r="EP13" s="262">
        <f>Z11states!CY13/SUM(Z11states!CY$3:CY$18)</f>
        <v>4.9742029039098454E-2</v>
      </c>
      <c r="EQ13" s="262">
        <v>1</v>
      </c>
      <c r="ER13" s="262">
        <v>0.87971642350236612</v>
      </c>
      <c r="ES13" s="262">
        <v>5.983149155071925E-3</v>
      </c>
      <c r="ET13" s="262">
        <v>241849</v>
      </c>
    </row>
    <row r="14" spans="1:152" ht="16">
      <c r="A14" s="262">
        <v>10</v>
      </c>
      <c r="B14" s="262">
        <v>10</v>
      </c>
      <c r="C14" s="262" t="s">
        <v>3027</v>
      </c>
      <c r="D14" s="262" t="s">
        <v>3041</v>
      </c>
      <c r="E14" s="262" t="s">
        <v>189</v>
      </c>
      <c r="F14" s="262" t="s">
        <v>189</v>
      </c>
      <c r="G14" s="262" t="s">
        <v>3042</v>
      </c>
      <c r="H14" s="262" t="s">
        <v>3015</v>
      </c>
      <c r="I14" s="262">
        <f>Z11states!I14/SUM(Z11states!I$3:'Z11states'!I$18)</f>
        <v>1.6252085203009435E-2</v>
      </c>
      <c r="U14" s="262">
        <v>43520</v>
      </c>
      <c r="V14" s="262">
        <v>47962</v>
      </c>
      <c r="W14" s="262">
        <v>141389</v>
      </c>
      <c r="X14" s="262">
        <v>33880</v>
      </c>
      <c r="Y14" s="262">
        <v>25134</v>
      </c>
      <c r="Z14" s="262">
        <v>13603</v>
      </c>
      <c r="AA14" s="262">
        <v>11242</v>
      </c>
      <c r="AB14" s="262">
        <v>0</v>
      </c>
      <c r="DY14">
        <v>27674</v>
      </c>
      <c r="DZ14">
        <v>9969</v>
      </c>
      <c r="EA14">
        <v>110</v>
      </c>
      <c r="EB14">
        <v>1278</v>
      </c>
      <c r="EC14">
        <v>306</v>
      </c>
      <c r="ED14">
        <v>236</v>
      </c>
      <c r="EE14" s="262">
        <v>0.69931518964950845</v>
      </c>
      <c r="EF14" s="262">
        <v>0.25191418391327419</v>
      </c>
      <c r="EG14" s="262">
        <v>2.7796730093750791E-3</v>
      </c>
      <c r="EH14" s="262">
        <v>3.2294746418012284E-2</v>
      </c>
      <c r="EI14" s="262">
        <v>7.7325449169888564E-3</v>
      </c>
      <c r="EJ14" s="262">
        <v>5.9636620928410784E-3</v>
      </c>
      <c r="EK14" s="262">
        <v>39573</v>
      </c>
      <c r="EL14" s="262">
        <v>697000</v>
      </c>
      <c r="EM14" s="262">
        <v>0.7</v>
      </c>
      <c r="EN14" s="262">
        <v>13050</v>
      </c>
      <c r="EO14" s="262">
        <v>170</v>
      </c>
      <c r="EP14" s="262">
        <f>Z11states!CY14/SUM(Z11states!CY$3:CY$18)</f>
        <v>1.2462573711354209E-2</v>
      </c>
      <c r="EQ14" s="262">
        <v>1</v>
      </c>
      <c r="ER14" s="262">
        <v>0.91754826044279636</v>
      </c>
      <c r="ES14" s="262">
        <v>1.02756088186103E-3</v>
      </c>
      <c r="ET14" s="262">
        <v>75717</v>
      </c>
    </row>
    <row r="15" spans="1:152" ht="16">
      <c r="A15" s="262">
        <v>14</v>
      </c>
      <c r="B15" s="262">
        <v>14</v>
      </c>
      <c r="C15" s="262" t="s">
        <v>3031</v>
      </c>
      <c r="D15" s="262" t="s">
        <v>3049</v>
      </c>
      <c r="E15" s="262" t="s">
        <v>199</v>
      </c>
      <c r="F15" s="262" t="s">
        <v>199</v>
      </c>
      <c r="G15" s="262" t="s">
        <v>3050</v>
      </c>
      <c r="H15" s="262" t="s">
        <v>3015</v>
      </c>
      <c r="I15" s="262">
        <f>Z11states!I15/SUM(Z11states!I$3:'Z11states'!I$18)</f>
        <v>4.4002315113056766E-2</v>
      </c>
      <c r="U15" s="262">
        <v>261413</v>
      </c>
      <c r="V15" s="262">
        <v>187899</v>
      </c>
      <c r="W15" s="262">
        <v>117162</v>
      </c>
      <c r="X15" s="262">
        <v>74653</v>
      </c>
      <c r="Y15" s="262">
        <v>135315</v>
      </c>
      <c r="Z15" s="262">
        <v>47788</v>
      </c>
      <c r="AA15" s="262">
        <v>46250</v>
      </c>
      <c r="AB15" s="262">
        <v>0</v>
      </c>
      <c r="DY15">
        <v>81784</v>
      </c>
      <c r="DZ15">
        <v>32862</v>
      </c>
      <c r="EA15">
        <v>485</v>
      </c>
      <c r="EB15">
        <v>3767</v>
      </c>
      <c r="EC15">
        <v>640</v>
      </c>
      <c r="ED15">
        <v>1059</v>
      </c>
      <c r="EE15" s="262">
        <v>0.67815948987122399</v>
      </c>
      <c r="EF15" s="262">
        <v>0.2724943406552402</v>
      </c>
      <c r="EG15" s="262">
        <v>4.021658913571648E-3</v>
      </c>
      <c r="EH15" s="262">
        <v>3.1236266242112159E-2</v>
      </c>
      <c r="EI15" s="262">
        <v>5.3069313498677415E-3</v>
      </c>
      <c r="EJ15" s="262">
        <v>8.781312967984279E-3</v>
      </c>
      <c r="EK15" s="262">
        <v>120597</v>
      </c>
      <c r="EL15" s="262">
        <v>3442000</v>
      </c>
      <c r="EM15" s="262">
        <v>0.84</v>
      </c>
      <c r="EN15" s="262">
        <v>13670</v>
      </c>
      <c r="EO15" s="262">
        <v>364</v>
      </c>
      <c r="EP15" s="262">
        <f>Z11states!CY15/SUM(Z11states!CY$3:CY$18)</f>
        <v>5.0577224183165098E-2</v>
      </c>
      <c r="EQ15" s="262">
        <v>1</v>
      </c>
      <c r="ER15" s="262">
        <v>0.59883598329889076</v>
      </c>
      <c r="ES15" s="262">
        <v>2.028976240691099E-2</v>
      </c>
      <c r="ET15" s="262">
        <v>170388</v>
      </c>
    </row>
    <row r="16" spans="1:152" ht="16">
      <c r="A16" s="262">
        <v>15</v>
      </c>
      <c r="B16" s="262">
        <v>15</v>
      </c>
      <c r="C16" s="262" t="s">
        <v>3032</v>
      </c>
      <c r="D16" s="262" t="s">
        <v>3051</v>
      </c>
      <c r="E16" s="262" t="s">
        <v>197</v>
      </c>
      <c r="F16" s="262" t="s">
        <v>197</v>
      </c>
      <c r="G16" s="262" t="s">
        <v>3052</v>
      </c>
      <c r="H16" s="262" t="s">
        <v>3015</v>
      </c>
      <c r="I16" s="262">
        <f>Z11states!I16/SUM(Z11states!I$3:'Z11states'!I$18)</f>
        <v>3.0697073734723176E-2</v>
      </c>
      <c r="U16" s="262">
        <v>171531</v>
      </c>
      <c r="V16" s="262">
        <v>142155</v>
      </c>
      <c r="W16" s="262">
        <v>99196</v>
      </c>
      <c r="X16" s="262">
        <v>49480</v>
      </c>
      <c r="Y16" s="262">
        <v>82495</v>
      </c>
      <c r="Z16" s="262">
        <v>31868</v>
      </c>
      <c r="AA16" s="262">
        <v>22792</v>
      </c>
      <c r="AB16" s="262">
        <v>0</v>
      </c>
      <c r="DY16">
        <v>40008</v>
      </c>
      <c r="DZ16">
        <v>14887</v>
      </c>
      <c r="EA16">
        <v>229</v>
      </c>
      <c r="EB16">
        <v>1668</v>
      </c>
      <c r="EC16">
        <v>337</v>
      </c>
      <c r="ED16">
        <v>363</v>
      </c>
      <c r="EE16" s="262">
        <v>0.69588812356501772</v>
      </c>
      <c r="EF16" s="262">
        <v>0.25894037431294786</v>
      </c>
      <c r="EG16" s="262">
        <v>3.9831628748347595E-3</v>
      </c>
      <c r="EH16" s="262">
        <v>2.9012732206219995E-2</v>
      </c>
      <c r="EI16" s="262">
        <v>5.8616851040144717E-3</v>
      </c>
      <c r="EJ16" s="262">
        <v>6.3139219369651427E-3</v>
      </c>
      <c r="EK16" s="262">
        <v>57492</v>
      </c>
      <c r="EL16" s="262">
        <v>1948000</v>
      </c>
      <c r="EM16" s="262">
        <v>0.87</v>
      </c>
      <c r="EN16" s="262">
        <v>16785</v>
      </c>
      <c r="EO16" s="262">
        <v>489</v>
      </c>
      <c r="EP16" s="262">
        <f>Z11states!CY16/SUM(Z11states!CY$3:CY$18)</f>
        <v>2.8513154039888571E-2</v>
      </c>
      <c r="EQ16" s="262">
        <v>1</v>
      </c>
      <c r="ER16" s="262">
        <v>0.68932158526415022</v>
      </c>
      <c r="ES16" s="262">
        <v>8.8584214962316721E-3</v>
      </c>
      <c r="ET16" s="262">
        <v>95054</v>
      </c>
    </row>
    <row r="17" spans="1:150" ht="16">
      <c r="A17" s="262">
        <v>1</v>
      </c>
      <c r="B17" s="262">
        <v>1</v>
      </c>
      <c r="C17" s="262" t="s">
        <v>3013</v>
      </c>
      <c r="D17" s="262" t="s">
        <v>3013</v>
      </c>
      <c r="E17" s="262" t="s">
        <v>196</v>
      </c>
      <c r="F17" s="262" t="s">
        <v>196</v>
      </c>
      <c r="G17" s="262" t="s">
        <v>3014</v>
      </c>
      <c r="H17" s="262" t="s">
        <v>3015</v>
      </c>
      <c r="I17" s="262">
        <f>Z11states!I17/SUM(Z11states!I$3:'Z11states'!I$18)</f>
        <v>4.2522657277127299E-2</v>
      </c>
      <c r="U17" s="262">
        <v>98037</v>
      </c>
      <c r="V17" s="262">
        <v>78446</v>
      </c>
      <c r="W17" s="262">
        <v>333688</v>
      </c>
      <c r="X17" s="262">
        <v>111704</v>
      </c>
      <c r="Y17" s="262">
        <v>110496</v>
      </c>
      <c r="Z17" s="262">
        <v>61789</v>
      </c>
      <c r="AA17" s="262">
        <v>57640</v>
      </c>
      <c r="AB17" s="262">
        <v>0</v>
      </c>
      <c r="DY17">
        <v>56241</v>
      </c>
      <c r="DZ17">
        <v>26175</v>
      </c>
      <c r="EA17">
        <v>352</v>
      </c>
      <c r="EB17">
        <v>2230</v>
      </c>
      <c r="EC17">
        <v>850</v>
      </c>
      <c r="ED17">
        <v>1334</v>
      </c>
      <c r="EE17" s="262">
        <v>0.64509875891812529</v>
      </c>
      <c r="EF17" s="262">
        <v>0.3002339932554885</v>
      </c>
      <c r="EG17" s="262">
        <v>4.0375306829391385E-3</v>
      </c>
      <c r="EH17" s="262">
        <v>2.5578674497029202E-2</v>
      </c>
      <c r="EI17" s="262">
        <v>9.7497189786882616E-3</v>
      </c>
      <c r="EJ17" s="262">
        <v>1.5301323667729577E-2</v>
      </c>
      <c r="EK17" s="262">
        <v>87182</v>
      </c>
      <c r="EL17" s="262">
        <v>2770000</v>
      </c>
      <c r="EM17" s="262">
        <v>0.97</v>
      </c>
      <c r="EN17" s="262">
        <v>14767</v>
      </c>
      <c r="EO17" s="262">
        <v>543</v>
      </c>
      <c r="EP17" s="262">
        <f>Z11states!CY17/SUM(Z11states!CY$3:CY$18)</f>
        <v>3.4909850451683724E-2</v>
      </c>
      <c r="EQ17" s="262">
        <v>1</v>
      </c>
      <c r="ER17" s="262">
        <v>0.81702742295423114</v>
      </c>
      <c r="ES17" s="262">
        <v>6.387545301426969E-3</v>
      </c>
      <c r="ET17" s="262">
        <v>119353</v>
      </c>
    </row>
    <row r="18" spans="1:150" ht="16">
      <c r="A18" s="262">
        <v>16</v>
      </c>
      <c r="B18" s="262">
        <v>16</v>
      </c>
      <c r="C18" s="262" t="s">
        <v>3034</v>
      </c>
      <c r="D18" s="262" t="s">
        <v>3053</v>
      </c>
      <c r="E18" s="262" t="s">
        <v>198</v>
      </c>
      <c r="F18" s="262" t="s">
        <v>198</v>
      </c>
      <c r="G18" s="262" t="s">
        <v>3054</v>
      </c>
      <c r="H18" s="262" t="s">
        <v>3015</v>
      </c>
      <c r="I18" s="262">
        <f>Z11states!I18/SUM(Z11states!I$3:'Z11states'!I$18)</f>
        <v>2.8345390685369225E-2</v>
      </c>
      <c r="U18" s="262">
        <v>160869</v>
      </c>
      <c r="V18" s="262">
        <v>112553</v>
      </c>
      <c r="W18" s="262">
        <v>93422</v>
      </c>
      <c r="X18" s="262">
        <v>58450</v>
      </c>
      <c r="Y18" s="262">
        <v>76675</v>
      </c>
      <c r="Z18" s="262">
        <v>29386</v>
      </c>
      <c r="AA18" s="262">
        <v>27577</v>
      </c>
      <c r="AB18" s="262">
        <v>0</v>
      </c>
      <c r="DY18">
        <v>46386</v>
      </c>
      <c r="DZ18">
        <v>17932</v>
      </c>
      <c r="EA18">
        <v>197</v>
      </c>
      <c r="EB18">
        <v>1450</v>
      </c>
      <c r="EC18">
        <v>396</v>
      </c>
      <c r="ED18">
        <v>552</v>
      </c>
      <c r="EE18" s="262">
        <v>0.69322852061632267</v>
      </c>
      <c r="EF18" s="262">
        <v>0.26798977777113564</v>
      </c>
      <c r="EG18" s="262">
        <v>2.9441214711640488E-3</v>
      </c>
      <c r="EH18" s="262">
        <v>2.1669929610090715E-2</v>
      </c>
      <c r="EI18" s="262">
        <v>5.9181325004109813E-3</v>
      </c>
      <c r="EJ18" s="262">
        <v>8.2495180308759138E-3</v>
      </c>
      <c r="EK18" s="262">
        <v>66913</v>
      </c>
      <c r="EL18" s="262">
        <v>1758000</v>
      </c>
      <c r="EM18" s="262">
        <v>0.81</v>
      </c>
      <c r="EN18" s="262">
        <v>12852</v>
      </c>
      <c r="EO18" s="262">
        <v>291</v>
      </c>
      <c r="EP18" s="262">
        <f>Z11states!CY18/SUM(Z11states!CY$3:CY$18)</f>
        <v>2.7285738459758326E-2</v>
      </c>
      <c r="EQ18" s="262">
        <v>1</v>
      </c>
      <c r="ER18" s="262">
        <v>0.72339988215788098</v>
      </c>
      <c r="ES18" s="262">
        <v>7.5472384733783916E-3</v>
      </c>
      <c r="ET18" s="262">
        <v>105586</v>
      </c>
    </row>
    <row r="20" spans="1:150">
      <c r="ER20" s="262" t="s">
        <v>5239</v>
      </c>
    </row>
    <row r="40" spans="141:147">
      <c r="EK40" s="370"/>
      <c r="EL40" s="370"/>
      <c r="EM40" s="370"/>
      <c r="EN40" s="370"/>
      <c r="EO40" s="370"/>
      <c r="EP40" s="370"/>
      <c r="EQ40" s="370"/>
    </row>
    <row r="41" spans="141:147">
      <c r="EK41" s="370"/>
      <c r="EL41" s="370"/>
      <c r="EM41" s="370"/>
      <c r="EN41" s="370"/>
      <c r="EO41" s="370"/>
      <c r="EP41" s="370"/>
      <c r="EQ41" s="370"/>
    </row>
    <row r="42" spans="141:147">
      <c r="EK42" s="370"/>
      <c r="EL42" s="370"/>
      <c r="EM42" s="370"/>
      <c r="EN42" s="370"/>
      <c r="EO42" s="370"/>
      <c r="EP42" s="370"/>
      <c r="EQ42" s="370"/>
    </row>
    <row r="43" spans="141:147">
      <c r="EK43" s="370"/>
      <c r="EL43" s="370"/>
      <c r="EM43" s="370"/>
      <c r="EN43" s="370"/>
      <c r="EO43" s="370"/>
      <c r="EP43" s="370"/>
      <c r="EQ43" s="370"/>
    </row>
    <row r="44" spans="141:147">
      <c r="EK44" s="370"/>
      <c r="EL44" s="370"/>
      <c r="EM44" s="370"/>
      <c r="EN44" s="370"/>
      <c r="EO44" s="370"/>
      <c r="EP44" s="370"/>
      <c r="EQ44" s="370"/>
    </row>
    <row r="45" spans="141:147">
      <c r="EK45" s="370"/>
      <c r="EL45" s="370"/>
      <c r="EM45" s="370"/>
      <c r="EN45" s="370"/>
      <c r="EO45" s="370"/>
      <c r="EP45" s="370"/>
      <c r="EQ45" s="370"/>
    </row>
    <row r="46" spans="141:147">
      <c r="EK46" s="370"/>
      <c r="EL46" s="370"/>
      <c r="EM46" s="370"/>
      <c r="EN46" s="370"/>
      <c r="EO46" s="370"/>
      <c r="EP46" s="370"/>
      <c r="EQ46" s="370"/>
    </row>
    <row r="47" spans="141:147">
      <c r="EK47" s="370"/>
      <c r="EL47" s="370"/>
      <c r="EM47" s="370"/>
      <c r="EN47" s="370"/>
      <c r="EO47" s="370"/>
      <c r="EP47" s="370"/>
      <c r="EQ47" s="370"/>
    </row>
    <row r="48" spans="141:147">
      <c r="EK48" s="370"/>
      <c r="EL48" s="370"/>
      <c r="EM48" s="370"/>
      <c r="EN48" s="370"/>
      <c r="EO48" s="370"/>
      <c r="EP48" s="370"/>
      <c r="EQ48" s="370"/>
    </row>
    <row r="49" spans="141:147">
      <c r="EK49" s="370"/>
      <c r="EL49" s="370"/>
      <c r="EM49" s="370"/>
      <c r="EN49" s="370"/>
      <c r="EO49" s="370"/>
      <c r="EP49" s="370"/>
      <c r="EQ49" s="370"/>
    </row>
    <row r="50" spans="141:147">
      <c r="EK50" s="370"/>
      <c r="EL50" s="370"/>
      <c r="EM50" s="370"/>
      <c r="EN50" s="370"/>
      <c r="EO50" s="370"/>
      <c r="EP50" s="370"/>
      <c r="EQ50" s="370"/>
    </row>
    <row r="51" spans="141:147">
      <c r="EK51" s="370"/>
      <c r="EL51" s="370"/>
      <c r="EM51" s="370"/>
      <c r="EN51" s="370"/>
      <c r="EO51" s="370"/>
      <c r="EP51" s="370"/>
      <c r="EQ51" s="370"/>
    </row>
    <row r="52" spans="141:147">
      <c r="EK52" s="370"/>
      <c r="EL52" s="370"/>
      <c r="EM52" s="370"/>
      <c r="EN52" s="370"/>
      <c r="EO52" s="370"/>
      <c r="EP52" s="370"/>
      <c r="EQ52" s="370"/>
    </row>
    <row r="53" spans="141:147">
      <c r="EK53" s="370"/>
      <c r="EL53" s="370"/>
      <c r="EM53" s="370"/>
      <c r="EN53" s="370"/>
      <c r="EO53" s="370"/>
      <c r="EP53" s="370"/>
      <c r="EQ53" s="370"/>
    </row>
    <row r="54" spans="141:147">
      <c r="EK54" s="370"/>
      <c r="EL54" s="370"/>
      <c r="EM54" s="370"/>
      <c r="EN54" s="370"/>
      <c r="EO54" s="370"/>
      <c r="EP54" s="370"/>
      <c r="EQ54" s="370"/>
    </row>
    <row r="55" spans="141:147">
      <c r="EK55" s="370"/>
      <c r="EL55" s="370"/>
      <c r="EM55" s="370"/>
      <c r="EN55" s="370"/>
      <c r="EO55" s="370"/>
      <c r="EP55" s="370"/>
      <c r="EQ55" s="370"/>
    </row>
    <row r="57" spans="141:147">
      <c r="EK57" s="370"/>
      <c r="EL57" s="370"/>
      <c r="EM57" s="370"/>
      <c r="EN57" s="370"/>
      <c r="EO57" s="370"/>
      <c r="EP57" s="370"/>
      <c r="EQ57" s="370"/>
    </row>
  </sheetData>
  <sheetProtection formatCells="0" formatColumns="0" formatRows="0" insertColumns="0" insertRows="0" sort="0" autoFilter="0"/>
  <phoneticPr fontId="15"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B9ECB-6C59-F847-A48F-34455AB65ABA}">
  <dimension ref="A1:CJ190"/>
  <sheetViews>
    <sheetView topLeftCell="BP1" workbookViewId="0">
      <selection activeCell="CB11" sqref="CB11"/>
    </sheetView>
  </sheetViews>
  <sheetFormatPr baseColWidth="10" defaultRowHeight="16"/>
  <cols>
    <col min="1" max="1" width="5.6640625" bestFit="1" customWidth="1"/>
  </cols>
  <sheetData>
    <row r="1" spans="1:88">
      <c r="A1" t="s">
        <v>346</v>
      </c>
      <c r="B1" s="1" t="s">
        <v>5834</v>
      </c>
      <c r="I1" t="s">
        <v>346</v>
      </c>
      <c r="K1" t="s">
        <v>346</v>
      </c>
      <c r="L1" s="1" t="s">
        <v>5833</v>
      </c>
      <c r="S1" t="s">
        <v>346</v>
      </c>
      <c r="U1" s="283" t="s">
        <v>3323</v>
      </c>
      <c r="V1" s="6"/>
      <c r="W1" s="6"/>
      <c r="X1" s="6"/>
      <c r="Y1" s="6"/>
      <c r="Z1" s="6"/>
      <c r="AA1" s="6"/>
      <c r="AB1" s="6"/>
      <c r="AC1" s="6"/>
      <c r="AD1" s="6"/>
      <c r="AF1" s="283" t="s">
        <v>3239</v>
      </c>
      <c r="AG1" s="283"/>
      <c r="AH1" s="6"/>
      <c r="AI1" s="6"/>
      <c r="AJ1" s="6"/>
      <c r="AO1" s="283" t="s">
        <v>3239</v>
      </c>
      <c r="AP1" s="6"/>
      <c r="AQ1" s="6"/>
      <c r="AR1" s="6"/>
      <c r="AS1" s="6"/>
      <c r="AV1" s="1" t="s">
        <v>3252</v>
      </c>
      <c r="BF1" t="s">
        <v>3354</v>
      </c>
      <c r="BN1" t="s">
        <v>3534</v>
      </c>
    </row>
    <row r="2" spans="1:88">
      <c r="A2" t="s">
        <v>346</v>
      </c>
      <c r="B2" t="s">
        <v>3169</v>
      </c>
      <c r="D2" s="1" t="s">
        <v>1711</v>
      </c>
      <c r="E2" s="1" t="s">
        <v>1712</v>
      </c>
      <c r="F2" s="1" t="s">
        <v>3142</v>
      </c>
      <c r="G2" s="1" t="s">
        <v>3143</v>
      </c>
      <c r="H2" s="1" t="s">
        <v>3144</v>
      </c>
      <c r="I2" t="s">
        <v>280</v>
      </c>
      <c r="K2" t="s">
        <v>346</v>
      </c>
      <c r="L2" t="s">
        <v>3189</v>
      </c>
      <c r="N2" s="1" t="s">
        <v>1711</v>
      </c>
      <c r="O2" s="1" t="s">
        <v>1712</v>
      </c>
      <c r="P2" s="1" t="s">
        <v>3142</v>
      </c>
      <c r="Q2" s="1" t="s">
        <v>3143</v>
      </c>
      <c r="R2" s="1" t="s">
        <v>3144</v>
      </c>
      <c r="S2" t="s">
        <v>280</v>
      </c>
      <c r="U2" s="288" t="s">
        <v>346</v>
      </c>
      <c r="V2" s="288" t="s">
        <v>346</v>
      </c>
      <c r="W2" s="288" t="s">
        <v>3132</v>
      </c>
      <c r="X2" s="288" t="s">
        <v>3202</v>
      </c>
      <c r="Y2" s="288" t="s">
        <v>3120</v>
      </c>
      <c r="Z2" s="288" t="s">
        <v>3133</v>
      </c>
      <c r="AA2" s="288" t="s">
        <v>3134</v>
      </c>
      <c r="AB2" s="288" t="s">
        <v>3135</v>
      </c>
      <c r="AC2" s="288" t="s">
        <v>3155</v>
      </c>
      <c r="AD2" s="288" t="s">
        <v>3156</v>
      </c>
      <c r="AF2" s="283" t="s">
        <v>3214</v>
      </c>
      <c r="AG2" s="283"/>
      <c r="AH2" s="6"/>
      <c r="AI2" s="6"/>
      <c r="AJ2" s="6"/>
      <c r="AO2" s="283" t="s">
        <v>3213</v>
      </c>
      <c r="AP2" s="6"/>
      <c r="AQ2" s="6"/>
      <c r="AR2" s="6"/>
      <c r="AS2" s="6"/>
      <c r="AV2" s="289" t="s">
        <v>3244</v>
      </c>
      <c r="AX2" t="s">
        <v>937</v>
      </c>
      <c r="AY2" s="1" t="s">
        <v>3253</v>
      </c>
      <c r="AZ2" s="1" t="s">
        <v>3254</v>
      </c>
      <c r="BA2" s="1" t="s">
        <v>3255</v>
      </c>
      <c r="BB2" s="1" t="s">
        <v>3285</v>
      </c>
      <c r="BC2" s="1" t="s">
        <v>3286</v>
      </c>
      <c r="BD2" s="1" t="s">
        <v>3295</v>
      </c>
      <c r="BF2" t="s">
        <v>937</v>
      </c>
      <c r="BG2" s="1" t="s">
        <v>3253</v>
      </c>
      <c r="BH2" s="1" t="s">
        <v>3254</v>
      </c>
      <c r="BI2" s="1" t="s">
        <v>3255</v>
      </c>
      <c r="BJ2" s="1" t="s">
        <v>3285</v>
      </c>
      <c r="BK2" s="1" t="s">
        <v>3286</v>
      </c>
      <c r="BL2" s="1" t="s">
        <v>3295</v>
      </c>
      <c r="BN2" s="319" t="s">
        <v>3541</v>
      </c>
      <c r="BO2" t="s">
        <v>1729</v>
      </c>
      <c r="BP2" t="s">
        <v>1729</v>
      </c>
      <c r="BQ2" t="s">
        <v>1729</v>
      </c>
      <c r="BR2" t="s">
        <v>1729</v>
      </c>
      <c r="BS2" t="s">
        <v>1729</v>
      </c>
      <c r="BT2" t="s">
        <v>1729</v>
      </c>
      <c r="BU2" t="s">
        <v>1729</v>
      </c>
      <c r="BV2" t="s">
        <v>1729</v>
      </c>
      <c r="BW2" t="s">
        <v>1729</v>
      </c>
      <c r="BX2" t="s">
        <v>1729</v>
      </c>
      <c r="CA2" s="358" t="s">
        <v>3550</v>
      </c>
      <c r="CB2" s="358"/>
      <c r="CD2" s="280" t="s">
        <v>5533</v>
      </c>
      <c r="CE2" s="280"/>
    </row>
    <row r="3" spans="1:88">
      <c r="A3" t="s">
        <v>3168</v>
      </c>
      <c r="B3" t="s">
        <v>1130</v>
      </c>
      <c r="C3" t="s">
        <v>324</v>
      </c>
      <c r="D3" t="s">
        <v>1397</v>
      </c>
      <c r="E3" t="s">
        <v>1397</v>
      </c>
      <c r="F3" t="s">
        <v>1397</v>
      </c>
      <c r="G3" t="s">
        <v>1397</v>
      </c>
      <c r="H3" t="s">
        <v>1397</v>
      </c>
      <c r="I3" t="s">
        <v>346</v>
      </c>
      <c r="K3" t="s">
        <v>3168</v>
      </c>
      <c r="L3" t="s">
        <v>1130</v>
      </c>
      <c r="M3" t="s">
        <v>324</v>
      </c>
      <c r="N3" t="s">
        <v>1397</v>
      </c>
      <c r="O3" t="s">
        <v>1397</v>
      </c>
      <c r="P3" t="s">
        <v>1397</v>
      </c>
      <c r="Q3" t="s">
        <v>1397</v>
      </c>
      <c r="R3" t="s">
        <v>1397</v>
      </c>
      <c r="S3" t="s">
        <v>346</v>
      </c>
      <c r="T3" s="1" t="s">
        <v>3311</v>
      </c>
      <c r="U3" s="288" t="s">
        <v>3206</v>
      </c>
      <c r="V3" s="288" t="s">
        <v>3209</v>
      </c>
      <c r="W3" s="288" t="s">
        <v>56</v>
      </c>
      <c r="X3" s="288" t="s">
        <v>56</v>
      </c>
      <c r="Y3" s="288" t="s">
        <v>56</v>
      </c>
      <c r="Z3" s="288" t="s">
        <v>56</v>
      </c>
      <c r="AA3" s="288" t="s">
        <v>56</v>
      </c>
      <c r="AB3" s="288" t="s">
        <v>56</v>
      </c>
      <c r="AC3" s="288" t="s">
        <v>56</v>
      </c>
      <c r="AD3" s="288" t="s">
        <v>56</v>
      </c>
      <c r="AF3" s="283" t="s">
        <v>3215</v>
      </c>
      <c r="AG3" s="283" t="s">
        <v>1</v>
      </c>
      <c r="AH3" s="283" t="s">
        <v>3210</v>
      </c>
      <c r="AI3" s="283" t="s">
        <v>3211</v>
      </c>
      <c r="AJ3" s="283" t="s">
        <v>3366</v>
      </c>
      <c r="AK3" s="286" t="s">
        <v>3368</v>
      </c>
      <c r="AL3" s="287" t="s">
        <v>3369</v>
      </c>
      <c r="AM3" s="283" t="s">
        <v>3370</v>
      </c>
      <c r="AO3" s="283" t="s">
        <v>3215</v>
      </c>
      <c r="AP3" s="283" t="s">
        <v>1</v>
      </c>
      <c r="AQ3" s="283" t="s">
        <v>3210</v>
      </c>
      <c r="AR3" s="283" t="s">
        <v>3211</v>
      </c>
      <c r="AS3" s="283" t="s">
        <v>3212</v>
      </c>
      <c r="AV3" t="s">
        <v>3245</v>
      </c>
      <c r="AX3" s="1" t="s">
        <v>3275</v>
      </c>
      <c r="AY3">
        <v>1</v>
      </c>
      <c r="AZ3" s="5">
        <v>1</v>
      </c>
      <c r="BA3">
        <v>2</v>
      </c>
      <c r="BB3">
        <v>4</v>
      </c>
      <c r="BC3">
        <v>2</v>
      </c>
      <c r="BD3">
        <v>8</v>
      </c>
      <c r="BF3" s="1" t="s">
        <v>3275</v>
      </c>
      <c r="BG3">
        <v>1</v>
      </c>
      <c r="BH3" s="5">
        <v>1</v>
      </c>
      <c r="BI3">
        <v>2</v>
      </c>
      <c r="BJ3">
        <v>4</v>
      </c>
      <c r="BK3">
        <v>2</v>
      </c>
      <c r="BL3">
        <v>8</v>
      </c>
      <c r="BN3" t="s">
        <v>3542</v>
      </c>
      <c r="BO3" s="1" t="s">
        <v>3145</v>
      </c>
      <c r="BP3" s="1" t="s">
        <v>3146</v>
      </c>
      <c r="BQ3" s="1" t="s">
        <v>3147</v>
      </c>
      <c r="BR3" s="1" t="s">
        <v>3148</v>
      </c>
      <c r="BS3" s="1" t="s">
        <v>3149</v>
      </c>
      <c r="BT3" s="1" t="s">
        <v>3150</v>
      </c>
      <c r="BU3" s="1" t="s">
        <v>3151</v>
      </c>
      <c r="BV3" s="1" t="s">
        <v>3152</v>
      </c>
      <c r="BW3" s="1" t="s">
        <v>3153</v>
      </c>
      <c r="BX3" s="1" t="s">
        <v>3154</v>
      </c>
      <c r="CA3" s="342" t="s">
        <v>3552</v>
      </c>
      <c r="CB3" s="284" t="s">
        <v>5180</v>
      </c>
      <c r="CD3">
        <v>2020</v>
      </c>
      <c r="CE3" s="224" t="s">
        <v>5534</v>
      </c>
      <c r="CF3" s="224" t="s">
        <v>4961</v>
      </c>
      <c r="CG3" s="224" t="s">
        <v>4962</v>
      </c>
      <c r="CH3" s="224" t="s">
        <v>4965</v>
      </c>
      <c r="CI3" s="224" t="s">
        <v>4963</v>
      </c>
      <c r="CJ3" s="224" t="s">
        <v>4964</v>
      </c>
    </row>
    <row r="4" spans="1:88">
      <c r="A4">
        <f t="shared" ref="A4:A12" si="0">ROW(1:1)</f>
        <v>1</v>
      </c>
      <c r="B4" s="264" t="s">
        <v>1304</v>
      </c>
      <c r="C4" s="1" t="s">
        <v>3132</v>
      </c>
      <c r="D4" s="224">
        <v>160</v>
      </c>
      <c r="E4" s="224">
        <v>152</v>
      </c>
      <c r="F4" s="224">
        <v>141</v>
      </c>
      <c r="G4" s="224">
        <v>129</v>
      </c>
      <c r="H4" s="224">
        <v>114</v>
      </c>
      <c r="I4" t="s">
        <v>346</v>
      </c>
      <c r="K4">
        <f t="shared" ref="K4:K12" si="1">ROW(1:1)</f>
        <v>1</v>
      </c>
      <c r="L4" s="264" t="s">
        <v>1304</v>
      </c>
      <c r="M4" s="1" t="s">
        <v>3132</v>
      </c>
      <c r="N4" s="218">
        <v>247</v>
      </c>
      <c r="O4" s="218">
        <v>238</v>
      </c>
      <c r="P4" s="218">
        <v>212</v>
      </c>
      <c r="Q4" s="218">
        <v>182</v>
      </c>
      <c r="R4" s="218">
        <v>169</v>
      </c>
      <c r="S4" t="s">
        <v>346</v>
      </c>
      <c r="T4" t="s">
        <v>3203</v>
      </c>
      <c r="U4" s="306" t="s">
        <v>3203</v>
      </c>
      <c r="V4" s="307" t="s">
        <v>3326</v>
      </c>
      <c r="W4" s="284">
        <v>0.8</v>
      </c>
      <c r="X4" s="284">
        <v>0.7</v>
      </c>
      <c r="Y4" s="284">
        <v>0.5</v>
      </c>
      <c r="Z4" s="284">
        <v>0</v>
      </c>
      <c r="AA4" s="284">
        <v>0</v>
      </c>
      <c r="AB4" s="284">
        <v>0</v>
      </c>
      <c r="AC4" s="284">
        <v>0</v>
      </c>
      <c r="AD4" s="284">
        <v>0</v>
      </c>
      <c r="AF4" s="283" t="s">
        <v>3132</v>
      </c>
      <c r="AG4" s="6" t="s">
        <v>1397</v>
      </c>
      <c r="AH4" s="6">
        <v>226.6</v>
      </c>
      <c r="AI4" s="6">
        <v>197.1</v>
      </c>
      <c r="AJ4" s="6">
        <v>167.4</v>
      </c>
      <c r="AK4" s="284">
        <v>145.60697263901147</v>
      </c>
      <c r="AL4" s="284">
        <v>123.66619593998236</v>
      </c>
      <c r="AM4">
        <v>-0.45425332771411137</v>
      </c>
      <c r="AO4" s="283" t="s">
        <v>3132</v>
      </c>
      <c r="AP4" s="6" t="s">
        <v>3213</v>
      </c>
      <c r="AQ4" s="6">
        <v>0.03</v>
      </c>
      <c r="AR4" s="303">
        <v>0.64</v>
      </c>
      <c r="AS4" s="303">
        <v>0.33</v>
      </c>
      <c r="AV4" t="s">
        <v>3246</v>
      </c>
      <c r="AX4" s="1" t="s">
        <v>3276</v>
      </c>
      <c r="AY4">
        <v>2</v>
      </c>
      <c r="AZ4">
        <v>6</v>
      </c>
      <c r="BA4">
        <v>12</v>
      </c>
      <c r="BB4">
        <v>24</v>
      </c>
      <c r="BC4">
        <v>24</v>
      </c>
      <c r="BD4">
        <v>48</v>
      </c>
      <c r="BF4" s="1" t="s">
        <v>3278</v>
      </c>
      <c r="BG4">
        <v>4</v>
      </c>
      <c r="BH4">
        <v>12</v>
      </c>
      <c r="BI4">
        <v>18</v>
      </c>
      <c r="BJ4">
        <v>30</v>
      </c>
      <c r="BK4">
        <v>36</v>
      </c>
      <c r="BL4">
        <v>48</v>
      </c>
      <c r="BN4" s="1" t="s">
        <v>3540</v>
      </c>
      <c r="BO4" s="284">
        <v>722</v>
      </c>
      <c r="BP4" s="284">
        <v>1276</v>
      </c>
      <c r="BQ4" s="284">
        <v>465</v>
      </c>
      <c r="BR4" s="284">
        <v>279</v>
      </c>
      <c r="BS4" s="284">
        <v>106</v>
      </c>
      <c r="BT4" s="284">
        <v>62</v>
      </c>
      <c r="BU4" s="284">
        <v>18</v>
      </c>
      <c r="BV4" s="284">
        <v>12</v>
      </c>
      <c r="BW4" s="284">
        <v>0</v>
      </c>
      <c r="BX4" s="284">
        <v>0</v>
      </c>
      <c r="BZ4" s="5" t="s">
        <v>3551</v>
      </c>
      <c r="CA4" s="286" t="s">
        <v>3540</v>
      </c>
      <c r="CB4" s="218">
        <v>2940000</v>
      </c>
      <c r="CD4" s="280" t="s">
        <v>5532</v>
      </c>
      <c r="CE4">
        <v>0.51500000000000001</v>
      </c>
      <c r="CF4">
        <v>0.32600000000000001</v>
      </c>
      <c r="CG4">
        <v>3.5000000000000001E-3</v>
      </c>
      <c r="CH4">
        <v>0.09</v>
      </c>
      <c r="CI4">
        <v>3.5000000000000003E-2</v>
      </c>
      <c r="CJ4">
        <v>0.03</v>
      </c>
    </row>
    <row r="5" spans="1:88">
      <c r="A5">
        <f t="shared" si="0"/>
        <v>2</v>
      </c>
      <c r="B5" s="264" t="s">
        <v>1304</v>
      </c>
      <c r="C5" s="1" t="s">
        <v>3121</v>
      </c>
      <c r="D5" s="224">
        <v>163</v>
      </c>
      <c r="E5" s="224">
        <v>149</v>
      </c>
      <c r="F5" s="224">
        <v>136</v>
      </c>
      <c r="G5" s="224">
        <v>122</v>
      </c>
      <c r="H5" s="224">
        <v>113</v>
      </c>
      <c r="I5" t="s">
        <v>346</v>
      </c>
      <c r="K5">
        <f t="shared" si="1"/>
        <v>2</v>
      </c>
      <c r="L5" s="264" t="s">
        <v>1304</v>
      </c>
      <c r="M5" s="1" t="s">
        <v>3121</v>
      </c>
      <c r="N5" s="218">
        <v>254</v>
      </c>
      <c r="O5" s="218">
        <v>236</v>
      </c>
      <c r="P5" s="218">
        <v>211</v>
      </c>
      <c r="Q5" s="218">
        <v>178</v>
      </c>
      <c r="R5" s="218">
        <v>153</v>
      </c>
      <c r="S5" t="s">
        <v>346</v>
      </c>
      <c r="T5" t="s">
        <v>3204</v>
      </c>
      <c r="U5" s="306" t="s">
        <v>3203</v>
      </c>
      <c r="V5" s="307" t="s">
        <v>3327</v>
      </c>
      <c r="W5" s="284">
        <v>0.05</v>
      </c>
      <c r="X5" s="284">
        <v>0.1</v>
      </c>
      <c r="Y5" s="284">
        <v>0.01</v>
      </c>
      <c r="Z5" s="284">
        <v>0.7</v>
      </c>
      <c r="AA5" s="284">
        <v>0.3</v>
      </c>
      <c r="AB5" s="284">
        <v>0</v>
      </c>
      <c r="AC5" s="284">
        <v>0</v>
      </c>
      <c r="AD5" s="284">
        <v>0</v>
      </c>
      <c r="AF5" s="283" t="s">
        <v>3121</v>
      </c>
      <c r="AG5" s="6" t="s">
        <v>1397</v>
      </c>
      <c r="AH5" s="6">
        <v>237.5</v>
      </c>
      <c r="AI5" s="6">
        <v>208.8</v>
      </c>
      <c r="AJ5" s="6">
        <v>175.3</v>
      </c>
      <c r="AK5" s="284">
        <v>154.11637894736845</v>
      </c>
      <c r="AL5" s="284">
        <v>129.38985263157898</v>
      </c>
      <c r="AM5">
        <v>-0.45520062049861482</v>
      </c>
      <c r="AO5" s="283" t="s">
        <v>3121</v>
      </c>
      <c r="AP5" s="6" t="s">
        <v>3213</v>
      </c>
      <c r="AQ5" s="6">
        <v>0.02</v>
      </c>
      <c r="AR5" s="303">
        <v>0.67</v>
      </c>
      <c r="AS5" s="303">
        <v>0.31</v>
      </c>
      <c r="AV5" t="s">
        <v>3249</v>
      </c>
      <c r="AX5" s="1" t="s">
        <v>3277</v>
      </c>
      <c r="AY5">
        <v>2</v>
      </c>
      <c r="AZ5">
        <v>6</v>
      </c>
      <c r="BA5">
        <v>6</v>
      </c>
      <c r="BB5">
        <v>6</v>
      </c>
      <c r="BC5">
        <v>12</v>
      </c>
      <c r="BD5">
        <v>0</v>
      </c>
      <c r="BF5" s="1" t="s">
        <v>3279</v>
      </c>
      <c r="BG5">
        <v>1</v>
      </c>
      <c r="BH5">
        <v>1</v>
      </c>
      <c r="BI5">
        <v>2</v>
      </c>
      <c r="BJ5">
        <v>4</v>
      </c>
      <c r="BK5">
        <v>2</v>
      </c>
      <c r="BL5">
        <v>8</v>
      </c>
      <c r="BN5" s="1" t="s">
        <v>3535</v>
      </c>
      <c r="BO5" s="284">
        <v>654</v>
      </c>
      <c r="BP5" s="284">
        <v>2501</v>
      </c>
      <c r="BQ5" s="284">
        <v>2121</v>
      </c>
      <c r="BR5" s="284">
        <v>964</v>
      </c>
      <c r="BS5" s="284">
        <v>474</v>
      </c>
      <c r="BT5" s="284">
        <v>288</v>
      </c>
      <c r="BU5" s="284">
        <v>83</v>
      </c>
      <c r="BV5" s="284">
        <v>28</v>
      </c>
      <c r="BW5" s="284">
        <v>4</v>
      </c>
      <c r="BX5" s="284">
        <v>0</v>
      </c>
      <c r="BZ5" s="5" t="s">
        <v>3551</v>
      </c>
      <c r="CA5" s="286" t="s">
        <v>3535</v>
      </c>
      <c r="CB5" s="218">
        <v>7117000</v>
      </c>
      <c r="CD5" s="280" t="s">
        <v>5535</v>
      </c>
      <c r="CE5">
        <v>0.52100000000000002</v>
      </c>
      <c r="CF5">
        <v>0.316</v>
      </c>
      <c r="CG5">
        <v>3.0000000000000001E-3</v>
      </c>
      <c r="CH5">
        <v>0.09</v>
      </c>
      <c r="CI5">
        <v>3.5000000000000003E-2</v>
      </c>
      <c r="CJ5">
        <v>3.4000000000000002E-2</v>
      </c>
    </row>
    <row r="6" spans="1:88">
      <c r="A6">
        <f t="shared" si="0"/>
        <v>3</v>
      </c>
      <c r="B6" s="264" t="s">
        <v>1304</v>
      </c>
      <c r="C6" s="1" t="s">
        <v>3120</v>
      </c>
      <c r="D6" s="224">
        <v>160</v>
      </c>
      <c r="E6" s="224">
        <v>152</v>
      </c>
      <c r="F6" s="224">
        <v>137</v>
      </c>
      <c r="G6" s="224">
        <v>135</v>
      </c>
      <c r="H6" s="224">
        <v>123</v>
      </c>
      <c r="I6" t="s">
        <v>346</v>
      </c>
      <c r="K6">
        <f t="shared" si="1"/>
        <v>3</v>
      </c>
      <c r="L6" s="264" t="s">
        <v>1304</v>
      </c>
      <c r="M6" s="1" t="s">
        <v>3120</v>
      </c>
      <c r="N6" s="218">
        <v>236</v>
      </c>
      <c r="O6" s="218">
        <v>219</v>
      </c>
      <c r="P6" s="218">
        <v>192</v>
      </c>
      <c r="Q6" s="218">
        <v>166</v>
      </c>
      <c r="R6" s="218">
        <v>140</v>
      </c>
      <c r="S6" t="s">
        <v>346</v>
      </c>
      <c r="T6" t="s">
        <v>3205</v>
      </c>
      <c r="U6" s="306" t="s">
        <v>3203</v>
      </c>
      <c r="V6" s="307" t="s">
        <v>3328</v>
      </c>
      <c r="W6" s="284">
        <v>0.12</v>
      </c>
      <c r="X6" s="284">
        <v>0.13</v>
      </c>
      <c r="Y6" s="284">
        <v>0.3</v>
      </c>
      <c r="Z6" s="284">
        <v>0.16</v>
      </c>
      <c r="AA6" s="284">
        <v>0.51500000000000001</v>
      </c>
      <c r="AB6" s="284">
        <v>0.94499999999999995</v>
      </c>
      <c r="AC6" s="284">
        <v>0</v>
      </c>
      <c r="AD6" s="284">
        <v>0</v>
      </c>
      <c r="AF6" s="283" t="s">
        <v>3120</v>
      </c>
      <c r="AG6" s="6" t="s">
        <v>1397</v>
      </c>
      <c r="AH6" s="6">
        <v>227</v>
      </c>
      <c r="AI6" s="6">
        <v>200</v>
      </c>
      <c r="AJ6" s="6">
        <v>165</v>
      </c>
      <c r="AK6" s="284">
        <v>145.37444933920705</v>
      </c>
      <c r="AL6" s="284">
        <v>119.93392070484582</v>
      </c>
      <c r="AM6">
        <v>-0.47165673698305804</v>
      </c>
      <c r="AO6" s="283" t="s">
        <v>3120</v>
      </c>
      <c r="AP6" s="6" t="s">
        <v>3213</v>
      </c>
      <c r="AQ6" s="6">
        <v>0.06</v>
      </c>
      <c r="AR6" s="303">
        <v>0.74</v>
      </c>
      <c r="AS6" s="303">
        <v>0.19999999999999998</v>
      </c>
      <c r="AV6" t="s">
        <v>3247</v>
      </c>
      <c r="AX6" s="1" t="s">
        <v>3278</v>
      </c>
      <c r="AY6" t="s">
        <v>3250</v>
      </c>
      <c r="AZ6" t="s">
        <v>3256</v>
      </c>
      <c r="BA6" t="s">
        <v>3264</v>
      </c>
      <c r="BB6" t="s">
        <v>3287</v>
      </c>
      <c r="BC6" t="s">
        <v>3292</v>
      </c>
      <c r="BD6" t="s">
        <v>3296</v>
      </c>
      <c r="BF6" s="1" t="s">
        <v>3257</v>
      </c>
      <c r="BG6">
        <v>6</v>
      </c>
      <c r="BH6">
        <v>5</v>
      </c>
      <c r="BI6">
        <v>4</v>
      </c>
      <c r="BJ6">
        <v>4</v>
      </c>
      <c r="BK6">
        <v>4</v>
      </c>
      <c r="BL6">
        <v>3</v>
      </c>
      <c r="BN6" s="1" t="s">
        <v>3536</v>
      </c>
      <c r="BO6" s="284">
        <v>354</v>
      </c>
      <c r="BP6" s="284">
        <v>1479</v>
      </c>
      <c r="BQ6" s="284">
        <v>2135</v>
      </c>
      <c r="BR6" s="284">
        <v>1199</v>
      </c>
      <c r="BS6" s="284">
        <v>607</v>
      </c>
      <c r="BT6" s="284">
        <v>385</v>
      </c>
      <c r="BU6" s="284">
        <v>138</v>
      </c>
      <c r="BV6" s="284">
        <v>49</v>
      </c>
      <c r="BW6" s="284">
        <v>15</v>
      </c>
      <c r="BX6" s="284">
        <v>6</v>
      </c>
      <c r="BZ6" s="5" t="s">
        <v>3551</v>
      </c>
      <c r="CA6" s="286" t="s">
        <v>3536</v>
      </c>
      <c r="CB6" s="218">
        <v>6367000</v>
      </c>
      <c r="CD6" s="280" t="s">
        <v>5539</v>
      </c>
      <c r="CE6">
        <v>0.5</v>
      </c>
      <c r="CF6">
        <v>0.316</v>
      </c>
      <c r="CG6">
        <v>2E-3</v>
      </c>
      <c r="CH6">
        <v>0.09</v>
      </c>
      <c r="CI6">
        <v>4.3999999999999997E-2</v>
      </c>
      <c r="CJ6">
        <v>4.8000000000000001E-2</v>
      </c>
    </row>
    <row r="7" spans="1:88">
      <c r="A7">
        <f t="shared" si="0"/>
        <v>4</v>
      </c>
      <c r="B7" s="264" t="s">
        <v>1304</v>
      </c>
      <c r="C7" s="1" t="s">
        <v>3133</v>
      </c>
      <c r="D7" s="224">
        <v>139</v>
      </c>
      <c r="E7" s="224">
        <v>132</v>
      </c>
      <c r="F7" s="224">
        <v>127</v>
      </c>
      <c r="G7" s="224">
        <v>152</v>
      </c>
      <c r="H7" s="224">
        <v>109</v>
      </c>
      <c r="I7" t="s">
        <v>346</v>
      </c>
      <c r="K7">
        <f t="shared" si="1"/>
        <v>4</v>
      </c>
      <c r="L7" s="264" t="s">
        <v>1304</v>
      </c>
      <c r="M7" s="1" t="s">
        <v>3133</v>
      </c>
      <c r="N7" s="218">
        <v>175</v>
      </c>
      <c r="O7" s="218">
        <v>168</v>
      </c>
      <c r="P7" s="218">
        <v>155</v>
      </c>
      <c r="Q7" s="218">
        <v>152</v>
      </c>
      <c r="R7" s="218">
        <v>118</v>
      </c>
      <c r="S7" t="s">
        <v>346</v>
      </c>
      <c r="T7" t="s">
        <v>3310</v>
      </c>
      <c r="U7" s="306" t="s">
        <v>3203</v>
      </c>
      <c r="V7" s="307" t="s">
        <v>3329</v>
      </c>
      <c r="W7" s="284">
        <v>0.03</v>
      </c>
      <c r="X7" s="284">
        <v>7.0000000000000007E-2</v>
      </c>
      <c r="Y7" s="284">
        <v>0.18</v>
      </c>
      <c r="Z7" s="284">
        <v>0.1</v>
      </c>
      <c r="AA7" s="284">
        <v>0.13200000000000001</v>
      </c>
      <c r="AB7" s="284">
        <v>4.4999999999999998E-2</v>
      </c>
      <c r="AC7" s="284">
        <v>0.99</v>
      </c>
      <c r="AD7" s="284">
        <v>0</v>
      </c>
      <c r="AF7" s="283" t="s">
        <v>3133</v>
      </c>
      <c r="AG7" s="6" t="s">
        <v>1397</v>
      </c>
      <c r="AH7" s="6">
        <v>158.69999999999999</v>
      </c>
      <c r="AI7" s="6">
        <v>144.30000000000001</v>
      </c>
      <c r="AJ7" s="6">
        <v>119.1</v>
      </c>
      <c r="AK7" s="284">
        <v>108.29319470699434</v>
      </c>
      <c r="AL7" s="284">
        <v>89.381285444234408</v>
      </c>
      <c r="AM7">
        <v>-0.43679089197079762</v>
      </c>
      <c r="AO7" s="283" t="s">
        <v>3133</v>
      </c>
      <c r="AP7" s="6" t="s">
        <v>3213</v>
      </c>
      <c r="AQ7" s="303">
        <v>0.52</v>
      </c>
      <c r="AR7" s="303">
        <v>0.42000000000000004</v>
      </c>
      <c r="AS7" s="6">
        <v>6.0000000000000005E-2</v>
      </c>
      <c r="AV7" t="s">
        <v>3248</v>
      </c>
      <c r="AX7" s="1" t="s">
        <v>3279</v>
      </c>
      <c r="AY7">
        <v>1</v>
      </c>
      <c r="AZ7">
        <v>1</v>
      </c>
      <c r="BA7">
        <v>2</v>
      </c>
      <c r="BB7">
        <v>4</v>
      </c>
      <c r="BC7">
        <v>2</v>
      </c>
      <c r="BD7">
        <v>8</v>
      </c>
      <c r="BF7" s="1" t="s">
        <v>3259</v>
      </c>
      <c r="BG7">
        <v>0</v>
      </c>
      <c r="BH7">
        <v>4</v>
      </c>
      <c r="BI7">
        <v>3</v>
      </c>
      <c r="BJ7">
        <v>3</v>
      </c>
      <c r="BK7">
        <v>3</v>
      </c>
      <c r="BL7">
        <v>2</v>
      </c>
      <c r="BN7" s="1" t="s">
        <v>3537</v>
      </c>
      <c r="BO7" s="284">
        <v>278</v>
      </c>
      <c r="BP7" s="284">
        <v>1401</v>
      </c>
      <c r="BQ7" s="284">
        <v>3198</v>
      </c>
      <c r="BR7" s="284">
        <v>2367</v>
      </c>
      <c r="BS7" s="284">
        <v>1589</v>
      </c>
      <c r="BT7" s="284">
        <v>1184</v>
      </c>
      <c r="BU7" s="284">
        <v>564</v>
      </c>
      <c r="BV7" s="284">
        <v>125</v>
      </c>
      <c r="BW7" s="284">
        <v>74</v>
      </c>
      <c r="BX7" s="284">
        <v>55</v>
      </c>
      <c r="BZ7" s="5" t="s">
        <v>3551</v>
      </c>
      <c r="CA7" s="286" t="s">
        <v>3537</v>
      </c>
      <c r="CB7" s="218">
        <v>10835000</v>
      </c>
      <c r="CD7" s="280" t="s">
        <v>5536</v>
      </c>
      <c r="CE7">
        <v>0.499</v>
      </c>
      <c r="CF7">
        <v>0.32100000000000001</v>
      </c>
      <c r="CG7">
        <v>4.0000000000000001E-3</v>
      </c>
      <c r="CH7">
        <v>9.0999999999999998E-2</v>
      </c>
      <c r="CI7">
        <v>4.5999999999999999E-2</v>
      </c>
      <c r="CJ7">
        <v>3.7999999999999999E-2</v>
      </c>
    </row>
    <row r="8" spans="1:88">
      <c r="A8">
        <f t="shared" si="0"/>
        <v>5</v>
      </c>
      <c r="B8" s="264" t="s">
        <v>1304</v>
      </c>
      <c r="C8" s="1" t="s">
        <v>3134</v>
      </c>
      <c r="D8" s="224">
        <v>114</v>
      </c>
      <c r="E8" s="224">
        <v>109</v>
      </c>
      <c r="F8" s="224">
        <v>113</v>
      </c>
      <c r="G8" s="224">
        <v>105</v>
      </c>
      <c r="H8" s="224">
        <v>98</v>
      </c>
      <c r="I8" t="s">
        <v>346</v>
      </c>
      <c r="K8">
        <f t="shared" si="1"/>
        <v>5</v>
      </c>
      <c r="L8" s="264" t="s">
        <v>1304</v>
      </c>
      <c r="M8" s="1" t="s">
        <v>3134</v>
      </c>
      <c r="N8" s="218">
        <v>131</v>
      </c>
      <c r="O8" s="218">
        <v>127</v>
      </c>
      <c r="P8" s="218">
        <v>127</v>
      </c>
      <c r="Q8" s="218">
        <v>114</v>
      </c>
      <c r="R8" s="218">
        <v>101</v>
      </c>
      <c r="S8" t="s">
        <v>346</v>
      </c>
      <c r="T8" t="s">
        <v>3073</v>
      </c>
      <c r="U8" s="306" t="s">
        <v>3203</v>
      </c>
      <c r="V8" s="307" t="s">
        <v>3330</v>
      </c>
      <c r="W8" s="284">
        <v>0</v>
      </c>
      <c r="X8" s="284">
        <v>0</v>
      </c>
      <c r="Y8" s="284">
        <v>0.01</v>
      </c>
      <c r="Z8" s="284">
        <v>0.04</v>
      </c>
      <c r="AA8" s="284">
        <v>5.2999999999999999E-2</v>
      </c>
      <c r="AB8" s="284">
        <v>0.01</v>
      </c>
      <c r="AC8" s="284">
        <v>0.01</v>
      </c>
      <c r="AD8" s="284">
        <v>1</v>
      </c>
      <c r="AF8" s="283" t="s">
        <v>3134</v>
      </c>
      <c r="AG8" s="6" t="s">
        <v>1397</v>
      </c>
      <c r="AH8" s="6">
        <v>132.25</v>
      </c>
      <c r="AI8" s="6">
        <v>120.75</v>
      </c>
      <c r="AJ8" s="6">
        <v>55.55</v>
      </c>
      <c r="AK8" s="284">
        <v>50.719565217391299</v>
      </c>
      <c r="AL8" s="284">
        <v>23.333100189035914</v>
      </c>
      <c r="AM8">
        <v>-0.82356824053659039</v>
      </c>
      <c r="AO8" s="283" t="s">
        <v>3134</v>
      </c>
      <c r="AP8" s="6" t="s">
        <v>3213</v>
      </c>
      <c r="AQ8" s="303">
        <v>0.8</v>
      </c>
      <c r="AR8" s="303">
        <v>0.17499999999999999</v>
      </c>
      <c r="AS8" s="6">
        <v>2.5000000000000001E-2</v>
      </c>
      <c r="AX8" s="1" t="s">
        <v>3257</v>
      </c>
      <c r="AY8" t="s">
        <v>3258</v>
      </c>
      <c r="AZ8" t="s">
        <v>3265</v>
      </c>
      <c r="BA8" t="s">
        <v>3267</v>
      </c>
      <c r="BB8" t="s">
        <v>3267</v>
      </c>
      <c r="BC8" t="s">
        <v>3267</v>
      </c>
      <c r="BD8" t="s">
        <v>3288</v>
      </c>
      <c r="BF8" s="290" t="s">
        <v>3260</v>
      </c>
      <c r="BG8">
        <v>0</v>
      </c>
      <c r="BH8">
        <v>5</v>
      </c>
      <c r="BI8">
        <v>4</v>
      </c>
      <c r="BJ8">
        <v>4</v>
      </c>
      <c r="BK8">
        <v>4</v>
      </c>
      <c r="BL8">
        <v>3</v>
      </c>
      <c r="BN8" s="1" t="s">
        <v>3538</v>
      </c>
      <c r="BO8" s="284">
        <v>114</v>
      </c>
      <c r="BP8" s="284">
        <v>470</v>
      </c>
      <c r="BQ8" s="284">
        <v>1210</v>
      </c>
      <c r="BR8" s="284">
        <v>1370</v>
      </c>
      <c r="BS8" s="284">
        <v>1196</v>
      </c>
      <c r="BT8" s="284">
        <v>1132</v>
      </c>
      <c r="BU8" s="284">
        <v>695</v>
      </c>
      <c r="BV8" s="284">
        <v>222</v>
      </c>
      <c r="BW8" s="284">
        <v>148</v>
      </c>
      <c r="BX8" s="284">
        <v>220</v>
      </c>
      <c r="BZ8" s="5" t="s">
        <v>3551</v>
      </c>
      <c r="CA8" s="286" t="s">
        <v>3538</v>
      </c>
      <c r="CB8" s="218">
        <v>6777000</v>
      </c>
      <c r="CD8" s="280" t="s">
        <v>5538</v>
      </c>
      <c r="CE8">
        <v>0.51100000000000001</v>
      </c>
      <c r="CF8">
        <v>0.316</v>
      </c>
      <c r="CG8">
        <v>3.0000000000000001E-3</v>
      </c>
      <c r="CH8">
        <v>9.6000000000000002E-2</v>
      </c>
      <c r="CI8">
        <v>0.04</v>
      </c>
      <c r="CJ8">
        <v>3.3000000000000002E-2</v>
      </c>
    </row>
    <row r="9" spans="1:88">
      <c r="A9">
        <f t="shared" si="0"/>
        <v>6</v>
      </c>
      <c r="B9" s="264" t="s">
        <v>1304</v>
      </c>
      <c r="C9" s="1" t="s">
        <v>3135</v>
      </c>
      <c r="D9" s="224">
        <v>85</v>
      </c>
      <c r="E9" s="224">
        <v>82</v>
      </c>
      <c r="F9" s="224">
        <v>86</v>
      </c>
      <c r="G9" s="224">
        <v>86</v>
      </c>
      <c r="H9" s="224">
        <v>85</v>
      </c>
      <c r="I9" t="s">
        <v>346</v>
      </c>
      <c r="K9">
        <f t="shared" si="1"/>
        <v>6</v>
      </c>
      <c r="L9" s="264" t="s">
        <v>1304</v>
      </c>
      <c r="M9" s="1" t="s">
        <v>3135</v>
      </c>
      <c r="N9" s="218">
        <v>83</v>
      </c>
      <c r="O9" s="218">
        <v>88</v>
      </c>
      <c r="P9" s="218">
        <v>80</v>
      </c>
      <c r="Q9" s="218">
        <v>76</v>
      </c>
      <c r="R9" s="218">
        <v>69</v>
      </c>
      <c r="S9" t="s">
        <v>346</v>
      </c>
      <c r="U9" s="308" t="s">
        <v>3204</v>
      </c>
      <c r="V9" s="309" t="s">
        <v>3331</v>
      </c>
      <c r="W9" s="284">
        <v>0.25</v>
      </c>
      <c r="X9" s="284">
        <v>0.24</v>
      </c>
      <c r="Y9" s="284">
        <v>0.3</v>
      </c>
      <c r="Z9" s="284">
        <v>0</v>
      </c>
      <c r="AA9" s="284">
        <v>0</v>
      </c>
      <c r="AB9" s="284">
        <v>0</v>
      </c>
      <c r="AC9" s="284">
        <v>0</v>
      </c>
      <c r="AD9" s="284">
        <v>0</v>
      </c>
      <c r="AF9" s="283" t="s">
        <v>3135</v>
      </c>
      <c r="AG9" s="6" t="s">
        <v>1397</v>
      </c>
      <c r="AH9" s="6">
        <v>103.9</v>
      </c>
      <c r="AI9" s="6">
        <v>95.35</v>
      </c>
      <c r="AJ9" s="284">
        <v>45</v>
      </c>
      <c r="AK9" s="284">
        <v>41.296920115495666</v>
      </c>
      <c r="AL9" s="284">
        <v>19.489894128970164</v>
      </c>
      <c r="AM9">
        <v>-0.8124168033785355</v>
      </c>
      <c r="AO9" s="283" t="s">
        <v>3135</v>
      </c>
      <c r="AP9" s="6" t="s">
        <v>3213</v>
      </c>
      <c r="AQ9" s="304">
        <v>0.85</v>
      </c>
      <c r="AR9" s="284">
        <v>0.1</v>
      </c>
      <c r="AS9" s="284">
        <v>0.05</v>
      </c>
      <c r="AX9" s="1" t="s">
        <v>3259</v>
      </c>
      <c r="AY9">
        <v>0</v>
      </c>
      <c r="AZ9" t="s">
        <v>3250</v>
      </c>
      <c r="BA9" t="s">
        <v>3268</v>
      </c>
      <c r="BB9" t="s">
        <v>3268</v>
      </c>
      <c r="BC9" t="s">
        <v>3268</v>
      </c>
      <c r="BD9" t="s">
        <v>3289</v>
      </c>
      <c r="BF9" s="290" t="s">
        <v>3261</v>
      </c>
      <c r="BG9">
        <v>0</v>
      </c>
      <c r="BH9">
        <v>0</v>
      </c>
      <c r="BJ9">
        <v>3</v>
      </c>
      <c r="BK9">
        <v>0</v>
      </c>
      <c r="BL9">
        <v>2</v>
      </c>
      <c r="BN9" s="1" t="s">
        <v>3539</v>
      </c>
      <c r="BO9" s="284">
        <v>45</v>
      </c>
      <c r="BP9" s="284">
        <v>104</v>
      </c>
      <c r="BQ9" s="284">
        <v>378</v>
      </c>
      <c r="BR9" s="284">
        <v>534</v>
      </c>
      <c r="BS9" s="284">
        <v>589</v>
      </c>
      <c r="BT9" s="284">
        <v>690</v>
      </c>
      <c r="BU9" s="284">
        <v>531</v>
      </c>
      <c r="BV9" s="284">
        <v>278</v>
      </c>
      <c r="BW9" s="284">
        <v>148</v>
      </c>
      <c r="BX9" s="284">
        <v>110</v>
      </c>
      <c r="BZ9" s="5" t="s">
        <v>3551</v>
      </c>
      <c r="CA9" s="286" t="s">
        <v>3539</v>
      </c>
      <c r="CB9" s="218">
        <v>3407000</v>
      </c>
      <c r="CD9" s="280" t="s">
        <v>5537</v>
      </c>
      <c r="CE9">
        <v>0.51500000000000001</v>
      </c>
      <c r="CF9">
        <v>0.30599999999999999</v>
      </c>
      <c r="CG9">
        <v>5.0000000000000001E-3</v>
      </c>
      <c r="CH9">
        <v>8.7999999999999995E-2</v>
      </c>
      <c r="CI9">
        <v>4.9000000000000002E-2</v>
      </c>
      <c r="CJ9">
        <v>3.6999999999999998E-2</v>
      </c>
    </row>
    <row r="10" spans="1:88">
      <c r="A10">
        <f t="shared" si="0"/>
        <v>7</v>
      </c>
      <c r="B10" s="264" t="s">
        <v>1304</v>
      </c>
      <c r="C10" s="1" t="s">
        <v>3155</v>
      </c>
      <c r="D10" s="224">
        <v>50</v>
      </c>
      <c r="E10" s="224">
        <v>52</v>
      </c>
      <c r="F10" s="224">
        <v>52</v>
      </c>
      <c r="G10" s="224">
        <v>63</v>
      </c>
      <c r="H10" s="224">
        <v>70</v>
      </c>
      <c r="I10" t="s">
        <v>1370</v>
      </c>
      <c r="K10">
        <f t="shared" si="1"/>
        <v>7</v>
      </c>
      <c r="L10" s="264" t="s">
        <v>1304</v>
      </c>
      <c r="M10" s="1" t="s">
        <v>3155</v>
      </c>
      <c r="N10" s="218">
        <v>48</v>
      </c>
      <c r="O10" s="218">
        <v>46</v>
      </c>
      <c r="P10" s="218">
        <v>46</v>
      </c>
      <c r="Q10" s="218">
        <v>53</v>
      </c>
      <c r="R10" s="218">
        <v>54</v>
      </c>
      <c r="S10" t="s">
        <v>346</v>
      </c>
      <c r="U10" s="308" t="s">
        <v>3204</v>
      </c>
      <c r="V10" s="309" t="s">
        <v>3332</v>
      </c>
      <c r="W10" s="284">
        <v>0.35</v>
      </c>
      <c r="X10" s="284">
        <v>0.42</v>
      </c>
      <c r="Y10" s="284">
        <v>0.27</v>
      </c>
      <c r="Z10" s="284">
        <v>0.5</v>
      </c>
      <c r="AA10" s="284">
        <v>0.25</v>
      </c>
      <c r="AB10" s="284">
        <v>0</v>
      </c>
      <c r="AC10" s="284">
        <v>0</v>
      </c>
      <c r="AD10" s="284">
        <v>0</v>
      </c>
      <c r="AF10" s="283" t="s">
        <v>3155</v>
      </c>
      <c r="AG10" s="6" t="s">
        <v>1397</v>
      </c>
      <c r="AH10" s="284">
        <v>80</v>
      </c>
      <c r="AI10" s="284">
        <v>60</v>
      </c>
      <c r="AJ10" s="284">
        <v>35</v>
      </c>
      <c r="AK10" s="284">
        <v>26.25</v>
      </c>
      <c r="AL10" s="284">
        <v>15.3125</v>
      </c>
      <c r="AM10">
        <v>-0.80859375</v>
      </c>
      <c r="AO10" s="283" t="s">
        <v>3155</v>
      </c>
      <c r="AP10" s="6" t="s">
        <v>3213</v>
      </c>
      <c r="AQ10" s="304">
        <v>0.95</v>
      </c>
      <c r="AR10" s="284">
        <v>0.05</v>
      </c>
      <c r="AS10" s="284">
        <v>0</v>
      </c>
      <c r="AX10" s="290" t="s">
        <v>3260</v>
      </c>
      <c r="AY10">
        <v>0</v>
      </c>
      <c r="AZ10" t="s">
        <v>3266</v>
      </c>
      <c r="BA10" t="s">
        <v>3269</v>
      </c>
      <c r="BB10" t="s">
        <v>3269</v>
      </c>
      <c r="BC10" t="s">
        <v>3269</v>
      </c>
      <c r="BD10" t="s">
        <v>3290</v>
      </c>
      <c r="BF10" s="1" t="s">
        <v>3262</v>
      </c>
      <c r="BG10">
        <v>0</v>
      </c>
      <c r="BH10">
        <v>0</v>
      </c>
      <c r="BJ10">
        <v>2</v>
      </c>
      <c r="BK10">
        <v>0</v>
      </c>
      <c r="BL10">
        <v>1</v>
      </c>
      <c r="BN10" s="1" t="s">
        <v>3543</v>
      </c>
      <c r="BO10" s="284">
        <v>10</v>
      </c>
      <c r="BP10" s="284">
        <v>58</v>
      </c>
      <c r="BQ10" s="284">
        <v>156</v>
      </c>
      <c r="BR10" s="284">
        <v>273</v>
      </c>
      <c r="BS10" s="284">
        <v>348</v>
      </c>
      <c r="BT10" s="284">
        <v>464</v>
      </c>
      <c r="BU10" s="284">
        <v>351</v>
      </c>
      <c r="BV10" s="284">
        <v>368</v>
      </c>
      <c r="BW10" s="284">
        <v>246</v>
      </c>
      <c r="BX10" s="284">
        <v>313</v>
      </c>
      <c r="BZ10" s="5" t="s">
        <v>3551</v>
      </c>
      <c r="CA10" s="286" t="s">
        <v>3543</v>
      </c>
      <c r="CB10" s="218">
        <v>2587000</v>
      </c>
    </row>
    <row r="11" spans="1:88">
      <c r="A11">
        <f t="shared" si="0"/>
        <v>8</v>
      </c>
      <c r="B11" s="264" t="s">
        <v>1304</v>
      </c>
      <c r="C11" s="1" t="s">
        <v>3156</v>
      </c>
      <c r="D11" s="224">
        <v>24</v>
      </c>
      <c r="E11" s="224">
        <v>24</v>
      </c>
      <c r="F11" s="224">
        <v>24</v>
      </c>
      <c r="G11" s="224">
        <v>24</v>
      </c>
      <c r="H11" s="224">
        <v>24</v>
      </c>
      <c r="I11" t="s">
        <v>3167</v>
      </c>
      <c r="K11">
        <f t="shared" si="1"/>
        <v>8</v>
      </c>
      <c r="L11" s="264" t="s">
        <v>1304</v>
      </c>
      <c r="M11" s="1" t="s">
        <v>3156</v>
      </c>
      <c r="N11" s="218">
        <v>24</v>
      </c>
      <c r="O11" s="218">
        <v>24</v>
      </c>
      <c r="P11" s="218">
        <v>24</v>
      </c>
      <c r="Q11" s="218">
        <v>24</v>
      </c>
      <c r="R11" s="218">
        <v>24</v>
      </c>
      <c r="S11" t="s">
        <v>346</v>
      </c>
      <c r="U11" s="308" t="s">
        <v>3204</v>
      </c>
      <c r="V11" s="309" t="s">
        <v>3333</v>
      </c>
      <c r="W11" s="284">
        <v>0.2</v>
      </c>
      <c r="X11" s="284">
        <v>0.19</v>
      </c>
      <c r="Y11" s="284">
        <v>0.2</v>
      </c>
      <c r="Z11" s="284">
        <v>0.2</v>
      </c>
      <c r="AA11" s="284">
        <v>0.35</v>
      </c>
      <c r="AB11" s="284">
        <v>0.55000000000000004</v>
      </c>
      <c r="AC11" s="284">
        <v>0</v>
      </c>
      <c r="AD11" s="284">
        <v>0</v>
      </c>
      <c r="AF11" s="283" t="s">
        <v>3156</v>
      </c>
      <c r="AG11" s="6" t="s">
        <v>1397</v>
      </c>
      <c r="AH11" s="284">
        <v>24</v>
      </c>
      <c r="AI11" s="284">
        <v>0</v>
      </c>
      <c r="AJ11" s="284">
        <v>-1</v>
      </c>
      <c r="AK11" s="284">
        <v>-1</v>
      </c>
      <c r="AL11" s="284">
        <v>-1</v>
      </c>
      <c r="AM11" s="284">
        <v>0</v>
      </c>
      <c r="AO11" s="283" t="s">
        <v>3156</v>
      </c>
      <c r="AP11" s="6" t="s">
        <v>3213</v>
      </c>
      <c r="AQ11" s="284">
        <v>1</v>
      </c>
      <c r="AR11" s="284">
        <v>0</v>
      </c>
      <c r="AS11" s="284">
        <v>0</v>
      </c>
      <c r="AX11" s="290" t="s">
        <v>3261</v>
      </c>
      <c r="AY11">
        <v>0</v>
      </c>
      <c r="AZ11">
        <v>0</v>
      </c>
      <c r="BB11" t="s">
        <v>3288</v>
      </c>
      <c r="BC11">
        <v>0</v>
      </c>
      <c r="BD11" t="s">
        <v>3297</v>
      </c>
      <c r="BF11" s="290" t="s">
        <v>3263</v>
      </c>
      <c r="BG11">
        <v>0</v>
      </c>
      <c r="BH11">
        <v>0</v>
      </c>
      <c r="BJ11">
        <v>3</v>
      </c>
      <c r="BK11">
        <v>0</v>
      </c>
      <c r="BL11">
        <v>2</v>
      </c>
      <c r="BN11" s="1" t="s">
        <v>3544</v>
      </c>
      <c r="BO11" s="284">
        <v>0</v>
      </c>
      <c r="BP11" s="284">
        <v>0</v>
      </c>
      <c r="BQ11" s="284">
        <v>0</v>
      </c>
      <c r="BR11" s="284">
        <v>1</v>
      </c>
      <c r="BS11" s="284">
        <v>4</v>
      </c>
      <c r="BT11" s="284">
        <v>7</v>
      </c>
      <c r="BU11" s="284">
        <v>14</v>
      </c>
      <c r="BV11" s="284">
        <v>35</v>
      </c>
      <c r="BW11" s="284">
        <v>52</v>
      </c>
      <c r="BX11" s="284">
        <v>402</v>
      </c>
      <c r="BZ11" s="5" t="s">
        <v>3551</v>
      </c>
      <c r="CA11" s="286" t="s">
        <v>3544</v>
      </c>
      <c r="CB11" s="218">
        <v>515000</v>
      </c>
      <c r="CD11" s="280" t="s">
        <v>5540</v>
      </c>
      <c r="CE11">
        <f>AVERAGE(CE4:CE9)</f>
        <v>0.51016666666666677</v>
      </c>
      <c r="CF11">
        <f t="shared" ref="CF11:CJ11" si="2">AVERAGE(CF4:CF9)</f>
        <v>0.31683333333333336</v>
      </c>
      <c r="CG11">
        <f t="shared" si="2"/>
        <v>3.4166666666666668E-3</v>
      </c>
      <c r="CH11">
        <f t="shared" si="2"/>
        <v>9.0833333333333321E-2</v>
      </c>
      <c r="CI11">
        <f t="shared" si="2"/>
        <v>4.1500000000000002E-2</v>
      </c>
      <c r="CJ11">
        <f t="shared" si="2"/>
        <v>3.6666666666666667E-2</v>
      </c>
    </row>
    <row r="12" spans="1:88">
      <c r="A12">
        <f t="shared" si="0"/>
        <v>9</v>
      </c>
      <c r="B12" s="264" t="s">
        <v>1304</v>
      </c>
      <c r="C12" t="s">
        <v>3170</v>
      </c>
      <c r="D12" s="224">
        <v>141</v>
      </c>
      <c r="E12" s="224">
        <v>141</v>
      </c>
      <c r="F12" s="224">
        <v>132</v>
      </c>
      <c r="G12" s="224">
        <v>130</v>
      </c>
      <c r="H12" s="224">
        <v>115</v>
      </c>
      <c r="I12" t="s">
        <v>346</v>
      </c>
      <c r="K12">
        <f t="shared" si="1"/>
        <v>9</v>
      </c>
      <c r="L12" s="264" t="s">
        <v>1304</v>
      </c>
      <c r="M12" t="s">
        <v>3170</v>
      </c>
      <c r="N12" s="218">
        <v>190</v>
      </c>
      <c r="O12" s="218">
        <v>198</v>
      </c>
      <c r="P12" s="218">
        <v>179</v>
      </c>
      <c r="Q12" s="218">
        <v>155</v>
      </c>
      <c r="R12" s="218">
        <v>131</v>
      </c>
      <c r="S12" t="s">
        <v>346</v>
      </c>
      <c r="U12" s="308" t="s">
        <v>3204</v>
      </c>
      <c r="V12" s="309" t="s">
        <v>3334</v>
      </c>
      <c r="W12" s="284">
        <v>0.15</v>
      </c>
      <c r="X12" s="284">
        <v>0.1</v>
      </c>
      <c r="Y12" s="284">
        <v>0.15</v>
      </c>
      <c r="Z12" s="284">
        <v>0.2</v>
      </c>
      <c r="AA12" s="284">
        <v>0.3</v>
      </c>
      <c r="AB12" s="284">
        <v>0.25</v>
      </c>
      <c r="AC12" s="284">
        <v>0.8</v>
      </c>
      <c r="AD12" s="284">
        <v>0</v>
      </c>
      <c r="AI12" s="284" t="s">
        <v>3237</v>
      </c>
      <c r="AJ12" s="284"/>
      <c r="AK12" t="s">
        <v>3367</v>
      </c>
      <c r="AR12" s="284" t="s">
        <v>3237</v>
      </c>
      <c r="AS12" s="284"/>
      <c r="AX12" s="1" t="s">
        <v>3262</v>
      </c>
      <c r="AY12">
        <v>0</v>
      </c>
      <c r="AZ12">
        <v>0</v>
      </c>
      <c r="BB12" t="s">
        <v>3289</v>
      </c>
      <c r="BC12">
        <v>0</v>
      </c>
      <c r="BD12" t="s">
        <v>3298</v>
      </c>
      <c r="BF12" s="290" t="s">
        <v>3270</v>
      </c>
      <c r="BG12">
        <v>1</v>
      </c>
      <c r="BH12">
        <v>3</v>
      </c>
      <c r="BI12">
        <v>6</v>
      </c>
      <c r="BJ12">
        <v>12</v>
      </c>
      <c r="BK12">
        <v>12</v>
      </c>
      <c r="BL12">
        <v>32</v>
      </c>
      <c r="BN12" s="1" t="s">
        <v>3546</v>
      </c>
      <c r="BO12">
        <f>SUM(BO4:BO11)</f>
        <v>2177</v>
      </c>
      <c r="BP12">
        <f t="shared" ref="BP12:BX12" si="3">SUM(BP4:BP11)</f>
        <v>7289</v>
      </c>
      <c r="BQ12">
        <f t="shared" si="3"/>
        <v>9663</v>
      </c>
      <c r="BR12">
        <f t="shared" si="3"/>
        <v>6987</v>
      </c>
      <c r="BS12">
        <f t="shared" si="3"/>
        <v>4913</v>
      </c>
      <c r="BT12">
        <f t="shared" si="3"/>
        <v>4212</v>
      </c>
      <c r="BU12">
        <f t="shared" si="3"/>
        <v>2394</v>
      </c>
      <c r="BV12">
        <f t="shared" si="3"/>
        <v>1117</v>
      </c>
      <c r="BW12">
        <f t="shared" si="3"/>
        <v>687</v>
      </c>
      <c r="BX12">
        <f t="shared" si="3"/>
        <v>1106</v>
      </c>
      <c r="BY12">
        <f>SUM(BO12:BX12)</f>
        <v>40545</v>
      </c>
      <c r="CD12" t="s">
        <v>5525</v>
      </c>
    </row>
    <row r="13" spans="1:88">
      <c r="E13" s="225"/>
      <c r="F13" s="225"/>
      <c r="G13" s="225"/>
      <c r="H13" s="225"/>
      <c r="U13" s="308" t="s">
        <v>3204</v>
      </c>
      <c r="V13" s="309" t="s">
        <v>3335</v>
      </c>
      <c r="W13" s="284">
        <v>0.05</v>
      </c>
      <c r="X13" s="284">
        <v>0.05</v>
      </c>
      <c r="Y13" s="284">
        <v>0.08</v>
      </c>
      <c r="Z13" s="284">
        <v>0.1</v>
      </c>
      <c r="AA13" s="284">
        <v>0.1</v>
      </c>
      <c r="AB13" s="284">
        <v>0.2</v>
      </c>
      <c r="AC13" s="284">
        <v>0.2</v>
      </c>
      <c r="AD13" s="284">
        <v>1</v>
      </c>
      <c r="AX13" s="290" t="s">
        <v>3263</v>
      </c>
      <c r="AY13">
        <v>0</v>
      </c>
      <c r="AZ13">
        <v>0</v>
      </c>
      <c r="BB13" t="s">
        <v>3290</v>
      </c>
      <c r="BC13">
        <v>0</v>
      </c>
      <c r="BD13" t="s">
        <v>3299</v>
      </c>
      <c r="BO13">
        <f t="shared" ref="BO13:BX13" si="4">BO12-BO14</f>
        <v>0</v>
      </c>
      <c r="BP13">
        <f t="shared" si="4"/>
        <v>0</v>
      </c>
      <c r="BQ13">
        <f t="shared" si="4"/>
        <v>0</v>
      </c>
      <c r="BR13">
        <f t="shared" si="4"/>
        <v>0</v>
      </c>
      <c r="BS13">
        <f t="shared" si="4"/>
        <v>0</v>
      </c>
      <c r="BT13">
        <f t="shared" si="4"/>
        <v>0</v>
      </c>
      <c r="BU13">
        <f t="shared" si="4"/>
        <v>0</v>
      </c>
      <c r="BV13">
        <f t="shared" si="4"/>
        <v>0</v>
      </c>
      <c r="BW13">
        <f t="shared" si="4"/>
        <v>0</v>
      </c>
      <c r="BX13">
        <f t="shared" si="4"/>
        <v>0</v>
      </c>
      <c r="BY13">
        <f>BY12-BY14</f>
        <v>0</v>
      </c>
    </row>
    <row r="14" spans="1:88">
      <c r="C14" s="1" t="s">
        <v>3236</v>
      </c>
      <c r="E14" s="225"/>
      <c r="F14" s="225"/>
      <c r="G14" s="225"/>
      <c r="H14" s="225"/>
      <c r="M14" s="1" t="s">
        <v>3235</v>
      </c>
      <c r="P14" s="225"/>
      <c r="Q14" s="225"/>
      <c r="R14" s="225"/>
      <c r="S14" s="225"/>
      <c r="U14" s="306" t="s">
        <v>3205</v>
      </c>
      <c r="V14" s="307" t="s">
        <v>3336</v>
      </c>
      <c r="W14" s="284">
        <v>8.4000000000000005E-2</v>
      </c>
      <c r="X14" s="284">
        <v>0.113</v>
      </c>
      <c r="Y14" s="284">
        <v>0.22</v>
      </c>
      <c r="Z14" s="284">
        <v>0</v>
      </c>
      <c r="AA14" s="284">
        <v>0</v>
      </c>
      <c r="AB14" s="284">
        <v>0</v>
      </c>
      <c r="AC14" s="284">
        <v>0</v>
      </c>
      <c r="AD14" s="284">
        <v>0</v>
      </c>
      <c r="AF14" s="283" t="str">
        <f>"method: values from above (1&amp;2 dwellings buildings) x value from """&amp;C14&amp;""" for 3-6 dwellings buildings"</f>
        <v>method: values from above (1&amp;2 dwellings buildings) x value from "efficiency gain by number of dwellings actual benchmark: 1 dwelling" for 3-6 dwellings buildings</v>
      </c>
      <c r="AO14" s="6" t="s">
        <v>3243</v>
      </c>
      <c r="AX14" s="290" t="s">
        <v>3270</v>
      </c>
      <c r="AY14">
        <v>1</v>
      </c>
      <c r="AZ14">
        <v>3</v>
      </c>
      <c r="BA14">
        <v>6</v>
      </c>
      <c r="BB14">
        <v>12</v>
      </c>
      <c r="BC14">
        <v>12</v>
      </c>
      <c r="BD14">
        <v>32</v>
      </c>
      <c r="BN14" s="1" t="s">
        <v>3545</v>
      </c>
      <c r="BO14">
        <v>2177</v>
      </c>
      <c r="BP14">
        <v>7289</v>
      </c>
      <c r="BQ14">
        <v>9663</v>
      </c>
      <c r="BR14">
        <v>6987</v>
      </c>
      <c r="BS14">
        <v>4913</v>
      </c>
      <c r="BT14">
        <v>4212</v>
      </c>
      <c r="BU14">
        <v>2394</v>
      </c>
      <c r="BV14">
        <v>1117</v>
      </c>
      <c r="BW14">
        <v>687</v>
      </c>
      <c r="BX14">
        <v>1106</v>
      </c>
      <c r="BY14">
        <f>SUM(BO14:BX14)</f>
        <v>40545</v>
      </c>
      <c r="CD14" s="388" t="s">
        <v>5552</v>
      </c>
      <c r="CE14" s="262">
        <v>0.59199999999999997</v>
      </c>
      <c r="CF14" s="262">
        <v>0.32</v>
      </c>
      <c r="CG14" s="262">
        <v>2E-3</v>
      </c>
      <c r="CH14" s="262">
        <v>5.2999999999999999E-2</v>
      </c>
      <c r="CI14" s="262">
        <v>1.2999999999999999E-2</v>
      </c>
      <c r="CJ14" s="262">
        <v>1.7999999999999999E-2</v>
      </c>
    </row>
    <row r="15" spans="1:88">
      <c r="C15" t="s">
        <v>324</v>
      </c>
      <c r="D15" s="1" t="s">
        <v>1711</v>
      </c>
      <c r="E15" s="1" t="s">
        <v>1712</v>
      </c>
      <c r="F15" s="1" t="s">
        <v>3142</v>
      </c>
      <c r="G15" s="1" t="s">
        <v>3143</v>
      </c>
      <c r="H15" s="1" t="s">
        <v>3144</v>
      </c>
      <c r="M15" t="s">
        <v>324</v>
      </c>
      <c r="N15" s="1" t="s">
        <v>1711</v>
      </c>
      <c r="O15" s="1" t="s">
        <v>1712</v>
      </c>
      <c r="P15" s="1" t="s">
        <v>3142</v>
      </c>
      <c r="Q15" s="1" t="s">
        <v>3143</v>
      </c>
      <c r="R15" s="1" t="s">
        <v>3144</v>
      </c>
      <c r="U15" s="306" t="s">
        <v>3205</v>
      </c>
      <c r="V15" s="307" t="s">
        <v>3337</v>
      </c>
      <c r="W15" s="284">
        <v>0.59799999999999998</v>
      </c>
      <c r="X15" s="284">
        <v>0.53600000000000003</v>
      </c>
      <c r="Y15" s="284">
        <v>0.33500000000000002</v>
      </c>
      <c r="Z15" s="284">
        <v>0.34200000000000003</v>
      </c>
      <c r="AA15" s="284">
        <v>0.16700000000000001</v>
      </c>
      <c r="AB15" s="284">
        <v>0</v>
      </c>
      <c r="AC15" s="284">
        <v>0</v>
      </c>
      <c r="AD15" s="284">
        <v>0</v>
      </c>
      <c r="AF15" s="286" t="s">
        <v>3238</v>
      </c>
      <c r="AG15" s="286"/>
      <c r="AH15" s="284"/>
      <c r="AI15" s="284"/>
      <c r="AJ15" s="284"/>
      <c r="AX15" s="290" t="s">
        <v>3271</v>
      </c>
      <c r="AY15" t="s">
        <v>3273</v>
      </c>
      <c r="AZ15" t="s">
        <v>3274</v>
      </c>
      <c r="BA15" t="s">
        <v>3293</v>
      </c>
      <c r="BB15" t="s">
        <v>3291</v>
      </c>
      <c r="BC15" t="s">
        <v>3294</v>
      </c>
      <c r="BD15" t="s">
        <v>3300</v>
      </c>
    </row>
    <row r="16" spans="1:88">
      <c r="C16" s="1" t="s">
        <v>3132</v>
      </c>
      <c r="D16">
        <v>0</v>
      </c>
      <c r="E16">
        <v>0.05</v>
      </c>
      <c r="F16">
        <v>0.12</v>
      </c>
      <c r="G16">
        <v>0.19</v>
      </c>
      <c r="H16">
        <v>0.28999999999999998</v>
      </c>
      <c r="M16" s="1" t="s">
        <v>3132</v>
      </c>
      <c r="N16">
        <v>0</v>
      </c>
      <c r="O16">
        <v>0.04</v>
      </c>
      <c r="P16">
        <v>0.11</v>
      </c>
      <c r="Q16">
        <v>0.14000000000000001</v>
      </c>
      <c r="R16">
        <v>7.0000000000000007E-2</v>
      </c>
      <c r="U16" s="306" t="s">
        <v>3205</v>
      </c>
      <c r="V16" s="307" t="s">
        <v>3338</v>
      </c>
      <c r="W16" s="284">
        <v>0.23799999999999999</v>
      </c>
      <c r="X16" s="284">
        <v>0.28100000000000003</v>
      </c>
      <c r="Y16" s="284">
        <v>0.30299999999999999</v>
      </c>
      <c r="Z16" s="284">
        <v>0.39</v>
      </c>
      <c r="AA16" s="284">
        <v>0.48299999999999998</v>
      </c>
      <c r="AB16" s="284">
        <v>0.67</v>
      </c>
      <c r="AC16" s="284">
        <v>0</v>
      </c>
      <c r="AD16" s="284">
        <v>0</v>
      </c>
      <c r="AF16" s="286" t="s">
        <v>3214</v>
      </c>
      <c r="AG16" s="286"/>
      <c r="AH16" s="284"/>
      <c r="AI16" s="284"/>
      <c r="AJ16" s="284"/>
      <c r="AX16" s="1" t="s">
        <v>3272</v>
      </c>
      <c r="AY16" t="s">
        <v>3251</v>
      </c>
      <c r="AZ16" t="s">
        <v>1035</v>
      </c>
      <c r="BA16" t="s">
        <v>1035</v>
      </c>
      <c r="BB16" t="s">
        <v>1035</v>
      </c>
      <c r="BC16" t="s">
        <v>1035</v>
      </c>
      <c r="BD16" t="s">
        <v>1035</v>
      </c>
      <c r="BN16" s="1" t="s">
        <v>3547</v>
      </c>
      <c r="BO16" s="341">
        <f>BO12/SUM($BO12:$BX12)</f>
        <v>5.3693427056357136E-2</v>
      </c>
      <c r="BP16" s="341">
        <f t="shared" ref="BP16:BX16" si="5">BP12/SUM($BO12:$BX12)</f>
        <v>0.17977555802195092</v>
      </c>
      <c r="BQ16" s="341">
        <f t="shared" si="5"/>
        <v>0.23832778394376619</v>
      </c>
      <c r="BR16" s="341">
        <f t="shared" si="5"/>
        <v>0.17232704402515722</v>
      </c>
      <c r="BS16" s="341">
        <f t="shared" si="5"/>
        <v>0.12117400419287212</v>
      </c>
      <c r="BT16" s="341">
        <f t="shared" si="5"/>
        <v>0.10388457269700332</v>
      </c>
      <c r="BU16" s="341">
        <f t="shared" si="5"/>
        <v>5.9045504994450611E-2</v>
      </c>
      <c r="BV16" s="341">
        <f t="shared" si="5"/>
        <v>2.7549636206683933E-2</v>
      </c>
      <c r="BW16" s="341">
        <f t="shared" si="5"/>
        <v>1.6944136145024047E-2</v>
      </c>
      <c r="BX16" s="341">
        <f t="shared" si="5"/>
        <v>2.7278332716734494E-2</v>
      </c>
      <c r="CD16" s="389" t="s">
        <v>5553</v>
      </c>
      <c r="CE16">
        <f t="shared" ref="CE16:CI16" si="6">CE11/CE14</f>
        <v>0.86176801801801828</v>
      </c>
      <c r="CF16">
        <f t="shared" si="6"/>
        <v>0.99010416666666667</v>
      </c>
      <c r="CG16">
        <f t="shared" si="6"/>
        <v>1.7083333333333333</v>
      </c>
      <c r="CH16">
        <f t="shared" si="6"/>
        <v>1.7138364779874211</v>
      </c>
      <c r="CI16">
        <f t="shared" si="6"/>
        <v>3.1923076923076925</v>
      </c>
      <c r="CJ16">
        <f>CJ11/CJ14</f>
        <v>2.0370370370370372</v>
      </c>
    </row>
    <row r="17" spans="2:77">
      <c r="C17" s="1" t="s">
        <v>3121</v>
      </c>
      <c r="D17">
        <v>0</v>
      </c>
      <c r="E17">
        <v>0.09</v>
      </c>
      <c r="F17">
        <v>0.17</v>
      </c>
      <c r="G17">
        <v>0.25</v>
      </c>
      <c r="H17">
        <v>0.31</v>
      </c>
      <c r="M17" s="1" t="s">
        <v>3121</v>
      </c>
      <c r="N17">
        <v>0</v>
      </c>
      <c r="O17">
        <v>7.0000000000000007E-2</v>
      </c>
      <c r="P17">
        <v>0.11</v>
      </c>
      <c r="Q17">
        <v>0.16</v>
      </c>
      <c r="R17">
        <v>0.14000000000000001</v>
      </c>
      <c r="U17" s="306" t="s">
        <v>3205</v>
      </c>
      <c r="V17" s="307" t="s">
        <v>3339</v>
      </c>
      <c r="W17" s="284">
        <v>0.08</v>
      </c>
      <c r="X17" s="284">
        <v>7.0000000000000007E-2</v>
      </c>
      <c r="Y17" s="284">
        <v>0.13200000000000001</v>
      </c>
      <c r="Z17" s="284">
        <v>0.218</v>
      </c>
      <c r="AA17" s="284">
        <v>0.22</v>
      </c>
      <c r="AB17" s="284">
        <v>0.18</v>
      </c>
      <c r="AC17" s="284">
        <v>0.95</v>
      </c>
      <c r="AD17" s="284">
        <v>0</v>
      </c>
      <c r="AF17" s="286" t="s">
        <v>3215</v>
      </c>
      <c r="AG17" s="286" t="s">
        <v>1</v>
      </c>
      <c r="AH17" s="286" t="s">
        <v>3210</v>
      </c>
      <c r="AI17" s="286" t="s">
        <v>3211</v>
      </c>
      <c r="AJ17" s="286" t="s">
        <v>3212</v>
      </c>
      <c r="AK17" s="286" t="s">
        <v>3368</v>
      </c>
      <c r="AL17" s="287" t="s">
        <v>3369</v>
      </c>
      <c r="AM17" s="283" t="s">
        <v>3370</v>
      </c>
      <c r="AX17" s="290" t="s">
        <v>280</v>
      </c>
      <c r="AY17" t="s">
        <v>3280</v>
      </c>
      <c r="AZ17" t="s">
        <v>3281</v>
      </c>
      <c r="BA17" t="s">
        <v>3282</v>
      </c>
      <c r="BB17" t="s">
        <v>3284</v>
      </c>
      <c r="BC17" t="s">
        <v>3283</v>
      </c>
      <c r="BD17" t="s">
        <v>3283</v>
      </c>
      <c r="BN17" s="1" t="s">
        <v>3548</v>
      </c>
      <c r="BO17" s="341">
        <f t="shared" ref="BO17:BX17" si="7">BO14/SUM($BO14:$BX14)</f>
        <v>5.3693427056357136E-2</v>
      </c>
      <c r="BP17" s="341">
        <f t="shared" si="7"/>
        <v>0.17977555802195092</v>
      </c>
      <c r="BQ17" s="341">
        <f t="shared" si="7"/>
        <v>0.23832778394376619</v>
      </c>
      <c r="BR17" s="341">
        <f t="shared" si="7"/>
        <v>0.17232704402515722</v>
      </c>
      <c r="BS17" s="341">
        <f t="shared" si="7"/>
        <v>0.12117400419287212</v>
      </c>
      <c r="BT17" s="341">
        <f t="shared" si="7"/>
        <v>0.10388457269700332</v>
      </c>
      <c r="BU17" s="341">
        <f t="shared" si="7"/>
        <v>5.9045504994450611E-2</v>
      </c>
      <c r="BV17" s="341">
        <f t="shared" si="7"/>
        <v>2.7549636206683933E-2</v>
      </c>
      <c r="BW17" s="341">
        <f t="shared" si="7"/>
        <v>1.6944136145024047E-2</v>
      </c>
      <c r="BX17" s="341">
        <f t="shared" si="7"/>
        <v>2.7278332716734494E-2</v>
      </c>
    </row>
    <row r="18" spans="2:77">
      <c r="C18" s="1" t="s">
        <v>3120</v>
      </c>
      <c r="D18">
        <v>0</v>
      </c>
      <c r="E18">
        <v>0.05</v>
      </c>
      <c r="F18">
        <v>0.14000000000000001</v>
      </c>
      <c r="G18">
        <v>0.16</v>
      </c>
      <c r="H18">
        <v>0.23</v>
      </c>
      <c r="M18" s="1" t="s">
        <v>3120</v>
      </c>
      <c r="N18">
        <v>0</v>
      </c>
      <c r="O18">
        <v>7.0000000000000007E-2</v>
      </c>
      <c r="P18">
        <v>0.12</v>
      </c>
      <c r="Q18">
        <v>0.14000000000000001</v>
      </c>
      <c r="R18">
        <v>0.16</v>
      </c>
      <c r="U18" s="306" t="s">
        <v>3205</v>
      </c>
      <c r="V18" s="307" t="s">
        <v>3340</v>
      </c>
      <c r="W18" s="284">
        <v>0</v>
      </c>
      <c r="X18" s="284">
        <v>0</v>
      </c>
      <c r="Y18" s="284">
        <v>0.01</v>
      </c>
      <c r="Z18" s="284">
        <v>0.05</v>
      </c>
      <c r="AA18" s="284">
        <v>0.13</v>
      </c>
      <c r="AB18" s="284">
        <v>0.15</v>
      </c>
      <c r="AC18" s="284">
        <v>0.05</v>
      </c>
      <c r="AD18" s="284">
        <v>1</v>
      </c>
      <c r="AF18" s="286" t="s">
        <v>3132</v>
      </c>
      <c r="AG18" s="284" t="s">
        <v>1397</v>
      </c>
      <c r="AH18" s="284">
        <v>199.41</v>
      </c>
      <c r="AI18" s="284">
        <v>173.45</v>
      </c>
      <c r="AJ18" s="284">
        <v>147.31</v>
      </c>
      <c r="AK18" s="284">
        <v>128.13258863647761</v>
      </c>
      <c r="AL18" s="284">
        <v>108.8222060077228</v>
      </c>
      <c r="AM18">
        <v>-0.45427909328658139</v>
      </c>
    </row>
    <row r="19" spans="2:77">
      <c r="C19" s="1" t="s">
        <v>3133</v>
      </c>
      <c r="D19">
        <v>0</v>
      </c>
      <c r="E19">
        <v>0.05</v>
      </c>
      <c r="F19">
        <v>0.09</v>
      </c>
      <c r="G19">
        <v>-0.09</v>
      </c>
      <c r="H19">
        <v>0.22</v>
      </c>
      <c r="M19" s="1" t="s">
        <v>3133</v>
      </c>
      <c r="N19">
        <v>0</v>
      </c>
      <c r="O19">
        <v>0.04</v>
      </c>
      <c r="P19">
        <v>0.08</v>
      </c>
      <c r="Q19">
        <v>0.02</v>
      </c>
      <c r="R19">
        <v>0.22</v>
      </c>
      <c r="U19" s="308" t="s">
        <v>3207</v>
      </c>
      <c r="V19" s="309" t="s">
        <v>3341</v>
      </c>
      <c r="W19" s="284">
        <v>0.92</v>
      </c>
      <c r="X19" s="284">
        <v>0.93400000000000005</v>
      </c>
      <c r="Y19" s="284">
        <v>0.95</v>
      </c>
      <c r="Z19" s="284">
        <v>0</v>
      </c>
      <c r="AA19" s="284">
        <v>0</v>
      </c>
      <c r="AB19" s="284">
        <v>0</v>
      </c>
      <c r="AC19" s="284">
        <v>0</v>
      </c>
      <c r="AD19" s="284">
        <v>0</v>
      </c>
      <c r="AF19" s="286" t="s">
        <v>3121</v>
      </c>
      <c r="AG19" s="284" t="s">
        <v>1397</v>
      </c>
      <c r="AH19" s="284">
        <v>197.13</v>
      </c>
      <c r="AI19" s="284">
        <v>173.3</v>
      </c>
      <c r="AJ19" s="284">
        <v>145.5</v>
      </c>
      <c r="AK19" s="284">
        <v>127.91127682240148</v>
      </c>
      <c r="AL19" s="284">
        <v>107.39232993456096</v>
      </c>
      <c r="AM19">
        <v>-0.45522076835306163</v>
      </c>
      <c r="BN19" s="1" t="s">
        <v>3549</v>
      </c>
      <c r="BO19">
        <v>1679</v>
      </c>
      <c r="BP19">
        <v>6158</v>
      </c>
      <c r="BQ19">
        <v>8786</v>
      </c>
      <c r="BR19">
        <v>6418</v>
      </c>
      <c r="BS19">
        <v>4579</v>
      </c>
      <c r="BT19">
        <v>4267</v>
      </c>
      <c r="BU19">
        <v>3757</v>
      </c>
      <c r="BV19">
        <v>805</v>
      </c>
      <c r="BW19">
        <v>463</v>
      </c>
      <c r="BX19">
        <v>201</v>
      </c>
      <c r="BY19">
        <v>37113</v>
      </c>
    </row>
    <row r="20" spans="2:77">
      <c r="C20" s="1" t="s">
        <v>3134</v>
      </c>
      <c r="D20">
        <v>0</v>
      </c>
      <c r="E20">
        <v>0.04</v>
      </c>
      <c r="F20">
        <v>0.01</v>
      </c>
      <c r="G20">
        <v>0.08</v>
      </c>
      <c r="H20">
        <v>0.14000000000000001</v>
      </c>
      <c r="M20" s="1" t="s">
        <v>3134</v>
      </c>
      <c r="N20">
        <v>0</v>
      </c>
      <c r="O20">
        <v>0.03</v>
      </c>
      <c r="P20">
        <v>0</v>
      </c>
      <c r="Q20">
        <v>0.1</v>
      </c>
      <c r="R20">
        <v>0.11</v>
      </c>
      <c r="U20" s="308" t="s">
        <v>3207</v>
      </c>
      <c r="V20" s="309" t="s">
        <v>3342</v>
      </c>
      <c r="W20" s="284">
        <v>0.02</v>
      </c>
      <c r="X20" s="284">
        <v>1.2E-2</v>
      </c>
      <c r="Y20" s="284">
        <v>0.01</v>
      </c>
      <c r="Z20" s="284">
        <v>0.97</v>
      </c>
      <c r="AA20" s="284">
        <v>0.35</v>
      </c>
      <c r="AB20" s="284">
        <v>0</v>
      </c>
      <c r="AC20" s="284">
        <v>0</v>
      </c>
      <c r="AD20" s="284">
        <v>0</v>
      </c>
      <c r="AF20" s="286" t="s">
        <v>3120</v>
      </c>
      <c r="AG20" s="284" t="s">
        <v>1397</v>
      </c>
      <c r="AH20" s="284">
        <v>195.22</v>
      </c>
      <c r="AI20" s="284">
        <v>172</v>
      </c>
      <c r="AJ20" s="284">
        <v>141.9</v>
      </c>
      <c r="AK20" s="284">
        <v>125.02202643171807</v>
      </c>
      <c r="AL20" s="284">
        <v>103.14317180616742</v>
      </c>
      <c r="AM20">
        <v>-0.47165673698305799</v>
      </c>
      <c r="AW20" s="1" t="s">
        <v>5779</v>
      </c>
    </row>
    <row r="21" spans="2:77">
      <c r="C21" s="1" t="s">
        <v>3135</v>
      </c>
      <c r="D21">
        <v>0</v>
      </c>
      <c r="E21">
        <v>0.04</v>
      </c>
      <c r="F21">
        <v>-0.01</v>
      </c>
      <c r="G21">
        <v>-0.01</v>
      </c>
      <c r="H21">
        <v>0</v>
      </c>
      <c r="M21" s="1" t="s">
        <v>3135</v>
      </c>
      <c r="N21">
        <v>0</v>
      </c>
      <c r="O21">
        <v>-0.06</v>
      </c>
      <c r="P21">
        <v>0.09</v>
      </c>
      <c r="Q21">
        <v>0.05</v>
      </c>
      <c r="R21">
        <v>0.09</v>
      </c>
      <c r="U21" s="308" t="s">
        <v>3207</v>
      </c>
      <c r="V21" s="309" t="s">
        <v>3343</v>
      </c>
      <c r="W21" s="284">
        <v>5.5E-2</v>
      </c>
      <c r="X21" s="284">
        <v>4.3999999999999997E-2</v>
      </c>
      <c r="Y21" s="284">
        <v>0.03</v>
      </c>
      <c r="Z21" s="284">
        <v>1.9E-2</v>
      </c>
      <c r="AA21" s="284">
        <v>0.56999999999999995</v>
      </c>
      <c r="AB21" s="284">
        <v>0.9</v>
      </c>
      <c r="AC21" s="284">
        <v>0</v>
      </c>
      <c r="AD21" s="284">
        <v>0</v>
      </c>
      <c r="AF21" s="286" t="s">
        <v>3133</v>
      </c>
      <c r="AG21" s="284" t="s">
        <v>1397</v>
      </c>
      <c r="AH21" s="284">
        <v>144.41999999999999</v>
      </c>
      <c r="AI21" s="284">
        <v>131.31</v>
      </c>
      <c r="AJ21" s="284">
        <v>108.38</v>
      </c>
      <c r="AK21" s="284">
        <v>98.541599501454101</v>
      </c>
      <c r="AL21" s="284">
        <v>81.333779254950841</v>
      </c>
      <c r="AM21">
        <v>-0.43682468318134021</v>
      </c>
      <c r="AW21" t="s">
        <v>5778</v>
      </c>
    </row>
    <row r="22" spans="2:77">
      <c r="C22" s="1" t="s">
        <v>3155</v>
      </c>
      <c r="D22">
        <v>0</v>
      </c>
      <c r="E22">
        <v>-0.04</v>
      </c>
      <c r="F22">
        <v>-0.04</v>
      </c>
      <c r="G22">
        <v>-0.26</v>
      </c>
      <c r="H22">
        <v>-0.4</v>
      </c>
      <c r="M22" s="1" t="s">
        <v>3155</v>
      </c>
      <c r="N22">
        <v>0</v>
      </c>
      <c r="O22">
        <v>0.04</v>
      </c>
      <c r="P22">
        <v>0</v>
      </c>
      <c r="Q22">
        <v>-0.15</v>
      </c>
      <c r="R22">
        <v>-0.02</v>
      </c>
      <c r="U22" s="308" t="s">
        <v>3207</v>
      </c>
      <c r="V22" s="309" t="s">
        <v>3344</v>
      </c>
      <c r="W22" s="284">
        <v>5.0000000000000001E-3</v>
      </c>
      <c r="X22" s="284">
        <v>0.01</v>
      </c>
      <c r="Y22" s="284">
        <v>0.01</v>
      </c>
      <c r="Z22" s="284">
        <v>0.01</v>
      </c>
      <c r="AA22" s="284">
        <v>7.4999999999999997E-2</v>
      </c>
      <c r="AB22" s="284">
        <v>0.09</v>
      </c>
      <c r="AC22" s="284">
        <v>0.99</v>
      </c>
      <c r="AD22" s="284">
        <v>0</v>
      </c>
      <c r="AF22" s="286" t="s">
        <v>3134</v>
      </c>
      <c r="AG22" s="284" t="s">
        <v>1397</v>
      </c>
      <c r="AH22" s="284">
        <v>130.93</v>
      </c>
      <c r="AI22" s="284">
        <v>119.54</v>
      </c>
      <c r="AJ22" s="284">
        <v>54.99</v>
      </c>
      <c r="AK22" s="284">
        <v>50.206252195829833</v>
      </c>
      <c r="AL22" s="284">
        <v>23.09554800274956</v>
      </c>
      <c r="AM22">
        <v>-0.82360384936416753</v>
      </c>
    </row>
    <row r="23" spans="2:77">
      <c r="C23" s="1" t="s">
        <v>3156</v>
      </c>
      <c r="D23">
        <v>0</v>
      </c>
      <c r="E23">
        <v>0</v>
      </c>
      <c r="F23">
        <v>0</v>
      </c>
      <c r="G23">
        <v>0</v>
      </c>
      <c r="H23">
        <v>0</v>
      </c>
      <c r="M23" s="1" t="s">
        <v>3156</v>
      </c>
      <c r="N23">
        <v>0</v>
      </c>
      <c r="O23">
        <v>0</v>
      </c>
      <c r="P23">
        <v>0</v>
      </c>
      <c r="Q23">
        <v>0</v>
      </c>
      <c r="R23">
        <v>0</v>
      </c>
      <c r="U23" s="308" t="s">
        <v>3207</v>
      </c>
      <c r="V23" s="309" t="s">
        <v>3345</v>
      </c>
      <c r="W23" s="284">
        <v>0</v>
      </c>
      <c r="X23" s="284">
        <v>0</v>
      </c>
      <c r="Y23" s="284">
        <v>0</v>
      </c>
      <c r="Z23" s="284">
        <v>1E-3</v>
      </c>
      <c r="AA23" s="284">
        <v>5.0000000000000001E-3</v>
      </c>
      <c r="AB23" s="284">
        <v>0.01</v>
      </c>
      <c r="AC23" s="284">
        <v>0.01</v>
      </c>
      <c r="AD23" s="284">
        <v>1</v>
      </c>
      <c r="AF23" s="286" t="s">
        <v>3135</v>
      </c>
      <c r="AG23" s="284" t="s">
        <v>1397</v>
      </c>
      <c r="AH23" s="284">
        <v>104.94</v>
      </c>
      <c r="AI23" s="284">
        <v>96.3</v>
      </c>
      <c r="AJ23" s="284">
        <v>45.45</v>
      </c>
      <c r="AK23" s="284">
        <v>41.707975986277873</v>
      </c>
      <c r="AL23" s="284">
        <v>19.684605488850771</v>
      </c>
      <c r="AM23">
        <v>-0.81242037841765991</v>
      </c>
      <c r="AX23" s="298"/>
      <c r="AY23" s="297"/>
      <c r="AZ23" s="298"/>
    </row>
    <row r="24" spans="2:77">
      <c r="C24" t="s">
        <v>3170</v>
      </c>
      <c r="D24">
        <v>0</v>
      </c>
      <c r="E24">
        <v>0</v>
      </c>
      <c r="F24">
        <v>0.06</v>
      </c>
      <c r="G24">
        <v>0.08</v>
      </c>
      <c r="H24">
        <v>0.18</v>
      </c>
      <c r="M24" t="s">
        <v>3170</v>
      </c>
      <c r="N24">
        <v>0</v>
      </c>
      <c r="O24">
        <v>-0.04</v>
      </c>
      <c r="P24">
        <v>0.1</v>
      </c>
      <c r="Q24">
        <v>0.13</v>
      </c>
      <c r="R24">
        <v>0.15</v>
      </c>
      <c r="U24" s="306" t="s">
        <v>3208</v>
      </c>
      <c r="V24" s="307" t="s">
        <v>3346</v>
      </c>
      <c r="W24" s="284">
        <v>5.0000000000000001E-3</v>
      </c>
      <c r="X24" s="284">
        <v>5.0000000000000001E-3</v>
      </c>
      <c r="Y24" s="284">
        <v>0.01</v>
      </c>
      <c r="Z24" s="284">
        <v>0</v>
      </c>
      <c r="AA24" s="284">
        <v>0</v>
      </c>
      <c r="AB24" s="284">
        <v>0</v>
      </c>
      <c r="AC24" s="284">
        <v>0</v>
      </c>
      <c r="AD24" s="284">
        <v>0</v>
      </c>
      <c r="AF24" s="286" t="s">
        <v>3155</v>
      </c>
      <c r="AG24" s="284" t="s">
        <v>1397</v>
      </c>
      <c r="AH24" s="284">
        <v>83.2</v>
      </c>
      <c r="AI24" s="284">
        <v>62.4</v>
      </c>
      <c r="AJ24" s="284">
        <v>36.4</v>
      </c>
      <c r="AK24" s="284">
        <v>27.299999999999997</v>
      </c>
      <c r="AL24" s="284">
        <v>15.924999999999997</v>
      </c>
      <c r="AM24">
        <v>-0.80859375</v>
      </c>
      <c r="AX24" s="291"/>
      <c r="AY24" s="298"/>
      <c r="AZ24" s="299"/>
    </row>
    <row r="25" spans="2:77">
      <c r="U25" s="306" t="s">
        <v>3208</v>
      </c>
      <c r="V25" s="307" t="s">
        <v>3347</v>
      </c>
      <c r="W25" s="284">
        <v>7.4999999999999997E-2</v>
      </c>
      <c r="X25" s="284">
        <v>0.05</v>
      </c>
      <c r="Y25" s="284">
        <v>0.05</v>
      </c>
      <c r="Z25" s="284">
        <v>7.0000000000000007E-2</v>
      </c>
      <c r="AA25" s="284">
        <v>0.01</v>
      </c>
      <c r="AB25" s="284">
        <v>0</v>
      </c>
      <c r="AC25" s="284">
        <v>0</v>
      </c>
      <c r="AD25" s="284">
        <v>0</v>
      </c>
      <c r="AF25" s="286" t="s">
        <v>3156</v>
      </c>
      <c r="AG25" s="284" t="s">
        <v>1397</v>
      </c>
      <c r="AH25" s="284">
        <v>24</v>
      </c>
      <c r="AI25" s="284">
        <v>0</v>
      </c>
      <c r="AJ25" s="284">
        <v>-1</v>
      </c>
      <c r="AK25" s="284">
        <v>-1</v>
      </c>
      <c r="AL25" s="284">
        <v>-1</v>
      </c>
      <c r="AM25" s="284">
        <v>0</v>
      </c>
      <c r="AW25" s="301"/>
      <c r="AX25" s="298"/>
      <c r="AY25" s="298"/>
      <c r="AZ25" s="298"/>
      <c r="BA25" s="302"/>
    </row>
    <row r="26" spans="2:77">
      <c r="B26" t="s">
        <v>3371</v>
      </c>
      <c r="C26" s="1" t="s">
        <v>3372</v>
      </c>
      <c r="D26" t="s">
        <v>3373</v>
      </c>
      <c r="E26" t="s">
        <v>3373</v>
      </c>
      <c r="F26" t="s">
        <v>3373</v>
      </c>
      <c r="G26" t="s">
        <v>3373</v>
      </c>
      <c r="H26" t="s">
        <v>3373</v>
      </c>
      <c r="U26" s="306" t="s">
        <v>3208</v>
      </c>
      <c r="V26" s="307" t="s">
        <v>3348</v>
      </c>
      <c r="W26" s="284">
        <v>9.5000000000000001E-2</v>
      </c>
      <c r="X26" s="284">
        <v>0.13</v>
      </c>
      <c r="Y26" s="284">
        <v>0.14000000000000001</v>
      </c>
      <c r="Z26" s="284">
        <v>0.33</v>
      </c>
      <c r="AA26" s="284">
        <v>0.56999999999999995</v>
      </c>
      <c r="AB26" s="284">
        <v>0.8</v>
      </c>
      <c r="AC26" s="284">
        <v>0</v>
      </c>
      <c r="AD26" s="284">
        <v>0</v>
      </c>
      <c r="AI26" s="284" t="s">
        <v>3237</v>
      </c>
      <c r="AJ26" s="284"/>
      <c r="AK26" t="s">
        <v>3367</v>
      </c>
      <c r="AX26" s="300"/>
      <c r="AY26" s="298"/>
      <c r="AZ26" s="221"/>
    </row>
    <row r="27" spans="2:77">
      <c r="B27" s="1" t="s">
        <v>3132</v>
      </c>
      <c r="C27" s="307">
        <v>0.5</v>
      </c>
      <c r="D27">
        <v>80</v>
      </c>
      <c r="E27">
        <v>76</v>
      </c>
      <c r="F27">
        <v>70.5</v>
      </c>
      <c r="G27">
        <v>64.5</v>
      </c>
      <c r="H27">
        <v>57</v>
      </c>
      <c r="U27" s="306" t="s">
        <v>3208</v>
      </c>
      <c r="V27" s="307" t="s">
        <v>3349</v>
      </c>
      <c r="W27" s="284">
        <v>0.69</v>
      </c>
      <c r="X27" s="284">
        <v>0.67</v>
      </c>
      <c r="Y27" s="284">
        <v>0.62</v>
      </c>
      <c r="Z27" s="284">
        <v>0.45</v>
      </c>
      <c r="AA27" s="284">
        <v>0.32</v>
      </c>
      <c r="AB27" s="284">
        <v>0.15</v>
      </c>
      <c r="AC27" s="284">
        <v>0.99</v>
      </c>
      <c r="AD27" s="284">
        <v>0</v>
      </c>
      <c r="AX27" s="300"/>
      <c r="AY27" s="298"/>
      <c r="AZ27" s="221"/>
      <c r="BA27" t="s">
        <v>5772</v>
      </c>
    </row>
    <row r="28" spans="2:77">
      <c r="B28" s="1" t="s">
        <v>3121</v>
      </c>
      <c r="C28" s="307">
        <v>0.6</v>
      </c>
      <c r="D28">
        <v>114.1</v>
      </c>
      <c r="E28">
        <v>104.3</v>
      </c>
      <c r="F28">
        <v>95.199999999999989</v>
      </c>
      <c r="G28">
        <v>85.399999999999991</v>
      </c>
      <c r="H28">
        <v>79.099999999999994</v>
      </c>
      <c r="U28" s="306" t="s">
        <v>3208</v>
      </c>
      <c r="V28" s="307" t="s">
        <v>3350</v>
      </c>
      <c r="W28" s="284">
        <v>0.13500000000000001</v>
      </c>
      <c r="X28" s="284">
        <v>0.14499999999999999</v>
      </c>
      <c r="Y28" s="284">
        <v>0.18</v>
      </c>
      <c r="Z28" s="284">
        <v>0.15</v>
      </c>
      <c r="AA28" s="284">
        <v>0.1</v>
      </c>
      <c r="AB28" s="284">
        <v>0.05</v>
      </c>
      <c r="AC28" s="284">
        <v>0.01</v>
      </c>
      <c r="AD28" s="284">
        <v>1</v>
      </c>
      <c r="AF28" s="283" t="str">
        <f>"method: values from above (1&amp;2 dwellings buildings) x value from """&amp;C14&amp;""" for 7-12 dwellings buildings"</f>
        <v>method: values from above (1&amp;2 dwellings buildings) x value from "efficiency gain by number of dwellings actual benchmark: 1 dwelling" for 7-12 dwellings buildings</v>
      </c>
      <c r="AO28" s="6" t="s">
        <v>3243</v>
      </c>
      <c r="AX28" s="292"/>
      <c r="AY28" s="293"/>
      <c r="AZ28" s="294"/>
      <c r="BA28" t="s">
        <v>5770</v>
      </c>
    </row>
    <row r="29" spans="2:77">
      <c r="B29" s="1" t="s">
        <v>3120</v>
      </c>
      <c r="C29" s="307">
        <v>0.6</v>
      </c>
      <c r="D29">
        <v>96</v>
      </c>
      <c r="E29">
        <v>91.2</v>
      </c>
      <c r="F29">
        <v>82.2</v>
      </c>
      <c r="G29">
        <v>81</v>
      </c>
      <c r="H29">
        <v>73.8</v>
      </c>
      <c r="T29" s="1" t="s">
        <v>3325</v>
      </c>
      <c r="U29" s="288" t="s">
        <v>3316</v>
      </c>
      <c r="V29" s="224">
        <v>0</v>
      </c>
      <c r="W29" s="305" t="s">
        <v>3303</v>
      </c>
      <c r="X29" s="224"/>
      <c r="Y29" s="224"/>
      <c r="Z29" s="224"/>
      <c r="AA29" s="224"/>
      <c r="AB29" s="224"/>
      <c r="AC29" s="224"/>
      <c r="AD29" s="224"/>
      <c r="AF29" s="286" t="s">
        <v>3241</v>
      </c>
      <c r="AG29" s="286"/>
      <c r="AH29" s="284"/>
      <c r="AI29" s="284"/>
      <c r="AJ29" s="284"/>
    </row>
    <row r="30" spans="2:77">
      <c r="B30" s="1" t="s">
        <v>3133</v>
      </c>
      <c r="C30" s="307">
        <v>0.4</v>
      </c>
      <c r="D30">
        <v>55.6</v>
      </c>
      <c r="E30">
        <v>52.800000000000004</v>
      </c>
      <c r="F30">
        <v>50.800000000000004</v>
      </c>
      <c r="G30">
        <v>60.800000000000004</v>
      </c>
      <c r="H30">
        <v>43.6</v>
      </c>
      <c r="T30" s="289" t="s">
        <v>967</v>
      </c>
      <c r="U30" s="288" t="s">
        <v>3317</v>
      </c>
      <c r="V30" s="224">
        <v>1</v>
      </c>
      <c r="W30" s="305" t="s">
        <v>3304</v>
      </c>
      <c r="X30" s="224"/>
      <c r="Y30" s="224"/>
      <c r="Z30" s="224"/>
      <c r="AA30" s="224"/>
      <c r="AB30" s="224"/>
      <c r="AC30" s="224"/>
      <c r="AD30" s="224"/>
      <c r="AF30" s="286" t="s">
        <v>3214</v>
      </c>
      <c r="AG30" s="286"/>
      <c r="AH30" s="284"/>
      <c r="AI30" s="284"/>
      <c r="AJ30" s="284"/>
      <c r="AX30" s="295"/>
      <c r="AY30" s="5" t="s">
        <v>5777</v>
      </c>
      <c r="AZ30" s="296"/>
      <c r="BB30" s="295"/>
      <c r="BC30" s="295"/>
      <c r="BD30" s="387" t="s">
        <v>5776</v>
      </c>
    </row>
    <row r="31" spans="2:77">
      <c r="B31" s="1" t="s">
        <v>3134</v>
      </c>
      <c r="C31" s="307">
        <v>0.37</v>
      </c>
      <c r="D31">
        <v>42.18</v>
      </c>
      <c r="E31">
        <v>40.33</v>
      </c>
      <c r="F31">
        <v>41.81</v>
      </c>
      <c r="G31">
        <v>38.85</v>
      </c>
      <c r="H31">
        <v>36.26</v>
      </c>
      <c r="T31" s="289" t="s">
        <v>3312</v>
      </c>
      <c r="U31" s="288" t="s">
        <v>3318</v>
      </c>
      <c r="V31" s="224">
        <v>2</v>
      </c>
      <c r="W31" s="305" t="s">
        <v>3305</v>
      </c>
      <c r="X31" s="224"/>
      <c r="Y31" s="224"/>
      <c r="Z31" s="224"/>
      <c r="AA31" s="224"/>
      <c r="AB31" s="224"/>
      <c r="AC31" s="224"/>
      <c r="AD31" s="224"/>
      <c r="AF31" s="286" t="s">
        <v>3215</v>
      </c>
      <c r="AG31" s="286" t="s">
        <v>1</v>
      </c>
      <c r="AH31" s="286" t="s">
        <v>3210</v>
      </c>
      <c r="AI31" s="286" t="s">
        <v>3211</v>
      </c>
      <c r="AJ31" s="286" t="s">
        <v>3212</v>
      </c>
      <c r="AK31" s="286" t="s">
        <v>3368</v>
      </c>
      <c r="AL31" s="287" t="s">
        <v>3369</v>
      </c>
      <c r="AM31" s="283" t="s">
        <v>3370</v>
      </c>
      <c r="AX31" s="295"/>
      <c r="AY31" t="s">
        <v>5770</v>
      </c>
      <c r="BB31" s="295"/>
      <c r="BC31" s="295"/>
      <c r="BD31" t="s">
        <v>5770</v>
      </c>
    </row>
    <row r="32" spans="2:77">
      <c r="B32" s="1" t="s">
        <v>3135</v>
      </c>
      <c r="C32" s="307">
        <v>0.3</v>
      </c>
      <c r="D32">
        <v>25.5</v>
      </c>
      <c r="E32">
        <v>24.599999999999998</v>
      </c>
      <c r="F32">
        <v>25.8</v>
      </c>
      <c r="G32">
        <v>25.8</v>
      </c>
      <c r="H32">
        <v>25.5</v>
      </c>
      <c r="T32" s="289" t="s">
        <v>3313</v>
      </c>
      <c r="U32" s="288" t="s">
        <v>3319</v>
      </c>
      <c r="V32" s="224">
        <v>3</v>
      </c>
      <c r="W32" s="224" t="s">
        <v>3302</v>
      </c>
      <c r="X32" s="224"/>
      <c r="Y32" s="224"/>
      <c r="Z32" s="224"/>
      <c r="AA32" s="224"/>
      <c r="AB32" s="224"/>
      <c r="AC32" s="224"/>
      <c r="AD32" s="224"/>
      <c r="AF32" s="286" t="s">
        <v>3132</v>
      </c>
      <c r="AG32" s="284" t="s">
        <v>1397</v>
      </c>
      <c r="AH32" s="284">
        <v>183.55</v>
      </c>
      <c r="AI32" s="284">
        <v>159.65</v>
      </c>
      <c r="AJ32" s="284">
        <v>135.59</v>
      </c>
      <c r="AK32" s="284">
        <v>117.93485971125034</v>
      </c>
      <c r="AL32" s="284">
        <v>100.16152601470989</v>
      </c>
      <c r="AM32">
        <v>-0.45430931073435094</v>
      </c>
      <c r="AX32" s="295"/>
      <c r="BB32" s="295"/>
      <c r="BC32" s="295"/>
    </row>
    <row r="33" spans="2:57">
      <c r="B33" s="1" t="s">
        <v>3155</v>
      </c>
      <c r="C33" s="307">
        <v>0.4</v>
      </c>
      <c r="D33">
        <v>10</v>
      </c>
      <c r="E33">
        <v>10.4</v>
      </c>
      <c r="F33">
        <v>10.4</v>
      </c>
      <c r="G33">
        <v>12.600000000000001</v>
      </c>
      <c r="H33">
        <v>14</v>
      </c>
      <c r="T33" s="289" t="s">
        <v>3314</v>
      </c>
      <c r="U33" s="288" t="s">
        <v>3301</v>
      </c>
      <c r="V33" s="224">
        <v>4</v>
      </c>
      <c r="W33" s="224" t="s">
        <v>3156</v>
      </c>
      <c r="X33" s="224"/>
      <c r="Y33" s="224"/>
      <c r="Z33" s="224"/>
      <c r="AA33" s="224"/>
      <c r="AB33" s="224"/>
      <c r="AC33" s="224"/>
      <c r="AD33" s="224"/>
      <c r="AF33" s="286" t="s">
        <v>3121</v>
      </c>
      <c r="AG33" s="284" t="s">
        <v>1397</v>
      </c>
      <c r="AH33" s="284">
        <v>178.13</v>
      </c>
      <c r="AI33" s="284">
        <v>156.6</v>
      </c>
      <c r="AJ33" s="284">
        <v>131.47999999999999</v>
      </c>
      <c r="AK33" s="284">
        <v>115.58843541233929</v>
      </c>
      <c r="AL33" s="284">
        <v>97.047046539044516</v>
      </c>
      <c r="AM33">
        <v>-0.45518976848905562</v>
      </c>
    </row>
    <row r="34" spans="2:57">
      <c r="B34" s="1" t="s">
        <v>3156</v>
      </c>
      <c r="C34" s="307"/>
      <c r="D34">
        <v>2.4000000000000004</v>
      </c>
      <c r="E34">
        <v>2.4000000000000004</v>
      </c>
      <c r="F34">
        <v>2.4000000000000004</v>
      </c>
      <c r="G34">
        <v>2.4000000000000004</v>
      </c>
      <c r="H34">
        <v>2.4000000000000004</v>
      </c>
      <c r="T34" s="289" t="s">
        <v>3315</v>
      </c>
      <c r="U34" s="310" t="s">
        <v>3322</v>
      </c>
      <c r="AF34" s="286" t="s">
        <v>3120</v>
      </c>
      <c r="AG34" s="284" t="s">
        <v>1397</v>
      </c>
      <c r="AH34" s="284">
        <v>190.68</v>
      </c>
      <c r="AI34" s="284">
        <v>168</v>
      </c>
      <c r="AJ34" s="284">
        <v>138.6</v>
      </c>
      <c r="AK34" s="284">
        <v>122.11453744493392</v>
      </c>
      <c r="AL34" s="284">
        <v>100.74449339207047</v>
      </c>
      <c r="AM34">
        <v>-0.47165673698305821</v>
      </c>
      <c r="AX34" s="295"/>
      <c r="AY34" s="295"/>
      <c r="AZ34" s="5" t="s">
        <v>5774</v>
      </c>
    </row>
    <row r="35" spans="2:57">
      <c r="AF35" s="286" t="s">
        <v>3133</v>
      </c>
      <c r="AG35" s="284" t="s">
        <v>1397</v>
      </c>
      <c r="AH35" s="284">
        <v>172.98</v>
      </c>
      <c r="AI35" s="284">
        <v>157.29</v>
      </c>
      <c r="AJ35" s="284">
        <v>129.82</v>
      </c>
      <c r="AK35" s="284">
        <v>118.04479014915019</v>
      </c>
      <c r="AL35" s="284">
        <v>97.428791767834426</v>
      </c>
      <c r="AM35">
        <v>-0.43676267910836841</v>
      </c>
      <c r="AX35" s="295"/>
      <c r="AY35" s="295"/>
      <c r="AZ35" t="s">
        <v>5770</v>
      </c>
    </row>
    <row r="36" spans="2:57">
      <c r="B36" s="283" t="s">
        <v>3374</v>
      </c>
      <c r="F36" s="6" t="s">
        <v>3382</v>
      </c>
      <c r="AF36" s="286" t="s">
        <v>3134</v>
      </c>
      <c r="AG36" s="284" t="s">
        <v>1397</v>
      </c>
      <c r="AH36" s="284">
        <v>121.67</v>
      </c>
      <c r="AI36" s="284">
        <v>111.09</v>
      </c>
      <c r="AJ36" s="284">
        <v>51.11</v>
      </c>
      <c r="AK36" s="284">
        <v>46.665652173913045</v>
      </c>
      <c r="AL36" s="284">
        <v>21.469812607873756</v>
      </c>
      <c r="AM36">
        <v>-0.82354062128812566</v>
      </c>
      <c r="AX36" s="295"/>
      <c r="AY36" s="295"/>
    </row>
    <row r="37" spans="2:57">
      <c r="B37" s="290" t="s">
        <v>3375</v>
      </c>
      <c r="C37" t="s">
        <v>3380</v>
      </c>
      <c r="D37" s="319" t="s">
        <v>1711</v>
      </c>
      <c r="E37" s="319" t="s">
        <v>1712</v>
      </c>
      <c r="F37" s="319" t="s">
        <v>3142</v>
      </c>
      <c r="G37" s="319" t="s">
        <v>3143</v>
      </c>
      <c r="H37" s="319" t="s">
        <v>3144</v>
      </c>
      <c r="I37" s="319" t="s">
        <v>3384</v>
      </c>
      <c r="K37" s="290" t="s">
        <v>3376</v>
      </c>
      <c r="L37" t="s">
        <v>3380</v>
      </c>
      <c r="M37" s="319" t="s">
        <v>1711</v>
      </c>
      <c r="N37" s="319" t="s">
        <v>1712</v>
      </c>
      <c r="O37" s="319" t="s">
        <v>3142</v>
      </c>
      <c r="P37" s="319" t="s">
        <v>3143</v>
      </c>
      <c r="Q37" s="319" t="s">
        <v>3144</v>
      </c>
      <c r="R37" s="319" t="s">
        <v>3384</v>
      </c>
      <c r="U37" s="6" t="s">
        <v>3306</v>
      </c>
      <c r="AF37" s="286" t="s">
        <v>3135</v>
      </c>
      <c r="AG37" s="284" t="s">
        <v>1397</v>
      </c>
      <c r="AH37" s="284">
        <v>104.94</v>
      </c>
      <c r="AI37" s="284">
        <v>96.3</v>
      </c>
      <c r="AJ37" s="284">
        <v>45.45</v>
      </c>
      <c r="AK37" s="284">
        <v>41.707975986277873</v>
      </c>
      <c r="AL37" s="284">
        <v>19.684605488850771</v>
      </c>
      <c r="AM37">
        <v>-0.81242037841765991</v>
      </c>
      <c r="AX37" s="295"/>
      <c r="AY37" s="295"/>
      <c r="BA37" s="295"/>
      <c r="BB37" s="295"/>
      <c r="BC37" s="295"/>
      <c r="BD37" s="295"/>
      <c r="BE37" s="387" t="s">
        <v>5773</v>
      </c>
    </row>
    <row r="38" spans="2:57">
      <c r="B38" s="1" t="s">
        <v>3132</v>
      </c>
      <c r="C38" s="307">
        <v>0.28999999999999998</v>
      </c>
      <c r="D38" s="218">
        <f>ROUND(D4*$C38*$C27,0)</f>
        <v>23</v>
      </c>
      <c r="E38" s="218">
        <f t="shared" ref="E38:H38" si="8">ROUND(E4*$C38*$C27,0)</f>
        <v>22</v>
      </c>
      <c r="F38" s="218">
        <f t="shared" si="8"/>
        <v>20</v>
      </c>
      <c r="G38" s="218">
        <f t="shared" si="8"/>
        <v>19</v>
      </c>
      <c r="H38" s="218">
        <f t="shared" si="8"/>
        <v>17</v>
      </c>
      <c r="I38" s="321">
        <v>0.42</v>
      </c>
      <c r="K38" s="1" t="s">
        <v>3132</v>
      </c>
      <c r="L38" s="318">
        <v>0.25</v>
      </c>
      <c r="M38" s="320">
        <f t="shared" ref="M38:Q45" si="9">ROUND(D4*$L38*$C27,0)</f>
        <v>20</v>
      </c>
      <c r="N38" s="320">
        <f t="shared" si="9"/>
        <v>19</v>
      </c>
      <c r="O38" s="320">
        <f t="shared" si="9"/>
        <v>18</v>
      </c>
      <c r="P38" s="320">
        <f t="shared" si="9"/>
        <v>16</v>
      </c>
      <c r="Q38" s="320">
        <f t="shared" si="9"/>
        <v>14</v>
      </c>
      <c r="R38" s="321">
        <f>L38</f>
        <v>0.25</v>
      </c>
      <c r="U38" s="288" t="s">
        <v>3240</v>
      </c>
      <c r="V38" s="224"/>
      <c r="W38" s="224"/>
      <c r="X38" s="224"/>
      <c r="Y38" s="224"/>
      <c r="Z38" s="224"/>
      <c r="AF38" s="286" t="s">
        <v>3155</v>
      </c>
      <c r="AG38" s="284" t="s">
        <v>1397</v>
      </c>
      <c r="AH38" s="284">
        <v>100.8</v>
      </c>
      <c r="AI38" s="284">
        <v>75.599999999999994</v>
      </c>
      <c r="AJ38" s="284">
        <v>44.1</v>
      </c>
      <c r="AK38" s="284">
        <v>33.075000000000003</v>
      </c>
      <c r="AL38" s="284">
        <v>19.293750000000003</v>
      </c>
      <c r="AM38">
        <v>-0.80859375</v>
      </c>
      <c r="AX38" s="295"/>
      <c r="AY38" s="295"/>
      <c r="BA38" s="295"/>
      <c r="BB38" s="295"/>
      <c r="BC38" s="295"/>
      <c r="BD38" s="295"/>
      <c r="BE38" t="s">
        <v>5770</v>
      </c>
    </row>
    <row r="39" spans="2:57">
      <c r="B39" s="1" t="s">
        <v>3121</v>
      </c>
      <c r="C39" s="307">
        <v>0.28000000000000003</v>
      </c>
      <c r="D39" s="218">
        <f t="shared" ref="D39:H39" si="10">ROUND(D5*$C39*$C28,0)</f>
        <v>27</v>
      </c>
      <c r="E39" s="218">
        <f t="shared" si="10"/>
        <v>25</v>
      </c>
      <c r="F39" s="218">
        <f t="shared" si="10"/>
        <v>23</v>
      </c>
      <c r="G39" s="218">
        <f t="shared" si="10"/>
        <v>20</v>
      </c>
      <c r="H39" s="218">
        <f t="shared" si="10"/>
        <v>19</v>
      </c>
      <c r="I39" s="321">
        <v>0.4</v>
      </c>
      <c r="K39" s="1" t="s">
        <v>3121</v>
      </c>
      <c r="L39" s="307">
        <v>0.24</v>
      </c>
      <c r="M39" s="320">
        <f t="shared" si="9"/>
        <v>23</v>
      </c>
      <c r="N39" s="320">
        <f t="shared" si="9"/>
        <v>21</v>
      </c>
      <c r="O39" s="320">
        <f t="shared" si="9"/>
        <v>20</v>
      </c>
      <c r="P39" s="320">
        <f t="shared" si="9"/>
        <v>18</v>
      </c>
      <c r="Q39" s="320">
        <f t="shared" si="9"/>
        <v>16</v>
      </c>
      <c r="R39" s="321">
        <f t="shared" ref="R39:R55" si="11">L39</f>
        <v>0.24</v>
      </c>
      <c r="U39" s="288" t="s">
        <v>346</v>
      </c>
      <c r="V39" s="288" t="s">
        <v>346</v>
      </c>
      <c r="W39" s="288" t="s">
        <v>3132</v>
      </c>
      <c r="X39" s="288" t="s">
        <v>3202</v>
      </c>
      <c r="Y39" s="288" t="s">
        <v>3120</v>
      </c>
      <c r="Z39" s="288" t="s">
        <v>3133</v>
      </c>
      <c r="AF39" s="286" t="s">
        <v>3156</v>
      </c>
      <c r="AG39" s="284" t="s">
        <v>1397</v>
      </c>
      <c r="AH39" s="284">
        <v>24</v>
      </c>
      <c r="AI39" s="284">
        <v>0</v>
      </c>
      <c r="AJ39" s="284">
        <v>-1</v>
      </c>
      <c r="AK39" s="284">
        <v>-1</v>
      </c>
      <c r="AL39" s="284">
        <v>-1</v>
      </c>
      <c r="AM39" s="284">
        <v>0</v>
      </c>
      <c r="AX39" s="295"/>
      <c r="AY39" s="295"/>
      <c r="BA39" s="295"/>
      <c r="BB39" s="295"/>
      <c r="BC39" s="295"/>
      <c r="BD39" s="295"/>
    </row>
    <row r="40" spans="2:57">
      <c r="B40" s="1" t="s">
        <v>3120</v>
      </c>
      <c r="C40" s="307">
        <v>0.27</v>
      </c>
      <c r="D40" s="218">
        <f t="shared" ref="D40:H40" si="12">ROUND(D6*$C40*$C29,0)</f>
        <v>26</v>
      </c>
      <c r="E40" s="218">
        <f t="shared" si="12"/>
        <v>25</v>
      </c>
      <c r="F40" s="218">
        <f t="shared" si="12"/>
        <v>22</v>
      </c>
      <c r="G40" s="218">
        <f t="shared" si="12"/>
        <v>22</v>
      </c>
      <c r="H40" s="218">
        <f t="shared" si="12"/>
        <v>20</v>
      </c>
      <c r="I40" s="321">
        <v>0.38</v>
      </c>
      <c r="K40" s="1" t="s">
        <v>3120</v>
      </c>
      <c r="L40" s="307">
        <v>0.24</v>
      </c>
      <c r="M40" s="320">
        <f>ROUND(D6*$L40*$C29,0)</f>
        <v>23</v>
      </c>
      <c r="N40" s="320">
        <f t="shared" si="9"/>
        <v>22</v>
      </c>
      <c r="O40" s="320">
        <f t="shared" si="9"/>
        <v>20</v>
      </c>
      <c r="P40" s="320">
        <f t="shared" si="9"/>
        <v>19</v>
      </c>
      <c r="Q40" s="320">
        <f t="shared" si="9"/>
        <v>18</v>
      </c>
      <c r="R40" s="321">
        <f t="shared" si="11"/>
        <v>0.24</v>
      </c>
      <c r="U40" s="288" t="s">
        <v>3206</v>
      </c>
      <c r="V40" s="288" t="s">
        <v>3209</v>
      </c>
      <c r="W40" s="288" t="s">
        <v>56</v>
      </c>
      <c r="X40" s="288" t="s">
        <v>56</v>
      </c>
      <c r="Y40" s="288" t="s">
        <v>56</v>
      </c>
      <c r="Z40" s="288" t="s">
        <v>56</v>
      </c>
      <c r="AI40" s="284" t="s">
        <v>3237</v>
      </c>
      <c r="AJ40" s="284"/>
      <c r="AK40" t="s">
        <v>3367</v>
      </c>
    </row>
    <row r="41" spans="2:57">
      <c r="B41" s="1" t="s">
        <v>3133</v>
      </c>
      <c r="C41" s="307">
        <v>0.25</v>
      </c>
      <c r="D41" s="218">
        <f t="shared" ref="D41:H41" si="13">ROUND(D7*$C41*$C30,0)</f>
        <v>14</v>
      </c>
      <c r="E41" s="218">
        <f t="shared" si="13"/>
        <v>13</v>
      </c>
      <c r="F41" s="218">
        <f t="shared" si="13"/>
        <v>13</v>
      </c>
      <c r="G41" s="218">
        <f t="shared" si="13"/>
        <v>15</v>
      </c>
      <c r="H41" s="218">
        <f t="shared" si="13"/>
        <v>11</v>
      </c>
      <c r="I41" s="321">
        <v>0.36</v>
      </c>
      <c r="K41" s="1" t="s">
        <v>3133</v>
      </c>
      <c r="L41" s="307">
        <v>0.23</v>
      </c>
      <c r="M41" s="320">
        <f>ROUND(D7*$L41*$C30,0)</f>
        <v>13</v>
      </c>
      <c r="N41" s="320">
        <f t="shared" si="9"/>
        <v>12</v>
      </c>
      <c r="O41" s="320">
        <f t="shared" si="9"/>
        <v>12</v>
      </c>
      <c r="P41" s="320">
        <f t="shared" si="9"/>
        <v>14</v>
      </c>
      <c r="Q41" s="320">
        <f t="shared" si="9"/>
        <v>10</v>
      </c>
      <c r="R41" s="321">
        <f t="shared" si="11"/>
        <v>0.23</v>
      </c>
      <c r="U41" s="308" t="s">
        <v>3203</v>
      </c>
      <c r="V41" s="309" t="s">
        <v>3307</v>
      </c>
      <c r="W41" s="224">
        <v>0.81499999999999995</v>
      </c>
      <c r="X41" s="224">
        <v>0.78900000000000003</v>
      </c>
      <c r="Y41" s="224">
        <v>0.88</v>
      </c>
      <c r="Z41" s="224">
        <v>0</v>
      </c>
      <c r="AA41" s="5" t="s">
        <v>3321</v>
      </c>
    </row>
    <row r="42" spans="2:57">
      <c r="B42" s="1" t="s">
        <v>3134</v>
      </c>
      <c r="C42" s="307">
        <v>0.24</v>
      </c>
      <c r="D42" s="218">
        <f t="shared" ref="D42:H42" si="14">ROUND(D8*$C42*$C31,0)</f>
        <v>10</v>
      </c>
      <c r="E42" s="218">
        <f t="shared" si="14"/>
        <v>10</v>
      </c>
      <c r="F42" s="218">
        <f t="shared" si="14"/>
        <v>10</v>
      </c>
      <c r="G42" s="218">
        <f t="shared" si="14"/>
        <v>9</v>
      </c>
      <c r="H42" s="218">
        <f t="shared" si="14"/>
        <v>9</v>
      </c>
      <c r="I42" s="321">
        <v>0.34</v>
      </c>
      <c r="K42" s="1" t="s">
        <v>3134</v>
      </c>
      <c r="L42" s="307">
        <v>0.23</v>
      </c>
      <c r="M42" s="320">
        <f t="shared" si="9"/>
        <v>10</v>
      </c>
      <c r="N42" s="320">
        <f t="shared" si="9"/>
        <v>9</v>
      </c>
      <c r="O42" s="320">
        <f t="shared" si="9"/>
        <v>10</v>
      </c>
      <c r="P42" s="320">
        <f t="shared" si="9"/>
        <v>9</v>
      </c>
      <c r="Q42" s="320">
        <f t="shared" si="9"/>
        <v>8</v>
      </c>
      <c r="R42" s="321">
        <f t="shared" si="11"/>
        <v>0.23</v>
      </c>
      <c r="U42" s="308" t="s">
        <v>3203</v>
      </c>
      <c r="V42" s="309" t="s">
        <v>3308</v>
      </c>
      <c r="W42" s="224">
        <v>5.2999999999999999E-2</v>
      </c>
      <c r="X42" s="224">
        <v>0.111</v>
      </c>
      <c r="Y42" s="224">
        <v>1.7999999999999999E-2</v>
      </c>
      <c r="Z42" s="224">
        <v>0.95599999999999996</v>
      </c>
      <c r="AA42" s="5" t="s">
        <v>3320</v>
      </c>
      <c r="AF42" s="283" t="str">
        <f>"method: values from above (1&amp;2 dwellings buildings) x value from """&amp;C14&amp;""" for 13plus dwellings buildings"</f>
        <v>method: values from above (1&amp;2 dwellings buildings) x value from "efficiency gain by number of dwellings actual benchmark: 1 dwelling" for 13plus dwellings buildings</v>
      </c>
      <c r="AO42" s="6" t="s">
        <v>3243</v>
      </c>
      <c r="AX42" s="295"/>
      <c r="AY42" s="295"/>
      <c r="AZ42" s="295"/>
      <c r="BA42" s="5" t="s">
        <v>5775</v>
      </c>
    </row>
    <row r="43" spans="2:57">
      <c r="B43" s="1" t="s">
        <v>3135</v>
      </c>
      <c r="C43" s="307">
        <v>0.23</v>
      </c>
      <c r="D43" s="218">
        <f t="shared" ref="D43:H43" si="15">ROUND(D9*$C43*$C32,0)</f>
        <v>6</v>
      </c>
      <c r="E43" s="218">
        <f t="shared" si="15"/>
        <v>6</v>
      </c>
      <c r="F43" s="218">
        <f t="shared" si="15"/>
        <v>6</v>
      </c>
      <c r="G43" s="218">
        <f t="shared" si="15"/>
        <v>6</v>
      </c>
      <c r="H43" s="218">
        <f t="shared" si="15"/>
        <v>6</v>
      </c>
      <c r="I43" s="321">
        <v>0.33</v>
      </c>
      <c r="K43" s="1" t="s">
        <v>3135</v>
      </c>
      <c r="L43" s="307">
        <v>0.22</v>
      </c>
      <c r="M43" s="320">
        <f t="shared" si="9"/>
        <v>6</v>
      </c>
      <c r="N43" s="320">
        <f t="shared" si="9"/>
        <v>5</v>
      </c>
      <c r="O43" s="320">
        <f t="shared" si="9"/>
        <v>6</v>
      </c>
      <c r="P43" s="320">
        <f t="shared" si="9"/>
        <v>6</v>
      </c>
      <c r="Q43" s="320">
        <f t="shared" si="9"/>
        <v>6</v>
      </c>
      <c r="R43" s="321">
        <f t="shared" si="11"/>
        <v>0.22</v>
      </c>
      <c r="U43" s="308" t="s">
        <v>3203</v>
      </c>
      <c r="V43" s="309" t="s">
        <v>3309</v>
      </c>
      <c r="W43" s="224">
        <v>0.13200000000000001</v>
      </c>
      <c r="X43" s="224">
        <v>0.1</v>
      </c>
      <c r="Y43" s="224">
        <v>0.10199999999999999</v>
      </c>
      <c r="Z43" s="224">
        <v>4.4999999999999998E-2</v>
      </c>
      <c r="AF43" s="287" t="s">
        <v>3242</v>
      </c>
      <c r="AG43" s="287"/>
      <c r="AH43" s="287"/>
      <c r="AI43" s="287"/>
      <c r="AJ43" s="287"/>
      <c r="AK43" s="3"/>
      <c r="AL43" s="3"/>
      <c r="AM43" s="3"/>
      <c r="AN43" s="3"/>
      <c r="AX43" s="295"/>
      <c r="AY43" s="295"/>
      <c r="AZ43" s="295"/>
      <c r="BA43" t="s">
        <v>5770</v>
      </c>
    </row>
    <row r="44" spans="2:57">
      <c r="B44" s="1" t="s">
        <v>3155</v>
      </c>
      <c r="C44" s="307">
        <v>0.22</v>
      </c>
      <c r="D44" s="218">
        <f t="shared" ref="D44:H44" si="16">ROUND(D10*$C44*$C33,0)</f>
        <v>4</v>
      </c>
      <c r="E44" s="218">
        <f t="shared" si="16"/>
        <v>5</v>
      </c>
      <c r="F44" s="218">
        <f t="shared" si="16"/>
        <v>5</v>
      </c>
      <c r="G44" s="218">
        <f t="shared" si="16"/>
        <v>6</v>
      </c>
      <c r="H44" s="218">
        <f t="shared" si="16"/>
        <v>6</v>
      </c>
      <c r="I44" s="321">
        <v>0.33</v>
      </c>
      <c r="K44" s="1" t="s">
        <v>3155</v>
      </c>
      <c r="L44" s="307">
        <v>0.21</v>
      </c>
      <c r="M44" s="320">
        <f t="shared" si="9"/>
        <v>4</v>
      </c>
      <c r="N44" s="320">
        <f t="shared" si="9"/>
        <v>4</v>
      </c>
      <c r="O44" s="320">
        <f t="shared" si="9"/>
        <v>4</v>
      </c>
      <c r="P44" s="320">
        <f t="shared" si="9"/>
        <v>5</v>
      </c>
      <c r="Q44" s="320">
        <f t="shared" si="9"/>
        <v>6</v>
      </c>
      <c r="R44" s="321">
        <f t="shared" si="11"/>
        <v>0.21</v>
      </c>
      <c r="U44" s="288" t="s">
        <v>3204</v>
      </c>
      <c r="V44" s="224" t="s">
        <v>3307</v>
      </c>
      <c r="W44" s="224">
        <v>0.34200000000000003</v>
      </c>
      <c r="X44" s="224">
        <v>0.311</v>
      </c>
      <c r="Y44" s="224">
        <v>0.47299999999999998</v>
      </c>
      <c r="Z44" s="224">
        <v>0</v>
      </c>
      <c r="AF44" s="287" t="s">
        <v>3214</v>
      </c>
      <c r="AG44" s="287"/>
      <c r="AH44" s="287"/>
      <c r="AI44" s="287"/>
      <c r="AJ44" s="287"/>
      <c r="AK44" s="3"/>
      <c r="AL44" s="3"/>
      <c r="AM44" s="3"/>
      <c r="AN44" s="3"/>
      <c r="AX44" s="295"/>
      <c r="AY44" s="295"/>
      <c r="AZ44" s="295"/>
    </row>
    <row r="45" spans="2:57">
      <c r="B45" s="1" t="s">
        <v>3156</v>
      </c>
      <c r="C45" s="307">
        <v>0.2</v>
      </c>
      <c r="D45" s="218">
        <f t="shared" ref="D45:H45" si="17">ROUND(D11*$C45*$C34,0)</f>
        <v>0</v>
      </c>
      <c r="E45" s="218">
        <f t="shared" si="17"/>
        <v>0</v>
      </c>
      <c r="F45" s="218">
        <f t="shared" si="17"/>
        <v>0</v>
      </c>
      <c r="G45" s="218">
        <f t="shared" si="17"/>
        <v>0</v>
      </c>
      <c r="H45" s="218">
        <f t="shared" si="17"/>
        <v>0</v>
      </c>
      <c r="I45" s="321">
        <v>0.33</v>
      </c>
      <c r="K45" s="1" t="s">
        <v>3156</v>
      </c>
      <c r="L45" s="307">
        <v>0.18</v>
      </c>
      <c r="M45" s="320">
        <f t="shared" si="9"/>
        <v>0</v>
      </c>
      <c r="N45" s="320">
        <f t="shared" si="9"/>
        <v>0</v>
      </c>
      <c r="O45" s="320">
        <f t="shared" si="9"/>
        <v>0</v>
      </c>
      <c r="P45" s="320">
        <f t="shared" si="9"/>
        <v>0</v>
      </c>
      <c r="Q45" s="320">
        <f t="shared" si="9"/>
        <v>0</v>
      </c>
      <c r="R45" s="321">
        <f t="shared" si="11"/>
        <v>0.18</v>
      </c>
      <c r="U45" s="288" t="s">
        <v>3204</v>
      </c>
      <c r="V45" s="224" t="s">
        <v>3308</v>
      </c>
      <c r="W45" s="224">
        <v>0.434</v>
      </c>
      <c r="X45" s="224">
        <v>0.52200000000000002</v>
      </c>
      <c r="Y45" s="224">
        <v>0.39100000000000001</v>
      </c>
      <c r="Z45" s="224">
        <v>0.85</v>
      </c>
      <c r="AF45" s="287" t="s">
        <v>3215</v>
      </c>
      <c r="AG45" s="287" t="s">
        <v>1</v>
      </c>
      <c r="AH45" s="287" t="s">
        <v>3210</v>
      </c>
      <c r="AI45" s="287" t="s">
        <v>3211</v>
      </c>
      <c r="AJ45" s="287" t="s">
        <v>3212</v>
      </c>
      <c r="AK45" s="286" t="s">
        <v>3368</v>
      </c>
      <c r="AL45" s="287" t="s">
        <v>3369</v>
      </c>
      <c r="AM45" s="283" t="s">
        <v>3370</v>
      </c>
      <c r="AN45" s="3"/>
      <c r="AX45" s="295"/>
      <c r="AY45" s="295"/>
      <c r="AZ45" s="295"/>
    </row>
    <row r="46" spans="2:57">
      <c r="U46" s="288" t="s">
        <v>3204</v>
      </c>
      <c r="V46" s="224" t="s">
        <v>3309</v>
      </c>
      <c r="W46" s="224">
        <v>0.224</v>
      </c>
      <c r="X46" s="224">
        <v>0.16700000000000001</v>
      </c>
      <c r="Y46" s="224">
        <v>0.13600000000000001</v>
      </c>
      <c r="Z46" s="224">
        <v>0.151</v>
      </c>
      <c r="AF46" s="287" t="s">
        <v>3132</v>
      </c>
      <c r="AG46" s="285" t="s">
        <v>1397</v>
      </c>
      <c r="AH46" s="284">
        <v>160.88999999999999</v>
      </c>
      <c r="AI46" s="284">
        <v>139.94</v>
      </c>
      <c r="AJ46" s="284">
        <v>118.85</v>
      </c>
      <c r="AK46" s="284">
        <v>103.37416247125365</v>
      </c>
      <c r="AL46" s="284">
        <v>87.794906457828333</v>
      </c>
      <c r="AM46">
        <v>-0.4543171952400501</v>
      </c>
      <c r="AN46" s="3"/>
    </row>
    <row r="47" spans="2:57">
      <c r="B47" s="290" t="s">
        <v>3377</v>
      </c>
      <c r="C47" t="s">
        <v>3380</v>
      </c>
      <c r="D47" s="319" t="s">
        <v>1711</v>
      </c>
      <c r="E47" s="319" t="s">
        <v>1712</v>
      </c>
      <c r="F47" s="319" t="s">
        <v>3142</v>
      </c>
      <c r="G47" s="319" t="s">
        <v>3143</v>
      </c>
      <c r="H47" s="319" t="s">
        <v>3144</v>
      </c>
      <c r="I47" s="319" t="s">
        <v>3384</v>
      </c>
      <c r="K47" s="290" t="s">
        <v>3378</v>
      </c>
      <c r="L47" t="s">
        <v>3380</v>
      </c>
      <c r="M47" s="319" t="s">
        <v>1711</v>
      </c>
      <c r="N47" s="319" t="s">
        <v>1712</v>
      </c>
      <c r="O47" s="319" t="s">
        <v>3142</v>
      </c>
      <c r="P47" s="319" t="s">
        <v>3143</v>
      </c>
      <c r="Q47" s="319" t="s">
        <v>3144</v>
      </c>
      <c r="R47" s="319" t="s">
        <v>3384</v>
      </c>
      <c r="U47" s="308" t="s">
        <v>3205</v>
      </c>
      <c r="V47" s="309" t="s">
        <v>3307</v>
      </c>
      <c r="W47" s="224">
        <v>0.16400000000000001</v>
      </c>
      <c r="X47" s="224">
        <v>0.183</v>
      </c>
      <c r="Y47" s="224">
        <v>0.38400000000000001</v>
      </c>
      <c r="Z47" s="224">
        <v>0</v>
      </c>
      <c r="AF47" s="287" t="s">
        <v>3121</v>
      </c>
      <c r="AG47" s="285" t="s">
        <v>1397</v>
      </c>
      <c r="AH47" s="284">
        <v>163.88</v>
      </c>
      <c r="AI47" s="284">
        <v>144.07</v>
      </c>
      <c r="AJ47" s="284">
        <v>120.96</v>
      </c>
      <c r="AK47" s="284">
        <v>106.3382182084452</v>
      </c>
      <c r="AL47" s="284">
        <v>89.280702953380512</v>
      </c>
      <c r="AM47">
        <v>-0.45520684065547645</v>
      </c>
      <c r="AN47" s="3"/>
      <c r="AX47" s="295"/>
      <c r="AY47" s="295"/>
      <c r="AZ47" s="295"/>
      <c r="BA47" s="5" t="s">
        <v>5775</v>
      </c>
    </row>
    <row r="48" spans="2:57">
      <c r="B48" s="1" t="s">
        <v>3132</v>
      </c>
      <c r="C48" s="307">
        <v>0.12</v>
      </c>
      <c r="D48" s="218">
        <f>ROUND(D4*$C48*$C27,0)</f>
        <v>10</v>
      </c>
      <c r="E48" s="218">
        <f t="shared" ref="E48:H48" si="18">ROUND(E4*$C48*$C27,0)</f>
        <v>9</v>
      </c>
      <c r="F48" s="218">
        <f t="shared" si="18"/>
        <v>8</v>
      </c>
      <c r="G48" s="218">
        <f t="shared" si="18"/>
        <v>8</v>
      </c>
      <c r="H48" s="218">
        <f t="shared" si="18"/>
        <v>7</v>
      </c>
      <c r="I48" s="321">
        <v>0.17</v>
      </c>
      <c r="K48" s="1" t="s">
        <v>3132</v>
      </c>
      <c r="L48" s="307">
        <v>0.04</v>
      </c>
      <c r="M48" s="218">
        <f t="shared" ref="M48:Q55" si="19">ROUND(D4*$L48*$C27,0)</f>
        <v>3</v>
      </c>
      <c r="N48" s="218">
        <f t="shared" si="19"/>
        <v>3</v>
      </c>
      <c r="O48" s="218">
        <f t="shared" si="19"/>
        <v>3</v>
      </c>
      <c r="P48" s="218">
        <f t="shared" si="19"/>
        <v>3</v>
      </c>
      <c r="Q48" s="218">
        <f t="shared" si="19"/>
        <v>2</v>
      </c>
      <c r="R48" s="321">
        <f t="shared" si="11"/>
        <v>0.04</v>
      </c>
      <c r="U48" s="308" t="s">
        <v>3205</v>
      </c>
      <c r="V48" s="309" t="s">
        <v>3308</v>
      </c>
      <c r="W48" s="224">
        <v>0.67800000000000005</v>
      </c>
      <c r="X48" s="224">
        <v>0.65600000000000003</v>
      </c>
      <c r="Y48" s="224">
        <v>0.48299999999999998</v>
      </c>
      <c r="Z48" s="224">
        <v>0.92200000000000004</v>
      </c>
      <c r="AF48" s="287" t="s">
        <v>3120</v>
      </c>
      <c r="AG48" s="285" t="s">
        <v>1397</v>
      </c>
      <c r="AH48" s="284">
        <v>174.79</v>
      </c>
      <c r="AI48" s="284">
        <v>154</v>
      </c>
      <c r="AJ48" s="284">
        <v>127.05</v>
      </c>
      <c r="AK48" s="284">
        <v>111.93832599118943</v>
      </c>
      <c r="AL48" s="284">
        <v>92.34911894273128</v>
      </c>
      <c r="AM48">
        <v>-0.47165673698305804</v>
      </c>
      <c r="AN48" s="3"/>
      <c r="AX48" s="295"/>
      <c r="AY48" s="295"/>
      <c r="AZ48" s="295"/>
      <c r="BA48" t="s">
        <v>5771</v>
      </c>
    </row>
    <row r="49" spans="2:52">
      <c r="B49" s="1" t="s">
        <v>3121</v>
      </c>
      <c r="C49" s="307">
        <v>0.13</v>
      </c>
      <c r="D49" s="218">
        <f t="shared" ref="D49:H49" si="20">ROUND(D5*$C49*$C28,0)</f>
        <v>13</v>
      </c>
      <c r="E49" s="218">
        <f t="shared" si="20"/>
        <v>12</v>
      </c>
      <c r="F49" s="218">
        <f t="shared" si="20"/>
        <v>11</v>
      </c>
      <c r="G49" s="218">
        <f t="shared" si="20"/>
        <v>10</v>
      </c>
      <c r="H49" s="218">
        <f t="shared" si="20"/>
        <v>9</v>
      </c>
      <c r="I49" s="321">
        <v>0.18</v>
      </c>
      <c r="K49" s="1" t="s">
        <v>3121</v>
      </c>
      <c r="L49" s="307">
        <v>0.05</v>
      </c>
      <c r="M49" s="218">
        <f t="shared" si="19"/>
        <v>5</v>
      </c>
      <c r="N49" s="218">
        <f t="shared" si="19"/>
        <v>4</v>
      </c>
      <c r="O49" s="218">
        <f t="shared" si="19"/>
        <v>4</v>
      </c>
      <c r="P49" s="218">
        <f t="shared" si="19"/>
        <v>4</v>
      </c>
      <c r="Q49" s="218">
        <f t="shared" si="19"/>
        <v>3</v>
      </c>
      <c r="R49" s="321">
        <f t="shared" si="11"/>
        <v>0.05</v>
      </c>
      <c r="U49" s="308" t="s">
        <v>3205</v>
      </c>
      <c r="V49" s="309" t="s">
        <v>3309</v>
      </c>
      <c r="W49" s="224">
        <v>0.158</v>
      </c>
      <c r="X49" s="224">
        <v>0.161</v>
      </c>
      <c r="Y49" s="224">
        <v>0.13200000000000001</v>
      </c>
      <c r="Z49" s="224">
        <v>7.9000000000000001E-2</v>
      </c>
      <c r="AF49" s="287" t="s">
        <v>3133</v>
      </c>
      <c r="AG49" s="285" t="s">
        <v>1397</v>
      </c>
      <c r="AH49" s="284">
        <v>123.79</v>
      </c>
      <c r="AI49" s="284">
        <v>112.55</v>
      </c>
      <c r="AJ49" s="284">
        <v>92.9</v>
      </c>
      <c r="AK49" s="284">
        <v>84.464779061313521</v>
      </c>
      <c r="AL49" s="284">
        <v>69.71815170853867</v>
      </c>
      <c r="AM49">
        <v>-0.4368030397565339</v>
      </c>
      <c r="AN49" s="3"/>
      <c r="AX49" s="295"/>
      <c r="AY49" s="295"/>
      <c r="AZ49" s="295"/>
    </row>
    <row r="50" spans="2:52">
      <c r="B50" s="1" t="s">
        <v>3120</v>
      </c>
      <c r="C50" s="307">
        <v>0.13</v>
      </c>
      <c r="D50" s="218">
        <f t="shared" ref="D50:H50" si="21">ROUND(D6*$C50*$C29,0)</f>
        <v>12</v>
      </c>
      <c r="E50" s="218">
        <f t="shared" si="21"/>
        <v>12</v>
      </c>
      <c r="F50" s="218">
        <f t="shared" si="21"/>
        <v>11</v>
      </c>
      <c r="G50" s="218">
        <f t="shared" si="21"/>
        <v>11</v>
      </c>
      <c r="H50" s="218">
        <f t="shared" si="21"/>
        <v>10</v>
      </c>
      <c r="I50" s="321">
        <v>0.19</v>
      </c>
      <c r="K50" s="1" t="s">
        <v>3120</v>
      </c>
      <c r="L50" s="307">
        <v>0.05</v>
      </c>
      <c r="M50" s="218">
        <f t="shared" si="19"/>
        <v>5</v>
      </c>
      <c r="N50" s="218">
        <f t="shared" si="19"/>
        <v>5</v>
      </c>
      <c r="O50" s="218">
        <f t="shared" si="19"/>
        <v>4</v>
      </c>
      <c r="P50" s="218">
        <f t="shared" si="19"/>
        <v>4</v>
      </c>
      <c r="Q50" s="218">
        <f t="shared" si="19"/>
        <v>4</v>
      </c>
      <c r="R50" s="321">
        <f t="shared" si="11"/>
        <v>0.05</v>
      </c>
      <c r="U50" s="288" t="s">
        <v>3207</v>
      </c>
      <c r="V50" s="224" t="s">
        <v>3307</v>
      </c>
      <c r="W50" s="224">
        <v>0.93400000000000005</v>
      </c>
      <c r="X50" s="224">
        <v>0.94399999999999995</v>
      </c>
      <c r="Y50" s="224">
        <v>0.95899999999999996</v>
      </c>
      <c r="Z50" s="224">
        <v>0</v>
      </c>
      <c r="AF50" s="287" t="s">
        <v>3134</v>
      </c>
      <c r="AG50" s="285" t="s">
        <v>1397</v>
      </c>
      <c r="AH50" s="284">
        <v>113.74</v>
      </c>
      <c r="AI50" s="284">
        <v>103.85</v>
      </c>
      <c r="AJ50" s="284">
        <v>47.77</v>
      </c>
      <c r="AK50" s="284">
        <v>43.616269562159317</v>
      </c>
      <c r="AL50" s="284">
        <v>20.063064005626877</v>
      </c>
      <c r="AM50">
        <v>-0.82360590816223944</v>
      </c>
      <c r="AN50" s="3"/>
    </row>
    <row r="51" spans="2:52">
      <c r="B51" s="1" t="s">
        <v>3133</v>
      </c>
      <c r="C51" s="307">
        <v>0.15</v>
      </c>
      <c r="D51" s="218">
        <f t="shared" ref="D51:H51" si="22">ROUND(D7*$C51*$C30,0)</f>
        <v>8</v>
      </c>
      <c r="E51" s="218">
        <f t="shared" si="22"/>
        <v>8</v>
      </c>
      <c r="F51" s="218">
        <f t="shared" si="22"/>
        <v>8</v>
      </c>
      <c r="G51" s="218">
        <f t="shared" si="22"/>
        <v>9</v>
      </c>
      <c r="H51" s="218">
        <f t="shared" si="22"/>
        <v>7</v>
      </c>
      <c r="I51" s="321">
        <v>0.21</v>
      </c>
      <c r="K51" s="1" t="s">
        <v>3133</v>
      </c>
      <c r="L51" s="307">
        <v>0.06</v>
      </c>
      <c r="M51" s="218">
        <f t="shared" si="19"/>
        <v>3</v>
      </c>
      <c r="N51" s="218">
        <f t="shared" si="19"/>
        <v>3</v>
      </c>
      <c r="O51" s="218">
        <f t="shared" si="19"/>
        <v>3</v>
      </c>
      <c r="P51" s="218">
        <f t="shared" si="19"/>
        <v>4</v>
      </c>
      <c r="Q51" s="218">
        <f t="shared" si="19"/>
        <v>3</v>
      </c>
      <c r="R51" s="321">
        <f t="shared" si="11"/>
        <v>0.06</v>
      </c>
      <c r="U51" s="288" t="s">
        <v>3207</v>
      </c>
      <c r="V51" s="224" t="s">
        <v>3308</v>
      </c>
      <c r="W51" s="224">
        <v>1.4E-2</v>
      </c>
      <c r="X51" s="224">
        <v>1.2E-2</v>
      </c>
      <c r="Y51" s="224">
        <v>8.9999999999999993E-3</v>
      </c>
      <c r="Z51" s="224">
        <v>0.98299999999999998</v>
      </c>
      <c r="AF51" s="287" t="s">
        <v>3135</v>
      </c>
      <c r="AG51" s="285" t="s">
        <v>1397</v>
      </c>
      <c r="AH51" s="284">
        <v>103.9</v>
      </c>
      <c r="AI51" s="284">
        <v>95.35</v>
      </c>
      <c r="AJ51" s="284">
        <v>45</v>
      </c>
      <c r="AK51" s="284">
        <v>41.296920115495666</v>
      </c>
      <c r="AL51" s="284">
        <v>19.489894128970164</v>
      </c>
      <c r="AM51">
        <v>-0.8124168033785355</v>
      </c>
      <c r="AN51" s="3"/>
    </row>
    <row r="52" spans="2:52">
      <c r="B52" s="1" t="s">
        <v>3134</v>
      </c>
      <c r="C52" s="307">
        <v>0.16</v>
      </c>
      <c r="D52" s="218">
        <f t="shared" ref="D52:H52" si="23">ROUND(D8*$C52*$C31,0)</f>
        <v>7</v>
      </c>
      <c r="E52" s="218">
        <f t="shared" si="23"/>
        <v>6</v>
      </c>
      <c r="F52" s="218">
        <f t="shared" si="23"/>
        <v>7</v>
      </c>
      <c r="G52" s="218">
        <f t="shared" si="23"/>
        <v>6</v>
      </c>
      <c r="H52" s="218">
        <f t="shared" si="23"/>
        <v>6</v>
      </c>
      <c r="I52" s="321">
        <v>0.23</v>
      </c>
      <c r="K52" s="1" t="s">
        <v>3134</v>
      </c>
      <c r="L52" s="307">
        <v>0.06</v>
      </c>
      <c r="M52" s="218">
        <f t="shared" si="19"/>
        <v>3</v>
      </c>
      <c r="N52" s="218">
        <f t="shared" si="19"/>
        <v>2</v>
      </c>
      <c r="O52" s="218">
        <f t="shared" si="19"/>
        <v>3</v>
      </c>
      <c r="P52" s="218">
        <f t="shared" si="19"/>
        <v>2</v>
      </c>
      <c r="Q52" s="218">
        <f t="shared" si="19"/>
        <v>2</v>
      </c>
      <c r="R52" s="321">
        <f t="shared" si="11"/>
        <v>0.06</v>
      </c>
      <c r="U52" s="288" t="s">
        <v>3207</v>
      </c>
      <c r="V52" s="224" t="s">
        <v>3309</v>
      </c>
      <c r="W52" s="224">
        <v>5.1999999999999998E-2</v>
      </c>
      <c r="X52" s="224">
        <v>4.3999999999999997E-2</v>
      </c>
      <c r="Y52" s="224">
        <v>3.2000000000000001E-2</v>
      </c>
      <c r="Z52" s="224">
        <v>1.7999999999999999E-2</v>
      </c>
      <c r="AF52" s="287" t="s">
        <v>3155</v>
      </c>
      <c r="AG52" s="285" t="s">
        <v>1397</v>
      </c>
      <c r="AH52" s="284">
        <v>112</v>
      </c>
      <c r="AI52" s="284">
        <v>84</v>
      </c>
      <c r="AJ52" s="284">
        <v>49</v>
      </c>
      <c r="AK52" s="284">
        <v>36.75</v>
      </c>
      <c r="AL52" s="284">
        <v>21.4375</v>
      </c>
      <c r="AM52">
        <v>-0.80859375</v>
      </c>
      <c r="AN52" s="3"/>
    </row>
    <row r="53" spans="2:52">
      <c r="B53" s="1" t="s">
        <v>3135</v>
      </c>
      <c r="C53" s="307">
        <v>0.17</v>
      </c>
      <c r="D53" s="218">
        <f t="shared" ref="D53:H53" si="24">ROUND(D9*$C53*$C32,0)</f>
        <v>4</v>
      </c>
      <c r="E53" s="218">
        <f t="shared" si="24"/>
        <v>4</v>
      </c>
      <c r="F53" s="218">
        <f t="shared" si="24"/>
        <v>4</v>
      </c>
      <c r="G53" s="218">
        <f t="shared" si="24"/>
        <v>4</v>
      </c>
      <c r="H53" s="218">
        <f t="shared" si="24"/>
        <v>4</v>
      </c>
      <c r="I53" s="321">
        <v>0.24</v>
      </c>
      <c r="K53" s="1" t="s">
        <v>3135</v>
      </c>
      <c r="L53" s="307">
        <v>7.0000000000000007E-2</v>
      </c>
      <c r="M53" s="218">
        <f t="shared" si="19"/>
        <v>2</v>
      </c>
      <c r="N53" s="218">
        <f t="shared" si="19"/>
        <v>2</v>
      </c>
      <c r="O53" s="218">
        <f t="shared" si="19"/>
        <v>2</v>
      </c>
      <c r="P53" s="218">
        <f t="shared" si="19"/>
        <v>2</v>
      </c>
      <c r="Q53" s="218">
        <f t="shared" si="19"/>
        <v>2</v>
      </c>
      <c r="R53" s="321">
        <f t="shared" si="11"/>
        <v>7.0000000000000007E-2</v>
      </c>
      <c r="U53" s="308" t="s">
        <v>3208</v>
      </c>
      <c r="V53" s="309" t="s">
        <v>3307</v>
      </c>
      <c r="W53" s="224">
        <v>0.11899999999999999</v>
      </c>
      <c r="X53" s="224">
        <v>0.114</v>
      </c>
      <c r="Y53" s="224">
        <v>0.129</v>
      </c>
      <c r="Z53" s="224">
        <v>0</v>
      </c>
      <c r="AF53" s="287" t="s">
        <v>3156</v>
      </c>
      <c r="AG53" s="285" t="s">
        <v>1397</v>
      </c>
      <c r="AH53" s="285">
        <v>24</v>
      </c>
      <c r="AI53" s="285">
        <v>0</v>
      </c>
      <c r="AJ53" s="285">
        <v>-1</v>
      </c>
      <c r="AK53" s="284">
        <v>-1</v>
      </c>
      <c r="AL53" s="284">
        <v>-1</v>
      </c>
      <c r="AM53" s="284">
        <v>0</v>
      </c>
      <c r="AN53" s="3"/>
    </row>
    <row r="54" spans="2:52">
      <c r="B54" s="1" t="s">
        <v>3155</v>
      </c>
      <c r="C54" s="307">
        <v>0.18</v>
      </c>
      <c r="D54" s="218">
        <f t="shared" ref="D54:H54" si="25">ROUND(D10*$C54*$C33,0)</f>
        <v>4</v>
      </c>
      <c r="E54" s="218">
        <f t="shared" si="25"/>
        <v>4</v>
      </c>
      <c r="F54" s="218">
        <f t="shared" si="25"/>
        <v>4</v>
      </c>
      <c r="G54" s="218">
        <f t="shared" si="25"/>
        <v>5</v>
      </c>
      <c r="H54" s="218">
        <f t="shared" si="25"/>
        <v>5</v>
      </c>
      <c r="I54" s="321">
        <v>0.25</v>
      </c>
      <c r="K54" s="1" t="s">
        <v>3155</v>
      </c>
      <c r="L54" s="307">
        <v>7.0000000000000007E-2</v>
      </c>
      <c r="M54" s="218">
        <f t="shared" si="19"/>
        <v>1</v>
      </c>
      <c r="N54" s="218">
        <f t="shared" si="19"/>
        <v>1</v>
      </c>
      <c r="O54" s="218">
        <f t="shared" si="19"/>
        <v>1</v>
      </c>
      <c r="P54" s="218">
        <f t="shared" si="19"/>
        <v>2</v>
      </c>
      <c r="Q54" s="218">
        <f t="shared" si="19"/>
        <v>2</v>
      </c>
      <c r="R54" s="321">
        <f t="shared" si="11"/>
        <v>7.0000000000000007E-2</v>
      </c>
      <c r="U54" s="308" t="s">
        <v>3208</v>
      </c>
      <c r="V54" s="309" t="s">
        <v>3308</v>
      </c>
      <c r="W54" s="224">
        <v>0.155</v>
      </c>
      <c r="X54" s="224">
        <v>0.27100000000000002</v>
      </c>
      <c r="Y54" s="224">
        <v>0.33600000000000002</v>
      </c>
      <c r="Z54" s="224">
        <v>0.67100000000000004</v>
      </c>
      <c r="AF54" s="3"/>
      <c r="AG54" s="3"/>
      <c r="AH54" s="3"/>
      <c r="AI54" s="285" t="s">
        <v>3237</v>
      </c>
      <c r="AJ54" s="285"/>
      <c r="AK54" t="s">
        <v>3367</v>
      </c>
      <c r="AL54" s="3"/>
      <c r="AM54" s="3"/>
      <c r="AN54" s="3"/>
    </row>
    <row r="55" spans="2:52">
      <c r="B55" s="1" t="s">
        <v>3156</v>
      </c>
      <c r="C55" s="307">
        <v>0.16</v>
      </c>
      <c r="D55" s="218">
        <f t="shared" ref="D55:H55" si="26">ROUND(D11*$C55*$C34,0)</f>
        <v>0</v>
      </c>
      <c r="E55" s="218">
        <f t="shared" si="26"/>
        <v>0</v>
      </c>
      <c r="F55" s="218">
        <f t="shared" si="26"/>
        <v>0</v>
      </c>
      <c r="G55" s="218">
        <f t="shared" si="26"/>
        <v>0</v>
      </c>
      <c r="H55" s="218">
        <f t="shared" si="26"/>
        <v>0</v>
      </c>
      <c r="I55" s="321">
        <v>0.25</v>
      </c>
      <c r="K55" s="1" t="s">
        <v>3156</v>
      </c>
      <c r="L55" s="307">
        <v>0.06</v>
      </c>
      <c r="M55" s="218">
        <f t="shared" si="19"/>
        <v>0</v>
      </c>
      <c r="N55" s="218">
        <f t="shared" si="19"/>
        <v>0</v>
      </c>
      <c r="O55" s="218">
        <f t="shared" si="19"/>
        <v>0</v>
      </c>
      <c r="P55" s="218">
        <f t="shared" si="19"/>
        <v>0</v>
      </c>
      <c r="Q55" s="218">
        <f t="shared" si="19"/>
        <v>0</v>
      </c>
      <c r="R55" s="321">
        <f t="shared" si="11"/>
        <v>0.06</v>
      </c>
      <c r="U55" s="308" t="s">
        <v>3208</v>
      </c>
      <c r="V55" s="309" t="s">
        <v>3309</v>
      </c>
      <c r="W55" s="224">
        <v>0.72599999999999998</v>
      </c>
      <c r="X55" s="224">
        <v>0.61499999999999999</v>
      </c>
      <c r="Y55" s="224">
        <v>0.53500000000000003</v>
      </c>
      <c r="Z55" s="224">
        <v>0.33</v>
      </c>
    </row>
    <row r="58" spans="2:52">
      <c r="B58" s="312" t="s">
        <v>3379</v>
      </c>
      <c r="C58" s="313" t="s">
        <v>3381</v>
      </c>
      <c r="D58" s="313" t="s">
        <v>1711</v>
      </c>
      <c r="E58" s="313" t="s">
        <v>1712</v>
      </c>
      <c r="F58" s="313" t="s">
        <v>3142</v>
      </c>
      <c r="G58" s="313" t="s">
        <v>3143</v>
      </c>
      <c r="H58" s="313" t="s">
        <v>3144</v>
      </c>
      <c r="K58" s="290" t="s">
        <v>3383</v>
      </c>
      <c r="L58" t="s">
        <v>3380</v>
      </c>
      <c r="M58" s="319" t="s">
        <v>1711</v>
      </c>
      <c r="N58" s="319" t="s">
        <v>1712</v>
      </c>
      <c r="O58" s="319" t="s">
        <v>3142</v>
      </c>
      <c r="P58" s="319" t="s">
        <v>3143</v>
      </c>
      <c r="Q58" s="319" t="s">
        <v>3144</v>
      </c>
    </row>
    <row r="59" spans="2:52">
      <c r="B59" s="314" t="s">
        <v>3132</v>
      </c>
      <c r="C59" s="315"/>
      <c r="D59" s="315">
        <f>D4-SUM(D38,M38,D48,M48,M59)</f>
        <v>80</v>
      </c>
      <c r="E59" s="315">
        <f t="shared" ref="E59:H59" si="27">E4-SUM(E38,N38,E48,N48,N59)</f>
        <v>76</v>
      </c>
      <c r="F59" s="315">
        <f t="shared" si="27"/>
        <v>71</v>
      </c>
      <c r="G59" s="315">
        <f t="shared" si="27"/>
        <v>64</v>
      </c>
      <c r="H59" s="315">
        <f t="shared" si="27"/>
        <v>57</v>
      </c>
      <c r="K59" s="1" t="s">
        <v>3132</v>
      </c>
      <c r="L59" s="307">
        <v>0.30000000000000004</v>
      </c>
      <c r="M59" s="218">
        <f t="shared" ref="M59:Q66" si="28">ROUND(D4*$L59*$C27,0)</f>
        <v>24</v>
      </c>
      <c r="N59" s="218">
        <f t="shared" si="28"/>
        <v>23</v>
      </c>
      <c r="O59" s="218">
        <f t="shared" si="28"/>
        <v>21</v>
      </c>
      <c r="P59" s="218">
        <f t="shared" si="28"/>
        <v>19</v>
      </c>
      <c r="Q59" s="218">
        <f t="shared" si="28"/>
        <v>17</v>
      </c>
    </row>
    <row r="60" spans="2:52">
      <c r="B60" s="314" t="s">
        <v>3121</v>
      </c>
      <c r="C60" s="315"/>
      <c r="D60" s="315">
        <f t="shared" ref="D60:H60" si="29">D5-SUM(D39,M39,D49,M49,M60)</f>
        <v>66</v>
      </c>
      <c r="E60" s="315">
        <f t="shared" si="29"/>
        <v>60</v>
      </c>
      <c r="F60" s="315">
        <f t="shared" si="29"/>
        <v>54</v>
      </c>
      <c r="G60" s="315">
        <f t="shared" si="29"/>
        <v>48</v>
      </c>
      <c r="H60" s="315">
        <f t="shared" si="29"/>
        <v>46</v>
      </c>
      <c r="K60" s="1" t="s">
        <v>3121</v>
      </c>
      <c r="L60" s="307">
        <v>0.29999999999999993</v>
      </c>
      <c r="M60" s="218">
        <f t="shared" si="28"/>
        <v>29</v>
      </c>
      <c r="N60" s="218">
        <f t="shared" si="28"/>
        <v>27</v>
      </c>
      <c r="O60" s="218">
        <f t="shared" si="28"/>
        <v>24</v>
      </c>
      <c r="P60" s="218">
        <f t="shared" si="28"/>
        <v>22</v>
      </c>
      <c r="Q60" s="218">
        <f t="shared" si="28"/>
        <v>20</v>
      </c>
    </row>
    <row r="61" spans="2:52">
      <c r="B61" s="314" t="s">
        <v>3120</v>
      </c>
      <c r="C61" s="315"/>
      <c r="D61" s="315">
        <f t="shared" ref="D61:H61" si="30">D6-SUM(D40,M40,D50,M50,M61)</f>
        <v>64</v>
      </c>
      <c r="E61" s="315">
        <f t="shared" si="30"/>
        <v>60</v>
      </c>
      <c r="F61" s="315">
        <f t="shared" si="30"/>
        <v>55</v>
      </c>
      <c r="G61" s="315">
        <f t="shared" si="30"/>
        <v>54</v>
      </c>
      <c r="H61" s="315">
        <f t="shared" si="30"/>
        <v>48</v>
      </c>
      <c r="K61" s="1" t="s">
        <v>3120</v>
      </c>
      <c r="L61" s="307">
        <v>0.30999999999999994</v>
      </c>
      <c r="M61" s="218">
        <f t="shared" si="28"/>
        <v>30</v>
      </c>
      <c r="N61" s="218">
        <f t="shared" si="28"/>
        <v>28</v>
      </c>
      <c r="O61" s="218">
        <f t="shared" si="28"/>
        <v>25</v>
      </c>
      <c r="P61" s="218">
        <f t="shared" si="28"/>
        <v>25</v>
      </c>
      <c r="Q61" s="218">
        <f t="shared" si="28"/>
        <v>23</v>
      </c>
    </row>
    <row r="62" spans="2:52">
      <c r="B62" s="314" t="s">
        <v>3133</v>
      </c>
      <c r="C62" s="315"/>
      <c r="D62" s="315">
        <f t="shared" ref="D62:H62" si="31">D7-SUM(D41,M41,D51,M51,M62)</f>
        <v>84</v>
      </c>
      <c r="E62" s="315">
        <f t="shared" si="31"/>
        <v>80</v>
      </c>
      <c r="F62" s="315">
        <f t="shared" si="31"/>
        <v>75</v>
      </c>
      <c r="G62" s="315">
        <f t="shared" si="31"/>
        <v>91</v>
      </c>
      <c r="H62" s="315">
        <f t="shared" si="31"/>
        <v>64</v>
      </c>
      <c r="K62" s="1" t="s">
        <v>3133</v>
      </c>
      <c r="L62" s="307">
        <v>0.30999999999999994</v>
      </c>
      <c r="M62" s="218">
        <f t="shared" si="28"/>
        <v>17</v>
      </c>
      <c r="N62" s="218">
        <f t="shared" si="28"/>
        <v>16</v>
      </c>
      <c r="O62" s="218">
        <f t="shared" si="28"/>
        <v>16</v>
      </c>
      <c r="P62" s="218">
        <f t="shared" si="28"/>
        <v>19</v>
      </c>
      <c r="Q62" s="218">
        <f t="shared" si="28"/>
        <v>14</v>
      </c>
    </row>
    <row r="63" spans="2:52">
      <c r="B63" s="314" t="s">
        <v>3134</v>
      </c>
      <c r="C63" s="315"/>
      <c r="D63" s="315">
        <f t="shared" ref="D63:H63" si="32">D8-SUM(D42,M42,D52,M52,M63)</f>
        <v>71</v>
      </c>
      <c r="E63" s="315">
        <f t="shared" si="32"/>
        <v>69</v>
      </c>
      <c r="F63" s="315">
        <f t="shared" si="32"/>
        <v>70</v>
      </c>
      <c r="G63" s="315">
        <f t="shared" si="32"/>
        <v>67</v>
      </c>
      <c r="H63" s="315">
        <f t="shared" si="32"/>
        <v>62</v>
      </c>
      <c r="K63" s="1" t="s">
        <v>3134</v>
      </c>
      <c r="L63" s="307">
        <v>0.30999999999999994</v>
      </c>
      <c r="M63" s="218">
        <f t="shared" si="28"/>
        <v>13</v>
      </c>
      <c r="N63" s="218">
        <f t="shared" si="28"/>
        <v>13</v>
      </c>
      <c r="O63" s="218">
        <f t="shared" si="28"/>
        <v>13</v>
      </c>
      <c r="P63" s="218">
        <f t="shared" si="28"/>
        <v>12</v>
      </c>
      <c r="Q63" s="218">
        <f t="shared" si="28"/>
        <v>11</v>
      </c>
    </row>
    <row r="64" spans="2:52">
      <c r="B64" s="314" t="s">
        <v>3135</v>
      </c>
      <c r="C64" s="315"/>
      <c r="D64" s="315">
        <f t="shared" ref="D64:H64" si="33">D9-SUM(D43,M43,D53,M53,M64)</f>
        <v>59</v>
      </c>
      <c r="E64" s="315">
        <f t="shared" si="33"/>
        <v>57</v>
      </c>
      <c r="F64" s="315">
        <f t="shared" si="33"/>
        <v>60</v>
      </c>
      <c r="G64" s="315">
        <f t="shared" si="33"/>
        <v>60</v>
      </c>
      <c r="H64" s="315">
        <f t="shared" si="33"/>
        <v>59</v>
      </c>
      <c r="K64" s="1" t="s">
        <v>3135</v>
      </c>
      <c r="L64" s="307">
        <v>0.30999999999999994</v>
      </c>
      <c r="M64" s="218">
        <f t="shared" si="28"/>
        <v>8</v>
      </c>
      <c r="N64" s="218">
        <f t="shared" si="28"/>
        <v>8</v>
      </c>
      <c r="O64" s="218">
        <f t="shared" si="28"/>
        <v>8</v>
      </c>
      <c r="P64" s="218">
        <f t="shared" si="28"/>
        <v>8</v>
      </c>
      <c r="Q64" s="218">
        <f t="shared" si="28"/>
        <v>8</v>
      </c>
    </row>
    <row r="65" spans="2:47">
      <c r="B65" s="314" t="s">
        <v>3155</v>
      </c>
      <c r="C65" s="315"/>
      <c r="D65" s="315">
        <f t="shared" ref="D65:H65" si="34">D10-SUM(D44,M44,D54,M54,M65)</f>
        <v>31</v>
      </c>
      <c r="E65" s="315">
        <f t="shared" si="34"/>
        <v>31</v>
      </c>
      <c r="F65" s="315">
        <f t="shared" si="34"/>
        <v>31</v>
      </c>
      <c r="G65" s="315">
        <f t="shared" si="34"/>
        <v>37</v>
      </c>
      <c r="H65" s="315">
        <f t="shared" si="34"/>
        <v>42</v>
      </c>
      <c r="K65" s="1" t="s">
        <v>3155</v>
      </c>
      <c r="L65" s="307">
        <v>0.32</v>
      </c>
      <c r="M65" s="218">
        <f t="shared" si="28"/>
        <v>6</v>
      </c>
      <c r="N65" s="218">
        <f t="shared" si="28"/>
        <v>7</v>
      </c>
      <c r="O65" s="218">
        <f t="shared" si="28"/>
        <v>7</v>
      </c>
      <c r="P65" s="218">
        <f t="shared" si="28"/>
        <v>8</v>
      </c>
      <c r="Q65" s="218">
        <f t="shared" si="28"/>
        <v>9</v>
      </c>
    </row>
    <row r="66" spans="2:47">
      <c r="B66" s="316" t="s">
        <v>3156</v>
      </c>
      <c r="C66" s="317"/>
      <c r="D66" s="315">
        <f t="shared" ref="D66:H66" si="35">D11-SUM(D45,M45,D55,M55,M66)</f>
        <v>24</v>
      </c>
      <c r="E66" s="315">
        <f t="shared" si="35"/>
        <v>24</v>
      </c>
      <c r="F66" s="315">
        <f t="shared" si="35"/>
        <v>24</v>
      </c>
      <c r="G66" s="315">
        <f t="shared" si="35"/>
        <v>24</v>
      </c>
      <c r="H66" s="315">
        <f t="shared" si="35"/>
        <v>24</v>
      </c>
      <c r="K66" s="1" t="s">
        <v>3156</v>
      </c>
      <c r="L66" s="307">
        <v>0.4</v>
      </c>
      <c r="M66" s="218">
        <f t="shared" si="28"/>
        <v>0</v>
      </c>
      <c r="N66" s="218">
        <f t="shared" si="28"/>
        <v>0</v>
      </c>
      <c r="O66" s="218">
        <f t="shared" si="28"/>
        <v>0</v>
      </c>
      <c r="P66" s="218">
        <f t="shared" si="28"/>
        <v>0</v>
      </c>
      <c r="Q66" s="218">
        <f t="shared" si="28"/>
        <v>0</v>
      </c>
    </row>
    <row r="67" spans="2:47">
      <c r="B67" s="316" t="s">
        <v>3170</v>
      </c>
      <c r="C67" s="317"/>
      <c r="D67" s="390">
        <f>AVERAGE(D59:D66)</f>
        <v>59.875</v>
      </c>
      <c r="E67" s="390">
        <f t="shared" ref="E67:H67" si="36">AVERAGE(E59:E66)</f>
        <v>57.125</v>
      </c>
      <c r="F67" s="390">
        <f t="shared" si="36"/>
        <v>55</v>
      </c>
      <c r="G67" s="390">
        <f t="shared" si="36"/>
        <v>55.625</v>
      </c>
      <c r="H67" s="390">
        <f t="shared" si="36"/>
        <v>50.25</v>
      </c>
    </row>
    <row r="71" spans="2:47">
      <c r="C71" t="s">
        <v>5126</v>
      </c>
      <c r="G71" s="1" t="s">
        <v>5131</v>
      </c>
      <c r="O71" t="s">
        <v>5158</v>
      </c>
    </row>
    <row r="72" spans="2:47">
      <c r="B72" t="s">
        <v>5127</v>
      </c>
      <c r="C72" s="1" t="s">
        <v>1688</v>
      </c>
      <c r="D72" s="1" t="s">
        <v>331</v>
      </c>
      <c r="E72" s="1" t="s">
        <v>1690</v>
      </c>
      <c r="F72" s="1" t="s">
        <v>1691</v>
      </c>
      <c r="G72" s="1" t="s">
        <v>5120</v>
      </c>
      <c r="H72" s="1" t="s">
        <v>5121</v>
      </c>
      <c r="I72" s="1" t="s">
        <v>5122</v>
      </c>
      <c r="J72" s="1" t="s">
        <v>5123</v>
      </c>
      <c r="K72" s="1" t="s">
        <v>5124</v>
      </c>
      <c r="L72" s="1" t="s">
        <v>5157</v>
      </c>
      <c r="M72" s="1" t="s">
        <v>5139</v>
      </c>
      <c r="N72" t="s">
        <v>5127</v>
      </c>
      <c r="O72" s="1" t="s">
        <v>1688</v>
      </c>
      <c r="P72" s="1" t="s">
        <v>331</v>
      </c>
      <c r="Q72" s="1" t="s">
        <v>1690</v>
      </c>
      <c r="R72" s="1" t="s">
        <v>1691</v>
      </c>
      <c r="S72" s="1" t="s">
        <v>5120</v>
      </c>
      <c r="T72" s="1" t="s">
        <v>5121</v>
      </c>
      <c r="U72" s="1" t="s">
        <v>5122</v>
      </c>
      <c r="V72" s="1" t="s">
        <v>5123</v>
      </c>
      <c r="W72" s="1" t="s">
        <v>5124</v>
      </c>
      <c r="X72" s="1" t="s">
        <v>5157</v>
      </c>
    </row>
    <row r="73" spans="2:47">
      <c r="B73" s="290" t="s">
        <v>3132</v>
      </c>
      <c r="C73" s="326">
        <v>403</v>
      </c>
      <c r="D73" s="326">
        <v>2669</v>
      </c>
      <c r="E73" s="326">
        <v>208</v>
      </c>
      <c r="F73" s="326">
        <v>922</v>
      </c>
      <c r="G73" s="326">
        <v>52</v>
      </c>
      <c r="H73" s="326">
        <v>255</v>
      </c>
      <c r="I73" s="326">
        <v>8</v>
      </c>
      <c r="J73" s="326">
        <v>4</v>
      </c>
      <c r="K73" s="326">
        <v>29</v>
      </c>
      <c r="L73" s="326">
        <v>0</v>
      </c>
      <c r="M73">
        <v>4550</v>
      </c>
      <c r="N73" s="290" t="s">
        <v>3132</v>
      </c>
      <c r="O73" s="326">
        <v>8.8571428571428565E-2</v>
      </c>
      <c r="P73" s="326">
        <v>0.58659340659340664</v>
      </c>
      <c r="Q73" s="326">
        <v>4.5714285714285714E-2</v>
      </c>
      <c r="R73" s="326">
        <v>0.20263736263736265</v>
      </c>
      <c r="S73" s="326">
        <v>1.1428571428571429E-2</v>
      </c>
      <c r="T73" s="326">
        <v>5.6043956043956046E-2</v>
      </c>
      <c r="U73" s="326">
        <v>1.7582417582417582E-3</v>
      </c>
      <c r="V73" s="326">
        <v>8.7912087912087912E-4</v>
      </c>
      <c r="W73" s="326">
        <v>6.3736263736263741E-3</v>
      </c>
      <c r="X73" s="326">
        <v>0</v>
      </c>
    </row>
    <row r="74" spans="2:47">
      <c r="B74" s="290" t="s">
        <v>3121</v>
      </c>
      <c r="C74" s="326">
        <v>403</v>
      </c>
      <c r="D74" s="326">
        <v>2669</v>
      </c>
      <c r="E74" s="326">
        <v>208</v>
      </c>
      <c r="F74" s="326">
        <v>922</v>
      </c>
      <c r="G74" s="326">
        <v>52</v>
      </c>
      <c r="H74" s="326">
        <v>255</v>
      </c>
      <c r="I74" s="326">
        <v>8</v>
      </c>
      <c r="J74" s="326">
        <v>4</v>
      </c>
      <c r="K74" s="326">
        <v>29</v>
      </c>
      <c r="L74" s="326">
        <v>0</v>
      </c>
      <c r="M74">
        <v>4550</v>
      </c>
      <c r="N74" s="290" t="s">
        <v>3121</v>
      </c>
      <c r="O74" s="326">
        <v>8.8571428571428565E-2</v>
      </c>
      <c r="P74" s="326">
        <v>0.58659340659340664</v>
      </c>
      <c r="Q74" s="326">
        <v>4.5714285714285714E-2</v>
      </c>
      <c r="R74" s="326">
        <v>0.20263736263736265</v>
      </c>
      <c r="S74" s="326">
        <v>1.1428571428571429E-2</v>
      </c>
      <c r="T74" s="326">
        <v>5.6043956043956046E-2</v>
      </c>
      <c r="U74" s="326">
        <v>1.7582417582417582E-3</v>
      </c>
      <c r="V74" s="326">
        <v>8.7912087912087912E-4</v>
      </c>
      <c r="W74" s="326">
        <v>6.3736263736263741E-3</v>
      </c>
      <c r="X74" s="326">
        <v>0</v>
      </c>
    </row>
    <row r="75" spans="2:47">
      <c r="B75" s="290" t="s">
        <v>3120</v>
      </c>
      <c r="C75" s="326">
        <v>2680</v>
      </c>
      <c r="D75" s="326">
        <v>7056</v>
      </c>
      <c r="E75" s="326">
        <v>628</v>
      </c>
      <c r="F75" s="326">
        <v>4602</v>
      </c>
      <c r="G75" s="326">
        <v>33</v>
      </c>
      <c r="H75" s="326">
        <v>420</v>
      </c>
      <c r="I75" s="326">
        <v>10</v>
      </c>
      <c r="J75" s="326">
        <v>12</v>
      </c>
      <c r="K75" s="326">
        <v>75</v>
      </c>
      <c r="L75" s="326">
        <v>0</v>
      </c>
      <c r="M75">
        <v>15516</v>
      </c>
      <c r="N75" s="290" t="s">
        <v>3120</v>
      </c>
      <c r="O75" s="326">
        <v>0.17272492910543955</v>
      </c>
      <c r="P75" s="326">
        <v>0.45475638051044082</v>
      </c>
      <c r="Q75" s="326">
        <v>4.0474349059035832E-2</v>
      </c>
      <c r="R75" s="326">
        <v>0.2965970610982212</v>
      </c>
      <c r="S75" s="326">
        <v>2.1268368136117557E-3</v>
      </c>
      <c r="T75" s="326">
        <v>2.7068832173240527E-2</v>
      </c>
      <c r="U75" s="326">
        <v>6.4449600412477446E-4</v>
      </c>
      <c r="V75" s="326">
        <v>7.7339520494972935E-4</v>
      </c>
      <c r="W75" s="326">
        <v>4.8337200309358083E-3</v>
      </c>
      <c r="X75" s="326">
        <v>0</v>
      </c>
      <c r="Y75" s="365"/>
      <c r="Z75" s="365"/>
      <c r="AA75" s="365"/>
      <c r="AB75" s="365"/>
      <c r="AJ75" s="369"/>
      <c r="AK75" s="369"/>
      <c r="AL75" s="369"/>
      <c r="AM75" s="369"/>
      <c r="AN75" s="369"/>
      <c r="AO75" s="369"/>
      <c r="AP75" s="369"/>
      <c r="AQ75" s="369"/>
      <c r="AR75" s="369"/>
      <c r="AS75" s="369"/>
    </row>
    <row r="76" spans="2:47">
      <c r="B76" s="290" t="s">
        <v>3133</v>
      </c>
      <c r="C76" s="326">
        <v>859</v>
      </c>
      <c r="D76" s="326">
        <v>2225</v>
      </c>
      <c r="E76" s="326">
        <v>180</v>
      </c>
      <c r="F76" s="326">
        <v>1170</v>
      </c>
      <c r="G76" s="326">
        <v>7</v>
      </c>
      <c r="H76" s="326">
        <v>153</v>
      </c>
      <c r="I76" s="326">
        <v>0</v>
      </c>
      <c r="J76" s="326">
        <v>0</v>
      </c>
      <c r="K76" s="326">
        <v>53</v>
      </c>
      <c r="L76" s="326">
        <v>0</v>
      </c>
      <c r="M76">
        <v>4647</v>
      </c>
      <c r="N76" s="290" t="s">
        <v>3133</v>
      </c>
      <c r="O76" s="326">
        <v>0.18485044114482463</v>
      </c>
      <c r="P76" s="326">
        <v>0.47880352915859692</v>
      </c>
      <c r="Q76" s="326">
        <v>3.8734667527437053E-2</v>
      </c>
      <c r="R76" s="326">
        <v>0.25177533892834086</v>
      </c>
      <c r="S76" s="326">
        <v>1.5063481816225521E-3</v>
      </c>
      <c r="T76" s="326">
        <v>3.29244673983215E-2</v>
      </c>
      <c r="U76" s="326">
        <v>0</v>
      </c>
      <c r="V76" s="326">
        <v>0</v>
      </c>
      <c r="W76" s="326">
        <v>1.1405207660856467E-2</v>
      </c>
      <c r="X76" s="326">
        <v>0</v>
      </c>
      <c r="AB76" s="365"/>
      <c r="AJ76" s="369"/>
      <c r="AS76" s="369"/>
    </row>
    <row r="77" spans="2:47">
      <c r="B77" s="290" t="s">
        <v>3134</v>
      </c>
      <c r="C77" s="326">
        <v>338</v>
      </c>
      <c r="D77" s="326">
        <v>1880</v>
      </c>
      <c r="E77" s="326">
        <v>63</v>
      </c>
      <c r="F77" s="326">
        <v>451</v>
      </c>
      <c r="G77" s="326">
        <v>0</v>
      </c>
      <c r="H77" s="326">
        <v>87</v>
      </c>
      <c r="I77" s="326">
        <v>2</v>
      </c>
      <c r="J77" s="326">
        <v>7</v>
      </c>
      <c r="K77" s="326">
        <v>118</v>
      </c>
      <c r="L77" s="326">
        <v>0</v>
      </c>
      <c r="M77">
        <v>2946</v>
      </c>
      <c r="N77" s="290" t="s">
        <v>3134</v>
      </c>
      <c r="O77" s="326">
        <v>0.11473183978275628</v>
      </c>
      <c r="P77" s="326">
        <v>0.63815342837746092</v>
      </c>
      <c r="Q77" s="326">
        <v>2.1384928716904276E-2</v>
      </c>
      <c r="R77" s="326">
        <v>0.15308893414799729</v>
      </c>
      <c r="S77" s="326">
        <v>0</v>
      </c>
      <c r="T77" s="326">
        <v>2.9531568228105907E-2</v>
      </c>
      <c r="U77" s="326">
        <v>6.7888662593346908E-4</v>
      </c>
      <c r="V77" s="326">
        <v>2.3761031907671417E-3</v>
      </c>
      <c r="W77" s="326">
        <v>4.005431093007468E-2</v>
      </c>
      <c r="X77" s="326">
        <v>0</v>
      </c>
      <c r="AB77" s="365"/>
      <c r="AJ77" s="369"/>
      <c r="AS77" s="369"/>
    </row>
    <row r="78" spans="2:47">
      <c r="B78" s="290" t="s">
        <v>3135</v>
      </c>
      <c r="C78" s="326">
        <v>301</v>
      </c>
      <c r="D78" s="326">
        <v>1671</v>
      </c>
      <c r="E78" s="326">
        <v>56</v>
      </c>
      <c r="F78" s="326">
        <v>401</v>
      </c>
      <c r="G78" s="326">
        <v>0</v>
      </c>
      <c r="H78" s="326">
        <v>77</v>
      </c>
      <c r="I78" s="326">
        <v>2</v>
      </c>
      <c r="J78" s="326">
        <v>6</v>
      </c>
      <c r="K78" s="326">
        <v>105</v>
      </c>
      <c r="L78" s="326">
        <v>0</v>
      </c>
      <c r="M78">
        <v>2619</v>
      </c>
      <c r="N78" s="290" t="s">
        <v>3135</v>
      </c>
      <c r="O78" s="326">
        <v>0.11492936235204276</v>
      </c>
      <c r="P78" s="326">
        <v>0.63802978235967922</v>
      </c>
      <c r="Q78" s="326">
        <v>2.1382206949217258E-2</v>
      </c>
      <c r="R78" s="326">
        <v>0.15311187476135929</v>
      </c>
      <c r="S78" s="326">
        <v>0</v>
      </c>
      <c r="T78" s="326">
        <v>2.9400534555173729E-2</v>
      </c>
      <c r="U78" s="326">
        <v>7.6365024818633069E-4</v>
      </c>
      <c r="V78" s="326">
        <v>2.2909507445589921E-3</v>
      </c>
      <c r="W78" s="326">
        <v>4.0091638029782363E-2</v>
      </c>
      <c r="X78" s="326">
        <v>0</v>
      </c>
      <c r="AB78" s="365"/>
      <c r="AJ78" s="369"/>
      <c r="AQ78" s="369"/>
      <c r="AR78" s="369"/>
      <c r="AS78" s="369"/>
      <c r="AT78" s="369"/>
      <c r="AU78" s="369"/>
    </row>
    <row r="79" spans="2:47">
      <c r="B79" s="290" t="s">
        <v>3155</v>
      </c>
      <c r="C79" s="326">
        <v>277</v>
      </c>
      <c r="D79" s="326">
        <v>907</v>
      </c>
      <c r="E79" s="326">
        <v>40</v>
      </c>
      <c r="F79" s="326">
        <v>123</v>
      </c>
      <c r="G79" s="326">
        <v>0</v>
      </c>
      <c r="H79" s="326">
        <v>96</v>
      </c>
      <c r="I79" s="326">
        <v>1</v>
      </c>
      <c r="J79" s="326">
        <v>13</v>
      </c>
      <c r="K79" s="326">
        <v>281</v>
      </c>
      <c r="L79" s="326">
        <v>0</v>
      </c>
      <c r="M79">
        <v>1738</v>
      </c>
      <c r="N79" s="290" t="s">
        <v>3155</v>
      </c>
      <c r="O79" s="326">
        <v>0.15937859608745686</v>
      </c>
      <c r="P79" s="326">
        <v>0.52186421173762942</v>
      </c>
      <c r="Q79" s="326">
        <v>2.3014959723820484E-2</v>
      </c>
      <c r="R79" s="326">
        <v>7.0771001150747984E-2</v>
      </c>
      <c r="S79" s="326">
        <v>0</v>
      </c>
      <c r="T79" s="326">
        <v>5.5235903337169157E-2</v>
      </c>
      <c r="U79" s="326">
        <v>5.7537399309551208E-4</v>
      </c>
      <c r="V79" s="326">
        <v>7.4798619102416572E-3</v>
      </c>
      <c r="W79" s="326">
        <v>0.16168009205983891</v>
      </c>
      <c r="X79" s="326">
        <v>0</v>
      </c>
      <c r="Z79" s="365"/>
      <c r="AA79" s="365"/>
      <c r="AB79" s="365"/>
      <c r="AC79" s="365"/>
      <c r="AD79" s="365"/>
      <c r="AJ79" s="369"/>
      <c r="AR79" s="369"/>
      <c r="AS79" s="369"/>
      <c r="AT79" s="369"/>
    </row>
    <row r="80" spans="2:47">
      <c r="B80" s="290" t="s">
        <v>3156</v>
      </c>
      <c r="C80" s="326">
        <v>0</v>
      </c>
      <c r="D80" s="326">
        <v>0</v>
      </c>
      <c r="E80" s="326">
        <v>0</v>
      </c>
      <c r="F80" s="326">
        <v>0</v>
      </c>
      <c r="G80" s="326">
        <v>0</v>
      </c>
      <c r="H80" s="326">
        <v>0</v>
      </c>
      <c r="I80" s="326">
        <v>0</v>
      </c>
      <c r="J80" s="326">
        <v>0</v>
      </c>
      <c r="K80" s="326">
        <v>0</v>
      </c>
      <c r="L80" s="326">
        <v>0</v>
      </c>
      <c r="M80">
        <v>0</v>
      </c>
      <c r="N80" s="290" t="s">
        <v>3156</v>
      </c>
      <c r="O80" s="326">
        <v>0</v>
      </c>
      <c r="P80" s="326">
        <v>0</v>
      </c>
      <c r="Q80" s="326">
        <v>0</v>
      </c>
      <c r="R80" s="326">
        <v>0</v>
      </c>
      <c r="S80" s="326">
        <v>0</v>
      </c>
      <c r="T80" s="326">
        <v>0</v>
      </c>
      <c r="U80" s="326">
        <v>0</v>
      </c>
      <c r="V80" s="326">
        <v>0</v>
      </c>
      <c r="W80" s="326">
        <v>0</v>
      </c>
      <c r="X80" s="326">
        <v>0</v>
      </c>
      <c r="AA80" s="365"/>
      <c r="AB80" s="365"/>
      <c r="AC80" s="365"/>
      <c r="AJ80" s="369"/>
      <c r="AS80" s="369"/>
    </row>
    <row r="81" spans="2:51">
      <c r="B81" s="290" t="s">
        <v>5152</v>
      </c>
      <c r="AB81" s="365"/>
      <c r="AJ81" s="369"/>
    </row>
    <row r="82" spans="2:51">
      <c r="B82" s="290" t="s">
        <v>3132</v>
      </c>
      <c r="C82" t="s">
        <v>5128</v>
      </c>
      <c r="D82">
        <v>0.5</v>
      </c>
      <c r="AA82" s="283" t="s">
        <v>5177</v>
      </c>
      <c r="AB82" s="6"/>
      <c r="AC82" s="6"/>
      <c r="AD82" s="6"/>
      <c r="AE82" s="6"/>
      <c r="AF82" s="6"/>
      <c r="AO82" s="283" t="s">
        <v>5179</v>
      </c>
      <c r="AP82" s="6"/>
      <c r="AQ82" s="6"/>
      <c r="AR82" s="6"/>
      <c r="AS82" s="6"/>
      <c r="AT82" s="6"/>
    </row>
    <row r="83" spans="2:51">
      <c r="B83" s="290" t="s">
        <v>3121</v>
      </c>
      <c r="C83" t="s">
        <v>5128</v>
      </c>
      <c r="D83">
        <v>0.5</v>
      </c>
      <c r="F83" s="1" t="s">
        <v>5153</v>
      </c>
      <c r="AA83" t="s">
        <v>5127</v>
      </c>
      <c r="AB83" s="1" t="s">
        <v>1688</v>
      </c>
      <c r="AC83" s="1" t="s">
        <v>331</v>
      </c>
      <c r="AD83" s="1" t="s">
        <v>1690</v>
      </c>
      <c r="AE83" s="1" t="s">
        <v>1691</v>
      </c>
      <c r="AF83" s="1" t="s">
        <v>5120</v>
      </c>
      <c r="AG83" s="1" t="s">
        <v>5121</v>
      </c>
      <c r="AH83" s="1" t="s">
        <v>5122</v>
      </c>
      <c r="AI83" s="1" t="s">
        <v>5123</v>
      </c>
      <c r="AJ83" s="1" t="s">
        <v>5124</v>
      </c>
      <c r="AK83" s="1" t="s">
        <v>5157</v>
      </c>
      <c r="AO83" t="s">
        <v>5127</v>
      </c>
      <c r="AP83" s="1" t="s">
        <v>1688</v>
      </c>
      <c r="AQ83" s="1" t="s">
        <v>331</v>
      </c>
      <c r="AR83" s="1" t="s">
        <v>1690</v>
      </c>
      <c r="AS83" s="1" t="s">
        <v>1691</v>
      </c>
      <c r="AT83" s="1" t="s">
        <v>5120</v>
      </c>
      <c r="AU83" s="1" t="s">
        <v>5121</v>
      </c>
      <c r="AV83" s="1" t="s">
        <v>5122</v>
      </c>
      <c r="AW83" s="1" t="s">
        <v>5123</v>
      </c>
      <c r="AX83" s="1" t="s">
        <v>5124</v>
      </c>
      <c r="AY83" s="1" t="s">
        <v>5157</v>
      </c>
    </row>
    <row r="84" spans="2:51">
      <c r="B84" s="290" t="s">
        <v>3120</v>
      </c>
      <c r="C84" t="s">
        <v>1725</v>
      </c>
      <c r="D84">
        <v>1</v>
      </c>
      <c r="G84" t="s">
        <v>5062</v>
      </c>
      <c r="H84" t="s">
        <v>5113</v>
      </c>
      <c r="I84" t="s">
        <v>5114</v>
      </c>
      <c r="J84" t="s">
        <v>5061</v>
      </c>
      <c r="K84" t="s">
        <v>5115</v>
      </c>
      <c r="L84" t="s">
        <v>5116</v>
      </c>
      <c r="M84" t="s">
        <v>5117</v>
      </c>
      <c r="N84" t="s">
        <v>5118</v>
      </c>
      <c r="O84" t="s">
        <v>5119</v>
      </c>
      <c r="AA84" s="290" t="s">
        <v>3132</v>
      </c>
      <c r="AB84" s="326">
        <v>8.8571428571428565E-2</v>
      </c>
      <c r="AC84" s="326">
        <v>0.57598630877319412</v>
      </c>
      <c r="AD84" s="326">
        <v>6.5112592325707083E-2</v>
      </c>
      <c r="AE84" s="326">
        <v>0.1976796973518285</v>
      </c>
      <c r="AF84" s="326">
        <v>1.0333273284092956E-2</v>
      </c>
      <c r="AG84" s="326">
        <v>5.2642767068996579E-2</v>
      </c>
      <c r="AH84" s="326">
        <v>1.7294181228607458E-3</v>
      </c>
      <c r="AI84" s="326">
        <v>1.542064492884165E-3</v>
      </c>
      <c r="AJ84" s="326">
        <v>6.4024500090073865E-3</v>
      </c>
      <c r="AK84" s="326">
        <v>0</v>
      </c>
      <c r="AO84" s="290" t="s">
        <v>3132</v>
      </c>
      <c r="AP84" s="326">
        <v>6.1613014884042923E-2</v>
      </c>
      <c r="AQ84" s="326">
        <v>8.6535133264105228E-4</v>
      </c>
      <c r="AR84" s="326">
        <v>0.13499480789200416</v>
      </c>
      <c r="AS84" s="326">
        <v>0</v>
      </c>
      <c r="AT84" s="326">
        <v>0</v>
      </c>
      <c r="AU84" s="326">
        <v>6.3689858082381451E-2</v>
      </c>
      <c r="AV84" s="326">
        <v>2.6652821045344409E-2</v>
      </c>
      <c r="AW84" s="326">
        <v>0.24316372447213569</v>
      </c>
      <c r="AX84" s="326">
        <v>0.28729664243682934</v>
      </c>
      <c r="AY84" s="326">
        <v>0.18172377985462099</v>
      </c>
    </row>
    <row r="85" spans="2:51">
      <c r="B85" s="290" t="s">
        <v>3133</v>
      </c>
      <c r="C85" t="s">
        <v>1726</v>
      </c>
      <c r="D85">
        <v>1</v>
      </c>
      <c r="F85" t="s">
        <v>5128</v>
      </c>
      <c r="G85">
        <v>805</v>
      </c>
      <c r="H85">
        <v>5338</v>
      </c>
      <c r="I85">
        <v>416</v>
      </c>
      <c r="J85">
        <v>1843</v>
      </c>
      <c r="K85">
        <v>104</v>
      </c>
      <c r="L85">
        <v>510</v>
      </c>
      <c r="M85">
        <v>15</v>
      </c>
      <c r="N85">
        <v>8</v>
      </c>
      <c r="O85">
        <v>58</v>
      </c>
      <c r="T85" s="1" t="s">
        <v>5146</v>
      </c>
      <c r="AA85" s="290" t="s">
        <v>3121</v>
      </c>
      <c r="AB85" s="326">
        <v>8.8571428571428565E-2</v>
      </c>
      <c r="AC85" s="326">
        <v>0.57598630877319412</v>
      </c>
      <c r="AD85" s="326">
        <v>6.5112592325707083E-2</v>
      </c>
      <c r="AE85" s="326">
        <v>0.1976796973518285</v>
      </c>
      <c r="AF85" s="326">
        <v>1.0333273284092956E-2</v>
      </c>
      <c r="AG85" s="326">
        <v>5.2642767068996579E-2</v>
      </c>
      <c r="AH85" s="326">
        <v>1.7294181228607458E-3</v>
      </c>
      <c r="AI85" s="326">
        <v>1.542064492884165E-3</v>
      </c>
      <c r="AJ85" s="326">
        <v>6.4024500090073865E-3</v>
      </c>
      <c r="AK85" s="326">
        <v>0</v>
      </c>
      <c r="AO85" s="290" t="s">
        <v>3121</v>
      </c>
      <c r="AP85" s="326">
        <v>6.1613014884042923E-2</v>
      </c>
      <c r="AQ85" s="326">
        <v>8.6535133264105228E-4</v>
      </c>
      <c r="AR85" s="326">
        <v>0.13499480789200416</v>
      </c>
      <c r="AS85" s="326">
        <v>0</v>
      </c>
      <c r="AT85" s="326">
        <v>0</v>
      </c>
      <c r="AU85" s="326">
        <v>6.3689858082381451E-2</v>
      </c>
      <c r="AV85" s="326">
        <v>2.6652821045344409E-2</v>
      </c>
      <c r="AW85" s="326">
        <v>0.24316372447213569</v>
      </c>
      <c r="AX85" s="326">
        <v>0.28729664243682934</v>
      </c>
      <c r="AY85" s="326">
        <v>0.18172377985462099</v>
      </c>
    </row>
    <row r="86" spans="2:51">
      <c r="B86" s="290" t="s">
        <v>3134</v>
      </c>
      <c r="C86" t="s">
        <v>1727</v>
      </c>
      <c r="D86">
        <v>0.47368421052631576</v>
      </c>
      <c r="F86" t="s">
        <v>1725</v>
      </c>
      <c r="G86">
        <v>2680</v>
      </c>
      <c r="H86">
        <v>7056</v>
      </c>
      <c r="I86">
        <v>628</v>
      </c>
      <c r="J86">
        <v>4602</v>
      </c>
      <c r="K86">
        <v>33</v>
      </c>
      <c r="L86">
        <v>420</v>
      </c>
      <c r="M86">
        <v>10</v>
      </c>
      <c r="N86">
        <v>12</v>
      </c>
      <c r="O86">
        <v>75</v>
      </c>
      <c r="T86" t="s">
        <v>5147</v>
      </c>
      <c r="Y86" s="6" t="s">
        <v>5150</v>
      </c>
      <c r="Z86" s="6">
        <f>53/61</f>
        <v>0.86885245901639341</v>
      </c>
      <c r="AA86" s="290" t="s">
        <v>3120</v>
      </c>
      <c r="AB86" s="326">
        <v>0.17272638914087099</v>
      </c>
      <c r="AC86" s="326">
        <v>0.44549578980873394</v>
      </c>
      <c r="AD86" s="326">
        <v>5.7287611522957547E-2</v>
      </c>
      <c r="AE86" s="326">
        <v>0.28973577168130449</v>
      </c>
      <c r="AF86" s="326">
        <v>1.9577957636437277E-3</v>
      </c>
      <c r="AG86" s="326">
        <v>2.5767306469038232E-2</v>
      </c>
      <c r="AH86" s="326">
        <v>6.3604850061736273E-4</v>
      </c>
      <c r="AI86" s="326">
        <v>1.4919026114908762E-3</v>
      </c>
      <c r="AJ86" s="326">
        <v>4.9013845013428153E-3</v>
      </c>
      <c r="AK86" s="326">
        <v>0</v>
      </c>
      <c r="AO86" s="290" t="s">
        <v>3120</v>
      </c>
      <c r="AP86" s="326">
        <v>6.1613014884042923E-2</v>
      </c>
      <c r="AQ86" s="326">
        <v>8.6535133264105228E-4</v>
      </c>
      <c r="AR86" s="326">
        <v>0.13499480789200416</v>
      </c>
      <c r="AS86" s="326">
        <v>0</v>
      </c>
      <c r="AT86" s="326">
        <v>0</v>
      </c>
      <c r="AU86" s="326">
        <v>6.3689858082381451E-2</v>
      </c>
      <c r="AV86" s="326">
        <v>2.6652821045344409E-2</v>
      </c>
      <c r="AW86" s="326">
        <v>0.24316372447213569</v>
      </c>
      <c r="AX86" s="326">
        <v>0.28729664243682934</v>
      </c>
      <c r="AY86" s="326">
        <v>0.18172377985462099</v>
      </c>
    </row>
    <row r="87" spans="2:51">
      <c r="B87" s="290" t="s">
        <v>3135</v>
      </c>
      <c r="C87" t="s">
        <v>1727</v>
      </c>
      <c r="D87">
        <v>0.42105263157894735</v>
      </c>
      <c r="F87" t="s">
        <v>1726</v>
      </c>
      <c r="G87">
        <v>859</v>
      </c>
      <c r="H87">
        <v>2225</v>
      </c>
      <c r="I87">
        <v>180</v>
      </c>
      <c r="J87">
        <v>1170</v>
      </c>
      <c r="K87">
        <v>7</v>
      </c>
      <c r="L87">
        <v>153</v>
      </c>
      <c r="M87">
        <v>0</v>
      </c>
      <c r="N87">
        <v>0</v>
      </c>
      <c r="O87">
        <v>53</v>
      </c>
      <c r="T87" t="s">
        <v>5148</v>
      </c>
      <c r="Y87" s="6" t="s">
        <v>5151</v>
      </c>
      <c r="Z87" s="6">
        <f>8/61</f>
        <v>0.13114754098360656</v>
      </c>
      <c r="AA87" s="290" t="s">
        <v>3133</v>
      </c>
      <c r="AB87" s="326">
        <v>0.18483480070559502</v>
      </c>
      <c r="AC87" s="326">
        <v>0.47075314564123466</v>
      </c>
      <c r="AD87" s="326">
        <v>5.0182121671556008E-2</v>
      </c>
      <c r="AE87" s="326">
        <v>0.24848239830385899</v>
      </c>
      <c r="AF87" s="326">
        <v>1.3087943217376273E-3</v>
      </c>
      <c r="AG87" s="326">
        <v>3.1539696775308768E-2</v>
      </c>
      <c r="AH87" s="326">
        <v>0</v>
      </c>
      <c r="AI87" s="326">
        <v>1.3819848404724134E-3</v>
      </c>
      <c r="AJ87" s="326">
        <v>1.1517057740236475E-2</v>
      </c>
      <c r="AK87" s="326">
        <v>0</v>
      </c>
      <c r="AO87" s="290" t="s">
        <v>3133</v>
      </c>
      <c r="AP87" s="326">
        <v>6.1613014884042923E-2</v>
      </c>
      <c r="AQ87" s="326">
        <v>8.6535133264105228E-4</v>
      </c>
      <c r="AR87" s="326">
        <v>0.13499480789200416</v>
      </c>
      <c r="AS87" s="326">
        <v>0</v>
      </c>
      <c r="AT87" s="326">
        <v>0</v>
      </c>
      <c r="AU87" s="326">
        <v>6.3689858082381451E-2</v>
      </c>
      <c r="AV87" s="326">
        <v>2.6652821045344409E-2</v>
      </c>
      <c r="AW87" s="326">
        <v>0.24316372447213569</v>
      </c>
      <c r="AX87" s="326">
        <v>0.28729664243682934</v>
      </c>
      <c r="AY87" s="326">
        <v>0.18172377985462099</v>
      </c>
    </row>
    <row r="88" spans="2:51">
      <c r="B88" s="290" t="s">
        <v>3155</v>
      </c>
      <c r="C88" t="s">
        <v>1727</v>
      </c>
      <c r="D88">
        <v>0.10526315789473684</v>
      </c>
      <c r="F88" t="s">
        <v>1727</v>
      </c>
      <c r="G88">
        <v>714</v>
      </c>
      <c r="H88">
        <v>3969</v>
      </c>
      <c r="I88">
        <v>132</v>
      </c>
      <c r="J88">
        <v>953</v>
      </c>
      <c r="K88">
        <v>0</v>
      </c>
      <c r="L88">
        <v>183</v>
      </c>
      <c r="M88">
        <v>5</v>
      </c>
      <c r="N88">
        <v>14</v>
      </c>
      <c r="O88">
        <v>250</v>
      </c>
      <c r="T88" t="s">
        <v>5149</v>
      </c>
      <c r="AA88" s="290" t="s">
        <v>3134</v>
      </c>
      <c r="AB88" s="326">
        <v>0.11477123603057561</v>
      </c>
      <c r="AC88" s="326">
        <v>0.63251777095742812</v>
      </c>
      <c r="AD88" s="326">
        <v>2.7970280425339444E-2</v>
      </c>
      <c r="AE88" s="326">
        <v>0.15205857422947394</v>
      </c>
      <c r="AF88" s="326">
        <v>0</v>
      </c>
      <c r="AG88" s="326">
        <v>2.8462204815767573E-2</v>
      </c>
      <c r="AH88" s="326">
        <v>5.8985231433563703E-4</v>
      </c>
      <c r="AI88" s="326">
        <v>3.8000630453259533E-3</v>
      </c>
      <c r="AJ88" s="326">
        <v>3.9830018181753572E-2</v>
      </c>
      <c r="AK88" s="326">
        <v>0</v>
      </c>
      <c r="AO88" s="290" t="s">
        <v>3134</v>
      </c>
      <c r="AP88" s="326">
        <v>6.1613014884042923E-2</v>
      </c>
      <c r="AQ88" s="326">
        <v>8.6535133264105228E-4</v>
      </c>
      <c r="AR88" s="326">
        <v>0.13499480789200416</v>
      </c>
      <c r="AS88" s="326">
        <v>0</v>
      </c>
      <c r="AT88" s="326">
        <v>0</v>
      </c>
      <c r="AU88" s="326">
        <v>6.3689858082381451E-2</v>
      </c>
      <c r="AV88" s="326">
        <v>2.6652821045344409E-2</v>
      </c>
      <c r="AW88" s="326">
        <v>0.24316372447213569</v>
      </c>
      <c r="AX88" s="326">
        <v>0.28729664243682934</v>
      </c>
      <c r="AY88" s="326">
        <v>0.18172377985462099</v>
      </c>
    </row>
    <row r="89" spans="2:51">
      <c r="B89" s="290" t="s">
        <v>3155</v>
      </c>
      <c r="C89" t="s">
        <v>5129</v>
      </c>
      <c r="D89">
        <v>1</v>
      </c>
      <c r="F89" t="s">
        <v>5129</v>
      </c>
      <c r="G89">
        <v>202</v>
      </c>
      <c r="H89">
        <v>489</v>
      </c>
      <c r="I89">
        <v>26</v>
      </c>
      <c r="J89">
        <v>23</v>
      </c>
      <c r="K89">
        <v>0</v>
      </c>
      <c r="L89">
        <v>77</v>
      </c>
      <c r="M89">
        <v>0</v>
      </c>
      <c r="N89">
        <v>12</v>
      </c>
      <c r="O89">
        <v>255</v>
      </c>
      <c r="AA89" s="290" t="s">
        <v>3135</v>
      </c>
      <c r="AB89" s="326">
        <v>0.11492936235204276</v>
      </c>
      <c r="AC89" s="326">
        <v>0.63242133463529437</v>
      </c>
      <c r="AD89" s="326">
        <v>2.7942087769703118E-2</v>
      </c>
      <c r="AE89" s="326">
        <v>0.1521103662391477</v>
      </c>
      <c r="AF89" s="326">
        <v>0</v>
      </c>
      <c r="AG89" s="326">
        <v>2.8348950606851567E-2</v>
      </c>
      <c r="AH89" s="326">
        <v>6.6349939596517255E-4</v>
      </c>
      <c r="AI89" s="326">
        <v>3.7431381017657846E-3</v>
      </c>
      <c r="AJ89" s="326">
        <v>3.9841260899229472E-2</v>
      </c>
      <c r="AK89" s="326">
        <v>0</v>
      </c>
      <c r="AO89" s="290" t="s">
        <v>3135</v>
      </c>
      <c r="AP89" s="326">
        <v>6.1613014884042923E-2</v>
      </c>
      <c r="AQ89" s="326">
        <v>8.6535133264105228E-4</v>
      </c>
      <c r="AR89" s="326">
        <v>0.13499480789200416</v>
      </c>
      <c r="AS89" s="326">
        <v>0</v>
      </c>
      <c r="AT89" s="326">
        <v>0</v>
      </c>
      <c r="AU89" s="326">
        <v>6.3689858082381451E-2</v>
      </c>
      <c r="AV89" s="326">
        <v>2.6652821045344409E-2</v>
      </c>
      <c r="AW89" s="326">
        <v>0.24316372447213569</v>
      </c>
      <c r="AX89" s="326">
        <v>0.28729664243682934</v>
      </c>
      <c r="AY89" s="326">
        <v>0.18172377985462099</v>
      </c>
    </row>
    <row r="90" spans="2:51">
      <c r="B90" s="290" t="s">
        <v>3156</v>
      </c>
      <c r="C90" t="s">
        <v>5130</v>
      </c>
      <c r="AA90" s="290" t="s">
        <v>3155</v>
      </c>
      <c r="AB90" s="326">
        <v>0.15937859608745686</v>
      </c>
      <c r="AC90" s="326">
        <v>0.51711030202418451</v>
      </c>
      <c r="AD90" s="326">
        <v>2.716519836254221E-2</v>
      </c>
      <c r="AE90" s="326">
        <v>7.0242788960365218E-2</v>
      </c>
      <c r="AF90" s="326">
        <v>0</v>
      </c>
      <c r="AG90" s="326">
        <v>5.4330396725084412E-2</v>
      </c>
      <c r="AH90" s="326">
        <v>4.9991510875511708E-4</v>
      </c>
      <c r="AI90" s="326">
        <v>1.0573676168197854E-2</v>
      </c>
      <c r="AJ90" s="326">
        <v>0.16069912656341376</v>
      </c>
      <c r="AK90" s="326">
        <v>0</v>
      </c>
      <c r="AO90" s="290" t="s">
        <v>3155</v>
      </c>
      <c r="AP90" s="326">
        <v>6.1613014884042923E-2</v>
      </c>
      <c r="AQ90" s="326">
        <v>8.6535133264105228E-4</v>
      </c>
      <c r="AR90" s="326">
        <v>0.13499480789200416</v>
      </c>
      <c r="AS90" s="326">
        <v>0</v>
      </c>
      <c r="AT90" s="326">
        <v>0</v>
      </c>
      <c r="AU90" s="326">
        <v>6.3689858082381451E-2</v>
      </c>
      <c r="AV90" s="326">
        <v>2.6652821045344409E-2</v>
      </c>
      <c r="AW90" s="326">
        <v>0.24316372447213569</v>
      </c>
      <c r="AX90" s="326">
        <v>0.28729664243682934</v>
      </c>
      <c r="AY90" s="326">
        <v>0.18172377985462099</v>
      </c>
    </row>
    <row r="91" spans="2:51">
      <c r="AA91" s="290" t="s">
        <v>3156</v>
      </c>
      <c r="AB91" s="326">
        <v>5.5761301320651865E-2</v>
      </c>
      <c r="AC91" s="326">
        <v>0.3202127074361506</v>
      </c>
      <c r="AD91" s="326">
        <v>2.9513103432091799E-2</v>
      </c>
      <c r="AE91" s="326">
        <v>6.6365168083034947E-3</v>
      </c>
      <c r="AF91" s="326">
        <v>0</v>
      </c>
      <c r="AG91" s="326">
        <v>6.8389491044567097E-2</v>
      </c>
      <c r="AH91" s="326">
        <v>4.3327246675436771E-3</v>
      </c>
      <c r="AI91" s="326">
        <v>5.5037218620327399E-2</v>
      </c>
      <c r="AJ91" s="326">
        <v>0.30999932037484218</v>
      </c>
      <c r="AK91" s="326">
        <v>0.15011761629552176</v>
      </c>
      <c r="AO91" s="290" t="s">
        <v>3156</v>
      </c>
      <c r="AP91" s="326">
        <v>6.1613014884042923E-2</v>
      </c>
      <c r="AQ91" s="326">
        <v>8.6535133264105228E-4</v>
      </c>
      <c r="AR91" s="326">
        <v>0.13499480789200416</v>
      </c>
      <c r="AS91" s="326">
        <v>0</v>
      </c>
      <c r="AT91" s="326">
        <v>0</v>
      </c>
      <c r="AU91" s="326">
        <v>6.3689858082381451E-2</v>
      </c>
      <c r="AV91" s="326">
        <v>2.6652821045344409E-2</v>
      </c>
      <c r="AW91" s="326">
        <v>0.24316372447213569</v>
      </c>
      <c r="AX91" s="326">
        <v>0.28729664243682934</v>
      </c>
      <c r="AY91" s="326">
        <v>0.18172377985462099</v>
      </c>
    </row>
    <row r="93" spans="2:51">
      <c r="C93" t="s">
        <v>5132</v>
      </c>
      <c r="G93" s="1" t="s">
        <v>5133</v>
      </c>
      <c r="O93" t="s">
        <v>5158</v>
      </c>
      <c r="AB93" s="365"/>
    </row>
    <row r="94" spans="2:51">
      <c r="B94" t="s">
        <v>5127</v>
      </c>
      <c r="C94" s="1" t="s">
        <v>1688</v>
      </c>
      <c r="D94" s="1" t="s">
        <v>331</v>
      </c>
      <c r="E94" s="1" t="s">
        <v>1690</v>
      </c>
      <c r="F94" s="1" t="s">
        <v>1691</v>
      </c>
      <c r="G94" s="1" t="s">
        <v>5120</v>
      </c>
      <c r="H94" s="1" t="s">
        <v>5121</v>
      </c>
      <c r="I94" s="1" t="s">
        <v>5122</v>
      </c>
      <c r="J94" s="1" t="s">
        <v>5123</v>
      </c>
      <c r="K94" s="1" t="s">
        <v>5124</v>
      </c>
      <c r="L94" s="1" t="s">
        <v>5157</v>
      </c>
      <c r="M94" s="1" t="s">
        <v>5139</v>
      </c>
      <c r="N94" t="s">
        <v>5127</v>
      </c>
      <c r="O94" s="1" t="s">
        <v>1688</v>
      </c>
      <c r="P94" s="1" t="s">
        <v>331</v>
      </c>
      <c r="Q94" s="1" t="s">
        <v>1690</v>
      </c>
      <c r="R94" s="1" t="s">
        <v>1691</v>
      </c>
      <c r="S94" s="1" t="s">
        <v>5120</v>
      </c>
      <c r="T94" s="1" t="s">
        <v>5121</v>
      </c>
      <c r="U94" s="1" t="s">
        <v>5122</v>
      </c>
      <c r="V94" s="1" t="s">
        <v>5123</v>
      </c>
      <c r="W94" s="1" t="s">
        <v>5124</v>
      </c>
      <c r="X94" s="1" t="s">
        <v>5157</v>
      </c>
      <c r="AA94" s="365"/>
      <c r="AB94" s="365"/>
      <c r="AC94" s="365"/>
    </row>
    <row r="95" spans="2:51">
      <c r="B95" s="290" t="s">
        <v>3132</v>
      </c>
      <c r="C95" s="326">
        <v>403</v>
      </c>
      <c r="D95" s="326">
        <v>2301</v>
      </c>
      <c r="E95" s="326">
        <v>881</v>
      </c>
      <c r="F95" s="326">
        <v>750</v>
      </c>
      <c r="G95" s="326">
        <v>14</v>
      </c>
      <c r="H95" s="326">
        <v>137</v>
      </c>
      <c r="I95" s="326">
        <v>7</v>
      </c>
      <c r="J95" s="326">
        <v>27</v>
      </c>
      <c r="K95" s="326">
        <v>30</v>
      </c>
      <c r="L95" s="326">
        <v>0</v>
      </c>
      <c r="M95">
        <v>4550</v>
      </c>
      <c r="N95" s="290" t="s">
        <v>3132</v>
      </c>
      <c r="O95" s="326">
        <v>8.8571428571428565E-2</v>
      </c>
      <c r="P95" s="326">
        <v>0.50571428571428567</v>
      </c>
      <c r="Q95" s="326">
        <v>0.19362637362637364</v>
      </c>
      <c r="R95" s="326">
        <v>0.16483516483516483</v>
      </c>
      <c r="S95" s="326">
        <v>3.0769230769230769E-3</v>
      </c>
      <c r="T95" s="326">
        <v>3.0109890109890111E-2</v>
      </c>
      <c r="U95" s="326">
        <v>1.5384615384615385E-3</v>
      </c>
      <c r="V95" s="326">
        <v>5.9340659340659345E-3</v>
      </c>
      <c r="W95" s="326">
        <v>6.5934065934065934E-3</v>
      </c>
      <c r="X95" s="326">
        <v>0</v>
      </c>
      <c r="Z95" s="365"/>
      <c r="AA95" s="365"/>
      <c r="AB95" s="365"/>
      <c r="AC95" s="365"/>
      <c r="AD95" s="365"/>
    </row>
    <row r="96" spans="2:51">
      <c r="B96" s="290" t="s">
        <v>3121</v>
      </c>
      <c r="C96" s="326">
        <v>403</v>
      </c>
      <c r="D96" s="326">
        <v>2301</v>
      </c>
      <c r="E96" s="326">
        <v>881</v>
      </c>
      <c r="F96" s="326">
        <v>750</v>
      </c>
      <c r="G96" s="326">
        <v>14</v>
      </c>
      <c r="H96" s="326">
        <v>137</v>
      </c>
      <c r="I96" s="326">
        <v>7</v>
      </c>
      <c r="J96" s="326">
        <v>27</v>
      </c>
      <c r="K96" s="326">
        <v>30</v>
      </c>
      <c r="L96" s="326">
        <v>0</v>
      </c>
      <c r="M96">
        <v>4550</v>
      </c>
      <c r="N96" s="290" t="s">
        <v>3121</v>
      </c>
      <c r="O96" s="326">
        <v>8.8571428571428565E-2</v>
      </c>
      <c r="P96" s="326">
        <v>0.50571428571428567</v>
      </c>
      <c r="Q96" s="326">
        <v>0.19362637362637364</v>
      </c>
      <c r="R96" s="326">
        <v>0.16483516483516483</v>
      </c>
      <c r="S96" s="326">
        <v>3.0769230769230769E-3</v>
      </c>
      <c r="T96" s="326">
        <v>3.0109890109890111E-2</v>
      </c>
      <c r="U96" s="326">
        <v>1.5384615384615385E-3</v>
      </c>
      <c r="V96" s="326">
        <v>5.9340659340659345E-3</v>
      </c>
      <c r="W96" s="326">
        <v>6.5934065934065934E-3</v>
      </c>
      <c r="X96" s="326">
        <v>0</v>
      </c>
      <c r="AB96" s="365"/>
    </row>
    <row r="97" spans="2:40">
      <c r="B97" s="290" t="s">
        <v>3120</v>
      </c>
      <c r="C97" s="326">
        <v>2680</v>
      </c>
      <c r="D97" s="326">
        <v>5960</v>
      </c>
      <c r="E97" s="326">
        <v>2617</v>
      </c>
      <c r="F97" s="326">
        <v>3790</v>
      </c>
      <c r="G97" s="326">
        <v>13</v>
      </c>
      <c r="H97" s="326">
        <v>266</v>
      </c>
      <c r="I97" s="326">
        <v>9</v>
      </c>
      <c r="J97" s="326">
        <v>97</v>
      </c>
      <c r="K97" s="326">
        <v>83</v>
      </c>
      <c r="L97" s="326">
        <v>0</v>
      </c>
      <c r="M97">
        <v>15515</v>
      </c>
      <c r="N97" s="290" t="s">
        <v>3120</v>
      </c>
      <c r="O97" s="326">
        <v>0.17273606187560425</v>
      </c>
      <c r="P97" s="326">
        <v>0.38414437640992588</v>
      </c>
      <c r="Q97" s="326">
        <v>0.16867547534643892</v>
      </c>
      <c r="R97" s="326">
        <v>0.24427972929423139</v>
      </c>
      <c r="S97" s="326">
        <v>8.3789880760554299E-4</v>
      </c>
      <c r="T97" s="326">
        <v>1.7144698678698035E-2</v>
      </c>
      <c r="U97" s="326">
        <v>5.8008378988076053E-4</v>
      </c>
      <c r="V97" s="326">
        <v>6.2520141798259746E-3</v>
      </c>
      <c r="W97" s="326">
        <v>5.3496616177892359E-3</v>
      </c>
      <c r="X97" s="326">
        <v>0</v>
      </c>
      <c r="AB97" s="365"/>
    </row>
    <row r="98" spans="2:40">
      <c r="B98" s="290" t="s">
        <v>3133</v>
      </c>
      <c r="C98" s="326">
        <v>859</v>
      </c>
      <c r="D98" s="326">
        <v>1941</v>
      </c>
      <c r="E98" s="326">
        <v>586</v>
      </c>
      <c r="F98" s="326">
        <v>1054</v>
      </c>
      <c r="G98" s="326">
        <v>0</v>
      </c>
      <c r="H98" s="326">
        <v>104</v>
      </c>
      <c r="I98" s="326">
        <v>0</v>
      </c>
      <c r="J98" s="326">
        <v>49</v>
      </c>
      <c r="K98" s="326">
        <v>57</v>
      </c>
      <c r="L98" s="326">
        <v>0</v>
      </c>
      <c r="M98">
        <v>4650</v>
      </c>
      <c r="N98" s="290" t="s">
        <v>3133</v>
      </c>
      <c r="O98" s="326">
        <v>0.18473118279569892</v>
      </c>
      <c r="P98" s="326">
        <v>0.41741935483870968</v>
      </c>
      <c r="Q98" s="326">
        <v>0.12602150537634407</v>
      </c>
      <c r="R98" s="326">
        <v>0.22666666666666666</v>
      </c>
      <c r="S98" s="326">
        <v>0</v>
      </c>
      <c r="T98" s="326">
        <v>2.2365591397849462E-2</v>
      </c>
      <c r="U98" s="326">
        <v>0</v>
      </c>
      <c r="V98" s="326">
        <v>1.0537634408602151E-2</v>
      </c>
      <c r="W98" s="326">
        <v>1.2258064516129033E-2</v>
      </c>
      <c r="X98" s="326">
        <v>0</v>
      </c>
      <c r="AB98" s="365"/>
    </row>
    <row r="99" spans="2:40">
      <c r="B99" s="290" t="s">
        <v>3134</v>
      </c>
      <c r="C99" s="326">
        <v>339</v>
      </c>
      <c r="D99" s="326">
        <v>1754</v>
      </c>
      <c r="E99" s="326">
        <v>211</v>
      </c>
      <c r="F99" s="326">
        <v>428</v>
      </c>
      <c r="G99" s="326">
        <v>0</v>
      </c>
      <c r="H99" s="326">
        <v>63</v>
      </c>
      <c r="I99" s="326">
        <v>0</v>
      </c>
      <c r="J99" s="326">
        <v>39</v>
      </c>
      <c r="K99" s="326">
        <v>113</v>
      </c>
      <c r="L99" s="326">
        <v>0</v>
      </c>
      <c r="M99">
        <v>2947</v>
      </c>
      <c r="N99" s="290" t="s">
        <v>3134</v>
      </c>
      <c r="O99" s="326">
        <v>0.11503223617237869</v>
      </c>
      <c r="P99" s="326">
        <v>0.59518154054971162</v>
      </c>
      <c r="Q99" s="326">
        <v>7.1598235493722434E-2</v>
      </c>
      <c r="R99" s="326">
        <v>0.14523243976925687</v>
      </c>
      <c r="S99" s="326">
        <v>0</v>
      </c>
      <c r="T99" s="326">
        <v>2.1377672209026127E-2</v>
      </c>
      <c r="U99" s="326">
        <v>0</v>
      </c>
      <c r="V99" s="326">
        <v>1.3233797081778079E-2</v>
      </c>
      <c r="W99" s="326">
        <v>3.8344078724126228E-2</v>
      </c>
      <c r="X99" s="326">
        <v>0</v>
      </c>
      <c r="Y99" s="365"/>
      <c r="Z99" s="365"/>
      <c r="AA99" s="365"/>
      <c r="AB99" s="365"/>
    </row>
    <row r="100" spans="2:40">
      <c r="B100" s="290" t="s">
        <v>3135</v>
      </c>
      <c r="C100" s="326">
        <v>301</v>
      </c>
      <c r="D100" s="326">
        <v>1559</v>
      </c>
      <c r="E100" s="326">
        <v>187</v>
      </c>
      <c r="F100" s="326">
        <v>381</v>
      </c>
      <c r="G100" s="326">
        <v>0</v>
      </c>
      <c r="H100" s="326">
        <v>56</v>
      </c>
      <c r="I100" s="326">
        <v>0</v>
      </c>
      <c r="J100" s="326">
        <v>35</v>
      </c>
      <c r="K100" s="326">
        <v>100</v>
      </c>
      <c r="L100" s="326">
        <v>0</v>
      </c>
      <c r="M100">
        <v>2619</v>
      </c>
      <c r="N100" s="290" t="s">
        <v>3135</v>
      </c>
      <c r="O100" s="326">
        <v>0.11492936235204276</v>
      </c>
      <c r="P100" s="326">
        <v>0.59526536846124478</v>
      </c>
      <c r="Q100" s="326">
        <v>7.1401298205421918E-2</v>
      </c>
      <c r="R100" s="326">
        <v>0.145475372279496</v>
      </c>
      <c r="S100" s="326">
        <v>0</v>
      </c>
      <c r="T100" s="326">
        <v>2.1382206949217258E-2</v>
      </c>
      <c r="U100" s="326">
        <v>0</v>
      </c>
      <c r="V100" s="326">
        <v>1.3363879343260786E-2</v>
      </c>
      <c r="W100" s="326">
        <v>3.8182512409316534E-2</v>
      </c>
      <c r="X100" s="326">
        <v>0</v>
      </c>
    </row>
    <row r="101" spans="2:40">
      <c r="B101" s="290" t="s">
        <v>3155</v>
      </c>
      <c r="C101" s="326">
        <v>277</v>
      </c>
      <c r="D101" s="326">
        <v>844</v>
      </c>
      <c r="E101" s="326">
        <v>95</v>
      </c>
      <c r="F101" s="326">
        <v>116</v>
      </c>
      <c r="G101" s="326">
        <v>0</v>
      </c>
      <c r="H101" s="326">
        <v>84</v>
      </c>
      <c r="I101" s="326">
        <v>0</v>
      </c>
      <c r="J101" s="326">
        <v>54</v>
      </c>
      <c r="K101" s="326">
        <v>268</v>
      </c>
      <c r="L101" s="326">
        <v>0</v>
      </c>
      <c r="M101">
        <v>1738</v>
      </c>
      <c r="N101" s="290" t="s">
        <v>3155</v>
      </c>
      <c r="O101" s="326">
        <v>0.15937859608745686</v>
      </c>
      <c r="P101" s="326">
        <v>0.48561565017261221</v>
      </c>
      <c r="Q101" s="326">
        <v>5.4660529344073651E-2</v>
      </c>
      <c r="R101" s="326">
        <v>6.6743383199079395E-2</v>
      </c>
      <c r="S101" s="326">
        <v>0</v>
      </c>
      <c r="T101" s="326">
        <v>4.8331415420023012E-2</v>
      </c>
      <c r="U101" s="326">
        <v>0</v>
      </c>
      <c r="V101" s="326">
        <v>3.1070195627157654E-2</v>
      </c>
      <c r="W101" s="326">
        <v>0.15420023014959724</v>
      </c>
      <c r="X101" s="326">
        <v>0</v>
      </c>
      <c r="AB101" s="283" t="s">
        <v>5159</v>
      </c>
      <c r="AC101" s="6"/>
      <c r="AD101" s="6"/>
      <c r="AE101" s="6"/>
      <c r="AF101" s="6"/>
      <c r="AG101" s="6"/>
      <c r="AH101" s="6"/>
      <c r="AI101" s="6"/>
      <c r="AJ101" s="6"/>
    </row>
    <row r="102" spans="2:40">
      <c r="B102" s="290" t="s">
        <v>3156</v>
      </c>
      <c r="C102" s="326">
        <v>0</v>
      </c>
      <c r="D102" s="326">
        <v>0</v>
      </c>
      <c r="E102" s="326">
        <v>0</v>
      </c>
      <c r="F102" s="326">
        <v>0</v>
      </c>
      <c r="G102" s="326">
        <v>0</v>
      </c>
      <c r="H102" s="326">
        <v>0</v>
      </c>
      <c r="I102" s="326">
        <v>0</v>
      </c>
      <c r="J102" s="326">
        <v>0</v>
      </c>
      <c r="K102" s="326">
        <v>0</v>
      </c>
      <c r="L102" s="326">
        <v>0</v>
      </c>
      <c r="M102">
        <v>0</v>
      </c>
      <c r="N102" s="290" t="s">
        <v>3156</v>
      </c>
      <c r="O102" s="326">
        <v>0</v>
      </c>
      <c r="P102" s="326">
        <v>0</v>
      </c>
      <c r="Q102" s="326">
        <v>0</v>
      </c>
      <c r="R102" s="326">
        <v>0</v>
      </c>
      <c r="S102" s="326">
        <v>0</v>
      </c>
      <c r="T102" s="326">
        <v>0</v>
      </c>
      <c r="U102" s="326">
        <v>0</v>
      </c>
      <c r="V102" s="326">
        <v>0</v>
      </c>
      <c r="W102" s="326">
        <v>0</v>
      </c>
      <c r="X102" s="326">
        <v>0</v>
      </c>
      <c r="AB102" t="s">
        <v>5127</v>
      </c>
      <c r="AC102" s="290" t="s">
        <v>3132</v>
      </c>
      <c r="AD102" s="290" t="s">
        <v>3121</v>
      </c>
      <c r="AE102" s="290" t="s">
        <v>3120</v>
      </c>
      <c r="AF102" s="290" t="s">
        <v>3133</v>
      </c>
      <c r="AG102" s="290" t="s">
        <v>3134</v>
      </c>
      <c r="AH102" s="290" t="s">
        <v>3135</v>
      </c>
      <c r="AI102" s="290" t="s">
        <v>3155</v>
      </c>
      <c r="AJ102" s="290" t="s">
        <v>3156</v>
      </c>
      <c r="AK102" s="290" t="s">
        <v>5139</v>
      </c>
      <c r="AM102" s="290" t="s">
        <v>5176</v>
      </c>
      <c r="AN102" s="290" t="s">
        <v>5623</v>
      </c>
    </row>
    <row r="103" spans="2:40">
      <c r="AB103" s="1" t="s">
        <v>1688</v>
      </c>
      <c r="AC103" s="218">
        <v>235161</v>
      </c>
      <c r="AD103" s="218">
        <v>204382</v>
      </c>
      <c r="AE103" s="218">
        <v>1241584</v>
      </c>
      <c r="AF103" s="218">
        <v>474071</v>
      </c>
      <c r="AG103" s="218">
        <v>297050</v>
      </c>
      <c r="AH103" s="218">
        <v>159146</v>
      </c>
      <c r="AI103" s="218">
        <v>205240</v>
      </c>
      <c r="AJ103" s="218">
        <v>1</v>
      </c>
      <c r="AK103">
        <v>2816634</v>
      </c>
      <c r="AL103">
        <f t="shared" ref="AL103:AL111" si="37">AK103/$AK$114</f>
        <v>0.14099913647456355</v>
      </c>
      <c r="AM103" s="218">
        <v>0.5</v>
      </c>
      <c r="AN103" s="224">
        <v>0.14299999999999999</v>
      </c>
    </row>
    <row r="104" spans="2:40">
      <c r="B104" s="290" t="s">
        <v>5152</v>
      </c>
      <c r="AB104" s="1" t="s">
        <v>331</v>
      </c>
      <c r="AC104" s="218">
        <v>1529268</v>
      </c>
      <c r="AD104" s="218">
        <v>1329113</v>
      </c>
      <c r="AE104" s="218">
        <v>3202294</v>
      </c>
      <c r="AF104" s="218">
        <v>1207406</v>
      </c>
      <c r="AG104" s="218">
        <v>1637075</v>
      </c>
      <c r="AH104" s="218">
        <v>875734</v>
      </c>
      <c r="AI104" s="218">
        <v>665910</v>
      </c>
      <c r="AJ104" s="218">
        <v>1</v>
      </c>
      <c r="AK104">
        <v>10446800</v>
      </c>
      <c r="AL104">
        <f t="shared" si="37"/>
        <v>0.52296101620674551</v>
      </c>
      <c r="AM104" s="218">
        <v>0.8</v>
      </c>
      <c r="AN104" s="224">
        <v>0.45</v>
      </c>
    </row>
    <row r="105" spans="2:40">
      <c r="B105" s="290" t="s">
        <v>3132</v>
      </c>
      <c r="C105" t="s">
        <v>5128</v>
      </c>
      <c r="D105">
        <v>0.5</v>
      </c>
      <c r="AB105" s="1" t="s">
        <v>1690</v>
      </c>
      <c r="AC105" s="218">
        <v>172877</v>
      </c>
      <c r="AD105" s="218">
        <v>150250</v>
      </c>
      <c r="AE105" s="218">
        <v>411792</v>
      </c>
      <c r="AF105" s="218">
        <v>128709</v>
      </c>
      <c r="AG105" s="218">
        <v>72392</v>
      </c>
      <c r="AH105" s="218">
        <v>38692</v>
      </c>
      <c r="AI105" s="218">
        <v>34982</v>
      </c>
      <c r="AJ105" s="218">
        <v>1</v>
      </c>
      <c r="AK105">
        <v>1009694</v>
      </c>
      <c r="AL105">
        <f t="shared" si="37"/>
        <v>5.0544721857205432E-2</v>
      </c>
      <c r="AM105" s="218">
        <v>0.5</v>
      </c>
      <c r="AN105" s="224">
        <v>0.14899999999999999</v>
      </c>
    </row>
    <row r="106" spans="2:40">
      <c r="B106" s="290" t="s">
        <v>3121</v>
      </c>
      <c r="C106" t="s">
        <v>5128</v>
      </c>
      <c r="D106">
        <v>0.5</v>
      </c>
      <c r="F106" s="1" t="s">
        <v>5153</v>
      </c>
      <c r="AB106" s="1" t="s">
        <v>1691</v>
      </c>
      <c r="AC106" s="218">
        <v>524848</v>
      </c>
      <c r="AD106" s="218">
        <v>456154</v>
      </c>
      <c r="AE106" s="218">
        <v>2082666</v>
      </c>
      <c r="AF106" s="218">
        <v>637317</v>
      </c>
      <c r="AG106" s="218">
        <v>393556</v>
      </c>
      <c r="AH106" s="218">
        <v>210632</v>
      </c>
      <c r="AI106" s="218">
        <v>90455</v>
      </c>
      <c r="AJ106" s="218">
        <v>1</v>
      </c>
      <c r="AK106">
        <v>4395628</v>
      </c>
      <c r="AL106">
        <f t="shared" si="37"/>
        <v>0.22004270070708967</v>
      </c>
      <c r="AM106" s="218">
        <v>1</v>
      </c>
      <c r="AN106" s="224">
        <v>0.19800000000000001</v>
      </c>
    </row>
    <row r="107" spans="2:40">
      <c r="B107" s="290" t="s">
        <v>3120</v>
      </c>
      <c r="C107" t="s">
        <v>1725</v>
      </c>
      <c r="D107">
        <v>1</v>
      </c>
      <c r="G107" t="s">
        <v>5062</v>
      </c>
      <c r="H107" t="s">
        <v>5113</v>
      </c>
      <c r="I107" t="s">
        <v>5114</v>
      </c>
      <c r="J107" t="s">
        <v>5061</v>
      </c>
      <c r="K107" t="s">
        <v>5115</v>
      </c>
      <c r="L107" t="s">
        <v>5116</v>
      </c>
      <c r="M107" t="s">
        <v>5117</v>
      </c>
      <c r="N107" t="s">
        <v>5118</v>
      </c>
      <c r="O107" t="s">
        <v>5119</v>
      </c>
      <c r="AB107" s="1" t="s">
        <v>5120</v>
      </c>
      <c r="AC107" s="218">
        <v>27435</v>
      </c>
      <c r="AD107" s="218">
        <v>23844</v>
      </c>
      <c r="AE107" s="218">
        <v>14073</v>
      </c>
      <c r="AF107" s="218">
        <v>3357</v>
      </c>
      <c r="AG107" s="218">
        <v>0</v>
      </c>
      <c r="AH107" s="218">
        <v>0</v>
      </c>
      <c r="AI107" s="218">
        <v>0</v>
      </c>
      <c r="AJ107" s="218">
        <v>1</v>
      </c>
      <c r="AK107">
        <v>68709</v>
      </c>
      <c r="AL107">
        <f t="shared" si="37"/>
        <v>3.4395344471559977E-3</v>
      </c>
      <c r="AM107" s="218">
        <v>1</v>
      </c>
      <c r="AN107" s="224">
        <v>1.2999999999999999E-3</v>
      </c>
    </row>
    <row r="108" spans="2:40">
      <c r="B108" s="290" t="s">
        <v>3133</v>
      </c>
      <c r="C108" t="s">
        <v>1726</v>
      </c>
      <c r="D108">
        <v>1</v>
      </c>
      <c r="F108" t="s">
        <v>5128</v>
      </c>
      <c r="G108">
        <v>805</v>
      </c>
      <c r="H108">
        <v>4601</v>
      </c>
      <c r="I108">
        <v>1762</v>
      </c>
      <c r="J108">
        <v>1500</v>
      </c>
      <c r="K108">
        <v>27</v>
      </c>
      <c r="L108">
        <v>273</v>
      </c>
      <c r="M108">
        <v>14</v>
      </c>
      <c r="N108">
        <v>54</v>
      </c>
      <c r="O108">
        <v>59</v>
      </c>
      <c r="AB108" s="1" t="s">
        <v>5121</v>
      </c>
      <c r="AC108" s="218">
        <v>139769</v>
      </c>
      <c r="AD108" s="218">
        <v>121475</v>
      </c>
      <c r="AE108" s="218">
        <v>185219</v>
      </c>
      <c r="AF108" s="218">
        <v>80894</v>
      </c>
      <c r="AG108" s="218">
        <v>73666</v>
      </c>
      <c r="AH108" s="218">
        <v>39256</v>
      </c>
      <c r="AI108" s="218">
        <v>69964</v>
      </c>
      <c r="AJ108" s="218">
        <v>1</v>
      </c>
      <c r="AK108">
        <v>710243</v>
      </c>
      <c r="AL108">
        <f t="shared" si="37"/>
        <v>3.5554370815343218E-2</v>
      </c>
      <c r="AM108" s="218">
        <v>0.5</v>
      </c>
      <c r="AN108" s="224">
        <v>2.3E-2</v>
      </c>
    </row>
    <row r="109" spans="2:40">
      <c r="B109" s="290" t="s">
        <v>3134</v>
      </c>
      <c r="C109" t="s">
        <v>1727</v>
      </c>
      <c r="D109">
        <v>0.47368421052631576</v>
      </c>
      <c r="F109" t="s">
        <v>1725</v>
      </c>
      <c r="G109">
        <v>2680</v>
      </c>
      <c r="H109">
        <v>5960</v>
      </c>
      <c r="I109">
        <v>2617</v>
      </c>
      <c r="J109">
        <v>3790</v>
      </c>
      <c r="K109">
        <v>13</v>
      </c>
      <c r="L109">
        <v>266</v>
      </c>
      <c r="M109">
        <v>9</v>
      </c>
      <c r="N109">
        <v>97</v>
      </c>
      <c r="O109">
        <v>83</v>
      </c>
      <c r="AB109" s="1" t="s">
        <v>5122</v>
      </c>
      <c r="AC109" s="218">
        <v>4592</v>
      </c>
      <c r="AD109" s="218">
        <v>3991</v>
      </c>
      <c r="AE109" s="218">
        <v>4572</v>
      </c>
      <c r="AF109" s="218">
        <v>0</v>
      </c>
      <c r="AG109" s="218">
        <v>1527</v>
      </c>
      <c r="AH109" s="218">
        <v>919</v>
      </c>
      <c r="AI109" s="218">
        <v>644</v>
      </c>
      <c r="AJ109" s="218">
        <v>1</v>
      </c>
      <c r="AK109">
        <v>16245</v>
      </c>
      <c r="AL109">
        <f t="shared" si="37"/>
        <v>8.1321569363619302E-4</v>
      </c>
      <c r="AM109" s="218">
        <v>0.5</v>
      </c>
      <c r="AN109" s="224">
        <v>8.9999999999999998E-4</v>
      </c>
    </row>
    <row r="110" spans="2:40">
      <c r="B110" s="290" t="s">
        <v>3135</v>
      </c>
      <c r="C110" t="s">
        <v>1727</v>
      </c>
      <c r="D110">
        <v>0.42105263157894735</v>
      </c>
      <c r="F110" t="s">
        <v>1726</v>
      </c>
      <c r="G110">
        <v>859</v>
      </c>
      <c r="H110">
        <v>1941</v>
      </c>
      <c r="I110">
        <v>586</v>
      </c>
      <c r="J110">
        <v>1054</v>
      </c>
      <c r="K110">
        <v>0</v>
      </c>
      <c r="L110">
        <v>104</v>
      </c>
      <c r="M110">
        <v>0</v>
      </c>
      <c r="N110">
        <v>49</v>
      </c>
      <c r="O110">
        <v>57</v>
      </c>
      <c r="AB110" s="1" t="s">
        <v>5123</v>
      </c>
      <c r="AC110" s="218">
        <v>4094</v>
      </c>
      <c r="AD110" s="218">
        <v>3558</v>
      </c>
      <c r="AE110" s="218">
        <v>10724</v>
      </c>
      <c r="AF110" s="218">
        <v>3545</v>
      </c>
      <c r="AG110" s="218">
        <v>9835</v>
      </c>
      <c r="AH110" s="218">
        <v>5183</v>
      </c>
      <c r="AI110" s="218">
        <v>13616</v>
      </c>
      <c r="AJ110" s="218">
        <v>1</v>
      </c>
      <c r="AK110">
        <v>50555</v>
      </c>
      <c r="AL110">
        <f t="shared" si="37"/>
        <v>2.530755271885364E-3</v>
      </c>
      <c r="AM110" s="218">
        <v>0</v>
      </c>
      <c r="AN110" s="224">
        <v>8.8000000000000005E-3</v>
      </c>
    </row>
    <row r="111" spans="2:40">
      <c r="B111" s="290" t="s">
        <v>3155</v>
      </c>
      <c r="C111" t="s">
        <v>1727</v>
      </c>
      <c r="D111">
        <v>0.10526315789473684</v>
      </c>
      <c r="F111" t="s">
        <v>1727</v>
      </c>
      <c r="G111">
        <v>715</v>
      </c>
      <c r="H111">
        <v>3702</v>
      </c>
      <c r="I111">
        <v>445</v>
      </c>
      <c r="J111">
        <v>904</v>
      </c>
      <c r="K111">
        <v>0</v>
      </c>
      <c r="L111">
        <v>133</v>
      </c>
      <c r="M111">
        <v>0</v>
      </c>
      <c r="N111">
        <v>82</v>
      </c>
      <c r="O111">
        <v>238</v>
      </c>
      <c r="AB111" s="1" t="s">
        <v>5124</v>
      </c>
      <c r="AC111" s="218">
        <v>16999</v>
      </c>
      <c r="AD111" s="218">
        <v>14774</v>
      </c>
      <c r="AE111" s="218">
        <v>35232</v>
      </c>
      <c r="AF111" s="218">
        <v>29539</v>
      </c>
      <c r="AG111" s="218">
        <v>103088</v>
      </c>
      <c r="AH111" s="218">
        <v>55169</v>
      </c>
      <c r="AI111" s="218">
        <v>206941</v>
      </c>
      <c r="AJ111" s="218">
        <v>1</v>
      </c>
      <c r="AK111">
        <v>461742</v>
      </c>
      <c r="AL111">
        <f t="shared" si="37"/>
        <v>2.3114548526375071E-2</v>
      </c>
      <c r="AM111" s="218">
        <v>0</v>
      </c>
      <c r="AN111" s="224">
        <v>1.7999999999999999E-2</v>
      </c>
    </row>
    <row r="112" spans="2:40">
      <c r="B112" s="290" t="s">
        <v>3155</v>
      </c>
      <c r="C112" t="s">
        <v>5129</v>
      </c>
      <c r="D112">
        <v>1</v>
      </c>
      <c r="F112" t="s">
        <v>5129</v>
      </c>
      <c r="G112">
        <v>202</v>
      </c>
      <c r="H112">
        <v>454</v>
      </c>
      <c r="I112">
        <v>48</v>
      </c>
      <c r="J112">
        <v>21</v>
      </c>
      <c r="K112">
        <v>0</v>
      </c>
      <c r="L112">
        <v>70</v>
      </c>
      <c r="M112">
        <v>0</v>
      </c>
      <c r="N112">
        <v>45</v>
      </c>
      <c r="O112">
        <v>243</v>
      </c>
      <c r="AB112" s="1" t="s">
        <v>5157</v>
      </c>
      <c r="AC112" s="218">
        <v>0</v>
      </c>
      <c r="AD112" s="218">
        <v>0</v>
      </c>
      <c r="AE112" s="218">
        <v>0</v>
      </c>
      <c r="AF112" s="218">
        <v>0</v>
      </c>
      <c r="AG112" s="218">
        <v>0</v>
      </c>
      <c r="AH112" s="218">
        <v>0</v>
      </c>
      <c r="AI112" s="218">
        <v>0</v>
      </c>
      <c r="AJ112" s="218">
        <v>1</v>
      </c>
      <c r="AM112" s="218">
        <v>0</v>
      </c>
      <c r="AN112" s="224">
        <v>3</v>
      </c>
    </row>
    <row r="113" spans="1:40">
      <c r="B113" s="290" t="s">
        <v>3156</v>
      </c>
      <c r="C113" t="s">
        <v>5130</v>
      </c>
      <c r="AN113" s="224"/>
    </row>
    <row r="114" spans="1:40">
      <c r="AB114" s="1" t="s">
        <v>5139</v>
      </c>
      <c r="AC114">
        <v>2655043</v>
      </c>
      <c r="AD114">
        <v>2307541</v>
      </c>
      <c r="AE114">
        <v>7188156</v>
      </c>
      <c r="AF114">
        <v>2564838</v>
      </c>
      <c r="AG114">
        <v>2588189</v>
      </c>
      <c r="AH114">
        <v>1384731</v>
      </c>
      <c r="AI114">
        <v>1287752</v>
      </c>
      <c r="AJ114">
        <v>0</v>
      </c>
      <c r="AK114">
        <v>19976250</v>
      </c>
    </row>
    <row r="115" spans="1:40">
      <c r="AC115">
        <f>AC114/$AK$114</f>
        <v>0.13290998060196482</v>
      </c>
      <c r="AD115">
        <f t="shared" ref="AD115:AJ115" si="38">AD114/$AK$114</f>
        <v>0.11551422313997872</v>
      </c>
      <c r="AE115">
        <f t="shared" si="38"/>
        <v>0.35983510418622111</v>
      </c>
      <c r="AF115">
        <f t="shared" si="38"/>
        <v>0.12839436831237094</v>
      </c>
      <c r="AG115">
        <f t="shared" si="38"/>
        <v>0.12956330642638134</v>
      </c>
      <c r="AH115">
        <f t="shared" si="38"/>
        <v>6.9318866153557354E-2</v>
      </c>
      <c r="AI115">
        <f t="shared" si="38"/>
        <v>6.4464151179525683E-2</v>
      </c>
      <c r="AJ115">
        <f t="shared" si="38"/>
        <v>0</v>
      </c>
    </row>
    <row r="117" spans="1:40">
      <c r="B117" s="283" t="s">
        <v>5154</v>
      </c>
      <c r="C117" s="6"/>
      <c r="D117" s="6"/>
      <c r="E117" s="6"/>
      <c r="F117" s="6" t="s">
        <v>5155</v>
      </c>
      <c r="G117" s="6"/>
      <c r="H117" s="6"/>
      <c r="I117" s="6"/>
    </row>
    <row r="119" spans="1:40">
      <c r="B119" s="290" t="s">
        <v>5137</v>
      </c>
    </row>
    <row r="120" spans="1:40">
      <c r="B120" t="s">
        <v>5126</v>
      </c>
    </row>
    <row r="121" spans="1:40">
      <c r="B121" s="319" t="s">
        <v>1688</v>
      </c>
      <c r="C121" s="319" t="s">
        <v>331</v>
      </c>
      <c r="D121" s="319" t="s">
        <v>1690</v>
      </c>
      <c r="E121" s="319" t="s">
        <v>1691</v>
      </c>
      <c r="F121" s="319" t="s">
        <v>5120</v>
      </c>
      <c r="G121" s="319" t="s">
        <v>5121</v>
      </c>
      <c r="H121" s="319" t="s">
        <v>5122</v>
      </c>
      <c r="I121" s="319" t="s">
        <v>5123</v>
      </c>
      <c r="J121" s="319" t="s">
        <v>5124</v>
      </c>
      <c r="K121" s="319" t="s">
        <v>5134</v>
      </c>
      <c r="L121" s="319" t="s">
        <v>5135</v>
      </c>
      <c r="M121" s="319" t="s">
        <v>5139</v>
      </c>
    </row>
    <row r="122" spans="1:40">
      <c r="A122" t="s">
        <v>5140</v>
      </c>
      <c r="B122" s="224">
        <v>7987</v>
      </c>
      <c r="C122" s="224">
        <v>46409</v>
      </c>
      <c r="D122" s="224">
        <v>1073</v>
      </c>
      <c r="E122" s="224">
        <v>959</v>
      </c>
      <c r="F122" s="224">
        <v>0</v>
      </c>
      <c r="G122" s="224">
        <v>5245</v>
      </c>
      <c r="H122" s="224">
        <v>576</v>
      </c>
      <c r="I122" s="224">
        <v>697</v>
      </c>
      <c r="J122" s="224">
        <v>44166</v>
      </c>
      <c r="K122" s="224">
        <v>367</v>
      </c>
      <c r="L122" s="224">
        <v>102</v>
      </c>
      <c r="M122" s="224">
        <f>SUM(B122:L122)</f>
        <v>107581</v>
      </c>
    </row>
    <row r="123" spans="1:40">
      <c r="A123" t="s">
        <v>5141</v>
      </c>
      <c r="B123" s="224">
        <v>7.424173413520975E-2</v>
      </c>
      <c r="C123" s="224">
        <v>0.43138658313270933</v>
      </c>
      <c r="D123" s="224">
        <v>9.9738801461224571E-3</v>
      </c>
      <c r="E123" s="224">
        <v>8.9142134763573501E-3</v>
      </c>
      <c r="F123" s="224">
        <v>0</v>
      </c>
      <c r="G123" s="224">
        <v>4.8753962130859536E-2</v>
      </c>
      <c r="H123" s="224">
        <v>5.3541052788131736E-3</v>
      </c>
      <c r="I123" s="224">
        <v>6.4788392002305241E-3</v>
      </c>
      <c r="J123" s="224">
        <v>0.41053717663899758</v>
      </c>
      <c r="K123" s="224">
        <v>3.4113830509104768E-3</v>
      </c>
      <c r="L123" s="224">
        <v>9.4812280978983276E-4</v>
      </c>
      <c r="M123" s="224"/>
      <c r="AB123" t="s">
        <v>5127</v>
      </c>
      <c r="AC123" s="1" t="s">
        <v>1688</v>
      </c>
      <c r="AD123" s="1" t="s">
        <v>331</v>
      </c>
      <c r="AE123" s="1" t="s">
        <v>1690</v>
      </c>
      <c r="AF123" s="1" t="s">
        <v>1691</v>
      </c>
      <c r="AG123" s="1" t="s">
        <v>5120</v>
      </c>
      <c r="AH123" s="1" t="s">
        <v>5121</v>
      </c>
      <c r="AI123" s="1" t="s">
        <v>5122</v>
      </c>
      <c r="AJ123" s="1" t="s">
        <v>5123</v>
      </c>
      <c r="AK123" s="1" t="s">
        <v>5124</v>
      </c>
      <c r="AL123" s="1" t="s">
        <v>5157</v>
      </c>
    </row>
    <row r="124" spans="1:40">
      <c r="B124" s="224"/>
      <c r="C124" s="224"/>
      <c r="D124" s="224"/>
      <c r="E124" s="224"/>
      <c r="F124" s="224"/>
      <c r="G124" s="224"/>
      <c r="H124" s="224"/>
      <c r="I124" s="224"/>
      <c r="J124" s="224"/>
      <c r="K124" s="224"/>
      <c r="L124" s="224"/>
      <c r="M124" s="224"/>
      <c r="AB124" s="290" t="s">
        <v>3132</v>
      </c>
      <c r="AC124" s="326">
        <v>8.8571428571428565E-2</v>
      </c>
      <c r="AD124" s="326">
        <v>0.57598630877319412</v>
      </c>
      <c r="AE124" s="326">
        <v>6.5112592325707083E-2</v>
      </c>
      <c r="AF124" s="326">
        <v>0.1976796973518285</v>
      </c>
      <c r="AG124" s="326">
        <v>1.0333273284092956E-2</v>
      </c>
      <c r="AH124" s="326">
        <v>5.2642767068996579E-2</v>
      </c>
      <c r="AI124" s="326">
        <v>1.7294181228607458E-3</v>
      </c>
      <c r="AJ124" s="326">
        <v>1.542064492884165E-3</v>
      </c>
      <c r="AK124" s="326">
        <v>6.4024500090073865E-3</v>
      </c>
      <c r="AL124" s="326">
        <v>0</v>
      </c>
    </row>
    <row r="125" spans="1:40">
      <c r="B125" s="289" t="s">
        <v>5132</v>
      </c>
      <c r="C125" s="289"/>
      <c r="D125" s="289"/>
      <c r="E125" s="289"/>
      <c r="F125" s="289"/>
      <c r="G125" s="289"/>
      <c r="H125" s="289"/>
      <c r="I125" s="289"/>
      <c r="J125" s="289"/>
      <c r="K125" s="289"/>
      <c r="L125" s="289"/>
      <c r="M125" s="224"/>
      <c r="AB125" s="290" t="s">
        <v>3121</v>
      </c>
      <c r="AC125" s="326">
        <v>8.8571428571428565E-2</v>
      </c>
      <c r="AD125" s="326">
        <v>0.57598630877319412</v>
      </c>
      <c r="AE125" s="326">
        <v>6.5112592325707083E-2</v>
      </c>
      <c r="AF125" s="326">
        <v>0.1976796973518285</v>
      </c>
      <c r="AG125" s="326">
        <v>1.0333273284092956E-2</v>
      </c>
      <c r="AH125" s="326">
        <v>5.2642767068996579E-2</v>
      </c>
      <c r="AI125" s="326">
        <v>1.7294181228607458E-3</v>
      </c>
      <c r="AJ125" s="326">
        <v>1.542064492884165E-3</v>
      </c>
      <c r="AK125" s="326">
        <v>6.4024500090073865E-3</v>
      </c>
      <c r="AL125" s="326">
        <v>0</v>
      </c>
    </row>
    <row r="126" spans="1:40">
      <c r="B126" s="289" t="s">
        <v>1688</v>
      </c>
      <c r="C126" s="289" t="s">
        <v>331</v>
      </c>
      <c r="D126" s="289" t="s">
        <v>1690</v>
      </c>
      <c r="E126" s="289" t="s">
        <v>1691</v>
      </c>
      <c r="F126" s="289" t="s">
        <v>5120</v>
      </c>
      <c r="G126" s="289" t="s">
        <v>5121</v>
      </c>
      <c r="H126" s="289" t="s">
        <v>5122</v>
      </c>
      <c r="I126" s="289" t="s">
        <v>5123</v>
      </c>
      <c r="J126" s="289" t="s">
        <v>5124</v>
      </c>
      <c r="K126" s="289" t="s">
        <v>5134</v>
      </c>
      <c r="L126" s="289" t="s">
        <v>5135</v>
      </c>
      <c r="M126" s="289" t="s">
        <v>5139</v>
      </c>
      <c r="AB126" s="290" t="s">
        <v>3120</v>
      </c>
      <c r="AC126" s="326">
        <v>0.17272638914087099</v>
      </c>
      <c r="AD126" s="326">
        <v>0.44549578980873394</v>
      </c>
      <c r="AE126" s="326">
        <v>5.7287611522957547E-2</v>
      </c>
      <c r="AF126" s="326">
        <v>0.28973577168130449</v>
      </c>
      <c r="AG126" s="326">
        <v>1.9577957636437277E-3</v>
      </c>
      <c r="AH126" s="326">
        <v>2.5767306469038232E-2</v>
      </c>
      <c r="AI126" s="326">
        <v>6.3604850061736273E-4</v>
      </c>
      <c r="AJ126" s="326">
        <v>1.4919026114908762E-3</v>
      </c>
      <c r="AK126" s="326">
        <v>4.9013845013428153E-3</v>
      </c>
      <c r="AL126" s="326">
        <v>0</v>
      </c>
    </row>
    <row r="127" spans="1:40">
      <c r="A127" t="s">
        <v>5140</v>
      </c>
      <c r="B127" s="289">
        <v>7855</v>
      </c>
      <c r="C127" s="289">
        <v>37186</v>
      </c>
      <c r="D127" s="289">
        <v>1717</v>
      </c>
      <c r="E127" s="289">
        <v>791</v>
      </c>
      <c r="F127" s="289">
        <v>0</v>
      </c>
      <c r="G127" s="289">
        <v>4802</v>
      </c>
      <c r="H127" s="289">
        <v>590</v>
      </c>
      <c r="I127" s="289">
        <v>10288</v>
      </c>
      <c r="J127" s="289">
        <v>42991</v>
      </c>
      <c r="K127" s="289">
        <v>305</v>
      </c>
      <c r="L127" s="289">
        <v>1056</v>
      </c>
      <c r="M127" s="224">
        <v>107581</v>
      </c>
      <c r="AB127" s="290" t="s">
        <v>3133</v>
      </c>
      <c r="AC127" s="326">
        <v>0.18483480070559502</v>
      </c>
      <c r="AD127" s="326">
        <v>0.47075314564123466</v>
      </c>
      <c r="AE127" s="326">
        <v>5.0182121671556008E-2</v>
      </c>
      <c r="AF127" s="326">
        <v>0.24848239830385899</v>
      </c>
      <c r="AG127" s="326">
        <v>1.3087943217376273E-3</v>
      </c>
      <c r="AH127" s="326">
        <v>3.1539696775308768E-2</v>
      </c>
      <c r="AI127" s="326">
        <v>0</v>
      </c>
      <c r="AJ127" s="326">
        <v>1.3819848404724134E-3</v>
      </c>
      <c r="AK127" s="326">
        <v>1.1517057740236475E-2</v>
      </c>
      <c r="AL127" s="326">
        <v>0</v>
      </c>
    </row>
    <row r="128" spans="1:40">
      <c r="A128" t="s">
        <v>5141</v>
      </c>
      <c r="B128" s="224">
        <v>7.3014751675481729E-2</v>
      </c>
      <c r="C128" s="224">
        <v>0.3456558314200463</v>
      </c>
      <c r="D128" s="224">
        <v>1.5960067298128853E-2</v>
      </c>
      <c r="E128" s="224">
        <v>7.3525994367035072E-3</v>
      </c>
      <c r="F128" s="224">
        <v>0</v>
      </c>
      <c r="G128" s="224">
        <v>4.463613463343899E-2</v>
      </c>
      <c r="H128" s="224">
        <v>5.4842397821176598E-3</v>
      </c>
      <c r="I128" s="224">
        <v>9.5630269285468625E-2</v>
      </c>
      <c r="J128" s="224">
        <v>0.3996151736830853</v>
      </c>
      <c r="K128" s="224">
        <v>2.8350731077048923E-3</v>
      </c>
      <c r="L128" s="224">
        <v>9.8158596778241507E-3</v>
      </c>
      <c r="M128" s="224"/>
      <c r="AB128" s="290" t="s">
        <v>3134</v>
      </c>
      <c r="AC128" s="326">
        <v>0.11477123603057561</v>
      </c>
      <c r="AD128" s="326">
        <v>0.63251777095742812</v>
      </c>
      <c r="AE128" s="326">
        <v>2.7970280425339444E-2</v>
      </c>
      <c r="AF128" s="326">
        <v>0.15205857422947394</v>
      </c>
      <c r="AG128" s="326">
        <v>0</v>
      </c>
      <c r="AH128" s="326">
        <v>2.8462204815767573E-2</v>
      </c>
      <c r="AI128" s="326">
        <v>5.8985231433563703E-4</v>
      </c>
      <c r="AJ128" s="326">
        <v>3.8000630453259533E-3</v>
      </c>
      <c r="AK128" s="326">
        <v>3.9830018181753572E-2</v>
      </c>
      <c r="AL128" s="326">
        <v>0</v>
      </c>
    </row>
    <row r="129" spans="1:38">
      <c r="B129" s="224"/>
      <c r="C129" s="224"/>
      <c r="D129" s="224"/>
      <c r="E129" s="224"/>
      <c r="F129" s="224"/>
      <c r="G129" s="224"/>
      <c r="H129" s="224"/>
      <c r="I129" s="224"/>
      <c r="J129" s="224"/>
      <c r="K129" s="224"/>
      <c r="L129" s="224"/>
      <c r="M129" s="224"/>
      <c r="AB129" s="290" t="s">
        <v>3135</v>
      </c>
      <c r="AC129" s="326">
        <v>0.11492936235204276</v>
      </c>
      <c r="AD129" s="326">
        <v>0.63242133463529437</v>
      </c>
      <c r="AE129" s="326">
        <v>2.7942087769703118E-2</v>
      </c>
      <c r="AF129" s="326">
        <v>0.1521103662391477</v>
      </c>
      <c r="AG129" s="326">
        <v>0</v>
      </c>
      <c r="AH129" s="326">
        <v>2.8348950606851567E-2</v>
      </c>
      <c r="AI129" s="326">
        <v>6.6349939596517255E-4</v>
      </c>
      <c r="AJ129" s="326">
        <v>3.7431381017657846E-3</v>
      </c>
      <c r="AK129" s="326">
        <v>3.9841260899229472E-2</v>
      </c>
      <c r="AL129" s="326">
        <v>0</v>
      </c>
    </row>
    <row r="130" spans="1:38">
      <c r="B130" s="224"/>
      <c r="C130" s="224"/>
      <c r="D130" s="224"/>
      <c r="E130" s="224"/>
      <c r="F130" s="224"/>
      <c r="G130" s="224"/>
      <c r="H130" s="224"/>
      <c r="I130" s="224"/>
      <c r="J130" s="224"/>
      <c r="K130" s="224"/>
      <c r="L130" s="224"/>
      <c r="M130" s="224"/>
      <c r="AB130" s="290" t="s">
        <v>3155</v>
      </c>
      <c r="AC130" s="326">
        <v>0.15937859608745686</v>
      </c>
      <c r="AD130" s="326">
        <v>0.51711030202418451</v>
      </c>
      <c r="AE130" s="326">
        <v>2.716519836254221E-2</v>
      </c>
      <c r="AF130" s="326">
        <v>7.0242788960365218E-2</v>
      </c>
      <c r="AG130" s="326">
        <v>0</v>
      </c>
      <c r="AH130" s="326">
        <v>5.4330396725084412E-2</v>
      </c>
      <c r="AI130" s="326">
        <v>4.9991510875511708E-4</v>
      </c>
      <c r="AJ130" s="326">
        <v>1.0573676168197854E-2</v>
      </c>
      <c r="AK130" s="326">
        <v>0.16069912656341376</v>
      </c>
      <c r="AL130" s="326">
        <v>0</v>
      </c>
    </row>
    <row r="131" spans="1:38">
      <c r="B131" s="288" t="s">
        <v>5138</v>
      </c>
      <c r="C131" s="224"/>
      <c r="D131" s="224"/>
      <c r="E131" s="224"/>
      <c r="F131" s="224"/>
      <c r="G131" s="224"/>
      <c r="H131" s="224"/>
      <c r="I131" s="224"/>
      <c r="J131" s="224"/>
      <c r="K131" s="224"/>
      <c r="L131" s="224"/>
      <c r="M131" s="224"/>
      <c r="AB131" s="290" t="s">
        <v>3156</v>
      </c>
      <c r="AC131" s="326">
        <v>5.5761301320651865E-2</v>
      </c>
      <c r="AD131" s="326">
        <v>0.3202127074361506</v>
      </c>
      <c r="AE131" s="326">
        <v>2.9513103432091799E-2</v>
      </c>
      <c r="AF131" s="326">
        <v>6.6365168083034947E-3</v>
      </c>
      <c r="AG131" s="326">
        <v>0</v>
      </c>
      <c r="AH131" s="326">
        <v>6.8389491044567097E-2</v>
      </c>
      <c r="AI131" s="326">
        <v>4.3327246675436771E-3</v>
      </c>
      <c r="AJ131" s="326">
        <v>5.5037218620327399E-2</v>
      </c>
      <c r="AK131" s="326">
        <v>0.30999932037484218</v>
      </c>
      <c r="AL131" s="326">
        <v>0.15011761629552176</v>
      </c>
    </row>
    <row r="132" spans="1:38">
      <c r="B132" t="s">
        <v>5126</v>
      </c>
      <c r="C132" s="224"/>
      <c r="D132" s="224"/>
      <c r="E132" s="224"/>
      <c r="F132" s="224"/>
      <c r="G132" s="224"/>
      <c r="H132" s="224"/>
      <c r="I132" s="224"/>
      <c r="J132" s="224"/>
      <c r="K132" s="224"/>
      <c r="L132" s="224"/>
      <c r="M132" s="224"/>
    </row>
    <row r="133" spans="1:38">
      <c r="B133" s="289" t="s">
        <v>1688</v>
      </c>
      <c r="C133" s="289" t="s">
        <v>331</v>
      </c>
      <c r="D133" s="289" t="s">
        <v>1690</v>
      </c>
      <c r="E133" s="289" t="s">
        <v>1691</v>
      </c>
      <c r="F133" s="289" t="s">
        <v>5120</v>
      </c>
      <c r="G133" s="289" t="s">
        <v>5121</v>
      </c>
      <c r="H133" s="289" t="s">
        <v>5122</v>
      </c>
      <c r="I133" s="289" t="s">
        <v>5123</v>
      </c>
      <c r="J133" s="289" t="s">
        <v>5124</v>
      </c>
      <c r="K133" s="289" t="s">
        <v>5134</v>
      </c>
      <c r="L133" s="289" t="s">
        <v>5135</v>
      </c>
      <c r="M133" s="289" t="s">
        <v>5139</v>
      </c>
      <c r="AC133">
        <f>SUM(AC124:AC131)</f>
        <v>0.97954454278005021</v>
      </c>
      <c r="AD133">
        <f t="shared" ref="AD133:AL133" si="39">SUM(AD124:AD131)</f>
        <v>4.1704836680494148</v>
      </c>
      <c r="AE133">
        <f t="shared" si="39"/>
        <v>0.35028558783560432</v>
      </c>
      <c r="AF133">
        <f t="shared" si="39"/>
        <v>1.3146258109261109</v>
      </c>
      <c r="AG133">
        <f t="shared" si="39"/>
        <v>2.3933136653567267E-2</v>
      </c>
      <c r="AH133">
        <f t="shared" si="39"/>
        <v>0.34212358057461084</v>
      </c>
      <c r="AI133">
        <f t="shared" si="39"/>
        <v>1.0180876232938459E-2</v>
      </c>
      <c r="AJ133">
        <f t="shared" si="39"/>
        <v>7.9112112373348614E-2</v>
      </c>
      <c r="AK133">
        <f t="shared" si="39"/>
        <v>0.57959306827883306</v>
      </c>
      <c r="AL133">
        <f t="shared" si="39"/>
        <v>0.15011761629552176</v>
      </c>
    </row>
    <row r="134" spans="1:38">
      <c r="A134" t="s">
        <v>5140</v>
      </c>
      <c r="B134" s="289">
        <v>84</v>
      </c>
      <c r="C134" s="289">
        <v>1297</v>
      </c>
      <c r="D134" s="289">
        <v>9013</v>
      </c>
      <c r="E134" s="289">
        <v>38</v>
      </c>
      <c r="F134" s="289">
        <v>0</v>
      </c>
      <c r="G134" s="289">
        <v>15721</v>
      </c>
      <c r="H134" s="289">
        <v>137</v>
      </c>
      <c r="I134" s="289">
        <v>16335</v>
      </c>
      <c r="J134" s="289">
        <v>1299</v>
      </c>
      <c r="K134" s="289">
        <v>402</v>
      </c>
      <c r="L134" s="289">
        <v>63255</v>
      </c>
      <c r="M134" s="289">
        <v>107581</v>
      </c>
    </row>
    <row r="135" spans="1:38">
      <c r="A135" t="s">
        <v>5141</v>
      </c>
      <c r="B135" s="289">
        <v>7.8080701982692114E-4</v>
      </c>
      <c r="C135" s="289">
        <v>1.2056032198994246E-2</v>
      </c>
      <c r="D135" s="289">
        <v>8.3778734163095711E-2</v>
      </c>
      <c r="E135" s="289">
        <v>3.5322222325503576E-4</v>
      </c>
      <c r="F135" s="289">
        <v>0</v>
      </c>
      <c r="G135" s="289">
        <v>0.14613175188927413</v>
      </c>
      <c r="H135" s="289">
        <v>1.2734590680510498E-3</v>
      </c>
      <c r="I135" s="289">
        <v>0.15183907939134234</v>
      </c>
      <c r="J135" s="289">
        <v>1.2074622842323459E-2</v>
      </c>
      <c r="K135" s="289">
        <v>3.7367193091716938E-3</v>
      </c>
      <c r="L135" s="289">
        <v>0.58797557189466543</v>
      </c>
      <c r="M135" s="289"/>
      <c r="AC135">
        <f>(AC125-AC124)/AC$133</f>
        <v>0</v>
      </c>
      <c r="AD135">
        <f t="shared" ref="AD135:AK135" si="40">(AD125-AD124)/AD$133</f>
        <v>0</v>
      </c>
      <c r="AE135">
        <f t="shared" si="40"/>
        <v>0</v>
      </c>
      <c r="AF135">
        <f t="shared" si="40"/>
        <v>0</v>
      </c>
      <c r="AG135">
        <f t="shared" si="40"/>
        <v>0</v>
      </c>
      <c r="AH135">
        <f t="shared" si="40"/>
        <v>0</v>
      </c>
      <c r="AI135">
        <f t="shared" si="40"/>
        <v>0</v>
      </c>
      <c r="AJ135">
        <f t="shared" si="40"/>
        <v>0</v>
      </c>
      <c r="AK135">
        <f t="shared" si="40"/>
        <v>0</v>
      </c>
    </row>
    <row r="136" spans="1:38">
      <c r="B136" s="289"/>
      <c r="C136" s="289"/>
      <c r="D136" s="289"/>
      <c r="E136" s="289"/>
      <c r="F136" s="289"/>
      <c r="G136" s="289"/>
      <c r="H136" s="289"/>
      <c r="I136" s="289"/>
      <c r="J136" s="289"/>
      <c r="K136" s="289"/>
      <c r="L136" s="289"/>
      <c r="M136" s="289"/>
      <c r="AC136">
        <f t="shared" ref="AC136:AK136" si="41">(AC126-AC125)/AC$133</f>
        <v>8.5912336697422473E-2</v>
      </c>
      <c r="AD136">
        <f t="shared" si="41"/>
        <v>-3.1289061257849776E-2</v>
      </c>
      <c r="AE136">
        <f t="shared" si="41"/>
        <v>-2.2338860274268402E-2</v>
      </c>
      <c r="AF136">
        <f t="shared" si="41"/>
        <v>7.0024545056380338E-2</v>
      </c>
      <c r="AG136">
        <f t="shared" si="41"/>
        <v>-0.349953190076356</v>
      </c>
      <c r="AH136">
        <f t="shared" si="41"/>
        <v>-7.8554832598267232E-2</v>
      </c>
      <c r="AI136">
        <f t="shared" si="41"/>
        <v>-0.10739445183568534</v>
      </c>
      <c r="AJ136">
        <f t="shared" si="41"/>
        <v>-6.3406070054814281E-4</v>
      </c>
      <c r="AK136">
        <f t="shared" si="41"/>
        <v>-2.5898610418550283E-3</v>
      </c>
    </row>
    <row r="137" spans="1:38">
      <c r="B137" s="289" t="s">
        <v>5136</v>
      </c>
      <c r="C137" s="289"/>
      <c r="D137" s="289"/>
      <c r="E137" s="289"/>
      <c r="F137" s="289"/>
      <c r="G137" s="289"/>
      <c r="H137" s="289"/>
      <c r="I137" s="289"/>
      <c r="J137" s="289"/>
      <c r="K137" s="289"/>
      <c r="L137" s="289"/>
      <c r="M137" s="289"/>
      <c r="AC137">
        <f t="shared" ref="AC137:AK137" si="42">(AC127-AC126)/AC$133</f>
        <v>1.2361266931628334E-2</v>
      </c>
      <c r="AD137">
        <f t="shared" si="42"/>
        <v>6.0562174181379505E-3</v>
      </c>
      <c r="AE137">
        <f t="shared" si="42"/>
        <v>-2.0284847844600107E-2</v>
      </c>
      <c r="AF137">
        <f t="shared" si="42"/>
        <v>-3.1380316006715134E-2</v>
      </c>
      <c r="AG137">
        <f t="shared" si="42"/>
        <v>-2.7117274735042548E-2</v>
      </c>
      <c r="AH137">
        <f t="shared" si="42"/>
        <v>1.6872237501360077E-2</v>
      </c>
      <c r="AI137">
        <f t="shared" si="42"/>
        <v>-6.247482889140113E-2</v>
      </c>
      <c r="AJ137">
        <f t="shared" si="42"/>
        <v>-1.3893924422057528E-3</v>
      </c>
      <c r="AK137">
        <f t="shared" si="42"/>
        <v>1.1414341545767011E-2</v>
      </c>
    </row>
    <row r="138" spans="1:38">
      <c r="B138" s="289" t="s">
        <v>1688</v>
      </c>
      <c r="C138" s="289" t="s">
        <v>331</v>
      </c>
      <c r="D138" s="289" t="s">
        <v>1690</v>
      </c>
      <c r="E138" s="289" t="s">
        <v>1691</v>
      </c>
      <c r="F138" s="289" t="s">
        <v>5120</v>
      </c>
      <c r="G138" s="289" t="s">
        <v>5121</v>
      </c>
      <c r="H138" s="289" t="s">
        <v>5122</v>
      </c>
      <c r="I138" s="289" t="s">
        <v>5123</v>
      </c>
      <c r="J138" s="289" t="s">
        <v>5124</v>
      </c>
      <c r="K138" s="289" t="s">
        <v>5134</v>
      </c>
      <c r="L138" s="289" t="s">
        <v>5135</v>
      </c>
      <c r="M138" s="289" t="s">
        <v>5139</v>
      </c>
      <c r="AC138">
        <f t="shared" ref="AC138:AK138" si="43">(AC128-AC127)/AC$133</f>
        <v>-7.1526675526333558E-2</v>
      </c>
      <c r="AD138">
        <f t="shared" si="43"/>
        <v>3.8787977172885728E-2</v>
      </c>
      <c r="AE138">
        <f t="shared" si="43"/>
        <v>-6.3410662663749104E-2</v>
      </c>
      <c r="AF138">
        <f t="shared" si="43"/>
        <v>-7.3346973163761042E-2</v>
      </c>
      <c r="AG138">
        <f t="shared" si="43"/>
        <v>-5.4685448910540092E-2</v>
      </c>
      <c r="AH138">
        <f t="shared" si="43"/>
        <v>-8.9952640925025345E-3</v>
      </c>
      <c r="AI138">
        <f t="shared" si="43"/>
        <v>5.7937283671838799E-2</v>
      </c>
      <c r="AJ138">
        <f t="shared" si="43"/>
        <v>3.056520844042265E-2</v>
      </c>
      <c r="AK138">
        <f t="shared" si="43"/>
        <v>4.8849722315685427E-2</v>
      </c>
    </row>
    <row r="139" spans="1:38">
      <c r="A139" t="s">
        <v>5140</v>
      </c>
      <c r="B139" s="224">
        <v>102</v>
      </c>
      <c r="C139" s="224">
        <v>8159</v>
      </c>
      <c r="D139" s="224">
        <v>10651</v>
      </c>
      <c r="E139" s="224">
        <v>91</v>
      </c>
      <c r="F139" s="224">
        <v>0</v>
      </c>
      <c r="G139" s="224">
        <v>1599</v>
      </c>
      <c r="H139" s="224">
        <v>91</v>
      </c>
      <c r="I139" s="224">
        <v>27653</v>
      </c>
      <c r="J139" s="224">
        <v>1798</v>
      </c>
      <c r="K139" s="224">
        <v>339</v>
      </c>
      <c r="L139" s="224">
        <v>57098</v>
      </c>
      <c r="M139" s="224">
        <v>107581</v>
      </c>
      <c r="AC139">
        <f t="shared" ref="AC139:AK139" si="44">(AC129-AC128)/AC$133</f>
        <v>1.6142841347303503E-4</v>
      </c>
      <c r="AD139">
        <f t="shared" si="44"/>
        <v>-2.312353429712532E-5</v>
      </c>
      <c r="AE139">
        <f t="shared" si="44"/>
        <v>-8.0484771898630406E-5</v>
      </c>
      <c r="AF139">
        <f t="shared" si="44"/>
        <v>3.939676921242781E-5</v>
      </c>
      <c r="AG139">
        <f t="shared" si="44"/>
        <v>0</v>
      </c>
      <c r="AH139">
        <f t="shared" si="44"/>
        <v>-3.3103303994945623E-4</v>
      </c>
      <c r="AI139">
        <f t="shared" si="44"/>
        <v>7.2338647425319999E-3</v>
      </c>
      <c r="AJ139">
        <f t="shared" si="44"/>
        <v>-7.1954776395713601E-4</v>
      </c>
      <c r="AK139">
        <f t="shared" si="44"/>
        <v>1.9397605132315053E-5</v>
      </c>
    </row>
    <row r="140" spans="1:38">
      <c r="A140" t="s">
        <v>5141</v>
      </c>
      <c r="B140" s="224">
        <v>9.4812280978983276E-4</v>
      </c>
      <c r="C140" s="224">
        <v>7.5840529461522019E-2</v>
      </c>
      <c r="D140" s="224">
        <v>9.9004471049720669E-2</v>
      </c>
      <c r="E140" s="224">
        <v>8.4587427147916449E-4</v>
      </c>
      <c r="F140" s="224">
        <v>0</v>
      </c>
      <c r="G140" s="224">
        <v>1.4863219341705319E-2</v>
      </c>
      <c r="H140" s="224">
        <v>8.4587427147916449E-4</v>
      </c>
      <c r="I140" s="224">
        <v>0.25704352999135532</v>
      </c>
      <c r="J140" s="224">
        <v>1.6712988352961953E-2</v>
      </c>
      <c r="K140" s="224">
        <v>3.151114044301503E-3</v>
      </c>
      <c r="L140" s="224">
        <v>0.530744276405685</v>
      </c>
      <c r="M140" s="224"/>
      <c r="AC140">
        <f t="shared" ref="AC140:AK141" si="45">(AC130-AC129)/AC$133</f>
        <v>4.5377450227288806E-2</v>
      </c>
      <c r="AD140">
        <f t="shared" si="45"/>
        <v>-2.7649318829497352E-2</v>
      </c>
      <c r="AE140">
        <f t="shared" si="45"/>
        <v>-2.2178743121042065E-3</v>
      </c>
      <c r="AF140">
        <f t="shared" si="45"/>
        <v>-6.2274433225306486E-2</v>
      </c>
      <c r="AG140">
        <f t="shared" si="45"/>
        <v>0</v>
      </c>
      <c r="AH140">
        <f t="shared" si="45"/>
        <v>7.5941699413398872E-2</v>
      </c>
      <c r="AI140">
        <f t="shared" si="45"/>
        <v>-1.6067800400205917E-2</v>
      </c>
      <c r="AJ140">
        <f t="shared" si="45"/>
        <v>8.6339978310744095E-2</v>
      </c>
      <c r="AK140">
        <f t="shared" si="45"/>
        <v>0.20852193077996142</v>
      </c>
    </row>
    <row r="141" spans="1:38">
      <c r="B141" s="224"/>
      <c r="C141" s="224"/>
      <c r="D141" s="224"/>
      <c r="E141" s="224"/>
      <c r="F141" s="224"/>
      <c r="G141" s="224"/>
      <c r="H141" s="224"/>
      <c r="I141" s="224"/>
      <c r="J141" s="224"/>
      <c r="K141" s="224"/>
      <c r="L141" s="224"/>
      <c r="M141" s="224"/>
      <c r="AC141">
        <f t="shared" si="45"/>
        <v>-0.10578109543924183</v>
      </c>
      <c r="AD141">
        <f t="shared" si="45"/>
        <v>-4.7212172558423006E-2</v>
      </c>
      <c r="AE141">
        <f t="shared" si="45"/>
        <v>6.7028309216407315E-3</v>
      </c>
      <c r="AF141">
        <f t="shared" si="45"/>
        <v>-4.8383556464065766E-2</v>
      </c>
      <c r="AG141">
        <f t="shared" si="45"/>
        <v>0</v>
      </c>
      <c r="AH141">
        <f t="shared" si="45"/>
        <v>4.1093613880311464E-2</v>
      </c>
      <c r="AI141">
        <f t="shared" si="45"/>
        <v>0.37647148153988652</v>
      </c>
      <c r="AJ141">
        <f t="shared" si="45"/>
        <v>0.56203204690446962</v>
      </c>
      <c r="AK141">
        <f t="shared" si="45"/>
        <v>0.25759485746575983</v>
      </c>
    </row>
    <row r="143" spans="1:38">
      <c r="B143" s="1" t="s">
        <v>5142</v>
      </c>
      <c r="AC143">
        <f>AC125-AC124</f>
        <v>0</v>
      </c>
      <c r="AD143">
        <f t="shared" ref="AD143:AK143" si="46">AD125-AD124</f>
        <v>0</v>
      </c>
      <c r="AE143">
        <f t="shared" si="46"/>
        <v>0</v>
      </c>
      <c r="AF143">
        <f t="shared" si="46"/>
        <v>0</v>
      </c>
      <c r="AG143">
        <f t="shared" si="46"/>
        <v>0</v>
      </c>
      <c r="AH143">
        <f t="shared" si="46"/>
        <v>0</v>
      </c>
      <c r="AI143">
        <f t="shared" si="46"/>
        <v>0</v>
      </c>
      <c r="AJ143">
        <f t="shared" si="46"/>
        <v>0</v>
      </c>
      <c r="AK143">
        <f t="shared" si="46"/>
        <v>0</v>
      </c>
    </row>
    <row r="144" spans="1:38">
      <c r="B144" t="s">
        <v>5145</v>
      </c>
      <c r="D144" s="6" t="s">
        <v>5143</v>
      </c>
      <c r="E144" s="6">
        <v>0.75</v>
      </c>
      <c r="F144" t="s">
        <v>3059</v>
      </c>
      <c r="AC144">
        <f t="shared" ref="AC144:AK144" si="47">AC126-AC125</f>
        <v>8.4154960569442425E-2</v>
      </c>
      <c r="AD144">
        <f t="shared" si="47"/>
        <v>-0.13049051896446018</v>
      </c>
      <c r="AE144">
        <f t="shared" si="47"/>
        <v>-7.8249808027495357E-3</v>
      </c>
      <c r="AF144">
        <f t="shared" si="47"/>
        <v>9.205607432947599E-2</v>
      </c>
      <c r="AG144">
        <f t="shared" si="47"/>
        <v>-8.3754775204492281E-3</v>
      </c>
      <c r="AH144">
        <f t="shared" si="47"/>
        <v>-2.6875460599958347E-2</v>
      </c>
      <c r="AI144">
        <f t="shared" si="47"/>
        <v>-1.093369622243383E-3</v>
      </c>
      <c r="AJ144">
        <f t="shared" si="47"/>
        <v>-5.0161881393288822E-5</v>
      </c>
      <c r="AK144">
        <f t="shared" si="47"/>
        <v>-1.5010655076645712E-3</v>
      </c>
    </row>
    <row r="145" spans="1:37">
      <c r="D145" s="6" t="s">
        <v>5144</v>
      </c>
      <c r="E145" s="6">
        <v>0.25</v>
      </c>
      <c r="F145" t="s">
        <v>3059</v>
      </c>
      <c r="AC145">
        <f t="shared" ref="AC145:AK145" si="48">AC127-AC126</f>
        <v>1.2108411564724031E-2</v>
      </c>
      <c r="AD145">
        <f t="shared" si="48"/>
        <v>2.5257355832500716E-2</v>
      </c>
      <c r="AE145">
        <f t="shared" si="48"/>
        <v>-7.1054898514015391E-3</v>
      </c>
      <c r="AF145">
        <f t="shared" si="48"/>
        <v>-4.1253373377445501E-2</v>
      </c>
      <c r="AG145">
        <f t="shared" si="48"/>
        <v>-6.4900144190610043E-4</v>
      </c>
      <c r="AH145">
        <f t="shared" si="48"/>
        <v>5.7723903062705355E-3</v>
      </c>
      <c r="AI145">
        <f t="shared" si="48"/>
        <v>-6.3604850061736273E-4</v>
      </c>
      <c r="AJ145">
        <f t="shared" si="48"/>
        <v>-1.0991777101846279E-4</v>
      </c>
      <c r="AK145">
        <f t="shared" si="48"/>
        <v>6.6156732388936599E-3</v>
      </c>
    </row>
    <row r="146" spans="1:37">
      <c r="AC146">
        <f t="shared" ref="AC146:AK146" si="49">AC128-AC127</f>
        <v>-7.006356467501941E-2</v>
      </c>
      <c r="AD146">
        <f t="shared" si="49"/>
        <v>0.16176462531619346</v>
      </c>
      <c r="AE146">
        <f t="shared" si="49"/>
        <v>-2.2211841246216564E-2</v>
      </c>
      <c r="AF146">
        <f t="shared" si="49"/>
        <v>-9.6423824074385045E-2</v>
      </c>
      <c r="AG146">
        <f t="shared" si="49"/>
        <v>-1.3087943217376273E-3</v>
      </c>
      <c r="AH146">
        <f t="shared" si="49"/>
        <v>-3.0774919595411947E-3</v>
      </c>
      <c r="AI146">
        <f t="shared" si="49"/>
        <v>5.8985231433563703E-4</v>
      </c>
      <c r="AJ146">
        <f t="shared" si="49"/>
        <v>2.4180782048535401E-3</v>
      </c>
      <c r="AK146">
        <f t="shared" si="49"/>
        <v>2.8312960441517099E-2</v>
      </c>
    </row>
    <row r="147" spans="1:37">
      <c r="B147" s="1" t="s">
        <v>1688</v>
      </c>
      <c r="C147" s="1" t="s">
        <v>331</v>
      </c>
      <c r="D147" s="1" t="s">
        <v>1690</v>
      </c>
      <c r="E147" s="1" t="s">
        <v>1691</v>
      </c>
      <c r="F147" s="1" t="s">
        <v>5120</v>
      </c>
      <c r="G147" s="1" t="s">
        <v>5121</v>
      </c>
      <c r="H147" s="1" t="s">
        <v>5122</v>
      </c>
      <c r="I147" s="1" t="s">
        <v>5123</v>
      </c>
      <c r="J147" s="1" t="s">
        <v>5124</v>
      </c>
      <c r="K147" s="1" t="s">
        <v>5134</v>
      </c>
      <c r="L147" s="1" t="s">
        <v>5135</v>
      </c>
      <c r="M147" s="319" t="s">
        <v>5139</v>
      </c>
      <c r="AC147">
        <f t="shared" ref="AC147:AK147" si="50">AC129-AC128</f>
        <v>1.58126321467153E-4</v>
      </c>
      <c r="AD147">
        <f t="shared" si="50"/>
        <v>-9.6436322133741648E-5</v>
      </c>
      <c r="AE147">
        <f t="shared" si="50"/>
        <v>-2.819265563632628E-5</v>
      </c>
      <c r="AF147">
        <f t="shared" si="50"/>
        <v>5.1792009673756745E-5</v>
      </c>
      <c r="AG147">
        <f t="shared" si="50"/>
        <v>0</v>
      </c>
      <c r="AH147">
        <f t="shared" si="50"/>
        <v>-1.1325420891600615E-4</v>
      </c>
      <c r="AI147">
        <f t="shared" si="50"/>
        <v>7.3647081629535523E-5</v>
      </c>
      <c r="AJ147">
        <f t="shared" si="50"/>
        <v>-5.6924943560168664E-5</v>
      </c>
      <c r="AK147">
        <f t="shared" si="50"/>
        <v>1.1242717475899722E-5</v>
      </c>
    </row>
    <row r="148" spans="1:37">
      <c r="A148" t="s">
        <v>5140</v>
      </c>
      <c r="B148">
        <v>6011.25</v>
      </c>
      <c r="C148">
        <v>35131</v>
      </c>
      <c r="D148">
        <v>3058</v>
      </c>
      <c r="E148">
        <v>728.75</v>
      </c>
      <c r="F148">
        <v>0</v>
      </c>
      <c r="G148">
        <v>7864</v>
      </c>
      <c r="H148">
        <v>466.25</v>
      </c>
      <c r="I148">
        <v>4606.5</v>
      </c>
      <c r="J148">
        <v>33449.25</v>
      </c>
      <c r="K148">
        <v>375.75</v>
      </c>
      <c r="L148">
        <v>15890.25</v>
      </c>
      <c r="M148">
        <v>107581</v>
      </c>
      <c r="AC148">
        <f t="shared" ref="AC148:AK148" si="51">AC130-AC129</f>
        <v>4.4449233735414095E-2</v>
      </c>
      <c r="AD148">
        <f t="shared" si="51"/>
        <v>-0.11531103261110986</v>
      </c>
      <c r="AE148">
        <f t="shared" si="51"/>
        <v>-7.7688940716090851E-4</v>
      </c>
      <c r="AF148">
        <f t="shared" si="51"/>
        <v>-8.186757727878248E-2</v>
      </c>
      <c r="AG148">
        <f t="shared" si="51"/>
        <v>0</v>
      </c>
      <c r="AH148">
        <f t="shared" si="51"/>
        <v>2.5981446118232845E-2</v>
      </c>
      <c r="AI148">
        <f t="shared" si="51"/>
        <v>-1.6358428721005547E-4</v>
      </c>
      <c r="AJ148">
        <f t="shared" si="51"/>
        <v>6.8305380664320688E-3</v>
      </c>
      <c r="AK148">
        <f t="shared" si="51"/>
        <v>0.12085786566418429</v>
      </c>
    </row>
    <row r="149" spans="1:37">
      <c r="A149" t="s">
        <v>5141</v>
      </c>
      <c r="B149" s="289">
        <v>5.5876502356364044E-2</v>
      </c>
      <c r="C149" s="289">
        <v>0.32655394539928057</v>
      </c>
      <c r="D149" s="289">
        <v>2.842509365036577E-2</v>
      </c>
      <c r="E149" s="289">
        <v>6.7739656630817708E-3</v>
      </c>
      <c r="F149" s="289">
        <v>0</v>
      </c>
      <c r="G149" s="289">
        <v>7.309840957046318E-2</v>
      </c>
      <c r="H149" s="289">
        <v>4.3339437261226427E-3</v>
      </c>
      <c r="I149" s="289">
        <v>4.2818899248008475E-2</v>
      </c>
      <c r="J149" s="289">
        <v>0.31092153818982904</v>
      </c>
      <c r="K149" s="289">
        <v>3.4927171154757811E-3</v>
      </c>
      <c r="L149" s="289">
        <v>0.14770498508100874</v>
      </c>
      <c r="AC149">
        <f t="shared" ref="AC149:AK149" si="52">AC131-AC130</f>
        <v>-0.10361729476680499</v>
      </c>
      <c r="AD149">
        <f t="shared" si="52"/>
        <v>-0.19689759458803391</v>
      </c>
      <c r="AE149">
        <f t="shared" si="52"/>
        <v>2.3479050695495891E-3</v>
      </c>
      <c r="AF149">
        <f t="shared" si="52"/>
        <v>-6.360627215206173E-2</v>
      </c>
      <c r="AG149">
        <f t="shared" si="52"/>
        <v>0</v>
      </c>
      <c r="AH149">
        <f t="shared" si="52"/>
        <v>1.4059094319482685E-2</v>
      </c>
      <c r="AI149">
        <f t="shared" si="52"/>
        <v>3.8328095587885601E-3</v>
      </c>
      <c r="AJ149">
        <f t="shared" si="52"/>
        <v>4.4463542452129544E-2</v>
      </c>
      <c r="AK149">
        <f t="shared" si="52"/>
        <v>0.14930019381142842</v>
      </c>
    </row>
    <row r="150" spans="1:37">
      <c r="B150" s="224"/>
      <c r="C150" s="224"/>
      <c r="D150" s="224"/>
      <c r="E150" s="224"/>
      <c r="F150" s="224"/>
      <c r="G150" s="224"/>
      <c r="H150" s="224"/>
      <c r="I150" s="224"/>
      <c r="J150" s="224"/>
      <c r="K150" s="224"/>
      <c r="L150" s="224"/>
    </row>
    <row r="151" spans="1:37">
      <c r="B151" s="224" t="s">
        <v>5136</v>
      </c>
      <c r="C151" s="224"/>
      <c r="D151" s="224"/>
      <c r="E151" s="224"/>
      <c r="F151" s="224"/>
      <c r="G151" s="224"/>
      <c r="H151" s="224"/>
      <c r="I151" s="224"/>
      <c r="J151" s="224"/>
      <c r="K151" s="224"/>
      <c r="L151" s="224"/>
    </row>
    <row r="152" spans="1:37">
      <c r="B152" s="288" t="s">
        <v>1688</v>
      </c>
      <c r="C152" s="288" t="s">
        <v>331</v>
      </c>
      <c r="D152" s="288" t="s">
        <v>1690</v>
      </c>
      <c r="E152" s="288" t="s">
        <v>1691</v>
      </c>
      <c r="F152" s="288" t="s">
        <v>5120</v>
      </c>
      <c r="G152" s="288" t="s">
        <v>5121</v>
      </c>
      <c r="H152" s="288" t="s">
        <v>5122</v>
      </c>
      <c r="I152" s="288" t="s">
        <v>5123</v>
      </c>
      <c r="J152" s="288" t="s">
        <v>5124</v>
      </c>
      <c r="K152" s="288" t="s">
        <v>5134</v>
      </c>
      <c r="L152" s="288" t="s">
        <v>5135</v>
      </c>
      <c r="M152" s="319" t="s">
        <v>5139</v>
      </c>
    </row>
    <row r="153" spans="1:37">
      <c r="A153" t="s">
        <v>5140</v>
      </c>
      <c r="B153" s="224">
        <v>5916.75</v>
      </c>
      <c r="C153" s="224">
        <v>29929.25</v>
      </c>
      <c r="D153" s="224">
        <v>3950.5</v>
      </c>
      <c r="E153" s="224">
        <v>616</v>
      </c>
      <c r="F153" s="224">
        <v>0</v>
      </c>
      <c r="G153" s="224">
        <v>4001.25</v>
      </c>
      <c r="H153" s="224">
        <v>465.25</v>
      </c>
      <c r="I153" s="224">
        <v>14629.25</v>
      </c>
      <c r="J153" s="224">
        <v>32692.75</v>
      </c>
      <c r="K153" s="224">
        <v>313.5</v>
      </c>
      <c r="L153" s="224">
        <v>15066.5</v>
      </c>
      <c r="M153">
        <v>107581</v>
      </c>
    </row>
    <row r="154" spans="1:37">
      <c r="A154" t="s">
        <v>5141</v>
      </c>
      <c r="B154" s="289">
        <v>5.4998094459058754E-2</v>
      </c>
      <c r="C154" s="289">
        <v>0.27820200593041522</v>
      </c>
      <c r="D154" s="289">
        <v>3.6721168236026808E-2</v>
      </c>
      <c r="E154" s="289">
        <v>5.7259181453974215E-3</v>
      </c>
      <c r="F154" s="289">
        <v>0</v>
      </c>
      <c r="G154" s="289">
        <v>3.7192905810505571E-2</v>
      </c>
      <c r="H154" s="289">
        <v>4.324648404458036E-3</v>
      </c>
      <c r="I154" s="289">
        <v>0.13598358446194031</v>
      </c>
      <c r="J154" s="289">
        <v>0.30388962735055447</v>
      </c>
      <c r="K154" s="289">
        <v>2.9140833418540447E-3</v>
      </c>
      <c r="L154" s="289">
        <v>0.14004796385978938</v>
      </c>
    </row>
    <row r="155" spans="1:37">
      <c r="B155" s="224"/>
      <c r="C155" s="224"/>
      <c r="D155" s="224"/>
      <c r="E155" s="224"/>
      <c r="F155" s="224"/>
      <c r="G155" s="224"/>
      <c r="H155" s="224"/>
      <c r="I155" s="224"/>
      <c r="J155" s="224"/>
      <c r="K155" s="224"/>
      <c r="L155" s="224"/>
    </row>
    <row r="157" spans="1:37">
      <c r="B157" s="1" t="s">
        <v>5146</v>
      </c>
    </row>
    <row r="158" spans="1:37">
      <c r="B158" t="s">
        <v>5147</v>
      </c>
      <c r="G158" s="6" t="s">
        <v>5150</v>
      </c>
      <c r="H158" s="6">
        <f>53/61</f>
        <v>0.86885245901639341</v>
      </c>
      <c r="K158" t="s">
        <v>5156</v>
      </c>
    </row>
    <row r="159" spans="1:37">
      <c r="B159" t="s">
        <v>5148</v>
      </c>
      <c r="G159" s="6" t="s">
        <v>5151</v>
      </c>
      <c r="H159" s="6">
        <f>8/61</f>
        <v>0.13114754098360656</v>
      </c>
    </row>
    <row r="160" spans="1:37">
      <c r="B160" t="s">
        <v>5149</v>
      </c>
    </row>
    <row r="162" spans="1:13">
      <c r="B162" s="1" t="s">
        <v>1688</v>
      </c>
      <c r="C162" s="1" t="s">
        <v>331</v>
      </c>
      <c r="D162" s="1" t="s">
        <v>1690</v>
      </c>
      <c r="E162" s="1" t="s">
        <v>1691</v>
      </c>
      <c r="F162" s="1" t="s">
        <v>5120</v>
      </c>
      <c r="G162" s="1" t="s">
        <v>5121</v>
      </c>
      <c r="H162" s="1" t="s">
        <v>5122</v>
      </c>
      <c r="I162" s="1" t="s">
        <v>5123</v>
      </c>
      <c r="J162" s="1" t="s">
        <v>5124</v>
      </c>
      <c r="K162" s="1" t="s">
        <v>5157</v>
      </c>
      <c r="L162" s="1"/>
      <c r="M162" s="319" t="s">
        <v>5139</v>
      </c>
    </row>
    <row r="163" spans="1:13">
      <c r="A163" t="s">
        <v>5140</v>
      </c>
      <c r="B163">
        <f>$H$158*B148+$H$159*B153</f>
        <v>5998.8565573770493</v>
      </c>
      <c r="C163">
        <f t="shared" ref="C163:J163" si="53">$H$158*C148+$H$159*C153</f>
        <v>34448.803278688523</v>
      </c>
      <c r="D163">
        <f t="shared" si="53"/>
        <v>3175.0491803278683</v>
      </c>
      <c r="E163">
        <f t="shared" si="53"/>
        <v>713.96311475409834</v>
      </c>
      <c r="F163">
        <f t="shared" si="53"/>
        <v>0</v>
      </c>
      <c r="G163">
        <f t="shared" si="53"/>
        <v>7357.4098360655735</v>
      </c>
      <c r="H163">
        <f t="shared" si="53"/>
        <v>466.11885245901635</v>
      </c>
      <c r="I163">
        <f t="shared" si="53"/>
        <v>5920.9590163934427</v>
      </c>
      <c r="J163">
        <f t="shared" si="53"/>
        <v>33350.0368852459</v>
      </c>
      <c r="K163">
        <v>16149.803278688525</v>
      </c>
      <c r="M163">
        <f>SUM(B163:K163)</f>
        <v>107581.00000000001</v>
      </c>
    </row>
    <row r="164" spans="1:13">
      <c r="A164" t="s">
        <v>5141</v>
      </c>
      <c r="B164" s="218">
        <f>B163/$M163</f>
        <v>5.5761301320651865E-2</v>
      </c>
      <c r="C164" s="218">
        <f t="shared" ref="C164:J164" si="54">C163/$M163</f>
        <v>0.3202127074361506</v>
      </c>
      <c r="D164" s="218">
        <f t="shared" si="54"/>
        <v>2.9513103432091799E-2</v>
      </c>
      <c r="E164" s="218">
        <f t="shared" si="54"/>
        <v>6.6365168083034947E-3</v>
      </c>
      <c r="F164" s="218">
        <f t="shared" si="54"/>
        <v>0</v>
      </c>
      <c r="G164" s="218">
        <f t="shared" si="54"/>
        <v>6.8389491044567097E-2</v>
      </c>
      <c r="H164" s="218">
        <f t="shared" si="54"/>
        <v>4.3327246675436771E-3</v>
      </c>
      <c r="I164" s="218">
        <f t="shared" si="54"/>
        <v>5.5037218620327399E-2</v>
      </c>
      <c r="J164" s="218">
        <f t="shared" si="54"/>
        <v>0.30999932037484218</v>
      </c>
      <c r="K164" s="218">
        <v>0.15011761629552176</v>
      </c>
    </row>
    <row r="165" spans="1:13">
      <c r="B165" s="218">
        <f>ROUND(B164*1000,0)</f>
        <v>56</v>
      </c>
      <c r="C165" s="218">
        <f t="shared" ref="C165:K165" si="55">ROUND(C164*1000,0)</f>
        <v>320</v>
      </c>
      <c r="D165" s="218">
        <f t="shared" si="55"/>
        <v>30</v>
      </c>
      <c r="E165" s="218">
        <f t="shared" si="55"/>
        <v>7</v>
      </c>
      <c r="F165" s="218">
        <f t="shared" si="55"/>
        <v>0</v>
      </c>
      <c r="G165" s="218">
        <f t="shared" si="55"/>
        <v>68</v>
      </c>
      <c r="H165" s="218">
        <f t="shared" si="55"/>
        <v>4</v>
      </c>
      <c r="I165" s="218">
        <f t="shared" si="55"/>
        <v>55</v>
      </c>
      <c r="J165" s="218">
        <f t="shared" si="55"/>
        <v>310</v>
      </c>
      <c r="K165" s="218">
        <f t="shared" si="55"/>
        <v>150</v>
      </c>
    </row>
    <row r="166" spans="1:13">
      <c r="B166" t="s">
        <v>5160</v>
      </c>
    </row>
    <row r="167" spans="1:13">
      <c r="A167" t="s">
        <v>5141</v>
      </c>
      <c r="B167">
        <v>0.14099913647456355</v>
      </c>
      <c r="C167">
        <v>0.52296101620674551</v>
      </c>
      <c r="D167">
        <v>5.0544721857205432E-2</v>
      </c>
      <c r="E167">
        <v>0.22004270070708967</v>
      </c>
      <c r="F167">
        <v>3.4395344471559977E-3</v>
      </c>
      <c r="G167">
        <v>3.5554370815343218E-2</v>
      </c>
      <c r="H167">
        <v>8.1321569363619302E-4</v>
      </c>
      <c r="I167">
        <v>2.530755271885364E-3</v>
      </c>
      <c r="J167">
        <v>2.3114548526375071E-2</v>
      </c>
      <c r="K167">
        <v>0</v>
      </c>
    </row>
    <row r="168" spans="1:13">
      <c r="A168" t="s">
        <v>5161</v>
      </c>
      <c r="B168">
        <f>B164-B167</f>
        <v>-8.5237835153911687E-2</v>
      </c>
      <c r="C168">
        <f t="shared" ref="C168:K168" si="56">C164-C167</f>
        <v>-0.20274830877059491</v>
      </c>
      <c r="D168">
        <f t="shared" si="56"/>
        <v>-2.1031618425113634E-2</v>
      </c>
      <c r="E168">
        <f t="shared" si="56"/>
        <v>-0.21340618389878618</v>
      </c>
      <c r="F168">
        <f t="shared" si="56"/>
        <v>-3.4395344471559977E-3</v>
      </c>
      <c r="G168">
        <f t="shared" si="56"/>
        <v>3.2835120229223878E-2</v>
      </c>
      <c r="H168">
        <f t="shared" si="56"/>
        <v>3.5195089739074839E-3</v>
      </c>
      <c r="I168">
        <f t="shared" si="56"/>
        <v>5.2506463348442035E-2</v>
      </c>
      <c r="J168">
        <f t="shared" si="56"/>
        <v>0.28688477184846711</v>
      </c>
      <c r="K168">
        <f t="shared" si="56"/>
        <v>0.15011761629552176</v>
      </c>
    </row>
    <row r="169" spans="1:13">
      <c r="B169" t="s">
        <v>5163</v>
      </c>
    </row>
    <row r="170" spans="1:13">
      <c r="A170" t="s">
        <v>5162</v>
      </c>
      <c r="B170">
        <f>(1+B168)^(1/30)-1</f>
        <v>-2.9653006727474729E-3</v>
      </c>
      <c r="C170">
        <f t="shared" ref="C170:K170" si="57">(1+C168)^(1/30)-1</f>
        <v>-7.5243774572224531E-3</v>
      </c>
      <c r="D170">
        <f t="shared" si="57"/>
        <v>-7.082801720318388E-4</v>
      </c>
      <c r="E170">
        <f t="shared" si="57"/>
        <v>-7.9695163521265044E-3</v>
      </c>
      <c r="F170">
        <f t="shared" si="57"/>
        <v>-1.1484217994972568E-4</v>
      </c>
      <c r="G170">
        <f t="shared" si="57"/>
        <v>1.0774989133521817E-3</v>
      </c>
      <c r="H170">
        <f t="shared" si="57"/>
        <v>1.1711785762535953E-4</v>
      </c>
      <c r="I170">
        <f t="shared" si="57"/>
        <v>1.7072699788840406E-3</v>
      </c>
      <c r="J170">
        <f t="shared" si="57"/>
        <v>8.4429218558734753E-3</v>
      </c>
      <c r="K170">
        <f t="shared" si="57"/>
        <v>4.6730250914868154E-3</v>
      </c>
    </row>
    <row r="172" spans="1:13">
      <c r="B172" s="1" t="s">
        <v>5168</v>
      </c>
    </row>
    <row r="173" spans="1:13">
      <c r="B173" s="228" t="s">
        <v>5165</v>
      </c>
      <c r="C173" s="228"/>
      <c r="D173" s="228"/>
      <c r="E173" s="228"/>
      <c r="F173" s="228"/>
      <c r="G173" s="228"/>
      <c r="H173" s="228"/>
      <c r="I173" s="228"/>
      <c r="J173" s="228"/>
      <c r="K173" s="228"/>
    </row>
    <row r="174" spans="1:13">
      <c r="A174" t="s">
        <v>5174</v>
      </c>
      <c r="B174" s="228">
        <v>56</v>
      </c>
      <c r="C174" s="228">
        <v>320</v>
      </c>
      <c r="D174" s="228">
        <v>30</v>
      </c>
      <c r="E174" s="228">
        <v>0</v>
      </c>
      <c r="F174" s="228">
        <v>0</v>
      </c>
      <c r="G174" s="228">
        <v>68</v>
      </c>
      <c r="H174" s="228">
        <v>4</v>
      </c>
      <c r="I174" s="228">
        <v>55</v>
      </c>
      <c r="J174" s="228">
        <v>310</v>
      </c>
      <c r="K174" s="228">
        <v>150</v>
      </c>
    </row>
    <row r="175" spans="1:13">
      <c r="B175" s="280" t="s">
        <v>5167</v>
      </c>
      <c r="C175" s="280"/>
      <c r="D175" s="280"/>
      <c r="E175" s="280"/>
      <c r="F175" s="280"/>
      <c r="G175" s="280"/>
      <c r="H175" s="280"/>
      <c r="I175" s="280"/>
      <c r="J175" s="280"/>
      <c r="K175" s="280"/>
    </row>
    <row r="176" spans="1:13">
      <c r="A176" t="s">
        <v>5173</v>
      </c>
      <c r="B176" s="279">
        <v>2.8</v>
      </c>
      <c r="C176" s="279">
        <v>2</v>
      </c>
      <c r="D176" s="279">
        <v>4</v>
      </c>
      <c r="E176" s="279">
        <v>0</v>
      </c>
      <c r="F176" s="279">
        <v>0</v>
      </c>
      <c r="G176" s="279">
        <v>2</v>
      </c>
      <c r="H176" s="279">
        <v>1</v>
      </c>
      <c r="I176" s="279">
        <v>6</v>
      </c>
      <c r="J176" s="279">
        <v>9</v>
      </c>
      <c r="K176" s="279">
        <v>4</v>
      </c>
    </row>
    <row r="177" spans="1:12">
      <c r="B177" s="338" t="s">
        <v>5166</v>
      </c>
      <c r="C177" s="338"/>
      <c r="D177" s="338"/>
      <c r="E177" s="338"/>
      <c r="F177" s="338"/>
      <c r="G177" s="338"/>
      <c r="H177" s="338"/>
      <c r="I177" s="338"/>
      <c r="J177" s="338"/>
      <c r="K177" s="338"/>
      <c r="L177" s="338" t="s">
        <v>5139</v>
      </c>
    </row>
    <row r="178" spans="1:12">
      <c r="A178" t="s">
        <v>5139</v>
      </c>
      <c r="B178" s="338">
        <f t="shared" ref="B178:K178" si="58">B174+B176*50</f>
        <v>196</v>
      </c>
      <c r="C178" s="338">
        <f t="shared" si="58"/>
        <v>420</v>
      </c>
      <c r="D178" s="338">
        <f t="shared" si="58"/>
        <v>230</v>
      </c>
      <c r="E178" s="338">
        <f t="shared" si="58"/>
        <v>0</v>
      </c>
      <c r="F178" s="338">
        <f t="shared" si="58"/>
        <v>0</v>
      </c>
      <c r="G178" s="338">
        <f t="shared" si="58"/>
        <v>168</v>
      </c>
      <c r="H178" s="338">
        <f t="shared" si="58"/>
        <v>54</v>
      </c>
      <c r="I178" s="338">
        <f t="shared" si="58"/>
        <v>355</v>
      </c>
      <c r="J178" s="338">
        <f t="shared" si="58"/>
        <v>760</v>
      </c>
      <c r="K178" s="338">
        <f t="shared" si="58"/>
        <v>350</v>
      </c>
      <c r="L178" s="338">
        <f>SUM(B178:K178)</f>
        <v>2533</v>
      </c>
    </row>
    <row r="179" spans="1:12">
      <c r="B179" s="366" t="s">
        <v>5164</v>
      </c>
      <c r="C179" s="263"/>
      <c r="D179" s="263"/>
      <c r="E179" s="263"/>
      <c r="F179" s="263"/>
      <c r="G179" s="263"/>
      <c r="H179" s="263"/>
      <c r="I179" s="263"/>
      <c r="J179" s="263"/>
      <c r="K179" s="263"/>
    </row>
    <row r="180" spans="1:12">
      <c r="A180" t="s">
        <v>5175</v>
      </c>
      <c r="B180" s="367">
        <f t="shared" ref="B180:K180" si="59">B178/$L178</f>
        <v>7.7378602447690487E-2</v>
      </c>
      <c r="C180" s="367">
        <f t="shared" si="59"/>
        <v>0.16581129095933675</v>
      </c>
      <c r="D180" s="367">
        <f t="shared" si="59"/>
        <v>9.080142123963679E-2</v>
      </c>
      <c r="E180" s="367">
        <f t="shared" si="59"/>
        <v>0</v>
      </c>
      <c r="F180" s="367">
        <f t="shared" si="59"/>
        <v>0</v>
      </c>
      <c r="G180" s="367">
        <f t="shared" si="59"/>
        <v>6.6324516383734697E-2</v>
      </c>
      <c r="H180" s="367">
        <f t="shared" si="59"/>
        <v>2.1318594551914725E-2</v>
      </c>
      <c r="I180" s="367">
        <f t="shared" si="59"/>
        <v>0.14015001973943941</v>
      </c>
      <c r="J180" s="367">
        <f t="shared" si="59"/>
        <v>0.30003947887879984</v>
      </c>
      <c r="K180" s="367">
        <f t="shared" si="59"/>
        <v>0.1381760757994473</v>
      </c>
    </row>
    <row r="182" spans="1:12">
      <c r="B182" s="1" t="s">
        <v>5169</v>
      </c>
      <c r="D182" t="s">
        <v>5172</v>
      </c>
    </row>
    <row r="183" spans="1:12">
      <c r="B183" s="228" t="s">
        <v>5165</v>
      </c>
      <c r="C183" s="228"/>
      <c r="D183" s="228"/>
      <c r="E183" s="228"/>
      <c r="F183" s="228"/>
      <c r="G183" s="228"/>
      <c r="H183" s="228"/>
      <c r="I183" s="228"/>
      <c r="J183" s="228"/>
      <c r="K183" s="228"/>
    </row>
    <row r="184" spans="1:12">
      <c r="A184" t="s">
        <v>5174</v>
      </c>
      <c r="B184" s="228">
        <v>56</v>
      </c>
      <c r="C184" s="228">
        <v>320</v>
      </c>
      <c r="D184" s="228">
        <v>30</v>
      </c>
      <c r="E184" s="228">
        <v>0</v>
      </c>
      <c r="F184" s="228">
        <v>0</v>
      </c>
      <c r="G184" s="228">
        <v>68</v>
      </c>
      <c r="H184" s="228">
        <v>4</v>
      </c>
      <c r="I184" s="228">
        <v>55</v>
      </c>
      <c r="J184" s="228">
        <v>310</v>
      </c>
      <c r="K184" s="228">
        <v>150</v>
      </c>
    </row>
    <row r="185" spans="1:12">
      <c r="B185" s="280" t="s">
        <v>5167</v>
      </c>
      <c r="C185" s="280"/>
      <c r="D185" s="280"/>
      <c r="E185" s="280"/>
      <c r="F185" s="280"/>
      <c r="G185" s="280"/>
      <c r="H185" s="280"/>
      <c r="I185" s="280"/>
      <c r="J185" s="280"/>
      <c r="K185" s="280"/>
    </row>
    <row r="186" spans="1:12">
      <c r="A186" t="s">
        <v>5173</v>
      </c>
      <c r="B186" s="279">
        <v>2</v>
      </c>
      <c r="C186" s="279">
        <v>-2.1</v>
      </c>
      <c r="D186" s="279">
        <v>5</v>
      </c>
      <c r="E186" s="279">
        <v>0</v>
      </c>
      <c r="F186" s="279">
        <v>0</v>
      </c>
      <c r="G186" s="279">
        <v>2</v>
      </c>
      <c r="H186" s="279">
        <v>1</v>
      </c>
      <c r="I186" s="279">
        <v>9</v>
      </c>
      <c r="J186" s="279">
        <v>12</v>
      </c>
      <c r="K186" s="279">
        <v>6</v>
      </c>
    </row>
    <row r="187" spans="1:12">
      <c r="B187" s="338" t="s">
        <v>5170</v>
      </c>
      <c r="C187" s="338"/>
      <c r="D187" s="338"/>
      <c r="E187" s="338"/>
      <c r="F187" s="338"/>
      <c r="G187" s="338"/>
      <c r="H187" s="338"/>
      <c r="I187" s="338"/>
      <c r="J187" s="338"/>
      <c r="K187" s="338"/>
      <c r="L187" s="338" t="s">
        <v>5139</v>
      </c>
    </row>
    <row r="188" spans="1:12">
      <c r="A188" t="s">
        <v>5139</v>
      </c>
      <c r="B188" s="338">
        <f>B184+B186*150</f>
        <v>356</v>
      </c>
      <c r="C188" s="338">
        <f t="shared" ref="C188:K188" si="60">C184+C186*150</f>
        <v>5</v>
      </c>
      <c r="D188" s="338">
        <f t="shared" si="60"/>
        <v>780</v>
      </c>
      <c r="E188" s="338">
        <f t="shared" si="60"/>
        <v>0</v>
      </c>
      <c r="F188" s="338">
        <f t="shared" si="60"/>
        <v>0</v>
      </c>
      <c r="G188" s="338">
        <f t="shared" si="60"/>
        <v>368</v>
      </c>
      <c r="H188" s="338">
        <f t="shared" si="60"/>
        <v>154</v>
      </c>
      <c r="I188" s="338">
        <f t="shared" si="60"/>
        <v>1405</v>
      </c>
      <c r="J188" s="338">
        <f t="shared" si="60"/>
        <v>2110</v>
      </c>
      <c r="K188" s="338">
        <f t="shared" si="60"/>
        <v>1050</v>
      </c>
      <c r="L188" s="338">
        <f>SUM(B188:K188)</f>
        <v>6228</v>
      </c>
    </row>
    <row r="189" spans="1:12">
      <c r="B189" s="366" t="s">
        <v>5171</v>
      </c>
      <c r="C189" s="263"/>
      <c r="D189" s="263"/>
      <c r="E189" s="263"/>
      <c r="F189" s="263"/>
      <c r="G189" s="263"/>
      <c r="H189" s="263"/>
      <c r="I189" s="263"/>
      <c r="J189" s="263"/>
      <c r="K189" s="263"/>
    </row>
    <row r="190" spans="1:12">
      <c r="A190" t="s">
        <v>5175</v>
      </c>
      <c r="B190" s="367">
        <f t="shared" ref="B190:K190" si="61">B188/$L188</f>
        <v>5.7161207450224794E-2</v>
      </c>
      <c r="C190" s="367">
        <f t="shared" si="61"/>
        <v>8.0282594733461783E-4</v>
      </c>
      <c r="D190" s="367">
        <f t="shared" si="61"/>
        <v>0.12524084778420039</v>
      </c>
      <c r="E190" s="367">
        <f t="shared" si="61"/>
        <v>0</v>
      </c>
      <c r="F190" s="367">
        <f t="shared" si="61"/>
        <v>0</v>
      </c>
      <c r="G190" s="367">
        <f t="shared" si="61"/>
        <v>5.9087989723827873E-2</v>
      </c>
      <c r="H190" s="367">
        <f t="shared" si="61"/>
        <v>2.4727039177906231E-2</v>
      </c>
      <c r="I190" s="367">
        <f t="shared" si="61"/>
        <v>0.22559409120102761</v>
      </c>
      <c r="J190" s="367">
        <f t="shared" si="61"/>
        <v>0.33879254977520873</v>
      </c>
      <c r="K190" s="367">
        <f t="shared" si="61"/>
        <v>0.16859344894026976</v>
      </c>
      <c r="L190" s="368" t="s">
        <v>5178</v>
      </c>
    </row>
  </sheetData>
  <phoneticPr fontId="15" type="noConversion"/>
  <conditionalFormatting sqref="W41:W43">
    <cfRule type="colorScale" priority="29">
      <colorScale>
        <cfvo type="min"/>
        <cfvo type="percentile" val="50"/>
        <cfvo type="max"/>
        <color rgb="FF63BE7B"/>
        <color rgb="FFFFEB84"/>
        <color rgb="FFF8696B"/>
      </colorScale>
    </cfRule>
  </conditionalFormatting>
  <conditionalFormatting sqref="X41:X43">
    <cfRule type="colorScale" priority="28">
      <colorScale>
        <cfvo type="min"/>
        <cfvo type="percentile" val="50"/>
        <cfvo type="max"/>
        <color rgb="FF63BE7B"/>
        <color rgb="FFFFEB84"/>
        <color rgb="FFF8696B"/>
      </colorScale>
    </cfRule>
  </conditionalFormatting>
  <conditionalFormatting sqref="Y41:Y43">
    <cfRule type="colorScale" priority="27">
      <colorScale>
        <cfvo type="min"/>
        <cfvo type="percentile" val="50"/>
        <cfvo type="max"/>
        <color rgb="FF63BE7B"/>
        <color rgb="FFFFEB84"/>
        <color rgb="FFF8696B"/>
      </colorScale>
    </cfRule>
  </conditionalFormatting>
  <conditionalFormatting sqref="Z41:Z43">
    <cfRule type="colorScale" priority="26">
      <colorScale>
        <cfvo type="min"/>
        <cfvo type="percentile" val="50"/>
        <cfvo type="max"/>
        <color rgb="FF63BE7B"/>
        <color rgb="FFFFEB84"/>
        <color rgb="FFF8696B"/>
      </colorScale>
    </cfRule>
  </conditionalFormatting>
  <conditionalFormatting sqref="W44:W46">
    <cfRule type="colorScale" priority="25">
      <colorScale>
        <cfvo type="min"/>
        <cfvo type="percentile" val="50"/>
        <cfvo type="max"/>
        <color rgb="FF63BE7B"/>
        <color rgb="FFFFEB84"/>
        <color rgb="FFF8696B"/>
      </colorScale>
    </cfRule>
  </conditionalFormatting>
  <conditionalFormatting sqref="X44:X46">
    <cfRule type="colorScale" priority="24">
      <colorScale>
        <cfvo type="min"/>
        <cfvo type="percentile" val="50"/>
        <cfvo type="max"/>
        <color rgb="FF63BE7B"/>
        <color rgb="FFFFEB84"/>
        <color rgb="FFF8696B"/>
      </colorScale>
    </cfRule>
  </conditionalFormatting>
  <conditionalFormatting sqref="Y44:Y46">
    <cfRule type="colorScale" priority="23">
      <colorScale>
        <cfvo type="min"/>
        <cfvo type="percentile" val="50"/>
        <cfvo type="max"/>
        <color rgb="FF63BE7B"/>
        <color rgb="FFFFEB84"/>
        <color rgb="FFF8696B"/>
      </colorScale>
    </cfRule>
  </conditionalFormatting>
  <conditionalFormatting sqref="Z44:Z46">
    <cfRule type="colorScale" priority="22">
      <colorScale>
        <cfvo type="min"/>
        <cfvo type="percentile" val="50"/>
        <cfvo type="max"/>
        <color rgb="FF63BE7B"/>
        <color rgb="FFFFEB84"/>
        <color rgb="FFF8696B"/>
      </colorScale>
    </cfRule>
  </conditionalFormatting>
  <conditionalFormatting sqref="W47:W49">
    <cfRule type="colorScale" priority="21">
      <colorScale>
        <cfvo type="min"/>
        <cfvo type="percentile" val="50"/>
        <cfvo type="max"/>
        <color rgb="FF63BE7B"/>
        <color rgb="FFFFEB84"/>
        <color rgb="FFF8696B"/>
      </colorScale>
    </cfRule>
  </conditionalFormatting>
  <conditionalFormatting sqref="X47:X49">
    <cfRule type="colorScale" priority="20">
      <colorScale>
        <cfvo type="min"/>
        <cfvo type="percentile" val="50"/>
        <cfvo type="max"/>
        <color rgb="FF63BE7B"/>
        <color rgb="FFFFEB84"/>
        <color rgb="FFF8696B"/>
      </colorScale>
    </cfRule>
  </conditionalFormatting>
  <conditionalFormatting sqref="Y47:Y49">
    <cfRule type="colorScale" priority="19">
      <colorScale>
        <cfvo type="min"/>
        <cfvo type="percentile" val="50"/>
        <cfvo type="max"/>
        <color rgb="FF63BE7B"/>
        <color rgb="FFFFEB84"/>
        <color rgb="FFF8696B"/>
      </colorScale>
    </cfRule>
  </conditionalFormatting>
  <conditionalFormatting sqref="Z47:Z49">
    <cfRule type="colorScale" priority="18">
      <colorScale>
        <cfvo type="min"/>
        <cfvo type="percentile" val="50"/>
        <cfvo type="max"/>
        <color rgb="FF63BE7B"/>
        <color rgb="FFFFEB84"/>
        <color rgb="FFF8696B"/>
      </colorScale>
    </cfRule>
  </conditionalFormatting>
  <conditionalFormatting sqref="W50:W52">
    <cfRule type="colorScale" priority="17">
      <colorScale>
        <cfvo type="min"/>
        <cfvo type="percentile" val="50"/>
        <cfvo type="max"/>
        <color rgb="FF63BE7B"/>
        <color rgb="FFFFEB84"/>
        <color rgb="FFF8696B"/>
      </colorScale>
    </cfRule>
  </conditionalFormatting>
  <conditionalFormatting sqref="X50:X52">
    <cfRule type="colorScale" priority="16">
      <colorScale>
        <cfvo type="min"/>
        <cfvo type="percentile" val="50"/>
        <cfvo type="max"/>
        <color rgb="FF63BE7B"/>
        <color rgb="FFFFEB84"/>
        <color rgb="FFF8696B"/>
      </colorScale>
    </cfRule>
  </conditionalFormatting>
  <conditionalFormatting sqref="Y50:Y52">
    <cfRule type="colorScale" priority="15">
      <colorScale>
        <cfvo type="min"/>
        <cfvo type="percentile" val="50"/>
        <cfvo type="max"/>
        <color rgb="FF63BE7B"/>
        <color rgb="FFFFEB84"/>
        <color rgb="FFF8696B"/>
      </colorScale>
    </cfRule>
  </conditionalFormatting>
  <conditionalFormatting sqref="Z50:Z52">
    <cfRule type="colorScale" priority="14">
      <colorScale>
        <cfvo type="min"/>
        <cfvo type="percentile" val="50"/>
        <cfvo type="max"/>
        <color rgb="FF63BE7B"/>
        <color rgb="FFFFEB84"/>
        <color rgb="FFF8696B"/>
      </colorScale>
    </cfRule>
  </conditionalFormatting>
  <conditionalFormatting sqref="W53:W55">
    <cfRule type="colorScale" priority="13">
      <colorScale>
        <cfvo type="min"/>
        <cfvo type="percentile" val="50"/>
        <cfvo type="max"/>
        <color rgb="FF63BE7B"/>
        <color rgb="FFFFEB84"/>
        <color rgb="FFF8696B"/>
      </colorScale>
    </cfRule>
  </conditionalFormatting>
  <conditionalFormatting sqref="X53:X55">
    <cfRule type="colorScale" priority="12">
      <colorScale>
        <cfvo type="min"/>
        <cfvo type="percentile" val="50"/>
        <cfvo type="max"/>
        <color rgb="FF63BE7B"/>
        <color rgb="FFFFEB84"/>
        <color rgb="FFF8696B"/>
      </colorScale>
    </cfRule>
  </conditionalFormatting>
  <conditionalFormatting sqref="Y53:Y55">
    <cfRule type="colorScale" priority="11">
      <colorScale>
        <cfvo type="min"/>
        <cfvo type="percentile" val="50"/>
        <cfvo type="max"/>
        <color rgb="FF63BE7B"/>
        <color rgb="FFFFEB84"/>
        <color rgb="FFF8696B"/>
      </colorScale>
    </cfRule>
  </conditionalFormatting>
  <conditionalFormatting sqref="Z53:Z55">
    <cfRule type="colorScale" priority="10">
      <colorScale>
        <cfvo type="min"/>
        <cfvo type="percentile" val="50"/>
        <cfvo type="max"/>
        <color rgb="FF63BE7B"/>
        <color rgb="FFFFEB84"/>
        <color rgb="FFF8696B"/>
      </colorScale>
    </cfRule>
  </conditionalFormatting>
  <conditionalFormatting sqref="AC136:AK141 AC143:AK153">
    <cfRule type="colorScale" priority="8">
      <colorScale>
        <cfvo type="min"/>
        <cfvo type="percentile" val="50"/>
        <cfvo type="max"/>
        <color rgb="FFF8696B"/>
        <color rgb="FFFCFCFF"/>
        <color rgb="FF63BE7B"/>
      </colorScale>
    </cfRule>
  </conditionalFormatting>
  <conditionalFormatting sqref="AC143:AK149">
    <cfRule type="colorScale" priority="7">
      <colorScale>
        <cfvo type="min"/>
        <cfvo type="percentile" val="50"/>
        <cfvo type="max"/>
        <color rgb="FFF8696B"/>
        <color rgb="FFFCFCFF"/>
        <color rgb="FF5A8AC6"/>
      </colorScale>
    </cfRule>
  </conditionalFormatting>
  <conditionalFormatting sqref="AC136:AK141">
    <cfRule type="colorScale" priority="6">
      <colorScale>
        <cfvo type="min"/>
        <cfvo type="percentile" val="50"/>
        <cfvo type="max"/>
        <color rgb="FFF8696B"/>
        <color rgb="FFFCFCFF"/>
        <color rgb="FF63BE7B"/>
      </colorScale>
    </cfRule>
  </conditionalFormatting>
  <conditionalFormatting sqref="AL103:AL111">
    <cfRule type="colorScale" priority="5">
      <colorScale>
        <cfvo type="min"/>
        <cfvo type="percentile" val="50"/>
        <cfvo type="max"/>
        <color rgb="FFF8696B"/>
        <color rgb="FFFCFCFF"/>
        <color rgb="FF63BE7B"/>
      </colorScale>
    </cfRule>
  </conditionalFormatting>
  <conditionalFormatting sqref="B168:J168">
    <cfRule type="colorScale" priority="4">
      <colorScale>
        <cfvo type="min"/>
        <cfvo type="percentile" val="50"/>
        <cfvo type="max"/>
        <color rgb="FFF8696B"/>
        <color rgb="FFFCFCFF"/>
        <color rgb="FF63BE7B"/>
      </colorScale>
    </cfRule>
  </conditionalFormatting>
  <conditionalFormatting sqref="B168:K168">
    <cfRule type="colorScale" priority="3">
      <colorScale>
        <cfvo type="min"/>
        <cfvo type="percentile" val="50"/>
        <cfvo type="max"/>
        <color rgb="FFF8696B"/>
        <color rgb="FFFCFCFF"/>
        <color rgb="FF63BE7B"/>
      </colorScale>
    </cfRule>
  </conditionalFormatting>
  <conditionalFormatting sqref="B170:K170">
    <cfRule type="colorScale" priority="2">
      <colorScale>
        <cfvo type="min"/>
        <cfvo type="percentile" val="50"/>
        <cfvo type="max"/>
        <color rgb="FFF8696B"/>
        <color rgb="FFFCFCFF"/>
        <color rgb="FF5A8AC6"/>
      </colorScale>
    </cfRule>
  </conditionalFormatting>
  <conditionalFormatting sqref="AC115:AJ115">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C75B9-738F-7240-B36E-E406A24136E3}">
  <dimension ref="A1:HM101"/>
  <sheetViews>
    <sheetView topLeftCell="BS1" workbookViewId="0">
      <selection activeCell="BJ20" sqref="BJ20"/>
    </sheetView>
  </sheetViews>
  <sheetFormatPr baseColWidth="10" defaultRowHeight="16"/>
  <cols>
    <col min="27" max="27" width="11" customWidth="1"/>
    <col min="29" max="29" width="12.1640625" customWidth="1"/>
    <col min="35" max="38" width="14.33203125" customWidth="1"/>
    <col min="39" max="39" width="16.83203125" bestFit="1" customWidth="1"/>
    <col min="40" max="41" width="14.33203125" customWidth="1"/>
    <col min="42" max="42" width="14.83203125" customWidth="1"/>
    <col min="57" max="57" width="16.83203125" bestFit="1" customWidth="1"/>
    <col min="58" max="58" width="15.6640625" bestFit="1" customWidth="1"/>
    <col min="59" max="62" width="14.6640625" bestFit="1" customWidth="1"/>
    <col min="129" max="134" width="12.33203125" customWidth="1"/>
  </cols>
  <sheetData>
    <row r="1" spans="1:221" ht="153">
      <c r="A1" s="377"/>
      <c r="B1" s="377" t="s">
        <v>3193</v>
      </c>
      <c r="C1" s="377" t="s">
        <v>937</v>
      </c>
      <c r="D1" s="377" t="s">
        <v>937</v>
      </c>
      <c r="E1" s="377" t="s">
        <v>937</v>
      </c>
      <c r="F1" s="377" t="s">
        <v>937</v>
      </c>
      <c r="G1" s="377" t="s">
        <v>937</v>
      </c>
      <c r="H1" s="377" t="s">
        <v>937</v>
      </c>
      <c r="I1" s="377" t="s">
        <v>937</v>
      </c>
      <c r="J1" s="377" t="s">
        <v>3188</v>
      </c>
      <c r="K1" s="377" t="s">
        <v>3188</v>
      </c>
      <c r="L1" s="377" t="s">
        <v>3188</v>
      </c>
      <c r="M1" s="377" t="s">
        <v>3188</v>
      </c>
      <c r="N1" s="377" t="s">
        <v>3188</v>
      </c>
      <c r="O1" s="377" t="s">
        <v>3188</v>
      </c>
      <c r="P1" s="377" t="s">
        <v>3188</v>
      </c>
      <c r="Q1" s="377" t="s">
        <v>3188</v>
      </c>
      <c r="R1" s="377" t="s">
        <v>3188</v>
      </c>
      <c r="S1" s="377" t="s">
        <v>3188</v>
      </c>
      <c r="T1" s="377" t="s">
        <v>3357</v>
      </c>
      <c r="U1" s="377" t="s">
        <v>3360</v>
      </c>
      <c r="V1" s="377" t="s">
        <v>3361</v>
      </c>
      <c r="W1" s="377" t="s">
        <v>3362</v>
      </c>
      <c r="X1" s="377" t="s">
        <v>3363</v>
      </c>
      <c r="Y1" s="377" t="s">
        <v>3364</v>
      </c>
      <c r="Z1" s="377" t="s">
        <v>3351</v>
      </c>
      <c r="AA1" s="391" t="s">
        <v>3562</v>
      </c>
      <c r="AB1" s="377" t="s">
        <v>3562</v>
      </c>
      <c r="AC1" s="377" t="s">
        <v>3562</v>
      </c>
      <c r="AD1" s="377" t="s">
        <v>3562</v>
      </c>
      <c r="AE1" s="377" t="s">
        <v>3562</v>
      </c>
      <c r="AF1" s="377" t="s">
        <v>3562</v>
      </c>
      <c r="AG1" s="377" t="s">
        <v>3562</v>
      </c>
      <c r="AH1" s="377" t="s">
        <v>3562</v>
      </c>
      <c r="AI1" s="377" t="s">
        <v>5838</v>
      </c>
      <c r="AJ1" s="377" t="s">
        <v>5838</v>
      </c>
      <c r="AK1" s="377" t="s">
        <v>5838</v>
      </c>
      <c r="AL1" s="377" t="s">
        <v>5838</v>
      </c>
      <c r="AM1" s="377" t="s">
        <v>5838</v>
      </c>
      <c r="AN1" s="377" t="s">
        <v>5838</v>
      </c>
      <c r="AO1" s="377" t="s">
        <v>5838</v>
      </c>
      <c r="AP1" s="377" t="s">
        <v>5838</v>
      </c>
      <c r="AQ1" s="377" t="s">
        <v>5125</v>
      </c>
      <c r="AR1" s="377" t="s">
        <v>5125</v>
      </c>
      <c r="AS1" s="377" t="s">
        <v>5125</v>
      </c>
      <c r="AT1" s="377" t="s">
        <v>5125</v>
      </c>
      <c r="AU1" s="377" t="s">
        <v>5125</v>
      </c>
      <c r="AV1" s="377" t="s">
        <v>5125</v>
      </c>
      <c r="AW1" s="377" t="s">
        <v>5125</v>
      </c>
      <c r="AX1" s="377" t="s">
        <v>5125</v>
      </c>
      <c r="AY1" s="377" t="s">
        <v>5125</v>
      </c>
      <c r="AZ1" s="377" t="s">
        <v>5215</v>
      </c>
      <c r="BA1" s="377" t="s">
        <v>5215</v>
      </c>
      <c r="BB1" s="377" t="s">
        <v>5215</v>
      </c>
      <c r="BC1" s="377" t="s">
        <v>5215</v>
      </c>
      <c r="BD1" s="377" t="s">
        <v>5215</v>
      </c>
      <c r="BE1" s="377" t="s">
        <v>5215</v>
      </c>
      <c r="BF1" s="377" t="s">
        <v>5215</v>
      </c>
      <c r="BG1" s="377" t="s">
        <v>5215</v>
      </c>
      <c r="BH1" s="377" t="s">
        <v>5215</v>
      </c>
      <c r="BI1" s="377" t="s">
        <v>5215</v>
      </c>
      <c r="BJ1" s="377" t="s">
        <v>5215</v>
      </c>
      <c r="BK1" s="377" t="s">
        <v>5281</v>
      </c>
      <c r="BL1" s="376" t="s">
        <v>5281</v>
      </c>
      <c r="BM1" s="376" t="s">
        <v>5281</v>
      </c>
      <c r="BN1" s="376" t="s">
        <v>5281</v>
      </c>
      <c r="BO1" s="376" t="s">
        <v>5281</v>
      </c>
      <c r="BP1" s="377" t="s">
        <v>5286</v>
      </c>
      <c r="BQ1" s="377" t="s">
        <v>5286</v>
      </c>
      <c r="BR1" s="377" t="s">
        <v>5286</v>
      </c>
      <c r="BS1" s="377" t="s">
        <v>5286</v>
      </c>
      <c r="BT1" s="377" t="s">
        <v>5286</v>
      </c>
      <c r="BU1" s="377" t="s">
        <v>5307</v>
      </c>
      <c r="BV1" s="377" t="s">
        <v>5307</v>
      </c>
      <c r="BW1" s="377" t="s">
        <v>5307</v>
      </c>
      <c r="BX1" s="377" t="s">
        <v>5307</v>
      </c>
      <c r="BY1" s="377" t="s">
        <v>5307</v>
      </c>
      <c r="BZ1" s="377" t="s">
        <v>5315</v>
      </c>
      <c r="CA1" s="377" t="s">
        <v>5315</v>
      </c>
      <c r="CB1" s="377" t="s">
        <v>5315</v>
      </c>
      <c r="CC1" s="377" t="s">
        <v>5315</v>
      </c>
      <c r="CD1" s="377" t="s">
        <v>5315</v>
      </c>
      <c r="CE1" s="377" t="s">
        <v>5326</v>
      </c>
      <c r="CF1" s="377" t="s">
        <v>5326</v>
      </c>
      <c r="CG1" s="377" t="s">
        <v>5326</v>
      </c>
      <c r="CH1" s="377" t="s">
        <v>5326</v>
      </c>
      <c r="CI1" s="377" t="s">
        <v>5326</v>
      </c>
      <c r="CJ1" s="377" t="s">
        <v>5326</v>
      </c>
      <c r="CK1" s="377" t="s">
        <v>5326</v>
      </c>
      <c r="CL1" s="377" t="s">
        <v>5326</v>
      </c>
      <c r="CM1" s="377" t="s">
        <v>5329</v>
      </c>
      <c r="CN1" s="377" t="s">
        <v>5329</v>
      </c>
      <c r="CO1" s="377" t="s">
        <v>5329</v>
      </c>
      <c r="CP1" s="377" t="s">
        <v>5329</v>
      </c>
      <c r="CQ1" s="377" t="s">
        <v>5466</v>
      </c>
      <c r="CR1" s="377" t="s">
        <v>5329</v>
      </c>
      <c r="CS1" s="377" t="s">
        <v>5329</v>
      </c>
      <c r="CT1" s="377" t="s">
        <v>5329</v>
      </c>
      <c r="CU1" s="377" t="s">
        <v>5328</v>
      </c>
      <c r="CV1" s="377" t="s">
        <v>5328</v>
      </c>
      <c r="CW1" s="377" t="s">
        <v>5328</v>
      </c>
      <c r="CX1" s="377" t="s">
        <v>5328</v>
      </c>
      <c r="CY1" s="377" t="s">
        <v>5328</v>
      </c>
      <c r="CZ1" s="377" t="s">
        <v>5328</v>
      </c>
      <c r="DA1" s="377" t="s">
        <v>5328</v>
      </c>
      <c r="DB1" s="377" t="s">
        <v>5328</v>
      </c>
      <c r="DC1" s="377" t="s">
        <v>5422</v>
      </c>
      <c r="DD1" s="377" t="s">
        <v>5422</v>
      </c>
      <c r="DE1" s="377" t="s">
        <v>5422</v>
      </c>
      <c r="DF1" s="377" t="s">
        <v>5422</v>
      </c>
      <c r="DG1" s="377" t="s">
        <v>5422</v>
      </c>
      <c r="DH1" s="377" t="s">
        <v>5422</v>
      </c>
      <c r="DI1" s="377" t="s">
        <v>5422</v>
      </c>
      <c r="DJ1" s="377" t="s">
        <v>5422</v>
      </c>
      <c r="DK1" s="377" t="s">
        <v>5426</v>
      </c>
      <c r="DL1" s="377" t="s">
        <v>5426</v>
      </c>
      <c r="DM1" s="377" t="s">
        <v>5426</v>
      </c>
      <c r="DN1" s="377" t="s">
        <v>5426</v>
      </c>
      <c r="DO1" s="377" t="s">
        <v>5426</v>
      </c>
      <c r="DP1" s="377" t="s">
        <v>5426</v>
      </c>
      <c r="DQ1" s="377" t="s">
        <v>5426</v>
      </c>
      <c r="DR1" s="377" t="s">
        <v>5426</v>
      </c>
      <c r="DS1" s="377" t="s">
        <v>5544</v>
      </c>
      <c r="DT1" s="377" t="s">
        <v>5544</v>
      </c>
      <c r="DU1" s="377" t="s">
        <v>5544</v>
      </c>
      <c r="DV1" s="377" t="s">
        <v>5544</v>
      </c>
      <c r="DW1" s="377" t="s">
        <v>5544</v>
      </c>
      <c r="DX1" s="377" t="s">
        <v>5544</v>
      </c>
      <c r="DY1" s="377" t="s">
        <v>5715</v>
      </c>
      <c r="DZ1" s="377" t="s">
        <v>5715</v>
      </c>
      <c r="EA1" s="377" t="s">
        <v>5715</v>
      </c>
      <c r="EB1" s="377" t="s">
        <v>5715</v>
      </c>
      <c r="EC1" s="377" t="s">
        <v>5715</v>
      </c>
      <c r="ED1" s="377" t="s">
        <v>5715</v>
      </c>
      <c r="EE1" s="377" t="s">
        <v>5714</v>
      </c>
      <c r="EF1" s="377" t="s">
        <v>5714</v>
      </c>
      <c r="EG1" s="377" t="s">
        <v>5714</v>
      </c>
      <c r="EH1" s="377" t="s">
        <v>5717</v>
      </c>
      <c r="EI1" s="377" t="s">
        <v>5717</v>
      </c>
      <c r="EJ1" s="377" t="s">
        <v>5717</v>
      </c>
      <c r="EK1" s="377" t="s">
        <v>5717</v>
      </c>
      <c r="EL1" s="377" t="s">
        <v>5717</v>
      </c>
      <c r="EM1" s="377" t="s">
        <v>5717</v>
      </c>
      <c r="EN1" s="377" t="s">
        <v>5717</v>
      </c>
      <c r="EO1" s="377" t="s">
        <v>5717</v>
      </c>
      <c r="EP1" s="377" t="s">
        <v>5721</v>
      </c>
      <c r="EQ1" s="377" t="s">
        <v>5721</v>
      </c>
      <c r="ER1" s="377" t="s">
        <v>5721</v>
      </c>
      <c r="ES1" s="377" t="s">
        <v>5721</v>
      </c>
      <c r="ET1" s="377" t="s">
        <v>5721</v>
      </c>
      <c r="EU1" s="377" t="s">
        <v>5721</v>
      </c>
      <c r="EV1" s="377" t="s">
        <v>5721</v>
      </c>
      <c r="EW1" s="377" t="s">
        <v>5721</v>
      </c>
      <c r="EX1" s="377" t="s">
        <v>5721</v>
      </c>
      <c r="EY1" s="377" t="s">
        <v>5721</v>
      </c>
      <c r="EZ1" s="377" t="s">
        <v>5730</v>
      </c>
      <c r="FA1" s="377" t="s">
        <v>5731</v>
      </c>
      <c r="FB1" s="377" t="s">
        <v>5734</v>
      </c>
      <c r="FC1" s="377" t="s">
        <v>5735</v>
      </c>
      <c r="FD1" s="377" t="s">
        <v>5736</v>
      </c>
      <c r="FE1" s="377" t="s">
        <v>5755</v>
      </c>
      <c r="FF1" s="377" t="s">
        <v>5755</v>
      </c>
      <c r="FG1" s="377" t="s">
        <v>5755</v>
      </c>
      <c r="FH1" s="377" t="s">
        <v>5755</v>
      </c>
      <c r="FI1" s="377" t="s">
        <v>5755</v>
      </c>
      <c r="FJ1" s="377" t="s">
        <v>5766</v>
      </c>
      <c r="FK1" s="377" t="s">
        <v>5780</v>
      </c>
      <c r="FL1" s="377" t="s">
        <v>5780</v>
      </c>
      <c r="FM1" s="377" t="s">
        <v>5780</v>
      </c>
      <c r="FN1" s="377" t="s">
        <v>5780</v>
      </c>
      <c r="FO1" s="377" t="s">
        <v>5780</v>
      </c>
      <c r="FP1" s="377" t="s">
        <v>5780</v>
      </c>
      <c r="FQ1" s="377" t="s">
        <v>5782</v>
      </c>
      <c r="FR1" s="377" t="s">
        <v>5782</v>
      </c>
      <c r="FS1" s="377" t="s">
        <v>5783</v>
      </c>
      <c r="FT1" s="377" t="s">
        <v>5783</v>
      </c>
      <c r="FU1" s="377" t="s">
        <v>5787</v>
      </c>
      <c r="FV1" s="377" t="s">
        <v>5787</v>
      </c>
      <c r="FW1" s="377" t="s">
        <v>5784</v>
      </c>
      <c r="FX1" s="377" t="s">
        <v>5784</v>
      </c>
      <c r="FY1" s="377" t="s">
        <v>5788</v>
      </c>
      <c r="FZ1" s="377" t="s">
        <v>5788</v>
      </c>
      <c r="GA1" s="377" t="s">
        <v>5786</v>
      </c>
      <c r="GB1" s="377" t="s">
        <v>5789</v>
      </c>
      <c r="GC1" s="377" t="s">
        <v>5789</v>
      </c>
      <c r="GD1" s="377" t="s">
        <v>5790</v>
      </c>
      <c r="GE1" s="377" t="s">
        <v>5790</v>
      </c>
      <c r="GF1" s="377" t="s">
        <v>5793</v>
      </c>
      <c r="GG1" s="377" t="s">
        <v>5796</v>
      </c>
      <c r="GH1" s="377" t="s">
        <v>5795</v>
      </c>
      <c r="GI1" s="377" t="s">
        <v>5797</v>
      </c>
      <c r="GJ1" s="377" t="s">
        <v>5797</v>
      </c>
      <c r="GK1" s="377" t="s">
        <v>5797</v>
      </c>
      <c r="GL1" s="377" t="s">
        <v>5797</v>
      </c>
      <c r="GM1" s="377" t="s">
        <v>5797</v>
      </c>
      <c r="GN1" s="377" t="s">
        <v>5797</v>
      </c>
      <c r="GO1" s="377" t="s">
        <v>5797</v>
      </c>
      <c r="GP1" s="377" t="s">
        <v>5797</v>
      </c>
      <c r="GQ1" s="377" t="s">
        <v>5798</v>
      </c>
      <c r="GR1" s="377" t="s">
        <v>5799</v>
      </c>
      <c r="GS1" s="376" t="s">
        <v>5802</v>
      </c>
      <c r="GT1" s="376" t="s">
        <v>5802</v>
      </c>
      <c r="GU1" s="376" t="s">
        <v>5802</v>
      </c>
      <c r="GV1" s="376" t="s">
        <v>5802</v>
      </c>
      <c r="GW1" s="376" t="s">
        <v>5802</v>
      </c>
      <c r="GX1" s="376" t="s">
        <v>5802</v>
      </c>
      <c r="GY1" s="376" t="s">
        <v>5803</v>
      </c>
      <c r="GZ1" s="376" t="s">
        <v>5803</v>
      </c>
      <c r="HA1" s="376" t="s">
        <v>5803</v>
      </c>
      <c r="HB1" s="376" t="s">
        <v>5803</v>
      </c>
      <c r="HC1" s="376" t="s">
        <v>5803</v>
      </c>
      <c r="HD1" s="376" t="s">
        <v>5803</v>
      </c>
      <c r="HE1" s="376" t="s">
        <v>5811</v>
      </c>
      <c r="HF1" s="376" t="s">
        <v>5818</v>
      </c>
      <c r="HG1" s="376" t="s">
        <v>5822</v>
      </c>
      <c r="HH1" s="376" t="s">
        <v>5832</v>
      </c>
      <c r="HI1" s="376" t="s">
        <v>5832</v>
      </c>
      <c r="HJ1" s="376" t="s">
        <v>5832</v>
      </c>
      <c r="HK1" s="376" t="s">
        <v>5832</v>
      </c>
      <c r="HL1" s="376" t="s">
        <v>5832</v>
      </c>
      <c r="HM1" s="376" t="s">
        <v>5832</v>
      </c>
    </row>
    <row r="2" spans="1:221">
      <c r="A2" t="s">
        <v>3190</v>
      </c>
      <c r="B2" t="s">
        <v>3132</v>
      </c>
      <c r="C2" t="s">
        <v>3121</v>
      </c>
      <c r="D2" t="s">
        <v>3120</v>
      </c>
      <c r="E2" t="s">
        <v>3133</v>
      </c>
      <c r="F2" t="s">
        <v>3134</v>
      </c>
      <c r="G2" t="s">
        <v>3135</v>
      </c>
      <c r="H2" t="s">
        <v>3155</v>
      </c>
      <c r="I2" t="s">
        <v>3156</v>
      </c>
      <c r="J2" s="276" t="s">
        <v>3145</v>
      </c>
      <c r="K2" s="276" t="s">
        <v>3146</v>
      </c>
      <c r="L2" s="276" t="s">
        <v>3147</v>
      </c>
      <c r="M2" s="276" t="s">
        <v>3148</v>
      </c>
      <c r="N2" s="276" t="s">
        <v>3149</v>
      </c>
      <c r="O2" s="276" t="s">
        <v>3150</v>
      </c>
      <c r="P2" s="276" t="s">
        <v>3151</v>
      </c>
      <c r="Q2" s="276" t="s">
        <v>3152</v>
      </c>
      <c r="R2" s="276" t="s">
        <v>3153</v>
      </c>
      <c r="S2" s="276" t="s">
        <v>3154</v>
      </c>
      <c r="T2" s="276" t="s">
        <v>3355</v>
      </c>
      <c r="U2" s="276" t="s">
        <v>3356</v>
      </c>
      <c r="V2" s="276" t="s">
        <v>3356</v>
      </c>
      <c r="W2" s="276" t="s">
        <v>3356</v>
      </c>
      <c r="X2" s="276" t="s">
        <v>3187</v>
      </c>
      <c r="Y2" s="276">
        <v>1</v>
      </c>
      <c r="Z2" s="311" t="s">
        <v>346</v>
      </c>
      <c r="AA2" s="1" t="s">
        <v>3540</v>
      </c>
      <c r="AB2" s="1" t="s">
        <v>3535</v>
      </c>
      <c r="AC2" s="1" t="s">
        <v>3536</v>
      </c>
      <c r="AD2" s="1" t="s">
        <v>3537</v>
      </c>
      <c r="AE2" s="1" t="s">
        <v>3538</v>
      </c>
      <c r="AF2" s="1" t="s">
        <v>3539</v>
      </c>
      <c r="AG2" s="1" t="s">
        <v>3543</v>
      </c>
      <c r="AH2" s="1" t="s">
        <v>3544</v>
      </c>
      <c r="AI2" s="1" t="s">
        <v>3540</v>
      </c>
      <c r="AJ2" s="1" t="s">
        <v>3535</v>
      </c>
      <c r="AK2" s="1" t="s">
        <v>3536</v>
      </c>
      <c r="AL2" s="1" t="s">
        <v>3537</v>
      </c>
      <c r="AM2" s="1" t="s">
        <v>3538</v>
      </c>
      <c r="AN2" s="1" t="s">
        <v>3539</v>
      </c>
      <c r="AO2" s="1" t="s">
        <v>3543</v>
      </c>
      <c r="AP2" s="1" t="s">
        <v>3544</v>
      </c>
      <c r="AQ2" s="361" t="s">
        <v>1688</v>
      </c>
      <c r="AR2" s="361" t="s">
        <v>331</v>
      </c>
      <c r="AS2" s="362" t="s">
        <v>1690</v>
      </c>
      <c r="AT2" s="363" t="s">
        <v>1691</v>
      </c>
      <c r="AU2" s="364" t="s">
        <v>5120</v>
      </c>
      <c r="AV2" s="361" t="s">
        <v>5121</v>
      </c>
      <c r="AW2" s="361" t="s">
        <v>5122</v>
      </c>
      <c r="AX2" s="361" t="s">
        <v>5123</v>
      </c>
      <c r="AY2" s="361" t="s">
        <v>5124</v>
      </c>
      <c r="AZ2" s="372" t="s">
        <v>5216</v>
      </c>
      <c r="BA2" t="s">
        <v>5217</v>
      </c>
      <c r="BB2" t="s">
        <v>5218</v>
      </c>
      <c r="BC2" t="s">
        <v>5219</v>
      </c>
      <c r="BD2" t="s">
        <v>5221</v>
      </c>
      <c r="BE2" t="s">
        <v>5220</v>
      </c>
      <c r="BF2" t="s">
        <v>5271</v>
      </c>
      <c r="BG2" t="s">
        <v>5272</v>
      </c>
      <c r="BH2" t="s">
        <v>5273</v>
      </c>
      <c r="BI2" t="s">
        <v>5274</v>
      </c>
      <c r="BJ2" t="s">
        <v>5275</v>
      </c>
      <c r="BK2" t="s">
        <v>5282</v>
      </c>
      <c r="BL2" t="s">
        <v>5237</v>
      </c>
      <c r="BM2" t="s">
        <v>5283</v>
      </c>
      <c r="BN2" t="s">
        <v>5284</v>
      </c>
      <c r="BO2" t="s">
        <v>5285</v>
      </c>
      <c r="BP2" t="s">
        <v>5282</v>
      </c>
      <c r="BQ2" t="s">
        <v>5237</v>
      </c>
      <c r="BR2" t="s">
        <v>5283</v>
      </c>
      <c r="BS2" t="s">
        <v>5284</v>
      </c>
      <c r="BT2" t="s">
        <v>5285</v>
      </c>
      <c r="BU2" t="s">
        <v>5282</v>
      </c>
      <c r="BV2" t="s">
        <v>5237</v>
      </c>
      <c r="BW2" t="s">
        <v>5283</v>
      </c>
      <c r="BX2" t="s">
        <v>5284</v>
      </c>
      <c r="BY2" t="s">
        <v>5285</v>
      </c>
      <c r="BZ2" t="s">
        <v>5282</v>
      </c>
      <c r="CA2" t="s">
        <v>5237</v>
      </c>
      <c r="CB2" t="s">
        <v>5283</v>
      </c>
      <c r="CC2" t="s">
        <v>5284</v>
      </c>
      <c r="CD2" t="s">
        <v>5285</v>
      </c>
      <c r="CE2" t="s">
        <v>5319</v>
      </c>
      <c r="CF2" t="s">
        <v>1689</v>
      </c>
      <c r="CG2" t="s">
        <v>5320</v>
      </c>
      <c r="CH2" t="s">
        <v>5321</v>
      </c>
      <c r="CI2" t="s">
        <v>5322</v>
      </c>
      <c r="CJ2" t="s">
        <v>5323</v>
      </c>
      <c r="CK2" t="s">
        <v>5324</v>
      </c>
      <c r="CL2" t="s">
        <v>5325</v>
      </c>
      <c r="CM2" t="s">
        <v>5319</v>
      </c>
      <c r="CN2" t="s">
        <v>1689</v>
      </c>
      <c r="CO2" t="s">
        <v>5320</v>
      </c>
      <c r="CP2" t="s">
        <v>5321</v>
      </c>
      <c r="CQ2" t="s">
        <v>5322</v>
      </c>
      <c r="CR2" t="s">
        <v>5323</v>
      </c>
      <c r="CS2" t="s">
        <v>5324</v>
      </c>
      <c r="CT2" t="s">
        <v>5325</v>
      </c>
      <c r="CU2" t="s">
        <v>5319</v>
      </c>
      <c r="CV2" t="s">
        <v>1689</v>
      </c>
      <c r="CW2" t="s">
        <v>5320</v>
      </c>
      <c r="CX2" t="s">
        <v>5336</v>
      </c>
      <c r="CY2" t="s">
        <v>5322</v>
      </c>
      <c r="CZ2" t="s">
        <v>5323</v>
      </c>
      <c r="DA2" t="s">
        <v>5324</v>
      </c>
      <c r="DB2" t="s">
        <v>5325</v>
      </c>
      <c r="DC2" t="s">
        <v>5319</v>
      </c>
      <c r="DD2" t="s">
        <v>1689</v>
      </c>
      <c r="DE2" t="s">
        <v>5320</v>
      </c>
      <c r="DF2" t="s">
        <v>5336</v>
      </c>
      <c r="DG2" t="s">
        <v>5322</v>
      </c>
      <c r="DH2" t="s">
        <v>5323</v>
      </c>
      <c r="DI2" t="s">
        <v>5324</v>
      </c>
      <c r="DJ2" t="s">
        <v>5325</v>
      </c>
      <c r="DK2" t="s">
        <v>5319</v>
      </c>
      <c r="DL2" t="s">
        <v>1689</v>
      </c>
      <c r="DM2" t="s">
        <v>5320</v>
      </c>
      <c r="DN2" t="s">
        <v>5336</v>
      </c>
      <c r="DO2" t="s">
        <v>5322</v>
      </c>
      <c r="DP2" t="s">
        <v>5323</v>
      </c>
      <c r="DQ2" t="s">
        <v>5324</v>
      </c>
      <c r="DR2" t="s">
        <v>5325</v>
      </c>
      <c r="DS2" t="s">
        <v>3665</v>
      </c>
      <c r="DT2" t="s">
        <v>3666</v>
      </c>
      <c r="DU2" t="s">
        <v>1689</v>
      </c>
      <c r="DV2" t="s">
        <v>5541</v>
      </c>
      <c r="DW2" t="s">
        <v>5542</v>
      </c>
      <c r="DX2" t="s">
        <v>5543</v>
      </c>
      <c r="DY2" t="s">
        <v>3665</v>
      </c>
      <c r="DZ2" t="s">
        <v>3666</v>
      </c>
      <c r="EA2" t="s">
        <v>1689</v>
      </c>
      <c r="EB2" t="s">
        <v>5541</v>
      </c>
      <c r="EC2" t="s">
        <v>5542</v>
      </c>
      <c r="ED2" t="s">
        <v>5543</v>
      </c>
      <c r="EE2" s="224" t="s">
        <v>5711</v>
      </c>
      <c r="EF2" s="224" t="s">
        <v>5712</v>
      </c>
      <c r="EG2" s="224" t="s">
        <v>5713</v>
      </c>
      <c r="EH2" t="s">
        <v>5319</v>
      </c>
      <c r="EI2" t="s">
        <v>331</v>
      </c>
      <c r="EJ2" s="224" t="s">
        <v>5320</v>
      </c>
      <c r="EK2" s="224" t="s">
        <v>5321</v>
      </c>
      <c r="EL2" s="224" t="s">
        <v>5322</v>
      </c>
      <c r="EM2" s="224" t="s">
        <v>5323</v>
      </c>
      <c r="EN2" s="224" t="s">
        <v>5324</v>
      </c>
      <c r="EO2" s="224" t="s">
        <v>5716</v>
      </c>
      <c r="EP2" s="224" t="s">
        <v>1691</v>
      </c>
      <c r="EQ2" s="224" t="s">
        <v>331</v>
      </c>
      <c r="ER2" s="224" t="s">
        <v>5725</v>
      </c>
      <c r="ES2" s="224" t="s">
        <v>1688</v>
      </c>
      <c r="ET2" s="224" t="s">
        <v>1690</v>
      </c>
      <c r="EU2" s="224" t="s">
        <v>5722</v>
      </c>
      <c r="EV2" s="224" t="s">
        <v>5723</v>
      </c>
      <c r="EW2" s="224" t="s">
        <v>5724</v>
      </c>
      <c r="EX2" s="224" t="s">
        <v>5324</v>
      </c>
      <c r="EY2" s="224" t="s">
        <v>5726</v>
      </c>
      <c r="EZ2" s="224" t="s">
        <v>56</v>
      </c>
      <c r="FA2" s="224" t="s">
        <v>3502</v>
      </c>
      <c r="FB2" s="224" t="s">
        <v>3502</v>
      </c>
      <c r="FC2" s="224" t="s">
        <v>3502</v>
      </c>
      <c r="FD2" s="224" t="s">
        <v>3502</v>
      </c>
      <c r="FE2" s="224" t="s">
        <v>1711</v>
      </c>
      <c r="FF2" s="224" t="s">
        <v>1712</v>
      </c>
      <c r="FG2" s="224" t="s">
        <v>3142</v>
      </c>
      <c r="FH2" s="224" t="s">
        <v>3143</v>
      </c>
      <c r="FI2" s="224" t="s">
        <v>5756</v>
      </c>
      <c r="FJ2">
        <v>1</v>
      </c>
      <c r="FK2" t="s">
        <v>3195</v>
      </c>
      <c r="FL2" t="s">
        <v>3196</v>
      </c>
      <c r="FM2" t="s">
        <v>3200</v>
      </c>
      <c r="FN2" t="s">
        <v>3197</v>
      </c>
      <c r="FO2" t="s">
        <v>3198</v>
      </c>
      <c r="FP2" t="s">
        <v>3199</v>
      </c>
      <c r="FQ2" t="s">
        <v>5321</v>
      </c>
      <c r="FR2" t="s">
        <v>5322</v>
      </c>
      <c r="FS2" t="s">
        <v>5321</v>
      </c>
      <c r="FT2" t="s">
        <v>5322</v>
      </c>
      <c r="FU2" t="s">
        <v>5321</v>
      </c>
      <c r="FV2" t="s">
        <v>5322</v>
      </c>
      <c r="FW2" t="s">
        <v>5321</v>
      </c>
      <c r="FX2" t="s">
        <v>5322</v>
      </c>
      <c r="FY2" t="s">
        <v>5321</v>
      </c>
      <c r="FZ2" t="s">
        <v>5322</v>
      </c>
      <c r="GA2" t="s">
        <v>3479</v>
      </c>
      <c r="GB2" t="s">
        <v>5321</v>
      </c>
      <c r="GC2" t="s">
        <v>5322</v>
      </c>
      <c r="GD2" t="s">
        <v>5321</v>
      </c>
      <c r="GE2" t="s">
        <v>5322</v>
      </c>
      <c r="GF2" t="s">
        <v>5018</v>
      </c>
      <c r="GG2" t="s">
        <v>56</v>
      </c>
      <c r="GH2" t="s">
        <v>56</v>
      </c>
      <c r="GI2" t="s">
        <v>3132</v>
      </c>
      <c r="GJ2" t="s">
        <v>3121</v>
      </c>
      <c r="GK2" t="s">
        <v>3120</v>
      </c>
      <c r="GL2" t="s">
        <v>3133</v>
      </c>
      <c r="GM2" t="s">
        <v>3134</v>
      </c>
      <c r="GN2" t="s">
        <v>3135</v>
      </c>
      <c r="GO2" t="s">
        <v>3155</v>
      </c>
      <c r="GP2" t="s">
        <v>3156</v>
      </c>
      <c r="GQ2" t="s">
        <v>3479</v>
      </c>
      <c r="GR2" t="s">
        <v>56</v>
      </c>
      <c r="GS2" t="s">
        <v>3665</v>
      </c>
      <c r="GT2" t="s">
        <v>3666</v>
      </c>
      <c r="GU2" t="s">
        <v>1689</v>
      </c>
      <c r="GV2" t="s">
        <v>5541</v>
      </c>
      <c r="GW2" t="s">
        <v>5542</v>
      </c>
      <c r="GX2" t="s">
        <v>5543</v>
      </c>
      <c r="GY2" t="s">
        <v>3665</v>
      </c>
      <c r="GZ2" t="s">
        <v>3666</v>
      </c>
      <c r="HA2" t="s">
        <v>1689</v>
      </c>
      <c r="HB2" t="s">
        <v>5541</v>
      </c>
      <c r="HC2" t="s">
        <v>5542</v>
      </c>
      <c r="HD2" t="s">
        <v>5543</v>
      </c>
      <c r="HE2" t="s">
        <v>3698</v>
      </c>
      <c r="HF2" t="s">
        <v>5817</v>
      </c>
      <c r="HG2" t="s">
        <v>5823</v>
      </c>
      <c r="HH2" t="s">
        <v>5826</v>
      </c>
      <c r="HI2" t="s">
        <v>5827</v>
      </c>
      <c r="HJ2" t="s">
        <v>5828</v>
      </c>
      <c r="HK2" t="s">
        <v>5829</v>
      </c>
      <c r="HL2" t="s">
        <v>5830</v>
      </c>
      <c r="HM2" t="s">
        <v>5831</v>
      </c>
    </row>
    <row r="3" spans="1:221">
      <c r="A3" s="1" t="s">
        <v>3191</v>
      </c>
      <c r="B3" s="218">
        <v>1</v>
      </c>
      <c r="C3" s="218">
        <v>1</v>
      </c>
      <c r="D3" s="218">
        <v>1</v>
      </c>
      <c r="E3" s="218">
        <v>1</v>
      </c>
      <c r="F3" s="218">
        <v>1</v>
      </c>
      <c r="G3" s="218">
        <v>1</v>
      </c>
      <c r="H3" s="218">
        <v>0</v>
      </c>
      <c r="I3" s="218">
        <v>0</v>
      </c>
      <c r="J3" s="218" t="s">
        <v>3187</v>
      </c>
      <c r="K3" s="218" t="s">
        <v>3187</v>
      </c>
      <c r="L3" s="218" t="s">
        <v>3187</v>
      </c>
      <c r="M3" s="218" t="s">
        <v>3187</v>
      </c>
      <c r="N3" s="218" t="s">
        <v>3187</v>
      </c>
      <c r="O3" s="218" t="s">
        <v>3187</v>
      </c>
      <c r="P3" s="218" t="s">
        <v>3187</v>
      </c>
      <c r="Q3" s="218" t="s">
        <v>3187</v>
      </c>
      <c r="R3" s="218" t="s">
        <v>3187</v>
      </c>
      <c r="S3" s="218" t="s">
        <v>3187</v>
      </c>
      <c r="T3" s="1" t="s">
        <v>1711</v>
      </c>
      <c r="U3" s="218">
        <v>24</v>
      </c>
      <c r="V3" s="218">
        <f>U3/2</f>
        <v>12</v>
      </c>
      <c r="W3" s="218">
        <f>U3/4</f>
        <v>6</v>
      </c>
      <c r="X3" s="218">
        <v>0.5</v>
      </c>
      <c r="Y3" s="218">
        <v>1</v>
      </c>
      <c r="Z3" t="s">
        <v>3352</v>
      </c>
      <c r="AA3">
        <v>700</v>
      </c>
      <c r="AB3">
        <v>1200</v>
      </c>
      <c r="AC3">
        <v>1750</v>
      </c>
      <c r="AD3">
        <v>2600</v>
      </c>
      <c r="AE3">
        <v>3850</v>
      </c>
      <c r="AF3">
        <v>5250</v>
      </c>
      <c r="AG3">
        <v>8000</v>
      </c>
      <c r="AH3">
        <f>83000*4</f>
        <v>332000</v>
      </c>
      <c r="AI3" s="218">
        <v>0</v>
      </c>
      <c r="AJ3" s="218">
        <v>0</v>
      </c>
      <c r="AK3" s="218">
        <v>0.05</v>
      </c>
      <c r="AL3" s="218">
        <v>0.1</v>
      </c>
      <c r="AM3" s="218">
        <v>0.25</v>
      </c>
      <c r="AN3" s="218">
        <v>0.5</v>
      </c>
      <c r="AO3" s="218">
        <v>0.7</v>
      </c>
      <c r="AP3" s="218">
        <v>0.9</v>
      </c>
      <c r="AQ3" s="224">
        <v>0</v>
      </c>
      <c r="AR3" s="224">
        <v>0</v>
      </c>
      <c r="AS3" s="224">
        <v>0</v>
      </c>
      <c r="AT3" s="224">
        <v>0</v>
      </c>
      <c r="AU3" s="224">
        <v>0</v>
      </c>
      <c r="AV3" s="224">
        <v>0</v>
      </c>
      <c r="AW3" s="224">
        <v>0</v>
      </c>
      <c r="AX3" s="224">
        <v>0</v>
      </c>
      <c r="AY3" s="224">
        <v>0</v>
      </c>
      <c r="AZ3" s="218">
        <v>1221460000000</v>
      </c>
      <c r="BA3" s="224">
        <v>0.76531364105251098</v>
      </c>
      <c r="BB3" s="224">
        <v>6.4586642215054113E-2</v>
      </c>
      <c r="BC3" s="224">
        <v>8.0289162150213672E-2</v>
      </c>
      <c r="BD3" s="224">
        <v>5.7635943870450117E-2</v>
      </c>
      <c r="BE3" s="224">
        <v>3.2174610711771162E-2</v>
      </c>
      <c r="BF3" s="353">
        <f>BA3*$AZ3</f>
        <v>934800000000.00012</v>
      </c>
      <c r="BG3" s="353">
        <f t="shared" ref="BG3:BJ3" si="0">BB3*$AZ3</f>
        <v>78890000000</v>
      </c>
      <c r="BH3" s="353">
        <f t="shared" si="0"/>
        <v>98069999999.999985</v>
      </c>
      <c r="BI3" s="353">
        <f t="shared" si="0"/>
        <v>70400000000</v>
      </c>
      <c r="BJ3" s="353">
        <f t="shared" si="0"/>
        <v>39300000000</v>
      </c>
      <c r="BK3" s="224">
        <v>1.6400000000000001E-2</v>
      </c>
      <c r="BL3" s="224">
        <v>-3.8999999999999998E-3</v>
      </c>
      <c r="BM3" s="224">
        <v>1.67E-2</v>
      </c>
      <c r="BN3" s="224">
        <v>3.3099999999999997E-2</v>
      </c>
      <c r="BO3" s="224">
        <v>3.7900000000000003E-2</v>
      </c>
      <c r="BP3" s="218">
        <v>0</v>
      </c>
      <c r="BQ3" s="218">
        <v>0.3167964962380373</v>
      </c>
      <c r="BR3" s="218">
        <v>0.10555555555555556</v>
      </c>
      <c r="BS3" s="218">
        <v>0.52050468750000001</v>
      </c>
      <c r="BT3" s="218">
        <v>7.0000000000000001E-3</v>
      </c>
      <c r="BU3" s="218">
        <v>1.4785197088511894</v>
      </c>
      <c r="BV3" s="218">
        <v>0.19</v>
      </c>
      <c r="BW3" s="218">
        <v>0.56000000000000005</v>
      </c>
      <c r="BX3" s="218">
        <v>0.75239204545454552</v>
      </c>
      <c r="BY3" s="218">
        <v>1</v>
      </c>
      <c r="BZ3" s="218">
        <v>0</v>
      </c>
      <c r="CA3" s="218">
        <v>5.3489128818978167E-2</v>
      </c>
      <c r="CB3" s="218">
        <v>0</v>
      </c>
      <c r="CC3" s="218">
        <v>0.23</v>
      </c>
      <c r="CD3" s="218">
        <v>0</v>
      </c>
      <c r="CE3" s="224">
        <v>-0.02</v>
      </c>
      <c r="CF3" s="224">
        <v>1.9E-2</v>
      </c>
      <c r="CG3" s="224">
        <v>-2.1999999999999999E-2</v>
      </c>
      <c r="CH3" s="224">
        <v>9.9000000000000005E-2</v>
      </c>
      <c r="CI3" s="224">
        <v>0.13</v>
      </c>
      <c r="CJ3" s="224">
        <v>6.0000000000000001E-3</v>
      </c>
      <c r="CK3" s="224">
        <v>0.13600000000000001</v>
      </c>
      <c r="CL3" s="224">
        <v>6.5000000000000002E-2</v>
      </c>
      <c r="CM3" s="218">
        <v>196</v>
      </c>
      <c r="CN3" s="218">
        <v>91</v>
      </c>
      <c r="CO3" s="218">
        <v>75.099999999999994</v>
      </c>
      <c r="CP3" s="218">
        <v>47.5</v>
      </c>
      <c r="CQ3" s="218">
        <v>136.80000000000001</v>
      </c>
      <c r="CR3" s="218">
        <f>20.2+6</f>
        <v>26.2</v>
      </c>
      <c r="CS3" s="218">
        <v>0.17799999999999999</v>
      </c>
      <c r="CT3" s="218">
        <v>50.4</v>
      </c>
      <c r="CU3">
        <v>44.122999999999998</v>
      </c>
      <c r="CV3">
        <v>24.216320515854399</v>
      </c>
      <c r="CW3">
        <v>8.1140000000000008</v>
      </c>
      <c r="CX3">
        <v>47.351412954999994</v>
      </c>
      <c r="CY3">
        <v>59.31562000000001</v>
      </c>
      <c r="CZ3">
        <v>14.43971204</v>
      </c>
      <c r="DA3">
        <v>4.1562000000000002E-2</v>
      </c>
      <c r="DB3">
        <v>8.8694983099999991</v>
      </c>
      <c r="DC3" s="218">
        <f>DH18</f>
        <v>0.30743999864059951</v>
      </c>
      <c r="DD3" s="218">
        <f>DH28</f>
        <v>1.6171993911719937</v>
      </c>
      <c r="DE3" s="218">
        <f>DH44</f>
        <v>0.97203791635884906</v>
      </c>
      <c r="DF3" s="218">
        <f>DH60</f>
        <v>4.6791015033444996</v>
      </c>
      <c r="DG3" s="218">
        <f>DH72</f>
        <v>6.6207575233236042</v>
      </c>
      <c r="DH3" s="218">
        <f>DH81</f>
        <v>124.6441634939945</v>
      </c>
      <c r="DI3" s="218">
        <f>DH90</f>
        <v>32.646524663677127</v>
      </c>
      <c r="DJ3" s="218">
        <f>DH101</f>
        <v>7.8125</v>
      </c>
      <c r="DK3" s="218">
        <v>2038</v>
      </c>
      <c r="DL3" s="218">
        <v>0</v>
      </c>
      <c r="DM3" s="218">
        <v>2022</v>
      </c>
      <c r="DN3" s="218">
        <v>0</v>
      </c>
      <c r="DO3" s="218">
        <v>0</v>
      </c>
      <c r="DP3" s="218">
        <v>0</v>
      </c>
      <c r="DQ3" s="218">
        <v>0</v>
      </c>
      <c r="DR3" s="218">
        <v>0</v>
      </c>
      <c r="DS3" s="218">
        <v>0</v>
      </c>
      <c r="DT3" s="218">
        <v>0</v>
      </c>
      <c r="DU3" s="218">
        <v>0</v>
      </c>
      <c r="DV3" s="218">
        <v>0</v>
      </c>
      <c r="DW3" s="218">
        <v>6200</v>
      </c>
      <c r="DX3" s="218">
        <v>8500</v>
      </c>
      <c r="DY3" s="218">
        <v>0.33452999999999999</v>
      </c>
      <c r="DZ3" s="218">
        <v>0.31879000000000002</v>
      </c>
      <c r="EA3" s="218">
        <v>0.25642999999999999</v>
      </c>
      <c r="EB3" s="218">
        <v>0.33452999999999999</v>
      </c>
      <c r="EC3" s="218">
        <v>0.33452999999999999</v>
      </c>
      <c r="ED3" s="218">
        <v>0</v>
      </c>
      <c r="EE3" s="218">
        <v>131888540</v>
      </c>
      <c r="EF3" s="218">
        <v>131164248.84999999</v>
      </c>
      <c r="EG3" s="218">
        <v>427353072</v>
      </c>
      <c r="EH3" s="218">
        <v>0.9475755845210273</v>
      </c>
      <c r="EI3" s="218">
        <v>0.42777192982456141</v>
      </c>
      <c r="EJ3" s="218">
        <v>6.7787878787878786E-2</v>
      </c>
      <c r="EK3" s="218">
        <v>6.7810000000000009E-2</v>
      </c>
      <c r="EL3" s="218">
        <v>8.4350000000000015E-3</v>
      </c>
      <c r="EM3" s="218">
        <v>1.8326666666666668E-2</v>
      </c>
      <c r="EN3" s="218">
        <v>0.19991999999999999</v>
      </c>
      <c r="EO3" s="218">
        <v>0.1628449414746431</v>
      </c>
      <c r="EP3" s="218">
        <v>0.31792999999999999</v>
      </c>
      <c r="EQ3" s="218">
        <v>0.24682999999999999</v>
      </c>
      <c r="ER3" s="218">
        <v>0.41446</v>
      </c>
      <c r="ES3" s="218">
        <v>0.3145</v>
      </c>
      <c r="ET3" s="218">
        <v>0</v>
      </c>
      <c r="EU3" s="218">
        <v>2.1000000000000001E-2</v>
      </c>
      <c r="EV3" s="218">
        <v>5.7250000000000002E-2</v>
      </c>
      <c r="EW3" s="218">
        <v>2.3E-2</v>
      </c>
      <c r="EX3" s="218">
        <v>0.11600000000000001</v>
      </c>
      <c r="EY3" s="218">
        <v>4.2420000000000001E-3</v>
      </c>
      <c r="EZ3">
        <v>0.36353099999999999</v>
      </c>
      <c r="FA3" s="218">
        <v>13602</v>
      </c>
      <c r="FB3" s="218">
        <v>-60</v>
      </c>
      <c r="FC3" s="218">
        <v>-204</v>
      </c>
      <c r="FD3" s="218">
        <v>200</v>
      </c>
      <c r="FE3" s="218">
        <v>0.625</v>
      </c>
      <c r="FF3" s="218">
        <v>0.8</v>
      </c>
      <c r="FG3" s="218">
        <v>1.2</v>
      </c>
      <c r="FH3" s="218">
        <v>1.6</v>
      </c>
      <c r="FI3" s="218">
        <v>1.8</v>
      </c>
      <c r="FJ3" s="371">
        <v>780000</v>
      </c>
      <c r="FK3" s="371">
        <v>1</v>
      </c>
      <c r="FL3" s="371">
        <v>2</v>
      </c>
      <c r="FM3" s="371">
        <v>3</v>
      </c>
      <c r="FN3" s="371">
        <v>4</v>
      </c>
      <c r="FO3" s="371">
        <v>5</v>
      </c>
      <c r="FP3" s="371">
        <v>8</v>
      </c>
      <c r="FQ3" s="371">
        <v>1.2</v>
      </c>
      <c r="FR3" s="371">
        <v>2.2000000000000002</v>
      </c>
      <c r="FS3" s="289">
        <v>1.8</v>
      </c>
      <c r="FT3" s="289">
        <v>1.8</v>
      </c>
      <c r="FU3" s="371">
        <v>-1.7000000000000001E-2</v>
      </c>
      <c r="FV3" s="371">
        <v>-0.01</v>
      </c>
      <c r="FW3" s="371">
        <v>12</v>
      </c>
      <c r="FX3" s="371">
        <v>10</v>
      </c>
      <c r="FY3" s="371">
        <v>1.2E-2</v>
      </c>
      <c r="FZ3" s="371">
        <v>3.7999999999999999E-2</v>
      </c>
      <c r="GA3" s="371">
        <v>20</v>
      </c>
      <c r="GB3" s="371">
        <v>0</v>
      </c>
      <c r="GC3" s="371">
        <v>0</v>
      </c>
      <c r="GD3" s="371">
        <v>70</v>
      </c>
      <c r="GE3" s="371">
        <v>50</v>
      </c>
      <c r="GF3" s="218">
        <v>7.0599999999999996E-2</v>
      </c>
      <c r="GG3" s="224">
        <v>0</v>
      </c>
      <c r="GH3" s="224">
        <v>0</v>
      </c>
      <c r="GI3" s="218">
        <v>0.01</v>
      </c>
      <c r="GJ3" s="218">
        <v>0.02</v>
      </c>
      <c r="GK3" s="218">
        <v>0.7</v>
      </c>
      <c r="GL3" s="218">
        <v>0.6</v>
      </c>
      <c r="GM3" s="218">
        <v>0.4</v>
      </c>
      <c r="GN3" s="218">
        <v>0.3</v>
      </c>
      <c r="GO3" s="218">
        <v>0.3</v>
      </c>
      <c r="GP3" s="218">
        <v>0.3</v>
      </c>
      <c r="GQ3" s="218">
        <v>150</v>
      </c>
      <c r="GR3" s="218">
        <v>0.22</v>
      </c>
      <c r="GS3" s="218">
        <v>0</v>
      </c>
      <c r="GT3" s="218">
        <v>0</v>
      </c>
      <c r="GU3" s="218">
        <v>1E-3</v>
      </c>
      <c r="GV3" s="218">
        <v>1E-3</v>
      </c>
      <c r="GW3" s="218">
        <v>5.0000000000000001E-3</v>
      </c>
      <c r="GX3" s="218">
        <v>5.0000000000000001E-3</v>
      </c>
      <c r="GY3" s="218">
        <v>31000</v>
      </c>
      <c r="GZ3" s="218">
        <v>34000</v>
      </c>
      <c r="HA3" s="218">
        <v>38000</v>
      </c>
      <c r="HB3" s="218">
        <v>38000</v>
      </c>
      <c r="HC3" s="218">
        <v>41000</v>
      </c>
      <c r="HD3" s="218">
        <v>51000</v>
      </c>
      <c r="HE3" s="218">
        <v>30</v>
      </c>
      <c r="HF3" s="218">
        <v>1908</v>
      </c>
      <c r="HG3" s="346">
        <v>52753600000000</v>
      </c>
      <c r="HH3" s="218">
        <v>1500</v>
      </c>
      <c r="HI3" s="218">
        <v>2250</v>
      </c>
      <c r="HJ3" s="218">
        <v>2750</v>
      </c>
      <c r="HK3" s="218">
        <v>3750</v>
      </c>
      <c r="HL3" s="218">
        <v>4750</v>
      </c>
      <c r="HM3" s="218">
        <v>6000</v>
      </c>
    </row>
    <row r="4" spans="1:221">
      <c r="A4" s="1" t="s">
        <v>3192</v>
      </c>
      <c r="B4" s="218">
        <v>0</v>
      </c>
      <c r="C4" s="218">
        <v>0</v>
      </c>
      <c r="D4" s="218">
        <v>0</v>
      </c>
      <c r="E4" s="218">
        <v>0</v>
      </c>
      <c r="F4" s="218">
        <v>0</v>
      </c>
      <c r="G4" s="218">
        <v>0</v>
      </c>
      <c r="H4" s="218">
        <v>1</v>
      </c>
      <c r="I4" s="218">
        <v>0</v>
      </c>
      <c r="J4">
        <v>20</v>
      </c>
      <c r="K4" s="224">
        <v>45</v>
      </c>
      <c r="L4" s="224">
        <v>70</v>
      </c>
      <c r="M4" s="224">
        <v>85</v>
      </c>
      <c r="N4" s="224">
        <v>105</v>
      </c>
      <c r="O4">
        <v>130</v>
      </c>
      <c r="P4">
        <v>150</v>
      </c>
      <c r="Q4">
        <v>170</v>
      </c>
      <c r="R4">
        <v>190</v>
      </c>
      <c r="S4">
        <v>250</v>
      </c>
      <c r="T4" s="1" t="s">
        <v>1712</v>
      </c>
      <c r="U4" s="218">
        <v>24</v>
      </c>
      <c r="V4" s="218">
        <f>U4/2</f>
        <v>12</v>
      </c>
      <c r="W4" s="218">
        <f>U4/4</f>
        <v>6</v>
      </c>
      <c r="X4" s="218">
        <v>0.5</v>
      </c>
      <c r="Y4" s="218">
        <v>1</v>
      </c>
      <c r="Z4" t="s">
        <v>3352</v>
      </c>
      <c r="AA4" s="1" t="s">
        <v>3561</v>
      </c>
      <c r="AB4" s="1" t="s">
        <v>3561</v>
      </c>
      <c r="AC4" s="1" t="s">
        <v>3561</v>
      </c>
      <c r="AD4" s="1" t="s">
        <v>3561</v>
      </c>
      <c r="AE4" s="1" t="s">
        <v>3561</v>
      </c>
      <c r="AF4" s="1" t="s">
        <v>3561</v>
      </c>
      <c r="AG4" s="1" t="s">
        <v>3561</v>
      </c>
      <c r="AH4" s="1" t="s">
        <v>3561</v>
      </c>
      <c r="BJ4" s="378">
        <v>1221460000000</v>
      </c>
      <c r="BK4">
        <v>15330720000.000004</v>
      </c>
      <c r="BL4">
        <v>-307671000</v>
      </c>
      <c r="BM4">
        <v>1637768999.9999998</v>
      </c>
      <c r="BN4">
        <v>2330240000</v>
      </c>
      <c r="BO4">
        <v>1489470000.0000002</v>
      </c>
      <c r="DK4" t="s">
        <v>5427</v>
      </c>
      <c r="EE4" s="227"/>
      <c r="EF4" s="227"/>
      <c r="EG4" s="227"/>
      <c r="FS4">
        <f>FS3-FQ3</f>
        <v>0.60000000000000009</v>
      </c>
      <c r="FT4">
        <f>FT3-FR3</f>
        <v>-0.40000000000000013</v>
      </c>
      <c r="FW4" s="5" t="s">
        <v>5824</v>
      </c>
      <c r="FX4" s="5" t="s">
        <v>5785</v>
      </c>
      <c r="GB4" s="5" t="s">
        <v>5785</v>
      </c>
      <c r="GC4" s="5" t="s">
        <v>5792</v>
      </c>
      <c r="GD4" s="5" t="s">
        <v>5801</v>
      </c>
      <c r="GE4" s="5" t="s">
        <v>5791</v>
      </c>
      <c r="GG4" s="3"/>
      <c r="GW4" t="s">
        <v>5812</v>
      </c>
    </row>
    <row r="5" spans="1:221">
      <c r="A5" s="1" t="s">
        <v>3156</v>
      </c>
      <c r="B5" s="218">
        <v>0</v>
      </c>
      <c r="C5" s="218">
        <v>0</v>
      </c>
      <c r="D5" s="218">
        <v>0</v>
      </c>
      <c r="E5" s="218">
        <v>0</v>
      </c>
      <c r="F5" s="218">
        <v>0</v>
      </c>
      <c r="G5" s="218">
        <v>0</v>
      </c>
      <c r="H5" s="218">
        <v>0</v>
      </c>
      <c r="I5" s="218">
        <v>1</v>
      </c>
      <c r="T5" s="1" t="s">
        <v>3142</v>
      </c>
      <c r="U5" s="218">
        <v>12</v>
      </c>
      <c r="V5" s="218">
        <f>U5/(2*4.5)</f>
        <v>1.3333333333333333</v>
      </c>
      <c r="W5" s="218">
        <v>3</v>
      </c>
      <c r="X5" s="218" t="s">
        <v>3358</v>
      </c>
      <c r="Y5" s="218" t="s">
        <v>3358</v>
      </c>
      <c r="Z5" t="s">
        <v>3353</v>
      </c>
      <c r="AA5" s="7">
        <f t="shared" ref="AA5:AG5" si="1">AA3*12</f>
        <v>8400</v>
      </c>
      <c r="AB5" s="7">
        <f t="shared" si="1"/>
        <v>14400</v>
      </c>
      <c r="AC5" s="7">
        <f t="shared" si="1"/>
        <v>21000</v>
      </c>
      <c r="AD5" s="7">
        <f t="shared" si="1"/>
        <v>31200</v>
      </c>
      <c r="AE5" s="7">
        <f t="shared" si="1"/>
        <v>46200</v>
      </c>
      <c r="AF5" s="7">
        <f t="shared" si="1"/>
        <v>63000</v>
      </c>
      <c r="AG5" s="7">
        <f t="shared" si="1"/>
        <v>96000</v>
      </c>
      <c r="AH5" s="7">
        <f>AH3*12</f>
        <v>3984000</v>
      </c>
      <c r="BK5" s="218">
        <v>1.2551143713261182E-2</v>
      </c>
      <c r="BL5" s="218">
        <v>-2.5188790463871106E-4</v>
      </c>
      <c r="BM5" s="218">
        <v>1.3408290079085683E-3</v>
      </c>
      <c r="BN5" s="218">
        <v>1.9077497421118989E-3</v>
      </c>
      <c r="BO5" s="218">
        <v>1.2194177459761272E-3</v>
      </c>
      <c r="CE5" t="s">
        <v>5327</v>
      </c>
      <c r="CM5" t="s">
        <v>5330</v>
      </c>
      <c r="CU5" t="s">
        <v>5337</v>
      </c>
      <c r="CY5" t="s">
        <v>5448</v>
      </c>
      <c r="DK5" t="s">
        <v>5429</v>
      </c>
      <c r="DM5" t="s">
        <v>5428</v>
      </c>
      <c r="DS5" t="s">
        <v>5545</v>
      </c>
      <c r="EI5" s="224"/>
      <c r="EJ5" s="224"/>
      <c r="EK5" s="224"/>
      <c r="EL5" s="224" t="s">
        <v>5718</v>
      </c>
      <c r="EM5" s="224" t="s">
        <v>5719</v>
      </c>
      <c r="EN5" s="224"/>
      <c r="EO5" s="224" t="s">
        <v>5720</v>
      </c>
      <c r="ET5" t="s">
        <v>5727</v>
      </c>
      <c r="FA5" t="s">
        <v>5732</v>
      </c>
      <c r="FB5" t="s">
        <v>5732</v>
      </c>
      <c r="FC5" t="s">
        <v>5732</v>
      </c>
      <c r="FD5" t="s">
        <v>1370</v>
      </c>
      <c r="GD5" s="3"/>
      <c r="GE5" s="3"/>
      <c r="GG5" s="3"/>
    </row>
    <row r="6" spans="1:221">
      <c r="T6" s="1" t="s">
        <v>3143</v>
      </c>
      <c r="U6" s="218">
        <v>12</v>
      </c>
      <c r="V6" s="218">
        <f>U6/(2*9.5)</f>
        <v>0.63157894736842102</v>
      </c>
      <c r="W6" s="218">
        <v>3</v>
      </c>
      <c r="X6" s="218" t="s">
        <v>3359</v>
      </c>
      <c r="Y6" s="218" t="s">
        <v>3359</v>
      </c>
      <c r="Z6" t="s">
        <v>3353</v>
      </c>
      <c r="CU6" t="s">
        <v>5338</v>
      </c>
      <c r="DC6" t="s">
        <v>5419</v>
      </c>
      <c r="DD6" t="s">
        <v>5419</v>
      </c>
      <c r="DE6" t="s">
        <v>5419</v>
      </c>
      <c r="DF6" t="s">
        <v>5419</v>
      </c>
      <c r="DG6" t="s">
        <v>5419</v>
      </c>
      <c r="DH6" t="s">
        <v>5419</v>
      </c>
      <c r="DI6" t="s">
        <v>5419</v>
      </c>
      <c r="DJ6" t="s">
        <v>5419</v>
      </c>
      <c r="DK6" t="s">
        <v>5430</v>
      </c>
      <c r="EE6" t="s">
        <v>5728</v>
      </c>
      <c r="EF6" t="s">
        <v>5749</v>
      </c>
      <c r="EG6" t="s">
        <v>5728</v>
      </c>
      <c r="EH6" s="224"/>
      <c r="EZ6" s="224"/>
      <c r="FA6" s="224" t="s">
        <v>5733</v>
      </c>
      <c r="FB6" s="224" t="s">
        <v>5733</v>
      </c>
      <c r="FC6" s="224" t="s">
        <v>5733</v>
      </c>
      <c r="FD6" s="224"/>
      <c r="FP6" t="s">
        <v>3059</v>
      </c>
      <c r="FQ6" t="s">
        <v>3059</v>
      </c>
      <c r="FR6" t="s">
        <v>3059</v>
      </c>
      <c r="FS6" t="s">
        <v>3059</v>
      </c>
      <c r="FT6" t="s">
        <v>3059</v>
      </c>
      <c r="FU6" t="s">
        <v>3059</v>
      </c>
      <c r="FV6" t="s">
        <v>3059</v>
      </c>
      <c r="FW6" t="s">
        <v>3059</v>
      </c>
      <c r="FX6" t="s">
        <v>3059</v>
      </c>
      <c r="FY6" t="s">
        <v>3059</v>
      </c>
      <c r="FZ6" t="s">
        <v>3059</v>
      </c>
      <c r="GA6" t="s">
        <v>3059</v>
      </c>
      <c r="GB6" t="s">
        <v>3059</v>
      </c>
      <c r="GC6" t="s">
        <v>3059</v>
      </c>
      <c r="GD6" t="s">
        <v>3059</v>
      </c>
      <c r="GE6" t="s">
        <v>3059</v>
      </c>
      <c r="GF6" t="s">
        <v>5794</v>
      </c>
      <c r="GG6" s="3" t="s">
        <v>5820</v>
      </c>
      <c r="GH6" s="3" t="s">
        <v>5820</v>
      </c>
      <c r="GI6" t="s">
        <v>3059</v>
      </c>
      <c r="GJ6" t="s">
        <v>3059</v>
      </c>
      <c r="GK6" t="s">
        <v>3059</v>
      </c>
      <c r="GL6" t="s">
        <v>3059</v>
      </c>
      <c r="GM6" t="s">
        <v>3059</v>
      </c>
      <c r="GN6" t="s">
        <v>3059</v>
      </c>
      <c r="GO6" t="s">
        <v>3059</v>
      </c>
      <c r="GP6" t="s">
        <v>3059</v>
      </c>
      <c r="GQ6" t="s">
        <v>3059</v>
      </c>
      <c r="GR6" t="s">
        <v>5800</v>
      </c>
      <c r="GS6" t="s">
        <v>3059</v>
      </c>
      <c r="GT6" t="s">
        <v>3059</v>
      </c>
      <c r="GU6" t="s">
        <v>3059</v>
      </c>
      <c r="GV6" t="s">
        <v>3059</v>
      </c>
      <c r="GW6" t="s">
        <v>3059</v>
      </c>
      <c r="GX6" t="s">
        <v>3059</v>
      </c>
      <c r="GY6" t="s">
        <v>3059</v>
      </c>
      <c r="GZ6" t="s">
        <v>3059</v>
      </c>
      <c r="HA6" t="s">
        <v>3059</v>
      </c>
      <c r="HB6" t="s">
        <v>3059</v>
      </c>
      <c r="HC6" t="s">
        <v>3059</v>
      </c>
      <c r="HD6" t="s">
        <v>3059</v>
      </c>
      <c r="HE6" t="s">
        <v>3059</v>
      </c>
      <c r="HF6" t="s">
        <v>5819</v>
      </c>
      <c r="HH6" t="s">
        <v>5825</v>
      </c>
      <c r="HI6" t="s">
        <v>5825</v>
      </c>
      <c r="HJ6" t="s">
        <v>5825</v>
      </c>
      <c r="HK6" t="s">
        <v>5825</v>
      </c>
      <c r="HL6" t="s">
        <v>5825</v>
      </c>
      <c r="HM6" t="s">
        <v>5825</v>
      </c>
    </row>
    <row r="7" spans="1:221">
      <c r="T7" s="1" t="s">
        <v>3144</v>
      </c>
      <c r="U7" s="218">
        <v>12</v>
      </c>
      <c r="V7" s="218">
        <f>U7/(2*25)</f>
        <v>0.24</v>
      </c>
      <c r="W7" s="218">
        <f>3*0.9</f>
        <v>2.7</v>
      </c>
      <c r="X7" s="218">
        <v>0.04</v>
      </c>
      <c r="Y7" s="218">
        <v>0.04</v>
      </c>
      <c r="Z7" t="s">
        <v>3353</v>
      </c>
      <c r="AH7" t="s">
        <v>5839</v>
      </c>
      <c r="AI7" t="s">
        <v>5840</v>
      </c>
      <c r="BU7" t="s">
        <v>5744</v>
      </c>
      <c r="CE7">
        <v>0</v>
      </c>
      <c r="CF7">
        <v>1.9E-2</v>
      </c>
      <c r="CG7">
        <v>0</v>
      </c>
      <c r="CH7">
        <v>9.9000000000000005E-2</v>
      </c>
      <c r="CI7">
        <v>0.13</v>
      </c>
      <c r="CJ7">
        <v>6.0000000000000001E-3</v>
      </c>
      <c r="CK7">
        <v>0.13600000000000001</v>
      </c>
      <c r="CL7">
        <v>6.5000000000000002E-2</v>
      </c>
      <c r="CM7" t="s">
        <v>5434</v>
      </c>
      <c r="CU7" t="s">
        <v>5431</v>
      </c>
      <c r="EE7" t="s">
        <v>5729</v>
      </c>
      <c r="EF7" t="s">
        <v>5750</v>
      </c>
      <c r="EG7" t="s">
        <v>5729</v>
      </c>
      <c r="FB7" s="224"/>
      <c r="GW7" t="s">
        <v>5821</v>
      </c>
      <c r="GX7" t="s">
        <v>5821</v>
      </c>
    </row>
    <row r="8" spans="1:221">
      <c r="Z8" t="s">
        <v>3365</v>
      </c>
      <c r="AI8">
        <f>AI3*AA30</f>
        <v>0</v>
      </c>
      <c r="AJ8">
        <f t="shared" ref="AJ8:AP8" si="2">AJ3*AB30</f>
        <v>0</v>
      </c>
      <c r="AK8">
        <f t="shared" si="2"/>
        <v>6685350000</v>
      </c>
      <c r="AL8">
        <f t="shared" si="2"/>
        <v>33805200000</v>
      </c>
      <c r="AM8">
        <f t="shared" si="2"/>
        <v>78274350000</v>
      </c>
      <c r="AN8">
        <f t="shared" si="2"/>
        <v>107320500000</v>
      </c>
      <c r="AO8">
        <f t="shared" si="2"/>
        <v>173846400000</v>
      </c>
      <c r="AP8">
        <f t="shared" si="2"/>
        <v>1846584000000</v>
      </c>
      <c r="BU8" s="224" t="s">
        <v>5733</v>
      </c>
      <c r="CD8">
        <f>SUM(CE7:CL7)</f>
        <v>0.45500000000000002</v>
      </c>
      <c r="CM8" t="s">
        <v>5435</v>
      </c>
      <c r="CU8" t="s">
        <v>5432</v>
      </c>
      <c r="EF8" t="s">
        <v>5751</v>
      </c>
    </row>
    <row r="9" spans="1:221">
      <c r="BU9" t="s">
        <v>5745</v>
      </c>
      <c r="CD9" t="s">
        <v>5595</v>
      </c>
      <c r="CE9" s="218">
        <v>0</v>
      </c>
      <c r="CF9" s="218">
        <v>4.2000000000000003E-2</v>
      </c>
      <c r="CG9" s="218">
        <v>0</v>
      </c>
      <c r="CH9" s="218">
        <v>0.218</v>
      </c>
      <c r="CI9" s="218">
        <v>0.28599999999999998</v>
      </c>
      <c r="CJ9" s="218">
        <v>1.2999999999999999E-2</v>
      </c>
      <c r="CK9" s="218">
        <v>0.29899999999999999</v>
      </c>
      <c r="CL9" s="218">
        <v>0.14299999999999999</v>
      </c>
      <c r="CM9" t="s">
        <v>5436</v>
      </c>
      <c r="CP9" t="s">
        <v>5438</v>
      </c>
      <c r="CU9" t="s">
        <v>5433</v>
      </c>
    </row>
    <row r="10" spans="1:221">
      <c r="Z10" s="1" t="s">
        <v>3553</v>
      </c>
      <c r="CM10" s="6" t="s">
        <v>5437</v>
      </c>
      <c r="CN10" s="6"/>
      <c r="CZ10" s="1" t="s">
        <v>5365</v>
      </c>
      <c r="DA10" t="s">
        <v>3479</v>
      </c>
      <c r="DB10" t="s">
        <v>5341</v>
      </c>
      <c r="DC10" t="s">
        <v>5343</v>
      </c>
      <c r="DD10" t="s">
        <v>5342</v>
      </c>
      <c r="DE10" t="s">
        <v>5344</v>
      </c>
      <c r="DF10" t="s">
        <v>5352</v>
      </c>
      <c r="DG10" t="s">
        <v>5421</v>
      </c>
      <c r="DH10" t="s">
        <v>5423</v>
      </c>
      <c r="DI10" t="s">
        <v>23</v>
      </c>
      <c r="DJ10" t="s">
        <v>1629</v>
      </c>
    </row>
    <row r="11" spans="1:221">
      <c r="Z11" t="s">
        <v>3554</v>
      </c>
      <c r="BU11" t="s">
        <v>5747</v>
      </c>
      <c r="DA11">
        <v>6</v>
      </c>
      <c r="DB11">
        <v>3000</v>
      </c>
      <c r="DC11">
        <v>19500</v>
      </c>
      <c r="DF11" s="225">
        <f t="shared" ref="DF11:DF17" si="3">DC11/8.76</f>
        <v>2226.027397260274</v>
      </c>
      <c r="DG11" s="341">
        <f t="shared" ref="DG11:DG17" si="4">DF11/DB11</f>
        <v>0.74200913242009137</v>
      </c>
      <c r="DH11" s="338">
        <f>DA11/DC11*1000</f>
        <v>0.30769230769230771</v>
      </c>
      <c r="DI11" t="s">
        <v>5378</v>
      </c>
    </row>
    <row r="12" spans="1:221">
      <c r="AA12">
        <v>2940</v>
      </c>
      <c r="AB12">
        <v>7117</v>
      </c>
      <c r="AC12">
        <v>6367</v>
      </c>
      <c r="AD12">
        <v>10835</v>
      </c>
      <c r="AE12">
        <v>6777</v>
      </c>
      <c r="AF12">
        <v>3407</v>
      </c>
      <c r="AG12">
        <v>2587</v>
      </c>
      <c r="AH12">
        <v>515</v>
      </c>
      <c r="BJ12" s="281"/>
      <c r="BU12" t="s">
        <v>5746</v>
      </c>
      <c r="DA12">
        <v>8</v>
      </c>
      <c r="DB12">
        <v>2575</v>
      </c>
      <c r="DF12" s="225">
        <f t="shared" si="3"/>
        <v>0</v>
      </c>
      <c r="DG12" s="341"/>
      <c r="DI12" t="s">
        <v>5379</v>
      </c>
      <c r="EZ12" s="344"/>
      <c r="FA12" s="344"/>
      <c r="FB12" s="344"/>
      <c r="FC12" s="344"/>
      <c r="FD12" s="344"/>
    </row>
    <row r="13" spans="1:221">
      <c r="Z13" t="s">
        <v>3560</v>
      </c>
      <c r="AA13" s="224"/>
      <c r="AB13" s="224"/>
      <c r="AC13" s="224"/>
      <c r="AD13" s="224"/>
      <c r="AE13" s="224"/>
      <c r="AF13" s="224"/>
      <c r="AG13" s="224"/>
      <c r="AH13" s="224"/>
      <c r="BJ13" s="281"/>
      <c r="DA13">
        <v>8</v>
      </c>
      <c r="DB13">
        <v>1730</v>
      </c>
      <c r="DC13">
        <v>11500</v>
      </c>
      <c r="DF13" s="225">
        <f t="shared" si="3"/>
        <v>1312.7853881278538</v>
      </c>
      <c r="DG13" s="341">
        <f t="shared" si="4"/>
        <v>0.75883548446696758</v>
      </c>
      <c r="DH13" s="338">
        <f t="shared" ref="DH13:DH15" si="5">DA13/DC13*1000</f>
        <v>0.69565217391304357</v>
      </c>
      <c r="DI13" t="s">
        <v>5380</v>
      </c>
      <c r="FA13" s="344"/>
      <c r="FB13" s="344"/>
      <c r="FC13" s="344"/>
      <c r="FD13" s="344"/>
    </row>
    <row r="14" spans="1:221">
      <c r="AA14" s="224">
        <f t="shared" ref="AA14:AH14" si="6">AA12*AA5*1000</f>
        <v>24696000000</v>
      </c>
      <c r="AB14" s="224">
        <f t="shared" si="6"/>
        <v>102484800000</v>
      </c>
      <c r="AC14" s="224">
        <f t="shared" si="6"/>
        <v>133707000000</v>
      </c>
      <c r="AD14" s="224">
        <f t="shared" si="6"/>
        <v>338052000000</v>
      </c>
      <c r="AE14" s="224">
        <f t="shared" si="6"/>
        <v>313097400000</v>
      </c>
      <c r="AF14" s="224">
        <f t="shared" si="6"/>
        <v>214641000000</v>
      </c>
      <c r="AG14" s="224">
        <f t="shared" si="6"/>
        <v>248352000000</v>
      </c>
      <c r="AH14" s="224">
        <f t="shared" si="6"/>
        <v>2051760000000</v>
      </c>
      <c r="BJ14" s="281"/>
      <c r="DB14">
        <v>3396</v>
      </c>
      <c r="DC14">
        <v>26000</v>
      </c>
      <c r="DF14" s="225">
        <f t="shared" si="3"/>
        <v>2968.0365296803652</v>
      </c>
      <c r="DG14" s="341">
        <f t="shared" si="4"/>
        <v>0.87398013241471295</v>
      </c>
      <c r="DI14" t="s">
        <v>5382</v>
      </c>
      <c r="FD14" s="344"/>
    </row>
    <row r="15" spans="1:221">
      <c r="BJ15" s="281"/>
      <c r="DA15">
        <v>6</v>
      </c>
      <c r="DB15">
        <v>4211</v>
      </c>
      <c r="DC15">
        <v>31300</v>
      </c>
      <c r="DF15" s="225">
        <f t="shared" si="3"/>
        <v>3573.0593607305937</v>
      </c>
      <c r="DG15" s="341">
        <f t="shared" si="4"/>
        <v>0.84850614123262735</v>
      </c>
      <c r="DH15" s="338">
        <f t="shared" si="5"/>
        <v>0.19169329073482427</v>
      </c>
      <c r="DI15" t="s">
        <v>5383</v>
      </c>
    </row>
    <row r="16" spans="1:221">
      <c r="Z16" t="s">
        <v>3556</v>
      </c>
      <c r="AC16" s="343">
        <f>SUM(AA14:AH14)/1000000</f>
        <v>3426790.2</v>
      </c>
      <c r="BJ16" s="281"/>
      <c r="DA16">
        <v>13</v>
      </c>
      <c r="DB16">
        <v>1052</v>
      </c>
      <c r="DF16" s="225">
        <f t="shared" si="3"/>
        <v>0</v>
      </c>
      <c r="DG16" s="341"/>
      <c r="DI16" t="s">
        <v>5384</v>
      </c>
      <c r="DJ16" t="s">
        <v>5385</v>
      </c>
    </row>
    <row r="17" spans="26:114">
      <c r="Z17" t="s">
        <v>3555</v>
      </c>
      <c r="BJ17" s="281"/>
      <c r="DA17">
        <v>2</v>
      </c>
      <c r="DB17">
        <v>7.2</v>
      </c>
      <c r="DC17">
        <v>57.6</v>
      </c>
      <c r="DF17" s="225">
        <f t="shared" si="3"/>
        <v>6.5753424657534252</v>
      </c>
      <c r="DG17" s="341">
        <f t="shared" si="4"/>
        <v>0.91324200913242015</v>
      </c>
      <c r="DH17" s="338">
        <f>DA17/DC17</f>
        <v>3.4722222222222224E-2</v>
      </c>
      <c r="DI17" t="s">
        <v>5393</v>
      </c>
      <c r="DJ17" t="s">
        <v>5394</v>
      </c>
    </row>
    <row r="18" spans="26:114">
      <c r="Z18" s="5" t="s">
        <v>3557</v>
      </c>
      <c r="AC18" s="343">
        <f>AC16/80</f>
        <v>42834.877500000002</v>
      </c>
      <c r="AE18" s="5" t="s">
        <v>3558</v>
      </c>
      <c r="BJ18" s="281"/>
      <c r="DA18" t="s">
        <v>5425</v>
      </c>
      <c r="DH18" s="218">
        <f>AVERAGE(DH11:DH17)</f>
        <v>0.30743999864059951</v>
      </c>
    </row>
    <row r="19" spans="26:114">
      <c r="AE19" s="5" t="s">
        <v>3559</v>
      </c>
      <c r="AL19" s="225"/>
      <c r="BJ19" s="281"/>
    </row>
    <row r="20" spans="26:114">
      <c r="AK20" s="225"/>
      <c r="AL20" s="225"/>
    </row>
    <row r="21" spans="26:114">
      <c r="AA21" s="358" t="s">
        <v>3550</v>
      </c>
      <c r="AB21" s="358"/>
      <c r="AC21" s="358"/>
      <c r="AL21" s="225"/>
      <c r="CZ21" s="1" t="s">
        <v>1689</v>
      </c>
      <c r="DA21" t="s">
        <v>3479</v>
      </c>
      <c r="DB21" t="s">
        <v>5341</v>
      </c>
      <c r="DC21" t="s">
        <v>5343</v>
      </c>
      <c r="DD21" t="s">
        <v>5342</v>
      </c>
      <c r="DE21" t="s">
        <v>5344</v>
      </c>
      <c r="DF21" t="s">
        <v>5352</v>
      </c>
      <c r="DG21" t="s">
        <v>5421</v>
      </c>
      <c r="DH21" t="s">
        <v>5423</v>
      </c>
      <c r="DI21" t="s">
        <v>23</v>
      </c>
    </row>
    <row r="22" spans="26:114">
      <c r="Z22" s="342" t="s">
        <v>3552</v>
      </c>
      <c r="AA22" s="286" t="s">
        <v>3540</v>
      </c>
      <c r="AB22" s="286" t="s">
        <v>3535</v>
      </c>
      <c r="AC22" s="286" t="s">
        <v>3536</v>
      </c>
      <c r="AD22" s="286" t="s">
        <v>3537</v>
      </c>
      <c r="AE22" s="286" t="s">
        <v>3538</v>
      </c>
      <c r="AF22" s="286" t="s">
        <v>3539</v>
      </c>
      <c r="AG22" s="286" t="s">
        <v>3543</v>
      </c>
      <c r="AH22" s="286" t="s">
        <v>3544</v>
      </c>
      <c r="AL22" s="225"/>
      <c r="CZ22" t="s">
        <v>5424</v>
      </c>
      <c r="DA22">
        <v>2</v>
      </c>
      <c r="DB22">
        <v>510</v>
      </c>
      <c r="DC22">
        <v>4380</v>
      </c>
      <c r="DF22" s="225">
        <f t="shared" ref="DF22:DF27" si="7">DC22/8.76</f>
        <v>500</v>
      </c>
      <c r="DG22" s="341">
        <f t="shared" ref="DG22:DG24" si="8">DF22/DB22</f>
        <v>0.98039215686274506</v>
      </c>
      <c r="DH22" s="338">
        <f>DA22/DC22*1000</f>
        <v>0.45662100456621002</v>
      </c>
      <c r="DI22" t="s">
        <v>5396</v>
      </c>
    </row>
    <row r="23" spans="26:114">
      <c r="Z23" s="284" t="s">
        <v>5180</v>
      </c>
      <c r="AA23" s="7">
        <v>2940000</v>
      </c>
      <c r="AB23" s="7">
        <v>7117000</v>
      </c>
      <c r="AC23" s="7">
        <v>6367000</v>
      </c>
      <c r="AD23" s="7">
        <v>10835000</v>
      </c>
      <c r="AE23" s="7">
        <v>6777000</v>
      </c>
      <c r="AF23" s="7">
        <v>3407000</v>
      </c>
      <c r="AG23" s="7">
        <v>2587000</v>
      </c>
      <c r="AH23" s="7">
        <v>515000</v>
      </c>
      <c r="AL23" s="225"/>
      <c r="DB23">
        <v>215</v>
      </c>
      <c r="DD23">
        <v>295</v>
      </c>
      <c r="DF23" s="225">
        <f t="shared" si="7"/>
        <v>0</v>
      </c>
      <c r="DG23" s="341"/>
      <c r="DI23" t="s">
        <v>5414</v>
      </c>
    </row>
    <row r="24" spans="26:114">
      <c r="Z24" t="s">
        <v>5836</v>
      </c>
      <c r="AL24" s="225"/>
      <c r="CZ24" t="s">
        <v>5424</v>
      </c>
      <c r="DA24">
        <v>2</v>
      </c>
      <c r="DB24">
        <v>432</v>
      </c>
      <c r="DC24">
        <v>720</v>
      </c>
      <c r="DD24">
        <v>650</v>
      </c>
      <c r="DF24" s="225">
        <f t="shared" si="7"/>
        <v>82.191780821917817</v>
      </c>
      <c r="DG24" s="341">
        <f t="shared" si="8"/>
        <v>0.19025875190258754</v>
      </c>
      <c r="DH24" s="338">
        <f>DA24/DC24*1000</f>
        <v>2.7777777777777777</v>
      </c>
      <c r="DI24" t="s">
        <v>5415</v>
      </c>
    </row>
    <row r="25" spans="26:114">
      <c r="AL25" s="225"/>
      <c r="DB25">
        <v>1837</v>
      </c>
      <c r="DD25">
        <v>124</v>
      </c>
      <c r="DF25" s="225">
        <f t="shared" si="7"/>
        <v>0</v>
      </c>
      <c r="DG25" s="341"/>
      <c r="DI25" t="s">
        <v>5416</v>
      </c>
    </row>
    <row r="26" spans="26:114">
      <c r="AL26" s="225"/>
      <c r="DA26">
        <v>2</v>
      </c>
      <c r="DB26">
        <v>1230</v>
      </c>
      <c r="DF26" s="225">
        <f t="shared" si="7"/>
        <v>0</v>
      </c>
      <c r="DG26" s="341"/>
      <c r="DI26" t="s">
        <v>5417</v>
      </c>
    </row>
    <row r="27" spans="26:114">
      <c r="DB27">
        <v>1120</v>
      </c>
      <c r="DD27">
        <v>630</v>
      </c>
      <c r="DF27" s="225">
        <f t="shared" si="7"/>
        <v>0</v>
      </c>
      <c r="DG27" s="341"/>
      <c r="DI27" t="s">
        <v>5418</v>
      </c>
    </row>
    <row r="28" spans="26:114">
      <c r="AA28" s="358" t="s">
        <v>5835</v>
      </c>
      <c r="AB28" s="358"/>
      <c r="AC28" s="358"/>
      <c r="AD28" s="358"/>
      <c r="AE28" s="358"/>
      <c r="DA28" t="s">
        <v>5425</v>
      </c>
      <c r="DH28" s="218">
        <f>AVERAGE(DH22:DH27)</f>
        <v>1.6171993911719937</v>
      </c>
    </row>
    <row r="29" spans="26:114">
      <c r="AA29" s="286" t="s">
        <v>3540</v>
      </c>
      <c r="AB29" s="286" t="s">
        <v>3535</v>
      </c>
      <c r="AC29" s="286" t="s">
        <v>3536</v>
      </c>
      <c r="AD29" s="286" t="s">
        <v>3537</v>
      </c>
      <c r="AE29" s="286" t="s">
        <v>3538</v>
      </c>
      <c r="AF29" s="286" t="s">
        <v>3539</v>
      </c>
      <c r="AG29" s="286" t="s">
        <v>3543</v>
      </c>
      <c r="AH29" s="286" t="s">
        <v>3544</v>
      </c>
    </row>
    <row r="30" spans="26:114">
      <c r="AA30" s="218">
        <f t="shared" ref="AA30:AH30" si="9">AA23*AA5</f>
        <v>24696000000</v>
      </c>
      <c r="AB30" s="218">
        <f t="shared" si="9"/>
        <v>102484800000</v>
      </c>
      <c r="AC30" s="218">
        <f t="shared" si="9"/>
        <v>133707000000</v>
      </c>
      <c r="AD30" s="218">
        <f t="shared" si="9"/>
        <v>338052000000</v>
      </c>
      <c r="AE30" s="218">
        <f t="shared" si="9"/>
        <v>313097400000</v>
      </c>
      <c r="AF30" s="218">
        <f t="shared" si="9"/>
        <v>214641000000</v>
      </c>
      <c r="AG30" s="218">
        <f t="shared" si="9"/>
        <v>248352000000</v>
      </c>
      <c r="AH30" s="218">
        <f t="shared" si="9"/>
        <v>2051760000000</v>
      </c>
      <c r="CZ30" s="1" t="s">
        <v>5320</v>
      </c>
      <c r="DA30" t="s">
        <v>3479</v>
      </c>
      <c r="DB30" t="s">
        <v>5341</v>
      </c>
      <c r="DC30" t="s">
        <v>5343</v>
      </c>
      <c r="DD30" t="s">
        <v>5342</v>
      </c>
      <c r="DE30" t="s">
        <v>5344</v>
      </c>
      <c r="DF30" t="s">
        <v>5352</v>
      </c>
      <c r="DG30" t="s">
        <v>5421</v>
      </c>
      <c r="DH30" t="s">
        <v>5423</v>
      </c>
      <c r="DI30" t="s">
        <v>23</v>
      </c>
    </row>
    <row r="31" spans="26:114">
      <c r="AA31" t="s">
        <v>5837</v>
      </c>
      <c r="DA31">
        <v>10</v>
      </c>
      <c r="DB31">
        <v>2394</v>
      </c>
      <c r="DC31">
        <v>11000</v>
      </c>
      <c r="DF31" s="225">
        <f t="shared" ref="DF31:DF43" si="10">DC31/8.76</f>
        <v>1255.7077625570776</v>
      </c>
      <c r="DG31" s="341">
        <f t="shared" ref="DG31:DG43" si="11">DF31/DB31</f>
        <v>0.52452287491941418</v>
      </c>
      <c r="DH31" s="338">
        <f>DA31/DC31*1000</f>
        <v>0.90909090909090906</v>
      </c>
      <c r="DI31" t="s">
        <v>5401</v>
      </c>
    </row>
    <row r="32" spans="26:114">
      <c r="DA32">
        <v>8</v>
      </c>
      <c r="DB32">
        <v>1410</v>
      </c>
      <c r="DC32">
        <v>11238</v>
      </c>
      <c r="DF32" s="225">
        <f t="shared" si="10"/>
        <v>1282.8767123287671</v>
      </c>
      <c r="DG32" s="341">
        <f t="shared" si="11"/>
        <v>0.9098416399494802</v>
      </c>
      <c r="DH32" s="338">
        <f t="shared" ref="DH32:DH43" si="12">DA32/DC32*1000</f>
        <v>0.71187043957999641</v>
      </c>
      <c r="DI32" t="s">
        <v>5402</v>
      </c>
    </row>
    <row r="33" spans="104:113">
      <c r="DA33">
        <v>8</v>
      </c>
      <c r="DB33">
        <v>1402</v>
      </c>
      <c r="DC33">
        <v>334.96</v>
      </c>
      <c r="DF33" s="225">
        <f t="shared" si="10"/>
        <v>38.237442922374427</v>
      </c>
      <c r="DG33" s="341">
        <f t="shared" si="11"/>
        <v>2.7273497091565211E-2</v>
      </c>
      <c r="DH33">
        <f t="shared" si="12"/>
        <v>23.883448770002389</v>
      </c>
      <c r="DI33" t="s">
        <v>5403</v>
      </c>
    </row>
    <row r="34" spans="104:113">
      <c r="DA34">
        <v>8</v>
      </c>
      <c r="DB34">
        <v>2388</v>
      </c>
      <c r="DC34">
        <v>20665</v>
      </c>
      <c r="DF34" s="225">
        <f t="shared" si="10"/>
        <v>2359.0182648401828</v>
      </c>
      <c r="DG34" s="341">
        <f t="shared" si="11"/>
        <v>0.9878635949917014</v>
      </c>
      <c r="DH34" s="338">
        <f t="shared" si="12"/>
        <v>0.38712799419308008</v>
      </c>
      <c r="DI34" t="s">
        <v>5404</v>
      </c>
    </row>
    <row r="35" spans="104:113">
      <c r="DA35">
        <v>8</v>
      </c>
      <c r="DB35">
        <v>806</v>
      </c>
      <c r="DC35">
        <v>2487.87</v>
      </c>
      <c r="DF35" s="225">
        <f t="shared" si="10"/>
        <v>284.00342465753425</v>
      </c>
      <c r="DG35" s="341">
        <f t="shared" si="11"/>
        <v>0.35236156905401272</v>
      </c>
      <c r="DH35" s="338">
        <f t="shared" si="12"/>
        <v>3.2156021013959735</v>
      </c>
      <c r="DI35" t="s">
        <v>5405</v>
      </c>
    </row>
    <row r="36" spans="104:113">
      <c r="DA36">
        <v>5</v>
      </c>
      <c r="DB36">
        <v>672</v>
      </c>
      <c r="DC36">
        <v>4481</v>
      </c>
      <c r="DF36" s="225">
        <f t="shared" si="10"/>
        <v>511.52968036529683</v>
      </c>
      <c r="DG36" s="341">
        <f t="shared" si="11"/>
        <v>0.76120488149597743</v>
      </c>
      <c r="DH36" s="338">
        <f t="shared" si="12"/>
        <v>1.1158223610801161</v>
      </c>
      <c r="DI36" t="s">
        <v>5406</v>
      </c>
    </row>
    <row r="37" spans="104:113">
      <c r="DA37">
        <v>7</v>
      </c>
      <c r="DB37">
        <v>2200</v>
      </c>
      <c r="DC37">
        <v>10678</v>
      </c>
      <c r="DF37" s="225">
        <f t="shared" si="10"/>
        <v>1218.9497716894978</v>
      </c>
      <c r="DG37" s="341">
        <f t="shared" si="11"/>
        <v>0.55406807804068081</v>
      </c>
      <c r="DH37" s="338">
        <f t="shared" si="12"/>
        <v>0.6555534744334145</v>
      </c>
      <c r="DI37" t="s">
        <v>5407</v>
      </c>
    </row>
    <row r="38" spans="104:113">
      <c r="DA38">
        <v>7</v>
      </c>
      <c r="DB38">
        <v>106</v>
      </c>
      <c r="DC38">
        <v>15</v>
      </c>
      <c r="DF38" s="225">
        <f t="shared" si="10"/>
        <v>1.7123287671232876</v>
      </c>
      <c r="DG38" s="341">
        <f t="shared" si="11"/>
        <v>1.6154044972861204E-2</v>
      </c>
      <c r="DH38">
        <f t="shared" si="12"/>
        <v>466.66666666666669</v>
      </c>
      <c r="DI38" t="s">
        <v>5408</v>
      </c>
    </row>
    <row r="39" spans="104:113">
      <c r="DA39">
        <v>8</v>
      </c>
      <c r="DB39">
        <v>912</v>
      </c>
      <c r="DC39">
        <v>11477.22</v>
      </c>
      <c r="DF39" s="225">
        <f t="shared" si="10"/>
        <v>1310.1849315068494</v>
      </c>
      <c r="DG39" s="341">
        <f t="shared" si="11"/>
        <v>1.436606284546984</v>
      </c>
      <c r="DH39" s="338">
        <f t="shared" si="12"/>
        <v>0.69703290518087135</v>
      </c>
      <c r="DI39" t="s">
        <v>5409</v>
      </c>
    </row>
    <row r="40" spans="104:113">
      <c r="DA40">
        <v>11</v>
      </c>
      <c r="DB40">
        <v>1480</v>
      </c>
      <c r="DC40">
        <v>10958</v>
      </c>
      <c r="DF40" s="225">
        <f t="shared" si="10"/>
        <v>1250.9132420091325</v>
      </c>
      <c r="DG40" s="341">
        <f t="shared" si="11"/>
        <v>0.8452116500061706</v>
      </c>
      <c r="DH40" s="338">
        <f t="shared" si="12"/>
        <v>1.0038328162073371</v>
      </c>
      <c r="DI40" t="s">
        <v>5410</v>
      </c>
    </row>
    <row r="41" spans="104:113">
      <c r="DA41">
        <v>10</v>
      </c>
      <c r="DB41">
        <v>1430</v>
      </c>
      <c r="DC41">
        <v>10339</v>
      </c>
      <c r="DF41" s="225">
        <f t="shared" si="10"/>
        <v>1180.2511415525114</v>
      </c>
      <c r="DG41" s="341">
        <f t="shared" si="11"/>
        <v>0.8253504486381199</v>
      </c>
      <c r="DH41" s="338">
        <f t="shared" si="12"/>
        <v>0.96721152916142761</v>
      </c>
      <c r="DI41" t="s">
        <v>5411</v>
      </c>
    </row>
    <row r="42" spans="104:113">
      <c r="DA42">
        <v>6</v>
      </c>
      <c r="DB42">
        <v>1406</v>
      </c>
      <c r="DC42">
        <v>10915</v>
      </c>
      <c r="DF42" s="225">
        <f t="shared" si="10"/>
        <v>1246.0045662100456</v>
      </c>
      <c r="DG42" s="341">
        <f t="shared" si="11"/>
        <v>0.88620523912521021</v>
      </c>
      <c r="DH42" s="338">
        <f t="shared" si="12"/>
        <v>0.54970224461749895</v>
      </c>
      <c r="DI42" t="s">
        <v>5412</v>
      </c>
    </row>
    <row r="43" spans="104:113">
      <c r="DA43">
        <v>5</v>
      </c>
      <c r="DB43">
        <v>1400</v>
      </c>
      <c r="DC43">
        <v>10426</v>
      </c>
      <c r="DF43" s="225">
        <f t="shared" si="10"/>
        <v>1190.1826484018266</v>
      </c>
      <c r="DG43" s="341">
        <f t="shared" si="11"/>
        <v>0.85013046314416185</v>
      </c>
      <c r="DH43" s="338">
        <f t="shared" si="12"/>
        <v>0.47957030500671399</v>
      </c>
      <c r="DI43" t="s">
        <v>5413</v>
      </c>
    </row>
    <row r="44" spans="104:113">
      <c r="DA44" t="s">
        <v>5425</v>
      </c>
      <c r="DH44" s="218">
        <f>AVERAGE(DH31:DH32,DH34:DH37,DH39:DH43)</f>
        <v>0.97203791635884906</v>
      </c>
    </row>
    <row r="46" spans="104:113">
      <c r="CZ46" s="1" t="s">
        <v>5336</v>
      </c>
      <c r="DA46" t="s">
        <v>3479</v>
      </c>
      <c r="DB46" t="s">
        <v>5341</v>
      </c>
      <c r="DC46" t="s">
        <v>5343</v>
      </c>
      <c r="DD46" t="s">
        <v>5342</v>
      </c>
      <c r="DE46" t="s">
        <v>5344</v>
      </c>
      <c r="DF46" t="s">
        <v>5352</v>
      </c>
      <c r="DG46" t="s">
        <v>5421</v>
      </c>
      <c r="DH46" t="s">
        <v>5423</v>
      </c>
      <c r="DI46" t="s">
        <v>23</v>
      </c>
    </row>
    <row r="47" spans="104:113">
      <c r="DA47">
        <v>0.58299999999999996</v>
      </c>
      <c r="DB47">
        <v>67.8</v>
      </c>
      <c r="DC47">
        <v>71.400000000000006</v>
      </c>
      <c r="DF47" s="225">
        <f>DC47/8.76</f>
        <v>8.1506849315068504</v>
      </c>
      <c r="DG47" s="341">
        <f t="shared" ref="DG47:DG49" si="13">DF47/DB47</f>
        <v>0.12021659191013054</v>
      </c>
      <c r="DH47" s="338">
        <f t="shared" ref="DH47:DH56" si="14">DA47/DC47*1000</f>
        <v>8.1652661064425764</v>
      </c>
      <c r="DI47" t="s">
        <v>5346</v>
      </c>
    </row>
    <row r="48" spans="104:113">
      <c r="DA48">
        <v>0.58299999999999996</v>
      </c>
      <c r="DB48">
        <v>10.08</v>
      </c>
      <c r="DC48">
        <v>6.7</v>
      </c>
      <c r="DF48" s="225">
        <f t="shared" ref="DF48:DF59" si="15">DC48/8.76</f>
        <v>0.76484018264840181</v>
      </c>
      <c r="DG48" s="341">
        <f t="shared" si="13"/>
        <v>7.5877002246865263E-2</v>
      </c>
      <c r="DH48">
        <f t="shared" si="14"/>
        <v>87.014925373134318</v>
      </c>
      <c r="DI48" t="s">
        <v>5345</v>
      </c>
    </row>
    <row r="49" spans="104:113">
      <c r="DA49">
        <v>0.58299999999999996</v>
      </c>
      <c r="DB49">
        <v>80.7</v>
      </c>
      <c r="DC49">
        <v>76</v>
      </c>
      <c r="DF49" s="225">
        <f t="shared" si="15"/>
        <v>8.6757990867579906</v>
      </c>
      <c r="DG49" s="341">
        <f t="shared" si="13"/>
        <v>0.10750680404904572</v>
      </c>
      <c r="DH49" s="338">
        <f t="shared" si="14"/>
        <v>7.6710526315789469</v>
      </c>
      <c r="DI49" t="s">
        <v>5351</v>
      </c>
    </row>
    <row r="50" spans="104:113">
      <c r="DA50">
        <v>1.5</v>
      </c>
      <c r="DB50">
        <v>1</v>
      </c>
      <c r="DF50" s="225">
        <f t="shared" si="15"/>
        <v>0</v>
      </c>
      <c r="DG50" s="341"/>
      <c r="DI50" t="s">
        <v>5353</v>
      </c>
    </row>
    <row r="51" spans="104:113">
      <c r="DA51">
        <v>2</v>
      </c>
      <c r="DB51">
        <v>5.1639999999999997</v>
      </c>
      <c r="DF51" s="225">
        <f t="shared" si="15"/>
        <v>0</v>
      </c>
      <c r="DG51" s="341"/>
      <c r="DI51" t="s">
        <v>5354</v>
      </c>
    </row>
    <row r="52" spans="104:113">
      <c r="DA52">
        <v>0.58299999999999996</v>
      </c>
      <c r="DB52">
        <v>8.09</v>
      </c>
      <c r="DC52">
        <v>6.8460000000000001</v>
      </c>
      <c r="DF52" s="225">
        <f t="shared" si="15"/>
        <v>0.78150684931506853</v>
      </c>
      <c r="DG52" s="341">
        <f>DF52/DB52</f>
        <v>9.6601588296052976E-2</v>
      </c>
      <c r="DH52">
        <f t="shared" si="14"/>
        <v>85.159217061057547</v>
      </c>
      <c r="DI52" t="s">
        <v>5355</v>
      </c>
    </row>
    <row r="53" spans="104:113">
      <c r="DB53">
        <v>29.1</v>
      </c>
      <c r="DF53" s="225">
        <f t="shared" si="15"/>
        <v>0</v>
      </c>
      <c r="DG53" s="341"/>
      <c r="DI53" t="s">
        <v>5356</v>
      </c>
    </row>
    <row r="54" spans="104:113">
      <c r="DA54">
        <v>0.1</v>
      </c>
      <c r="DB54">
        <v>155</v>
      </c>
      <c r="DC54">
        <v>140</v>
      </c>
      <c r="DF54" s="225">
        <f t="shared" si="15"/>
        <v>15.981735159817353</v>
      </c>
      <c r="DG54" s="341">
        <f t="shared" ref="DG54:DG56" si="16">DF54/DB54</f>
        <v>0.10310796877301517</v>
      </c>
      <c r="DH54" s="338">
        <f t="shared" si="14"/>
        <v>0.7142857142857143</v>
      </c>
      <c r="DI54" t="s">
        <v>5357</v>
      </c>
    </row>
    <row r="55" spans="104:113">
      <c r="DA55">
        <v>0.33</v>
      </c>
      <c r="DB55">
        <v>128</v>
      </c>
      <c r="DC55">
        <v>117</v>
      </c>
      <c r="DF55" s="225">
        <f t="shared" si="15"/>
        <v>13.356164383561644</v>
      </c>
      <c r="DG55" s="341">
        <f t="shared" si="16"/>
        <v>0.10434503424657535</v>
      </c>
      <c r="DH55" s="338">
        <f t="shared" si="14"/>
        <v>2.8205128205128207</v>
      </c>
      <c r="DI55" t="s">
        <v>5358</v>
      </c>
    </row>
    <row r="56" spans="104:113">
      <c r="DA56">
        <v>0.33</v>
      </c>
      <c r="DB56">
        <v>84.7</v>
      </c>
      <c r="DC56">
        <v>82</v>
      </c>
      <c r="DF56" s="225">
        <f t="shared" si="15"/>
        <v>9.3607305936073057</v>
      </c>
      <c r="DG56" s="341">
        <f t="shared" si="16"/>
        <v>0.11051629980646169</v>
      </c>
      <c r="DH56" s="338">
        <f t="shared" si="14"/>
        <v>4.024390243902439</v>
      </c>
      <c r="DI56" t="s">
        <v>5359</v>
      </c>
    </row>
    <row r="57" spans="104:113">
      <c r="DB57">
        <v>246</v>
      </c>
      <c r="DF57" s="225">
        <f t="shared" si="15"/>
        <v>0</v>
      </c>
      <c r="DG57" s="341"/>
      <c r="DI57" t="s">
        <v>5360</v>
      </c>
    </row>
    <row r="58" spans="104:113">
      <c r="DB58">
        <v>52.79</v>
      </c>
      <c r="DC58">
        <v>52</v>
      </c>
      <c r="DF58" s="225">
        <f t="shared" si="15"/>
        <v>5.9360730593607309</v>
      </c>
      <c r="DG58" s="341">
        <f t="shared" ref="DG58:DG59" si="17">DF58/DB58</f>
        <v>0.11244692288995513</v>
      </c>
      <c r="DI58" t="s">
        <v>5361</v>
      </c>
    </row>
    <row r="59" spans="104:113">
      <c r="DB59">
        <v>40.5</v>
      </c>
      <c r="DC59">
        <v>38</v>
      </c>
      <c r="DF59" s="225">
        <f t="shared" si="15"/>
        <v>4.3378995433789953</v>
      </c>
      <c r="DG59" s="341">
        <f t="shared" si="17"/>
        <v>0.10710863070071594</v>
      </c>
      <c r="DI59" t="s">
        <v>5363</v>
      </c>
    </row>
    <row r="60" spans="104:113">
      <c r="DA60" t="s">
        <v>5425</v>
      </c>
      <c r="DH60" s="218">
        <f>AVERAGE(DH47,DH49,DH54:DH56)</f>
        <v>4.6791015033444996</v>
      </c>
    </row>
    <row r="62" spans="104:113">
      <c r="CZ62" s="1" t="s">
        <v>5322</v>
      </c>
      <c r="DA62" t="s">
        <v>3479</v>
      </c>
      <c r="DB62" t="s">
        <v>5341</v>
      </c>
      <c r="DC62" t="s">
        <v>5343</v>
      </c>
      <c r="DD62" t="s">
        <v>5342</v>
      </c>
      <c r="DE62" t="s">
        <v>5344</v>
      </c>
      <c r="DF62" t="s">
        <v>5352</v>
      </c>
      <c r="DG62" t="s">
        <v>5421</v>
      </c>
      <c r="DH62" t="s">
        <v>5423</v>
      </c>
      <c r="DI62" t="s">
        <v>23</v>
      </c>
    </row>
    <row r="63" spans="104:113">
      <c r="DA63">
        <v>6</v>
      </c>
      <c r="DB63">
        <v>207</v>
      </c>
      <c r="DF63" s="225">
        <f t="shared" ref="DF63:DF71" si="18">DC63/8.76</f>
        <v>0</v>
      </c>
      <c r="DG63" s="341"/>
      <c r="DI63" t="s">
        <v>5369</v>
      </c>
    </row>
    <row r="64" spans="104:113">
      <c r="DA64">
        <v>3</v>
      </c>
      <c r="DB64">
        <v>135</v>
      </c>
      <c r="DF64" s="225">
        <f t="shared" si="18"/>
        <v>0</v>
      </c>
      <c r="DG64" s="341"/>
      <c r="DI64" t="s">
        <v>5370</v>
      </c>
    </row>
    <row r="65" spans="104:114">
      <c r="DA65">
        <v>2.5</v>
      </c>
      <c r="DB65">
        <v>144</v>
      </c>
      <c r="DF65" s="225">
        <f t="shared" si="18"/>
        <v>0</v>
      </c>
      <c r="DG65" s="341"/>
      <c r="DI65" t="s">
        <v>5371</v>
      </c>
    </row>
    <row r="66" spans="104:114">
      <c r="DA66">
        <v>3</v>
      </c>
      <c r="DB66">
        <v>177.1</v>
      </c>
      <c r="DC66">
        <v>41</v>
      </c>
      <c r="DF66" s="225">
        <f t="shared" si="18"/>
        <v>4.6803652968036529</v>
      </c>
      <c r="DG66" s="341">
        <f>DF66/DB66</f>
        <v>2.6427810823284319E-2</v>
      </c>
      <c r="DH66">
        <f t="shared" ref="DH66:DH70" si="19">DA66/DC66*1000</f>
        <v>73.170731707317074</v>
      </c>
      <c r="DI66" t="s">
        <v>5372</v>
      </c>
    </row>
    <row r="67" spans="104:114">
      <c r="DA67">
        <v>13</v>
      </c>
      <c r="DB67">
        <v>900</v>
      </c>
      <c r="DC67">
        <f t="shared" ref="DC67:DC68" si="20">DG67*DB67*8760/1000</f>
        <v>3942</v>
      </c>
      <c r="DF67" s="225">
        <f t="shared" si="18"/>
        <v>450</v>
      </c>
      <c r="DG67" s="341">
        <v>0.5</v>
      </c>
      <c r="DH67" s="338">
        <f t="shared" si="19"/>
        <v>3.2978183663115166</v>
      </c>
      <c r="DI67" t="s">
        <v>5373</v>
      </c>
      <c r="DJ67" t="s">
        <v>5484</v>
      </c>
    </row>
    <row r="68" spans="104:114">
      <c r="DA68">
        <v>13</v>
      </c>
      <c r="DB68">
        <v>497</v>
      </c>
      <c r="DC68">
        <f t="shared" si="20"/>
        <v>2176.86</v>
      </c>
      <c r="DF68" s="225">
        <f t="shared" si="18"/>
        <v>248.50000000000003</v>
      </c>
      <c r="DG68" s="341">
        <v>0.5</v>
      </c>
      <c r="DH68" s="338">
        <f t="shared" si="19"/>
        <v>5.9719044862784001</v>
      </c>
      <c r="DI68" t="s">
        <v>5374</v>
      </c>
      <c r="DJ68" t="s">
        <v>5484</v>
      </c>
    </row>
    <row r="69" spans="104:114">
      <c r="DA69">
        <v>15</v>
      </c>
      <c r="DB69">
        <v>350</v>
      </c>
      <c r="DC69">
        <f>DG69*DB69*8760/1000</f>
        <v>1533</v>
      </c>
      <c r="DF69" s="225">
        <f t="shared" si="18"/>
        <v>175</v>
      </c>
      <c r="DG69" s="341">
        <v>0.5</v>
      </c>
      <c r="DH69" s="338">
        <f t="shared" si="19"/>
        <v>9.7847358121330714</v>
      </c>
      <c r="DI69" t="s">
        <v>5375</v>
      </c>
      <c r="DJ69" t="s">
        <v>5484</v>
      </c>
    </row>
    <row r="70" spans="104:114">
      <c r="DA70">
        <v>13</v>
      </c>
      <c r="DB70">
        <v>396</v>
      </c>
      <c r="DC70">
        <v>1750</v>
      </c>
      <c r="DF70" s="225">
        <f t="shared" si="18"/>
        <v>199.77168949771689</v>
      </c>
      <c r="DG70" s="341">
        <f>DF70/DB70</f>
        <v>0.50447396337807293</v>
      </c>
      <c r="DH70" s="338">
        <f t="shared" si="19"/>
        <v>7.4285714285714288</v>
      </c>
      <c r="DI70" t="s">
        <v>5376</v>
      </c>
    </row>
    <row r="71" spans="104:114">
      <c r="DA71">
        <v>15</v>
      </c>
      <c r="DB71">
        <v>302.39999999999998</v>
      </c>
      <c r="DF71" s="225">
        <f t="shared" si="18"/>
        <v>0</v>
      </c>
      <c r="DG71" s="341"/>
      <c r="DI71" t="s">
        <v>5377</v>
      </c>
    </row>
    <row r="72" spans="104:114">
      <c r="DA72" t="s">
        <v>5425</v>
      </c>
      <c r="DH72" s="218">
        <f>AVERAGE(DH67:DH71)</f>
        <v>6.6207575233236042</v>
      </c>
    </row>
    <row r="74" spans="104:114">
      <c r="CZ74" s="1" t="s">
        <v>5323</v>
      </c>
      <c r="DA74" t="s">
        <v>3479</v>
      </c>
      <c r="DB74" t="s">
        <v>5341</v>
      </c>
      <c r="DC74" t="s">
        <v>5343</v>
      </c>
      <c r="DD74" t="s">
        <v>5342</v>
      </c>
      <c r="DE74" t="s">
        <v>5344</v>
      </c>
      <c r="DF74" t="s">
        <v>5352</v>
      </c>
      <c r="DG74" s="341" t="s">
        <v>5420</v>
      </c>
      <c r="DH74" t="s">
        <v>5423</v>
      </c>
      <c r="DI74" t="s">
        <v>23</v>
      </c>
    </row>
    <row r="75" spans="104:114">
      <c r="DA75">
        <v>12</v>
      </c>
      <c r="DB75">
        <v>1060</v>
      </c>
      <c r="DC75">
        <v>5831356</v>
      </c>
      <c r="DF75" s="225">
        <f>DC75/8760</f>
        <v>665.67990867579908</v>
      </c>
      <c r="DG75" s="341"/>
      <c r="DH75" s="338">
        <f t="shared" ref="DH75" si="21">DA75/DC75*1000</f>
        <v>2.0578404062451343E-3</v>
      </c>
      <c r="DI75" t="s">
        <v>5366</v>
      </c>
    </row>
    <row r="76" spans="104:114">
      <c r="DA76">
        <v>11</v>
      </c>
      <c r="DB76">
        <v>1046</v>
      </c>
      <c r="DF76" s="225">
        <f t="shared" ref="DF76:DF78" si="22">DC76/8.76</f>
        <v>0</v>
      </c>
      <c r="DG76" s="341"/>
      <c r="DI76" t="s">
        <v>5367</v>
      </c>
    </row>
    <row r="77" spans="104:114">
      <c r="DA77">
        <v>8</v>
      </c>
      <c r="DB77">
        <v>910</v>
      </c>
      <c r="DF77" s="225">
        <f t="shared" si="22"/>
        <v>0</v>
      </c>
      <c r="DG77" s="341"/>
      <c r="DI77" t="s">
        <v>5368</v>
      </c>
    </row>
    <row r="78" spans="104:114">
      <c r="DA78">
        <v>5</v>
      </c>
      <c r="DB78">
        <v>7.2</v>
      </c>
      <c r="DC78">
        <v>41</v>
      </c>
      <c r="DF78" s="225">
        <f t="shared" si="22"/>
        <v>4.6803652968036529</v>
      </c>
      <c r="DG78" s="341">
        <f>DF78/DB78</f>
        <v>0.65005073566717397</v>
      </c>
      <c r="DH78" s="338">
        <f t="shared" ref="DH78:DH80" si="23">DA78/DC78*1000</f>
        <v>121.95121951219512</v>
      </c>
      <c r="DI78" t="s">
        <v>5386</v>
      </c>
    </row>
    <row r="79" spans="104:114">
      <c r="DA79">
        <v>2</v>
      </c>
      <c r="DB79">
        <v>4.2</v>
      </c>
      <c r="DC79">
        <v>22</v>
      </c>
      <c r="DF79">
        <v>2.5</v>
      </c>
      <c r="DG79" s="341">
        <f>DF79/DB79</f>
        <v>0.59523809523809523</v>
      </c>
      <c r="DH79" s="338">
        <f t="shared" si="23"/>
        <v>90.909090909090907</v>
      </c>
      <c r="DI79" t="s">
        <v>5387</v>
      </c>
    </row>
    <row r="80" spans="104:114">
      <c r="DA80">
        <v>8</v>
      </c>
      <c r="DB80">
        <v>5</v>
      </c>
      <c r="DC80">
        <v>28</v>
      </c>
      <c r="DF80">
        <v>3.2</v>
      </c>
      <c r="DG80" s="341">
        <f>DF80/DB80</f>
        <v>0.64</v>
      </c>
      <c r="DH80" s="338">
        <f t="shared" si="23"/>
        <v>285.71428571428572</v>
      </c>
      <c r="DI80" t="s">
        <v>5389</v>
      </c>
    </row>
    <row r="81" spans="104:113">
      <c r="DA81" t="s">
        <v>5425</v>
      </c>
      <c r="DH81" s="218">
        <f>AVERAGE(DH75:DH80)</f>
        <v>124.6441634939945</v>
      </c>
    </row>
    <row r="83" spans="104:113">
      <c r="CZ83" s="1" t="s">
        <v>5340</v>
      </c>
      <c r="DA83" t="s">
        <v>3479</v>
      </c>
      <c r="DB83" t="s">
        <v>5341</v>
      </c>
      <c r="DC83" t="s">
        <v>5343</v>
      </c>
      <c r="DD83" t="s">
        <v>5342</v>
      </c>
      <c r="DE83" t="s">
        <v>5344</v>
      </c>
      <c r="DF83" t="s">
        <v>5352</v>
      </c>
      <c r="DG83" t="s">
        <v>5421</v>
      </c>
      <c r="DH83" t="s">
        <v>5423</v>
      </c>
      <c r="DI83" t="s">
        <v>23</v>
      </c>
    </row>
    <row r="84" spans="104:113">
      <c r="DA84">
        <v>4</v>
      </c>
      <c r="DB84">
        <v>42</v>
      </c>
      <c r="DD84">
        <v>22</v>
      </c>
      <c r="DG84" s="341"/>
      <c r="DI84" t="s">
        <v>5350</v>
      </c>
    </row>
    <row r="85" spans="104:113">
      <c r="DA85">
        <v>4</v>
      </c>
      <c r="DB85">
        <v>4.8</v>
      </c>
      <c r="DD85">
        <v>8</v>
      </c>
      <c r="DG85" s="341"/>
      <c r="DI85" t="s">
        <v>5349</v>
      </c>
    </row>
    <row r="86" spans="104:113">
      <c r="DA86">
        <v>3</v>
      </c>
      <c r="DB86">
        <v>3.36</v>
      </c>
      <c r="DD86">
        <v>70</v>
      </c>
      <c r="DG86" s="341"/>
      <c r="DI86" t="s">
        <v>5348</v>
      </c>
    </row>
    <row r="87" spans="104:113">
      <c r="DA87">
        <v>2</v>
      </c>
      <c r="DD87">
        <v>5</v>
      </c>
      <c r="DG87" s="341"/>
      <c r="DI87" t="s">
        <v>5347</v>
      </c>
    </row>
    <row r="88" spans="104:113">
      <c r="DA88">
        <v>3</v>
      </c>
      <c r="DB88">
        <v>3</v>
      </c>
      <c r="DC88">
        <v>15.3</v>
      </c>
      <c r="DE88">
        <v>7</v>
      </c>
      <c r="DF88" s="225">
        <f t="shared" ref="DF88:DF89" si="24">DC88/8.76</f>
        <v>1.7465753424657535</v>
      </c>
      <c r="DG88" s="341">
        <f>DF88/DB88</f>
        <v>0.5821917808219178</v>
      </c>
      <c r="DH88" s="338">
        <f>1000/(DC88+DE88)</f>
        <v>44.843049327354258</v>
      </c>
      <c r="DI88" t="s">
        <v>5339</v>
      </c>
    </row>
    <row r="89" spans="104:113">
      <c r="DB89">
        <v>0.23</v>
      </c>
      <c r="DC89">
        <v>0.45</v>
      </c>
      <c r="DE89">
        <v>20</v>
      </c>
      <c r="DF89" s="225">
        <f t="shared" si="24"/>
        <v>5.1369863013698634E-2</v>
      </c>
      <c r="DG89" s="341">
        <f>DF89/DB89</f>
        <v>0.22334723049434188</v>
      </c>
      <c r="DH89" s="338">
        <f>(DC89+DE89)</f>
        <v>20.45</v>
      </c>
      <c r="DI89" t="s">
        <v>5390</v>
      </c>
    </row>
    <row r="90" spans="104:113">
      <c r="DA90" t="s">
        <v>5425</v>
      </c>
      <c r="DH90" s="218">
        <f>AVERAGE(DH88:DH89)</f>
        <v>32.646524663677127</v>
      </c>
    </row>
    <row r="92" spans="104:113">
      <c r="CZ92" s="1" t="s">
        <v>5364</v>
      </c>
      <c r="DA92" t="s">
        <v>3479</v>
      </c>
      <c r="DB92" t="s">
        <v>5341</v>
      </c>
      <c r="DC92" t="s">
        <v>5343</v>
      </c>
      <c r="DD92" t="s">
        <v>5342</v>
      </c>
      <c r="DE92" t="s">
        <v>5344</v>
      </c>
      <c r="DF92" t="s">
        <v>5352</v>
      </c>
      <c r="DG92" t="s">
        <v>5421</v>
      </c>
      <c r="DH92" t="s">
        <v>5423</v>
      </c>
      <c r="DI92" t="s">
        <v>23</v>
      </c>
    </row>
    <row r="93" spans="104:113">
      <c r="DB93">
        <v>20</v>
      </c>
      <c r="DD93">
        <v>164</v>
      </c>
      <c r="DG93" s="341"/>
      <c r="DI93" t="s">
        <v>5391</v>
      </c>
    </row>
    <row r="94" spans="104:113">
      <c r="DB94">
        <v>5.0999999999999996</v>
      </c>
      <c r="DD94">
        <v>10</v>
      </c>
      <c r="DG94" s="341"/>
      <c r="DI94" t="s">
        <v>5392</v>
      </c>
    </row>
    <row r="95" spans="104:113">
      <c r="DB95">
        <v>2.6</v>
      </c>
      <c r="DG95" s="341"/>
      <c r="DI95" t="s">
        <v>5393</v>
      </c>
    </row>
    <row r="96" spans="104:113">
      <c r="DB96">
        <v>20</v>
      </c>
      <c r="DD96">
        <v>30</v>
      </c>
      <c r="DG96" s="341"/>
      <c r="DI96" t="s">
        <v>5396</v>
      </c>
    </row>
    <row r="97" spans="105:113">
      <c r="DB97">
        <v>20</v>
      </c>
      <c r="DG97" s="341"/>
      <c r="DI97" t="s">
        <v>5397</v>
      </c>
    </row>
    <row r="98" spans="105:113">
      <c r="DA98">
        <v>1</v>
      </c>
      <c r="DB98">
        <v>2.8</v>
      </c>
      <c r="DD98">
        <v>3.5</v>
      </c>
      <c r="DG98" s="341"/>
      <c r="DI98" t="s">
        <v>5398</v>
      </c>
    </row>
    <row r="99" spans="105:113">
      <c r="DB99">
        <v>5</v>
      </c>
      <c r="DD99">
        <v>20</v>
      </c>
      <c r="DI99" t="s">
        <v>5399</v>
      </c>
    </row>
    <row r="100" spans="105:113">
      <c r="DB100">
        <v>5</v>
      </c>
      <c r="DC100">
        <v>28</v>
      </c>
      <c r="DD100">
        <v>30</v>
      </c>
      <c r="DE100">
        <v>100</v>
      </c>
      <c r="DF100" s="225">
        <f t="shared" ref="DF100" si="25">DC100/8.76</f>
        <v>3.1963470319634704</v>
      </c>
      <c r="DG100" s="341">
        <f>DF100/DB100</f>
        <v>0.63926940639269403</v>
      </c>
      <c r="DH100" s="338">
        <f>1000/(DC100+DE100)</f>
        <v>7.8125</v>
      </c>
      <c r="DI100" t="s">
        <v>5400</v>
      </c>
    </row>
    <row r="101" spans="105:113">
      <c r="DA101" t="s">
        <v>5425</v>
      </c>
      <c r="DH101" s="218">
        <f>DH100</f>
        <v>7.8125</v>
      </c>
    </row>
  </sheetData>
  <phoneticPr fontId="15" type="noConversion"/>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559E0-2AB4-7948-9464-EFAF5D5A8FE3}">
  <sheetPr>
    <tabColor rgb="FFFF0000"/>
  </sheetPr>
  <dimension ref="A1:H1234"/>
  <sheetViews>
    <sheetView tabSelected="1" workbookViewId="0">
      <pane ySplit="1" topLeftCell="A225" activePane="bottomLeft" state="frozen"/>
      <selection pane="bottomLeft" activeCell="F241" sqref="F241"/>
    </sheetView>
  </sheetViews>
  <sheetFormatPr baseColWidth="10" defaultRowHeight="16"/>
  <cols>
    <col min="1" max="1" width="8.33203125" bestFit="1" customWidth="1"/>
    <col min="3" max="3" width="86.83203125" bestFit="1" customWidth="1"/>
    <col min="4" max="4" width="12.1640625" bestFit="1" customWidth="1"/>
  </cols>
  <sheetData>
    <row r="1" spans="1:7">
      <c r="A1" s="288" t="s">
        <v>1348</v>
      </c>
      <c r="B1" s="288" t="s">
        <v>1130</v>
      </c>
      <c r="C1" s="288" t="s">
        <v>0</v>
      </c>
      <c r="D1" s="288" t="s">
        <v>22</v>
      </c>
      <c r="E1" s="288" t="s">
        <v>1</v>
      </c>
      <c r="F1" s="288" t="s">
        <v>23</v>
      </c>
      <c r="G1" s="288" t="s">
        <v>280</v>
      </c>
    </row>
    <row r="2" spans="1:7">
      <c r="A2" s="224">
        <f t="shared" ref="A2:A10" si="0">ROW(1:1)</f>
        <v>1</v>
      </c>
      <c r="B2" s="224" t="s">
        <v>1304</v>
      </c>
      <c r="C2" s="224" t="s">
        <v>1447</v>
      </c>
      <c r="D2" s="224">
        <v>2200656</v>
      </c>
      <c r="E2" s="224" t="s">
        <v>1301</v>
      </c>
      <c r="F2" s="224" t="s">
        <v>1379</v>
      </c>
      <c r="G2" s="224" t="s">
        <v>1652</v>
      </c>
    </row>
    <row r="3" spans="1:7">
      <c r="A3" s="224">
        <f t="shared" si="0"/>
        <v>2</v>
      </c>
      <c r="B3" s="224" t="s">
        <v>1304</v>
      </c>
      <c r="C3" s="224" t="s">
        <v>1448</v>
      </c>
      <c r="D3" s="224">
        <v>0.14799999999999999</v>
      </c>
      <c r="E3" s="224" t="s">
        <v>56</v>
      </c>
      <c r="F3" s="224" t="s">
        <v>1379</v>
      </c>
      <c r="G3" s="224" t="s">
        <v>1652</v>
      </c>
    </row>
    <row r="4" spans="1:7">
      <c r="A4" s="224">
        <f t="shared" si="0"/>
        <v>3</v>
      </c>
      <c r="B4" s="224" t="s">
        <v>1304</v>
      </c>
      <c r="C4" s="224" t="s">
        <v>1449</v>
      </c>
      <c r="D4" s="224">
        <v>2045435</v>
      </c>
      <c r="E4" s="224" t="s">
        <v>1301</v>
      </c>
      <c r="F4" s="224" t="s">
        <v>1379</v>
      </c>
      <c r="G4" s="224" t="s">
        <v>1652</v>
      </c>
    </row>
    <row r="5" spans="1:7">
      <c r="A5" s="224">
        <f t="shared" si="0"/>
        <v>4</v>
      </c>
      <c r="B5" s="224" t="s">
        <v>1304</v>
      </c>
      <c r="C5" s="224" t="s">
        <v>1450</v>
      </c>
      <c r="D5" s="224">
        <v>0.13800000000000001</v>
      </c>
      <c r="E5" s="224" t="s">
        <v>56</v>
      </c>
      <c r="F5" s="224" t="s">
        <v>1379</v>
      </c>
      <c r="G5" s="224" t="s">
        <v>1652</v>
      </c>
    </row>
    <row r="6" spans="1:7">
      <c r="A6" s="224">
        <f t="shared" si="0"/>
        <v>5</v>
      </c>
      <c r="B6" s="224" t="s">
        <v>1304</v>
      </c>
      <c r="C6" s="224" t="s">
        <v>1451</v>
      </c>
      <c r="D6" s="224">
        <v>1476720</v>
      </c>
      <c r="E6" s="224" t="s">
        <v>1301</v>
      </c>
      <c r="F6" s="224" t="s">
        <v>1379</v>
      </c>
      <c r="G6" s="224" t="s">
        <v>1652</v>
      </c>
    </row>
    <row r="7" spans="1:7">
      <c r="A7" s="224">
        <f t="shared" si="0"/>
        <v>6</v>
      </c>
      <c r="B7" s="224" t="s">
        <v>1304</v>
      </c>
      <c r="C7" s="224" t="s">
        <v>1452</v>
      </c>
      <c r="D7" s="224">
        <v>9.9000000000000005E-2</v>
      </c>
      <c r="E7" s="224" t="s">
        <v>56</v>
      </c>
      <c r="F7" s="224" t="s">
        <v>1379</v>
      </c>
      <c r="G7" s="224" t="s">
        <v>1652</v>
      </c>
    </row>
    <row r="8" spans="1:7">
      <c r="A8" s="224">
        <f t="shared" si="0"/>
        <v>7</v>
      </c>
      <c r="B8" s="224" t="s">
        <v>1304</v>
      </c>
      <c r="C8" s="224" t="s">
        <v>1453</v>
      </c>
      <c r="D8" s="227">
        <v>2357250</v>
      </c>
      <c r="E8" s="224" t="s">
        <v>1301</v>
      </c>
      <c r="F8" s="224" t="s">
        <v>1379</v>
      </c>
      <c r="G8" s="224" t="s">
        <v>1652</v>
      </c>
    </row>
    <row r="9" spans="1:7">
      <c r="A9" s="224">
        <f t="shared" si="0"/>
        <v>8</v>
      </c>
      <c r="B9" s="224" t="s">
        <v>1304</v>
      </c>
      <c r="C9" s="224" t="s">
        <v>1454</v>
      </c>
      <c r="D9" s="224">
        <v>0.158</v>
      </c>
      <c r="E9" s="224" t="s">
        <v>56</v>
      </c>
      <c r="F9" s="224" t="s">
        <v>1379</v>
      </c>
      <c r="G9" s="224" t="s">
        <v>1652</v>
      </c>
    </row>
    <row r="10" spans="1:7">
      <c r="A10" s="224">
        <f t="shared" si="0"/>
        <v>9</v>
      </c>
      <c r="B10" s="224" t="s">
        <v>1304</v>
      </c>
      <c r="C10" s="224" t="s">
        <v>1455</v>
      </c>
      <c r="D10" s="224">
        <v>1940167</v>
      </c>
      <c r="E10" s="224" t="s">
        <v>1301</v>
      </c>
      <c r="F10" s="224" t="s">
        <v>1379</v>
      </c>
      <c r="G10" s="224" t="s">
        <v>1652</v>
      </c>
    </row>
    <row r="11" spans="1:7">
      <c r="A11" s="224">
        <f t="shared" ref="A11:A74" si="1">ROW(10:10)</f>
        <v>10</v>
      </c>
      <c r="B11" s="224" t="s">
        <v>1304</v>
      </c>
      <c r="C11" s="224" t="s">
        <v>1456</v>
      </c>
      <c r="D11" s="224">
        <v>0.13</v>
      </c>
      <c r="E11" s="224" t="s">
        <v>56</v>
      </c>
      <c r="F11" s="224" t="s">
        <v>1379</v>
      </c>
      <c r="G11" s="224" t="s">
        <v>1652</v>
      </c>
    </row>
    <row r="12" spans="1:7">
      <c r="A12" s="224">
        <f t="shared" si="1"/>
        <v>11</v>
      </c>
      <c r="B12" s="224" t="s">
        <v>1304</v>
      </c>
      <c r="C12" s="224" t="s">
        <v>1457</v>
      </c>
      <c r="D12" s="224">
        <v>1585337</v>
      </c>
      <c r="E12" s="224" t="s">
        <v>1301</v>
      </c>
      <c r="F12" s="224" t="s">
        <v>1379</v>
      </c>
      <c r="G12" s="224" t="s">
        <v>1652</v>
      </c>
    </row>
    <row r="13" spans="1:7">
      <c r="A13" s="224">
        <f t="shared" si="1"/>
        <v>12</v>
      </c>
      <c r="B13" s="224" t="s">
        <v>1304</v>
      </c>
      <c r="C13" s="224" t="s">
        <v>1458</v>
      </c>
      <c r="D13" s="224">
        <v>0.107</v>
      </c>
      <c r="E13" s="224" t="s">
        <v>56</v>
      </c>
      <c r="F13" s="224" t="s">
        <v>1379</v>
      </c>
      <c r="G13" s="224" t="s">
        <v>1652</v>
      </c>
    </row>
    <row r="14" spans="1:7">
      <c r="A14" s="224">
        <f t="shared" si="1"/>
        <v>13</v>
      </c>
      <c r="B14" s="224" t="s">
        <v>1304</v>
      </c>
      <c r="C14" s="224" t="s">
        <v>1459</v>
      </c>
      <c r="D14" s="224">
        <v>777809</v>
      </c>
      <c r="E14" s="224" t="s">
        <v>1301</v>
      </c>
      <c r="F14" s="224" t="s">
        <v>1379</v>
      </c>
      <c r="G14" s="224" t="s">
        <v>1652</v>
      </c>
    </row>
    <row r="15" spans="1:7">
      <c r="A15" s="224">
        <f t="shared" si="1"/>
        <v>14</v>
      </c>
      <c r="B15" s="224" t="s">
        <v>1304</v>
      </c>
      <c r="C15" s="224" t="s">
        <v>1460</v>
      </c>
      <c r="D15" s="224">
        <v>5.1999999999999998E-2</v>
      </c>
      <c r="E15" s="224" t="s">
        <v>56</v>
      </c>
      <c r="F15" s="224" t="s">
        <v>1379</v>
      </c>
      <c r="G15" s="224" t="s">
        <v>1652</v>
      </c>
    </row>
    <row r="16" spans="1:7">
      <c r="A16" s="224">
        <f t="shared" si="1"/>
        <v>15</v>
      </c>
      <c r="B16" s="224" t="s">
        <v>1304</v>
      </c>
      <c r="C16" s="224" t="s">
        <v>1461</v>
      </c>
      <c r="D16" s="224">
        <v>1456447</v>
      </c>
      <c r="E16" s="224" t="s">
        <v>1301</v>
      </c>
      <c r="F16" s="224" t="s">
        <v>1379</v>
      </c>
      <c r="G16" s="224" t="s">
        <v>1652</v>
      </c>
    </row>
    <row r="17" spans="1:7">
      <c r="A17" s="224">
        <f t="shared" si="1"/>
        <v>16</v>
      </c>
      <c r="B17" s="224" t="s">
        <v>1304</v>
      </c>
      <c r="C17" s="224" t="s">
        <v>1462</v>
      </c>
      <c r="D17" s="224">
        <v>9.8000000000000004E-2</v>
      </c>
      <c r="E17" s="224" t="s">
        <v>56</v>
      </c>
      <c r="F17" s="224" t="s">
        <v>1379</v>
      </c>
      <c r="G17" s="224" t="s">
        <v>1652</v>
      </c>
    </row>
    <row r="18" spans="1:7">
      <c r="A18" s="224">
        <f t="shared" si="1"/>
        <v>17</v>
      </c>
      <c r="B18" s="224" t="s">
        <v>1304</v>
      </c>
      <c r="C18" s="224" t="s">
        <v>1463</v>
      </c>
      <c r="D18" s="224">
        <v>1044512</v>
      </c>
      <c r="E18" s="224" t="s">
        <v>1301</v>
      </c>
      <c r="F18" s="224" t="s">
        <v>1379</v>
      </c>
      <c r="G18" s="224" t="s">
        <v>1652</v>
      </c>
    </row>
    <row r="19" spans="1:7">
      <c r="A19" s="224">
        <f t="shared" si="1"/>
        <v>18</v>
      </c>
      <c r="B19" s="224" t="s">
        <v>1304</v>
      </c>
      <c r="C19" s="224" t="s">
        <v>1464</v>
      </c>
      <c r="D19" s="224">
        <v>7.0000000000000007E-2</v>
      </c>
      <c r="E19" s="224" t="s">
        <v>56</v>
      </c>
      <c r="F19" s="224" t="s">
        <v>1379</v>
      </c>
      <c r="G19" s="224" t="s">
        <v>1652</v>
      </c>
    </row>
    <row r="20" spans="1:7">
      <c r="A20" s="224">
        <f t="shared" si="1"/>
        <v>19</v>
      </c>
      <c r="B20" s="224" t="s">
        <v>1304</v>
      </c>
      <c r="C20" s="224" t="s">
        <v>1465</v>
      </c>
      <c r="D20" s="224">
        <v>14884333</v>
      </c>
      <c r="E20" s="224" t="s">
        <v>1301</v>
      </c>
      <c r="F20" s="224" t="s">
        <v>1379</v>
      </c>
      <c r="G20" s="224" t="s">
        <v>1652</v>
      </c>
    </row>
    <row r="21" spans="1:7">
      <c r="A21" s="224">
        <f t="shared" si="1"/>
        <v>20</v>
      </c>
      <c r="B21" s="224" t="s">
        <v>1304</v>
      </c>
      <c r="C21" s="224" t="s">
        <v>1466</v>
      </c>
      <c r="D21" s="224">
        <v>1</v>
      </c>
      <c r="E21" s="224" t="s">
        <v>56</v>
      </c>
      <c r="F21" s="224" t="s">
        <v>1379</v>
      </c>
      <c r="G21" s="224" t="s">
        <v>1652</v>
      </c>
    </row>
    <row r="22" spans="1:7">
      <c r="A22" s="224">
        <f t="shared" si="1"/>
        <v>21</v>
      </c>
      <c r="B22" s="224" t="s">
        <v>1304</v>
      </c>
      <c r="C22" s="224" t="s">
        <v>1408</v>
      </c>
      <c r="D22" s="224">
        <v>501102</v>
      </c>
      <c r="E22" s="224" t="s">
        <v>1301</v>
      </c>
      <c r="F22" s="224" t="s">
        <v>1379</v>
      </c>
      <c r="G22" s="224" t="s">
        <v>1652</v>
      </c>
    </row>
    <row r="23" spans="1:7">
      <c r="A23" s="224">
        <f t="shared" si="1"/>
        <v>22</v>
      </c>
      <c r="B23" s="224" t="s">
        <v>1304</v>
      </c>
      <c r="C23" s="224" t="s">
        <v>1409</v>
      </c>
      <c r="D23" s="224">
        <v>0.185</v>
      </c>
      <c r="E23" s="224" t="s">
        <v>56</v>
      </c>
      <c r="F23" s="224" t="s">
        <v>1379</v>
      </c>
      <c r="G23" s="224" t="s">
        <v>1652</v>
      </c>
    </row>
    <row r="24" spans="1:7">
      <c r="A24" s="224">
        <f t="shared" si="1"/>
        <v>23</v>
      </c>
      <c r="B24" s="224" t="s">
        <v>1304</v>
      </c>
      <c r="C24" s="224" t="s">
        <v>1410</v>
      </c>
      <c r="D24" s="224">
        <v>329602</v>
      </c>
      <c r="E24" s="224" t="s">
        <v>1301</v>
      </c>
      <c r="F24" s="224" t="s">
        <v>1379</v>
      </c>
      <c r="G24" s="224" t="s">
        <v>1652</v>
      </c>
    </row>
    <row r="25" spans="1:7">
      <c r="A25" s="224">
        <f t="shared" si="1"/>
        <v>24</v>
      </c>
      <c r="B25" s="224" t="s">
        <v>1304</v>
      </c>
      <c r="C25" s="224" t="s">
        <v>1411</v>
      </c>
      <c r="D25" s="224">
        <v>0.122</v>
      </c>
      <c r="E25" s="224" t="s">
        <v>56</v>
      </c>
      <c r="F25" s="224" t="s">
        <v>1379</v>
      </c>
      <c r="G25" s="224" t="s">
        <v>1652</v>
      </c>
    </row>
    <row r="26" spans="1:7">
      <c r="A26" s="224">
        <f t="shared" si="1"/>
        <v>25</v>
      </c>
      <c r="B26" s="224" t="s">
        <v>1304</v>
      </c>
      <c r="C26" s="224" t="s">
        <v>1412</v>
      </c>
      <c r="D26" s="224">
        <v>318743</v>
      </c>
      <c r="E26" s="224" t="s">
        <v>1301</v>
      </c>
      <c r="F26" s="224" t="s">
        <v>1379</v>
      </c>
      <c r="G26" s="224" t="s">
        <v>1652</v>
      </c>
    </row>
    <row r="27" spans="1:7">
      <c r="A27" s="224">
        <f t="shared" si="1"/>
        <v>26</v>
      </c>
      <c r="B27" s="224" t="s">
        <v>1304</v>
      </c>
      <c r="C27" s="224" t="s">
        <v>1413</v>
      </c>
      <c r="D27" s="224">
        <v>0.11799999999999999</v>
      </c>
      <c r="E27" s="224" t="s">
        <v>56</v>
      </c>
      <c r="F27" s="224" t="s">
        <v>1379</v>
      </c>
      <c r="G27" s="224" t="s">
        <v>1652</v>
      </c>
    </row>
    <row r="28" spans="1:7">
      <c r="A28" s="224">
        <f t="shared" si="1"/>
        <v>27</v>
      </c>
      <c r="B28" s="224" t="s">
        <v>1304</v>
      </c>
      <c r="C28" s="224" t="s">
        <v>1414</v>
      </c>
      <c r="D28" s="224">
        <v>455859</v>
      </c>
      <c r="E28" s="224" t="s">
        <v>1301</v>
      </c>
      <c r="F28" s="224" t="s">
        <v>1379</v>
      </c>
      <c r="G28" s="224" t="s">
        <v>1652</v>
      </c>
    </row>
    <row r="29" spans="1:7">
      <c r="A29" s="224">
        <f t="shared" si="1"/>
        <v>28</v>
      </c>
      <c r="B29" s="224" t="s">
        <v>1304</v>
      </c>
      <c r="C29" s="224" t="s">
        <v>1415</v>
      </c>
      <c r="D29" s="224">
        <v>0.16800000000000001</v>
      </c>
      <c r="E29" s="224" t="s">
        <v>56</v>
      </c>
      <c r="F29" s="224" t="s">
        <v>1379</v>
      </c>
      <c r="G29" s="224" t="s">
        <v>1652</v>
      </c>
    </row>
    <row r="30" spans="1:7">
      <c r="A30" s="224">
        <f t="shared" si="1"/>
        <v>29</v>
      </c>
      <c r="B30" s="224" t="s">
        <v>1304</v>
      </c>
      <c r="C30" s="224" t="s">
        <v>1416</v>
      </c>
      <c r="D30" s="224">
        <v>340280</v>
      </c>
      <c r="E30" s="224" t="s">
        <v>1301</v>
      </c>
      <c r="F30" s="224" t="s">
        <v>1379</v>
      </c>
      <c r="G30" s="224" t="s">
        <v>1652</v>
      </c>
    </row>
    <row r="31" spans="1:7">
      <c r="A31" s="224">
        <f t="shared" si="1"/>
        <v>30</v>
      </c>
      <c r="B31" s="224" t="s">
        <v>1304</v>
      </c>
      <c r="C31" s="224" t="s">
        <v>1417</v>
      </c>
      <c r="D31" s="224">
        <v>0.126</v>
      </c>
      <c r="E31" s="224" t="s">
        <v>56</v>
      </c>
      <c r="F31" s="224" t="s">
        <v>1379</v>
      </c>
      <c r="G31" s="224" t="s">
        <v>1652</v>
      </c>
    </row>
    <row r="32" spans="1:7">
      <c r="A32" s="224">
        <f t="shared" si="1"/>
        <v>31</v>
      </c>
      <c r="B32" s="224" t="s">
        <v>1304</v>
      </c>
      <c r="C32" s="224" t="s">
        <v>1418</v>
      </c>
      <c r="D32" s="224">
        <v>292086</v>
      </c>
      <c r="E32" s="224" t="s">
        <v>1301</v>
      </c>
      <c r="F32" s="224" t="s">
        <v>1379</v>
      </c>
      <c r="G32" s="224" t="s">
        <v>1652</v>
      </c>
    </row>
    <row r="33" spans="1:7">
      <c r="A33" s="224">
        <f t="shared" si="1"/>
        <v>32</v>
      </c>
      <c r="B33" s="224" t="s">
        <v>1304</v>
      </c>
      <c r="C33" s="224" t="s">
        <v>1419</v>
      </c>
      <c r="D33" s="224">
        <v>0.108</v>
      </c>
      <c r="E33" s="224" t="s">
        <v>56</v>
      </c>
      <c r="F33" s="224" t="s">
        <v>1379</v>
      </c>
      <c r="G33" s="224" t="s">
        <v>1652</v>
      </c>
    </row>
    <row r="34" spans="1:7">
      <c r="A34" s="224">
        <f t="shared" si="1"/>
        <v>33</v>
      </c>
      <c r="B34" s="224" t="s">
        <v>1304</v>
      </c>
      <c r="C34" s="224" t="s">
        <v>1420</v>
      </c>
      <c r="D34" s="224">
        <v>131304</v>
      </c>
      <c r="E34" s="224" t="s">
        <v>1301</v>
      </c>
      <c r="F34" s="224" t="s">
        <v>1379</v>
      </c>
      <c r="G34" s="224" t="s">
        <v>1652</v>
      </c>
    </row>
    <row r="35" spans="1:7">
      <c r="A35" s="224">
        <f t="shared" si="1"/>
        <v>34</v>
      </c>
      <c r="B35" s="224" t="s">
        <v>1304</v>
      </c>
      <c r="C35" s="224" t="s">
        <v>1421</v>
      </c>
      <c r="D35" s="224">
        <v>4.9000000000000002E-2</v>
      </c>
      <c r="E35" s="224" t="s">
        <v>56</v>
      </c>
      <c r="F35" s="224" t="s">
        <v>1379</v>
      </c>
      <c r="G35" s="224" t="s">
        <v>1652</v>
      </c>
    </row>
    <row r="36" spans="1:7">
      <c r="A36" s="224">
        <f t="shared" si="1"/>
        <v>35</v>
      </c>
      <c r="B36" s="224" t="s">
        <v>1304</v>
      </c>
      <c r="C36" s="224" t="s">
        <v>1422</v>
      </c>
      <c r="D36" s="224">
        <v>245208</v>
      </c>
      <c r="E36" s="224" t="s">
        <v>1301</v>
      </c>
      <c r="F36" s="224" t="s">
        <v>1379</v>
      </c>
      <c r="G36" s="224" t="s">
        <v>1652</v>
      </c>
    </row>
    <row r="37" spans="1:7">
      <c r="A37" s="224">
        <f t="shared" si="1"/>
        <v>36</v>
      </c>
      <c r="B37" s="224" t="s">
        <v>1304</v>
      </c>
      <c r="C37" s="224" t="s">
        <v>1423</v>
      </c>
      <c r="D37" s="224">
        <v>0.09</v>
      </c>
      <c r="E37" s="224" t="s">
        <v>56</v>
      </c>
      <c r="F37" s="224" t="s">
        <v>1379</v>
      </c>
      <c r="G37" s="224" t="s">
        <v>1652</v>
      </c>
    </row>
    <row r="38" spans="1:7">
      <c r="A38" s="224">
        <f t="shared" si="1"/>
        <v>37</v>
      </c>
      <c r="B38" s="224" t="s">
        <v>1304</v>
      </c>
      <c r="C38" s="224" t="s">
        <v>1424</v>
      </c>
      <c r="D38" s="224">
        <v>92664</v>
      </c>
      <c r="E38" s="224" t="s">
        <v>1301</v>
      </c>
      <c r="F38" s="224" t="s">
        <v>1379</v>
      </c>
      <c r="G38" s="224" t="s">
        <v>1652</v>
      </c>
    </row>
    <row r="39" spans="1:7">
      <c r="A39" s="224">
        <f t="shared" si="1"/>
        <v>38</v>
      </c>
      <c r="B39" s="224" t="s">
        <v>1304</v>
      </c>
      <c r="C39" s="224" t="s">
        <v>1425</v>
      </c>
      <c r="D39" s="224">
        <v>3.4000000000000002E-2</v>
      </c>
      <c r="E39" s="224" t="s">
        <v>56</v>
      </c>
      <c r="F39" s="224" t="s">
        <v>1379</v>
      </c>
      <c r="G39" s="224" t="s">
        <v>1652</v>
      </c>
    </row>
    <row r="40" spans="1:7">
      <c r="A40" s="224">
        <f t="shared" si="1"/>
        <v>39</v>
      </c>
      <c r="B40" s="224" t="s">
        <v>1304</v>
      </c>
      <c r="C40" s="224" t="s">
        <v>1426</v>
      </c>
      <c r="D40" s="224">
        <v>2706848</v>
      </c>
      <c r="E40" s="224" t="s">
        <v>1301</v>
      </c>
      <c r="F40" s="224" t="s">
        <v>1379</v>
      </c>
      <c r="G40" s="224" t="s">
        <v>1652</v>
      </c>
    </row>
    <row r="41" spans="1:7">
      <c r="A41" s="224">
        <f t="shared" si="1"/>
        <v>40</v>
      </c>
      <c r="B41" s="224" t="s">
        <v>1304</v>
      </c>
      <c r="C41" s="224" t="s">
        <v>1427</v>
      </c>
      <c r="D41" s="224">
        <v>1</v>
      </c>
      <c r="E41" s="224" t="s">
        <v>56</v>
      </c>
      <c r="F41" s="224" t="s">
        <v>1379</v>
      </c>
      <c r="G41" s="224" t="s">
        <v>1652</v>
      </c>
    </row>
    <row r="42" spans="1:7">
      <c r="A42" s="224">
        <f t="shared" si="1"/>
        <v>41</v>
      </c>
      <c r="B42" s="224" t="s">
        <v>1304</v>
      </c>
      <c r="C42" s="224" t="s">
        <v>1634</v>
      </c>
      <c r="D42" s="393">
        <v>0.18547257008214652</v>
      </c>
      <c r="E42" s="224" t="s">
        <v>56</v>
      </c>
      <c r="F42" s="224" t="s">
        <v>1379</v>
      </c>
      <c r="G42" s="224" t="s">
        <v>1653</v>
      </c>
    </row>
    <row r="43" spans="1:7">
      <c r="A43" s="224">
        <f t="shared" si="1"/>
        <v>42</v>
      </c>
      <c r="B43" s="224" t="s">
        <v>1304</v>
      </c>
      <c r="C43" s="224" t="s">
        <v>1635</v>
      </c>
      <c r="D43" s="393">
        <v>0.81452742991785354</v>
      </c>
      <c r="E43" s="224" t="s">
        <v>56</v>
      </c>
      <c r="F43" s="224" t="s">
        <v>1379</v>
      </c>
      <c r="G43" s="224" t="s">
        <v>1653</v>
      </c>
    </row>
    <row r="44" spans="1:7">
      <c r="A44" s="224">
        <f t="shared" si="1"/>
        <v>43</v>
      </c>
      <c r="B44" s="224" t="s">
        <v>1304</v>
      </c>
      <c r="C44" s="224" t="s">
        <v>1636</v>
      </c>
      <c r="D44" s="393">
        <v>0.13877762746433003</v>
      </c>
      <c r="E44" s="224" t="s">
        <v>56</v>
      </c>
      <c r="F44" s="224" t="s">
        <v>1379</v>
      </c>
      <c r="G44" s="224" t="s">
        <v>1653</v>
      </c>
    </row>
    <row r="45" spans="1:7">
      <c r="A45" s="224">
        <f t="shared" si="1"/>
        <v>44</v>
      </c>
      <c r="B45" s="224" t="s">
        <v>1304</v>
      </c>
      <c r="C45" s="224" t="s">
        <v>1637</v>
      </c>
      <c r="D45" s="393">
        <v>0.86122237253567002</v>
      </c>
      <c r="E45" s="224" t="s">
        <v>56</v>
      </c>
      <c r="F45" s="224" t="s">
        <v>1379</v>
      </c>
      <c r="G45" s="224" t="s">
        <v>1653</v>
      </c>
    </row>
    <row r="46" spans="1:7">
      <c r="A46" s="224">
        <f t="shared" si="1"/>
        <v>45</v>
      </c>
      <c r="B46" s="224" t="s">
        <v>1304</v>
      </c>
      <c r="C46" s="224" t="s">
        <v>1638</v>
      </c>
      <c r="D46" s="393">
        <v>0.17752691088593861</v>
      </c>
      <c r="E46" s="224" t="s">
        <v>56</v>
      </c>
      <c r="F46" s="224" t="s">
        <v>1379</v>
      </c>
      <c r="G46" s="224" t="s">
        <v>1653</v>
      </c>
    </row>
    <row r="47" spans="1:7">
      <c r="A47" s="224">
        <f t="shared" si="1"/>
        <v>46</v>
      </c>
      <c r="B47" s="224" t="s">
        <v>1304</v>
      </c>
      <c r="C47" s="224" t="s">
        <v>1639</v>
      </c>
      <c r="D47" s="393">
        <v>0.82247308911406136</v>
      </c>
      <c r="E47" s="224" t="s">
        <v>56</v>
      </c>
      <c r="F47" s="224" t="s">
        <v>1379</v>
      </c>
      <c r="G47" s="224" t="s">
        <v>1653</v>
      </c>
    </row>
    <row r="48" spans="1:7">
      <c r="A48" s="224">
        <f t="shared" si="1"/>
        <v>47</v>
      </c>
      <c r="B48" s="224" t="s">
        <v>1304</v>
      </c>
      <c r="C48" s="224" t="s">
        <v>1640</v>
      </c>
      <c r="D48" s="393">
        <v>0.16204811118232532</v>
      </c>
      <c r="E48" s="224" t="s">
        <v>56</v>
      </c>
      <c r="F48" s="224" t="s">
        <v>1379</v>
      </c>
      <c r="G48" s="224" t="s">
        <v>1653</v>
      </c>
    </row>
    <row r="49" spans="1:7">
      <c r="A49" s="224">
        <f t="shared" si="1"/>
        <v>48</v>
      </c>
      <c r="B49" s="224" t="s">
        <v>1304</v>
      </c>
      <c r="C49" s="224" t="s">
        <v>1641</v>
      </c>
      <c r="D49" s="393">
        <v>0.83795188881767468</v>
      </c>
      <c r="E49" s="224" t="s">
        <v>56</v>
      </c>
      <c r="F49" s="224" t="s">
        <v>1379</v>
      </c>
      <c r="G49" s="224" t="s">
        <v>1653</v>
      </c>
    </row>
    <row r="50" spans="1:7">
      <c r="A50" s="224">
        <f t="shared" si="1"/>
        <v>49</v>
      </c>
      <c r="B50" s="224" t="s">
        <v>1304</v>
      </c>
      <c r="C50" s="224" t="s">
        <v>1642</v>
      </c>
      <c r="D50" s="393">
        <v>0.14921635977507919</v>
      </c>
      <c r="E50" s="224" t="s">
        <v>56</v>
      </c>
      <c r="F50" s="224" t="s">
        <v>1379</v>
      </c>
      <c r="G50" s="224" t="s">
        <v>1653</v>
      </c>
    </row>
    <row r="51" spans="1:7">
      <c r="A51" s="224">
        <f t="shared" si="1"/>
        <v>50</v>
      </c>
      <c r="B51" s="224" t="s">
        <v>1304</v>
      </c>
      <c r="C51" s="224" t="s">
        <v>1643</v>
      </c>
      <c r="D51" s="393">
        <v>0.85078364022492081</v>
      </c>
      <c r="E51" s="224" t="s">
        <v>56</v>
      </c>
      <c r="F51" s="224" t="s">
        <v>1379</v>
      </c>
      <c r="G51" s="224" t="s">
        <v>1653</v>
      </c>
    </row>
    <row r="52" spans="1:7">
      <c r="A52" s="224">
        <f t="shared" si="1"/>
        <v>51</v>
      </c>
      <c r="B52" s="224" t="s">
        <v>1304</v>
      </c>
      <c r="C52" s="224" t="s">
        <v>1644</v>
      </c>
      <c r="D52" s="393">
        <v>0.15557815154070234</v>
      </c>
      <c r="E52" s="224" t="s">
        <v>56</v>
      </c>
      <c r="F52" s="224" t="s">
        <v>1379</v>
      </c>
      <c r="G52" s="224" t="s">
        <v>1653</v>
      </c>
    </row>
    <row r="53" spans="1:7">
      <c r="A53" s="224">
        <f t="shared" si="1"/>
        <v>52</v>
      </c>
      <c r="B53" s="224" t="s">
        <v>1304</v>
      </c>
      <c r="C53" s="224" t="s">
        <v>1645</v>
      </c>
      <c r="D53" s="393">
        <v>0.84442184845929769</v>
      </c>
      <c r="E53" s="224" t="s">
        <v>56</v>
      </c>
      <c r="F53" s="224" t="s">
        <v>1379</v>
      </c>
      <c r="G53" s="224" t="s">
        <v>1653</v>
      </c>
    </row>
    <row r="54" spans="1:7">
      <c r="A54" s="224">
        <f t="shared" si="1"/>
        <v>53</v>
      </c>
      <c r="B54" s="224" t="s">
        <v>1304</v>
      </c>
      <c r="C54" s="224" t="s">
        <v>1646</v>
      </c>
      <c r="D54" s="393">
        <v>0.14443089032936499</v>
      </c>
      <c r="E54" s="224" t="s">
        <v>56</v>
      </c>
      <c r="F54" s="224" t="s">
        <v>1379</v>
      </c>
      <c r="G54" s="224" t="s">
        <v>1653</v>
      </c>
    </row>
    <row r="55" spans="1:7">
      <c r="A55" s="224">
        <f t="shared" si="1"/>
        <v>54</v>
      </c>
      <c r="B55" s="224" t="s">
        <v>1304</v>
      </c>
      <c r="C55" s="224" t="s">
        <v>1647</v>
      </c>
      <c r="D55" s="393">
        <v>0.85556910967063504</v>
      </c>
      <c r="E55" s="224" t="s">
        <v>56</v>
      </c>
      <c r="F55" s="224" t="s">
        <v>1379</v>
      </c>
      <c r="G55" s="224" t="s">
        <v>1653</v>
      </c>
    </row>
    <row r="56" spans="1:7">
      <c r="A56" s="224">
        <f t="shared" si="1"/>
        <v>55</v>
      </c>
      <c r="B56" s="224" t="s">
        <v>1304</v>
      </c>
      <c r="C56" s="224" t="s">
        <v>1648</v>
      </c>
      <c r="D56" s="393">
        <v>0.14409971468952285</v>
      </c>
      <c r="E56" s="224" t="s">
        <v>56</v>
      </c>
      <c r="F56" s="224" t="s">
        <v>1379</v>
      </c>
      <c r="G56" s="224" t="s">
        <v>1653</v>
      </c>
    </row>
    <row r="57" spans="1:7">
      <c r="A57" s="224">
        <f t="shared" si="1"/>
        <v>56</v>
      </c>
      <c r="B57" s="224" t="s">
        <v>1304</v>
      </c>
      <c r="C57" s="224" t="s">
        <v>1649</v>
      </c>
      <c r="D57" s="393">
        <v>0.85590028531047713</v>
      </c>
      <c r="E57" s="224" t="s">
        <v>56</v>
      </c>
      <c r="F57" s="224" t="s">
        <v>1379</v>
      </c>
      <c r="G57" s="224" t="s">
        <v>1653</v>
      </c>
    </row>
    <row r="58" spans="1:7">
      <c r="A58" s="224">
        <f t="shared" si="1"/>
        <v>57</v>
      </c>
      <c r="B58" s="224" t="s">
        <v>1304</v>
      </c>
      <c r="C58" s="224" t="s">
        <v>1650</v>
      </c>
      <c r="D58" s="393">
        <v>8.1486067240251286E-2</v>
      </c>
      <c r="E58" s="224" t="s">
        <v>56</v>
      </c>
      <c r="F58" s="224" t="s">
        <v>1379</v>
      </c>
      <c r="G58" s="224" t="s">
        <v>1653</v>
      </c>
    </row>
    <row r="59" spans="1:7">
      <c r="A59" s="224">
        <f t="shared" si="1"/>
        <v>58</v>
      </c>
      <c r="B59" s="224" t="s">
        <v>1304</v>
      </c>
      <c r="C59" s="224" t="s">
        <v>1651</v>
      </c>
      <c r="D59" s="393">
        <v>0.91851393275974869</v>
      </c>
      <c r="E59" s="224" t="s">
        <v>56</v>
      </c>
      <c r="F59" s="224" t="s">
        <v>1379</v>
      </c>
      <c r="G59" s="224" t="s">
        <v>1653</v>
      </c>
    </row>
    <row r="60" spans="1:7">
      <c r="A60" s="224">
        <f t="shared" si="1"/>
        <v>59</v>
      </c>
      <c r="B60" s="224" t="s">
        <v>1304</v>
      </c>
      <c r="C60" s="224" t="s">
        <v>1467</v>
      </c>
      <c r="D60" s="224">
        <v>226.6</v>
      </c>
      <c r="E60" s="224" t="s">
        <v>1397</v>
      </c>
      <c r="F60" s="224" t="s">
        <v>1379</v>
      </c>
      <c r="G60" s="224" t="s">
        <v>1798</v>
      </c>
    </row>
    <row r="61" spans="1:7">
      <c r="A61" s="224">
        <f t="shared" si="1"/>
        <v>60</v>
      </c>
      <c r="B61" s="224" t="s">
        <v>1304</v>
      </c>
      <c r="C61" s="224" t="s">
        <v>1468</v>
      </c>
      <c r="D61" s="224">
        <v>0.03</v>
      </c>
      <c r="E61" s="224" t="s">
        <v>56</v>
      </c>
      <c r="F61" s="224" t="s">
        <v>1379</v>
      </c>
      <c r="G61" s="224"/>
    </row>
    <row r="62" spans="1:7">
      <c r="A62" s="224">
        <f t="shared" si="1"/>
        <v>61</v>
      </c>
      <c r="B62" s="224" t="s">
        <v>1304</v>
      </c>
      <c r="C62" s="224" t="s">
        <v>1469</v>
      </c>
      <c r="D62" s="224">
        <v>197.1</v>
      </c>
      <c r="E62" s="224" t="s">
        <v>1397</v>
      </c>
      <c r="F62" s="224" t="s">
        <v>1379</v>
      </c>
      <c r="G62" s="224" t="s">
        <v>1798</v>
      </c>
    </row>
    <row r="63" spans="1:7">
      <c r="A63" s="224">
        <f t="shared" si="1"/>
        <v>62</v>
      </c>
      <c r="B63" s="224" t="s">
        <v>1304</v>
      </c>
      <c r="C63" s="224" t="s">
        <v>1470</v>
      </c>
      <c r="D63" s="224">
        <v>0.64</v>
      </c>
      <c r="E63" s="224" t="s">
        <v>56</v>
      </c>
      <c r="F63" s="224" t="s">
        <v>1379</v>
      </c>
      <c r="G63" s="224"/>
    </row>
    <row r="64" spans="1:7">
      <c r="A64" s="224">
        <f t="shared" si="1"/>
        <v>63</v>
      </c>
      <c r="B64" s="224" t="s">
        <v>1304</v>
      </c>
      <c r="C64" s="224" t="s">
        <v>1471</v>
      </c>
      <c r="D64" s="224">
        <v>167.4</v>
      </c>
      <c r="E64" s="224" t="s">
        <v>1397</v>
      </c>
      <c r="F64" s="224" t="s">
        <v>1379</v>
      </c>
      <c r="G64" s="224" t="s">
        <v>1798</v>
      </c>
    </row>
    <row r="65" spans="1:7">
      <c r="A65" s="224">
        <f t="shared" si="1"/>
        <v>64</v>
      </c>
      <c r="B65" s="224" t="s">
        <v>1304</v>
      </c>
      <c r="C65" s="224" t="s">
        <v>1472</v>
      </c>
      <c r="D65" s="224">
        <v>0.33</v>
      </c>
      <c r="E65" s="224" t="s">
        <v>56</v>
      </c>
      <c r="F65" s="224" t="s">
        <v>1379</v>
      </c>
      <c r="G65" s="224"/>
    </row>
    <row r="66" spans="1:7">
      <c r="A66" s="224">
        <f t="shared" si="1"/>
        <v>65</v>
      </c>
      <c r="B66" s="224" t="s">
        <v>1304</v>
      </c>
      <c r="C66" s="224" t="s">
        <v>1473</v>
      </c>
      <c r="D66" s="224">
        <v>237.5</v>
      </c>
      <c r="E66" s="224" t="s">
        <v>1397</v>
      </c>
      <c r="F66" s="224" t="s">
        <v>1379</v>
      </c>
      <c r="G66" s="224" t="s">
        <v>1798</v>
      </c>
    </row>
    <row r="67" spans="1:7">
      <c r="A67" s="224">
        <f t="shared" si="1"/>
        <v>66</v>
      </c>
      <c r="B67" s="224" t="s">
        <v>1304</v>
      </c>
      <c r="C67" s="224" t="s">
        <v>1474</v>
      </c>
      <c r="D67" s="224">
        <v>0.02</v>
      </c>
      <c r="E67" s="224" t="s">
        <v>56</v>
      </c>
      <c r="F67" s="224" t="s">
        <v>1379</v>
      </c>
      <c r="G67" s="224"/>
    </row>
    <row r="68" spans="1:7">
      <c r="A68" s="224">
        <f t="shared" si="1"/>
        <v>67</v>
      </c>
      <c r="B68" s="224" t="s">
        <v>1304</v>
      </c>
      <c r="C68" s="224" t="s">
        <v>1475</v>
      </c>
      <c r="D68" s="224">
        <v>208.8</v>
      </c>
      <c r="E68" s="224" t="s">
        <v>1397</v>
      </c>
      <c r="F68" s="224" t="s">
        <v>1379</v>
      </c>
      <c r="G68" s="224" t="s">
        <v>1798</v>
      </c>
    </row>
    <row r="69" spans="1:7">
      <c r="A69" s="224">
        <f t="shared" si="1"/>
        <v>68</v>
      </c>
      <c r="B69" s="224" t="s">
        <v>1304</v>
      </c>
      <c r="C69" s="224" t="s">
        <v>1476</v>
      </c>
      <c r="D69" s="224">
        <v>0.67</v>
      </c>
      <c r="E69" s="224" t="s">
        <v>56</v>
      </c>
      <c r="F69" s="224" t="s">
        <v>1379</v>
      </c>
      <c r="G69" s="224"/>
    </row>
    <row r="70" spans="1:7">
      <c r="A70" s="224">
        <f t="shared" si="1"/>
        <v>69</v>
      </c>
      <c r="B70" s="224" t="s">
        <v>1304</v>
      </c>
      <c r="C70" s="224" t="s">
        <v>1477</v>
      </c>
      <c r="D70" s="224">
        <v>175.3</v>
      </c>
      <c r="E70" s="224" t="s">
        <v>1397</v>
      </c>
      <c r="F70" s="224" t="s">
        <v>1379</v>
      </c>
      <c r="G70" s="224" t="s">
        <v>1798</v>
      </c>
    </row>
    <row r="71" spans="1:7">
      <c r="A71" s="224">
        <f t="shared" si="1"/>
        <v>70</v>
      </c>
      <c r="B71" s="224" t="s">
        <v>1304</v>
      </c>
      <c r="C71" s="224" t="s">
        <v>1478</v>
      </c>
      <c r="D71" s="224">
        <v>0.31</v>
      </c>
      <c r="E71" s="224" t="s">
        <v>56</v>
      </c>
      <c r="F71" s="224" t="s">
        <v>1379</v>
      </c>
      <c r="G71" s="224"/>
    </row>
    <row r="72" spans="1:7">
      <c r="A72" s="224">
        <f t="shared" si="1"/>
        <v>71</v>
      </c>
      <c r="B72" s="224" t="s">
        <v>1304</v>
      </c>
      <c r="C72" s="224" t="s">
        <v>1479</v>
      </c>
      <c r="D72" s="224">
        <v>235.2</v>
      </c>
      <c r="E72" s="224" t="s">
        <v>1397</v>
      </c>
      <c r="F72" s="224" t="s">
        <v>1379</v>
      </c>
      <c r="G72" s="224" t="s">
        <v>1798</v>
      </c>
    </row>
    <row r="73" spans="1:7">
      <c r="A73" s="224">
        <f t="shared" si="1"/>
        <v>72</v>
      </c>
      <c r="B73" s="224" t="s">
        <v>1304</v>
      </c>
      <c r="C73" s="224" t="s">
        <v>1480</v>
      </c>
      <c r="D73" s="224">
        <v>0.03</v>
      </c>
      <c r="E73" s="224" t="s">
        <v>56</v>
      </c>
      <c r="F73" s="224" t="s">
        <v>1379</v>
      </c>
      <c r="G73" s="224"/>
    </row>
    <row r="74" spans="1:7">
      <c r="A74" s="224">
        <f t="shared" si="1"/>
        <v>73</v>
      </c>
      <c r="B74" s="224" t="s">
        <v>1304</v>
      </c>
      <c r="C74" s="224" t="s">
        <v>1481</v>
      </c>
      <c r="D74" s="224">
        <v>209.8</v>
      </c>
      <c r="E74" s="224" t="s">
        <v>1397</v>
      </c>
      <c r="F74" s="224" t="s">
        <v>1379</v>
      </c>
      <c r="G74" s="224" t="s">
        <v>1798</v>
      </c>
    </row>
    <row r="75" spans="1:7">
      <c r="A75" s="224">
        <f t="shared" ref="A75:A138" si="2">ROW(74:74)</f>
        <v>74</v>
      </c>
      <c r="B75" s="224" t="s">
        <v>1304</v>
      </c>
      <c r="C75" s="224" t="s">
        <v>1482</v>
      </c>
      <c r="D75" s="224">
        <v>0.73</v>
      </c>
      <c r="E75" s="224" t="s">
        <v>56</v>
      </c>
      <c r="F75" s="224" t="s">
        <v>1379</v>
      </c>
      <c r="G75" s="224"/>
    </row>
    <row r="76" spans="1:7">
      <c r="A76" s="224">
        <f t="shared" si="2"/>
        <v>75</v>
      </c>
      <c r="B76" s="224" t="s">
        <v>1304</v>
      </c>
      <c r="C76" s="224" t="s">
        <v>1483</v>
      </c>
      <c r="D76" s="224">
        <v>175.4</v>
      </c>
      <c r="E76" s="224" t="s">
        <v>1397</v>
      </c>
      <c r="F76" s="224" t="s">
        <v>1379</v>
      </c>
      <c r="G76" s="224" t="s">
        <v>1798</v>
      </c>
    </row>
    <row r="77" spans="1:7">
      <c r="A77" s="224">
        <f t="shared" si="2"/>
        <v>76</v>
      </c>
      <c r="B77" s="224" t="s">
        <v>1304</v>
      </c>
      <c r="C77" s="224" t="s">
        <v>1484</v>
      </c>
      <c r="D77" s="224">
        <v>0.24</v>
      </c>
      <c r="E77" s="224" t="s">
        <v>56</v>
      </c>
      <c r="F77" s="224" t="s">
        <v>1379</v>
      </c>
      <c r="G77" s="224"/>
    </row>
    <row r="78" spans="1:7">
      <c r="A78" s="224">
        <f t="shared" si="2"/>
        <v>77</v>
      </c>
      <c r="B78" s="224" t="s">
        <v>1304</v>
      </c>
      <c r="C78" s="224" t="s">
        <v>1485</v>
      </c>
      <c r="D78" s="224">
        <v>231.9</v>
      </c>
      <c r="E78" s="224" t="s">
        <v>1397</v>
      </c>
      <c r="F78" s="224" t="s">
        <v>1379</v>
      </c>
      <c r="G78" s="224" t="s">
        <v>1798</v>
      </c>
    </row>
    <row r="79" spans="1:7">
      <c r="A79" s="224">
        <f t="shared" si="2"/>
        <v>78</v>
      </c>
      <c r="B79" s="224" t="s">
        <v>1304</v>
      </c>
      <c r="C79" s="224" t="s">
        <v>1486</v>
      </c>
      <c r="D79" s="224">
        <v>0.05</v>
      </c>
      <c r="E79" s="224" t="s">
        <v>56</v>
      </c>
      <c r="F79" s="224" t="s">
        <v>1379</v>
      </c>
      <c r="G79" s="224"/>
    </row>
    <row r="80" spans="1:7">
      <c r="A80" s="224">
        <f t="shared" si="2"/>
        <v>79</v>
      </c>
      <c r="B80" s="224" t="s">
        <v>1304</v>
      </c>
      <c r="C80" s="224" t="s">
        <v>1487</v>
      </c>
      <c r="D80" s="224">
        <v>203.1</v>
      </c>
      <c r="E80" s="224" t="s">
        <v>1397</v>
      </c>
      <c r="F80" s="224" t="s">
        <v>1379</v>
      </c>
      <c r="G80" s="224" t="s">
        <v>1798</v>
      </c>
    </row>
    <row r="81" spans="1:7">
      <c r="A81" s="224">
        <f t="shared" si="2"/>
        <v>80</v>
      </c>
      <c r="B81" s="224" t="s">
        <v>1304</v>
      </c>
      <c r="C81" s="224" t="s">
        <v>1488</v>
      </c>
      <c r="D81" s="224">
        <v>0.74</v>
      </c>
      <c r="E81" s="224" t="s">
        <v>56</v>
      </c>
      <c r="F81" s="224" t="s">
        <v>1379</v>
      </c>
      <c r="G81" s="224"/>
    </row>
    <row r="82" spans="1:7">
      <c r="A82" s="224">
        <f t="shared" si="2"/>
        <v>81</v>
      </c>
      <c r="B82" s="224" t="s">
        <v>1304</v>
      </c>
      <c r="C82" s="224" t="s">
        <v>1489</v>
      </c>
      <c r="D82" s="224">
        <v>165.3</v>
      </c>
      <c r="E82" s="224" t="s">
        <v>1397</v>
      </c>
      <c r="F82" s="224" t="s">
        <v>1379</v>
      </c>
      <c r="G82" s="224" t="s">
        <v>1798</v>
      </c>
    </row>
    <row r="83" spans="1:7">
      <c r="A83" s="224">
        <f t="shared" si="2"/>
        <v>82</v>
      </c>
      <c r="B83" s="224" t="s">
        <v>1304</v>
      </c>
      <c r="C83" s="224" t="s">
        <v>1490</v>
      </c>
      <c r="D83" s="224">
        <v>0.21</v>
      </c>
      <c r="E83" s="224" t="s">
        <v>56</v>
      </c>
      <c r="F83" s="224" t="s">
        <v>1379</v>
      </c>
      <c r="G83" s="224"/>
    </row>
    <row r="84" spans="1:7">
      <c r="A84" s="224">
        <f t="shared" si="2"/>
        <v>83</v>
      </c>
      <c r="B84" s="224" t="s">
        <v>1304</v>
      </c>
      <c r="C84" s="224" t="s">
        <v>1491</v>
      </c>
      <c r="D84" s="224">
        <v>213.5</v>
      </c>
      <c r="E84" s="224" t="s">
        <v>1397</v>
      </c>
      <c r="F84" s="224" t="s">
        <v>1379</v>
      </c>
      <c r="G84" s="224" t="s">
        <v>1798</v>
      </c>
    </row>
    <row r="85" spans="1:7">
      <c r="A85" s="224">
        <f t="shared" si="2"/>
        <v>84</v>
      </c>
      <c r="B85" s="224" t="s">
        <v>1304</v>
      </c>
      <c r="C85" s="224" t="s">
        <v>1492</v>
      </c>
      <c r="D85" s="224">
        <v>0.11</v>
      </c>
      <c r="E85" s="224" t="s">
        <v>56</v>
      </c>
      <c r="F85" s="224" t="s">
        <v>1379</v>
      </c>
      <c r="G85" s="224"/>
    </row>
    <row r="86" spans="1:7">
      <c r="A86" s="224">
        <f t="shared" si="2"/>
        <v>85</v>
      </c>
      <c r="B86" s="224" t="s">
        <v>1304</v>
      </c>
      <c r="C86" s="224" t="s">
        <v>1493</v>
      </c>
      <c r="D86" s="224">
        <v>187.6</v>
      </c>
      <c r="E86" s="224" t="s">
        <v>1397</v>
      </c>
      <c r="F86" s="224" t="s">
        <v>1379</v>
      </c>
      <c r="G86" s="224" t="s">
        <v>1798</v>
      </c>
    </row>
    <row r="87" spans="1:7">
      <c r="A87" s="224">
        <f t="shared" si="2"/>
        <v>86</v>
      </c>
      <c r="B87" s="224" t="s">
        <v>1304</v>
      </c>
      <c r="C87" s="224" t="s">
        <v>1494</v>
      </c>
      <c r="D87" s="224">
        <v>0.74</v>
      </c>
      <c r="E87" s="224" t="s">
        <v>56</v>
      </c>
      <c r="F87" s="224" t="s">
        <v>1379</v>
      </c>
      <c r="G87" s="224"/>
    </row>
    <row r="88" spans="1:7">
      <c r="A88" s="224">
        <f t="shared" si="2"/>
        <v>87</v>
      </c>
      <c r="B88" s="224" t="s">
        <v>1304</v>
      </c>
      <c r="C88" s="224" t="s">
        <v>1495</v>
      </c>
      <c r="D88" s="224">
        <v>154.69999999999999</v>
      </c>
      <c r="E88" s="224" t="s">
        <v>1397</v>
      </c>
      <c r="F88" s="224" t="s">
        <v>1379</v>
      </c>
      <c r="G88" s="224" t="s">
        <v>1798</v>
      </c>
    </row>
    <row r="89" spans="1:7">
      <c r="A89" s="224">
        <f t="shared" si="2"/>
        <v>88</v>
      </c>
      <c r="B89" s="224" t="s">
        <v>1304</v>
      </c>
      <c r="C89" s="224" t="s">
        <v>1496</v>
      </c>
      <c r="D89" s="224">
        <v>0.15</v>
      </c>
      <c r="E89" s="224" t="s">
        <v>56</v>
      </c>
      <c r="F89" s="224" t="s">
        <v>1379</v>
      </c>
      <c r="G89" s="224"/>
    </row>
    <row r="90" spans="1:7">
      <c r="A90" s="224">
        <f t="shared" si="2"/>
        <v>89</v>
      </c>
      <c r="B90" s="224" t="s">
        <v>1304</v>
      </c>
      <c r="C90" s="224" t="s">
        <v>1497</v>
      </c>
      <c r="D90" s="224">
        <v>168.9</v>
      </c>
      <c r="E90" s="224" t="s">
        <v>1397</v>
      </c>
      <c r="F90" s="224" t="s">
        <v>1379</v>
      </c>
      <c r="G90" s="224" t="s">
        <v>1798</v>
      </c>
    </row>
    <row r="91" spans="1:7">
      <c r="A91" s="224">
        <f t="shared" si="2"/>
        <v>90</v>
      </c>
      <c r="B91" s="224" t="s">
        <v>1304</v>
      </c>
      <c r="C91" s="224" t="s">
        <v>1498</v>
      </c>
      <c r="D91" s="224">
        <v>0.28999999999999998</v>
      </c>
      <c r="E91" s="224" t="s">
        <v>56</v>
      </c>
      <c r="F91" s="224" t="s">
        <v>1379</v>
      </c>
      <c r="G91" s="224"/>
    </row>
    <row r="92" spans="1:7">
      <c r="A92" s="224">
        <f t="shared" si="2"/>
        <v>91</v>
      </c>
      <c r="B92" s="224" t="s">
        <v>1304</v>
      </c>
      <c r="C92" s="224" t="s">
        <v>1499</v>
      </c>
      <c r="D92" s="224">
        <v>152.9</v>
      </c>
      <c r="E92" s="224" t="s">
        <v>1397</v>
      </c>
      <c r="F92" s="224" t="s">
        <v>1379</v>
      </c>
      <c r="G92" s="224" t="s">
        <v>1798</v>
      </c>
    </row>
    <row r="93" spans="1:7">
      <c r="A93" s="224">
        <f t="shared" si="2"/>
        <v>92</v>
      </c>
      <c r="B93" s="224" t="s">
        <v>1304</v>
      </c>
      <c r="C93" s="224" t="s">
        <v>1500</v>
      </c>
      <c r="D93" s="224">
        <v>0.64</v>
      </c>
      <c r="E93" s="224" t="s">
        <v>56</v>
      </c>
      <c r="F93" s="224" t="s">
        <v>1379</v>
      </c>
      <c r="G93" s="224"/>
    </row>
    <row r="94" spans="1:7">
      <c r="A94" s="224">
        <f t="shared" si="2"/>
        <v>93</v>
      </c>
      <c r="B94" s="224" t="s">
        <v>1304</v>
      </c>
      <c r="C94" s="224" t="s">
        <v>1501</v>
      </c>
      <c r="D94" s="224">
        <v>127.1</v>
      </c>
      <c r="E94" s="224" t="s">
        <v>1397</v>
      </c>
      <c r="F94" s="224" t="s">
        <v>1379</v>
      </c>
      <c r="G94" s="224" t="s">
        <v>1798</v>
      </c>
    </row>
    <row r="95" spans="1:7">
      <c r="A95" s="224">
        <f t="shared" si="2"/>
        <v>94</v>
      </c>
      <c r="B95" s="224" t="s">
        <v>1304</v>
      </c>
      <c r="C95" s="224" t="s">
        <v>1502</v>
      </c>
      <c r="D95" s="224">
        <v>7.0000000000000007E-2</v>
      </c>
      <c r="E95" s="224" t="s">
        <v>56</v>
      </c>
      <c r="F95" s="224" t="s">
        <v>1379</v>
      </c>
      <c r="G95" s="224"/>
    </row>
    <row r="96" spans="1:7">
      <c r="A96" s="224">
        <f t="shared" si="2"/>
        <v>95</v>
      </c>
      <c r="B96" s="224" t="s">
        <v>1304</v>
      </c>
      <c r="C96" s="224" t="s">
        <v>1503</v>
      </c>
      <c r="D96" s="224">
        <v>148.5</v>
      </c>
      <c r="E96" s="224" t="s">
        <v>1397</v>
      </c>
      <c r="F96" s="224" t="s">
        <v>1379</v>
      </c>
      <c r="G96" s="224" t="s">
        <v>1798</v>
      </c>
    </row>
    <row r="97" spans="1:7">
      <c r="A97" s="224">
        <f t="shared" si="2"/>
        <v>96</v>
      </c>
      <c r="B97" s="224" t="s">
        <v>1304</v>
      </c>
      <c r="C97" s="224" t="s">
        <v>1504</v>
      </c>
      <c r="D97" s="224">
        <v>0.75</v>
      </c>
      <c r="E97" s="224" t="s">
        <v>56</v>
      </c>
      <c r="F97" s="224" t="s">
        <v>1379</v>
      </c>
      <c r="G97" s="224"/>
    </row>
    <row r="98" spans="1:7">
      <c r="A98" s="224">
        <f t="shared" si="2"/>
        <v>97</v>
      </c>
      <c r="B98" s="224" t="s">
        <v>1304</v>
      </c>
      <c r="C98" s="224" t="s">
        <v>1505</v>
      </c>
      <c r="D98" s="224">
        <v>135.69999999999999</v>
      </c>
      <c r="E98" s="224" t="s">
        <v>1397</v>
      </c>
      <c r="F98" s="224" t="s">
        <v>1379</v>
      </c>
      <c r="G98" s="224" t="s">
        <v>1798</v>
      </c>
    </row>
    <row r="99" spans="1:7">
      <c r="A99" s="224">
        <f t="shared" si="2"/>
        <v>98</v>
      </c>
      <c r="B99" s="224" t="s">
        <v>1304</v>
      </c>
      <c r="C99" s="224" t="s">
        <v>1506</v>
      </c>
      <c r="D99" s="224">
        <v>0.2</v>
      </c>
      <c r="E99" s="224" t="s">
        <v>56</v>
      </c>
      <c r="F99" s="224" t="s">
        <v>1379</v>
      </c>
      <c r="G99" s="224"/>
    </row>
    <row r="100" spans="1:7">
      <c r="A100" s="224">
        <f t="shared" si="2"/>
        <v>99</v>
      </c>
      <c r="B100" s="224" t="s">
        <v>1304</v>
      </c>
      <c r="C100" s="224" t="s">
        <v>1507</v>
      </c>
      <c r="D100" s="224">
        <v>111.1</v>
      </c>
      <c r="E100" s="224" t="s">
        <v>1397</v>
      </c>
      <c r="F100" s="224" t="s">
        <v>1379</v>
      </c>
      <c r="G100" s="224" t="s">
        <v>1798</v>
      </c>
    </row>
    <row r="101" spans="1:7">
      <c r="A101" s="224">
        <f t="shared" si="2"/>
        <v>100</v>
      </c>
      <c r="B101" s="224" t="s">
        <v>1304</v>
      </c>
      <c r="C101" s="224" t="s">
        <v>1508</v>
      </c>
      <c r="D101" s="224">
        <v>0.05</v>
      </c>
      <c r="E101" s="224" t="s">
        <v>56</v>
      </c>
      <c r="F101" s="224" t="s">
        <v>1379</v>
      </c>
      <c r="G101" s="224"/>
    </row>
    <row r="102" spans="1:7">
      <c r="A102" s="224">
        <f t="shared" si="2"/>
        <v>101</v>
      </c>
      <c r="B102" s="224" t="s">
        <v>1304</v>
      </c>
      <c r="C102" s="224" t="s">
        <v>1509</v>
      </c>
      <c r="D102" s="224">
        <v>116</v>
      </c>
      <c r="E102" s="224" t="s">
        <v>1397</v>
      </c>
      <c r="F102" s="224" t="s">
        <v>1379</v>
      </c>
      <c r="G102" s="224" t="s">
        <v>1798</v>
      </c>
    </row>
    <row r="103" spans="1:7">
      <c r="A103" s="224">
        <f t="shared" si="2"/>
        <v>102</v>
      </c>
      <c r="B103" s="224" t="s">
        <v>1304</v>
      </c>
      <c r="C103" s="224" t="s">
        <v>1510</v>
      </c>
      <c r="D103" s="224">
        <v>0.85</v>
      </c>
      <c r="E103" s="224" t="s">
        <v>56</v>
      </c>
      <c r="F103" s="224" t="s">
        <v>1379</v>
      </c>
      <c r="G103" s="224"/>
    </row>
    <row r="104" spans="1:7">
      <c r="A104" s="224">
        <f t="shared" si="2"/>
        <v>103</v>
      </c>
      <c r="B104" s="224" t="s">
        <v>1304</v>
      </c>
      <c r="C104" s="224" t="s">
        <v>1511</v>
      </c>
      <c r="D104" s="224">
        <v>105.8</v>
      </c>
      <c r="E104" s="224" t="s">
        <v>1397</v>
      </c>
      <c r="F104" s="224" t="s">
        <v>1379</v>
      </c>
      <c r="G104" s="224" t="s">
        <v>1798</v>
      </c>
    </row>
    <row r="105" spans="1:7">
      <c r="A105" s="224">
        <f t="shared" si="2"/>
        <v>104</v>
      </c>
      <c r="B105" s="224" t="s">
        <v>1304</v>
      </c>
      <c r="C105" s="224" t="s">
        <v>1512</v>
      </c>
      <c r="D105" s="224">
        <v>0.15</v>
      </c>
      <c r="E105" s="224" t="s">
        <v>56</v>
      </c>
      <c r="F105" s="224" t="s">
        <v>1379</v>
      </c>
      <c r="G105" s="224"/>
    </row>
    <row r="106" spans="1:7">
      <c r="A106" s="224">
        <f t="shared" si="2"/>
        <v>105</v>
      </c>
      <c r="B106" s="224" t="s">
        <v>1304</v>
      </c>
      <c r="C106" s="224" t="s">
        <v>1513</v>
      </c>
      <c r="D106" s="224">
        <v>0.42420000000000002</v>
      </c>
      <c r="E106" s="224" t="s">
        <v>1397</v>
      </c>
      <c r="F106" s="224" t="s">
        <v>1379</v>
      </c>
      <c r="G106" s="224" t="s">
        <v>1798</v>
      </c>
    </row>
    <row r="107" spans="1:7">
      <c r="A107" s="224">
        <f t="shared" si="2"/>
        <v>106</v>
      </c>
      <c r="B107" s="224" t="s">
        <v>1304</v>
      </c>
      <c r="C107" s="224" t="s">
        <v>1514</v>
      </c>
      <c r="D107" s="224">
        <v>4.2420000000000001E-3</v>
      </c>
      <c r="E107" s="224" t="s">
        <v>56</v>
      </c>
      <c r="F107" s="224" t="s">
        <v>1379</v>
      </c>
      <c r="G107" s="224"/>
    </row>
    <row r="108" spans="1:7">
      <c r="A108" s="224">
        <f t="shared" si="2"/>
        <v>107</v>
      </c>
      <c r="B108" s="224" t="s">
        <v>1304</v>
      </c>
      <c r="C108" s="224" t="s">
        <v>1515</v>
      </c>
      <c r="D108" s="224">
        <v>91.8</v>
      </c>
      <c r="E108" s="224" t="s">
        <v>1397</v>
      </c>
      <c r="F108" s="224" t="s">
        <v>1379</v>
      </c>
      <c r="G108" s="224" t="s">
        <v>1798</v>
      </c>
    </row>
    <row r="109" spans="1:7">
      <c r="A109" s="224">
        <f t="shared" si="2"/>
        <v>108</v>
      </c>
      <c r="B109" s="224" t="s">
        <v>1304</v>
      </c>
      <c r="C109" s="224" t="s">
        <v>1516</v>
      </c>
      <c r="D109" s="224">
        <v>0.95</v>
      </c>
      <c r="E109" s="224" t="s">
        <v>56</v>
      </c>
      <c r="F109" s="224" t="s">
        <v>1379</v>
      </c>
      <c r="G109" s="224"/>
    </row>
    <row r="110" spans="1:7">
      <c r="A110" s="224">
        <f t="shared" si="2"/>
        <v>109</v>
      </c>
      <c r="B110" s="224" t="s">
        <v>1304</v>
      </c>
      <c r="C110" s="224" t="s">
        <v>1517</v>
      </c>
      <c r="D110" s="224">
        <v>84.9</v>
      </c>
      <c r="E110" s="224" t="s">
        <v>1397</v>
      </c>
      <c r="F110" s="224" t="s">
        <v>1379</v>
      </c>
      <c r="G110" s="224" t="s">
        <v>1798</v>
      </c>
    </row>
    <row r="111" spans="1:7">
      <c r="A111" s="224">
        <f t="shared" si="2"/>
        <v>110</v>
      </c>
      <c r="B111" s="224" t="s">
        <v>1304</v>
      </c>
      <c r="C111" s="224" t="s">
        <v>1518</v>
      </c>
      <c r="D111" s="224">
        <v>0.05</v>
      </c>
      <c r="E111" s="224" t="s">
        <v>56</v>
      </c>
      <c r="F111" s="224" t="s">
        <v>1379</v>
      </c>
      <c r="G111" s="224"/>
    </row>
    <row r="112" spans="1:7">
      <c r="A112" s="224">
        <f t="shared" si="2"/>
        <v>111</v>
      </c>
      <c r="B112" s="224" t="s">
        <v>1304</v>
      </c>
      <c r="C112" s="224" t="s">
        <v>1519</v>
      </c>
      <c r="D112" s="224">
        <v>0.42420000000000002</v>
      </c>
      <c r="E112" s="224" t="s">
        <v>1397</v>
      </c>
      <c r="F112" s="224" t="s">
        <v>1379</v>
      </c>
      <c r="G112" s="224" t="s">
        <v>1798</v>
      </c>
    </row>
    <row r="113" spans="1:7">
      <c r="A113" s="224">
        <f t="shared" si="2"/>
        <v>112</v>
      </c>
      <c r="B113" s="224" t="s">
        <v>1304</v>
      </c>
      <c r="C113" s="224" t="s">
        <v>1520</v>
      </c>
      <c r="D113" s="224">
        <v>4.2420000000000001E-3</v>
      </c>
      <c r="E113" s="224" t="s">
        <v>56</v>
      </c>
      <c r="F113" s="224" t="s">
        <v>1379</v>
      </c>
      <c r="G113" s="224"/>
    </row>
    <row r="114" spans="1:7">
      <c r="A114" s="224">
        <f t="shared" si="2"/>
        <v>113</v>
      </c>
      <c r="B114" s="224" t="s">
        <v>1304</v>
      </c>
      <c r="C114" s="224" t="s">
        <v>1521</v>
      </c>
      <c r="D114" s="224">
        <v>0.81499999999999995</v>
      </c>
      <c r="E114" s="224" t="s">
        <v>56</v>
      </c>
      <c r="F114" s="224" t="s">
        <v>1379</v>
      </c>
      <c r="G114" s="224"/>
    </row>
    <row r="115" spans="1:7">
      <c r="A115" s="224">
        <f t="shared" si="2"/>
        <v>114</v>
      </c>
      <c r="B115" s="224" t="s">
        <v>1304</v>
      </c>
      <c r="C115" s="224" t="s">
        <v>1522</v>
      </c>
      <c r="D115" s="224">
        <v>5.2999999999999999E-2</v>
      </c>
      <c r="E115" s="224" t="s">
        <v>56</v>
      </c>
      <c r="F115" s="224" t="s">
        <v>1379</v>
      </c>
      <c r="G115" s="224"/>
    </row>
    <row r="116" spans="1:7">
      <c r="A116" s="224">
        <f t="shared" si="2"/>
        <v>115</v>
      </c>
      <c r="B116" s="224" t="s">
        <v>1304</v>
      </c>
      <c r="C116" s="224" t="s">
        <v>1523</v>
      </c>
      <c r="D116" s="224">
        <v>0.13200000000000001</v>
      </c>
      <c r="E116" s="224" t="s">
        <v>56</v>
      </c>
      <c r="F116" s="224" t="s">
        <v>1379</v>
      </c>
      <c r="G116" s="224"/>
    </row>
    <row r="117" spans="1:7">
      <c r="A117" s="224">
        <f t="shared" si="2"/>
        <v>116</v>
      </c>
      <c r="B117" s="224" t="s">
        <v>1304</v>
      </c>
      <c r="C117" s="224" t="s">
        <v>1524</v>
      </c>
      <c r="D117" s="224">
        <v>0.78900000000000003</v>
      </c>
      <c r="E117" s="224" t="s">
        <v>56</v>
      </c>
      <c r="F117" s="224" t="s">
        <v>1379</v>
      </c>
      <c r="G117" s="224"/>
    </row>
    <row r="118" spans="1:7">
      <c r="A118" s="224">
        <f t="shared" si="2"/>
        <v>117</v>
      </c>
      <c r="B118" s="224" t="s">
        <v>1304</v>
      </c>
      <c r="C118" s="224" t="s">
        <v>1525</v>
      </c>
      <c r="D118" s="224">
        <v>0.111</v>
      </c>
      <c r="E118" s="224" t="s">
        <v>56</v>
      </c>
      <c r="F118" s="224" t="s">
        <v>1379</v>
      </c>
      <c r="G118" s="224"/>
    </row>
    <row r="119" spans="1:7">
      <c r="A119" s="224">
        <f t="shared" si="2"/>
        <v>118</v>
      </c>
      <c r="B119" s="224" t="s">
        <v>1304</v>
      </c>
      <c r="C119" s="224" t="s">
        <v>1526</v>
      </c>
      <c r="D119" s="224">
        <v>0.1</v>
      </c>
      <c r="E119" s="224" t="s">
        <v>56</v>
      </c>
      <c r="F119" s="224" t="s">
        <v>1379</v>
      </c>
      <c r="G119" s="224"/>
    </row>
    <row r="120" spans="1:7">
      <c r="A120" s="224">
        <f t="shared" si="2"/>
        <v>119</v>
      </c>
      <c r="B120" s="224" t="s">
        <v>1304</v>
      </c>
      <c r="C120" s="224" t="s">
        <v>1527</v>
      </c>
      <c r="D120" s="224">
        <v>0.86599999999999999</v>
      </c>
      <c r="E120" s="224" t="s">
        <v>56</v>
      </c>
      <c r="F120" s="224" t="s">
        <v>1379</v>
      </c>
      <c r="G120" s="224"/>
    </row>
    <row r="121" spans="1:7">
      <c r="A121" s="224">
        <f t="shared" si="2"/>
        <v>120</v>
      </c>
      <c r="B121" s="224" t="s">
        <v>1304</v>
      </c>
      <c r="C121" s="224" t="s">
        <v>1528</v>
      </c>
      <c r="D121" s="224">
        <v>1.2E-2</v>
      </c>
      <c r="E121" s="224" t="s">
        <v>56</v>
      </c>
      <c r="F121" s="224" t="s">
        <v>1379</v>
      </c>
      <c r="G121" s="224"/>
    </row>
    <row r="122" spans="1:7">
      <c r="A122" s="224">
        <f t="shared" si="2"/>
        <v>121</v>
      </c>
      <c r="B122" s="224" t="s">
        <v>1304</v>
      </c>
      <c r="C122" s="224" t="s">
        <v>1529</v>
      </c>
      <c r="D122" s="224">
        <v>0.122</v>
      </c>
      <c r="E122" s="224" t="s">
        <v>56</v>
      </c>
      <c r="F122" s="224" t="s">
        <v>1379</v>
      </c>
      <c r="G122" s="224"/>
    </row>
    <row r="123" spans="1:7">
      <c r="A123" s="224">
        <f t="shared" si="2"/>
        <v>122</v>
      </c>
      <c r="B123" s="224" t="s">
        <v>1304</v>
      </c>
      <c r="C123" s="224" t="s">
        <v>1530</v>
      </c>
      <c r="D123" s="224">
        <v>0.876</v>
      </c>
      <c r="E123" s="224" t="s">
        <v>56</v>
      </c>
      <c r="F123" s="224" t="s">
        <v>1379</v>
      </c>
      <c r="G123" s="224"/>
    </row>
    <row r="124" spans="1:7">
      <c r="A124" s="224">
        <f t="shared" si="2"/>
        <v>123</v>
      </c>
      <c r="B124" s="224" t="s">
        <v>1304</v>
      </c>
      <c r="C124" s="224" t="s">
        <v>1531</v>
      </c>
      <c r="D124" s="224">
        <v>2.1999999999999999E-2</v>
      </c>
      <c r="E124" s="224" t="s">
        <v>56</v>
      </c>
      <c r="F124" s="224" t="s">
        <v>1379</v>
      </c>
      <c r="G124" s="224"/>
    </row>
    <row r="125" spans="1:7">
      <c r="A125" s="224">
        <f t="shared" si="2"/>
        <v>124</v>
      </c>
      <c r="B125" s="224" t="s">
        <v>1304</v>
      </c>
      <c r="C125" s="224" t="s">
        <v>1532</v>
      </c>
      <c r="D125" s="224">
        <v>0.10199999999999999</v>
      </c>
      <c r="E125" s="224" t="s">
        <v>56</v>
      </c>
      <c r="F125" s="224" t="s">
        <v>1379</v>
      </c>
      <c r="G125" s="224"/>
    </row>
    <row r="126" spans="1:7">
      <c r="A126" s="224">
        <f t="shared" si="2"/>
        <v>125</v>
      </c>
      <c r="B126" s="224" t="s">
        <v>1304</v>
      </c>
      <c r="C126" s="224" t="s">
        <v>1533</v>
      </c>
      <c r="D126" s="224">
        <v>0.89800000000000002</v>
      </c>
      <c r="E126" s="224" t="s">
        <v>56</v>
      </c>
      <c r="F126" s="224" t="s">
        <v>1379</v>
      </c>
      <c r="G126" s="224"/>
    </row>
    <row r="127" spans="1:7">
      <c r="A127" s="224">
        <f t="shared" si="2"/>
        <v>126</v>
      </c>
      <c r="B127" s="224" t="s">
        <v>1304</v>
      </c>
      <c r="C127" s="224" t="s">
        <v>1534</v>
      </c>
      <c r="D127" s="224">
        <v>2.1000000000000001E-2</v>
      </c>
      <c r="E127" s="224" t="s">
        <v>56</v>
      </c>
      <c r="F127" s="224" t="s">
        <v>1379</v>
      </c>
      <c r="G127" s="224"/>
    </row>
    <row r="128" spans="1:7">
      <c r="A128" s="224">
        <f t="shared" si="2"/>
        <v>127</v>
      </c>
      <c r="B128" s="224" t="s">
        <v>1304</v>
      </c>
      <c r="C128" s="224" t="s">
        <v>1535</v>
      </c>
      <c r="D128" s="224">
        <v>8.1000000000000003E-2</v>
      </c>
      <c r="E128" s="224" t="s">
        <v>56</v>
      </c>
      <c r="F128" s="224" t="s">
        <v>1379</v>
      </c>
      <c r="G128" s="224"/>
    </row>
    <row r="129" spans="1:7">
      <c r="A129" s="224">
        <f t="shared" si="2"/>
        <v>128</v>
      </c>
      <c r="B129" s="224" t="s">
        <v>1304</v>
      </c>
      <c r="C129" s="224" t="s">
        <v>1536</v>
      </c>
      <c r="D129" s="224">
        <v>0</v>
      </c>
      <c r="E129" s="224" t="s">
        <v>56</v>
      </c>
      <c r="F129" s="224" t="s">
        <v>1379</v>
      </c>
      <c r="G129" s="224"/>
    </row>
    <row r="130" spans="1:7">
      <c r="A130" s="224">
        <f t="shared" si="2"/>
        <v>129</v>
      </c>
      <c r="B130" s="224" t="s">
        <v>1304</v>
      </c>
      <c r="C130" s="224" t="s">
        <v>1537</v>
      </c>
      <c r="D130" s="224">
        <v>0.95</v>
      </c>
      <c r="E130" s="224" t="s">
        <v>56</v>
      </c>
      <c r="F130" s="224" t="s">
        <v>1379</v>
      </c>
      <c r="G130" s="224"/>
    </row>
    <row r="131" spans="1:7">
      <c r="A131" s="224">
        <f t="shared" si="2"/>
        <v>130</v>
      </c>
      <c r="B131" s="224" t="s">
        <v>1304</v>
      </c>
      <c r="C131" s="224" t="s">
        <v>1538</v>
      </c>
      <c r="D131" s="224">
        <v>0.05</v>
      </c>
      <c r="E131" s="224" t="s">
        <v>56</v>
      </c>
      <c r="F131" s="224" t="s">
        <v>1379</v>
      </c>
      <c r="G131" s="224"/>
    </row>
    <row r="132" spans="1:7">
      <c r="A132" s="224">
        <f t="shared" si="2"/>
        <v>131</v>
      </c>
      <c r="B132" s="224" t="s">
        <v>1304</v>
      </c>
      <c r="C132" s="224" t="s">
        <v>1539</v>
      </c>
      <c r="D132" s="224">
        <v>0</v>
      </c>
      <c r="E132" s="224" t="s">
        <v>56</v>
      </c>
      <c r="F132" s="224" t="s">
        <v>1379</v>
      </c>
      <c r="G132" s="224"/>
    </row>
    <row r="133" spans="1:7">
      <c r="A133" s="224">
        <f t="shared" si="2"/>
        <v>132</v>
      </c>
      <c r="B133" s="224" t="s">
        <v>1304</v>
      </c>
      <c r="C133" s="224" t="s">
        <v>1540</v>
      </c>
      <c r="D133" s="224">
        <v>0.96099999999999997</v>
      </c>
      <c r="E133" s="224" t="s">
        <v>56</v>
      </c>
      <c r="F133" s="224" t="s">
        <v>1379</v>
      </c>
      <c r="G133" s="224"/>
    </row>
    <row r="134" spans="1:7">
      <c r="A134" s="224">
        <f t="shared" si="2"/>
        <v>133</v>
      </c>
      <c r="B134" s="224" t="s">
        <v>1304</v>
      </c>
      <c r="C134" s="224" t="s">
        <v>1541</v>
      </c>
      <c r="D134" s="224">
        <v>3.9E-2</v>
      </c>
      <c r="E134" s="224" t="s">
        <v>56</v>
      </c>
      <c r="F134" s="224" t="s">
        <v>1379</v>
      </c>
      <c r="G134" s="224"/>
    </row>
    <row r="135" spans="1:7">
      <c r="A135" s="224">
        <f t="shared" si="2"/>
        <v>134</v>
      </c>
      <c r="B135" s="224" t="s">
        <v>1304</v>
      </c>
      <c r="C135" s="224" t="s">
        <v>1542</v>
      </c>
      <c r="D135" s="224">
        <v>0.34200000000000003</v>
      </c>
      <c r="E135" s="224" t="s">
        <v>56</v>
      </c>
      <c r="F135" s="224" t="s">
        <v>1379</v>
      </c>
      <c r="G135" s="224"/>
    </row>
    <row r="136" spans="1:7">
      <c r="A136" s="224">
        <f t="shared" si="2"/>
        <v>135</v>
      </c>
      <c r="B136" s="224" t="s">
        <v>1304</v>
      </c>
      <c r="C136" s="224" t="s">
        <v>1543</v>
      </c>
      <c r="D136" s="224">
        <v>0.434</v>
      </c>
      <c r="E136" s="224" t="s">
        <v>56</v>
      </c>
      <c r="F136" s="224" t="s">
        <v>1379</v>
      </c>
      <c r="G136" s="224"/>
    </row>
    <row r="137" spans="1:7">
      <c r="A137" s="224">
        <f t="shared" si="2"/>
        <v>136</v>
      </c>
      <c r="B137" s="224" t="s">
        <v>1304</v>
      </c>
      <c r="C137" s="224" t="s">
        <v>1544</v>
      </c>
      <c r="D137" s="224">
        <v>0.224</v>
      </c>
      <c r="E137" s="224" t="s">
        <v>56</v>
      </c>
      <c r="F137" s="224" t="s">
        <v>1379</v>
      </c>
      <c r="G137" s="224"/>
    </row>
    <row r="138" spans="1:7">
      <c r="A138" s="224">
        <f t="shared" si="2"/>
        <v>137</v>
      </c>
      <c r="B138" s="224" t="s">
        <v>1304</v>
      </c>
      <c r="C138" s="224" t="s">
        <v>1545</v>
      </c>
      <c r="D138" s="224">
        <v>0.311</v>
      </c>
      <c r="E138" s="224" t="s">
        <v>56</v>
      </c>
      <c r="F138" s="224" t="s">
        <v>1379</v>
      </c>
      <c r="G138" s="224"/>
    </row>
    <row r="139" spans="1:7">
      <c r="A139" s="224">
        <f t="shared" ref="A139:A202" si="3">ROW(138:138)</f>
        <v>138</v>
      </c>
      <c r="B139" s="224" t="s">
        <v>1304</v>
      </c>
      <c r="C139" s="224" t="s">
        <v>1546</v>
      </c>
      <c r="D139" s="224">
        <v>0.52200000000000002</v>
      </c>
      <c r="E139" s="224" t="s">
        <v>56</v>
      </c>
      <c r="F139" s="224" t="s">
        <v>1379</v>
      </c>
      <c r="G139" s="224"/>
    </row>
    <row r="140" spans="1:7">
      <c r="A140" s="224">
        <f t="shared" si="3"/>
        <v>139</v>
      </c>
      <c r="B140" s="224" t="s">
        <v>1304</v>
      </c>
      <c r="C140" s="224" t="s">
        <v>1547</v>
      </c>
      <c r="D140" s="224">
        <v>0.16700000000000001</v>
      </c>
      <c r="E140" s="224" t="s">
        <v>56</v>
      </c>
      <c r="F140" s="224" t="s">
        <v>1379</v>
      </c>
      <c r="G140" s="224"/>
    </row>
    <row r="141" spans="1:7">
      <c r="A141" s="224">
        <f t="shared" si="3"/>
        <v>140</v>
      </c>
      <c r="B141" s="224" t="s">
        <v>1304</v>
      </c>
      <c r="C141" s="224" t="s">
        <v>1548</v>
      </c>
      <c r="D141" s="224">
        <v>0.42699999999999999</v>
      </c>
      <c r="E141" s="224" t="s">
        <v>56</v>
      </c>
      <c r="F141" s="224" t="s">
        <v>1379</v>
      </c>
      <c r="G141" s="224"/>
    </row>
    <row r="142" spans="1:7">
      <c r="A142" s="224">
        <f t="shared" si="3"/>
        <v>141</v>
      </c>
      <c r="B142" s="224" t="s">
        <v>1304</v>
      </c>
      <c r="C142" s="224" t="s">
        <v>1549</v>
      </c>
      <c r="D142" s="224">
        <v>0.42699999999999999</v>
      </c>
      <c r="E142" s="224" t="s">
        <v>56</v>
      </c>
      <c r="F142" s="224" t="s">
        <v>1379</v>
      </c>
      <c r="G142" s="224"/>
    </row>
    <row r="143" spans="1:7">
      <c r="A143" s="224">
        <f t="shared" si="3"/>
        <v>142</v>
      </c>
      <c r="B143" s="224" t="s">
        <v>1304</v>
      </c>
      <c r="C143" s="224" t="s">
        <v>1550</v>
      </c>
      <c r="D143" s="224">
        <v>0.14599999999999999</v>
      </c>
      <c r="E143" s="224" t="s">
        <v>56</v>
      </c>
      <c r="F143" s="224" t="s">
        <v>1379</v>
      </c>
      <c r="G143" s="224"/>
    </row>
    <row r="144" spans="1:7">
      <c r="A144" s="224">
        <f t="shared" si="3"/>
        <v>143</v>
      </c>
      <c r="B144" s="224" t="s">
        <v>1304</v>
      </c>
      <c r="C144" s="224" t="s">
        <v>1551</v>
      </c>
      <c r="D144" s="224">
        <v>0.46200000000000002</v>
      </c>
      <c r="E144" s="224" t="s">
        <v>56</v>
      </c>
      <c r="F144" s="224" t="s">
        <v>1379</v>
      </c>
      <c r="G144" s="224"/>
    </row>
    <row r="145" spans="1:7">
      <c r="A145" s="224">
        <f t="shared" si="3"/>
        <v>144</v>
      </c>
      <c r="B145" s="224" t="s">
        <v>1304</v>
      </c>
      <c r="C145" s="224" t="s">
        <v>1552</v>
      </c>
      <c r="D145" s="224">
        <v>0.40200000000000002</v>
      </c>
      <c r="E145" s="224" t="s">
        <v>56</v>
      </c>
      <c r="F145" s="224" t="s">
        <v>1379</v>
      </c>
      <c r="G145" s="224"/>
    </row>
    <row r="146" spans="1:7">
      <c r="A146" s="224">
        <f t="shared" si="3"/>
        <v>145</v>
      </c>
      <c r="B146" s="224" t="s">
        <v>1304</v>
      </c>
      <c r="C146" s="224" t="s">
        <v>1553</v>
      </c>
      <c r="D146" s="224">
        <v>0.13600000000000001</v>
      </c>
      <c r="E146" s="224" t="s">
        <v>56</v>
      </c>
      <c r="F146" s="224" t="s">
        <v>1379</v>
      </c>
      <c r="G146" s="224"/>
    </row>
    <row r="147" spans="1:7">
      <c r="A147" s="224">
        <f t="shared" si="3"/>
        <v>146</v>
      </c>
      <c r="B147" s="224" t="s">
        <v>1304</v>
      </c>
      <c r="C147" s="224" t="s">
        <v>1554</v>
      </c>
      <c r="D147" s="224">
        <v>0.53</v>
      </c>
      <c r="E147" s="224" t="s">
        <v>56</v>
      </c>
      <c r="F147" s="224" t="s">
        <v>1379</v>
      </c>
      <c r="G147" s="224"/>
    </row>
    <row r="148" spans="1:7">
      <c r="A148" s="224">
        <f t="shared" si="3"/>
        <v>147</v>
      </c>
      <c r="B148" s="224" t="s">
        <v>1304</v>
      </c>
      <c r="C148" s="224" t="s">
        <v>1555</v>
      </c>
      <c r="D148" s="224">
        <v>0.34300000000000003</v>
      </c>
      <c r="E148" s="224" t="s">
        <v>56</v>
      </c>
      <c r="F148" s="224" t="s">
        <v>1379</v>
      </c>
      <c r="G148" s="224"/>
    </row>
    <row r="149" spans="1:7">
      <c r="A149" s="224">
        <f t="shared" si="3"/>
        <v>148</v>
      </c>
      <c r="B149" s="224" t="s">
        <v>1304</v>
      </c>
      <c r="C149" s="224" t="s">
        <v>1556</v>
      </c>
      <c r="D149" s="224">
        <v>0.127</v>
      </c>
      <c r="E149" s="224" t="s">
        <v>56</v>
      </c>
      <c r="F149" s="224" t="s">
        <v>1379</v>
      </c>
      <c r="G149" s="224"/>
    </row>
    <row r="150" spans="1:7">
      <c r="A150" s="224">
        <f t="shared" si="3"/>
        <v>149</v>
      </c>
      <c r="B150" s="224" t="s">
        <v>1304</v>
      </c>
      <c r="C150" s="224" t="s">
        <v>1557</v>
      </c>
      <c r="D150" s="224">
        <v>0</v>
      </c>
      <c r="E150" s="224" t="s">
        <v>56</v>
      </c>
      <c r="F150" s="224" t="s">
        <v>1379</v>
      </c>
      <c r="G150" s="224"/>
    </row>
    <row r="151" spans="1:7">
      <c r="A151" s="224">
        <f t="shared" si="3"/>
        <v>150</v>
      </c>
      <c r="B151" s="224" t="s">
        <v>1304</v>
      </c>
      <c r="C151" s="224" t="s">
        <v>1558</v>
      </c>
      <c r="D151" s="224">
        <v>0.82499999999999996</v>
      </c>
      <c r="E151" s="224" t="s">
        <v>56</v>
      </c>
      <c r="F151" s="224" t="s">
        <v>1379</v>
      </c>
      <c r="G151" s="224"/>
    </row>
    <row r="152" spans="1:7">
      <c r="A152" s="224">
        <f t="shared" si="3"/>
        <v>151</v>
      </c>
      <c r="B152" s="224" t="s">
        <v>1304</v>
      </c>
      <c r="C152" s="224" t="s">
        <v>1559</v>
      </c>
      <c r="D152" s="224">
        <v>0.17499999999999999</v>
      </c>
      <c r="E152" s="224" t="s">
        <v>56</v>
      </c>
      <c r="F152" s="224" t="s">
        <v>1379</v>
      </c>
      <c r="G152" s="224"/>
    </row>
    <row r="153" spans="1:7">
      <c r="A153" s="224">
        <f t="shared" si="3"/>
        <v>152</v>
      </c>
      <c r="B153" s="224" t="s">
        <v>1304</v>
      </c>
      <c r="C153" s="224" t="s">
        <v>1560</v>
      </c>
      <c r="D153" s="224">
        <v>0</v>
      </c>
      <c r="E153" s="224" t="s">
        <v>56</v>
      </c>
      <c r="F153" s="224" t="s">
        <v>1379</v>
      </c>
      <c r="G153" s="224"/>
    </row>
    <row r="154" spans="1:7">
      <c r="A154" s="224">
        <f t="shared" si="3"/>
        <v>153</v>
      </c>
      <c r="B154" s="224" t="s">
        <v>1304</v>
      </c>
      <c r="C154" s="224" t="s">
        <v>1561</v>
      </c>
      <c r="D154" s="224">
        <v>0.874</v>
      </c>
      <c r="E154" s="224" t="s">
        <v>56</v>
      </c>
      <c r="F154" s="224" t="s">
        <v>1379</v>
      </c>
      <c r="G154" s="224"/>
    </row>
    <row r="155" spans="1:7">
      <c r="A155" s="224">
        <f t="shared" si="3"/>
        <v>154</v>
      </c>
      <c r="B155" s="224" t="s">
        <v>1304</v>
      </c>
      <c r="C155" s="224" t="s">
        <v>1562</v>
      </c>
      <c r="D155" s="224">
        <v>0.126</v>
      </c>
      <c r="E155" s="224" t="s">
        <v>56</v>
      </c>
      <c r="F155" s="224" t="s">
        <v>1379</v>
      </c>
      <c r="G155" s="224"/>
    </row>
    <row r="156" spans="1:7">
      <c r="A156" s="224">
        <f t="shared" si="3"/>
        <v>155</v>
      </c>
      <c r="B156" s="224" t="s">
        <v>1304</v>
      </c>
      <c r="C156" s="224" t="s">
        <v>1563</v>
      </c>
      <c r="D156" s="224">
        <v>0.16400000000000001</v>
      </c>
      <c r="E156" s="224" t="s">
        <v>56</v>
      </c>
      <c r="F156" s="224" t="s">
        <v>1379</v>
      </c>
      <c r="G156" s="224"/>
    </row>
    <row r="157" spans="1:7">
      <c r="A157" s="224">
        <f t="shared" si="3"/>
        <v>156</v>
      </c>
      <c r="B157" s="224" t="s">
        <v>1304</v>
      </c>
      <c r="C157" s="224" t="s">
        <v>1564</v>
      </c>
      <c r="D157" s="224">
        <v>0.67800000000000005</v>
      </c>
      <c r="E157" s="224" t="s">
        <v>56</v>
      </c>
      <c r="F157" s="224" t="s">
        <v>1379</v>
      </c>
      <c r="G157" s="224"/>
    </row>
    <row r="158" spans="1:7">
      <c r="A158" s="224">
        <f t="shared" si="3"/>
        <v>157</v>
      </c>
      <c r="B158" s="224" t="s">
        <v>1304</v>
      </c>
      <c r="C158" s="224" t="s">
        <v>1565</v>
      </c>
      <c r="D158" s="224">
        <v>0.158</v>
      </c>
      <c r="E158" s="224" t="s">
        <v>56</v>
      </c>
      <c r="F158" s="224" t="s">
        <v>1379</v>
      </c>
      <c r="G158" s="224"/>
    </row>
    <row r="159" spans="1:7">
      <c r="A159" s="224">
        <f t="shared" si="3"/>
        <v>158</v>
      </c>
      <c r="B159" s="224" t="s">
        <v>1304</v>
      </c>
      <c r="C159" s="224" t="s">
        <v>1566</v>
      </c>
      <c r="D159" s="224">
        <v>0.183</v>
      </c>
      <c r="E159" s="224" t="s">
        <v>56</v>
      </c>
      <c r="F159" s="224" t="s">
        <v>1379</v>
      </c>
      <c r="G159" s="224"/>
    </row>
    <row r="160" spans="1:7">
      <c r="A160" s="224">
        <f t="shared" si="3"/>
        <v>159</v>
      </c>
      <c r="B160" s="224" t="s">
        <v>1304</v>
      </c>
      <c r="C160" s="224" t="s">
        <v>1567</v>
      </c>
      <c r="D160" s="224">
        <v>0.65600000000000003</v>
      </c>
      <c r="E160" s="224" t="s">
        <v>56</v>
      </c>
      <c r="F160" s="224" t="s">
        <v>1379</v>
      </c>
      <c r="G160" s="224"/>
    </row>
    <row r="161" spans="1:7">
      <c r="A161" s="224">
        <f t="shared" si="3"/>
        <v>160</v>
      </c>
      <c r="B161" s="224" t="s">
        <v>1304</v>
      </c>
      <c r="C161" s="224" t="s">
        <v>1568</v>
      </c>
      <c r="D161" s="224">
        <v>0.161</v>
      </c>
      <c r="E161" s="224" t="s">
        <v>56</v>
      </c>
      <c r="F161" s="224" t="s">
        <v>1379</v>
      </c>
      <c r="G161" s="224"/>
    </row>
    <row r="162" spans="1:7">
      <c r="A162" s="224">
        <f t="shared" si="3"/>
        <v>161</v>
      </c>
      <c r="B162" s="224" t="s">
        <v>1304</v>
      </c>
      <c r="C162" s="224" t="s">
        <v>1569</v>
      </c>
      <c r="D162" s="224">
        <v>0.26700000000000002</v>
      </c>
      <c r="E162" s="224" t="s">
        <v>56</v>
      </c>
      <c r="F162" s="224" t="s">
        <v>1379</v>
      </c>
      <c r="G162" s="224"/>
    </row>
    <row r="163" spans="1:7">
      <c r="A163" s="224">
        <f t="shared" si="3"/>
        <v>162</v>
      </c>
      <c r="B163" s="224" t="s">
        <v>1304</v>
      </c>
      <c r="C163" s="224" t="s">
        <v>1570</v>
      </c>
      <c r="D163" s="224">
        <v>0.60399999999999998</v>
      </c>
      <c r="E163" s="224" t="s">
        <v>56</v>
      </c>
      <c r="F163" s="224" t="s">
        <v>1379</v>
      </c>
      <c r="G163" s="224"/>
    </row>
    <row r="164" spans="1:7">
      <c r="A164" s="224">
        <f t="shared" si="3"/>
        <v>163</v>
      </c>
      <c r="B164" s="224" t="s">
        <v>1304</v>
      </c>
      <c r="C164" s="224" t="s">
        <v>1571</v>
      </c>
      <c r="D164" s="224">
        <v>0.129</v>
      </c>
      <c r="E164" s="224" t="s">
        <v>56</v>
      </c>
      <c r="F164" s="224" t="s">
        <v>1379</v>
      </c>
      <c r="G164" s="224"/>
    </row>
    <row r="165" spans="1:7">
      <c r="A165" s="224">
        <f t="shared" si="3"/>
        <v>164</v>
      </c>
      <c r="B165" s="224" t="s">
        <v>1304</v>
      </c>
      <c r="C165" s="224" t="s">
        <v>1572</v>
      </c>
      <c r="D165" s="224">
        <v>0.35499999999999998</v>
      </c>
      <c r="E165" s="224" t="s">
        <v>56</v>
      </c>
      <c r="F165" s="224" t="s">
        <v>1379</v>
      </c>
      <c r="G165" s="224"/>
    </row>
    <row r="166" spans="1:7">
      <c r="A166" s="224">
        <f t="shared" si="3"/>
        <v>165</v>
      </c>
      <c r="B166" s="224" t="s">
        <v>1304</v>
      </c>
      <c r="C166" s="224" t="s">
        <v>1573</v>
      </c>
      <c r="D166" s="224">
        <v>0.501</v>
      </c>
      <c r="E166" s="224" t="s">
        <v>56</v>
      </c>
      <c r="F166" s="224" t="s">
        <v>1379</v>
      </c>
      <c r="G166" s="224"/>
    </row>
    <row r="167" spans="1:7">
      <c r="A167" s="224">
        <f t="shared" si="3"/>
        <v>166</v>
      </c>
      <c r="B167" s="224" t="s">
        <v>1304</v>
      </c>
      <c r="C167" s="224" t="s">
        <v>1574</v>
      </c>
      <c r="D167" s="224">
        <v>0.14399999999999999</v>
      </c>
      <c r="E167" s="224" t="s">
        <v>56</v>
      </c>
      <c r="F167" s="224" t="s">
        <v>1379</v>
      </c>
      <c r="G167" s="224"/>
    </row>
    <row r="168" spans="1:7">
      <c r="A168" s="224">
        <f t="shared" si="3"/>
        <v>167</v>
      </c>
      <c r="B168" s="224" t="s">
        <v>1304</v>
      </c>
      <c r="C168" s="224" t="s">
        <v>1575</v>
      </c>
      <c r="D168" s="224">
        <v>0.53100000000000003</v>
      </c>
      <c r="E168" s="224" t="s">
        <v>56</v>
      </c>
      <c r="F168" s="224" t="s">
        <v>1379</v>
      </c>
      <c r="G168" s="224"/>
    </row>
    <row r="169" spans="1:7">
      <c r="A169" s="224">
        <f t="shared" si="3"/>
        <v>168</v>
      </c>
      <c r="B169" s="224" t="s">
        <v>1304</v>
      </c>
      <c r="C169" s="224" t="s">
        <v>1576</v>
      </c>
      <c r="D169" s="224">
        <v>0.34499999999999997</v>
      </c>
      <c r="E169" s="224" t="s">
        <v>56</v>
      </c>
      <c r="F169" s="224" t="s">
        <v>1379</v>
      </c>
      <c r="G169" s="224"/>
    </row>
    <row r="170" spans="1:7">
      <c r="A170" s="224">
        <f t="shared" si="3"/>
        <v>169</v>
      </c>
      <c r="B170" s="224" t="s">
        <v>1304</v>
      </c>
      <c r="C170" s="224" t="s">
        <v>1577</v>
      </c>
      <c r="D170" s="224">
        <v>0.124</v>
      </c>
      <c r="E170" s="224" t="s">
        <v>56</v>
      </c>
      <c r="F170" s="224" t="s">
        <v>1379</v>
      </c>
      <c r="G170" s="224"/>
    </row>
    <row r="171" spans="1:7">
      <c r="A171" s="224">
        <f t="shared" si="3"/>
        <v>170</v>
      </c>
      <c r="B171" s="224" t="s">
        <v>1304</v>
      </c>
      <c r="C171" s="224" t="s">
        <v>1578</v>
      </c>
      <c r="D171" s="224">
        <v>0</v>
      </c>
      <c r="E171" s="224" t="s">
        <v>56</v>
      </c>
      <c r="F171" s="224" t="s">
        <v>1379</v>
      </c>
      <c r="G171" s="224"/>
    </row>
    <row r="172" spans="1:7">
      <c r="A172" s="224">
        <f t="shared" si="3"/>
        <v>171</v>
      </c>
      <c r="B172" s="224" t="s">
        <v>1304</v>
      </c>
      <c r="C172" s="224" t="s">
        <v>1579</v>
      </c>
      <c r="D172" s="224">
        <v>0.91200000000000003</v>
      </c>
      <c r="E172" s="224" t="s">
        <v>56</v>
      </c>
      <c r="F172" s="224" t="s">
        <v>1379</v>
      </c>
      <c r="G172" s="224"/>
    </row>
    <row r="173" spans="1:7">
      <c r="A173" s="224">
        <f t="shared" si="3"/>
        <v>172</v>
      </c>
      <c r="B173" s="224" t="s">
        <v>1304</v>
      </c>
      <c r="C173" s="224" t="s">
        <v>1580</v>
      </c>
      <c r="D173" s="224">
        <v>8.7999999999999995E-2</v>
      </c>
      <c r="E173" s="224" t="s">
        <v>56</v>
      </c>
      <c r="F173" s="224" t="s">
        <v>1379</v>
      </c>
      <c r="G173" s="224"/>
    </row>
    <row r="174" spans="1:7">
      <c r="A174" s="224">
        <f t="shared" si="3"/>
        <v>173</v>
      </c>
      <c r="B174" s="224" t="s">
        <v>1304</v>
      </c>
      <c r="C174" s="224" t="s">
        <v>1581</v>
      </c>
      <c r="D174" s="224">
        <v>0</v>
      </c>
      <c r="E174" s="224" t="s">
        <v>56</v>
      </c>
      <c r="F174" s="224" t="s">
        <v>1379</v>
      </c>
      <c r="G174" s="224"/>
    </row>
    <row r="175" spans="1:7">
      <c r="A175" s="224">
        <f t="shared" si="3"/>
        <v>174</v>
      </c>
      <c r="B175" s="224" t="s">
        <v>1304</v>
      </c>
      <c r="C175" s="224" t="s">
        <v>1582</v>
      </c>
      <c r="D175" s="224">
        <v>0.93100000000000005</v>
      </c>
      <c r="E175" s="224" t="s">
        <v>56</v>
      </c>
      <c r="F175" s="224" t="s">
        <v>1379</v>
      </c>
      <c r="G175" s="224"/>
    </row>
    <row r="176" spans="1:7">
      <c r="A176" s="224">
        <f t="shared" si="3"/>
        <v>175</v>
      </c>
      <c r="B176" s="224" t="s">
        <v>1304</v>
      </c>
      <c r="C176" s="224" t="s">
        <v>1583</v>
      </c>
      <c r="D176" s="224">
        <v>6.9000000000000006E-2</v>
      </c>
      <c r="E176" s="224" t="s">
        <v>56</v>
      </c>
      <c r="F176" s="224" t="s">
        <v>1379</v>
      </c>
      <c r="G176" s="224"/>
    </row>
    <row r="177" spans="1:7">
      <c r="A177" s="224">
        <f t="shared" si="3"/>
        <v>176</v>
      </c>
      <c r="B177" s="224" t="s">
        <v>1304</v>
      </c>
      <c r="C177" s="224" t="s">
        <v>1584</v>
      </c>
      <c r="D177" s="224">
        <v>0.93400000000000005</v>
      </c>
      <c r="E177" s="224" t="s">
        <v>56</v>
      </c>
      <c r="F177" s="224" t="s">
        <v>1379</v>
      </c>
      <c r="G177" s="224"/>
    </row>
    <row r="178" spans="1:7">
      <c r="A178" s="224">
        <f t="shared" si="3"/>
        <v>177</v>
      </c>
      <c r="B178" s="224" t="s">
        <v>1304</v>
      </c>
      <c r="C178" s="224" t="s">
        <v>1585</v>
      </c>
      <c r="D178" s="224">
        <v>1.4E-2</v>
      </c>
      <c r="E178" s="224" t="s">
        <v>56</v>
      </c>
      <c r="F178" s="224" t="s">
        <v>1379</v>
      </c>
      <c r="G178" s="224"/>
    </row>
    <row r="179" spans="1:7">
      <c r="A179" s="224">
        <f t="shared" si="3"/>
        <v>178</v>
      </c>
      <c r="B179" s="224" t="s">
        <v>1304</v>
      </c>
      <c r="C179" s="224" t="s">
        <v>1586</v>
      </c>
      <c r="D179" s="224">
        <v>5.1999999999999998E-2</v>
      </c>
      <c r="E179" s="224" t="s">
        <v>56</v>
      </c>
      <c r="F179" s="224" t="s">
        <v>1379</v>
      </c>
      <c r="G179" s="224"/>
    </row>
    <row r="180" spans="1:7">
      <c r="A180" s="224">
        <f t="shared" si="3"/>
        <v>179</v>
      </c>
      <c r="B180" s="224" t="s">
        <v>1304</v>
      </c>
      <c r="C180" s="224" t="s">
        <v>1587</v>
      </c>
      <c r="D180" s="224">
        <v>0.94399999999999995</v>
      </c>
      <c r="E180" s="224" t="s">
        <v>56</v>
      </c>
      <c r="F180" s="224" t="s">
        <v>1379</v>
      </c>
      <c r="G180" s="224"/>
    </row>
    <row r="181" spans="1:7">
      <c r="A181" s="224">
        <f t="shared" si="3"/>
        <v>180</v>
      </c>
      <c r="B181" s="224" t="s">
        <v>1304</v>
      </c>
      <c r="C181" s="224" t="s">
        <v>1588</v>
      </c>
      <c r="D181" s="224">
        <v>1.2E-2</v>
      </c>
      <c r="E181" s="224" t="s">
        <v>56</v>
      </c>
      <c r="F181" s="224" t="s">
        <v>1379</v>
      </c>
      <c r="G181" s="224"/>
    </row>
    <row r="182" spans="1:7">
      <c r="A182" s="224">
        <f t="shared" si="3"/>
        <v>181</v>
      </c>
      <c r="B182" s="224" t="s">
        <v>1304</v>
      </c>
      <c r="C182" s="224" t="s">
        <v>1589</v>
      </c>
      <c r="D182" s="224">
        <v>4.3999999999999997E-2</v>
      </c>
      <c r="E182" s="224" t="s">
        <v>56</v>
      </c>
      <c r="F182" s="224" t="s">
        <v>1379</v>
      </c>
      <c r="G182" s="224"/>
    </row>
    <row r="183" spans="1:7">
      <c r="A183" s="224">
        <f t="shared" si="3"/>
        <v>182</v>
      </c>
      <c r="B183" s="224" t="s">
        <v>1304</v>
      </c>
      <c r="C183" s="224" t="s">
        <v>1590</v>
      </c>
      <c r="D183" s="224">
        <v>0.95099999999999996</v>
      </c>
      <c r="E183" s="224" t="s">
        <v>56</v>
      </c>
      <c r="F183" s="224" t="s">
        <v>1379</v>
      </c>
      <c r="G183" s="224"/>
    </row>
    <row r="184" spans="1:7">
      <c r="A184" s="224">
        <f t="shared" si="3"/>
        <v>183</v>
      </c>
      <c r="B184" s="224" t="s">
        <v>1304</v>
      </c>
      <c r="C184" s="224" t="s">
        <v>1591</v>
      </c>
      <c r="D184" s="224">
        <v>0.01</v>
      </c>
      <c r="E184" s="224" t="s">
        <v>56</v>
      </c>
      <c r="F184" s="224" t="s">
        <v>1379</v>
      </c>
      <c r="G184" s="224"/>
    </row>
    <row r="185" spans="1:7">
      <c r="A185" s="224">
        <f t="shared" si="3"/>
        <v>184</v>
      </c>
      <c r="B185" s="224" t="s">
        <v>1304</v>
      </c>
      <c r="C185" s="224" t="s">
        <v>1592</v>
      </c>
      <c r="D185" s="224">
        <v>3.9E-2</v>
      </c>
      <c r="E185" s="224" t="s">
        <v>56</v>
      </c>
      <c r="F185" s="224" t="s">
        <v>1379</v>
      </c>
      <c r="G185" s="224"/>
    </row>
    <row r="186" spans="1:7">
      <c r="A186" s="224">
        <f t="shared" si="3"/>
        <v>185</v>
      </c>
      <c r="B186" s="224" t="s">
        <v>1304</v>
      </c>
      <c r="C186" s="224" t="s">
        <v>1593</v>
      </c>
      <c r="D186" s="224">
        <v>0.95699999999999996</v>
      </c>
      <c r="E186" s="224" t="s">
        <v>56</v>
      </c>
      <c r="F186" s="224" t="s">
        <v>1379</v>
      </c>
      <c r="G186" s="224"/>
    </row>
    <row r="187" spans="1:7">
      <c r="A187" s="224">
        <f t="shared" si="3"/>
        <v>186</v>
      </c>
      <c r="B187" s="224" t="s">
        <v>1304</v>
      </c>
      <c r="C187" s="224" t="s">
        <v>1594</v>
      </c>
      <c r="D187" s="224">
        <v>8.9999999999999993E-3</v>
      </c>
      <c r="E187" s="224" t="s">
        <v>56</v>
      </c>
      <c r="F187" s="224" t="s">
        <v>1379</v>
      </c>
      <c r="G187" s="224"/>
    </row>
    <row r="188" spans="1:7">
      <c r="A188" s="224">
        <f t="shared" si="3"/>
        <v>187</v>
      </c>
      <c r="B188" s="224" t="s">
        <v>1304</v>
      </c>
      <c r="C188" s="224" t="s">
        <v>1595</v>
      </c>
      <c r="D188" s="224">
        <v>3.4000000000000002E-2</v>
      </c>
      <c r="E188" s="224" t="s">
        <v>56</v>
      </c>
      <c r="F188" s="224" t="s">
        <v>1379</v>
      </c>
      <c r="G188" s="224"/>
    </row>
    <row r="189" spans="1:7">
      <c r="A189" s="224">
        <f t="shared" si="3"/>
        <v>188</v>
      </c>
      <c r="B189" s="224" t="s">
        <v>1304</v>
      </c>
      <c r="C189" s="224" t="s">
        <v>1596</v>
      </c>
      <c r="D189" s="224">
        <v>0.96899999999999997</v>
      </c>
      <c r="E189" s="224" t="s">
        <v>56</v>
      </c>
      <c r="F189" s="224" t="s">
        <v>1379</v>
      </c>
      <c r="G189" s="224"/>
    </row>
    <row r="190" spans="1:7">
      <c r="A190" s="224">
        <f t="shared" si="3"/>
        <v>189</v>
      </c>
      <c r="B190" s="224" t="s">
        <v>1304</v>
      </c>
      <c r="C190" s="224" t="s">
        <v>1597</v>
      </c>
      <c r="D190" s="224">
        <v>7.0000000000000001E-3</v>
      </c>
      <c r="E190" s="224" t="s">
        <v>56</v>
      </c>
      <c r="F190" s="224" t="s">
        <v>1379</v>
      </c>
      <c r="G190" s="224"/>
    </row>
    <row r="191" spans="1:7">
      <c r="A191" s="224">
        <f t="shared" si="3"/>
        <v>190</v>
      </c>
      <c r="B191" s="224" t="s">
        <v>1304</v>
      </c>
      <c r="C191" s="224" t="s">
        <v>1598</v>
      </c>
      <c r="D191" s="224">
        <v>2.4E-2</v>
      </c>
      <c r="E191" s="224" t="s">
        <v>56</v>
      </c>
      <c r="F191" s="224" t="s">
        <v>1379</v>
      </c>
      <c r="G191" s="224"/>
    </row>
    <row r="192" spans="1:7">
      <c r="A192" s="224">
        <f t="shared" si="3"/>
        <v>191</v>
      </c>
      <c r="B192" s="224" t="s">
        <v>1304</v>
      </c>
      <c r="C192" s="224" t="s">
        <v>1599</v>
      </c>
      <c r="D192" s="224">
        <v>0</v>
      </c>
      <c r="E192" s="224" t="s">
        <v>56</v>
      </c>
      <c r="F192" s="224" t="s">
        <v>1379</v>
      </c>
      <c r="G192" s="224"/>
    </row>
    <row r="193" spans="1:7">
      <c r="A193" s="224">
        <f t="shared" si="3"/>
        <v>192</v>
      </c>
      <c r="B193" s="224" t="s">
        <v>1304</v>
      </c>
      <c r="C193" s="224" t="s">
        <v>1600</v>
      </c>
      <c r="D193" s="224">
        <v>0.98</v>
      </c>
      <c r="E193" s="224" t="s">
        <v>56</v>
      </c>
      <c r="F193" s="224" t="s">
        <v>1379</v>
      </c>
      <c r="G193" s="224"/>
    </row>
    <row r="194" spans="1:7">
      <c r="A194" s="224">
        <f t="shared" si="3"/>
        <v>193</v>
      </c>
      <c r="B194" s="224" t="s">
        <v>1304</v>
      </c>
      <c r="C194" s="224" t="s">
        <v>1601</v>
      </c>
      <c r="D194" s="224">
        <v>0.02</v>
      </c>
      <c r="E194" s="224" t="s">
        <v>56</v>
      </c>
      <c r="F194" s="224" t="s">
        <v>1379</v>
      </c>
      <c r="G194" s="224"/>
    </row>
    <row r="195" spans="1:7">
      <c r="A195" s="224">
        <f t="shared" si="3"/>
        <v>194</v>
      </c>
      <c r="B195" s="224" t="s">
        <v>1304</v>
      </c>
      <c r="C195" s="224" t="s">
        <v>1602</v>
      </c>
      <c r="D195" s="224">
        <v>0</v>
      </c>
      <c r="E195" s="224" t="s">
        <v>56</v>
      </c>
      <c r="F195" s="224" t="s">
        <v>1379</v>
      </c>
      <c r="G195" s="224"/>
    </row>
    <row r="196" spans="1:7">
      <c r="A196" s="224">
        <f t="shared" si="3"/>
        <v>195</v>
      </c>
      <c r="B196" s="224" t="s">
        <v>1304</v>
      </c>
      <c r="C196" s="224" t="s">
        <v>1603</v>
      </c>
      <c r="D196" s="224">
        <v>0.98499999999999999</v>
      </c>
      <c r="E196" s="224" t="s">
        <v>56</v>
      </c>
      <c r="F196" s="224" t="s">
        <v>1379</v>
      </c>
      <c r="G196" s="224"/>
    </row>
    <row r="197" spans="1:7">
      <c r="A197" s="224">
        <f t="shared" si="3"/>
        <v>196</v>
      </c>
      <c r="B197" s="224" t="s">
        <v>1304</v>
      </c>
      <c r="C197" s="224" t="s">
        <v>1604</v>
      </c>
      <c r="D197" s="224">
        <v>1.4999999999999999E-2</v>
      </c>
      <c r="E197" s="224" t="s">
        <v>56</v>
      </c>
      <c r="F197" s="224" t="s">
        <v>1379</v>
      </c>
      <c r="G197" s="224"/>
    </row>
    <row r="198" spans="1:7">
      <c r="A198" s="224">
        <f t="shared" si="3"/>
        <v>197</v>
      </c>
      <c r="B198" s="224" t="s">
        <v>1304</v>
      </c>
      <c r="C198" s="224" t="s">
        <v>1605</v>
      </c>
      <c r="D198" s="224">
        <v>0.11899999999999999</v>
      </c>
      <c r="E198" s="224" t="s">
        <v>56</v>
      </c>
      <c r="F198" s="224" t="s">
        <v>1379</v>
      </c>
      <c r="G198" s="224"/>
    </row>
    <row r="199" spans="1:7">
      <c r="A199" s="224">
        <f t="shared" si="3"/>
        <v>198</v>
      </c>
      <c r="B199" s="224" t="s">
        <v>1304</v>
      </c>
      <c r="C199" s="224" t="s">
        <v>1606</v>
      </c>
      <c r="D199" s="224">
        <v>0.155</v>
      </c>
      <c r="E199" s="224" t="s">
        <v>56</v>
      </c>
      <c r="F199" s="224" t="s">
        <v>1379</v>
      </c>
      <c r="G199" s="224"/>
    </row>
    <row r="200" spans="1:7">
      <c r="A200" s="224">
        <f t="shared" si="3"/>
        <v>199</v>
      </c>
      <c r="B200" s="224" t="s">
        <v>1304</v>
      </c>
      <c r="C200" s="224" t="s">
        <v>1607</v>
      </c>
      <c r="D200" s="224">
        <v>0.72599999999999998</v>
      </c>
      <c r="E200" s="224" t="s">
        <v>56</v>
      </c>
      <c r="F200" s="224" t="s">
        <v>1379</v>
      </c>
      <c r="G200" s="224"/>
    </row>
    <row r="201" spans="1:7">
      <c r="A201" s="224">
        <f t="shared" si="3"/>
        <v>200</v>
      </c>
      <c r="B201" s="224" t="s">
        <v>1304</v>
      </c>
      <c r="C201" s="224" t="s">
        <v>1608</v>
      </c>
      <c r="D201" s="224">
        <v>0.114</v>
      </c>
      <c r="E201" s="224" t="s">
        <v>56</v>
      </c>
      <c r="F201" s="224" t="s">
        <v>1379</v>
      </c>
      <c r="G201" s="224"/>
    </row>
    <row r="202" spans="1:7">
      <c r="A202" s="224">
        <f t="shared" si="3"/>
        <v>201</v>
      </c>
      <c r="B202" s="224" t="s">
        <v>1304</v>
      </c>
      <c r="C202" s="224" t="s">
        <v>1609</v>
      </c>
      <c r="D202" s="224">
        <v>0.27100000000000002</v>
      </c>
      <c r="E202" s="224" t="s">
        <v>56</v>
      </c>
      <c r="F202" s="224" t="s">
        <v>1379</v>
      </c>
      <c r="G202" s="224"/>
    </row>
    <row r="203" spans="1:7">
      <c r="A203" s="224">
        <f t="shared" ref="A203:A244" si="4">ROW(202:202)</f>
        <v>202</v>
      </c>
      <c r="B203" s="224" t="s">
        <v>1304</v>
      </c>
      <c r="C203" s="224" t="s">
        <v>1610</v>
      </c>
      <c r="D203" s="224">
        <v>0.61499999999999999</v>
      </c>
      <c r="E203" s="224" t="s">
        <v>56</v>
      </c>
      <c r="F203" s="224" t="s">
        <v>1379</v>
      </c>
      <c r="G203" s="224"/>
    </row>
    <row r="204" spans="1:7">
      <c r="A204" s="224">
        <f t="shared" si="4"/>
        <v>203</v>
      </c>
      <c r="B204" s="224" t="s">
        <v>1304</v>
      </c>
      <c r="C204" s="224" t="s">
        <v>1611</v>
      </c>
      <c r="D204" s="224">
        <v>0.14599999999999999</v>
      </c>
      <c r="E204" s="224" t="s">
        <v>56</v>
      </c>
      <c r="F204" s="224" t="s">
        <v>1379</v>
      </c>
      <c r="G204" s="224"/>
    </row>
    <row r="205" spans="1:7">
      <c r="A205" s="224">
        <f t="shared" si="4"/>
        <v>204</v>
      </c>
      <c r="B205" s="224" t="s">
        <v>1304</v>
      </c>
      <c r="C205" s="224" t="s">
        <v>1612</v>
      </c>
      <c r="D205" s="224">
        <v>0.32100000000000001</v>
      </c>
      <c r="E205" s="224" t="s">
        <v>56</v>
      </c>
      <c r="F205" s="224" t="s">
        <v>1379</v>
      </c>
      <c r="G205" s="224"/>
    </row>
    <row r="206" spans="1:7">
      <c r="A206" s="224">
        <f t="shared" si="4"/>
        <v>205</v>
      </c>
      <c r="B206" s="224" t="s">
        <v>1304</v>
      </c>
      <c r="C206" s="224" t="s">
        <v>1613</v>
      </c>
      <c r="D206" s="224">
        <v>0.53300000000000003</v>
      </c>
      <c r="E206" s="224" t="s">
        <v>56</v>
      </c>
      <c r="F206" s="224" t="s">
        <v>1379</v>
      </c>
      <c r="G206" s="224"/>
    </row>
    <row r="207" spans="1:7">
      <c r="A207" s="224">
        <f t="shared" si="4"/>
        <v>206</v>
      </c>
      <c r="B207" s="224" t="s">
        <v>1304</v>
      </c>
      <c r="C207" s="224" t="s">
        <v>1614</v>
      </c>
      <c r="D207" s="224">
        <v>0.126</v>
      </c>
      <c r="E207" s="224" t="s">
        <v>56</v>
      </c>
      <c r="F207" s="224" t="s">
        <v>1379</v>
      </c>
      <c r="G207" s="224"/>
    </row>
    <row r="208" spans="1:7">
      <c r="A208" s="224">
        <f t="shared" si="4"/>
        <v>207</v>
      </c>
      <c r="B208" s="224" t="s">
        <v>1304</v>
      </c>
      <c r="C208" s="224" t="s">
        <v>1615</v>
      </c>
      <c r="D208" s="224">
        <v>0.32900000000000001</v>
      </c>
      <c r="E208" s="224" t="s">
        <v>56</v>
      </c>
      <c r="F208" s="224" t="s">
        <v>1379</v>
      </c>
      <c r="G208" s="224"/>
    </row>
    <row r="209" spans="1:7">
      <c r="A209" s="224">
        <f t="shared" si="4"/>
        <v>208</v>
      </c>
      <c r="B209" s="224" t="s">
        <v>1304</v>
      </c>
      <c r="C209" s="224" t="s">
        <v>1616</v>
      </c>
      <c r="D209" s="224">
        <v>0.54500000000000004</v>
      </c>
      <c r="E209" s="224" t="s">
        <v>56</v>
      </c>
      <c r="F209" s="224" t="s">
        <v>1379</v>
      </c>
      <c r="G209" s="224"/>
    </row>
    <row r="210" spans="1:7">
      <c r="A210" s="224">
        <f t="shared" si="4"/>
        <v>209</v>
      </c>
      <c r="B210" s="224" t="s">
        <v>1304</v>
      </c>
      <c r="C210" s="224" t="s">
        <v>1617</v>
      </c>
      <c r="D210" s="224">
        <v>0.115</v>
      </c>
      <c r="E210" s="224" t="s">
        <v>56</v>
      </c>
      <c r="F210" s="224" t="s">
        <v>1379</v>
      </c>
      <c r="G210" s="224"/>
    </row>
    <row r="211" spans="1:7">
      <c r="A211" s="224">
        <f t="shared" si="4"/>
        <v>210</v>
      </c>
      <c r="B211" s="224" t="s">
        <v>1304</v>
      </c>
      <c r="C211" s="224" t="s">
        <v>1618</v>
      </c>
      <c r="D211" s="224">
        <v>0.35699999999999998</v>
      </c>
      <c r="E211" s="224" t="s">
        <v>56</v>
      </c>
      <c r="F211" s="224" t="s">
        <v>1379</v>
      </c>
      <c r="G211" s="224"/>
    </row>
    <row r="212" spans="1:7">
      <c r="A212" s="224">
        <f t="shared" si="4"/>
        <v>211</v>
      </c>
      <c r="B212" s="224" t="s">
        <v>1304</v>
      </c>
      <c r="C212" s="224" t="s">
        <v>1619</v>
      </c>
      <c r="D212" s="224">
        <v>0.52800000000000002</v>
      </c>
      <c r="E212" s="224" t="s">
        <v>56</v>
      </c>
      <c r="F212" s="224" t="s">
        <v>1379</v>
      </c>
      <c r="G212" s="224"/>
    </row>
    <row r="213" spans="1:7">
      <c r="A213" s="224">
        <f t="shared" si="4"/>
        <v>212</v>
      </c>
      <c r="B213" s="224" t="s">
        <v>1304</v>
      </c>
      <c r="C213" s="224" t="s">
        <v>1620</v>
      </c>
      <c r="D213" s="224">
        <v>0</v>
      </c>
      <c r="E213" s="224" t="s">
        <v>56</v>
      </c>
      <c r="F213" s="224" t="s">
        <v>1379</v>
      </c>
      <c r="G213" s="224"/>
    </row>
    <row r="214" spans="1:7">
      <c r="A214" s="224">
        <f t="shared" si="4"/>
        <v>213</v>
      </c>
      <c r="B214" s="224" t="s">
        <v>1304</v>
      </c>
      <c r="C214" s="224" t="s">
        <v>1621</v>
      </c>
      <c r="D214" s="224">
        <v>0.51600000000000001</v>
      </c>
      <c r="E214" s="224" t="s">
        <v>56</v>
      </c>
      <c r="F214" s="224" t="s">
        <v>1379</v>
      </c>
      <c r="G214" s="224"/>
    </row>
    <row r="215" spans="1:7">
      <c r="A215" s="224">
        <f t="shared" si="4"/>
        <v>214</v>
      </c>
      <c r="B215" s="224" t="s">
        <v>1304</v>
      </c>
      <c r="C215" s="224" t="s">
        <v>1622</v>
      </c>
      <c r="D215" s="224">
        <v>0.48399999999999999</v>
      </c>
      <c r="E215" s="224" t="s">
        <v>56</v>
      </c>
      <c r="F215" s="224" t="s">
        <v>1379</v>
      </c>
      <c r="G215" s="224"/>
    </row>
    <row r="216" spans="1:7">
      <c r="A216" s="224">
        <f t="shared" si="4"/>
        <v>215</v>
      </c>
      <c r="B216" s="224" t="s">
        <v>1304</v>
      </c>
      <c r="C216" s="224" t="s">
        <v>1623</v>
      </c>
      <c r="D216" s="224">
        <v>0</v>
      </c>
      <c r="E216" s="224" t="s">
        <v>56</v>
      </c>
      <c r="F216" s="224" t="s">
        <v>1379</v>
      </c>
      <c r="G216" s="224"/>
    </row>
    <row r="217" spans="1:7">
      <c r="A217" s="224">
        <f t="shared" si="4"/>
        <v>216</v>
      </c>
      <c r="B217" s="224" t="s">
        <v>1304</v>
      </c>
      <c r="C217" s="224" t="s">
        <v>1624</v>
      </c>
      <c r="D217" s="224">
        <v>0.82499999999999996</v>
      </c>
      <c r="E217" s="224" t="s">
        <v>56</v>
      </c>
      <c r="F217" s="224" t="s">
        <v>1379</v>
      </c>
      <c r="G217" s="224"/>
    </row>
    <row r="218" spans="1:7">
      <c r="A218" s="224">
        <f t="shared" si="4"/>
        <v>217</v>
      </c>
      <c r="B218" s="224" t="s">
        <v>1304</v>
      </c>
      <c r="C218" s="224" t="s">
        <v>1625</v>
      </c>
      <c r="D218" s="224">
        <v>0.17499999999999999</v>
      </c>
      <c r="E218" s="224" t="s">
        <v>56</v>
      </c>
      <c r="F218" s="224" t="s">
        <v>1379</v>
      </c>
      <c r="G218" s="224"/>
    </row>
    <row r="219" spans="1:7">
      <c r="A219" s="224">
        <f t="shared" si="4"/>
        <v>218</v>
      </c>
      <c r="B219" s="224" t="s">
        <v>1304</v>
      </c>
      <c r="C219" s="224" t="s">
        <v>1433</v>
      </c>
      <c r="D219" s="224">
        <v>5.3999999999999999E-2</v>
      </c>
      <c r="E219" s="224" t="s">
        <v>56</v>
      </c>
      <c r="F219" s="224" t="s">
        <v>1379</v>
      </c>
      <c r="G219" s="305" t="s">
        <v>5863</v>
      </c>
    </row>
    <row r="220" spans="1:7">
      <c r="A220" s="224">
        <f t="shared" si="4"/>
        <v>219</v>
      </c>
      <c r="B220" s="224" t="s">
        <v>1304</v>
      </c>
      <c r="C220" s="224" t="s">
        <v>1434</v>
      </c>
      <c r="D220" s="224">
        <v>9.9000000000000005E-2</v>
      </c>
      <c r="E220" s="224" t="s">
        <v>56</v>
      </c>
      <c r="F220" s="224" t="s">
        <v>1379</v>
      </c>
      <c r="G220" s="305" t="s">
        <v>5863</v>
      </c>
    </row>
    <row r="221" spans="1:7">
      <c r="A221" s="224">
        <f t="shared" si="4"/>
        <v>220</v>
      </c>
      <c r="B221" s="224" t="s">
        <v>1304</v>
      </c>
      <c r="C221" s="224" t="s">
        <v>1435</v>
      </c>
      <c r="D221" s="224">
        <v>0.20100000000000001</v>
      </c>
      <c r="E221" s="224" t="s">
        <v>56</v>
      </c>
      <c r="F221" s="224" t="s">
        <v>1379</v>
      </c>
      <c r="G221" s="305" t="s">
        <v>5864</v>
      </c>
    </row>
    <row r="222" spans="1:7">
      <c r="A222" s="224">
        <f t="shared" si="4"/>
        <v>221</v>
      </c>
      <c r="B222" s="224" t="s">
        <v>1304</v>
      </c>
      <c r="C222" s="224" t="s">
        <v>1436</v>
      </c>
      <c r="D222" s="224">
        <v>0.23799999999999999</v>
      </c>
      <c r="E222" s="224" t="s">
        <v>56</v>
      </c>
      <c r="F222" s="224" t="s">
        <v>1379</v>
      </c>
      <c r="G222" s="305" t="s">
        <v>5865</v>
      </c>
    </row>
    <row r="223" spans="1:7">
      <c r="A223" s="224">
        <f t="shared" si="4"/>
        <v>222</v>
      </c>
      <c r="B223" s="224" t="s">
        <v>1304</v>
      </c>
      <c r="C223" s="224" t="s">
        <v>1437</v>
      </c>
      <c r="D223" s="224">
        <v>0.246</v>
      </c>
      <c r="E223" s="224" t="s">
        <v>56</v>
      </c>
      <c r="F223" s="224" t="s">
        <v>1379</v>
      </c>
      <c r="G223" s="305" t="s">
        <v>5866</v>
      </c>
    </row>
    <row r="224" spans="1:7">
      <c r="A224" s="224">
        <f t="shared" si="4"/>
        <v>223</v>
      </c>
      <c r="B224" s="224" t="s">
        <v>1304</v>
      </c>
      <c r="C224" s="224" t="s">
        <v>1438</v>
      </c>
      <c r="D224" s="224">
        <v>0.157</v>
      </c>
      <c r="E224" s="224" t="s">
        <v>56</v>
      </c>
      <c r="F224" s="224" t="s">
        <v>1379</v>
      </c>
      <c r="G224" s="305" t="s">
        <v>5867</v>
      </c>
    </row>
    <row r="225" spans="1:7">
      <c r="A225" s="224">
        <f t="shared" si="4"/>
        <v>224</v>
      </c>
      <c r="B225" s="224" t="s">
        <v>1304</v>
      </c>
      <c r="C225" s="224" t="s">
        <v>1439</v>
      </c>
      <c r="D225" s="224">
        <v>5.0000000000000001E-3</v>
      </c>
      <c r="E225" s="224" t="s">
        <v>56</v>
      </c>
      <c r="F225" s="224" t="s">
        <v>1379</v>
      </c>
      <c r="G225" s="305" t="s">
        <v>5868</v>
      </c>
    </row>
    <row r="226" spans="1:7">
      <c r="A226" s="224">
        <f t="shared" si="4"/>
        <v>225</v>
      </c>
      <c r="B226" s="224" t="s">
        <v>1304</v>
      </c>
      <c r="C226" s="224" t="s">
        <v>1440</v>
      </c>
      <c r="D226" s="224">
        <v>0.155</v>
      </c>
      <c r="E226" s="224" t="s">
        <v>56</v>
      </c>
      <c r="F226" s="224" t="s">
        <v>1379</v>
      </c>
      <c r="G226" s="305" t="s">
        <v>5863</v>
      </c>
    </row>
    <row r="227" spans="1:7">
      <c r="A227" s="224">
        <f t="shared" si="4"/>
        <v>226</v>
      </c>
      <c r="B227" s="224" t="s">
        <v>1304</v>
      </c>
      <c r="C227" s="224" t="s">
        <v>1441</v>
      </c>
      <c r="D227" s="224">
        <v>0.13200000000000001</v>
      </c>
      <c r="E227" s="224" t="s">
        <v>56</v>
      </c>
      <c r="F227" s="224" t="s">
        <v>1379</v>
      </c>
      <c r="G227" s="305" t="s">
        <v>5863</v>
      </c>
    </row>
    <row r="228" spans="1:7">
      <c r="A228" s="224">
        <f t="shared" si="4"/>
        <v>227</v>
      </c>
      <c r="B228" s="224" t="s">
        <v>1304</v>
      </c>
      <c r="C228" s="224" t="s">
        <v>1442</v>
      </c>
      <c r="D228" s="224">
        <v>0.27400000000000002</v>
      </c>
      <c r="E228" s="224" t="s">
        <v>56</v>
      </c>
      <c r="F228" s="224" t="s">
        <v>1379</v>
      </c>
      <c r="G228" s="305" t="s">
        <v>5864</v>
      </c>
    </row>
    <row r="229" spans="1:7">
      <c r="A229" s="224">
        <f t="shared" si="4"/>
        <v>228</v>
      </c>
      <c r="B229" s="224" t="s">
        <v>1304</v>
      </c>
      <c r="C229" s="224" t="s">
        <v>1443</v>
      </c>
      <c r="D229" s="224">
        <v>0.13500000000000001</v>
      </c>
      <c r="E229" s="224" t="s">
        <v>56</v>
      </c>
      <c r="F229" s="224" t="s">
        <v>1379</v>
      </c>
      <c r="G229" s="305" t="s">
        <v>5865</v>
      </c>
    </row>
    <row r="230" spans="1:7">
      <c r="A230" s="224">
        <f t="shared" si="4"/>
        <v>229</v>
      </c>
      <c r="B230" s="224" t="s">
        <v>1304</v>
      </c>
      <c r="C230" s="224" t="s">
        <v>1444</v>
      </c>
      <c r="D230" s="224">
        <v>0.16400000000000001</v>
      </c>
      <c r="E230" s="224" t="s">
        <v>56</v>
      </c>
      <c r="F230" s="224" t="s">
        <v>1379</v>
      </c>
      <c r="G230" s="305" t="s">
        <v>5866</v>
      </c>
    </row>
    <row r="231" spans="1:7">
      <c r="A231" s="224">
        <f t="shared" si="4"/>
        <v>230</v>
      </c>
      <c r="B231" s="224" t="s">
        <v>1304</v>
      </c>
      <c r="C231" s="224" t="s">
        <v>1445</v>
      </c>
      <c r="D231" s="224">
        <v>0.11899999999999999</v>
      </c>
      <c r="E231" s="224" t="s">
        <v>56</v>
      </c>
      <c r="F231" s="224" t="s">
        <v>1379</v>
      </c>
      <c r="G231" s="305" t="s">
        <v>5867</v>
      </c>
    </row>
    <row r="232" spans="1:7">
      <c r="A232" s="224">
        <f t="shared" si="4"/>
        <v>231</v>
      </c>
      <c r="B232" s="224" t="s">
        <v>1304</v>
      </c>
      <c r="C232" s="224" t="s">
        <v>1446</v>
      </c>
      <c r="D232" s="224">
        <v>2.1000000000000001E-2</v>
      </c>
      <c r="E232" s="224" t="s">
        <v>56</v>
      </c>
      <c r="F232" s="224" t="s">
        <v>1379</v>
      </c>
      <c r="G232" s="305" t="s">
        <v>5868</v>
      </c>
    </row>
    <row r="233" spans="1:7">
      <c r="A233" s="224">
        <f t="shared" si="4"/>
        <v>232</v>
      </c>
      <c r="B233" s="224" t="s">
        <v>1304</v>
      </c>
      <c r="C233" s="224" t="s">
        <v>30</v>
      </c>
      <c r="D233" s="224">
        <v>200</v>
      </c>
      <c r="E233" s="224" t="s">
        <v>1397</v>
      </c>
      <c r="F233" s="224" t="s">
        <v>38</v>
      </c>
      <c r="G233" s="224"/>
    </row>
    <row r="234" spans="1:7">
      <c r="A234" s="224">
        <f t="shared" si="4"/>
        <v>233</v>
      </c>
      <c r="B234" s="224" t="s">
        <v>1304</v>
      </c>
      <c r="C234" s="224" t="s">
        <v>31</v>
      </c>
      <c r="D234" s="224">
        <v>300</v>
      </c>
      <c r="E234" s="224" t="s">
        <v>1397</v>
      </c>
      <c r="F234" s="224" t="s">
        <v>38</v>
      </c>
      <c r="G234" s="224"/>
    </row>
    <row r="235" spans="1:7">
      <c r="A235" s="224">
        <f t="shared" si="4"/>
        <v>234</v>
      </c>
      <c r="B235" s="224" t="s">
        <v>1304</v>
      </c>
      <c r="C235" s="224" t="s">
        <v>32</v>
      </c>
      <c r="D235" s="224">
        <v>125</v>
      </c>
      <c r="E235" s="224" t="s">
        <v>1397</v>
      </c>
      <c r="F235" s="224" t="s">
        <v>38</v>
      </c>
      <c r="G235" s="224"/>
    </row>
    <row r="236" spans="1:7">
      <c r="A236" s="224">
        <f t="shared" si="4"/>
        <v>235</v>
      </c>
      <c r="B236" s="224" t="s">
        <v>1304</v>
      </c>
      <c r="C236" s="224" t="s">
        <v>33</v>
      </c>
      <c r="D236" s="224">
        <v>200</v>
      </c>
      <c r="E236" s="224" t="s">
        <v>1397</v>
      </c>
      <c r="F236" s="224" t="s">
        <v>38</v>
      </c>
      <c r="G236" s="224"/>
    </row>
    <row r="237" spans="1:7">
      <c r="A237" s="224">
        <f t="shared" si="4"/>
        <v>236</v>
      </c>
      <c r="B237" s="224" t="s">
        <v>1304</v>
      </c>
      <c r="C237" s="224" t="s">
        <v>34</v>
      </c>
      <c r="D237" s="224">
        <v>90</v>
      </c>
      <c r="E237" s="224" t="s">
        <v>1397</v>
      </c>
      <c r="F237" s="224" t="s">
        <v>38</v>
      </c>
      <c r="G237" s="224"/>
    </row>
    <row r="238" spans="1:7">
      <c r="A238" s="224">
        <f t="shared" si="4"/>
        <v>237</v>
      </c>
      <c r="B238" s="224" t="s">
        <v>1304</v>
      </c>
      <c r="C238" s="224" t="s">
        <v>35</v>
      </c>
      <c r="D238" s="224">
        <v>125</v>
      </c>
      <c r="E238" s="224" t="s">
        <v>1397</v>
      </c>
      <c r="F238" s="224" t="s">
        <v>38</v>
      </c>
      <c r="G238" s="224"/>
    </row>
    <row r="239" spans="1:7">
      <c r="A239" s="224">
        <f t="shared" si="4"/>
        <v>238</v>
      </c>
      <c r="B239" s="224" t="s">
        <v>1304</v>
      </c>
      <c r="C239" s="224" t="s">
        <v>36</v>
      </c>
      <c r="D239" s="224">
        <v>25</v>
      </c>
      <c r="E239" s="224" t="s">
        <v>1397</v>
      </c>
      <c r="F239" s="224" t="s">
        <v>38</v>
      </c>
      <c r="G239" s="224"/>
    </row>
    <row r="240" spans="1:7">
      <c r="A240" s="224">
        <f t="shared" si="4"/>
        <v>239</v>
      </c>
      <c r="B240" s="224" t="s">
        <v>1304</v>
      </c>
      <c r="C240" s="224" t="s">
        <v>37</v>
      </c>
      <c r="D240" s="224">
        <v>90</v>
      </c>
      <c r="E240" s="224" t="s">
        <v>1397</v>
      </c>
      <c r="F240" s="224" t="s">
        <v>38</v>
      </c>
      <c r="G240" s="224"/>
    </row>
    <row r="241" spans="1:7">
      <c r="A241" s="224">
        <f t="shared" si="4"/>
        <v>240</v>
      </c>
      <c r="B241" t="s">
        <v>1304</v>
      </c>
      <c r="C241" s="224" t="s">
        <v>5869</v>
      </c>
      <c r="D241" s="218">
        <v>75</v>
      </c>
      <c r="E241" t="s">
        <v>1397</v>
      </c>
      <c r="F241" t="s">
        <v>1395</v>
      </c>
      <c r="G241" t="s">
        <v>5873</v>
      </c>
    </row>
    <row r="242" spans="1:7">
      <c r="A242" s="224">
        <f t="shared" si="4"/>
        <v>241</v>
      </c>
      <c r="B242" t="s">
        <v>1304</v>
      </c>
      <c r="C242" s="224" t="s">
        <v>5870</v>
      </c>
      <c r="D242" s="218">
        <v>70</v>
      </c>
      <c r="E242" t="s">
        <v>1397</v>
      </c>
      <c r="F242" t="s">
        <v>5871</v>
      </c>
      <c r="G242" t="s">
        <v>5873</v>
      </c>
    </row>
    <row r="243" spans="1:7">
      <c r="A243" s="224">
        <f t="shared" si="4"/>
        <v>242</v>
      </c>
      <c r="B243" t="s">
        <v>1304</v>
      </c>
      <c r="C243" s="224" t="s">
        <v>5870</v>
      </c>
      <c r="D243" s="218">
        <v>100</v>
      </c>
      <c r="E243" t="s">
        <v>1397</v>
      </c>
      <c r="F243" t="s">
        <v>5872</v>
      </c>
      <c r="G243" t="s">
        <v>5873</v>
      </c>
    </row>
    <row r="244" spans="1:7">
      <c r="A244" s="224">
        <f t="shared" si="4"/>
        <v>243</v>
      </c>
      <c r="B244" t="s">
        <v>1304</v>
      </c>
      <c r="C244" s="224" t="s">
        <v>1403</v>
      </c>
      <c r="D244" s="218">
        <v>58</v>
      </c>
      <c r="E244" t="s">
        <v>1397</v>
      </c>
      <c r="F244" t="s">
        <v>1395</v>
      </c>
    </row>
    <row r="245" spans="1:7">
      <c r="A245" s="224">
        <f>ROW(244:244)</f>
        <v>244</v>
      </c>
      <c r="B245" t="s">
        <v>1304</v>
      </c>
      <c r="C245" s="281" t="s">
        <v>1405</v>
      </c>
      <c r="D245" s="218">
        <v>35</v>
      </c>
      <c r="E245" t="s">
        <v>1397</v>
      </c>
      <c r="F245" t="s">
        <v>1395</v>
      </c>
    </row>
    <row r="246" spans="1:7">
      <c r="A246" s="224">
        <f>ROW(245:245)</f>
        <v>245</v>
      </c>
      <c r="B246" t="s">
        <v>1304</v>
      </c>
      <c r="C246" s="281" t="s">
        <v>1404</v>
      </c>
      <c r="D246" s="218">
        <v>24</v>
      </c>
      <c r="E246" t="s">
        <v>1397</v>
      </c>
      <c r="F246" t="s">
        <v>1395</v>
      </c>
    </row>
    <row r="247" spans="1:7">
      <c r="A247" s="224">
        <f>ROW(246:246)</f>
        <v>246</v>
      </c>
      <c r="B247" t="s">
        <v>1304</v>
      </c>
      <c r="C247" s="224" t="s">
        <v>1406</v>
      </c>
      <c r="D247" s="218">
        <v>15</v>
      </c>
      <c r="E247" t="s">
        <v>1397</v>
      </c>
      <c r="F247" t="s">
        <v>1395</v>
      </c>
    </row>
    <row r="248" spans="1:7">
      <c r="A248" s="224">
        <f>ROW(247:247)</f>
        <v>247</v>
      </c>
      <c r="B248" t="s">
        <v>1304</v>
      </c>
      <c r="C248" s="224" t="s">
        <v>1407</v>
      </c>
      <c r="D248" s="218">
        <v>0</v>
      </c>
      <c r="E248" t="s">
        <v>1397</v>
      </c>
      <c r="F248" t="s">
        <v>1395</v>
      </c>
    </row>
    <row r="249" spans="1:7">
      <c r="A249" s="224">
        <f>ROW(248:248)</f>
        <v>248</v>
      </c>
      <c r="B249" t="s">
        <v>1304</v>
      </c>
      <c r="C249" s="224" t="s">
        <v>1402</v>
      </c>
      <c r="D249" s="218">
        <v>-1</v>
      </c>
      <c r="E249" t="s">
        <v>1397</v>
      </c>
      <c r="F249" t="s">
        <v>1395</v>
      </c>
    </row>
    <row r="250" spans="1:7">
      <c r="A250" s="224">
        <f>ROW(249:249)</f>
        <v>249</v>
      </c>
      <c r="B250" t="s">
        <v>1304</v>
      </c>
      <c r="C250" t="s">
        <v>1383</v>
      </c>
      <c r="D250">
        <v>24</v>
      </c>
      <c r="E250" t="s">
        <v>1397</v>
      </c>
      <c r="F250" t="s">
        <v>1381</v>
      </c>
      <c r="G250" t="s">
        <v>1380</v>
      </c>
    </row>
    <row r="251" spans="1:7">
      <c r="A251" s="224">
        <f>ROW(250:250)</f>
        <v>250</v>
      </c>
      <c r="B251" t="s">
        <v>1304</v>
      </c>
      <c r="C251" t="s">
        <v>1382</v>
      </c>
      <c r="D251">
        <v>24</v>
      </c>
      <c r="E251" t="s">
        <v>1397</v>
      </c>
      <c r="F251" t="s">
        <v>1381</v>
      </c>
      <c r="G251" t="s">
        <v>1380</v>
      </c>
    </row>
    <row r="252" spans="1:7">
      <c r="A252" s="224">
        <f>ROW(251:251)</f>
        <v>251</v>
      </c>
      <c r="B252" t="s">
        <v>1304</v>
      </c>
      <c r="C252" t="s">
        <v>47</v>
      </c>
      <c r="D252">
        <v>0.4</v>
      </c>
      <c r="E252" t="s">
        <v>52</v>
      </c>
      <c r="F252" t="s">
        <v>51</v>
      </c>
    </row>
    <row r="253" spans="1:7">
      <c r="A253" s="224">
        <f>ROW(252:252)</f>
        <v>252</v>
      </c>
      <c r="B253" t="s">
        <v>1304</v>
      </c>
      <c r="C253" t="s">
        <v>48</v>
      </c>
      <c r="D253">
        <v>0.6</v>
      </c>
      <c r="E253" t="s">
        <v>52</v>
      </c>
      <c r="F253" t="s">
        <v>51</v>
      </c>
    </row>
    <row r="254" spans="1:7">
      <c r="A254" s="224">
        <f>ROW(253:253)</f>
        <v>253</v>
      </c>
      <c r="B254" t="s">
        <v>1304</v>
      </c>
      <c r="C254" t="s">
        <v>49</v>
      </c>
      <c r="D254" s="2">
        <v>0.8</v>
      </c>
      <c r="E254" t="s">
        <v>52</v>
      </c>
      <c r="F254" t="s">
        <v>51</v>
      </c>
    </row>
    <row r="255" spans="1:7">
      <c r="A255" s="224">
        <f>ROW(254:254)</f>
        <v>254</v>
      </c>
      <c r="B255" t="s">
        <v>1304</v>
      </c>
      <c r="C255" t="s">
        <v>50</v>
      </c>
      <c r="D255">
        <v>1</v>
      </c>
      <c r="E255" t="s">
        <v>52</v>
      </c>
      <c r="F255" t="s">
        <v>51</v>
      </c>
    </row>
    <row r="256" spans="1:7">
      <c r="A256" s="224">
        <f>ROW(255:255)</f>
        <v>255</v>
      </c>
      <c r="B256" s="224" t="s">
        <v>1304</v>
      </c>
      <c r="C256" s="281" t="s">
        <v>66</v>
      </c>
      <c r="D256" s="218">
        <v>247</v>
      </c>
      <c r="E256" s="224" t="s">
        <v>1397</v>
      </c>
      <c r="F256" t="s">
        <v>65</v>
      </c>
    </row>
    <row r="257" spans="1:6">
      <c r="A257" s="224">
        <f>ROW(256:256)</f>
        <v>256</v>
      </c>
      <c r="B257" s="224" t="s">
        <v>1304</v>
      </c>
      <c r="C257" s="281" t="s">
        <v>67</v>
      </c>
      <c r="D257" s="218">
        <v>254</v>
      </c>
      <c r="E257" s="224" t="s">
        <v>1397</v>
      </c>
      <c r="F257" t="s">
        <v>65</v>
      </c>
    </row>
    <row r="258" spans="1:6">
      <c r="A258" s="224">
        <f>ROW(257:257)</f>
        <v>257</v>
      </c>
      <c r="B258" s="224" t="s">
        <v>1304</v>
      </c>
      <c r="C258" s="281" t="s">
        <v>68</v>
      </c>
      <c r="D258" s="218">
        <v>236</v>
      </c>
      <c r="E258" s="224" t="s">
        <v>1397</v>
      </c>
      <c r="F258" t="s">
        <v>65</v>
      </c>
    </row>
    <row r="259" spans="1:6">
      <c r="A259" s="224">
        <f>ROW(258:258)</f>
        <v>258</v>
      </c>
      <c r="B259" s="224" t="s">
        <v>1304</v>
      </c>
      <c r="C259" s="281" t="s">
        <v>69</v>
      </c>
      <c r="D259" s="218">
        <v>175</v>
      </c>
      <c r="E259" s="224" t="s">
        <v>1397</v>
      </c>
      <c r="F259" t="s">
        <v>65</v>
      </c>
    </row>
    <row r="260" spans="1:6">
      <c r="A260" s="224">
        <f>ROW(259:259)</f>
        <v>259</v>
      </c>
      <c r="B260" s="224" t="s">
        <v>1304</v>
      </c>
      <c r="C260" s="281" t="s">
        <v>70</v>
      </c>
      <c r="D260" s="218">
        <v>131</v>
      </c>
      <c r="E260" s="224" t="s">
        <v>1397</v>
      </c>
      <c r="F260" t="s">
        <v>65</v>
      </c>
    </row>
    <row r="261" spans="1:6">
      <c r="A261" s="224">
        <f>ROW(260:260)</f>
        <v>260</v>
      </c>
      <c r="B261" s="224" t="s">
        <v>1304</v>
      </c>
      <c r="C261" s="281" t="s">
        <v>71</v>
      </c>
      <c r="D261" s="218">
        <v>83</v>
      </c>
      <c r="E261" s="224" t="s">
        <v>1397</v>
      </c>
      <c r="F261" t="s">
        <v>65</v>
      </c>
    </row>
    <row r="262" spans="1:6">
      <c r="A262" s="224">
        <f>ROW(261:261)</f>
        <v>261</v>
      </c>
      <c r="B262" s="224" t="s">
        <v>1304</v>
      </c>
      <c r="C262" s="281" t="s">
        <v>1387</v>
      </c>
      <c r="D262" s="218">
        <v>48</v>
      </c>
      <c r="E262" s="224" t="s">
        <v>1397</v>
      </c>
      <c r="F262" t="s">
        <v>65</v>
      </c>
    </row>
    <row r="263" spans="1:6">
      <c r="A263" s="224">
        <f>ROW(262:262)</f>
        <v>262</v>
      </c>
      <c r="B263" s="224" t="s">
        <v>1304</v>
      </c>
      <c r="C263" s="281" t="s">
        <v>1388</v>
      </c>
      <c r="D263" s="218">
        <v>24</v>
      </c>
      <c r="E263" s="224" t="s">
        <v>1397</v>
      </c>
      <c r="F263" s="224" t="s">
        <v>1396</v>
      </c>
    </row>
    <row r="264" spans="1:6">
      <c r="A264" s="224">
        <f>ROW(263:263)</f>
        <v>263</v>
      </c>
      <c r="B264" s="224" t="s">
        <v>1304</v>
      </c>
      <c r="C264" s="281" t="s">
        <v>72</v>
      </c>
      <c r="D264" s="218">
        <v>190</v>
      </c>
      <c r="E264" t="s">
        <v>1397</v>
      </c>
      <c r="F264" t="s">
        <v>65</v>
      </c>
    </row>
    <row r="265" spans="1:6">
      <c r="A265" s="224">
        <f>ROW(264:264)</f>
        <v>264</v>
      </c>
      <c r="B265" s="224" t="s">
        <v>1304</v>
      </c>
      <c r="C265" s="281" t="s">
        <v>73</v>
      </c>
      <c r="D265" s="218">
        <v>238</v>
      </c>
      <c r="E265" t="s">
        <v>1397</v>
      </c>
      <c r="F265" t="s">
        <v>65</v>
      </c>
    </row>
    <row r="266" spans="1:6">
      <c r="A266" s="224">
        <f>ROW(265:265)</f>
        <v>265</v>
      </c>
      <c r="B266" s="224" t="s">
        <v>1304</v>
      </c>
      <c r="C266" s="281" t="s">
        <v>74</v>
      </c>
      <c r="D266" s="218">
        <v>236</v>
      </c>
      <c r="E266" t="s">
        <v>1397</v>
      </c>
      <c r="F266" t="s">
        <v>65</v>
      </c>
    </row>
    <row r="267" spans="1:6">
      <c r="A267" s="224">
        <f>ROW(266:266)</f>
        <v>266</v>
      </c>
      <c r="B267" s="224" t="s">
        <v>1304</v>
      </c>
      <c r="C267" s="281" t="s">
        <v>75</v>
      </c>
      <c r="D267" s="218">
        <v>219</v>
      </c>
      <c r="E267" t="s">
        <v>1397</v>
      </c>
      <c r="F267" t="s">
        <v>65</v>
      </c>
    </row>
    <row r="268" spans="1:6">
      <c r="A268" s="224">
        <f>ROW(267:267)</f>
        <v>267</v>
      </c>
      <c r="B268" s="224" t="s">
        <v>1304</v>
      </c>
      <c r="C268" s="281" t="s">
        <v>76</v>
      </c>
      <c r="D268" s="218">
        <v>168</v>
      </c>
      <c r="E268" t="s">
        <v>1397</v>
      </c>
      <c r="F268" t="s">
        <v>65</v>
      </c>
    </row>
    <row r="269" spans="1:6">
      <c r="A269" s="224">
        <f t="shared" ref="A269:A332" si="5">ROW(268:268)</f>
        <v>268</v>
      </c>
      <c r="B269" s="224" t="s">
        <v>1304</v>
      </c>
      <c r="C269" s="281" t="s">
        <v>77</v>
      </c>
      <c r="D269" s="218">
        <v>127</v>
      </c>
      <c r="E269" t="s">
        <v>1397</v>
      </c>
      <c r="F269" t="s">
        <v>65</v>
      </c>
    </row>
    <row r="270" spans="1:6">
      <c r="A270" s="224">
        <f t="shared" si="5"/>
        <v>269</v>
      </c>
      <c r="B270" s="224" t="s">
        <v>1304</v>
      </c>
      <c r="C270" s="281" t="s">
        <v>78</v>
      </c>
      <c r="D270" s="218">
        <v>88</v>
      </c>
      <c r="E270" t="s">
        <v>1397</v>
      </c>
      <c r="F270" t="s">
        <v>65</v>
      </c>
    </row>
    <row r="271" spans="1:6">
      <c r="A271" s="224">
        <f t="shared" si="5"/>
        <v>270</v>
      </c>
      <c r="B271" s="224" t="s">
        <v>1304</v>
      </c>
      <c r="C271" s="281" t="s">
        <v>3063</v>
      </c>
      <c r="D271" s="218">
        <v>46</v>
      </c>
      <c r="E271" t="s">
        <v>1397</v>
      </c>
      <c r="F271" t="s">
        <v>65</v>
      </c>
    </row>
    <row r="272" spans="1:6">
      <c r="A272" s="224">
        <f t="shared" si="5"/>
        <v>271</v>
      </c>
      <c r="B272" s="224" t="s">
        <v>1304</v>
      </c>
      <c r="C272" s="281" t="s">
        <v>1401</v>
      </c>
      <c r="D272" s="218">
        <v>24</v>
      </c>
      <c r="E272" s="224" t="s">
        <v>1397</v>
      </c>
      <c r="F272" s="224" t="s">
        <v>1396</v>
      </c>
    </row>
    <row r="273" spans="1:6">
      <c r="A273" s="224">
        <f t="shared" si="5"/>
        <v>272</v>
      </c>
      <c r="B273" s="224" t="s">
        <v>1304</v>
      </c>
      <c r="C273" s="281" t="s">
        <v>79</v>
      </c>
      <c r="D273" s="218">
        <v>198</v>
      </c>
      <c r="E273" t="s">
        <v>1397</v>
      </c>
      <c r="F273" t="s">
        <v>65</v>
      </c>
    </row>
    <row r="274" spans="1:6">
      <c r="A274" s="224">
        <f t="shared" si="5"/>
        <v>273</v>
      </c>
      <c r="B274" s="224" t="s">
        <v>1304</v>
      </c>
      <c r="C274" s="281" t="s">
        <v>80</v>
      </c>
      <c r="D274" s="218">
        <v>212</v>
      </c>
      <c r="E274" t="s">
        <v>1397</v>
      </c>
      <c r="F274" t="s">
        <v>65</v>
      </c>
    </row>
    <row r="275" spans="1:6">
      <c r="A275" s="224">
        <f t="shared" si="5"/>
        <v>274</v>
      </c>
      <c r="B275" s="224" t="s">
        <v>1304</v>
      </c>
      <c r="C275" s="281" t="s">
        <v>81</v>
      </c>
      <c r="D275" s="218">
        <v>211</v>
      </c>
      <c r="E275" t="s">
        <v>1397</v>
      </c>
      <c r="F275" t="s">
        <v>65</v>
      </c>
    </row>
    <row r="276" spans="1:6">
      <c r="A276" s="224">
        <f t="shared" si="5"/>
        <v>275</v>
      </c>
      <c r="B276" s="224" t="s">
        <v>1304</v>
      </c>
      <c r="C276" s="281" t="s">
        <v>82</v>
      </c>
      <c r="D276" s="218">
        <v>192</v>
      </c>
      <c r="E276" t="s">
        <v>1397</v>
      </c>
      <c r="F276" t="s">
        <v>65</v>
      </c>
    </row>
    <row r="277" spans="1:6">
      <c r="A277" s="224">
        <f t="shared" si="5"/>
        <v>276</v>
      </c>
      <c r="B277" s="224" t="s">
        <v>1304</v>
      </c>
      <c r="C277" s="281" t="s">
        <v>83</v>
      </c>
      <c r="D277" s="218">
        <v>155</v>
      </c>
      <c r="E277" t="s">
        <v>1397</v>
      </c>
      <c r="F277" t="s">
        <v>65</v>
      </c>
    </row>
    <row r="278" spans="1:6">
      <c r="A278" s="224">
        <f t="shared" si="5"/>
        <v>277</v>
      </c>
      <c r="B278" s="224" t="s">
        <v>1304</v>
      </c>
      <c r="C278" s="281" t="s">
        <v>84</v>
      </c>
      <c r="D278" s="218">
        <v>127</v>
      </c>
      <c r="E278" t="s">
        <v>1397</v>
      </c>
      <c r="F278" t="s">
        <v>65</v>
      </c>
    </row>
    <row r="279" spans="1:6">
      <c r="A279" s="224">
        <f t="shared" si="5"/>
        <v>278</v>
      </c>
      <c r="B279" s="224" t="s">
        <v>1304</v>
      </c>
      <c r="C279" s="281" t="s">
        <v>85</v>
      </c>
      <c r="D279" s="218">
        <v>80</v>
      </c>
      <c r="E279" t="s">
        <v>1397</v>
      </c>
      <c r="F279" t="s">
        <v>65</v>
      </c>
    </row>
    <row r="280" spans="1:6">
      <c r="A280" s="224">
        <f t="shared" si="5"/>
        <v>279</v>
      </c>
      <c r="B280" s="224" t="s">
        <v>1304</v>
      </c>
      <c r="C280" s="281" t="s">
        <v>3060</v>
      </c>
      <c r="D280" s="218">
        <v>46</v>
      </c>
      <c r="E280" t="s">
        <v>1397</v>
      </c>
      <c r="F280" t="s">
        <v>65</v>
      </c>
    </row>
    <row r="281" spans="1:6">
      <c r="A281" s="224">
        <f t="shared" si="5"/>
        <v>280</v>
      </c>
      <c r="B281" s="224" t="s">
        <v>1304</v>
      </c>
      <c r="C281" s="281" t="s">
        <v>1400</v>
      </c>
      <c r="D281" s="218">
        <v>24</v>
      </c>
      <c r="E281" s="224" t="s">
        <v>1397</v>
      </c>
      <c r="F281" s="224" t="s">
        <v>1396</v>
      </c>
    </row>
    <row r="282" spans="1:6">
      <c r="A282" s="224">
        <f t="shared" si="5"/>
        <v>281</v>
      </c>
      <c r="B282" s="224" t="s">
        <v>1304</v>
      </c>
      <c r="C282" s="281" t="s">
        <v>86</v>
      </c>
      <c r="D282" s="218">
        <v>179</v>
      </c>
      <c r="E282" t="s">
        <v>1397</v>
      </c>
      <c r="F282" t="s">
        <v>65</v>
      </c>
    </row>
    <row r="283" spans="1:6">
      <c r="A283" s="224">
        <f t="shared" si="5"/>
        <v>282</v>
      </c>
      <c r="B283" s="224" t="s">
        <v>1304</v>
      </c>
      <c r="C283" s="281" t="s">
        <v>87</v>
      </c>
      <c r="D283" s="218">
        <v>182</v>
      </c>
      <c r="E283" t="s">
        <v>1397</v>
      </c>
      <c r="F283" t="s">
        <v>65</v>
      </c>
    </row>
    <row r="284" spans="1:6">
      <c r="A284" s="224">
        <f t="shared" si="5"/>
        <v>283</v>
      </c>
      <c r="B284" s="224" t="s">
        <v>1304</v>
      </c>
      <c r="C284" s="281" t="s">
        <v>88</v>
      </c>
      <c r="D284" s="218">
        <v>178</v>
      </c>
      <c r="E284" t="s">
        <v>1397</v>
      </c>
      <c r="F284" t="s">
        <v>65</v>
      </c>
    </row>
    <row r="285" spans="1:6">
      <c r="A285" s="224">
        <f t="shared" si="5"/>
        <v>284</v>
      </c>
      <c r="B285" s="224" t="s">
        <v>1304</v>
      </c>
      <c r="C285" s="281" t="s">
        <v>89</v>
      </c>
      <c r="D285" s="218">
        <v>166</v>
      </c>
      <c r="E285" t="s">
        <v>1397</v>
      </c>
      <c r="F285" t="s">
        <v>65</v>
      </c>
    </row>
    <row r="286" spans="1:6">
      <c r="A286" s="224">
        <f t="shared" si="5"/>
        <v>285</v>
      </c>
      <c r="B286" s="224" t="s">
        <v>1304</v>
      </c>
      <c r="C286" s="281" t="s">
        <v>90</v>
      </c>
      <c r="D286" s="218">
        <v>152</v>
      </c>
      <c r="E286" t="s">
        <v>1397</v>
      </c>
      <c r="F286" t="s">
        <v>65</v>
      </c>
    </row>
    <row r="287" spans="1:6">
      <c r="A287" s="224">
        <f t="shared" si="5"/>
        <v>286</v>
      </c>
      <c r="B287" s="224" t="s">
        <v>1304</v>
      </c>
      <c r="C287" s="281" t="s">
        <v>91</v>
      </c>
      <c r="D287" s="218">
        <v>114</v>
      </c>
      <c r="E287" t="s">
        <v>1397</v>
      </c>
      <c r="F287" t="s">
        <v>65</v>
      </c>
    </row>
    <row r="288" spans="1:6">
      <c r="A288" s="224">
        <f t="shared" si="5"/>
        <v>287</v>
      </c>
      <c r="B288" s="224" t="s">
        <v>1304</v>
      </c>
      <c r="C288" s="281" t="s">
        <v>92</v>
      </c>
      <c r="D288" s="218">
        <v>76</v>
      </c>
      <c r="E288" t="s">
        <v>1397</v>
      </c>
      <c r="F288" t="s">
        <v>65</v>
      </c>
    </row>
    <row r="289" spans="1:6">
      <c r="A289" s="224">
        <f t="shared" si="5"/>
        <v>288</v>
      </c>
      <c r="B289" s="224" t="s">
        <v>1304</v>
      </c>
      <c r="C289" s="281" t="s">
        <v>3061</v>
      </c>
      <c r="D289" s="218">
        <v>53</v>
      </c>
      <c r="E289" t="s">
        <v>1397</v>
      </c>
      <c r="F289" t="s">
        <v>65</v>
      </c>
    </row>
    <row r="290" spans="1:6">
      <c r="A290" s="224">
        <f t="shared" si="5"/>
        <v>289</v>
      </c>
      <c r="B290" s="224" t="s">
        <v>1304</v>
      </c>
      <c r="C290" s="281" t="s">
        <v>1399</v>
      </c>
      <c r="D290" s="218">
        <v>24</v>
      </c>
      <c r="E290" s="224" t="s">
        <v>1397</v>
      </c>
      <c r="F290" s="224" t="s">
        <v>1396</v>
      </c>
    </row>
    <row r="291" spans="1:6">
      <c r="A291" s="224">
        <f t="shared" si="5"/>
        <v>290</v>
      </c>
      <c r="B291" s="224" t="s">
        <v>1304</v>
      </c>
      <c r="C291" s="281" t="s">
        <v>93</v>
      </c>
      <c r="D291" s="218">
        <v>155</v>
      </c>
      <c r="E291" t="s">
        <v>1397</v>
      </c>
      <c r="F291" t="s">
        <v>65</v>
      </c>
    </row>
    <row r="292" spans="1:6">
      <c r="A292" s="224">
        <f t="shared" si="5"/>
        <v>291</v>
      </c>
      <c r="B292" s="224" t="s">
        <v>1304</v>
      </c>
      <c r="C292" s="281" t="s">
        <v>94</v>
      </c>
      <c r="D292" s="218">
        <v>169</v>
      </c>
      <c r="E292" t="s">
        <v>1397</v>
      </c>
      <c r="F292" t="s">
        <v>65</v>
      </c>
    </row>
    <row r="293" spans="1:6">
      <c r="A293" s="224">
        <f t="shared" si="5"/>
        <v>292</v>
      </c>
      <c r="B293" s="224" t="s">
        <v>1304</v>
      </c>
      <c r="C293" s="281" t="s">
        <v>95</v>
      </c>
      <c r="D293" s="218">
        <v>153</v>
      </c>
      <c r="E293" t="s">
        <v>1397</v>
      </c>
      <c r="F293" t="s">
        <v>65</v>
      </c>
    </row>
    <row r="294" spans="1:6">
      <c r="A294" s="224">
        <f t="shared" si="5"/>
        <v>293</v>
      </c>
      <c r="B294" s="224" t="s">
        <v>1304</v>
      </c>
      <c r="C294" s="281" t="s">
        <v>96</v>
      </c>
      <c r="D294" s="218">
        <v>140</v>
      </c>
      <c r="E294" t="s">
        <v>1397</v>
      </c>
      <c r="F294" t="s">
        <v>65</v>
      </c>
    </row>
    <row r="295" spans="1:6">
      <c r="A295" s="224">
        <f t="shared" si="5"/>
        <v>294</v>
      </c>
      <c r="B295" s="224" t="s">
        <v>1304</v>
      </c>
      <c r="C295" s="281" t="s">
        <v>97</v>
      </c>
      <c r="D295" s="218">
        <v>118</v>
      </c>
      <c r="E295" t="s">
        <v>1397</v>
      </c>
      <c r="F295" t="s">
        <v>65</v>
      </c>
    </row>
    <row r="296" spans="1:6">
      <c r="A296" s="224">
        <f t="shared" si="5"/>
        <v>295</v>
      </c>
      <c r="B296" s="224" t="s">
        <v>1304</v>
      </c>
      <c r="C296" s="281" t="s">
        <v>98</v>
      </c>
      <c r="D296" s="218">
        <v>101</v>
      </c>
      <c r="E296" t="s">
        <v>1397</v>
      </c>
      <c r="F296" t="s">
        <v>65</v>
      </c>
    </row>
    <row r="297" spans="1:6">
      <c r="A297" s="224">
        <f t="shared" si="5"/>
        <v>296</v>
      </c>
      <c r="B297" s="224" t="s">
        <v>1304</v>
      </c>
      <c r="C297" s="281" t="s">
        <v>99</v>
      </c>
      <c r="D297" s="218">
        <v>69</v>
      </c>
      <c r="E297" t="s">
        <v>1397</v>
      </c>
      <c r="F297" t="s">
        <v>65</v>
      </c>
    </row>
    <row r="298" spans="1:6">
      <c r="A298" s="224">
        <f t="shared" si="5"/>
        <v>297</v>
      </c>
      <c r="B298" s="224" t="s">
        <v>1304</v>
      </c>
      <c r="C298" s="281" t="s">
        <v>3062</v>
      </c>
      <c r="D298" s="218">
        <v>54</v>
      </c>
      <c r="E298" t="s">
        <v>1397</v>
      </c>
      <c r="F298" t="s">
        <v>65</v>
      </c>
    </row>
    <row r="299" spans="1:6">
      <c r="A299" s="224">
        <f t="shared" si="5"/>
        <v>298</v>
      </c>
      <c r="B299" s="224" t="s">
        <v>1304</v>
      </c>
      <c r="C299" s="281" t="s">
        <v>1398</v>
      </c>
      <c r="D299" s="218">
        <v>24</v>
      </c>
      <c r="E299" s="224" t="s">
        <v>1397</v>
      </c>
      <c r="F299" s="224" t="s">
        <v>1396</v>
      </c>
    </row>
    <row r="300" spans="1:6">
      <c r="A300" s="224">
        <f t="shared" si="5"/>
        <v>299</v>
      </c>
      <c r="B300" s="224" t="s">
        <v>1304</v>
      </c>
      <c r="C300" s="281" t="s">
        <v>100</v>
      </c>
      <c r="D300" s="218">
        <v>131</v>
      </c>
      <c r="E300" t="s">
        <v>1397</v>
      </c>
      <c r="F300" t="s">
        <v>65</v>
      </c>
    </row>
    <row r="301" spans="1:6">
      <c r="A301" s="224">
        <f t="shared" si="5"/>
        <v>300</v>
      </c>
      <c r="B301" s="224" t="s">
        <v>1304</v>
      </c>
      <c r="C301" s="281" t="s">
        <v>101</v>
      </c>
      <c r="D301">
        <v>225</v>
      </c>
      <c r="E301" t="s">
        <v>1397</v>
      </c>
      <c r="F301" t="s">
        <v>65</v>
      </c>
    </row>
    <row r="302" spans="1:6">
      <c r="A302" s="224">
        <f t="shared" si="5"/>
        <v>301</v>
      </c>
      <c r="B302" s="224" t="s">
        <v>1304</v>
      </c>
      <c r="C302" s="281" t="s">
        <v>102</v>
      </c>
      <c r="D302">
        <v>198</v>
      </c>
      <c r="E302" t="s">
        <v>1397</v>
      </c>
      <c r="F302" t="s">
        <v>65</v>
      </c>
    </row>
    <row r="303" spans="1:6">
      <c r="A303" s="224">
        <f t="shared" si="5"/>
        <v>302</v>
      </c>
      <c r="B303" s="224" t="s">
        <v>1304</v>
      </c>
      <c r="C303" s="281" t="s">
        <v>103</v>
      </c>
      <c r="D303">
        <v>186</v>
      </c>
      <c r="E303" t="s">
        <v>1397</v>
      </c>
      <c r="F303" t="s">
        <v>65</v>
      </c>
    </row>
    <row r="304" spans="1:6">
      <c r="A304" s="224">
        <f t="shared" si="5"/>
        <v>303</v>
      </c>
      <c r="B304" s="224" t="s">
        <v>1304</v>
      </c>
      <c r="C304" s="281" t="s">
        <v>104</v>
      </c>
      <c r="D304">
        <v>179</v>
      </c>
      <c r="E304" t="s">
        <v>1397</v>
      </c>
      <c r="F304" t="s">
        <v>65</v>
      </c>
    </row>
    <row r="305" spans="1:7">
      <c r="A305" s="224">
        <f t="shared" si="5"/>
        <v>304</v>
      </c>
      <c r="B305" s="224" t="s">
        <v>1304</v>
      </c>
      <c r="C305" s="281" t="s">
        <v>105</v>
      </c>
      <c r="D305">
        <v>142</v>
      </c>
      <c r="E305" t="s">
        <v>1397</v>
      </c>
      <c r="F305" t="s">
        <v>65</v>
      </c>
    </row>
    <row r="306" spans="1:7">
      <c r="A306" s="224">
        <f t="shared" si="5"/>
        <v>305</v>
      </c>
      <c r="B306" s="224" t="s">
        <v>1304</v>
      </c>
      <c r="C306" s="281" t="s">
        <v>106</v>
      </c>
      <c r="D306">
        <v>28</v>
      </c>
      <c r="E306" t="s">
        <v>1397</v>
      </c>
      <c r="F306" t="s">
        <v>65</v>
      </c>
    </row>
    <row r="307" spans="1:7">
      <c r="A307" s="224">
        <f t="shared" si="5"/>
        <v>306</v>
      </c>
      <c r="B307" s="224" t="s">
        <v>1304</v>
      </c>
      <c r="C307" s="281" t="s">
        <v>107</v>
      </c>
      <c r="D307">
        <v>194</v>
      </c>
      <c r="E307" t="s">
        <v>1397</v>
      </c>
      <c r="F307" t="s">
        <v>65</v>
      </c>
    </row>
    <row r="308" spans="1:7">
      <c r="A308" s="224">
        <f t="shared" si="5"/>
        <v>307</v>
      </c>
      <c r="B308" s="224" t="s">
        <v>1304</v>
      </c>
      <c r="C308" s="281" t="s">
        <v>108</v>
      </c>
      <c r="D308">
        <v>145</v>
      </c>
      <c r="E308" t="s">
        <v>1397</v>
      </c>
      <c r="F308" t="s">
        <v>65</v>
      </c>
    </row>
    <row r="309" spans="1:7">
      <c r="A309" s="224">
        <f t="shared" si="5"/>
        <v>308</v>
      </c>
      <c r="B309" s="224" t="s">
        <v>1304</v>
      </c>
      <c r="C309" s="281" t="s">
        <v>109</v>
      </c>
      <c r="D309">
        <v>163</v>
      </c>
      <c r="E309" t="s">
        <v>1397</v>
      </c>
      <c r="F309" t="s">
        <v>65</v>
      </c>
    </row>
    <row r="310" spans="1:7">
      <c r="A310" s="224">
        <f t="shared" si="5"/>
        <v>309</v>
      </c>
      <c r="B310" s="224" t="s">
        <v>1304</v>
      </c>
      <c r="C310" s="281" t="s">
        <v>110</v>
      </c>
      <c r="D310">
        <v>141</v>
      </c>
      <c r="E310" t="s">
        <v>1397</v>
      </c>
      <c r="F310" t="s">
        <v>65</v>
      </c>
    </row>
    <row r="311" spans="1:7">
      <c r="A311" s="224">
        <f t="shared" si="5"/>
        <v>310</v>
      </c>
      <c r="B311" s="224" t="s">
        <v>1304</v>
      </c>
      <c r="C311" s="281" t="s">
        <v>111</v>
      </c>
      <c r="D311">
        <v>124</v>
      </c>
      <c r="E311" t="s">
        <v>1397</v>
      </c>
      <c r="F311" t="s">
        <v>65</v>
      </c>
    </row>
    <row r="312" spans="1:7">
      <c r="A312" s="224">
        <f t="shared" si="5"/>
        <v>311</v>
      </c>
      <c r="B312" s="224" t="s">
        <v>1304</v>
      </c>
      <c r="C312" s="281" t="s">
        <v>112</v>
      </c>
      <c r="D312">
        <v>30</v>
      </c>
      <c r="E312" t="s">
        <v>1397</v>
      </c>
      <c r="F312" t="s">
        <v>65</v>
      </c>
    </row>
    <row r="313" spans="1:7">
      <c r="A313" s="224">
        <f t="shared" si="5"/>
        <v>312</v>
      </c>
      <c r="B313" s="224" t="s">
        <v>1304</v>
      </c>
      <c r="C313" s="281" t="s">
        <v>113</v>
      </c>
      <c r="D313" s="218">
        <v>160</v>
      </c>
      <c r="E313" t="s">
        <v>1397</v>
      </c>
      <c r="F313" t="s">
        <v>65</v>
      </c>
      <c r="G313" t="s">
        <v>3171</v>
      </c>
    </row>
    <row r="314" spans="1:7">
      <c r="A314" s="224">
        <f t="shared" si="5"/>
        <v>313</v>
      </c>
      <c r="B314" s="224" t="s">
        <v>1304</v>
      </c>
      <c r="C314" s="281" t="s">
        <v>114</v>
      </c>
      <c r="D314" s="218">
        <v>163</v>
      </c>
      <c r="E314" t="s">
        <v>1397</v>
      </c>
      <c r="F314" t="s">
        <v>65</v>
      </c>
      <c r="G314" t="s">
        <v>3171</v>
      </c>
    </row>
    <row r="315" spans="1:7">
      <c r="A315" s="224">
        <f t="shared" si="5"/>
        <v>314</v>
      </c>
      <c r="B315" s="224" t="s">
        <v>1304</v>
      </c>
      <c r="C315" s="281" t="s">
        <v>115</v>
      </c>
      <c r="D315" s="218">
        <v>160</v>
      </c>
      <c r="E315" t="s">
        <v>1397</v>
      </c>
      <c r="F315" t="s">
        <v>65</v>
      </c>
      <c r="G315" t="s">
        <v>3171</v>
      </c>
    </row>
    <row r="316" spans="1:7">
      <c r="A316" s="224">
        <f t="shared" si="5"/>
        <v>315</v>
      </c>
      <c r="B316" s="224" t="s">
        <v>1304</v>
      </c>
      <c r="C316" s="281" t="s">
        <v>116</v>
      </c>
      <c r="D316" s="218">
        <v>139</v>
      </c>
      <c r="E316" t="s">
        <v>1397</v>
      </c>
      <c r="F316" t="s">
        <v>65</v>
      </c>
      <c r="G316" t="s">
        <v>3171</v>
      </c>
    </row>
    <row r="317" spans="1:7">
      <c r="A317" s="224">
        <f t="shared" si="5"/>
        <v>316</v>
      </c>
      <c r="B317" s="224" t="s">
        <v>1304</v>
      </c>
      <c r="C317" s="281" t="s">
        <v>117</v>
      </c>
      <c r="D317" s="218">
        <v>114</v>
      </c>
      <c r="E317" t="s">
        <v>1397</v>
      </c>
      <c r="F317" t="s">
        <v>65</v>
      </c>
      <c r="G317" t="s">
        <v>3171</v>
      </c>
    </row>
    <row r="318" spans="1:7">
      <c r="A318" s="224">
        <f t="shared" si="5"/>
        <v>317</v>
      </c>
      <c r="B318" s="224" t="s">
        <v>1304</v>
      </c>
      <c r="C318" s="281" t="s">
        <v>118</v>
      </c>
      <c r="D318" s="218">
        <v>85</v>
      </c>
      <c r="E318" t="s">
        <v>1397</v>
      </c>
      <c r="F318" t="s">
        <v>65</v>
      </c>
      <c r="G318" t="s">
        <v>3171</v>
      </c>
    </row>
    <row r="319" spans="1:7">
      <c r="A319" s="224">
        <f t="shared" si="5"/>
        <v>318</v>
      </c>
      <c r="B319" s="224" t="s">
        <v>1304</v>
      </c>
      <c r="C319" s="281" t="s">
        <v>3157</v>
      </c>
      <c r="D319" s="218">
        <v>50</v>
      </c>
      <c r="E319" t="s">
        <v>1397</v>
      </c>
      <c r="F319" t="s">
        <v>65</v>
      </c>
      <c r="G319" t="s">
        <v>1370</v>
      </c>
    </row>
    <row r="320" spans="1:7">
      <c r="A320" s="224">
        <f t="shared" si="5"/>
        <v>319</v>
      </c>
      <c r="B320" s="224" t="s">
        <v>1304</v>
      </c>
      <c r="C320" s="281" t="s">
        <v>3158</v>
      </c>
      <c r="D320" s="218">
        <v>24</v>
      </c>
      <c r="E320" t="s">
        <v>1397</v>
      </c>
      <c r="F320" t="s">
        <v>65</v>
      </c>
      <c r="G320" t="s">
        <v>3167</v>
      </c>
    </row>
    <row r="321" spans="1:7">
      <c r="A321" s="224">
        <f t="shared" si="5"/>
        <v>320</v>
      </c>
      <c r="B321" s="224" t="s">
        <v>1304</v>
      </c>
      <c r="C321" s="281" t="s">
        <v>119</v>
      </c>
      <c r="D321" s="218">
        <v>141</v>
      </c>
      <c r="E321" t="s">
        <v>1397</v>
      </c>
      <c r="F321" t="s">
        <v>65</v>
      </c>
      <c r="G321" t="s">
        <v>3171</v>
      </c>
    </row>
    <row r="322" spans="1:7">
      <c r="A322" s="224">
        <f t="shared" si="5"/>
        <v>321</v>
      </c>
      <c r="B322" s="224" t="s">
        <v>1304</v>
      </c>
      <c r="C322" s="281" t="s">
        <v>120</v>
      </c>
      <c r="D322" s="218">
        <v>152</v>
      </c>
      <c r="E322" t="s">
        <v>1397</v>
      </c>
      <c r="F322" t="s">
        <v>65</v>
      </c>
      <c r="G322" t="s">
        <v>3171</v>
      </c>
    </row>
    <row r="323" spans="1:7">
      <c r="A323" s="224">
        <f t="shared" si="5"/>
        <v>322</v>
      </c>
      <c r="B323" s="224" t="s">
        <v>1304</v>
      </c>
      <c r="C323" s="281" t="s">
        <v>121</v>
      </c>
      <c r="D323" s="218">
        <v>149</v>
      </c>
      <c r="E323" t="s">
        <v>1397</v>
      </c>
      <c r="F323" t="s">
        <v>65</v>
      </c>
      <c r="G323" t="s">
        <v>3171</v>
      </c>
    </row>
    <row r="324" spans="1:7">
      <c r="A324" s="224">
        <f t="shared" si="5"/>
        <v>323</v>
      </c>
      <c r="B324" s="224" t="s">
        <v>1304</v>
      </c>
      <c r="C324" s="281" t="s">
        <v>122</v>
      </c>
      <c r="D324" s="218">
        <v>152</v>
      </c>
      <c r="E324" t="s">
        <v>1397</v>
      </c>
      <c r="F324" t="s">
        <v>65</v>
      </c>
      <c r="G324" t="s">
        <v>3171</v>
      </c>
    </row>
    <row r="325" spans="1:7">
      <c r="A325" s="224">
        <f t="shared" si="5"/>
        <v>324</v>
      </c>
      <c r="B325" s="224" t="s">
        <v>1304</v>
      </c>
      <c r="C325" s="281" t="s">
        <v>123</v>
      </c>
      <c r="D325" s="218">
        <v>132</v>
      </c>
      <c r="E325" t="s">
        <v>1397</v>
      </c>
      <c r="F325" t="s">
        <v>65</v>
      </c>
      <c r="G325" t="s">
        <v>3171</v>
      </c>
    </row>
    <row r="326" spans="1:7">
      <c r="A326" s="224">
        <f t="shared" si="5"/>
        <v>325</v>
      </c>
      <c r="B326" s="224" t="s">
        <v>1304</v>
      </c>
      <c r="C326" s="281" t="s">
        <v>124</v>
      </c>
      <c r="D326" s="218">
        <v>109</v>
      </c>
      <c r="E326" t="s">
        <v>1397</v>
      </c>
      <c r="F326" t="s">
        <v>65</v>
      </c>
      <c r="G326" t="s">
        <v>3171</v>
      </c>
    </row>
    <row r="327" spans="1:7">
      <c r="A327" s="224">
        <f t="shared" si="5"/>
        <v>326</v>
      </c>
      <c r="B327" s="224" t="s">
        <v>1304</v>
      </c>
      <c r="C327" s="281" t="s">
        <v>125</v>
      </c>
      <c r="D327" s="218">
        <v>82</v>
      </c>
      <c r="E327" t="s">
        <v>1397</v>
      </c>
      <c r="F327" t="s">
        <v>65</v>
      </c>
      <c r="G327" t="s">
        <v>3171</v>
      </c>
    </row>
    <row r="328" spans="1:7">
      <c r="A328" s="224">
        <f t="shared" si="5"/>
        <v>327</v>
      </c>
      <c r="B328" s="224" t="s">
        <v>1304</v>
      </c>
      <c r="C328" s="281" t="s">
        <v>3159</v>
      </c>
      <c r="D328" s="218">
        <v>52</v>
      </c>
      <c r="E328" t="s">
        <v>1397</v>
      </c>
      <c r="F328" t="s">
        <v>65</v>
      </c>
      <c r="G328" t="s">
        <v>1370</v>
      </c>
    </row>
    <row r="329" spans="1:7">
      <c r="A329" s="224">
        <f t="shared" si="5"/>
        <v>328</v>
      </c>
      <c r="B329" s="224" t="s">
        <v>1304</v>
      </c>
      <c r="C329" s="281" t="s">
        <v>3160</v>
      </c>
      <c r="D329" s="218">
        <v>24</v>
      </c>
      <c r="E329" t="s">
        <v>1397</v>
      </c>
      <c r="F329" t="s">
        <v>65</v>
      </c>
      <c r="G329" t="s">
        <v>3167</v>
      </c>
    </row>
    <row r="330" spans="1:7">
      <c r="A330" s="224">
        <f t="shared" si="5"/>
        <v>329</v>
      </c>
      <c r="B330" s="224" t="s">
        <v>1304</v>
      </c>
      <c r="C330" s="281" t="s">
        <v>126</v>
      </c>
      <c r="D330" s="218">
        <v>141</v>
      </c>
      <c r="E330" t="s">
        <v>1397</v>
      </c>
      <c r="F330" t="s">
        <v>65</v>
      </c>
      <c r="G330" t="s">
        <v>3171</v>
      </c>
    </row>
    <row r="331" spans="1:7">
      <c r="A331" s="224">
        <f t="shared" si="5"/>
        <v>330</v>
      </c>
      <c r="B331" s="224" t="s">
        <v>1304</v>
      </c>
      <c r="C331" s="281" t="s">
        <v>127</v>
      </c>
      <c r="D331" s="218">
        <v>141</v>
      </c>
      <c r="E331" t="s">
        <v>1397</v>
      </c>
      <c r="F331" t="s">
        <v>65</v>
      </c>
      <c r="G331" t="s">
        <v>3171</v>
      </c>
    </row>
    <row r="332" spans="1:7">
      <c r="A332" s="224">
        <f t="shared" si="5"/>
        <v>331</v>
      </c>
      <c r="B332" s="224" t="s">
        <v>1304</v>
      </c>
      <c r="C332" s="281" t="s">
        <v>128</v>
      </c>
      <c r="D332" s="218">
        <v>136</v>
      </c>
      <c r="E332" t="s">
        <v>1397</v>
      </c>
      <c r="F332" t="s">
        <v>65</v>
      </c>
      <c r="G332" t="s">
        <v>3171</v>
      </c>
    </row>
    <row r="333" spans="1:7">
      <c r="A333" s="224">
        <f t="shared" ref="A333:A396" si="6">ROW(332:332)</f>
        <v>332</v>
      </c>
      <c r="B333" s="224" t="s">
        <v>1304</v>
      </c>
      <c r="C333" s="281" t="s">
        <v>129</v>
      </c>
      <c r="D333" s="218">
        <v>137</v>
      </c>
      <c r="E333" t="s">
        <v>1397</v>
      </c>
      <c r="F333" t="s">
        <v>65</v>
      </c>
      <c r="G333" t="s">
        <v>3171</v>
      </c>
    </row>
    <row r="334" spans="1:7">
      <c r="A334" s="224">
        <f t="shared" si="6"/>
        <v>333</v>
      </c>
      <c r="B334" s="224" t="s">
        <v>1304</v>
      </c>
      <c r="C334" s="281" t="s">
        <v>130</v>
      </c>
      <c r="D334" s="218">
        <v>127</v>
      </c>
      <c r="E334" t="s">
        <v>1397</v>
      </c>
      <c r="F334" t="s">
        <v>65</v>
      </c>
      <c r="G334" t="s">
        <v>3171</v>
      </c>
    </row>
    <row r="335" spans="1:7">
      <c r="A335" s="224">
        <f t="shared" si="6"/>
        <v>334</v>
      </c>
      <c r="B335" s="224" t="s">
        <v>1304</v>
      </c>
      <c r="C335" s="281" t="s">
        <v>131</v>
      </c>
      <c r="D335" s="218">
        <v>113</v>
      </c>
      <c r="E335" t="s">
        <v>1397</v>
      </c>
      <c r="F335" t="s">
        <v>65</v>
      </c>
      <c r="G335" t="s">
        <v>3171</v>
      </c>
    </row>
    <row r="336" spans="1:7">
      <c r="A336" s="224">
        <f t="shared" si="6"/>
        <v>335</v>
      </c>
      <c r="B336" s="224" t="s">
        <v>1304</v>
      </c>
      <c r="C336" s="281" t="s">
        <v>132</v>
      </c>
      <c r="D336" s="218">
        <v>86</v>
      </c>
      <c r="E336" t="s">
        <v>1397</v>
      </c>
      <c r="F336" t="s">
        <v>65</v>
      </c>
      <c r="G336" t="s">
        <v>3171</v>
      </c>
    </row>
    <row r="337" spans="1:7">
      <c r="A337" s="224">
        <f t="shared" si="6"/>
        <v>336</v>
      </c>
      <c r="B337" s="224" t="s">
        <v>1304</v>
      </c>
      <c r="C337" s="281" t="s">
        <v>3161</v>
      </c>
      <c r="D337" s="218">
        <v>52</v>
      </c>
      <c r="E337" t="s">
        <v>1397</v>
      </c>
      <c r="F337" t="s">
        <v>65</v>
      </c>
      <c r="G337" t="s">
        <v>1370</v>
      </c>
    </row>
    <row r="338" spans="1:7">
      <c r="A338" s="224">
        <f t="shared" si="6"/>
        <v>337</v>
      </c>
      <c r="B338" s="224" t="s">
        <v>1304</v>
      </c>
      <c r="C338" s="281" t="s">
        <v>3162</v>
      </c>
      <c r="D338" s="218">
        <v>24</v>
      </c>
      <c r="E338" t="s">
        <v>1397</v>
      </c>
      <c r="F338" t="s">
        <v>65</v>
      </c>
      <c r="G338" t="s">
        <v>3167</v>
      </c>
    </row>
    <row r="339" spans="1:7">
      <c r="A339" s="224">
        <f t="shared" si="6"/>
        <v>338</v>
      </c>
      <c r="B339" s="224" t="s">
        <v>1304</v>
      </c>
      <c r="C339" s="281" t="s">
        <v>133</v>
      </c>
      <c r="D339" s="218">
        <v>132</v>
      </c>
      <c r="E339" t="s">
        <v>1397</v>
      </c>
      <c r="F339" t="s">
        <v>65</v>
      </c>
      <c r="G339" t="s">
        <v>3171</v>
      </c>
    </row>
    <row r="340" spans="1:7">
      <c r="A340" s="224">
        <f t="shared" si="6"/>
        <v>339</v>
      </c>
      <c r="B340" s="224" t="s">
        <v>1304</v>
      </c>
      <c r="C340" s="281" t="s">
        <v>134</v>
      </c>
      <c r="D340" s="218">
        <v>129</v>
      </c>
      <c r="E340" t="s">
        <v>1397</v>
      </c>
      <c r="F340" t="s">
        <v>65</v>
      </c>
      <c r="G340" t="s">
        <v>3171</v>
      </c>
    </row>
    <row r="341" spans="1:7">
      <c r="A341" s="224">
        <f t="shared" si="6"/>
        <v>340</v>
      </c>
      <c r="B341" s="224" t="s">
        <v>1304</v>
      </c>
      <c r="C341" s="281" t="s">
        <v>135</v>
      </c>
      <c r="D341" s="218">
        <v>122</v>
      </c>
      <c r="E341" t="s">
        <v>1397</v>
      </c>
      <c r="F341" t="s">
        <v>65</v>
      </c>
      <c r="G341" t="s">
        <v>3171</v>
      </c>
    </row>
    <row r="342" spans="1:7">
      <c r="A342" s="224">
        <f t="shared" si="6"/>
        <v>341</v>
      </c>
      <c r="B342" s="224" t="s">
        <v>1304</v>
      </c>
      <c r="C342" s="281" t="s">
        <v>136</v>
      </c>
      <c r="D342" s="218">
        <v>135</v>
      </c>
      <c r="E342" t="s">
        <v>1397</v>
      </c>
      <c r="F342" t="s">
        <v>65</v>
      </c>
      <c r="G342" t="s">
        <v>3171</v>
      </c>
    </row>
    <row r="343" spans="1:7">
      <c r="A343" s="224">
        <f t="shared" si="6"/>
        <v>342</v>
      </c>
      <c r="B343" s="224" t="s">
        <v>1304</v>
      </c>
      <c r="C343" s="281" t="s">
        <v>137</v>
      </c>
      <c r="D343" s="218">
        <v>152</v>
      </c>
      <c r="E343" t="s">
        <v>1397</v>
      </c>
      <c r="F343" t="s">
        <v>65</v>
      </c>
      <c r="G343" t="s">
        <v>3171</v>
      </c>
    </row>
    <row r="344" spans="1:7">
      <c r="A344" s="224">
        <f t="shared" si="6"/>
        <v>343</v>
      </c>
      <c r="B344" s="224" t="s">
        <v>1304</v>
      </c>
      <c r="C344" s="281" t="s">
        <v>138</v>
      </c>
      <c r="D344" s="218">
        <v>105</v>
      </c>
      <c r="E344" t="s">
        <v>1397</v>
      </c>
      <c r="F344" t="s">
        <v>65</v>
      </c>
      <c r="G344" t="s">
        <v>3171</v>
      </c>
    </row>
    <row r="345" spans="1:7">
      <c r="A345" s="224">
        <f t="shared" si="6"/>
        <v>344</v>
      </c>
      <c r="B345" s="224" t="s">
        <v>1304</v>
      </c>
      <c r="C345" s="281" t="s">
        <v>139</v>
      </c>
      <c r="D345" s="218">
        <v>86</v>
      </c>
      <c r="E345" t="s">
        <v>1397</v>
      </c>
      <c r="F345" t="s">
        <v>65</v>
      </c>
      <c r="G345" t="s">
        <v>3171</v>
      </c>
    </row>
    <row r="346" spans="1:7">
      <c r="A346" s="224">
        <f t="shared" si="6"/>
        <v>345</v>
      </c>
      <c r="B346" s="224" t="s">
        <v>1304</v>
      </c>
      <c r="C346" s="281" t="s">
        <v>3163</v>
      </c>
      <c r="D346" s="218">
        <v>63</v>
      </c>
      <c r="E346" t="s">
        <v>1397</v>
      </c>
      <c r="F346" t="s">
        <v>65</v>
      </c>
      <c r="G346" t="s">
        <v>1370</v>
      </c>
    </row>
    <row r="347" spans="1:7">
      <c r="A347" s="224">
        <f t="shared" si="6"/>
        <v>346</v>
      </c>
      <c r="B347" s="224" t="s">
        <v>1304</v>
      </c>
      <c r="C347" s="281" t="s">
        <v>3164</v>
      </c>
      <c r="D347" s="218">
        <v>24</v>
      </c>
      <c r="E347" t="s">
        <v>1397</v>
      </c>
      <c r="F347" t="s">
        <v>65</v>
      </c>
      <c r="G347" t="s">
        <v>3167</v>
      </c>
    </row>
    <row r="348" spans="1:7">
      <c r="A348" s="224">
        <f t="shared" si="6"/>
        <v>347</v>
      </c>
      <c r="B348" s="224" t="s">
        <v>1304</v>
      </c>
      <c r="C348" s="281" t="s">
        <v>140</v>
      </c>
      <c r="D348" s="218">
        <v>130</v>
      </c>
      <c r="E348" t="s">
        <v>1397</v>
      </c>
      <c r="F348" t="s">
        <v>65</v>
      </c>
      <c r="G348" t="s">
        <v>3171</v>
      </c>
    </row>
    <row r="349" spans="1:7">
      <c r="A349" s="224">
        <f t="shared" si="6"/>
        <v>348</v>
      </c>
      <c r="B349" s="224" t="s">
        <v>1304</v>
      </c>
      <c r="C349" s="281" t="s">
        <v>141</v>
      </c>
      <c r="D349" s="218">
        <v>114</v>
      </c>
      <c r="E349" t="s">
        <v>1397</v>
      </c>
      <c r="F349" t="s">
        <v>65</v>
      </c>
      <c r="G349" t="s">
        <v>3171</v>
      </c>
    </row>
    <row r="350" spans="1:7">
      <c r="A350" s="224">
        <f t="shared" si="6"/>
        <v>349</v>
      </c>
      <c r="B350" s="224" t="s">
        <v>1304</v>
      </c>
      <c r="C350" s="281" t="s">
        <v>142</v>
      </c>
      <c r="D350" s="218">
        <v>113</v>
      </c>
      <c r="E350" t="s">
        <v>1397</v>
      </c>
      <c r="F350" t="s">
        <v>65</v>
      </c>
      <c r="G350" t="s">
        <v>3171</v>
      </c>
    </row>
    <row r="351" spans="1:7">
      <c r="A351" s="224">
        <f t="shared" si="6"/>
        <v>350</v>
      </c>
      <c r="B351" s="224" t="s">
        <v>1304</v>
      </c>
      <c r="C351" s="281" t="s">
        <v>143</v>
      </c>
      <c r="D351" s="218">
        <v>123</v>
      </c>
      <c r="E351" t="s">
        <v>1397</v>
      </c>
      <c r="F351" t="s">
        <v>65</v>
      </c>
      <c r="G351" t="s">
        <v>3171</v>
      </c>
    </row>
    <row r="352" spans="1:7">
      <c r="A352" s="224">
        <f t="shared" si="6"/>
        <v>351</v>
      </c>
      <c r="B352" s="224" t="s">
        <v>1304</v>
      </c>
      <c r="C352" s="281" t="s">
        <v>144</v>
      </c>
      <c r="D352" s="218">
        <v>109</v>
      </c>
      <c r="E352" t="s">
        <v>1397</v>
      </c>
      <c r="F352" t="s">
        <v>65</v>
      </c>
      <c r="G352" t="s">
        <v>3171</v>
      </c>
    </row>
    <row r="353" spans="1:7">
      <c r="A353" s="224">
        <f t="shared" si="6"/>
        <v>352</v>
      </c>
      <c r="B353" s="224" t="s">
        <v>1304</v>
      </c>
      <c r="C353" s="281" t="s">
        <v>145</v>
      </c>
      <c r="D353" s="218">
        <v>98</v>
      </c>
      <c r="E353" t="s">
        <v>1397</v>
      </c>
      <c r="F353" t="s">
        <v>65</v>
      </c>
      <c r="G353" t="s">
        <v>3171</v>
      </c>
    </row>
    <row r="354" spans="1:7">
      <c r="A354" s="224">
        <f t="shared" si="6"/>
        <v>353</v>
      </c>
      <c r="B354" s="224" t="s">
        <v>1304</v>
      </c>
      <c r="C354" s="281" t="s">
        <v>146</v>
      </c>
      <c r="D354" s="218">
        <v>85</v>
      </c>
      <c r="E354" t="s">
        <v>1397</v>
      </c>
      <c r="F354" t="s">
        <v>65</v>
      </c>
      <c r="G354" t="s">
        <v>3171</v>
      </c>
    </row>
    <row r="355" spans="1:7">
      <c r="A355" s="224">
        <f t="shared" si="6"/>
        <v>354</v>
      </c>
      <c r="B355" s="224" t="s">
        <v>1304</v>
      </c>
      <c r="C355" s="281" t="s">
        <v>3165</v>
      </c>
      <c r="D355" s="218">
        <v>70</v>
      </c>
      <c r="E355" t="s">
        <v>1397</v>
      </c>
      <c r="F355" t="s">
        <v>65</v>
      </c>
      <c r="G355" t="s">
        <v>1370</v>
      </c>
    </row>
    <row r="356" spans="1:7">
      <c r="A356" s="224">
        <f t="shared" si="6"/>
        <v>355</v>
      </c>
      <c r="B356" s="224" t="s">
        <v>1304</v>
      </c>
      <c r="C356" s="281" t="s">
        <v>3166</v>
      </c>
      <c r="D356" s="218">
        <v>24</v>
      </c>
      <c r="E356" t="s">
        <v>1397</v>
      </c>
      <c r="F356" t="s">
        <v>65</v>
      </c>
      <c r="G356" t="s">
        <v>3167</v>
      </c>
    </row>
    <row r="357" spans="1:7">
      <c r="A357" s="224">
        <f t="shared" si="6"/>
        <v>356</v>
      </c>
      <c r="B357" s="224" t="s">
        <v>1304</v>
      </c>
      <c r="C357" s="281" t="s">
        <v>147</v>
      </c>
      <c r="D357" s="218">
        <v>115</v>
      </c>
      <c r="E357" t="s">
        <v>1397</v>
      </c>
      <c r="F357" t="s">
        <v>65</v>
      </c>
      <c r="G357" t="s">
        <v>3171</v>
      </c>
    </row>
    <row r="358" spans="1:7">
      <c r="A358" s="224">
        <f t="shared" si="6"/>
        <v>357</v>
      </c>
      <c r="B358" t="s">
        <v>1304</v>
      </c>
      <c r="C358" s="281" t="s">
        <v>148</v>
      </c>
      <c r="D358">
        <v>29.6</v>
      </c>
      <c r="E358" t="s">
        <v>149</v>
      </c>
      <c r="F358" t="s">
        <v>65</v>
      </c>
    </row>
    <row r="359" spans="1:7">
      <c r="A359" s="224">
        <f t="shared" si="6"/>
        <v>358</v>
      </c>
      <c r="B359" t="s">
        <v>1304</v>
      </c>
      <c r="C359" s="281" t="s">
        <v>150</v>
      </c>
      <c r="D359">
        <v>9.4</v>
      </c>
      <c r="E359" t="s">
        <v>149</v>
      </c>
      <c r="F359" t="s">
        <v>65</v>
      </c>
    </row>
    <row r="360" spans="1:7">
      <c r="A360" s="224">
        <f t="shared" si="6"/>
        <v>359</v>
      </c>
      <c r="B360" t="s">
        <v>1304</v>
      </c>
      <c r="C360" s="281" t="s">
        <v>151</v>
      </c>
      <c r="D360">
        <v>3.2</v>
      </c>
      <c r="E360" t="s">
        <v>149</v>
      </c>
      <c r="F360" t="s">
        <v>65</v>
      </c>
    </row>
    <row r="361" spans="1:7">
      <c r="A361" s="224">
        <f t="shared" si="6"/>
        <v>360</v>
      </c>
      <c r="B361" t="s">
        <v>1304</v>
      </c>
      <c r="C361" s="281" t="s">
        <v>152</v>
      </c>
      <c r="D361">
        <v>0.42420000000000002</v>
      </c>
      <c r="E361" t="s">
        <v>149</v>
      </c>
      <c r="F361" t="s">
        <v>65</v>
      </c>
    </row>
    <row r="362" spans="1:7">
      <c r="A362" s="224">
        <f t="shared" si="6"/>
        <v>361</v>
      </c>
      <c r="B362" t="s">
        <v>1304</v>
      </c>
      <c r="C362" s="281" t="s">
        <v>153</v>
      </c>
      <c r="D362">
        <v>1.9</v>
      </c>
      <c r="E362" t="s">
        <v>149</v>
      </c>
      <c r="F362" t="s">
        <v>65</v>
      </c>
    </row>
    <row r="363" spans="1:7">
      <c r="A363" s="224">
        <f t="shared" si="6"/>
        <v>362</v>
      </c>
      <c r="B363" t="s">
        <v>1304</v>
      </c>
      <c r="C363" s="281" t="s">
        <v>154</v>
      </c>
      <c r="D363">
        <v>0.6</v>
      </c>
      <c r="E363" t="s">
        <v>149</v>
      </c>
      <c r="F363" t="s">
        <v>65</v>
      </c>
    </row>
    <row r="364" spans="1:7">
      <c r="A364" s="224">
        <f t="shared" si="6"/>
        <v>363</v>
      </c>
      <c r="B364" t="s">
        <v>1304</v>
      </c>
      <c r="C364" s="281" t="s">
        <v>155</v>
      </c>
      <c r="D364">
        <v>1.4</v>
      </c>
      <c r="E364" t="s">
        <v>149</v>
      </c>
      <c r="F364" t="s">
        <v>65</v>
      </c>
    </row>
    <row r="365" spans="1:7">
      <c r="A365" s="224">
        <f t="shared" si="6"/>
        <v>364</v>
      </c>
      <c r="B365" t="s">
        <v>1304</v>
      </c>
      <c r="C365" s="281" t="s">
        <v>156</v>
      </c>
      <c r="D365">
        <v>0.7</v>
      </c>
      <c r="E365" t="s">
        <v>149</v>
      </c>
      <c r="F365" t="s">
        <v>65</v>
      </c>
    </row>
    <row r="366" spans="1:7">
      <c r="A366" s="224">
        <f t="shared" si="6"/>
        <v>365</v>
      </c>
      <c r="B366" t="s">
        <v>1304</v>
      </c>
      <c r="C366" s="281" t="s">
        <v>157</v>
      </c>
      <c r="D366">
        <v>10</v>
      </c>
      <c r="E366" t="s">
        <v>149</v>
      </c>
      <c r="F366" t="s">
        <v>65</v>
      </c>
    </row>
    <row r="367" spans="1:7">
      <c r="A367" s="224">
        <f t="shared" si="6"/>
        <v>366</v>
      </c>
      <c r="B367" t="s">
        <v>1304</v>
      </c>
      <c r="C367" s="281" t="s">
        <v>158</v>
      </c>
      <c r="D367">
        <v>1.4</v>
      </c>
      <c r="E367" t="s">
        <v>149</v>
      </c>
      <c r="F367" t="s">
        <v>65</v>
      </c>
    </row>
    <row r="368" spans="1:7">
      <c r="A368" s="224">
        <f t="shared" si="6"/>
        <v>367</v>
      </c>
      <c r="B368" t="s">
        <v>1304</v>
      </c>
      <c r="C368" s="281" t="s">
        <v>159</v>
      </c>
      <c r="D368">
        <v>7.4</v>
      </c>
      <c r="E368" t="s">
        <v>149</v>
      </c>
      <c r="F368" t="s">
        <v>65</v>
      </c>
    </row>
    <row r="369" spans="1:6">
      <c r="A369" s="224">
        <f t="shared" si="6"/>
        <v>368</v>
      </c>
      <c r="B369" t="s">
        <v>1304</v>
      </c>
      <c r="C369" s="281" t="s">
        <v>160</v>
      </c>
      <c r="D369">
        <v>0.5</v>
      </c>
      <c r="E369" t="s">
        <v>149</v>
      </c>
      <c r="F369" t="s">
        <v>65</v>
      </c>
    </row>
    <row r="370" spans="1:6">
      <c r="A370" s="224">
        <f t="shared" si="6"/>
        <v>369</v>
      </c>
      <c r="B370" t="s">
        <v>1304</v>
      </c>
      <c r="C370" s="281" t="s">
        <v>161</v>
      </c>
      <c r="D370">
        <v>0.8</v>
      </c>
      <c r="E370" t="s">
        <v>56</v>
      </c>
      <c r="F370" t="s">
        <v>65</v>
      </c>
    </row>
    <row r="371" spans="1:6">
      <c r="A371" s="224">
        <f t="shared" si="6"/>
        <v>370</v>
      </c>
      <c r="B371" t="s">
        <v>1304</v>
      </c>
      <c r="C371" s="281" t="s">
        <v>162</v>
      </c>
      <c r="D371">
        <v>0.11</v>
      </c>
      <c r="E371" t="s">
        <v>56</v>
      </c>
      <c r="F371" t="s">
        <v>65</v>
      </c>
    </row>
    <row r="372" spans="1:6">
      <c r="A372" s="224">
        <f t="shared" si="6"/>
        <v>371</v>
      </c>
      <c r="B372" t="s">
        <v>1304</v>
      </c>
      <c r="C372" s="281" t="s">
        <v>163</v>
      </c>
      <c r="D372">
        <v>0</v>
      </c>
      <c r="E372" t="s">
        <v>56</v>
      </c>
      <c r="F372" t="s">
        <v>65</v>
      </c>
    </row>
    <row r="373" spans="1:6">
      <c r="A373" s="224">
        <f t="shared" si="6"/>
        <v>372</v>
      </c>
      <c r="B373" t="s">
        <v>1304</v>
      </c>
      <c r="C373" s="281" t="s">
        <v>164</v>
      </c>
      <c r="D373">
        <v>0</v>
      </c>
      <c r="E373" t="s">
        <v>56</v>
      </c>
      <c r="F373" t="s">
        <v>65</v>
      </c>
    </row>
    <row r="374" spans="1:6">
      <c r="A374" s="224">
        <f t="shared" si="6"/>
        <v>373</v>
      </c>
      <c r="B374" t="s">
        <v>1304</v>
      </c>
      <c r="C374" s="281" t="s">
        <v>165</v>
      </c>
      <c r="D374">
        <v>0</v>
      </c>
      <c r="E374" t="s">
        <v>56</v>
      </c>
      <c r="F374" t="s">
        <v>65</v>
      </c>
    </row>
    <row r="375" spans="1:6">
      <c r="A375" s="224">
        <f t="shared" si="6"/>
        <v>374</v>
      </c>
      <c r="B375" t="s">
        <v>1304</v>
      </c>
      <c r="C375" s="281" t="s">
        <v>166</v>
      </c>
      <c r="D375">
        <v>0.04</v>
      </c>
      <c r="E375" t="s">
        <v>56</v>
      </c>
      <c r="F375" t="s">
        <v>65</v>
      </c>
    </row>
    <row r="376" spans="1:6">
      <c r="A376" s="224">
        <f t="shared" si="6"/>
        <v>375</v>
      </c>
      <c r="B376" t="s">
        <v>1304</v>
      </c>
      <c r="C376" s="281" t="s">
        <v>167</v>
      </c>
      <c r="D376">
        <v>0.05</v>
      </c>
      <c r="E376" t="s">
        <v>56</v>
      </c>
      <c r="F376" t="s">
        <v>65</v>
      </c>
    </row>
    <row r="377" spans="1:6">
      <c r="A377" s="224">
        <f t="shared" si="6"/>
        <v>376</v>
      </c>
      <c r="B377" t="s">
        <v>1304</v>
      </c>
      <c r="C377" s="281" t="s">
        <v>168</v>
      </c>
      <c r="D377">
        <v>0.51</v>
      </c>
      <c r="E377" t="s">
        <v>56</v>
      </c>
      <c r="F377" t="s">
        <v>65</v>
      </c>
    </row>
    <row r="378" spans="1:6">
      <c r="A378" s="224">
        <f t="shared" si="6"/>
        <v>377</v>
      </c>
      <c r="B378" t="s">
        <v>1304</v>
      </c>
      <c r="C378" s="281" t="s">
        <v>169</v>
      </c>
      <c r="D378">
        <v>0.02</v>
      </c>
      <c r="E378" t="s">
        <v>56</v>
      </c>
      <c r="F378" t="s">
        <v>65</v>
      </c>
    </row>
    <row r="379" spans="1:6">
      <c r="A379" s="224">
        <f t="shared" si="6"/>
        <v>378</v>
      </c>
      <c r="B379" t="s">
        <v>1304</v>
      </c>
      <c r="C379" s="281" t="s">
        <v>170</v>
      </c>
      <c r="D379">
        <v>0.01</v>
      </c>
      <c r="E379" t="s">
        <v>56</v>
      </c>
      <c r="F379" t="s">
        <v>65</v>
      </c>
    </row>
    <row r="380" spans="1:6">
      <c r="A380" s="224">
        <f t="shared" si="6"/>
        <v>379</v>
      </c>
      <c r="B380" t="s">
        <v>1304</v>
      </c>
      <c r="C380" s="281" t="s">
        <v>171</v>
      </c>
      <c r="D380">
        <v>0.01</v>
      </c>
      <c r="E380" t="s">
        <v>56</v>
      </c>
      <c r="F380" t="s">
        <v>65</v>
      </c>
    </row>
    <row r="381" spans="1:6">
      <c r="A381" s="224">
        <f t="shared" si="6"/>
        <v>380</v>
      </c>
      <c r="B381" t="s">
        <v>1304</v>
      </c>
      <c r="C381" s="281" t="s">
        <v>172</v>
      </c>
      <c r="D381">
        <v>0.08</v>
      </c>
      <c r="E381" t="s">
        <v>56</v>
      </c>
      <c r="F381" t="s">
        <v>65</v>
      </c>
    </row>
    <row r="382" spans="1:6">
      <c r="A382" s="224">
        <f t="shared" si="6"/>
        <v>381</v>
      </c>
      <c r="B382" t="s">
        <v>1304</v>
      </c>
      <c r="C382" s="281" t="s">
        <v>173</v>
      </c>
      <c r="D382">
        <v>0.3</v>
      </c>
      <c r="E382" t="s">
        <v>56</v>
      </c>
      <c r="F382" t="s">
        <v>65</v>
      </c>
    </row>
    <row r="383" spans="1:6">
      <c r="A383" s="224">
        <f t="shared" si="6"/>
        <v>382</v>
      </c>
      <c r="B383" t="s">
        <v>1304</v>
      </c>
      <c r="C383" s="281" t="s">
        <v>174</v>
      </c>
      <c r="D383">
        <v>7.0000000000000007E-2</v>
      </c>
      <c r="E383" t="s">
        <v>56</v>
      </c>
      <c r="F383" t="s">
        <v>65</v>
      </c>
    </row>
    <row r="384" spans="1:6">
      <c r="A384" s="224">
        <f t="shared" si="6"/>
        <v>383</v>
      </c>
      <c r="B384" t="s">
        <v>1304</v>
      </c>
      <c r="C384" s="3" t="s">
        <v>175</v>
      </c>
      <c r="D384">
        <v>0.49</v>
      </c>
      <c r="E384" t="s">
        <v>56</v>
      </c>
      <c r="F384" t="s">
        <v>65</v>
      </c>
    </row>
    <row r="385" spans="1:6">
      <c r="A385" s="224">
        <f t="shared" si="6"/>
        <v>384</v>
      </c>
      <c r="B385" t="s">
        <v>1304</v>
      </c>
      <c r="C385" s="3" t="s">
        <v>176</v>
      </c>
      <c r="D385">
        <v>0.27</v>
      </c>
      <c r="E385" t="s">
        <v>56</v>
      </c>
      <c r="F385" t="s">
        <v>65</v>
      </c>
    </row>
    <row r="386" spans="1:6">
      <c r="A386" s="224">
        <f t="shared" si="6"/>
        <v>385</v>
      </c>
      <c r="B386" t="s">
        <v>1304</v>
      </c>
      <c r="C386" s="3" t="s">
        <v>177</v>
      </c>
      <c r="D386">
        <v>0.03</v>
      </c>
      <c r="E386" t="s">
        <v>56</v>
      </c>
      <c r="F386" t="s">
        <v>65</v>
      </c>
    </row>
    <row r="387" spans="1:6">
      <c r="A387" s="224">
        <f t="shared" si="6"/>
        <v>386</v>
      </c>
      <c r="B387" t="s">
        <v>1304</v>
      </c>
      <c r="C387" s="3" t="s">
        <v>178</v>
      </c>
      <c r="D387">
        <v>0.14000000000000001</v>
      </c>
      <c r="E387" t="s">
        <v>56</v>
      </c>
      <c r="F387" t="s">
        <v>65</v>
      </c>
    </row>
    <row r="388" spans="1:6">
      <c r="A388" s="224">
        <f t="shared" si="6"/>
        <v>387</v>
      </c>
      <c r="B388" t="s">
        <v>1304</v>
      </c>
      <c r="C388" s="3" t="s">
        <v>179</v>
      </c>
      <c r="D388">
        <v>0.02</v>
      </c>
      <c r="E388" t="s">
        <v>56</v>
      </c>
      <c r="F388" t="s">
        <v>65</v>
      </c>
    </row>
    <row r="389" spans="1:6">
      <c r="A389" s="224">
        <f t="shared" si="6"/>
        <v>388</v>
      </c>
      <c r="B389" t="s">
        <v>1304</v>
      </c>
      <c r="C389" s="3" t="s">
        <v>180</v>
      </c>
      <c r="D389">
        <v>0.06</v>
      </c>
      <c r="E389" t="s">
        <v>56</v>
      </c>
      <c r="F389" t="s">
        <v>65</v>
      </c>
    </row>
    <row r="390" spans="1:6">
      <c r="A390" s="224">
        <f t="shared" si="6"/>
        <v>389</v>
      </c>
      <c r="B390" t="s">
        <v>1304</v>
      </c>
      <c r="C390" s="281" t="s">
        <v>210</v>
      </c>
      <c r="D390" s="218">
        <v>8.0000000000000002E-3</v>
      </c>
      <c r="E390" t="s">
        <v>56</v>
      </c>
      <c r="F390" t="s">
        <v>65</v>
      </c>
    </row>
    <row r="391" spans="1:6">
      <c r="A391" s="224">
        <f t="shared" si="6"/>
        <v>390</v>
      </c>
      <c r="B391" t="s">
        <v>1304</v>
      </c>
      <c r="C391" s="281" t="s">
        <v>211</v>
      </c>
      <c r="D391" s="218">
        <v>0.02</v>
      </c>
      <c r="E391" t="s">
        <v>56</v>
      </c>
      <c r="F391" t="s">
        <v>65</v>
      </c>
    </row>
    <row r="392" spans="1:6">
      <c r="A392" s="224">
        <f t="shared" si="6"/>
        <v>391</v>
      </c>
      <c r="B392" t="s">
        <v>1304</v>
      </c>
      <c r="C392" s="281" t="s">
        <v>214</v>
      </c>
      <c r="D392">
        <v>8.0000000000000002E-3</v>
      </c>
      <c r="E392" t="s">
        <v>56</v>
      </c>
      <c r="F392" t="s">
        <v>65</v>
      </c>
    </row>
    <row r="393" spans="1:6">
      <c r="A393" s="224">
        <f t="shared" si="6"/>
        <v>392</v>
      </c>
      <c r="B393" t="s">
        <v>1304</v>
      </c>
      <c r="C393" s="281" t="s">
        <v>212</v>
      </c>
      <c r="D393">
        <v>1.4999999999999999E-2</v>
      </c>
      <c r="E393" t="s">
        <v>56</v>
      </c>
      <c r="F393" t="s">
        <v>65</v>
      </c>
    </row>
    <row r="394" spans="1:6">
      <c r="A394" s="224">
        <f t="shared" si="6"/>
        <v>393</v>
      </c>
      <c r="B394" t="s">
        <v>1304</v>
      </c>
      <c r="C394" s="281" t="s">
        <v>213</v>
      </c>
      <c r="D394">
        <v>3.0000000000000001E-3</v>
      </c>
      <c r="E394" t="s">
        <v>56</v>
      </c>
      <c r="F394" t="s">
        <v>65</v>
      </c>
    </row>
    <row r="395" spans="1:6">
      <c r="A395" s="224">
        <f t="shared" si="6"/>
        <v>394</v>
      </c>
      <c r="B395" t="s">
        <v>1304</v>
      </c>
      <c r="C395" s="281" t="s">
        <v>215</v>
      </c>
      <c r="D395">
        <v>8.0000000000000002E-3</v>
      </c>
      <c r="E395" t="s">
        <v>56</v>
      </c>
      <c r="F395" t="s">
        <v>65</v>
      </c>
    </row>
    <row r="396" spans="1:6">
      <c r="A396" s="224">
        <f t="shared" si="6"/>
        <v>395</v>
      </c>
      <c r="B396" t="s">
        <v>1304</v>
      </c>
      <c r="C396" s="281" t="s">
        <v>216</v>
      </c>
      <c r="D396">
        <v>1.4999999999999999E-2</v>
      </c>
      <c r="E396" t="s">
        <v>56</v>
      </c>
      <c r="F396" t="s">
        <v>65</v>
      </c>
    </row>
    <row r="397" spans="1:6">
      <c r="A397" s="224">
        <f t="shared" ref="A397:A460" si="7">ROW(396:396)</f>
        <v>396</v>
      </c>
      <c r="B397" t="s">
        <v>1304</v>
      </c>
      <c r="C397" s="281" t="s">
        <v>217</v>
      </c>
      <c r="D397">
        <v>3.0000000000000001E-3</v>
      </c>
      <c r="E397" t="s">
        <v>56</v>
      </c>
      <c r="F397" t="s">
        <v>65</v>
      </c>
    </row>
    <row r="398" spans="1:6">
      <c r="A398" s="224">
        <f t="shared" si="7"/>
        <v>397</v>
      </c>
      <c r="B398" t="s">
        <v>1304</v>
      </c>
      <c r="C398" s="281" t="s">
        <v>218</v>
      </c>
      <c r="D398">
        <v>605</v>
      </c>
      <c r="E398" t="s">
        <v>219</v>
      </c>
      <c r="F398" t="s">
        <v>65</v>
      </c>
    </row>
    <row r="399" spans="1:6">
      <c r="A399" s="224">
        <f t="shared" si="7"/>
        <v>398</v>
      </c>
      <c r="B399" t="s">
        <v>1304</v>
      </c>
      <c r="C399" s="281" t="s">
        <v>223</v>
      </c>
      <c r="D399">
        <v>19.600000000000001</v>
      </c>
      <c r="E399" t="s">
        <v>219</v>
      </c>
      <c r="F399" t="s">
        <v>65</v>
      </c>
    </row>
    <row r="400" spans="1:6">
      <c r="A400" s="224">
        <f t="shared" si="7"/>
        <v>399</v>
      </c>
      <c r="B400" t="s">
        <v>1304</v>
      </c>
      <c r="C400" s="281" t="s">
        <v>222</v>
      </c>
      <c r="D400">
        <v>0.03</v>
      </c>
      <c r="E400" t="s">
        <v>56</v>
      </c>
      <c r="F400" t="s">
        <v>65</v>
      </c>
    </row>
    <row r="401" spans="1:6">
      <c r="A401" s="224">
        <f t="shared" si="7"/>
        <v>400</v>
      </c>
      <c r="B401" t="s">
        <v>1304</v>
      </c>
      <c r="C401" s="281" t="s">
        <v>220</v>
      </c>
      <c r="D401">
        <v>44.8</v>
      </c>
      <c r="E401" t="s">
        <v>219</v>
      </c>
      <c r="F401" t="s">
        <v>65</v>
      </c>
    </row>
    <row r="402" spans="1:6">
      <c r="A402" s="224">
        <f t="shared" si="7"/>
        <v>401</v>
      </c>
      <c r="B402" t="s">
        <v>1304</v>
      </c>
      <c r="C402" s="281" t="s">
        <v>221</v>
      </c>
      <c r="D402">
        <v>7.0000000000000007E-2</v>
      </c>
      <c r="E402" t="s">
        <v>56</v>
      </c>
      <c r="F402" t="s">
        <v>65</v>
      </c>
    </row>
    <row r="403" spans="1:6">
      <c r="A403" s="224">
        <f t="shared" si="7"/>
        <v>402</v>
      </c>
      <c r="B403" t="s">
        <v>1304</v>
      </c>
      <c r="C403" s="281" t="s">
        <v>224</v>
      </c>
      <c r="D403">
        <v>207.3</v>
      </c>
      <c r="E403" t="s">
        <v>219</v>
      </c>
      <c r="F403" t="s">
        <v>65</v>
      </c>
    </row>
    <row r="404" spans="1:6">
      <c r="A404" s="224">
        <f t="shared" si="7"/>
        <v>403</v>
      </c>
      <c r="B404" t="s">
        <v>1304</v>
      </c>
      <c r="C404" s="281" t="s">
        <v>225</v>
      </c>
      <c r="D404">
        <v>0.34</v>
      </c>
      <c r="E404" t="s">
        <v>56</v>
      </c>
      <c r="F404" t="s">
        <v>65</v>
      </c>
    </row>
    <row r="405" spans="1:6">
      <c r="A405" s="224">
        <f t="shared" si="7"/>
        <v>404</v>
      </c>
      <c r="B405" t="s">
        <v>1304</v>
      </c>
      <c r="C405" s="281" t="s">
        <v>226</v>
      </c>
      <c r="D405">
        <v>284.2</v>
      </c>
      <c r="E405" t="s">
        <v>219</v>
      </c>
      <c r="F405" t="s">
        <v>65</v>
      </c>
    </row>
    <row r="406" spans="1:6">
      <c r="A406" s="224">
        <f t="shared" si="7"/>
        <v>405</v>
      </c>
      <c r="B406" t="s">
        <v>1304</v>
      </c>
      <c r="C406" s="281" t="s">
        <v>227</v>
      </c>
      <c r="D406">
        <v>0.47</v>
      </c>
      <c r="E406" t="s">
        <v>56</v>
      </c>
      <c r="F406" t="s">
        <v>65</v>
      </c>
    </row>
    <row r="407" spans="1:6">
      <c r="A407" s="224">
        <f t="shared" si="7"/>
        <v>406</v>
      </c>
      <c r="B407" t="s">
        <v>1304</v>
      </c>
      <c r="C407" s="281" t="s">
        <v>228</v>
      </c>
      <c r="D407">
        <v>48.9</v>
      </c>
      <c r="E407" t="s">
        <v>219</v>
      </c>
      <c r="F407" t="s">
        <v>65</v>
      </c>
    </row>
    <row r="408" spans="1:6">
      <c r="A408" s="224">
        <f t="shared" si="7"/>
        <v>407</v>
      </c>
      <c r="B408" t="s">
        <v>1304</v>
      </c>
      <c r="C408" s="281" t="s">
        <v>229</v>
      </c>
      <c r="D408">
        <v>0.08</v>
      </c>
      <c r="E408" t="s">
        <v>56</v>
      </c>
      <c r="F408" t="s">
        <v>65</v>
      </c>
    </row>
    <row r="409" spans="1:6">
      <c r="A409" s="224">
        <f t="shared" si="7"/>
        <v>408</v>
      </c>
      <c r="B409" t="s">
        <v>1304</v>
      </c>
      <c r="C409" s="281" t="s">
        <v>230</v>
      </c>
      <c r="D409">
        <v>-9999</v>
      </c>
      <c r="E409" t="s">
        <v>1397</v>
      </c>
      <c r="F409" t="s">
        <v>248</v>
      </c>
    </row>
    <row r="410" spans="1:6">
      <c r="A410" s="224">
        <f t="shared" si="7"/>
        <v>409</v>
      </c>
      <c r="B410" t="s">
        <v>1304</v>
      </c>
      <c r="C410" s="281" t="s">
        <v>231</v>
      </c>
      <c r="D410">
        <v>29.99</v>
      </c>
      <c r="E410" t="s">
        <v>1397</v>
      </c>
      <c r="F410" t="s">
        <v>248</v>
      </c>
    </row>
    <row r="411" spans="1:6">
      <c r="A411" s="224">
        <f t="shared" si="7"/>
        <v>410</v>
      </c>
      <c r="B411" t="s">
        <v>1304</v>
      </c>
      <c r="C411" s="281" t="s">
        <v>232</v>
      </c>
      <c r="D411">
        <v>30</v>
      </c>
      <c r="E411" t="s">
        <v>1397</v>
      </c>
      <c r="F411" t="s">
        <v>248</v>
      </c>
    </row>
    <row r="412" spans="1:6">
      <c r="A412" s="224">
        <f t="shared" si="7"/>
        <v>411</v>
      </c>
      <c r="B412" t="s">
        <v>1304</v>
      </c>
      <c r="C412" s="281" t="s">
        <v>233</v>
      </c>
      <c r="D412">
        <v>49.99</v>
      </c>
      <c r="E412" t="s">
        <v>1397</v>
      </c>
      <c r="F412" t="s">
        <v>248</v>
      </c>
    </row>
    <row r="413" spans="1:6">
      <c r="A413" s="224">
        <f t="shared" si="7"/>
        <v>412</v>
      </c>
      <c r="B413" t="s">
        <v>1304</v>
      </c>
      <c r="C413" s="281" t="s">
        <v>234</v>
      </c>
      <c r="D413">
        <v>50</v>
      </c>
      <c r="E413" t="s">
        <v>1397</v>
      </c>
      <c r="F413" t="s">
        <v>248</v>
      </c>
    </row>
    <row r="414" spans="1:6">
      <c r="A414" s="224">
        <f t="shared" si="7"/>
        <v>413</v>
      </c>
      <c r="B414" t="s">
        <v>1304</v>
      </c>
      <c r="C414" s="281" t="s">
        <v>235</v>
      </c>
      <c r="D414">
        <v>74.989999999999995</v>
      </c>
      <c r="E414" t="s">
        <v>1397</v>
      </c>
      <c r="F414" t="s">
        <v>248</v>
      </c>
    </row>
    <row r="415" spans="1:6">
      <c r="A415" s="224">
        <f t="shared" si="7"/>
        <v>414</v>
      </c>
      <c r="B415" t="s">
        <v>1304</v>
      </c>
      <c r="C415" s="281" t="s">
        <v>236</v>
      </c>
      <c r="D415">
        <v>75</v>
      </c>
      <c r="E415" t="s">
        <v>1397</v>
      </c>
      <c r="F415" t="s">
        <v>248</v>
      </c>
    </row>
    <row r="416" spans="1:6">
      <c r="A416" s="224">
        <f t="shared" si="7"/>
        <v>415</v>
      </c>
      <c r="B416" t="s">
        <v>1304</v>
      </c>
      <c r="C416" s="281" t="s">
        <v>237</v>
      </c>
      <c r="D416">
        <v>99.99</v>
      </c>
      <c r="E416" t="s">
        <v>1397</v>
      </c>
      <c r="F416" t="s">
        <v>248</v>
      </c>
    </row>
    <row r="417" spans="1:6">
      <c r="A417" s="224">
        <f t="shared" si="7"/>
        <v>416</v>
      </c>
      <c r="B417" t="s">
        <v>1304</v>
      </c>
      <c r="C417" s="281" t="s">
        <v>238</v>
      </c>
      <c r="D417">
        <v>100</v>
      </c>
      <c r="E417" t="s">
        <v>1397</v>
      </c>
      <c r="F417" t="s">
        <v>248</v>
      </c>
    </row>
    <row r="418" spans="1:6">
      <c r="A418" s="224">
        <f t="shared" si="7"/>
        <v>417</v>
      </c>
      <c r="B418" t="s">
        <v>1304</v>
      </c>
      <c r="C418" s="281" t="s">
        <v>239</v>
      </c>
      <c r="D418">
        <v>129.99</v>
      </c>
      <c r="E418" t="s">
        <v>1397</v>
      </c>
      <c r="F418" t="s">
        <v>248</v>
      </c>
    </row>
    <row r="419" spans="1:6">
      <c r="A419" s="224">
        <f t="shared" si="7"/>
        <v>418</v>
      </c>
      <c r="B419" t="s">
        <v>1304</v>
      </c>
      <c r="C419" s="281" t="s">
        <v>240</v>
      </c>
      <c r="D419">
        <v>130</v>
      </c>
      <c r="E419" t="s">
        <v>1397</v>
      </c>
      <c r="F419" t="s">
        <v>248</v>
      </c>
    </row>
    <row r="420" spans="1:6">
      <c r="A420" s="224">
        <f t="shared" si="7"/>
        <v>419</v>
      </c>
      <c r="B420" t="s">
        <v>1304</v>
      </c>
      <c r="C420" s="281" t="s">
        <v>241</v>
      </c>
      <c r="D420">
        <v>159.99</v>
      </c>
      <c r="E420" t="s">
        <v>1397</v>
      </c>
      <c r="F420" t="s">
        <v>248</v>
      </c>
    </row>
    <row r="421" spans="1:6">
      <c r="A421" s="224">
        <f t="shared" si="7"/>
        <v>420</v>
      </c>
      <c r="B421" t="s">
        <v>1304</v>
      </c>
      <c r="C421" s="281" t="s">
        <v>242</v>
      </c>
      <c r="D421">
        <v>160</v>
      </c>
      <c r="E421" t="s">
        <v>1397</v>
      </c>
      <c r="F421" t="s">
        <v>248</v>
      </c>
    </row>
    <row r="422" spans="1:6">
      <c r="A422" s="224">
        <f t="shared" si="7"/>
        <v>421</v>
      </c>
      <c r="B422" t="s">
        <v>1304</v>
      </c>
      <c r="C422" s="281" t="s">
        <v>243</v>
      </c>
      <c r="D422">
        <v>199.99</v>
      </c>
      <c r="E422" t="s">
        <v>1397</v>
      </c>
      <c r="F422" t="s">
        <v>248</v>
      </c>
    </row>
    <row r="423" spans="1:6">
      <c r="A423" s="224">
        <f t="shared" si="7"/>
        <v>422</v>
      </c>
      <c r="B423" t="s">
        <v>1304</v>
      </c>
      <c r="C423" s="281" t="s">
        <v>244</v>
      </c>
      <c r="D423">
        <v>200</v>
      </c>
      <c r="E423" t="s">
        <v>1397</v>
      </c>
      <c r="F423" t="s">
        <v>248</v>
      </c>
    </row>
    <row r="424" spans="1:6">
      <c r="A424" s="224">
        <f t="shared" si="7"/>
        <v>423</v>
      </c>
      <c r="B424" t="s">
        <v>1304</v>
      </c>
      <c r="C424" s="281" t="s">
        <v>245</v>
      </c>
      <c r="D424">
        <v>249.99</v>
      </c>
      <c r="E424" t="s">
        <v>1397</v>
      </c>
      <c r="F424" t="s">
        <v>248</v>
      </c>
    </row>
    <row r="425" spans="1:6">
      <c r="A425" s="224">
        <f t="shared" si="7"/>
        <v>424</v>
      </c>
      <c r="B425" t="s">
        <v>1304</v>
      </c>
      <c r="C425" s="281" t="s">
        <v>246</v>
      </c>
      <c r="D425">
        <v>250</v>
      </c>
      <c r="E425" t="s">
        <v>1397</v>
      </c>
      <c r="F425" t="s">
        <v>248</v>
      </c>
    </row>
    <row r="426" spans="1:6">
      <c r="A426" s="224">
        <f t="shared" si="7"/>
        <v>425</v>
      </c>
      <c r="B426" t="s">
        <v>1304</v>
      </c>
      <c r="C426" s="281" t="s">
        <v>247</v>
      </c>
      <c r="D426">
        <v>9999</v>
      </c>
      <c r="E426" t="s">
        <v>1397</v>
      </c>
      <c r="F426" t="s">
        <v>248</v>
      </c>
    </row>
    <row r="427" spans="1:6">
      <c r="A427" s="224">
        <f t="shared" si="7"/>
        <v>426</v>
      </c>
      <c r="B427" t="s">
        <v>1304</v>
      </c>
      <c r="C427" s="281" t="s">
        <v>249</v>
      </c>
      <c r="D427">
        <v>-2</v>
      </c>
      <c r="E427" t="s">
        <v>251</v>
      </c>
      <c r="F427" t="s">
        <v>248</v>
      </c>
    </row>
    <row r="428" spans="1:6">
      <c r="A428" s="224">
        <f t="shared" si="7"/>
        <v>427</v>
      </c>
      <c r="B428" t="s">
        <v>1304</v>
      </c>
      <c r="C428" s="281" t="s">
        <v>250</v>
      </c>
      <c r="D428">
        <v>2</v>
      </c>
      <c r="E428" t="s">
        <v>251</v>
      </c>
      <c r="F428" t="s">
        <v>248</v>
      </c>
    </row>
    <row r="429" spans="1:6">
      <c r="A429" s="224">
        <f t="shared" si="7"/>
        <v>428</v>
      </c>
      <c r="B429" t="s">
        <v>1304</v>
      </c>
      <c r="C429" s="281" t="s">
        <v>252</v>
      </c>
      <c r="D429">
        <v>2</v>
      </c>
      <c r="E429" t="s">
        <v>251</v>
      </c>
      <c r="F429" t="s">
        <v>248</v>
      </c>
    </row>
    <row r="430" spans="1:6">
      <c r="A430" s="224">
        <f t="shared" si="7"/>
        <v>429</v>
      </c>
      <c r="B430" t="s">
        <v>1304</v>
      </c>
      <c r="C430" s="281" t="s">
        <v>253</v>
      </c>
      <c r="D430">
        <v>3</v>
      </c>
      <c r="E430" t="s">
        <v>251</v>
      </c>
      <c r="F430" t="s">
        <v>248</v>
      </c>
    </row>
    <row r="431" spans="1:6">
      <c r="A431" s="224">
        <f t="shared" si="7"/>
        <v>430</v>
      </c>
      <c r="B431" t="s">
        <v>1304</v>
      </c>
      <c r="C431" s="281" t="s">
        <v>254</v>
      </c>
      <c r="D431">
        <v>4</v>
      </c>
      <c r="E431" t="s">
        <v>251</v>
      </c>
      <c r="F431" t="s">
        <v>248</v>
      </c>
    </row>
    <row r="432" spans="1:6">
      <c r="A432" s="224">
        <f t="shared" si="7"/>
        <v>431</v>
      </c>
      <c r="B432" t="s">
        <v>1304</v>
      </c>
      <c r="C432" s="281" t="s">
        <v>255</v>
      </c>
      <c r="D432">
        <v>6</v>
      </c>
      <c r="E432" t="s">
        <v>251</v>
      </c>
      <c r="F432" t="s">
        <v>248</v>
      </c>
    </row>
    <row r="433" spans="1:6">
      <c r="A433" s="224">
        <f t="shared" si="7"/>
        <v>432</v>
      </c>
      <c r="B433" t="s">
        <v>1304</v>
      </c>
      <c r="C433" s="281" t="s">
        <v>256</v>
      </c>
      <c r="D433">
        <v>7</v>
      </c>
      <c r="E433" t="s">
        <v>251</v>
      </c>
      <c r="F433" t="s">
        <v>248</v>
      </c>
    </row>
    <row r="434" spans="1:6">
      <c r="A434" s="224">
        <f t="shared" si="7"/>
        <v>433</v>
      </c>
      <c r="B434" t="s">
        <v>1304</v>
      </c>
      <c r="C434" s="281" t="s">
        <v>257</v>
      </c>
      <c r="D434">
        <v>9</v>
      </c>
      <c r="E434" t="s">
        <v>251</v>
      </c>
      <c r="F434" t="s">
        <v>248</v>
      </c>
    </row>
    <row r="435" spans="1:6">
      <c r="A435" s="224">
        <f t="shared" si="7"/>
        <v>434</v>
      </c>
      <c r="B435" t="s">
        <v>1304</v>
      </c>
      <c r="C435" s="281" t="s">
        <v>258</v>
      </c>
      <c r="D435">
        <v>11</v>
      </c>
      <c r="E435" t="s">
        <v>251</v>
      </c>
      <c r="F435" t="s">
        <v>248</v>
      </c>
    </row>
    <row r="436" spans="1:6">
      <c r="A436" s="224">
        <f t="shared" si="7"/>
        <v>435</v>
      </c>
      <c r="B436" t="s">
        <v>1304</v>
      </c>
      <c r="C436" s="281" t="s">
        <v>259</v>
      </c>
      <c r="D436">
        <v>13</v>
      </c>
      <c r="E436" t="s">
        <v>251</v>
      </c>
      <c r="F436" t="s">
        <v>248</v>
      </c>
    </row>
    <row r="437" spans="1:6">
      <c r="A437" s="224">
        <f t="shared" si="7"/>
        <v>436</v>
      </c>
      <c r="B437" t="s">
        <v>1304</v>
      </c>
      <c r="C437" s="281" t="s">
        <v>264</v>
      </c>
      <c r="D437">
        <v>5.3</v>
      </c>
      <c r="E437" t="s">
        <v>219</v>
      </c>
      <c r="F437" t="s">
        <v>65</v>
      </c>
    </row>
    <row r="438" spans="1:6">
      <c r="A438" s="224">
        <f t="shared" si="7"/>
        <v>437</v>
      </c>
      <c r="B438" t="s">
        <v>1304</v>
      </c>
      <c r="C438" s="281" t="s">
        <v>265</v>
      </c>
      <c r="D438">
        <v>8.6</v>
      </c>
      <c r="E438" t="s">
        <v>219</v>
      </c>
      <c r="F438" t="s">
        <v>65</v>
      </c>
    </row>
    <row r="439" spans="1:6">
      <c r="A439" s="224">
        <f t="shared" si="7"/>
        <v>438</v>
      </c>
      <c r="B439" t="s">
        <v>1304</v>
      </c>
      <c r="C439" s="281" t="s">
        <v>261</v>
      </c>
      <c r="D439">
        <v>37402</v>
      </c>
      <c r="E439" t="s">
        <v>260</v>
      </c>
      <c r="F439" t="s">
        <v>65</v>
      </c>
    </row>
    <row r="440" spans="1:6">
      <c r="A440" s="224">
        <f t="shared" si="7"/>
        <v>439</v>
      </c>
      <c r="B440" t="s">
        <v>1304</v>
      </c>
      <c r="C440" s="281" t="s">
        <v>262</v>
      </c>
      <c r="D440">
        <v>13951</v>
      </c>
      <c r="E440" t="s">
        <v>260</v>
      </c>
      <c r="F440" t="s">
        <v>65</v>
      </c>
    </row>
    <row r="441" spans="1:6">
      <c r="A441" s="224">
        <f t="shared" si="7"/>
        <v>440</v>
      </c>
      <c r="B441" t="s">
        <v>1304</v>
      </c>
      <c r="C441" s="281" t="s">
        <v>263</v>
      </c>
      <c r="D441">
        <v>23451</v>
      </c>
      <c r="E441" t="s">
        <v>260</v>
      </c>
      <c r="F441" t="s">
        <v>65</v>
      </c>
    </row>
    <row r="442" spans="1:6">
      <c r="A442" s="224">
        <f t="shared" si="7"/>
        <v>441</v>
      </c>
      <c r="B442" t="s">
        <v>1304</v>
      </c>
      <c r="C442" s="281" t="s">
        <v>266</v>
      </c>
      <c r="D442">
        <v>21506</v>
      </c>
      <c r="E442" t="s">
        <v>260</v>
      </c>
      <c r="F442" t="s">
        <v>65</v>
      </c>
    </row>
    <row r="443" spans="1:6">
      <c r="A443" s="224">
        <f t="shared" si="7"/>
        <v>442</v>
      </c>
      <c r="B443" t="s">
        <v>1304</v>
      </c>
      <c r="C443" s="281" t="s">
        <v>267</v>
      </c>
      <c r="D443">
        <v>15896</v>
      </c>
      <c r="E443" t="s">
        <v>260</v>
      </c>
      <c r="F443" t="s">
        <v>65</v>
      </c>
    </row>
    <row r="444" spans="1:6">
      <c r="A444" s="224">
        <f t="shared" si="7"/>
        <v>443</v>
      </c>
      <c r="B444" t="s">
        <v>1304</v>
      </c>
      <c r="C444" s="281" t="s">
        <v>268</v>
      </c>
      <c r="D444">
        <v>12492</v>
      </c>
      <c r="E444" t="s">
        <v>260</v>
      </c>
      <c r="F444" t="s">
        <v>65</v>
      </c>
    </row>
    <row r="445" spans="1:6">
      <c r="A445" s="224">
        <f t="shared" si="7"/>
        <v>444</v>
      </c>
      <c r="B445" t="s">
        <v>1304</v>
      </c>
      <c r="C445" s="281" t="s">
        <v>269</v>
      </c>
      <c r="D445">
        <v>12231</v>
      </c>
      <c r="E445" t="s">
        <v>260</v>
      </c>
      <c r="F445" t="s">
        <v>65</v>
      </c>
    </row>
    <row r="446" spans="1:6">
      <c r="A446" s="224">
        <f t="shared" si="7"/>
        <v>445</v>
      </c>
      <c r="B446" t="s">
        <v>1304</v>
      </c>
      <c r="C446" s="281" t="s">
        <v>270</v>
      </c>
      <c r="D446">
        <v>3142</v>
      </c>
      <c r="E446" t="s">
        <v>260</v>
      </c>
      <c r="F446" t="s">
        <v>65</v>
      </c>
    </row>
    <row r="447" spans="1:6">
      <c r="A447" s="224">
        <f t="shared" si="7"/>
        <v>446</v>
      </c>
      <c r="B447" t="s">
        <v>1304</v>
      </c>
      <c r="C447" s="281" t="s">
        <v>271</v>
      </c>
      <c r="D447">
        <v>4825</v>
      </c>
      <c r="E447" t="s">
        <v>260</v>
      </c>
      <c r="F447" t="s">
        <v>65</v>
      </c>
    </row>
    <row r="448" spans="1:6">
      <c r="A448" s="224">
        <f t="shared" si="7"/>
        <v>447</v>
      </c>
      <c r="B448" t="s">
        <v>1304</v>
      </c>
      <c r="C448" s="281" t="s">
        <v>272</v>
      </c>
      <c r="D448">
        <v>4713</v>
      </c>
      <c r="E448" t="s">
        <v>260</v>
      </c>
      <c r="F448" t="s">
        <v>65</v>
      </c>
    </row>
    <row r="449" spans="1:7">
      <c r="A449" s="224">
        <f t="shared" si="7"/>
        <v>448</v>
      </c>
      <c r="B449" t="s">
        <v>1304</v>
      </c>
      <c r="C449" s="281" t="s">
        <v>273</v>
      </c>
      <c r="D449">
        <v>6052</v>
      </c>
      <c r="E449" t="s">
        <v>260</v>
      </c>
      <c r="F449" t="s">
        <v>65</v>
      </c>
    </row>
    <row r="450" spans="1:7">
      <c r="A450" s="224">
        <f t="shared" si="7"/>
        <v>449</v>
      </c>
      <c r="B450" t="s">
        <v>1304</v>
      </c>
      <c r="C450" s="281" t="s">
        <v>274</v>
      </c>
      <c r="D450">
        <v>9852</v>
      </c>
      <c r="E450" t="s">
        <v>260</v>
      </c>
      <c r="F450" t="s">
        <v>65</v>
      </c>
    </row>
    <row r="451" spans="1:7">
      <c r="A451" s="224">
        <f t="shared" si="7"/>
        <v>450</v>
      </c>
      <c r="B451" t="s">
        <v>1304</v>
      </c>
      <c r="C451" s="281" t="s">
        <v>275</v>
      </c>
      <c r="D451">
        <v>12156</v>
      </c>
      <c r="E451" t="s">
        <v>260</v>
      </c>
      <c r="F451" t="s">
        <v>65</v>
      </c>
    </row>
    <row r="452" spans="1:7">
      <c r="A452" s="224">
        <f t="shared" si="7"/>
        <v>451</v>
      </c>
      <c r="B452" t="s">
        <v>1304</v>
      </c>
      <c r="C452" s="281" t="s">
        <v>276</v>
      </c>
      <c r="D452">
        <v>3553</v>
      </c>
      <c r="E452" t="s">
        <v>260</v>
      </c>
      <c r="F452" t="s">
        <v>65</v>
      </c>
    </row>
    <row r="453" spans="1:7">
      <c r="A453" s="224">
        <f t="shared" si="7"/>
        <v>452</v>
      </c>
      <c r="B453" t="s">
        <v>1304</v>
      </c>
      <c r="C453" s="281" t="s">
        <v>277</v>
      </c>
      <c r="D453">
        <v>1608</v>
      </c>
      <c r="E453" t="s">
        <v>260</v>
      </c>
      <c r="F453" t="s">
        <v>65</v>
      </c>
    </row>
    <row r="454" spans="1:7">
      <c r="A454" s="224">
        <f t="shared" si="7"/>
        <v>453</v>
      </c>
      <c r="B454" t="s">
        <v>1304</v>
      </c>
      <c r="C454" s="281" t="s">
        <v>278</v>
      </c>
      <c r="D454">
        <v>1676</v>
      </c>
      <c r="E454" t="s">
        <v>260</v>
      </c>
      <c r="F454" t="s">
        <v>65</v>
      </c>
    </row>
    <row r="455" spans="1:7">
      <c r="A455" s="224">
        <f t="shared" si="7"/>
        <v>454</v>
      </c>
      <c r="B455" t="s">
        <v>1304</v>
      </c>
      <c r="C455" s="281" t="s">
        <v>279</v>
      </c>
      <c r="D455">
        <v>2506</v>
      </c>
      <c r="E455" t="s">
        <v>260</v>
      </c>
      <c r="F455" t="s">
        <v>65</v>
      </c>
    </row>
    <row r="456" spans="1:7">
      <c r="A456" s="224">
        <f t="shared" si="7"/>
        <v>455</v>
      </c>
      <c r="B456" t="s">
        <v>1304</v>
      </c>
      <c r="C456" s="281" t="s">
        <v>282</v>
      </c>
      <c r="D456">
        <v>0.58499999999999996</v>
      </c>
      <c r="E456" t="s">
        <v>56</v>
      </c>
      <c r="F456" t="s">
        <v>65</v>
      </c>
      <c r="G456" t="s">
        <v>281</v>
      </c>
    </row>
    <row r="457" spans="1:7">
      <c r="A457" s="224">
        <f t="shared" si="7"/>
        <v>456</v>
      </c>
      <c r="B457" t="s">
        <v>1304</v>
      </c>
      <c r="C457" s="281" t="s">
        <v>283</v>
      </c>
      <c r="D457">
        <v>0.57099999999999995</v>
      </c>
      <c r="E457" t="s">
        <v>56</v>
      </c>
      <c r="F457" t="s">
        <v>65</v>
      </c>
      <c r="G457" t="s">
        <v>281</v>
      </c>
    </row>
    <row r="458" spans="1:7">
      <c r="A458" s="224">
        <f t="shared" si="7"/>
        <v>457</v>
      </c>
      <c r="B458" t="s">
        <v>1304</v>
      </c>
      <c r="C458" s="3" t="s">
        <v>284</v>
      </c>
      <c r="D458">
        <v>0.38700000000000001</v>
      </c>
      <c r="E458" t="s">
        <v>56</v>
      </c>
      <c r="F458" t="s">
        <v>65</v>
      </c>
      <c r="G458" t="s">
        <v>281</v>
      </c>
    </row>
    <row r="459" spans="1:7">
      <c r="A459" s="224">
        <f t="shared" si="7"/>
        <v>458</v>
      </c>
      <c r="B459" t="s">
        <v>1304</v>
      </c>
      <c r="C459" s="3" t="s">
        <v>285</v>
      </c>
      <c r="D459">
        <v>4.2000000000000003E-2</v>
      </c>
      <c r="E459" t="s">
        <v>56</v>
      </c>
      <c r="F459" t="s">
        <v>65</v>
      </c>
      <c r="G459" t="s">
        <v>281</v>
      </c>
    </row>
    <row r="460" spans="1:7">
      <c r="A460" s="224">
        <f t="shared" si="7"/>
        <v>459</v>
      </c>
      <c r="B460" t="s">
        <v>1304</v>
      </c>
      <c r="C460" s="3" t="s">
        <v>286</v>
      </c>
      <c r="D460">
        <v>0.221</v>
      </c>
      <c r="E460" t="s">
        <v>56</v>
      </c>
      <c r="F460" t="s">
        <v>65</v>
      </c>
      <c r="G460" t="s">
        <v>281</v>
      </c>
    </row>
    <row r="461" spans="1:7">
      <c r="A461" s="224">
        <f t="shared" ref="A461:A524" si="8">ROW(460:460)</f>
        <v>460</v>
      </c>
      <c r="B461" t="s">
        <v>1304</v>
      </c>
      <c r="C461" s="3" t="s">
        <v>287</v>
      </c>
      <c r="D461">
        <v>0.41799999999999998</v>
      </c>
      <c r="E461" t="s">
        <v>56</v>
      </c>
      <c r="F461" t="s">
        <v>65</v>
      </c>
      <c r="G461" t="s">
        <v>281</v>
      </c>
    </row>
    <row r="462" spans="1:7">
      <c r="A462" s="224">
        <f t="shared" si="8"/>
        <v>461</v>
      </c>
      <c r="B462" t="s">
        <v>1304</v>
      </c>
      <c r="C462" s="3" t="s">
        <v>288</v>
      </c>
      <c r="D462">
        <v>0.55000000000000004</v>
      </c>
      <c r="E462" t="s">
        <v>56</v>
      </c>
      <c r="F462" t="s">
        <v>65</v>
      </c>
      <c r="G462" t="s">
        <v>281</v>
      </c>
    </row>
    <row r="463" spans="1:7">
      <c r="A463" s="224">
        <f t="shared" si="8"/>
        <v>462</v>
      </c>
      <c r="B463" t="s">
        <v>1304</v>
      </c>
      <c r="C463" s="3" t="s">
        <v>289</v>
      </c>
      <c r="D463">
        <v>3.2000000000000001E-2</v>
      </c>
      <c r="E463" t="s">
        <v>56</v>
      </c>
      <c r="F463" t="s">
        <v>65</v>
      </c>
      <c r="G463" t="s">
        <v>281</v>
      </c>
    </row>
    <row r="464" spans="1:7">
      <c r="A464" s="224">
        <f t="shared" si="8"/>
        <v>463</v>
      </c>
      <c r="B464" t="s">
        <v>1304</v>
      </c>
      <c r="C464" s="3" t="s">
        <v>290</v>
      </c>
      <c r="D464">
        <v>7.8E-2</v>
      </c>
      <c r="E464" t="s">
        <v>56</v>
      </c>
      <c r="F464" t="s">
        <v>65</v>
      </c>
      <c r="G464" t="s">
        <v>281</v>
      </c>
    </row>
    <row r="465" spans="1:7">
      <c r="A465" s="224">
        <f t="shared" si="8"/>
        <v>464</v>
      </c>
      <c r="B465" t="s">
        <v>1304</v>
      </c>
      <c r="C465" s="3" t="s">
        <v>291</v>
      </c>
      <c r="D465">
        <v>0</v>
      </c>
      <c r="E465" t="s">
        <v>56</v>
      </c>
      <c r="F465" t="s">
        <v>65</v>
      </c>
      <c r="G465" t="s">
        <v>281</v>
      </c>
    </row>
    <row r="466" spans="1:7">
      <c r="A466" s="224">
        <f t="shared" si="8"/>
        <v>465</v>
      </c>
      <c r="B466" t="s">
        <v>1304</v>
      </c>
      <c r="C466" s="3" t="s">
        <v>292</v>
      </c>
      <c r="D466">
        <v>0.93300000000000005</v>
      </c>
      <c r="E466" t="s">
        <v>56</v>
      </c>
      <c r="F466" t="s">
        <v>65</v>
      </c>
      <c r="G466" t="s">
        <v>281</v>
      </c>
    </row>
    <row r="467" spans="1:7">
      <c r="A467" s="224">
        <f t="shared" si="8"/>
        <v>466</v>
      </c>
      <c r="B467" t="s">
        <v>1304</v>
      </c>
      <c r="C467" s="3" t="s">
        <v>293</v>
      </c>
      <c r="D467">
        <v>6.7000000000000004E-2</v>
      </c>
      <c r="E467" t="s">
        <v>56</v>
      </c>
      <c r="F467" t="s">
        <v>65</v>
      </c>
      <c r="G467" t="s">
        <v>281</v>
      </c>
    </row>
    <row r="468" spans="1:7">
      <c r="A468" s="224">
        <f t="shared" si="8"/>
        <v>467</v>
      </c>
      <c r="B468" t="s">
        <v>1304</v>
      </c>
      <c r="C468" s="3" t="s">
        <v>294</v>
      </c>
      <c r="D468">
        <v>5.0999999999999997E-2</v>
      </c>
      <c r="E468" t="s">
        <v>56</v>
      </c>
      <c r="F468" t="s">
        <v>65</v>
      </c>
      <c r="G468" t="s">
        <v>281</v>
      </c>
    </row>
    <row r="469" spans="1:7">
      <c r="A469" s="224">
        <f t="shared" si="8"/>
        <v>468</v>
      </c>
      <c r="B469" t="s">
        <v>1304</v>
      </c>
      <c r="C469" s="3" t="s">
        <v>295</v>
      </c>
      <c r="D469">
        <v>0</v>
      </c>
      <c r="E469" t="s">
        <v>56</v>
      </c>
      <c r="F469" t="s">
        <v>65</v>
      </c>
      <c r="G469" t="s">
        <v>281</v>
      </c>
    </row>
    <row r="470" spans="1:7">
      <c r="A470" s="224">
        <f t="shared" si="8"/>
        <v>469</v>
      </c>
      <c r="B470" t="s">
        <v>1304</v>
      </c>
      <c r="C470" s="3" t="s">
        <v>296</v>
      </c>
      <c r="D470">
        <v>0.94699999999999995</v>
      </c>
      <c r="E470" t="s">
        <v>56</v>
      </c>
      <c r="F470" t="s">
        <v>65</v>
      </c>
      <c r="G470" t="s">
        <v>281</v>
      </c>
    </row>
    <row r="471" spans="1:7">
      <c r="A471" s="224">
        <f t="shared" si="8"/>
        <v>470</v>
      </c>
      <c r="B471" t="s">
        <v>1304</v>
      </c>
      <c r="C471" s="3" t="s">
        <v>297</v>
      </c>
      <c r="D471">
        <v>5.2999999999999999E-2</v>
      </c>
      <c r="E471" t="s">
        <v>56</v>
      </c>
      <c r="F471" t="s">
        <v>65</v>
      </c>
      <c r="G471" t="s">
        <v>281</v>
      </c>
    </row>
    <row r="472" spans="1:7">
      <c r="A472" s="224">
        <f t="shared" si="8"/>
        <v>471</v>
      </c>
      <c r="B472" t="s">
        <v>1304</v>
      </c>
      <c r="C472" s="3" t="s">
        <v>298</v>
      </c>
      <c r="D472">
        <v>6.4000000000000001E-2</v>
      </c>
      <c r="E472" t="s">
        <v>56</v>
      </c>
      <c r="F472" t="s">
        <v>65</v>
      </c>
      <c r="G472" t="s">
        <v>281</v>
      </c>
    </row>
    <row r="473" spans="1:7">
      <c r="A473" s="224">
        <f t="shared" si="8"/>
        <v>472</v>
      </c>
      <c r="B473" t="s">
        <v>1304</v>
      </c>
      <c r="C473" s="3" t="s">
        <v>299</v>
      </c>
      <c r="D473">
        <v>0</v>
      </c>
      <c r="E473" t="s">
        <v>56</v>
      </c>
      <c r="F473" t="s">
        <v>65</v>
      </c>
      <c r="G473" t="s">
        <v>281</v>
      </c>
    </row>
    <row r="474" spans="1:7">
      <c r="A474" s="224">
        <f t="shared" si="8"/>
        <v>473</v>
      </c>
      <c r="B474" t="s">
        <v>1304</v>
      </c>
      <c r="C474" s="3" t="s">
        <v>300</v>
      </c>
      <c r="D474">
        <v>0.91700000000000004</v>
      </c>
      <c r="E474" t="s">
        <v>56</v>
      </c>
      <c r="F474" t="s">
        <v>65</v>
      </c>
      <c r="G474" t="s">
        <v>281</v>
      </c>
    </row>
    <row r="475" spans="1:7">
      <c r="A475" s="224">
        <f t="shared" si="8"/>
        <v>474</v>
      </c>
      <c r="B475" t="s">
        <v>1304</v>
      </c>
      <c r="C475" s="3" t="s">
        <v>301</v>
      </c>
      <c r="D475">
        <v>8.3000000000000004E-2</v>
      </c>
      <c r="E475" t="s">
        <v>56</v>
      </c>
      <c r="F475" t="s">
        <v>65</v>
      </c>
      <c r="G475" t="s">
        <v>281</v>
      </c>
    </row>
    <row r="476" spans="1:7">
      <c r="A476" s="224">
        <f t="shared" si="8"/>
        <v>475</v>
      </c>
      <c r="B476" t="s">
        <v>1304</v>
      </c>
      <c r="C476" s="3" t="s">
        <v>302</v>
      </c>
      <c r="D476">
        <v>0.46400000000000002</v>
      </c>
      <c r="E476" t="s">
        <v>56</v>
      </c>
      <c r="F476" t="s">
        <v>65</v>
      </c>
      <c r="G476" t="s">
        <v>281</v>
      </c>
    </row>
    <row r="477" spans="1:7">
      <c r="A477" s="224">
        <f t="shared" si="8"/>
        <v>476</v>
      </c>
      <c r="B477" t="s">
        <v>1304</v>
      </c>
      <c r="C477" s="3" t="s">
        <v>303</v>
      </c>
      <c r="D477">
        <v>0.53600000000000003</v>
      </c>
      <c r="E477" t="s">
        <v>56</v>
      </c>
      <c r="F477" t="s">
        <v>65</v>
      </c>
      <c r="G477" t="s">
        <v>281</v>
      </c>
    </row>
    <row r="478" spans="1:7">
      <c r="A478" s="224">
        <f t="shared" si="8"/>
        <v>477</v>
      </c>
      <c r="B478" t="s">
        <v>1304</v>
      </c>
      <c r="C478" s="3" t="s">
        <v>304</v>
      </c>
      <c r="D478">
        <v>0.307</v>
      </c>
      <c r="E478" t="s">
        <v>56</v>
      </c>
      <c r="F478" t="s">
        <v>65</v>
      </c>
      <c r="G478" t="s">
        <v>281</v>
      </c>
    </row>
    <row r="479" spans="1:7">
      <c r="A479" s="224">
        <f t="shared" si="8"/>
        <v>478</v>
      </c>
      <c r="B479" t="s">
        <v>1304</v>
      </c>
      <c r="C479" s="3" t="s">
        <v>305</v>
      </c>
      <c r="D479">
        <v>0.35099999999999998</v>
      </c>
      <c r="E479" t="s">
        <v>56</v>
      </c>
      <c r="F479" t="s">
        <v>65</v>
      </c>
      <c r="G479" t="s">
        <v>281</v>
      </c>
    </row>
    <row r="480" spans="1:7">
      <c r="A480" s="224">
        <f t="shared" si="8"/>
        <v>479</v>
      </c>
      <c r="B480" t="s">
        <v>1304</v>
      </c>
      <c r="C480" s="3" t="s">
        <v>306</v>
      </c>
      <c r="D480">
        <v>0.13600000000000001</v>
      </c>
      <c r="E480" t="s">
        <v>56</v>
      </c>
      <c r="F480" t="s">
        <v>65</v>
      </c>
      <c r="G480" t="s">
        <v>281</v>
      </c>
    </row>
    <row r="481" spans="1:7">
      <c r="A481" s="224">
        <f t="shared" si="8"/>
        <v>480</v>
      </c>
      <c r="B481" t="s">
        <v>1304</v>
      </c>
      <c r="C481" s="3" t="s">
        <v>307</v>
      </c>
      <c r="D481">
        <v>9.2999999999999999E-2</v>
      </c>
      <c r="E481" t="s">
        <v>56</v>
      </c>
      <c r="F481" t="s">
        <v>65</v>
      </c>
      <c r="G481" t="s">
        <v>281</v>
      </c>
    </row>
    <row r="482" spans="1:7">
      <c r="A482" s="224">
        <f t="shared" si="8"/>
        <v>481</v>
      </c>
      <c r="B482" t="s">
        <v>1304</v>
      </c>
      <c r="C482" s="3" t="s">
        <v>308</v>
      </c>
      <c r="D482">
        <v>0.113</v>
      </c>
      <c r="E482" t="s">
        <v>56</v>
      </c>
      <c r="F482" t="s">
        <v>65</v>
      </c>
      <c r="G482" t="s">
        <v>281</v>
      </c>
    </row>
    <row r="483" spans="1:7">
      <c r="A483" s="224">
        <f t="shared" si="8"/>
        <v>482</v>
      </c>
      <c r="B483" t="s">
        <v>1304</v>
      </c>
      <c r="C483" s="3" t="s">
        <v>309</v>
      </c>
      <c r="D483">
        <v>0.90700000000000003</v>
      </c>
      <c r="E483" t="s">
        <v>56</v>
      </c>
      <c r="F483" t="s">
        <v>65</v>
      </c>
      <c r="G483" t="s">
        <v>281</v>
      </c>
    </row>
    <row r="484" spans="1:7">
      <c r="A484" s="224">
        <f t="shared" si="8"/>
        <v>483</v>
      </c>
      <c r="B484" t="s">
        <v>1304</v>
      </c>
      <c r="C484" s="3" t="s">
        <v>310</v>
      </c>
      <c r="D484">
        <v>7.0000000000000007E-2</v>
      </c>
      <c r="E484" t="s">
        <v>56</v>
      </c>
      <c r="F484" t="s">
        <v>65</v>
      </c>
      <c r="G484" t="s">
        <v>281</v>
      </c>
    </row>
    <row r="485" spans="1:7">
      <c r="A485" s="224">
        <f t="shared" si="8"/>
        <v>484</v>
      </c>
      <c r="B485" t="s">
        <v>1304</v>
      </c>
      <c r="C485" s="3" t="s">
        <v>311</v>
      </c>
      <c r="D485">
        <v>0.13600000000000001</v>
      </c>
      <c r="E485" t="s">
        <v>56</v>
      </c>
      <c r="F485" t="s">
        <v>65</v>
      </c>
      <c r="G485" t="s">
        <v>281</v>
      </c>
    </row>
    <row r="486" spans="1:7">
      <c r="A486" s="224">
        <f t="shared" si="8"/>
        <v>485</v>
      </c>
      <c r="B486" t="s">
        <v>1304</v>
      </c>
      <c r="C486" s="3" t="s">
        <v>312</v>
      </c>
      <c r="D486">
        <v>3.0000000000000001E-3</v>
      </c>
      <c r="E486" t="s">
        <v>56</v>
      </c>
      <c r="F486" t="s">
        <v>65</v>
      </c>
      <c r="G486" t="s">
        <v>281</v>
      </c>
    </row>
    <row r="487" spans="1:7">
      <c r="A487" s="224">
        <f t="shared" si="8"/>
        <v>486</v>
      </c>
      <c r="B487" t="s">
        <v>1304</v>
      </c>
      <c r="C487" s="3" t="s">
        <v>313</v>
      </c>
      <c r="D487">
        <v>7.0000000000000001E-3</v>
      </c>
      <c r="E487" t="s">
        <v>56</v>
      </c>
      <c r="F487" t="s">
        <v>65</v>
      </c>
      <c r="G487" t="s">
        <v>281</v>
      </c>
    </row>
    <row r="488" spans="1:7">
      <c r="A488" s="224">
        <f t="shared" si="8"/>
        <v>487</v>
      </c>
      <c r="B488" t="s">
        <v>1304</v>
      </c>
      <c r="C488" t="s">
        <v>3216</v>
      </c>
      <c r="D488">
        <v>0.1</v>
      </c>
      <c r="E488" t="s">
        <v>56</v>
      </c>
      <c r="F488" t="s">
        <v>3228</v>
      </c>
      <c r="G488" t="s">
        <v>3229</v>
      </c>
    </row>
    <row r="489" spans="1:7">
      <c r="A489" s="224">
        <f t="shared" si="8"/>
        <v>488</v>
      </c>
      <c r="B489" t="s">
        <v>1304</v>
      </c>
      <c r="C489" t="s">
        <v>3217</v>
      </c>
      <c r="D489">
        <v>0.2</v>
      </c>
      <c r="E489" t="s">
        <v>56</v>
      </c>
      <c r="F489" t="s">
        <v>3228</v>
      </c>
      <c r="G489" t="s">
        <v>3229</v>
      </c>
    </row>
    <row r="490" spans="1:7">
      <c r="A490" s="224">
        <f t="shared" si="8"/>
        <v>489</v>
      </c>
      <c r="B490" t="s">
        <v>1304</v>
      </c>
      <c r="C490" t="s">
        <v>3218</v>
      </c>
      <c r="D490">
        <v>0.2</v>
      </c>
      <c r="E490" t="s">
        <v>56</v>
      </c>
      <c r="F490" t="s">
        <v>3228</v>
      </c>
      <c r="G490" t="s">
        <v>3229</v>
      </c>
    </row>
    <row r="491" spans="1:7">
      <c r="A491" s="224">
        <f t="shared" si="8"/>
        <v>490</v>
      </c>
      <c r="B491" t="s">
        <v>1304</v>
      </c>
      <c r="C491" t="s">
        <v>3219</v>
      </c>
      <c r="D491">
        <v>0.25</v>
      </c>
      <c r="E491" t="s">
        <v>56</v>
      </c>
      <c r="F491" t="s">
        <v>3228</v>
      </c>
      <c r="G491" t="s">
        <v>3229</v>
      </c>
    </row>
    <row r="492" spans="1:7">
      <c r="A492" s="224">
        <f t="shared" si="8"/>
        <v>491</v>
      </c>
      <c r="B492" t="s">
        <v>1304</v>
      </c>
      <c r="C492" t="s">
        <v>3220</v>
      </c>
      <c r="D492">
        <v>0.3</v>
      </c>
      <c r="E492" t="s">
        <v>56</v>
      </c>
      <c r="F492" t="s">
        <v>3228</v>
      </c>
      <c r="G492" t="s">
        <v>3229</v>
      </c>
    </row>
    <row r="493" spans="1:7">
      <c r="A493" s="224">
        <f t="shared" si="8"/>
        <v>492</v>
      </c>
      <c r="B493" t="s">
        <v>1304</v>
      </c>
      <c r="C493" t="s">
        <v>3221</v>
      </c>
      <c r="D493">
        <v>0.35</v>
      </c>
      <c r="E493" t="s">
        <v>56</v>
      </c>
      <c r="F493" t="s">
        <v>3228</v>
      </c>
      <c r="G493" t="s">
        <v>3229</v>
      </c>
    </row>
    <row r="494" spans="1:7">
      <c r="A494" s="224">
        <f t="shared" si="8"/>
        <v>493</v>
      </c>
      <c r="B494" t="s">
        <v>1304</v>
      </c>
      <c r="C494" t="s">
        <v>3222</v>
      </c>
      <c r="D494">
        <v>0.05</v>
      </c>
      <c r="E494" t="s">
        <v>56</v>
      </c>
      <c r="F494" t="s">
        <v>3228</v>
      </c>
      <c r="G494" t="s">
        <v>3229</v>
      </c>
    </row>
    <row r="495" spans="1:7">
      <c r="A495" s="224">
        <f t="shared" si="8"/>
        <v>494</v>
      </c>
      <c r="B495" t="s">
        <v>1304</v>
      </c>
      <c r="C495" t="s">
        <v>3223</v>
      </c>
      <c r="D495">
        <v>0.1</v>
      </c>
      <c r="E495" t="s">
        <v>56</v>
      </c>
      <c r="F495" t="s">
        <v>3228</v>
      </c>
      <c r="G495" t="s">
        <v>3229</v>
      </c>
    </row>
    <row r="496" spans="1:7">
      <c r="A496" s="224">
        <f t="shared" si="8"/>
        <v>495</v>
      </c>
      <c r="B496" t="s">
        <v>1304</v>
      </c>
      <c r="C496" t="s">
        <v>3224</v>
      </c>
      <c r="D496">
        <v>0.15</v>
      </c>
      <c r="E496" t="s">
        <v>56</v>
      </c>
      <c r="F496" t="s">
        <v>3228</v>
      </c>
      <c r="G496" t="s">
        <v>3229</v>
      </c>
    </row>
    <row r="497" spans="1:7">
      <c r="A497" s="224">
        <f t="shared" si="8"/>
        <v>496</v>
      </c>
      <c r="B497" t="s">
        <v>1304</v>
      </c>
      <c r="C497" t="s">
        <v>3225</v>
      </c>
      <c r="D497">
        <v>0.2</v>
      </c>
      <c r="E497" t="s">
        <v>56</v>
      </c>
      <c r="F497" t="s">
        <v>3228</v>
      </c>
      <c r="G497" t="s">
        <v>3229</v>
      </c>
    </row>
    <row r="498" spans="1:7">
      <c r="A498" s="224">
        <f t="shared" si="8"/>
        <v>497</v>
      </c>
      <c r="B498" t="s">
        <v>1304</v>
      </c>
      <c r="C498" t="s">
        <v>3226</v>
      </c>
      <c r="D498">
        <v>0.2</v>
      </c>
      <c r="E498" t="s">
        <v>56</v>
      </c>
      <c r="F498" t="s">
        <v>3228</v>
      </c>
      <c r="G498" t="s">
        <v>3229</v>
      </c>
    </row>
    <row r="499" spans="1:7">
      <c r="A499" s="224">
        <f t="shared" si="8"/>
        <v>498</v>
      </c>
      <c r="B499" t="s">
        <v>1304</v>
      </c>
      <c r="C499" t="s">
        <v>3227</v>
      </c>
      <c r="D499">
        <v>0.25</v>
      </c>
      <c r="E499" t="s">
        <v>56</v>
      </c>
      <c r="F499" t="s">
        <v>3228</v>
      </c>
      <c r="G499" t="s">
        <v>3229</v>
      </c>
    </row>
    <row r="500" spans="1:7">
      <c r="A500" s="224">
        <f t="shared" si="8"/>
        <v>499</v>
      </c>
      <c r="B500" t="s">
        <v>1304</v>
      </c>
      <c r="C500" t="s">
        <v>3230</v>
      </c>
      <c r="D500">
        <v>0.75</v>
      </c>
      <c r="E500" t="s">
        <v>56</v>
      </c>
      <c r="F500" t="s">
        <v>3234</v>
      </c>
    </row>
    <row r="501" spans="1:7">
      <c r="A501" s="224">
        <f t="shared" si="8"/>
        <v>500</v>
      </c>
      <c r="B501" t="s">
        <v>1304</v>
      </c>
      <c r="C501" t="s">
        <v>3231</v>
      </c>
      <c r="D501">
        <v>0.71</v>
      </c>
      <c r="E501" t="s">
        <v>56</v>
      </c>
      <c r="F501" t="s">
        <v>3234</v>
      </c>
    </row>
    <row r="502" spans="1:7">
      <c r="A502" s="224">
        <f t="shared" si="8"/>
        <v>501</v>
      </c>
      <c r="B502" t="s">
        <v>1304</v>
      </c>
      <c r="C502" t="s">
        <v>3232</v>
      </c>
      <c r="D502">
        <v>0.59</v>
      </c>
      <c r="E502" t="s">
        <v>56</v>
      </c>
      <c r="F502" t="s">
        <v>3234</v>
      </c>
    </row>
    <row r="503" spans="1:7">
      <c r="A503" s="224">
        <f t="shared" si="8"/>
        <v>502</v>
      </c>
      <c r="B503" t="s">
        <v>1304</v>
      </c>
      <c r="C503" t="s">
        <v>3233</v>
      </c>
      <c r="D503">
        <v>0.47</v>
      </c>
      <c r="E503" t="s">
        <v>56</v>
      </c>
      <c r="F503" t="s">
        <v>3234</v>
      </c>
    </row>
    <row r="504" spans="1:7">
      <c r="A504" s="224">
        <f t="shared" si="8"/>
        <v>503</v>
      </c>
      <c r="B504" t="s">
        <v>1304</v>
      </c>
      <c r="C504" s="328" t="s">
        <v>3416</v>
      </c>
      <c r="D504">
        <v>18649</v>
      </c>
      <c r="E504">
        <v>1</v>
      </c>
      <c r="F504" t="s">
        <v>3414</v>
      </c>
      <c r="G504" t="s">
        <v>3419</v>
      </c>
    </row>
    <row r="505" spans="1:7">
      <c r="A505" s="224">
        <f t="shared" si="8"/>
        <v>504</v>
      </c>
      <c r="B505" t="s">
        <v>1304</v>
      </c>
      <c r="C505" t="s">
        <v>3462</v>
      </c>
      <c r="D505">
        <v>32324</v>
      </c>
      <c r="E505" t="s">
        <v>1803</v>
      </c>
      <c r="F505" t="s">
        <v>3414</v>
      </c>
      <c r="G505" t="s">
        <v>3420</v>
      </c>
    </row>
    <row r="506" spans="1:7">
      <c r="A506" s="224">
        <f t="shared" si="8"/>
        <v>505</v>
      </c>
      <c r="B506" t="s">
        <v>1304</v>
      </c>
      <c r="C506" s="328" t="s">
        <v>3415</v>
      </c>
      <c r="D506">
        <v>5374526</v>
      </c>
      <c r="E506" t="s">
        <v>3413</v>
      </c>
      <c r="F506" t="s">
        <v>3414</v>
      </c>
      <c r="G506" t="s">
        <v>3421</v>
      </c>
    </row>
    <row r="507" spans="1:7">
      <c r="A507" s="224">
        <f t="shared" si="8"/>
        <v>506</v>
      </c>
      <c r="B507" t="s">
        <v>1304</v>
      </c>
      <c r="C507" s="328" t="s">
        <v>3417</v>
      </c>
      <c r="D507" s="329">
        <v>8768</v>
      </c>
      <c r="E507">
        <v>1</v>
      </c>
      <c r="F507" t="s">
        <v>3414</v>
      </c>
      <c r="G507" t="s">
        <v>3423</v>
      </c>
    </row>
    <row r="508" spans="1:7">
      <c r="A508" s="224">
        <f t="shared" si="8"/>
        <v>507</v>
      </c>
      <c r="B508" t="s">
        <v>1304</v>
      </c>
      <c r="C508" t="s">
        <v>3463</v>
      </c>
      <c r="D508" s="329">
        <v>26220</v>
      </c>
      <c r="E508" t="s">
        <v>1803</v>
      </c>
      <c r="F508" t="s">
        <v>3414</v>
      </c>
      <c r="G508" t="s">
        <v>3422</v>
      </c>
    </row>
    <row r="509" spans="1:7">
      <c r="A509" s="224">
        <f t="shared" si="8"/>
        <v>508</v>
      </c>
      <c r="B509" t="s">
        <v>1304</v>
      </c>
      <c r="C509" s="328" t="s">
        <v>3418</v>
      </c>
      <c r="D509" s="329">
        <v>7938028</v>
      </c>
      <c r="E509" t="s">
        <v>3413</v>
      </c>
      <c r="F509" t="s">
        <v>3414</v>
      </c>
      <c r="G509" t="s">
        <v>3424</v>
      </c>
    </row>
    <row r="510" spans="1:7">
      <c r="A510" s="224">
        <f t="shared" si="8"/>
        <v>509</v>
      </c>
      <c r="B510" t="s">
        <v>1304</v>
      </c>
      <c r="C510" s="328" t="s">
        <v>3456</v>
      </c>
      <c r="D510" s="335">
        <v>0.55213172998086901</v>
      </c>
      <c r="E510" s="224" t="s">
        <v>56</v>
      </c>
      <c r="F510" t="s">
        <v>3414</v>
      </c>
    </row>
    <row r="511" spans="1:7">
      <c r="A511" s="224">
        <f t="shared" si="8"/>
        <v>510</v>
      </c>
      <c r="B511" t="s">
        <v>1304</v>
      </c>
      <c r="C511" s="328" t="s">
        <v>3435</v>
      </c>
      <c r="D511" s="330">
        <v>21</v>
      </c>
      <c r="E511" t="s">
        <v>1279</v>
      </c>
      <c r="F511" t="s">
        <v>3436</v>
      </c>
    </row>
    <row r="512" spans="1:7">
      <c r="A512" s="224">
        <f t="shared" si="8"/>
        <v>511</v>
      </c>
      <c r="B512" t="s">
        <v>1304</v>
      </c>
      <c r="C512" s="328" t="s">
        <v>3437</v>
      </c>
      <c r="D512" s="330">
        <v>40</v>
      </c>
      <c r="E512" t="s">
        <v>3438</v>
      </c>
      <c r="F512" t="s">
        <v>3436</v>
      </c>
    </row>
    <row r="513" spans="1:6">
      <c r="A513" s="224">
        <f t="shared" si="8"/>
        <v>512</v>
      </c>
      <c r="B513" t="s">
        <v>1304</v>
      </c>
      <c r="C513" s="328" t="s">
        <v>3439</v>
      </c>
      <c r="D513" s="224">
        <v>871928</v>
      </c>
      <c r="E513" s="224" t="s">
        <v>437</v>
      </c>
      <c r="F513" t="s">
        <v>3440</v>
      </c>
    </row>
    <row r="514" spans="1:6">
      <c r="A514" s="224">
        <f t="shared" si="8"/>
        <v>513</v>
      </c>
      <c r="B514" t="s">
        <v>1304</v>
      </c>
      <c r="C514" s="224" t="s">
        <v>3441</v>
      </c>
      <c r="D514" s="224">
        <v>276316</v>
      </c>
      <c r="E514" s="224" t="s">
        <v>437</v>
      </c>
      <c r="F514" t="s">
        <v>3440</v>
      </c>
    </row>
    <row r="515" spans="1:6">
      <c r="A515" s="224">
        <f t="shared" si="8"/>
        <v>514</v>
      </c>
      <c r="B515" t="s">
        <v>1304</v>
      </c>
      <c r="C515" s="224" t="s">
        <v>3442</v>
      </c>
      <c r="D515" s="224">
        <v>116064</v>
      </c>
      <c r="E515" s="224" t="s">
        <v>437</v>
      </c>
      <c r="F515" t="s">
        <v>3440</v>
      </c>
    </row>
    <row r="516" spans="1:6">
      <c r="A516" s="224">
        <f t="shared" si="8"/>
        <v>515</v>
      </c>
      <c r="B516" t="s">
        <v>1304</v>
      </c>
      <c r="C516" s="224" t="s">
        <v>3443</v>
      </c>
      <c r="D516" s="224">
        <v>72106</v>
      </c>
      <c r="E516" s="224" t="s">
        <v>437</v>
      </c>
      <c r="F516" t="s">
        <v>3440</v>
      </c>
    </row>
    <row r="517" spans="1:6">
      <c r="A517" s="224">
        <f t="shared" si="8"/>
        <v>516</v>
      </c>
      <c r="B517" t="s">
        <v>1304</v>
      </c>
      <c r="C517" s="224" t="s">
        <v>3444</v>
      </c>
      <c r="D517" s="224">
        <v>54352</v>
      </c>
      <c r="E517" s="224" t="s">
        <v>437</v>
      </c>
      <c r="F517" t="s">
        <v>3440</v>
      </c>
    </row>
    <row r="518" spans="1:6">
      <c r="A518" s="224">
        <f t="shared" si="8"/>
        <v>517</v>
      </c>
      <c r="B518" t="s">
        <v>1304</v>
      </c>
      <c r="C518" s="224" t="s">
        <v>3445</v>
      </c>
      <c r="D518" s="224">
        <v>1932</v>
      </c>
      <c r="E518" s="224" t="s">
        <v>437</v>
      </c>
      <c r="F518" t="s">
        <v>3440</v>
      </c>
    </row>
    <row r="519" spans="1:6">
      <c r="A519" s="224">
        <f t="shared" si="8"/>
        <v>518</v>
      </c>
      <c r="B519" t="s">
        <v>1304</v>
      </c>
      <c r="C519" s="224" t="s">
        <v>3446</v>
      </c>
      <c r="D519" s="224">
        <v>39923</v>
      </c>
      <c r="E519" s="224" t="s">
        <v>437</v>
      </c>
      <c r="F519" t="s">
        <v>3440</v>
      </c>
    </row>
    <row r="520" spans="1:6">
      <c r="A520" s="224">
        <f t="shared" si="8"/>
        <v>519</v>
      </c>
      <c r="B520" t="s">
        <v>1304</v>
      </c>
      <c r="C520" s="224" t="s">
        <v>3447</v>
      </c>
      <c r="D520" s="224">
        <v>313167</v>
      </c>
      <c r="E520" s="224" t="s">
        <v>437</v>
      </c>
      <c r="F520" t="s">
        <v>3440</v>
      </c>
    </row>
    <row r="521" spans="1:6">
      <c r="A521" s="224">
        <f t="shared" si="8"/>
        <v>520</v>
      </c>
      <c r="B521" t="s">
        <v>1304</v>
      </c>
      <c r="C521" s="224" t="s">
        <v>3448</v>
      </c>
      <c r="D521" s="224">
        <v>170466</v>
      </c>
      <c r="E521" s="224" t="s">
        <v>437</v>
      </c>
      <c r="F521" t="s">
        <v>3440</v>
      </c>
    </row>
    <row r="522" spans="1:6">
      <c r="A522" s="224">
        <f t="shared" si="8"/>
        <v>521</v>
      </c>
      <c r="B522" t="s">
        <v>1304</v>
      </c>
      <c r="C522" s="224" t="s">
        <v>3449</v>
      </c>
      <c r="D522" s="224">
        <v>34160</v>
      </c>
      <c r="E522" s="224" t="s">
        <v>437</v>
      </c>
      <c r="F522" t="s">
        <v>3440</v>
      </c>
    </row>
    <row r="523" spans="1:6">
      <c r="A523" s="224">
        <f t="shared" si="8"/>
        <v>522</v>
      </c>
      <c r="B523" t="s">
        <v>1304</v>
      </c>
      <c r="C523" s="328" t="s">
        <v>3439</v>
      </c>
      <c r="D523">
        <v>1</v>
      </c>
      <c r="E523" t="s">
        <v>56</v>
      </c>
      <c r="F523" t="s">
        <v>3440</v>
      </c>
    </row>
    <row r="524" spans="1:6">
      <c r="A524" s="224">
        <f t="shared" si="8"/>
        <v>523</v>
      </c>
      <c r="B524" t="s">
        <v>1304</v>
      </c>
      <c r="C524" t="s">
        <v>3450</v>
      </c>
      <c r="D524">
        <v>0.317</v>
      </c>
      <c r="E524" t="s">
        <v>56</v>
      </c>
      <c r="F524" t="s">
        <v>3440</v>
      </c>
    </row>
    <row r="525" spans="1:6">
      <c r="A525" s="224">
        <f t="shared" ref="A525:A588" si="9">ROW(524:524)</f>
        <v>524</v>
      </c>
      <c r="B525" t="s">
        <v>1304</v>
      </c>
      <c r="C525" t="s">
        <v>3451</v>
      </c>
      <c r="D525">
        <v>0.13300000000000001</v>
      </c>
      <c r="E525" t="s">
        <v>56</v>
      </c>
      <c r="F525" t="s">
        <v>3440</v>
      </c>
    </row>
    <row r="526" spans="1:6">
      <c r="A526" s="224">
        <f t="shared" si="9"/>
        <v>525</v>
      </c>
      <c r="B526" t="s">
        <v>1304</v>
      </c>
      <c r="C526" t="s">
        <v>3452</v>
      </c>
      <c r="D526">
        <v>8.3000000000000004E-2</v>
      </c>
      <c r="E526" t="s">
        <v>56</v>
      </c>
      <c r="F526" t="s">
        <v>3440</v>
      </c>
    </row>
    <row r="527" spans="1:6">
      <c r="A527" s="224">
        <f t="shared" si="9"/>
        <v>526</v>
      </c>
      <c r="B527" t="s">
        <v>1304</v>
      </c>
      <c r="C527" t="s">
        <v>3453</v>
      </c>
      <c r="D527">
        <v>6.2E-2</v>
      </c>
      <c r="E527" t="s">
        <v>56</v>
      </c>
      <c r="F527" t="s">
        <v>3440</v>
      </c>
    </row>
    <row r="528" spans="1:6">
      <c r="A528" s="224">
        <f t="shared" si="9"/>
        <v>527</v>
      </c>
      <c r="B528" t="s">
        <v>1304</v>
      </c>
      <c r="C528" t="s">
        <v>3454</v>
      </c>
      <c r="D528">
        <v>4.5999999999999999E-2</v>
      </c>
      <c r="E528" t="s">
        <v>56</v>
      </c>
      <c r="F528" t="s">
        <v>3440</v>
      </c>
    </row>
    <row r="529" spans="1:7">
      <c r="A529" s="224">
        <f t="shared" si="9"/>
        <v>528</v>
      </c>
      <c r="B529" t="s">
        <v>1304</v>
      </c>
      <c r="C529" t="s">
        <v>3455</v>
      </c>
      <c r="D529">
        <v>0.35899999999999999</v>
      </c>
      <c r="E529" t="s">
        <v>56</v>
      </c>
      <c r="F529" t="s">
        <v>3440</v>
      </c>
    </row>
    <row r="530" spans="1:7">
      <c r="A530" s="224">
        <f t="shared" si="9"/>
        <v>529</v>
      </c>
      <c r="B530" t="s">
        <v>1304</v>
      </c>
      <c r="C530" t="s">
        <v>3464</v>
      </c>
      <c r="D530">
        <v>5655</v>
      </c>
      <c r="E530" t="s">
        <v>3187</v>
      </c>
      <c r="F530" t="s">
        <v>3412</v>
      </c>
    </row>
    <row r="531" spans="1:7">
      <c r="A531" s="224">
        <f t="shared" si="9"/>
        <v>530</v>
      </c>
      <c r="B531" t="s">
        <v>1304</v>
      </c>
      <c r="C531" t="s">
        <v>3487</v>
      </c>
      <c r="D531" s="218">
        <v>30</v>
      </c>
      <c r="E531" t="s">
        <v>3425</v>
      </c>
      <c r="F531" t="s">
        <v>3490</v>
      </c>
      <c r="G531" t="s">
        <v>3489</v>
      </c>
    </row>
    <row r="532" spans="1:7">
      <c r="A532" s="224">
        <f t="shared" si="9"/>
        <v>531</v>
      </c>
      <c r="B532" t="s">
        <v>1304</v>
      </c>
      <c r="C532" t="s">
        <v>3488</v>
      </c>
      <c r="D532" s="218">
        <v>250</v>
      </c>
      <c r="E532" t="s">
        <v>3425</v>
      </c>
      <c r="F532" t="s">
        <v>3490</v>
      </c>
    </row>
    <row r="533" spans="1:7">
      <c r="A533" s="224">
        <f t="shared" si="9"/>
        <v>532</v>
      </c>
      <c r="B533" t="s">
        <v>1304</v>
      </c>
      <c r="C533" t="s">
        <v>3473</v>
      </c>
      <c r="D533" s="218">
        <v>80</v>
      </c>
      <c r="E533" t="s">
        <v>3425</v>
      </c>
      <c r="F533" t="s">
        <v>3490</v>
      </c>
    </row>
    <row r="534" spans="1:7">
      <c r="A534" s="224">
        <f t="shared" si="9"/>
        <v>533</v>
      </c>
      <c r="B534" t="s">
        <v>1304</v>
      </c>
      <c r="C534" t="s">
        <v>3472</v>
      </c>
      <c r="D534" s="218">
        <v>200</v>
      </c>
      <c r="E534" t="s">
        <v>3425</v>
      </c>
      <c r="F534" t="s">
        <v>3490</v>
      </c>
    </row>
    <row r="535" spans="1:7">
      <c r="A535" s="224">
        <f t="shared" si="9"/>
        <v>534</v>
      </c>
      <c r="B535" t="s">
        <v>1304</v>
      </c>
      <c r="C535" t="s">
        <v>3471</v>
      </c>
      <c r="D535" s="218">
        <v>417</v>
      </c>
      <c r="E535" t="s">
        <v>3425</v>
      </c>
      <c r="F535" t="s">
        <v>3490</v>
      </c>
      <c r="G535" t="s">
        <v>3466</v>
      </c>
    </row>
    <row r="536" spans="1:7">
      <c r="A536" s="224">
        <f t="shared" si="9"/>
        <v>535</v>
      </c>
      <c r="B536" t="s">
        <v>1304</v>
      </c>
      <c r="C536" t="s">
        <v>3470</v>
      </c>
      <c r="D536" s="218">
        <v>650</v>
      </c>
      <c r="E536" t="s">
        <v>3425</v>
      </c>
      <c r="F536" t="s">
        <v>3490</v>
      </c>
      <c r="G536" t="s">
        <v>3467</v>
      </c>
    </row>
    <row r="537" spans="1:7">
      <c r="A537" s="224">
        <f t="shared" si="9"/>
        <v>536</v>
      </c>
      <c r="B537" t="s">
        <v>1304</v>
      </c>
      <c r="C537" t="s">
        <v>3475</v>
      </c>
      <c r="D537" s="218">
        <v>15</v>
      </c>
      <c r="E537" t="s">
        <v>3425</v>
      </c>
      <c r="F537" t="s">
        <v>3490</v>
      </c>
    </row>
    <row r="538" spans="1:7">
      <c r="A538" s="224">
        <f t="shared" si="9"/>
        <v>537</v>
      </c>
      <c r="B538" t="s">
        <v>1304</v>
      </c>
      <c r="C538" t="s">
        <v>3474</v>
      </c>
      <c r="D538" s="218">
        <v>50</v>
      </c>
      <c r="E538" t="s">
        <v>3425</v>
      </c>
      <c r="F538" t="s">
        <v>3490</v>
      </c>
    </row>
    <row r="539" spans="1:7">
      <c r="A539" s="224">
        <f t="shared" si="9"/>
        <v>538</v>
      </c>
      <c r="B539" t="s">
        <v>1304</v>
      </c>
      <c r="C539" t="s">
        <v>3468</v>
      </c>
      <c r="D539" s="218">
        <v>46</v>
      </c>
      <c r="E539" t="s">
        <v>3425</v>
      </c>
      <c r="F539" t="s">
        <v>3490</v>
      </c>
      <c r="G539" t="s">
        <v>3563</v>
      </c>
    </row>
    <row r="540" spans="1:7">
      <c r="A540" s="224">
        <f t="shared" si="9"/>
        <v>539</v>
      </c>
      <c r="B540" t="s">
        <v>1304</v>
      </c>
      <c r="C540" t="s">
        <v>3469</v>
      </c>
      <c r="D540" s="218">
        <v>64</v>
      </c>
      <c r="E540" t="s">
        <v>3425</v>
      </c>
      <c r="F540" t="s">
        <v>3490</v>
      </c>
      <c r="G540" t="s">
        <v>3564</v>
      </c>
    </row>
    <row r="541" spans="1:7">
      <c r="A541" s="224">
        <f t="shared" si="9"/>
        <v>540</v>
      </c>
      <c r="B541" t="s">
        <v>1304</v>
      </c>
      <c r="C541" t="s">
        <v>3476</v>
      </c>
      <c r="D541">
        <v>1000</v>
      </c>
      <c r="E541" t="s">
        <v>1279</v>
      </c>
      <c r="F541" t="s">
        <v>3490</v>
      </c>
    </row>
    <row r="542" spans="1:7">
      <c r="A542" s="224">
        <f t="shared" si="9"/>
        <v>541</v>
      </c>
      <c r="B542" t="s">
        <v>1304</v>
      </c>
      <c r="C542" t="s">
        <v>3477</v>
      </c>
      <c r="D542">
        <v>43</v>
      </c>
      <c r="E542" t="s">
        <v>3425</v>
      </c>
      <c r="F542" t="s">
        <v>3490</v>
      </c>
      <c r="G542" t="s">
        <v>3565</v>
      </c>
    </row>
    <row r="543" spans="1:7">
      <c r="A543" s="224">
        <f t="shared" si="9"/>
        <v>542</v>
      </c>
      <c r="B543" t="s">
        <v>1304</v>
      </c>
      <c r="C543" t="s">
        <v>3478</v>
      </c>
      <c r="D543">
        <v>107</v>
      </c>
      <c r="E543" t="s">
        <v>3425</v>
      </c>
      <c r="F543" t="s">
        <v>3490</v>
      </c>
      <c r="G543" t="s">
        <v>3566</v>
      </c>
    </row>
    <row r="544" spans="1:7">
      <c r="A544" s="224">
        <f t="shared" si="9"/>
        <v>543</v>
      </c>
      <c r="B544" t="s">
        <v>1304</v>
      </c>
      <c r="C544" t="s">
        <v>3573</v>
      </c>
      <c r="D544" s="218">
        <v>74</v>
      </c>
      <c r="E544" t="s">
        <v>3425</v>
      </c>
      <c r="F544" t="s">
        <v>3490</v>
      </c>
      <c r="G544" t="s">
        <v>3570</v>
      </c>
    </row>
    <row r="545" spans="1:7">
      <c r="A545" s="224">
        <f t="shared" si="9"/>
        <v>544</v>
      </c>
      <c r="B545" t="s">
        <v>1304</v>
      </c>
      <c r="C545" t="s">
        <v>3574</v>
      </c>
      <c r="D545" s="218">
        <v>93</v>
      </c>
      <c r="E545" t="s">
        <v>3425</v>
      </c>
      <c r="F545" t="s">
        <v>3490</v>
      </c>
      <c r="G545" t="s">
        <v>3571</v>
      </c>
    </row>
    <row r="546" spans="1:7">
      <c r="A546" s="224">
        <f t="shared" si="9"/>
        <v>545</v>
      </c>
      <c r="B546" t="s">
        <v>1304</v>
      </c>
      <c r="C546" t="s">
        <v>3575</v>
      </c>
      <c r="D546" s="218">
        <v>37</v>
      </c>
      <c r="E546" t="s">
        <v>3425</v>
      </c>
      <c r="F546" t="s">
        <v>3490</v>
      </c>
      <c r="G546" t="s">
        <v>3568</v>
      </c>
    </row>
    <row r="547" spans="1:7">
      <c r="A547" s="224">
        <f t="shared" si="9"/>
        <v>546</v>
      </c>
      <c r="B547" t="s">
        <v>1304</v>
      </c>
      <c r="C547" t="s">
        <v>3576</v>
      </c>
      <c r="D547" s="218">
        <v>62</v>
      </c>
      <c r="E547" t="s">
        <v>3425</v>
      </c>
      <c r="F547" t="s">
        <v>3490</v>
      </c>
      <c r="G547" t="s">
        <v>3569</v>
      </c>
    </row>
    <row r="548" spans="1:7">
      <c r="A548" s="224">
        <f t="shared" si="9"/>
        <v>547</v>
      </c>
      <c r="B548" t="s">
        <v>1304</v>
      </c>
      <c r="C548" t="s">
        <v>3577</v>
      </c>
      <c r="D548" s="218">
        <v>57</v>
      </c>
      <c r="E548" t="s">
        <v>3425</v>
      </c>
      <c r="F548" t="s">
        <v>3490</v>
      </c>
      <c r="G548" t="s">
        <v>3567</v>
      </c>
    </row>
    <row r="549" spans="1:7">
      <c r="A549" s="224">
        <f t="shared" si="9"/>
        <v>548</v>
      </c>
      <c r="B549" t="s">
        <v>1304</v>
      </c>
      <c r="C549" t="s">
        <v>3578</v>
      </c>
      <c r="D549" s="218">
        <v>134</v>
      </c>
      <c r="E549" t="s">
        <v>3425</v>
      </c>
      <c r="F549" t="s">
        <v>3490</v>
      </c>
      <c r="G549" t="s">
        <v>3572</v>
      </c>
    </row>
    <row r="550" spans="1:7">
      <c r="A550" s="224">
        <f t="shared" si="9"/>
        <v>549</v>
      </c>
      <c r="B550" t="s">
        <v>1304</v>
      </c>
      <c r="C550" t="s">
        <v>3582</v>
      </c>
      <c r="D550" s="218">
        <v>0.11</v>
      </c>
      <c r="E550" t="s">
        <v>3581</v>
      </c>
      <c r="F550" t="s">
        <v>3583</v>
      </c>
    </row>
    <row r="551" spans="1:7">
      <c r="A551" s="224">
        <f t="shared" si="9"/>
        <v>550</v>
      </c>
      <c r="B551" t="s">
        <v>1304</v>
      </c>
      <c r="C551" t="s">
        <v>3584</v>
      </c>
      <c r="D551" s="218">
        <v>0.1</v>
      </c>
      <c r="E551" t="s">
        <v>56</v>
      </c>
      <c r="F551" t="s">
        <v>3059</v>
      </c>
    </row>
    <row r="552" spans="1:7">
      <c r="A552" s="224">
        <f t="shared" si="9"/>
        <v>551</v>
      </c>
      <c r="B552" t="s">
        <v>1304</v>
      </c>
      <c r="C552" t="s">
        <v>3585</v>
      </c>
      <c r="D552" s="218">
        <v>0.3</v>
      </c>
      <c r="E552" t="s">
        <v>56</v>
      </c>
      <c r="F552" t="s">
        <v>3059</v>
      </c>
    </row>
    <row r="553" spans="1:7">
      <c r="A553" s="224">
        <f t="shared" si="9"/>
        <v>552</v>
      </c>
      <c r="B553" t="s">
        <v>1304</v>
      </c>
      <c r="C553" s="224" t="s">
        <v>3580</v>
      </c>
      <c r="D553" s="224">
        <v>0.6</v>
      </c>
      <c r="E553" t="s">
        <v>56</v>
      </c>
      <c r="F553" t="s">
        <v>3490</v>
      </c>
    </row>
    <row r="554" spans="1:7">
      <c r="A554" s="224">
        <f t="shared" si="9"/>
        <v>553</v>
      </c>
      <c r="B554" t="s">
        <v>1304</v>
      </c>
      <c r="C554" t="s">
        <v>3579</v>
      </c>
      <c r="D554">
        <v>6</v>
      </c>
      <c r="E554" t="s">
        <v>3187</v>
      </c>
      <c r="F554" t="s">
        <v>3490</v>
      </c>
    </row>
    <row r="555" spans="1:7">
      <c r="A555" s="224">
        <f t="shared" si="9"/>
        <v>554</v>
      </c>
      <c r="B555" t="s">
        <v>1304</v>
      </c>
      <c r="C555" t="s">
        <v>3481</v>
      </c>
      <c r="D555">
        <v>7</v>
      </c>
      <c r="E555" t="s">
        <v>3479</v>
      </c>
      <c r="F555" t="s">
        <v>3490</v>
      </c>
      <c r="G555" t="s">
        <v>3486</v>
      </c>
    </row>
    <row r="556" spans="1:7">
      <c r="A556" s="224">
        <f t="shared" si="9"/>
        <v>555</v>
      </c>
      <c r="B556" t="s">
        <v>1304</v>
      </c>
      <c r="C556" t="s">
        <v>3480</v>
      </c>
      <c r="D556">
        <v>11</v>
      </c>
      <c r="E556" t="s">
        <v>3479</v>
      </c>
      <c r="F556" t="s">
        <v>3490</v>
      </c>
      <c r="G556" t="s">
        <v>3485</v>
      </c>
    </row>
    <row r="557" spans="1:7">
      <c r="A557" s="224">
        <f t="shared" si="9"/>
        <v>556</v>
      </c>
      <c r="B557" t="s">
        <v>1304</v>
      </c>
      <c r="C557" t="s">
        <v>3482</v>
      </c>
      <c r="E557" t="s">
        <v>3479</v>
      </c>
      <c r="F557" t="s">
        <v>3490</v>
      </c>
    </row>
    <row r="558" spans="1:7">
      <c r="A558" s="224">
        <f t="shared" si="9"/>
        <v>557</v>
      </c>
      <c r="B558" t="s">
        <v>1304</v>
      </c>
      <c r="C558" s="3" t="s">
        <v>3483</v>
      </c>
      <c r="D558">
        <v>6</v>
      </c>
      <c r="E558" t="s">
        <v>3479</v>
      </c>
      <c r="F558" t="s">
        <v>3490</v>
      </c>
    </row>
    <row r="559" spans="1:7">
      <c r="A559" s="224">
        <f t="shared" si="9"/>
        <v>558</v>
      </c>
      <c r="B559" t="s">
        <v>1304</v>
      </c>
      <c r="C559" s="281" t="s">
        <v>3484</v>
      </c>
      <c r="D559" s="224"/>
      <c r="E559" s="224" t="s">
        <v>3479</v>
      </c>
      <c r="F559" s="224" t="s">
        <v>3490</v>
      </c>
    </row>
    <row r="560" spans="1:7">
      <c r="A560" s="224">
        <f t="shared" si="9"/>
        <v>559</v>
      </c>
      <c r="B560" t="s">
        <v>1345</v>
      </c>
      <c r="C560" t="s">
        <v>2</v>
      </c>
      <c r="D560">
        <v>23</v>
      </c>
      <c r="E560" t="s">
        <v>3</v>
      </c>
      <c r="F560" t="s">
        <v>27</v>
      </c>
    </row>
    <row r="561" spans="1:6">
      <c r="A561" s="224">
        <f t="shared" si="9"/>
        <v>560</v>
      </c>
      <c r="B561" t="s">
        <v>1345</v>
      </c>
      <c r="C561" t="s">
        <v>4</v>
      </c>
      <c r="D561">
        <v>73</v>
      </c>
      <c r="E561" t="s">
        <v>5</v>
      </c>
      <c r="F561" t="s">
        <v>27</v>
      </c>
    </row>
    <row r="562" spans="1:6">
      <c r="A562" s="224">
        <f t="shared" si="9"/>
        <v>561</v>
      </c>
      <c r="B562" t="s">
        <v>1345</v>
      </c>
      <c r="C562" t="s">
        <v>6</v>
      </c>
      <c r="D562">
        <v>22</v>
      </c>
      <c r="E562" t="s">
        <v>3</v>
      </c>
      <c r="F562" t="s">
        <v>27</v>
      </c>
    </row>
    <row r="563" spans="1:6">
      <c r="A563" s="224">
        <f t="shared" si="9"/>
        <v>562</v>
      </c>
      <c r="B563" t="s">
        <v>1345</v>
      </c>
      <c r="C563" t="s">
        <v>7</v>
      </c>
      <c r="D563">
        <v>116</v>
      </c>
      <c r="E563" t="s">
        <v>5</v>
      </c>
      <c r="F563" t="s">
        <v>27</v>
      </c>
    </row>
    <row r="564" spans="1:6">
      <c r="A564" s="224">
        <f t="shared" si="9"/>
        <v>563</v>
      </c>
      <c r="B564" t="s">
        <v>1345</v>
      </c>
      <c r="C564" t="s">
        <v>8</v>
      </c>
      <c r="D564">
        <v>28</v>
      </c>
      <c r="E564" t="s">
        <v>3</v>
      </c>
      <c r="F564" t="s">
        <v>27</v>
      </c>
    </row>
    <row r="565" spans="1:6">
      <c r="A565" s="224">
        <f t="shared" si="9"/>
        <v>564</v>
      </c>
      <c r="B565" t="s">
        <v>1345</v>
      </c>
      <c r="C565" t="s">
        <v>15</v>
      </c>
      <c r="D565">
        <v>76</v>
      </c>
      <c r="E565" t="s">
        <v>5</v>
      </c>
      <c r="F565" t="s">
        <v>27</v>
      </c>
    </row>
    <row r="566" spans="1:6">
      <c r="A566" s="224">
        <f t="shared" si="9"/>
        <v>565</v>
      </c>
      <c r="B566" t="s">
        <v>1345</v>
      </c>
      <c r="C566" t="s">
        <v>9</v>
      </c>
      <c r="D566">
        <v>17</v>
      </c>
      <c r="E566" t="s">
        <v>3</v>
      </c>
      <c r="F566" t="s">
        <v>27</v>
      </c>
    </row>
    <row r="567" spans="1:6">
      <c r="A567" s="224">
        <f t="shared" si="9"/>
        <v>566</v>
      </c>
      <c r="B567" t="s">
        <v>1345</v>
      </c>
      <c r="C567" t="s">
        <v>16</v>
      </c>
      <c r="D567">
        <v>144</v>
      </c>
      <c r="E567" t="s">
        <v>5</v>
      </c>
      <c r="F567" t="s">
        <v>27</v>
      </c>
    </row>
    <row r="568" spans="1:6">
      <c r="A568" s="224">
        <f t="shared" si="9"/>
        <v>567</v>
      </c>
      <c r="B568" t="s">
        <v>1345</v>
      </c>
      <c r="C568" t="s">
        <v>10</v>
      </c>
      <c r="D568">
        <v>26</v>
      </c>
      <c r="E568" t="s">
        <v>3</v>
      </c>
      <c r="F568" t="s">
        <v>27</v>
      </c>
    </row>
    <row r="569" spans="1:6">
      <c r="A569" s="224">
        <f t="shared" si="9"/>
        <v>568</v>
      </c>
      <c r="B569" t="s">
        <v>1345</v>
      </c>
      <c r="C569" t="s">
        <v>17</v>
      </c>
      <c r="D569">
        <v>382</v>
      </c>
      <c r="E569" t="s">
        <v>5</v>
      </c>
      <c r="F569" t="s">
        <v>27</v>
      </c>
    </row>
    <row r="570" spans="1:6">
      <c r="A570" s="224">
        <f t="shared" si="9"/>
        <v>569</v>
      </c>
      <c r="B570" t="s">
        <v>1345</v>
      </c>
      <c r="C570" t="s">
        <v>11</v>
      </c>
      <c r="D570">
        <v>201</v>
      </c>
      <c r="E570" t="s">
        <v>3</v>
      </c>
      <c r="F570" t="s">
        <v>27</v>
      </c>
    </row>
    <row r="571" spans="1:6">
      <c r="A571" s="224">
        <f t="shared" si="9"/>
        <v>570</v>
      </c>
      <c r="B571" t="s">
        <v>1345</v>
      </c>
      <c r="C571" t="s">
        <v>18</v>
      </c>
      <c r="D571">
        <v>20</v>
      </c>
      <c r="E571" t="s">
        <v>5</v>
      </c>
      <c r="F571" t="s">
        <v>27</v>
      </c>
    </row>
    <row r="572" spans="1:6">
      <c r="A572" s="224">
        <f t="shared" si="9"/>
        <v>571</v>
      </c>
      <c r="B572" t="s">
        <v>1345</v>
      </c>
      <c r="C572" t="s">
        <v>12</v>
      </c>
      <c r="D572">
        <v>247</v>
      </c>
      <c r="E572" t="s">
        <v>3</v>
      </c>
      <c r="F572" t="s">
        <v>27</v>
      </c>
    </row>
    <row r="573" spans="1:6">
      <c r="A573" s="224">
        <f t="shared" si="9"/>
        <v>572</v>
      </c>
      <c r="B573" t="s">
        <v>1345</v>
      </c>
      <c r="C573" t="s">
        <v>19</v>
      </c>
      <c r="D573">
        <v>6</v>
      </c>
      <c r="E573" t="s">
        <v>5</v>
      </c>
      <c r="F573" t="s">
        <v>27</v>
      </c>
    </row>
    <row r="574" spans="1:6">
      <c r="A574" s="224">
        <f t="shared" si="9"/>
        <v>573</v>
      </c>
      <c r="B574" t="s">
        <v>1345</v>
      </c>
      <c r="C574" t="s">
        <v>13</v>
      </c>
      <c r="D574">
        <v>318</v>
      </c>
      <c r="E574" t="s">
        <v>3</v>
      </c>
      <c r="F574" t="s">
        <v>27</v>
      </c>
    </row>
    <row r="575" spans="1:6">
      <c r="A575" s="224">
        <f t="shared" si="9"/>
        <v>574</v>
      </c>
      <c r="B575" t="s">
        <v>1345</v>
      </c>
      <c r="C575" t="s">
        <v>20</v>
      </c>
      <c r="D575">
        <v>22</v>
      </c>
      <c r="E575" t="s">
        <v>5</v>
      </c>
      <c r="F575" t="s">
        <v>27</v>
      </c>
    </row>
    <row r="576" spans="1:6">
      <c r="A576" s="224">
        <f t="shared" si="9"/>
        <v>575</v>
      </c>
      <c r="B576" t="s">
        <v>1345</v>
      </c>
      <c r="C576" t="s">
        <v>14</v>
      </c>
      <c r="D576">
        <v>311</v>
      </c>
      <c r="E576" t="s">
        <v>3</v>
      </c>
      <c r="F576" t="s">
        <v>27</v>
      </c>
    </row>
    <row r="577" spans="1:7">
      <c r="A577" s="224">
        <f t="shared" si="9"/>
        <v>576</v>
      </c>
      <c r="B577" t="s">
        <v>1345</v>
      </c>
      <c r="C577" t="s">
        <v>21</v>
      </c>
      <c r="D577">
        <v>73</v>
      </c>
      <c r="E577" t="s">
        <v>5</v>
      </c>
      <c r="F577" t="s">
        <v>27</v>
      </c>
    </row>
    <row r="578" spans="1:7">
      <c r="A578" s="224">
        <f t="shared" si="9"/>
        <v>577</v>
      </c>
      <c r="B578" t="s">
        <v>1345</v>
      </c>
      <c r="C578" t="s">
        <v>24</v>
      </c>
      <c r="D578">
        <v>15000</v>
      </c>
      <c r="E578" t="s">
        <v>25</v>
      </c>
      <c r="F578" t="s">
        <v>26</v>
      </c>
    </row>
    <row r="579" spans="1:7">
      <c r="A579" s="224">
        <f t="shared" si="9"/>
        <v>578</v>
      </c>
      <c r="B579" t="s">
        <v>1345</v>
      </c>
      <c r="C579" t="s">
        <v>28</v>
      </c>
      <c r="D579">
        <v>474</v>
      </c>
      <c r="E579" t="s">
        <v>3</v>
      </c>
      <c r="F579" t="s">
        <v>29</v>
      </c>
    </row>
    <row r="580" spans="1:7">
      <c r="A580" s="224">
        <f t="shared" si="9"/>
        <v>579</v>
      </c>
      <c r="B580" t="s">
        <v>1345</v>
      </c>
      <c r="C580" t="s">
        <v>1374</v>
      </c>
      <c r="D580">
        <v>160</v>
      </c>
      <c r="E580" t="s">
        <v>1397</v>
      </c>
      <c r="F580" t="s">
        <v>1373</v>
      </c>
      <c r="G580" t="s">
        <v>1376</v>
      </c>
    </row>
    <row r="581" spans="1:7">
      <c r="A581" s="224">
        <f t="shared" si="9"/>
        <v>580</v>
      </c>
      <c r="B581" t="s">
        <v>1345</v>
      </c>
      <c r="C581" t="s">
        <v>1375</v>
      </c>
      <c r="D581">
        <v>240</v>
      </c>
      <c r="E581" t="s">
        <v>1397</v>
      </c>
      <c r="F581" t="s">
        <v>1373</v>
      </c>
      <c r="G581" t="s">
        <v>1376</v>
      </c>
    </row>
    <row r="582" spans="1:7">
      <c r="A582" s="224">
        <f t="shared" si="9"/>
        <v>581</v>
      </c>
      <c r="B582" t="s">
        <v>1345</v>
      </c>
      <c r="C582" t="s">
        <v>1377</v>
      </c>
      <c r="D582">
        <v>140</v>
      </c>
      <c r="E582" t="s">
        <v>1397</v>
      </c>
      <c r="F582" t="s">
        <v>1373</v>
      </c>
      <c r="G582" t="s">
        <v>1376</v>
      </c>
    </row>
    <row r="583" spans="1:7">
      <c r="A583" s="224">
        <f t="shared" si="9"/>
        <v>582</v>
      </c>
      <c r="B583" t="s">
        <v>1345</v>
      </c>
      <c r="C583" t="s">
        <v>1378</v>
      </c>
      <c r="D583">
        <v>157</v>
      </c>
      <c r="E583" t="s">
        <v>1397</v>
      </c>
      <c r="F583" t="s">
        <v>1373</v>
      </c>
      <c r="G583" t="s">
        <v>1376</v>
      </c>
    </row>
    <row r="584" spans="1:7">
      <c r="A584" s="224">
        <f t="shared" si="9"/>
        <v>583</v>
      </c>
      <c r="B584" t="s">
        <v>1345</v>
      </c>
      <c r="C584" t="s">
        <v>1135</v>
      </c>
      <c r="D584" t="s">
        <v>1137</v>
      </c>
      <c r="F584" t="s">
        <v>1136</v>
      </c>
    </row>
    <row r="585" spans="1:7">
      <c r="A585" s="224">
        <f t="shared" si="9"/>
        <v>584</v>
      </c>
      <c r="B585" t="s">
        <v>1345</v>
      </c>
      <c r="C585" t="s">
        <v>1138</v>
      </c>
      <c r="D585" t="s">
        <v>1137</v>
      </c>
      <c r="F585" t="s">
        <v>1139</v>
      </c>
    </row>
    <row r="586" spans="1:7">
      <c r="A586" s="224">
        <f t="shared" si="9"/>
        <v>585</v>
      </c>
      <c r="B586" s="3" t="s">
        <v>1345</v>
      </c>
      <c r="C586" s="224" t="s">
        <v>3635</v>
      </c>
      <c r="D586">
        <v>109</v>
      </c>
      <c r="E586" t="s">
        <v>3636</v>
      </c>
      <c r="F586" t="s">
        <v>3637</v>
      </c>
    </row>
    <row r="587" spans="1:7">
      <c r="A587" s="224">
        <f t="shared" si="9"/>
        <v>586</v>
      </c>
      <c r="B587" s="3" t="s">
        <v>1345</v>
      </c>
      <c r="C587" s="224" t="s">
        <v>5316</v>
      </c>
      <c r="D587">
        <v>5.3489128818978167E-2</v>
      </c>
      <c r="E587" t="s">
        <v>3614</v>
      </c>
      <c r="F587" t="s">
        <v>5309</v>
      </c>
      <c r="G587">
        <v>2018</v>
      </c>
    </row>
    <row r="588" spans="1:7">
      <c r="A588" s="224">
        <f t="shared" si="9"/>
        <v>587</v>
      </c>
      <c r="B588" s="3" t="s">
        <v>1345</v>
      </c>
      <c r="C588" s="224" t="s">
        <v>5317</v>
      </c>
      <c r="D588">
        <v>5.8000000000000003E-2</v>
      </c>
      <c r="E588" t="s">
        <v>3614</v>
      </c>
      <c r="F588" t="s">
        <v>5308</v>
      </c>
      <c r="G588">
        <v>2018</v>
      </c>
    </row>
    <row r="589" spans="1:7">
      <c r="A589" s="224">
        <f t="shared" ref="A589:A652" si="10">ROW(588:588)</f>
        <v>588</v>
      </c>
      <c r="B589" s="3" t="s">
        <v>1345</v>
      </c>
      <c r="C589" s="224" t="s">
        <v>5312</v>
      </c>
      <c r="D589">
        <v>0.08</v>
      </c>
      <c r="E589" t="s">
        <v>3614</v>
      </c>
      <c r="F589" t="s">
        <v>5308</v>
      </c>
      <c r="G589">
        <v>2018</v>
      </c>
    </row>
    <row r="590" spans="1:7">
      <c r="A590" s="224">
        <f t="shared" si="10"/>
        <v>589</v>
      </c>
      <c r="B590" s="3" t="s">
        <v>1345</v>
      </c>
      <c r="C590" s="224" t="s">
        <v>5314</v>
      </c>
      <c r="D590">
        <v>5.7000000000000002E-2</v>
      </c>
      <c r="E590" t="s">
        <v>3614</v>
      </c>
      <c r="F590" t="s">
        <v>5308</v>
      </c>
      <c r="G590">
        <v>2018</v>
      </c>
    </row>
    <row r="591" spans="1:7">
      <c r="A591" s="224">
        <f t="shared" si="10"/>
        <v>590</v>
      </c>
      <c r="B591" s="3" t="s">
        <v>1345</v>
      </c>
      <c r="C591" s="224" t="s">
        <v>5313</v>
      </c>
      <c r="D591">
        <v>2.9000000000000001E-2</v>
      </c>
      <c r="E591" t="s">
        <v>3614</v>
      </c>
      <c r="F591" t="s">
        <v>5308</v>
      </c>
      <c r="G591">
        <v>2018</v>
      </c>
    </row>
    <row r="592" spans="1:7">
      <c r="A592" s="224">
        <f t="shared" si="10"/>
        <v>591</v>
      </c>
      <c r="B592" s="3" t="s">
        <v>1345</v>
      </c>
      <c r="C592" s="224" t="s">
        <v>5311</v>
      </c>
      <c r="D592">
        <v>3.2000000000000001E-2</v>
      </c>
      <c r="E592" t="s">
        <v>3614</v>
      </c>
      <c r="F592" t="s">
        <v>5308</v>
      </c>
      <c r="G592">
        <v>2018</v>
      </c>
    </row>
    <row r="593" spans="1:7">
      <c r="A593" s="224">
        <f t="shared" si="10"/>
        <v>592</v>
      </c>
      <c r="B593" s="3" t="s">
        <v>1345</v>
      </c>
      <c r="C593" s="224" t="s">
        <v>5310</v>
      </c>
      <c r="D593">
        <v>0</v>
      </c>
      <c r="E593" t="s">
        <v>3614</v>
      </c>
      <c r="F593" t="s">
        <v>5318</v>
      </c>
    </row>
    <row r="594" spans="1:7">
      <c r="A594" s="224">
        <f t="shared" si="10"/>
        <v>593</v>
      </c>
      <c r="B594" s="3" t="s">
        <v>1345</v>
      </c>
      <c r="C594" s="224" t="s">
        <v>5234</v>
      </c>
      <c r="D594">
        <v>0.23</v>
      </c>
      <c r="E594" t="s">
        <v>3614</v>
      </c>
      <c r="F594" t="s">
        <v>5308</v>
      </c>
      <c r="G594">
        <v>2018</v>
      </c>
    </row>
    <row r="595" spans="1:7">
      <c r="A595" s="224">
        <f t="shared" si="10"/>
        <v>594</v>
      </c>
      <c r="B595" t="s">
        <v>1345</v>
      </c>
      <c r="C595" t="s">
        <v>5063</v>
      </c>
      <c r="D595">
        <v>2.8769999999999998</v>
      </c>
      <c r="E595" t="s">
        <v>3606</v>
      </c>
      <c r="F595" t="s">
        <v>3613</v>
      </c>
    </row>
    <row r="596" spans="1:7">
      <c r="A596" s="224">
        <f t="shared" si="10"/>
        <v>595</v>
      </c>
      <c r="B596" t="s">
        <v>1345</v>
      </c>
      <c r="C596" t="s">
        <v>5064</v>
      </c>
      <c r="D596">
        <v>3.1560000000000001</v>
      </c>
      <c r="E596" t="s">
        <v>3606</v>
      </c>
      <c r="F596" t="s">
        <v>3613</v>
      </c>
    </row>
    <row r="597" spans="1:7">
      <c r="A597" s="224">
        <f t="shared" si="10"/>
        <v>596</v>
      </c>
      <c r="B597" t="s">
        <v>1345</v>
      </c>
      <c r="C597" t="s">
        <v>5065</v>
      </c>
      <c r="D597">
        <v>2.42</v>
      </c>
      <c r="E597" t="s">
        <v>3604</v>
      </c>
      <c r="F597" t="s">
        <v>3613</v>
      </c>
    </row>
    <row r="598" spans="1:7">
      <c r="A598" s="224">
        <f t="shared" si="10"/>
        <v>597</v>
      </c>
      <c r="B598" t="s">
        <v>1345</v>
      </c>
      <c r="C598" t="s">
        <v>5066</v>
      </c>
      <c r="D598">
        <v>1.8089999999999999</v>
      </c>
      <c r="E598" t="s">
        <v>3606</v>
      </c>
      <c r="F598" t="s">
        <v>3613</v>
      </c>
    </row>
    <row r="599" spans="1:7">
      <c r="A599" s="224">
        <f t="shared" si="10"/>
        <v>598</v>
      </c>
      <c r="B599" t="s">
        <v>1345</v>
      </c>
      <c r="C599" s="224" t="s">
        <v>5067</v>
      </c>
      <c r="D599" s="218">
        <v>0.33452999999999999</v>
      </c>
      <c r="E599" s="218" t="s">
        <v>3624</v>
      </c>
      <c r="F599" t="s">
        <v>3059</v>
      </c>
    </row>
    <row r="600" spans="1:7">
      <c r="A600" s="224">
        <f t="shared" si="10"/>
        <v>599</v>
      </c>
      <c r="B600" t="s">
        <v>1345</v>
      </c>
      <c r="C600" s="224" t="s">
        <v>5068</v>
      </c>
      <c r="D600" s="218">
        <v>0.31879000000000002</v>
      </c>
      <c r="E600" s="218" t="s">
        <v>3624</v>
      </c>
      <c r="F600" t="s">
        <v>3059</v>
      </c>
    </row>
    <row r="601" spans="1:7">
      <c r="A601" s="224">
        <f t="shared" si="10"/>
        <v>600</v>
      </c>
      <c r="B601" t="s">
        <v>1345</v>
      </c>
      <c r="C601" s="224" t="s">
        <v>5069</v>
      </c>
      <c r="D601" s="224">
        <v>0.24682999999999999</v>
      </c>
      <c r="E601" s="224" t="s">
        <v>3624</v>
      </c>
      <c r="F601" t="s">
        <v>3059</v>
      </c>
    </row>
    <row r="602" spans="1:7">
      <c r="A602" s="224">
        <f t="shared" si="10"/>
        <v>601</v>
      </c>
      <c r="B602" t="s">
        <v>1345</v>
      </c>
      <c r="C602" s="224" t="s">
        <v>5070</v>
      </c>
      <c r="D602" s="224">
        <v>0.26602999999999999</v>
      </c>
      <c r="E602" s="224" t="s">
        <v>3624</v>
      </c>
      <c r="F602" t="s">
        <v>3059</v>
      </c>
    </row>
    <row r="603" spans="1:7">
      <c r="A603" s="224">
        <f t="shared" si="10"/>
        <v>602</v>
      </c>
      <c r="B603" t="s">
        <v>1345</v>
      </c>
      <c r="C603" s="224" t="s">
        <v>5111</v>
      </c>
      <c r="D603" s="218">
        <v>0.25642999999999999</v>
      </c>
      <c r="E603" s="218" t="s">
        <v>3624</v>
      </c>
      <c r="F603" t="s">
        <v>3059</v>
      </c>
    </row>
    <row r="604" spans="1:7">
      <c r="A604" s="224">
        <f t="shared" si="10"/>
        <v>603</v>
      </c>
      <c r="B604" t="s">
        <v>1345</v>
      </c>
      <c r="C604" s="224" t="s">
        <v>5048</v>
      </c>
      <c r="D604" s="224">
        <v>0.50153800000000004</v>
      </c>
      <c r="E604" s="224" t="s">
        <v>3624</v>
      </c>
      <c r="F604" t="s">
        <v>3613</v>
      </c>
    </row>
    <row r="605" spans="1:7">
      <c r="A605" s="224">
        <f t="shared" si="10"/>
        <v>604</v>
      </c>
      <c r="B605" t="s">
        <v>1345</v>
      </c>
      <c r="C605" s="224" t="s">
        <v>5049</v>
      </c>
      <c r="D605" s="228">
        <v>1.0593589743589744</v>
      </c>
      <c r="E605" t="s">
        <v>3624</v>
      </c>
      <c r="F605" t="s">
        <v>3613</v>
      </c>
    </row>
    <row r="606" spans="1:7">
      <c r="A606" s="224">
        <f t="shared" si="10"/>
        <v>605</v>
      </c>
      <c r="B606" t="s">
        <v>1345</v>
      </c>
      <c r="C606" s="224" t="s">
        <v>5050</v>
      </c>
      <c r="D606" s="228">
        <v>0.95334146341463433</v>
      </c>
      <c r="E606" t="s">
        <v>3624</v>
      </c>
      <c r="F606" t="s">
        <v>3613</v>
      </c>
    </row>
    <row r="607" spans="1:7">
      <c r="A607" s="224">
        <f t="shared" si="10"/>
        <v>606</v>
      </c>
      <c r="B607" t="s">
        <v>1345</v>
      </c>
      <c r="C607" s="224" t="s">
        <v>5051</v>
      </c>
      <c r="D607" s="279">
        <v>0.42777192982456141</v>
      </c>
      <c r="E607" t="s">
        <v>3624</v>
      </c>
      <c r="F607" t="s">
        <v>3613</v>
      </c>
    </row>
    <row r="608" spans="1:7">
      <c r="A608" s="224">
        <f t="shared" si="10"/>
        <v>607</v>
      </c>
      <c r="B608" t="s">
        <v>1345</v>
      </c>
      <c r="C608" s="224" t="s">
        <v>5052</v>
      </c>
      <c r="D608" s="228">
        <v>0.83002631578947361</v>
      </c>
      <c r="E608" t="s">
        <v>3624</v>
      </c>
      <c r="F608" t="s">
        <v>3613</v>
      </c>
    </row>
    <row r="609" spans="1:7">
      <c r="A609" s="224">
        <f t="shared" si="10"/>
        <v>608</v>
      </c>
      <c r="B609" t="s">
        <v>1345</v>
      </c>
      <c r="C609" s="224" t="s">
        <v>5053</v>
      </c>
      <c r="D609" s="307">
        <v>6.7787878787878786E-2</v>
      </c>
      <c r="E609" t="s">
        <v>3624</v>
      </c>
      <c r="F609" t="s">
        <v>3613</v>
      </c>
    </row>
    <row r="610" spans="1:7">
      <c r="A610" s="224">
        <f t="shared" si="10"/>
        <v>609</v>
      </c>
      <c r="B610" t="s">
        <v>1345</v>
      </c>
      <c r="C610" s="224" t="s">
        <v>5054</v>
      </c>
      <c r="D610" s="7">
        <v>6.7810000000000009E-2</v>
      </c>
      <c r="E610" t="s">
        <v>3624</v>
      </c>
      <c r="F610" t="s">
        <v>3613</v>
      </c>
    </row>
    <row r="611" spans="1:7">
      <c r="A611" s="224">
        <f t="shared" si="10"/>
        <v>610</v>
      </c>
      <c r="B611" t="s">
        <v>1345</v>
      </c>
      <c r="C611" s="224" t="s">
        <v>5055</v>
      </c>
      <c r="D611" s="356">
        <v>1.0690000000000002E-2</v>
      </c>
      <c r="E611" t="s">
        <v>3624</v>
      </c>
      <c r="F611" t="s">
        <v>3613</v>
      </c>
    </row>
    <row r="612" spans="1:7">
      <c r="A612" s="224">
        <f t="shared" si="10"/>
        <v>611</v>
      </c>
      <c r="B612" t="s">
        <v>1345</v>
      </c>
      <c r="C612" s="224" t="s">
        <v>5056</v>
      </c>
      <c r="D612" s="356">
        <v>6.1799999999999997E-3</v>
      </c>
      <c r="E612" t="s">
        <v>3624</v>
      </c>
      <c r="F612" t="s">
        <v>3613</v>
      </c>
    </row>
    <row r="613" spans="1:7">
      <c r="A613" s="224">
        <f t="shared" si="10"/>
        <v>612</v>
      </c>
      <c r="B613" t="s">
        <v>1345</v>
      </c>
      <c r="C613" s="224" t="s">
        <v>5057</v>
      </c>
      <c r="D613" s="358">
        <v>2.7000000000000001E-3</v>
      </c>
      <c r="E613" t="s">
        <v>3624</v>
      </c>
      <c r="F613" t="s">
        <v>3613</v>
      </c>
    </row>
    <row r="614" spans="1:7">
      <c r="A614" s="224">
        <f t="shared" si="10"/>
        <v>613</v>
      </c>
      <c r="B614" t="s">
        <v>1345</v>
      </c>
      <c r="C614" s="224" t="s">
        <v>5058</v>
      </c>
      <c r="D614" s="358">
        <v>2.614E-2</v>
      </c>
      <c r="E614" t="s">
        <v>3624</v>
      </c>
      <c r="F614" t="s">
        <v>3613</v>
      </c>
    </row>
    <row r="615" spans="1:7">
      <c r="A615" s="224">
        <f t="shared" si="10"/>
        <v>614</v>
      </c>
      <c r="B615" t="s">
        <v>1345</v>
      </c>
      <c r="C615" s="224" t="s">
        <v>5059</v>
      </c>
      <c r="D615" s="358">
        <v>2.614E-2</v>
      </c>
      <c r="E615" t="s">
        <v>3624</v>
      </c>
      <c r="F615" t="s">
        <v>3613</v>
      </c>
    </row>
    <row r="616" spans="1:7">
      <c r="A616" s="224">
        <f t="shared" si="10"/>
        <v>615</v>
      </c>
      <c r="B616" t="s">
        <v>1345</v>
      </c>
      <c r="C616" s="224" t="s">
        <v>5060</v>
      </c>
      <c r="D616" s="338">
        <v>0.19991999999999999</v>
      </c>
      <c r="E616" t="s">
        <v>3624</v>
      </c>
      <c r="F616" t="s">
        <v>3613</v>
      </c>
    </row>
    <row r="617" spans="1:7">
      <c r="A617" s="224">
        <f t="shared" si="10"/>
        <v>616</v>
      </c>
      <c r="B617" t="s">
        <v>1345</v>
      </c>
      <c r="C617" s="224" t="s">
        <v>5042</v>
      </c>
      <c r="D617" s="357">
        <v>0.29199999999999998</v>
      </c>
      <c r="E617" t="s">
        <v>3624</v>
      </c>
      <c r="F617" t="s">
        <v>3613</v>
      </c>
    </row>
    <row r="618" spans="1:7">
      <c r="A618" s="224">
        <f t="shared" si="10"/>
        <v>617</v>
      </c>
      <c r="B618" t="s">
        <v>1345</v>
      </c>
      <c r="C618" s="224" t="s">
        <v>5043</v>
      </c>
      <c r="D618" s="357">
        <v>0.24399999999999999</v>
      </c>
      <c r="E618" t="s">
        <v>3624</v>
      </c>
      <c r="F618" t="s">
        <v>3613</v>
      </c>
    </row>
    <row r="619" spans="1:7">
      <c r="A619" s="224">
        <f t="shared" si="10"/>
        <v>618</v>
      </c>
      <c r="B619" t="s">
        <v>1345</v>
      </c>
      <c r="C619" s="224" t="s">
        <v>5044</v>
      </c>
      <c r="D619" s="357">
        <v>0.17399999999999999</v>
      </c>
      <c r="E619" t="s">
        <v>3624</v>
      </c>
      <c r="F619" t="s">
        <v>3613</v>
      </c>
    </row>
    <row r="620" spans="1:7">
      <c r="A620" s="224">
        <f t="shared" si="10"/>
        <v>619</v>
      </c>
      <c r="B620" t="s">
        <v>1345</v>
      </c>
      <c r="C620" s="224" t="s">
        <v>5045</v>
      </c>
      <c r="D620" s="357">
        <v>0.13121140142517818</v>
      </c>
      <c r="E620" t="s">
        <v>3624</v>
      </c>
      <c r="F620" t="s">
        <v>3613</v>
      </c>
    </row>
    <row r="621" spans="1:7">
      <c r="A621" s="224">
        <f t="shared" si="10"/>
        <v>620</v>
      </c>
      <c r="B621" t="s">
        <v>1345</v>
      </c>
      <c r="C621" s="224" t="s">
        <v>5046</v>
      </c>
      <c r="D621" s="357">
        <v>0.13110824742268043</v>
      </c>
      <c r="E621" t="s">
        <v>3624</v>
      </c>
      <c r="F621" t="s">
        <v>3613</v>
      </c>
    </row>
    <row r="622" spans="1:7">
      <c r="A622" s="224">
        <f t="shared" si="10"/>
        <v>621</v>
      </c>
      <c r="B622" t="s">
        <v>1345</v>
      </c>
      <c r="C622" s="224" t="s">
        <v>5047</v>
      </c>
      <c r="D622" s="357">
        <v>4.7499999999999999E-3</v>
      </c>
      <c r="E622" t="s">
        <v>3624</v>
      </c>
      <c r="F622" t="s">
        <v>3613</v>
      </c>
    </row>
    <row r="623" spans="1:7">
      <c r="A623" s="224">
        <f t="shared" si="10"/>
        <v>622</v>
      </c>
      <c r="B623" t="s">
        <v>1345</v>
      </c>
      <c r="C623" s="224" t="s">
        <v>5094</v>
      </c>
      <c r="D623" s="218">
        <v>0.9475755845210273</v>
      </c>
      <c r="E623" s="218" t="s">
        <v>3624</v>
      </c>
      <c r="F623" t="s">
        <v>3059</v>
      </c>
      <c r="G623" t="s">
        <v>5112</v>
      </c>
    </row>
    <row r="624" spans="1:7">
      <c r="A624" s="224">
        <f t="shared" si="10"/>
        <v>623</v>
      </c>
      <c r="B624" t="s">
        <v>1345</v>
      </c>
      <c r="C624" s="224" t="s">
        <v>5095</v>
      </c>
      <c r="D624" s="218">
        <v>0.42777192982456141</v>
      </c>
      <c r="E624" s="218" t="s">
        <v>3624</v>
      </c>
      <c r="F624" t="s">
        <v>3059</v>
      </c>
      <c r="G624" t="s">
        <v>5112</v>
      </c>
    </row>
    <row r="625" spans="1:7">
      <c r="A625" s="224">
        <f t="shared" si="10"/>
        <v>624</v>
      </c>
      <c r="B625" t="s">
        <v>1345</v>
      </c>
      <c r="C625" s="224" t="s">
        <v>5096</v>
      </c>
      <c r="D625" s="218">
        <v>6.7787878787878786E-2</v>
      </c>
      <c r="E625" s="218" t="s">
        <v>3624</v>
      </c>
      <c r="F625" t="s">
        <v>3059</v>
      </c>
      <c r="G625" t="s">
        <v>5112</v>
      </c>
    </row>
    <row r="626" spans="1:7">
      <c r="A626" s="224">
        <f t="shared" si="10"/>
        <v>625</v>
      </c>
      <c r="B626" t="s">
        <v>1345</v>
      </c>
      <c r="C626" s="224" t="s">
        <v>5097</v>
      </c>
      <c r="D626" s="218">
        <v>6.7810000000000009E-2</v>
      </c>
      <c r="E626" s="218" t="s">
        <v>3624</v>
      </c>
      <c r="F626" t="s">
        <v>3059</v>
      </c>
      <c r="G626" t="s">
        <v>5112</v>
      </c>
    </row>
    <row r="627" spans="1:7">
      <c r="A627" s="224">
        <f t="shared" si="10"/>
        <v>626</v>
      </c>
      <c r="B627" t="s">
        <v>1345</v>
      </c>
      <c r="C627" s="224" t="s">
        <v>5098</v>
      </c>
      <c r="D627" s="218">
        <v>8.4350000000000015E-3</v>
      </c>
      <c r="E627" s="218" t="s">
        <v>3624</v>
      </c>
      <c r="F627" t="s">
        <v>3059</v>
      </c>
      <c r="G627" t="s">
        <v>5112</v>
      </c>
    </row>
    <row r="628" spans="1:7">
      <c r="A628" s="224">
        <f t="shared" si="10"/>
        <v>627</v>
      </c>
      <c r="B628" t="s">
        <v>1345</v>
      </c>
      <c r="C628" s="224" t="s">
        <v>5099</v>
      </c>
      <c r="D628" s="218">
        <v>1.8326666666666668E-2</v>
      </c>
      <c r="E628" s="218" t="s">
        <v>3624</v>
      </c>
      <c r="F628" t="s">
        <v>3059</v>
      </c>
      <c r="G628" t="s">
        <v>5112</v>
      </c>
    </row>
    <row r="629" spans="1:7">
      <c r="A629" s="224">
        <f t="shared" si="10"/>
        <v>628</v>
      </c>
      <c r="B629" t="s">
        <v>1345</v>
      </c>
      <c r="C629" s="224" t="s">
        <v>5100</v>
      </c>
      <c r="D629" s="218">
        <v>0.19991999999999999</v>
      </c>
      <c r="E629" s="218" t="s">
        <v>3624</v>
      </c>
      <c r="F629" t="s">
        <v>3059</v>
      </c>
      <c r="G629" t="s">
        <v>5112</v>
      </c>
    </row>
    <row r="630" spans="1:7">
      <c r="A630" s="224">
        <f t="shared" si="10"/>
        <v>629</v>
      </c>
      <c r="B630" t="s">
        <v>1345</v>
      </c>
      <c r="C630" s="224" t="s">
        <v>5101</v>
      </c>
      <c r="D630" s="218">
        <v>0.1628449414746431</v>
      </c>
      <c r="E630" s="218" t="s">
        <v>3624</v>
      </c>
      <c r="F630" t="s">
        <v>3059</v>
      </c>
      <c r="G630" t="s">
        <v>5112</v>
      </c>
    </row>
    <row r="631" spans="1:7">
      <c r="A631" s="224">
        <f t="shared" si="10"/>
        <v>630</v>
      </c>
      <c r="B631" t="s">
        <v>1345</v>
      </c>
      <c r="C631" s="224" t="s">
        <v>5071</v>
      </c>
      <c r="D631" s="224">
        <v>0.28217999999999999</v>
      </c>
      <c r="E631" s="224" t="s">
        <v>3624</v>
      </c>
      <c r="F631" t="s">
        <v>3613</v>
      </c>
    </row>
    <row r="632" spans="1:7">
      <c r="A632" s="224">
        <f t="shared" si="10"/>
        <v>631</v>
      </c>
      <c r="B632" t="s">
        <v>1345</v>
      </c>
      <c r="C632" s="224" t="s">
        <v>5072</v>
      </c>
      <c r="D632" s="359">
        <v>0.31792999999999999</v>
      </c>
      <c r="E632" t="s">
        <v>3624</v>
      </c>
      <c r="F632" t="s">
        <v>3613</v>
      </c>
    </row>
    <row r="633" spans="1:7">
      <c r="A633" s="224">
        <f t="shared" si="10"/>
        <v>632</v>
      </c>
      <c r="B633" t="s">
        <v>1345</v>
      </c>
      <c r="C633" s="224" t="s">
        <v>5073</v>
      </c>
      <c r="D633" s="282">
        <v>0.24682999999999999</v>
      </c>
      <c r="E633" t="s">
        <v>3624</v>
      </c>
      <c r="F633" t="s">
        <v>3613</v>
      </c>
    </row>
    <row r="634" spans="1:7">
      <c r="A634" s="224">
        <f t="shared" si="10"/>
        <v>633</v>
      </c>
      <c r="B634" t="s">
        <v>1345</v>
      </c>
      <c r="C634" s="224" t="s">
        <v>5074</v>
      </c>
      <c r="D634" s="360">
        <v>0.40100999999999998</v>
      </c>
      <c r="E634" t="s">
        <v>3624</v>
      </c>
      <c r="F634" t="s">
        <v>3613</v>
      </c>
    </row>
    <row r="635" spans="1:7">
      <c r="A635" s="224">
        <f t="shared" si="10"/>
        <v>634</v>
      </c>
      <c r="B635" t="s">
        <v>1345</v>
      </c>
      <c r="C635" s="224" t="s">
        <v>5075</v>
      </c>
      <c r="D635" s="360">
        <v>0.42791000000000001</v>
      </c>
      <c r="E635" t="s">
        <v>3624</v>
      </c>
      <c r="F635" t="s">
        <v>3613</v>
      </c>
    </row>
    <row r="636" spans="1:7">
      <c r="A636" s="224">
        <f t="shared" si="10"/>
        <v>635</v>
      </c>
      <c r="B636" t="s">
        <v>1345</v>
      </c>
      <c r="C636" s="224" t="s">
        <v>5076</v>
      </c>
      <c r="D636" s="280">
        <v>0.3145</v>
      </c>
      <c r="E636" t="s">
        <v>3624</v>
      </c>
      <c r="F636" t="s">
        <v>3613</v>
      </c>
    </row>
    <row r="637" spans="1:7">
      <c r="A637" s="224">
        <f t="shared" si="10"/>
        <v>636</v>
      </c>
      <c r="B637" t="s">
        <v>1345</v>
      </c>
      <c r="C637" s="224" t="s">
        <v>5077</v>
      </c>
      <c r="D637" s="309">
        <v>0.60497000000000001</v>
      </c>
      <c r="E637" t="s">
        <v>3624</v>
      </c>
      <c r="F637" t="s">
        <v>3613</v>
      </c>
    </row>
    <row r="638" spans="1:7">
      <c r="A638" s="224">
        <f t="shared" si="10"/>
        <v>637</v>
      </c>
      <c r="B638" t="s">
        <v>1345</v>
      </c>
      <c r="C638" s="224" t="s">
        <v>5078</v>
      </c>
      <c r="D638" s="7">
        <v>2.1000000000000001E-2</v>
      </c>
      <c r="E638" t="s">
        <v>3624</v>
      </c>
      <c r="F638" t="s">
        <v>3613</v>
      </c>
    </row>
    <row r="639" spans="1:7">
      <c r="A639" s="224">
        <f t="shared" si="10"/>
        <v>638</v>
      </c>
      <c r="B639" t="s">
        <v>1345</v>
      </c>
      <c r="C639" s="224" t="s">
        <v>5079</v>
      </c>
      <c r="D639" s="269">
        <v>2.1999999999999999E-2</v>
      </c>
      <c r="E639" t="s">
        <v>3624</v>
      </c>
      <c r="F639" t="s">
        <v>3613</v>
      </c>
    </row>
    <row r="640" spans="1:7">
      <c r="A640" s="224">
        <f t="shared" si="10"/>
        <v>639</v>
      </c>
      <c r="B640" t="s">
        <v>1345</v>
      </c>
      <c r="C640" s="224" t="s">
        <v>5080</v>
      </c>
      <c r="D640" s="269">
        <v>3.2000000000000001E-2</v>
      </c>
      <c r="E640" t="s">
        <v>3624</v>
      </c>
      <c r="F640" t="s">
        <v>3613</v>
      </c>
    </row>
    <row r="641" spans="1:7">
      <c r="A641" s="224">
        <f t="shared" si="10"/>
        <v>640</v>
      </c>
      <c r="B641" t="s">
        <v>1345</v>
      </c>
      <c r="C641" s="224" t="s">
        <v>5081</v>
      </c>
      <c r="D641" s="269">
        <v>9.9000000000000005E-2</v>
      </c>
      <c r="E641" t="s">
        <v>3624</v>
      </c>
      <c r="F641" t="s">
        <v>3613</v>
      </c>
    </row>
    <row r="642" spans="1:7">
      <c r="A642" s="224">
        <f t="shared" si="10"/>
        <v>641</v>
      </c>
      <c r="B642" t="s">
        <v>1345</v>
      </c>
      <c r="C642" s="224" t="s">
        <v>5082</v>
      </c>
      <c r="D642" s="269">
        <v>0.11899999999999999</v>
      </c>
      <c r="E642" t="s">
        <v>3624</v>
      </c>
      <c r="F642" t="s">
        <v>3613</v>
      </c>
    </row>
    <row r="643" spans="1:7">
      <c r="A643" s="224">
        <f t="shared" si="10"/>
        <v>642</v>
      </c>
      <c r="B643" t="s">
        <v>1345</v>
      </c>
      <c r="C643" s="224" t="s">
        <v>5083</v>
      </c>
      <c r="D643" s="269">
        <v>0.113</v>
      </c>
      <c r="E643" t="s">
        <v>3624</v>
      </c>
      <c r="F643" t="s">
        <v>3613</v>
      </c>
    </row>
    <row r="644" spans="1:7">
      <c r="A644" s="224">
        <f t="shared" si="10"/>
        <v>643</v>
      </c>
      <c r="B644" t="s">
        <v>1345</v>
      </c>
      <c r="C644" s="224" t="s">
        <v>5084</v>
      </c>
      <c r="D644" s="269">
        <v>3.5000000000000003E-2</v>
      </c>
      <c r="E644" t="s">
        <v>3624</v>
      </c>
      <c r="F644" t="s">
        <v>3613</v>
      </c>
    </row>
    <row r="645" spans="1:7">
      <c r="A645" s="224">
        <f t="shared" si="10"/>
        <v>644</v>
      </c>
      <c r="B645" t="s">
        <v>1345</v>
      </c>
      <c r="C645" s="224" t="s">
        <v>5085</v>
      </c>
      <c r="D645" s="269">
        <v>3.6999999999999998E-2</v>
      </c>
      <c r="E645" t="s">
        <v>3624</v>
      </c>
      <c r="F645" t="s">
        <v>3613</v>
      </c>
    </row>
    <row r="646" spans="1:7">
      <c r="A646" s="224">
        <f t="shared" si="10"/>
        <v>645</v>
      </c>
      <c r="B646" t="s">
        <v>1345</v>
      </c>
      <c r="C646" s="224" t="s">
        <v>5086</v>
      </c>
      <c r="D646" s="269">
        <v>1E-3</v>
      </c>
      <c r="E646" t="s">
        <v>3624</v>
      </c>
      <c r="F646" t="s">
        <v>3613</v>
      </c>
    </row>
    <row r="647" spans="1:7">
      <c r="A647" s="224">
        <f t="shared" si="10"/>
        <v>646</v>
      </c>
      <c r="B647" t="s">
        <v>1345</v>
      </c>
      <c r="C647" s="224" t="s">
        <v>5087</v>
      </c>
      <c r="D647" s="279">
        <v>2.3E-2</v>
      </c>
      <c r="E647" t="s">
        <v>3624</v>
      </c>
      <c r="F647" t="s">
        <v>3613</v>
      </c>
    </row>
    <row r="648" spans="1:7">
      <c r="A648" s="224">
        <f t="shared" si="10"/>
        <v>647</v>
      </c>
      <c r="B648" t="s">
        <v>1345</v>
      </c>
      <c r="C648" s="224" t="s">
        <v>5088</v>
      </c>
      <c r="D648" s="356">
        <v>0.19500000000000001</v>
      </c>
      <c r="E648" t="s">
        <v>3624</v>
      </c>
      <c r="F648" t="s">
        <v>3613</v>
      </c>
    </row>
    <row r="649" spans="1:7">
      <c r="A649" s="224">
        <f t="shared" si="10"/>
        <v>648</v>
      </c>
      <c r="B649" t="s">
        <v>1345</v>
      </c>
      <c r="C649" s="224" t="s">
        <v>5089</v>
      </c>
      <c r="D649" s="356">
        <v>3.6999999999999998E-2</v>
      </c>
      <c r="E649" t="s">
        <v>3624</v>
      </c>
      <c r="F649" t="s">
        <v>3613</v>
      </c>
    </row>
    <row r="650" spans="1:7">
      <c r="A650" s="224">
        <f t="shared" si="10"/>
        <v>649</v>
      </c>
      <c r="B650" t="s">
        <v>1345</v>
      </c>
      <c r="C650" s="224" t="s">
        <v>5102</v>
      </c>
      <c r="D650" s="218">
        <v>0.31792999999999999</v>
      </c>
      <c r="E650" s="218" t="s">
        <v>3624</v>
      </c>
      <c r="F650" t="s">
        <v>3059</v>
      </c>
      <c r="G650" t="s">
        <v>5112</v>
      </c>
    </row>
    <row r="651" spans="1:7">
      <c r="A651" s="224">
        <f t="shared" si="10"/>
        <v>650</v>
      </c>
      <c r="B651" t="s">
        <v>1345</v>
      </c>
      <c r="C651" s="224" t="s">
        <v>5103</v>
      </c>
      <c r="D651" s="218">
        <v>0.24682999999999999</v>
      </c>
      <c r="E651" s="218" t="s">
        <v>3624</v>
      </c>
      <c r="F651" t="s">
        <v>3059</v>
      </c>
      <c r="G651" t="s">
        <v>5112</v>
      </c>
    </row>
    <row r="652" spans="1:7">
      <c r="A652" s="224">
        <f t="shared" si="10"/>
        <v>651</v>
      </c>
      <c r="B652" t="s">
        <v>1345</v>
      </c>
      <c r="C652" s="224" t="s">
        <v>5104</v>
      </c>
      <c r="D652" s="218">
        <v>0.41446</v>
      </c>
      <c r="E652" s="218" t="s">
        <v>3624</v>
      </c>
      <c r="F652" t="s">
        <v>3059</v>
      </c>
      <c r="G652" t="s">
        <v>5112</v>
      </c>
    </row>
    <row r="653" spans="1:7">
      <c r="A653" s="224">
        <f t="shared" ref="A653:A716" si="11">ROW(652:652)</f>
        <v>652</v>
      </c>
      <c r="B653" t="s">
        <v>1345</v>
      </c>
      <c r="C653" s="224" t="s">
        <v>5105</v>
      </c>
      <c r="D653" s="218">
        <v>0.3145</v>
      </c>
      <c r="E653" s="218" t="s">
        <v>3624</v>
      </c>
      <c r="F653" t="s">
        <v>3059</v>
      </c>
      <c r="G653" t="s">
        <v>5112</v>
      </c>
    </row>
    <row r="654" spans="1:7">
      <c r="A654" s="224">
        <f t="shared" si="11"/>
        <v>653</v>
      </c>
      <c r="B654" t="s">
        <v>1345</v>
      </c>
      <c r="C654" s="224" t="s">
        <v>5106</v>
      </c>
      <c r="D654" s="218">
        <v>0.60497000000000001</v>
      </c>
      <c r="E654" s="218" t="s">
        <v>3624</v>
      </c>
      <c r="F654" t="s">
        <v>3059</v>
      </c>
      <c r="G654" t="s">
        <v>5112</v>
      </c>
    </row>
    <row r="655" spans="1:7">
      <c r="A655" s="224">
        <f t="shared" si="11"/>
        <v>654</v>
      </c>
      <c r="B655" t="s">
        <v>1345</v>
      </c>
      <c r="C655" s="224" t="s">
        <v>5107</v>
      </c>
      <c r="D655" s="218">
        <v>2.1000000000000001E-2</v>
      </c>
      <c r="E655" s="218" t="s">
        <v>3624</v>
      </c>
      <c r="F655" t="s">
        <v>3059</v>
      </c>
      <c r="G655" t="s">
        <v>5112</v>
      </c>
    </row>
    <row r="656" spans="1:7">
      <c r="A656" s="224">
        <f t="shared" si="11"/>
        <v>655</v>
      </c>
      <c r="B656" t="s">
        <v>1345</v>
      </c>
      <c r="C656" s="224" t="s">
        <v>5108</v>
      </c>
      <c r="D656" s="218">
        <v>5.7250000000000002E-2</v>
      </c>
      <c r="E656" s="218" t="s">
        <v>3624</v>
      </c>
      <c r="F656" t="s">
        <v>3059</v>
      </c>
      <c r="G656" t="s">
        <v>5112</v>
      </c>
    </row>
    <row r="657" spans="1:7">
      <c r="A657" s="224">
        <f t="shared" si="11"/>
        <v>656</v>
      </c>
      <c r="B657" t="s">
        <v>1345</v>
      </c>
      <c r="C657" s="224" t="s">
        <v>5109</v>
      </c>
      <c r="D657" s="218">
        <v>2.3E-2</v>
      </c>
      <c r="E657" s="218" t="s">
        <v>3624</v>
      </c>
      <c r="F657" t="s">
        <v>3059</v>
      </c>
      <c r="G657" t="s">
        <v>5112</v>
      </c>
    </row>
    <row r="658" spans="1:7">
      <c r="A658" s="224">
        <f t="shared" si="11"/>
        <v>657</v>
      </c>
      <c r="B658" t="s">
        <v>1345</v>
      </c>
      <c r="C658" s="224" t="s">
        <v>5110</v>
      </c>
      <c r="D658" s="218">
        <v>0.11600000000000001</v>
      </c>
      <c r="E658" s="218" t="s">
        <v>3624</v>
      </c>
      <c r="F658" t="s">
        <v>3059</v>
      </c>
      <c r="G658" t="s">
        <v>5112</v>
      </c>
    </row>
    <row r="659" spans="1:7">
      <c r="A659" s="224">
        <f t="shared" si="11"/>
        <v>658</v>
      </c>
      <c r="B659" t="s">
        <v>1345</v>
      </c>
      <c r="C659" t="s">
        <v>3619</v>
      </c>
      <c r="D659">
        <v>0.08</v>
      </c>
      <c r="E659" t="s">
        <v>3614</v>
      </c>
      <c r="F659" t="s">
        <v>3615</v>
      </c>
    </row>
    <row r="660" spans="1:7">
      <c r="A660" s="224">
        <f t="shared" si="11"/>
        <v>659</v>
      </c>
      <c r="B660" s="3" t="s">
        <v>1345</v>
      </c>
      <c r="C660" t="s">
        <v>3618</v>
      </c>
      <c r="D660">
        <v>0.03</v>
      </c>
      <c r="E660" t="s">
        <v>3614</v>
      </c>
      <c r="F660" t="s">
        <v>3615</v>
      </c>
    </row>
    <row r="661" spans="1:7">
      <c r="A661" s="224">
        <f t="shared" si="11"/>
        <v>660</v>
      </c>
      <c r="B661" s="3" t="s">
        <v>1345</v>
      </c>
      <c r="C661" t="s">
        <v>3617</v>
      </c>
      <c r="D661">
        <v>0.05</v>
      </c>
      <c r="E661" t="s">
        <v>3614</v>
      </c>
      <c r="F661" t="s">
        <v>3615</v>
      </c>
    </row>
    <row r="662" spans="1:7">
      <c r="A662" s="224">
        <f t="shared" si="11"/>
        <v>661</v>
      </c>
      <c r="B662" s="3" t="s">
        <v>1345</v>
      </c>
      <c r="C662" t="s">
        <v>3616</v>
      </c>
      <c r="D662">
        <v>0.27</v>
      </c>
      <c r="E662" t="s">
        <v>3614</v>
      </c>
      <c r="F662" t="s">
        <v>3615</v>
      </c>
    </row>
    <row r="663" spans="1:7">
      <c r="A663" s="224">
        <f t="shared" si="11"/>
        <v>662</v>
      </c>
      <c r="B663" s="3" t="s">
        <v>1345</v>
      </c>
      <c r="C663" t="s">
        <v>3620</v>
      </c>
      <c r="D663">
        <v>280</v>
      </c>
      <c r="E663" t="s">
        <v>3621</v>
      </c>
      <c r="F663" t="s">
        <v>3615</v>
      </c>
    </row>
    <row r="664" spans="1:7">
      <c r="A664" s="224">
        <f t="shared" si="11"/>
        <v>663</v>
      </c>
      <c r="B664" s="3" t="s">
        <v>1345</v>
      </c>
      <c r="C664" t="s">
        <v>3622</v>
      </c>
      <c r="D664">
        <v>190</v>
      </c>
      <c r="E664" t="s">
        <v>3621</v>
      </c>
      <c r="F664" t="s">
        <v>3615</v>
      </c>
    </row>
    <row r="665" spans="1:7">
      <c r="A665" s="224">
        <f t="shared" si="11"/>
        <v>664</v>
      </c>
      <c r="B665" s="3" t="s">
        <v>1345</v>
      </c>
      <c r="C665" t="s">
        <v>3623</v>
      </c>
      <c r="D665">
        <v>0.40100000000000002</v>
      </c>
      <c r="E665" t="s">
        <v>3624</v>
      </c>
      <c r="F665" t="s">
        <v>3615</v>
      </c>
    </row>
    <row r="666" spans="1:7">
      <c r="A666" s="224">
        <f t="shared" si="11"/>
        <v>665</v>
      </c>
      <c r="B666" s="3" t="s">
        <v>1345</v>
      </c>
      <c r="C666" t="s">
        <v>3625</v>
      </c>
      <c r="D666">
        <v>0.50800000000000001</v>
      </c>
      <c r="E666" t="s">
        <v>3624</v>
      </c>
      <c r="F666" t="s">
        <v>3615</v>
      </c>
    </row>
    <row r="667" spans="1:7">
      <c r="A667" s="224">
        <f t="shared" si="11"/>
        <v>666</v>
      </c>
      <c r="B667" s="3" t="s">
        <v>1345</v>
      </c>
      <c r="C667" t="s">
        <v>3626</v>
      </c>
      <c r="D667">
        <v>0.39</v>
      </c>
      <c r="E667" t="s">
        <v>3624</v>
      </c>
      <c r="F667" t="s">
        <v>3615</v>
      </c>
    </row>
    <row r="668" spans="1:7">
      <c r="A668" s="224">
        <f t="shared" si="11"/>
        <v>667</v>
      </c>
      <c r="B668" s="3" t="s">
        <v>1345</v>
      </c>
      <c r="C668" t="s">
        <v>3627</v>
      </c>
      <c r="D668">
        <v>3.17</v>
      </c>
      <c r="E668" t="s">
        <v>3606</v>
      </c>
      <c r="F668" t="s">
        <v>3615</v>
      </c>
    </row>
    <row r="669" spans="1:7">
      <c r="A669" s="224">
        <f t="shared" si="11"/>
        <v>668</v>
      </c>
      <c r="B669" s="3" t="s">
        <v>1345</v>
      </c>
      <c r="C669" t="s">
        <v>3628</v>
      </c>
      <c r="D669">
        <v>2</v>
      </c>
      <c r="E669" t="s">
        <v>3604</v>
      </c>
      <c r="F669" t="s">
        <v>3615</v>
      </c>
    </row>
    <row r="670" spans="1:7">
      <c r="A670" s="224">
        <f t="shared" si="11"/>
        <v>669</v>
      </c>
      <c r="B670" s="3" t="s">
        <v>1345</v>
      </c>
      <c r="C670" t="s">
        <v>3629</v>
      </c>
      <c r="D670">
        <v>0.22</v>
      </c>
      <c r="E670" t="s">
        <v>3624</v>
      </c>
      <c r="F670" t="s">
        <v>3615</v>
      </c>
    </row>
    <row r="671" spans="1:7">
      <c r="A671" s="224">
        <f t="shared" si="11"/>
        <v>670</v>
      </c>
      <c r="B671" s="3" t="s">
        <v>1345</v>
      </c>
      <c r="C671" t="s">
        <v>3630</v>
      </c>
      <c r="D671">
        <v>2.83</v>
      </c>
      <c r="E671" t="s">
        <v>3633</v>
      </c>
      <c r="F671" t="s">
        <v>3615</v>
      </c>
    </row>
    <row r="672" spans="1:7">
      <c r="A672" s="224">
        <f t="shared" si="11"/>
        <v>671</v>
      </c>
      <c r="B672" s="3" t="s">
        <v>1345</v>
      </c>
      <c r="C672" t="s">
        <v>3629</v>
      </c>
      <c r="D672">
        <v>0.34</v>
      </c>
      <c r="E672" t="s">
        <v>3624</v>
      </c>
      <c r="F672" t="s">
        <v>3615</v>
      </c>
    </row>
    <row r="673" spans="1:7">
      <c r="A673" s="224">
        <f t="shared" si="11"/>
        <v>672</v>
      </c>
      <c r="B673" s="3" t="s">
        <v>1345</v>
      </c>
      <c r="C673" t="s">
        <v>3631</v>
      </c>
      <c r="D673">
        <v>2.65</v>
      </c>
      <c r="E673" t="s">
        <v>3633</v>
      </c>
      <c r="F673" t="s">
        <v>3615</v>
      </c>
    </row>
    <row r="674" spans="1:7">
      <c r="A674" s="224">
        <f t="shared" si="11"/>
        <v>673</v>
      </c>
      <c r="B674" s="3" t="s">
        <v>1345</v>
      </c>
      <c r="C674" t="s">
        <v>3632</v>
      </c>
      <c r="D674">
        <v>0.12</v>
      </c>
      <c r="E674" t="s">
        <v>3624</v>
      </c>
      <c r="F674" t="s">
        <v>3615</v>
      </c>
    </row>
    <row r="675" spans="1:7">
      <c r="A675" s="224">
        <f t="shared" si="11"/>
        <v>674</v>
      </c>
      <c r="B675" s="3" t="s">
        <v>1345</v>
      </c>
      <c r="C675" t="s">
        <v>5331</v>
      </c>
      <c r="D675" s="224">
        <v>25</v>
      </c>
      <c r="E675" s="224" t="s">
        <v>3511</v>
      </c>
      <c r="F675" t="s">
        <v>5332</v>
      </c>
    </row>
    <row r="676" spans="1:7">
      <c r="A676" s="224">
        <f t="shared" si="11"/>
        <v>675</v>
      </c>
      <c r="B676" s="3" t="s">
        <v>1345</v>
      </c>
      <c r="C676" t="s">
        <v>5333</v>
      </c>
      <c r="D676" s="224">
        <v>55</v>
      </c>
      <c r="E676" s="224" t="s">
        <v>3511</v>
      </c>
      <c r="F676" t="s">
        <v>5332</v>
      </c>
    </row>
    <row r="677" spans="1:7">
      <c r="A677" s="224">
        <f t="shared" si="11"/>
        <v>676</v>
      </c>
      <c r="B677" s="3" t="s">
        <v>1345</v>
      </c>
      <c r="C677" t="s">
        <v>5334</v>
      </c>
      <c r="D677" s="224">
        <v>55</v>
      </c>
      <c r="E677" s="224" t="s">
        <v>3511</v>
      </c>
      <c r="F677" t="s">
        <v>5332</v>
      </c>
    </row>
    <row r="678" spans="1:7">
      <c r="A678" s="224">
        <f t="shared" si="11"/>
        <v>677</v>
      </c>
      <c r="B678" s="3" t="s">
        <v>1345</v>
      </c>
      <c r="C678" t="s">
        <v>5335</v>
      </c>
      <c r="D678" s="224">
        <v>65</v>
      </c>
      <c r="E678" s="224" t="s">
        <v>3511</v>
      </c>
      <c r="F678" t="s">
        <v>5332</v>
      </c>
    </row>
    <row r="679" spans="1:7">
      <c r="A679" s="224">
        <f t="shared" si="11"/>
        <v>678</v>
      </c>
      <c r="B679" s="3" t="s">
        <v>1345</v>
      </c>
      <c r="C679" s="224" t="s">
        <v>5598</v>
      </c>
      <c r="D679" s="383">
        <v>4236274.3949371874</v>
      </c>
      <c r="E679" t="s">
        <v>5599</v>
      </c>
      <c r="F679" t="s">
        <v>5596</v>
      </c>
      <c r="G679" t="s">
        <v>5600</v>
      </c>
    </row>
    <row r="680" spans="1:7">
      <c r="A680" s="224">
        <f t="shared" si="11"/>
        <v>679</v>
      </c>
      <c r="B680" s="3" t="s">
        <v>1345</v>
      </c>
      <c r="C680" s="224" t="s">
        <v>5597</v>
      </c>
      <c r="D680" s="383">
        <v>850381</v>
      </c>
      <c r="E680" t="s">
        <v>5599</v>
      </c>
      <c r="F680" t="s">
        <v>5596</v>
      </c>
      <c r="G680" t="s">
        <v>5600</v>
      </c>
    </row>
    <row r="681" spans="1:7">
      <c r="A681" s="224">
        <f t="shared" si="11"/>
        <v>680</v>
      </c>
      <c r="B681" s="3" t="s">
        <v>1345</v>
      </c>
      <c r="C681" s="224" t="s">
        <v>5616</v>
      </c>
      <c r="D681" s="383">
        <v>3771528.1572431312</v>
      </c>
      <c r="E681" t="s">
        <v>5599</v>
      </c>
      <c r="F681" t="s">
        <v>5596</v>
      </c>
      <c r="G681" t="s">
        <v>5600</v>
      </c>
    </row>
    <row r="682" spans="1:7">
      <c r="A682" s="224">
        <f t="shared" si="11"/>
        <v>681</v>
      </c>
      <c r="B682" s="3" t="s">
        <v>1345</v>
      </c>
      <c r="C682" s="224" t="s">
        <v>5614</v>
      </c>
      <c r="D682" s="384">
        <v>0.20073794110605739</v>
      </c>
      <c r="E682" t="s">
        <v>56</v>
      </c>
      <c r="F682" t="s">
        <v>3059</v>
      </c>
    </row>
    <row r="683" spans="1:7">
      <c r="A683" s="224">
        <f t="shared" si="11"/>
        <v>682</v>
      </c>
      <c r="B683" s="3" t="s">
        <v>1345</v>
      </c>
      <c r="C683" s="224" t="s">
        <v>5615</v>
      </c>
      <c r="D683" s="383">
        <v>0.22547385689454905</v>
      </c>
      <c r="E683" t="s">
        <v>56</v>
      </c>
      <c r="F683" t="s">
        <v>3059</v>
      </c>
    </row>
    <row r="684" spans="1:7">
      <c r="A684" s="224">
        <f t="shared" si="11"/>
        <v>683</v>
      </c>
      <c r="B684" s="3" t="s">
        <v>5617</v>
      </c>
      <c r="C684" s="224" t="s">
        <v>5604</v>
      </c>
      <c r="D684">
        <v>3435210</v>
      </c>
      <c r="E684" t="s">
        <v>5613</v>
      </c>
      <c r="F684" t="s">
        <v>5612</v>
      </c>
    </row>
    <row r="685" spans="1:7">
      <c r="A685" s="224">
        <f t="shared" si="11"/>
        <v>684</v>
      </c>
      <c r="B685" s="3" t="s">
        <v>5617</v>
      </c>
      <c r="C685" s="224" t="s">
        <v>5605</v>
      </c>
      <c r="D685">
        <v>16452065</v>
      </c>
      <c r="E685" t="s">
        <v>5613</v>
      </c>
      <c r="F685" t="s">
        <v>5612</v>
      </c>
    </row>
    <row r="686" spans="1:7">
      <c r="A686" s="224">
        <f t="shared" si="11"/>
        <v>685</v>
      </c>
      <c r="B686" s="3" t="s">
        <v>5617</v>
      </c>
      <c r="C686" s="224" t="s">
        <v>5606</v>
      </c>
      <c r="D686">
        <v>13928753</v>
      </c>
      <c r="E686" t="s">
        <v>5613</v>
      </c>
      <c r="F686" t="s">
        <v>5612</v>
      </c>
    </row>
    <row r="687" spans="1:7">
      <c r="A687" s="224">
        <f t="shared" si="11"/>
        <v>686</v>
      </c>
      <c r="B687" s="3" t="s">
        <v>5617</v>
      </c>
      <c r="C687" s="224" t="s">
        <v>5609</v>
      </c>
      <c r="D687" s="218">
        <v>0.20880114441560985</v>
      </c>
      <c r="E687" t="s">
        <v>56</v>
      </c>
      <c r="F687" t="s">
        <v>3059</v>
      </c>
    </row>
    <row r="688" spans="1:7">
      <c r="A688" s="224">
        <f t="shared" si="11"/>
        <v>687</v>
      </c>
      <c r="B688" s="3" t="s">
        <v>5617</v>
      </c>
      <c r="C688" s="224" t="s">
        <v>5610</v>
      </c>
      <c r="D688">
        <v>0.24662724653097087</v>
      </c>
      <c r="E688" t="s">
        <v>56</v>
      </c>
      <c r="F688" t="s">
        <v>3059</v>
      </c>
    </row>
    <row r="689" spans="1:7">
      <c r="A689" s="224">
        <f t="shared" si="11"/>
        <v>688</v>
      </c>
      <c r="B689" t="s">
        <v>1346</v>
      </c>
      <c r="C689" s="3" t="s">
        <v>57</v>
      </c>
      <c r="D689">
        <v>338600</v>
      </c>
      <c r="E689" t="s">
        <v>58</v>
      </c>
      <c r="F689" t="s">
        <v>55</v>
      </c>
    </row>
    <row r="690" spans="1:7">
      <c r="A690" s="224">
        <f t="shared" si="11"/>
        <v>689</v>
      </c>
      <c r="B690" t="s">
        <v>1346</v>
      </c>
      <c r="C690" s="3" t="s">
        <v>60</v>
      </c>
      <c r="D690">
        <v>328600</v>
      </c>
      <c r="E690" t="s">
        <v>58</v>
      </c>
      <c r="F690" t="s">
        <v>55</v>
      </c>
    </row>
    <row r="691" spans="1:7">
      <c r="A691" s="224">
        <f t="shared" si="11"/>
        <v>690</v>
      </c>
      <c r="B691" t="s">
        <v>1346</v>
      </c>
      <c r="C691" s="3" t="s">
        <v>59</v>
      </c>
      <c r="D691">
        <v>110500</v>
      </c>
      <c r="E691" t="s">
        <v>58</v>
      </c>
      <c r="F691" t="s">
        <v>55</v>
      </c>
    </row>
    <row r="692" spans="1:7">
      <c r="A692" s="224">
        <f t="shared" si="11"/>
        <v>691</v>
      </c>
      <c r="B692" t="s">
        <v>1346</v>
      </c>
      <c r="C692" s="3" t="s">
        <v>61</v>
      </c>
      <c r="D692">
        <v>160200</v>
      </c>
      <c r="E692" t="s">
        <v>58</v>
      </c>
      <c r="F692" t="s">
        <v>55</v>
      </c>
    </row>
    <row r="693" spans="1:7">
      <c r="A693" s="224">
        <f t="shared" si="11"/>
        <v>692</v>
      </c>
      <c r="B693" t="s">
        <v>1346</v>
      </c>
      <c r="C693" s="3" t="s">
        <v>62</v>
      </c>
      <c r="D693">
        <v>27000</v>
      </c>
      <c r="E693" t="s">
        <v>58</v>
      </c>
      <c r="F693" t="s">
        <v>55</v>
      </c>
    </row>
    <row r="694" spans="1:7">
      <c r="A694" s="224">
        <f t="shared" si="11"/>
        <v>693</v>
      </c>
      <c r="B694" t="s">
        <v>1346</v>
      </c>
      <c r="C694" s="3" t="s">
        <v>63</v>
      </c>
      <c r="D694">
        <v>100000</v>
      </c>
      <c r="E694" t="s">
        <v>58</v>
      </c>
      <c r="F694" t="s">
        <v>55</v>
      </c>
    </row>
    <row r="695" spans="1:7">
      <c r="A695" s="224">
        <f t="shared" si="11"/>
        <v>694</v>
      </c>
      <c r="B695" t="s">
        <v>1346</v>
      </c>
      <c r="C695" s="281" t="s">
        <v>64</v>
      </c>
      <c r="D695">
        <v>10000</v>
      </c>
      <c r="E695" t="s">
        <v>58</v>
      </c>
      <c r="F695" t="s">
        <v>55</v>
      </c>
    </row>
    <row r="696" spans="1:7">
      <c r="A696" s="224">
        <f t="shared" si="11"/>
        <v>695</v>
      </c>
      <c r="B696" t="s">
        <v>1346</v>
      </c>
      <c r="C696" s="3" t="s">
        <v>350</v>
      </c>
      <c r="D696">
        <v>1301</v>
      </c>
      <c r="E696" t="s">
        <v>351</v>
      </c>
      <c r="F696" t="s">
        <v>352</v>
      </c>
    </row>
    <row r="697" spans="1:7">
      <c r="A697" s="224">
        <f t="shared" si="11"/>
        <v>696</v>
      </c>
      <c r="B697" t="s">
        <v>1346</v>
      </c>
      <c r="C697" s="3" t="s">
        <v>353</v>
      </c>
      <c r="D697">
        <v>765</v>
      </c>
      <c r="E697" t="s">
        <v>351</v>
      </c>
      <c r="F697" t="s">
        <v>352</v>
      </c>
    </row>
    <row r="698" spans="1:7">
      <c r="A698" s="224">
        <f t="shared" si="11"/>
        <v>697</v>
      </c>
      <c r="B698" t="s">
        <v>1346</v>
      </c>
      <c r="C698" s="3" t="s">
        <v>354</v>
      </c>
      <c r="D698">
        <v>507</v>
      </c>
      <c r="E698" t="s">
        <v>351</v>
      </c>
      <c r="F698" t="s">
        <v>352</v>
      </c>
    </row>
    <row r="699" spans="1:7">
      <c r="A699" s="224">
        <f t="shared" si="11"/>
        <v>698</v>
      </c>
      <c r="B699" t="s">
        <v>1346</v>
      </c>
      <c r="C699" s="3" t="s">
        <v>355</v>
      </c>
      <c r="D699">
        <v>29</v>
      </c>
      <c r="E699" t="s">
        <v>351</v>
      </c>
      <c r="F699" t="s">
        <v>352</v>
      </c>
    </row>
    <row r="700" spans="1:7">
      <c r="A700" s="224">
        <f t="shared" si="11"/>
        <v>699</v>
      </c>
      <c r="B700" t="s">
        <v>1346</v>
      </c>
      <c r="C700" s="3" t="s">
        <v>367</v>
      </c>
      <c r="D700">
        <v>1266</v>
      </c>
      <c r="E700" t="s">
        <v>351</v>
      </c>
      <c r="F700" t="s">
        <v>352</v>
      </c>
    </row>
    <row r="701" spans="1:7">
      <c r="A701" s="224">
        <f t="shared" si="11"/>
        <v>700</v>
      </c>
      <c r="B701" t="s">
        <v>1346</v>
      </c>
      <c r="C701" s="3" t="s">
        <v>356</v>
      </c>
      <c r="D701">
        <v>76</v>
      </c>
      <c r="E701" t="s">
        <v>351</v>
      </c>
      <c r="F701" t="s">
        <v>352</v>
      </c>
    </row>
    <row r="702" spans="1:7">
      <c r="A702" s="224">
        <f t="shared" si="11"/>
        <v>701</v>
      </c>
      <c r="B702" t="s">
        <v>1346</v>
      </c>
      <c r="C702" s="3" t="s">
        <v>364</v>
      </c>
      <c r="D702">
        <v>884</v>
      </c>
      <c r="E702" t="s">
        <v>54</v>
      </c>
      <c r="F702" t="s">
        <v>352</v>
      </c>
      <c r="G702" t="s">
        <v>366</v>
      </c>
    </row>
    <row r="703" spans="1:7">
      <c r="A703" s="224">
        <f t="shared" si="11"/>
        <v>702</v>
      </c>
      <c r="B703" t="s">
        <v>1346</v>
      </c>
      <c r="C703" s="3" t="s">
        <v>365</v>
      </c>
      <c r="D703">
        <v>61</v>
      </c>
      <c r="E703" t="s">
        <v>54</v>
      </c>
      <c r="F703" t="s">
        <v>352</v>
      </c>
    </row>
    <row r="704" spans="1:7">
      <c r="A704" s="224">
        <f t="shared" si="11"/>
        <v>703</v>
      </c>
      <c r="B704" t="s">
        <v>1346</v>
      </c>
      <c r="C704" s="3" t="s">
        <v>357</v>
      </c>
      <c r="D704">
        <v>945</v>
      </c>
      <c r="E704" t="s">
        <v>54</v>
      </c>
      <c r="F704" t="s">
        <v>352</v>
      </c>
    </row>
    <row r="705" spans="1:7">
      <c r="A705" s="224">
        <f t="shared" si="11"/>
        <v>704</v>
      </c>
      <c r="B705" t="s">
        <v>1346</v>
      </c>
      <c r="C705" s="3" t="s">
        <v>358</v>
      </c>
      <c r="D705">
        <v>369</v>
      </c>
      <c r="E705" t="s">
        <v>54</v>
      </c>
      <c r="F705" t="s">
        <v>352</v>
      </c>
    </row>
    <row r="706" spans="1:7">
      <c r="A706" s="224">
        <f t="shared" si="11"/>
        <v>705</v>
      </c>
      <c r="B706" t="s">
        <v>1346</v>
      </c>
      <c r="C706" s="3" t="s">
        <v>384</v>
      </c>
      <c r="D706">
        <v>110</v>
      </c>
      <c r="E706" t="s">
        <v>54</v>
      </c>
      <c r="F706" t="s">
        <v>352</v>
      </c>
      <c r="G706" t="s">
        <v>385</v>
      </c>
    </row>
    <row r="707" spans="1:7">
      <c r="A707" s="224">
        <f t="shared" si="11"/>
        <v>706</v>
      </c>
      <c r="B707" t="s">
        <v>1346</v>
      </c>
      <c r="C707" s="3" t="s">
        <v>359</v>
      </c>
      <c r="D707">
        <v>67</v>
      </c>
      <c r="E707" t="s">
        <v>54</v>
      </c>
      <c r="F707" t="s">
        <v>352</v>
      </c>
    </row>
    <row r="708" spans="1:7">
      <c r="A708" s="224">
        <f t="shared" si="11"/>
        <v>707</v>
      </c>
      <c r="B708" t="s">
        <v>1346</v>
      </c>
      <c r="C708" s="3" t="s">
        <v>360</v>
      </c>
      <c r="D708">
        <v>265</v>
      </c>
      <c r="E708" t="s">
        <v>54</v>
      </c>
      <c r="F708" t="s">
        <v>352</v>
      </c>
    </row>
    <row r="709" spans="1:7">
      <c r="A709" s="224">
        <f t="shared" si="11"/>
        <v>708</v>
      </c>
      <c r="B709" t="s">
        <v>1346</v>
      </c>
      <c r="C709" s="3" t="s">
        <v>361</v>
      </c>
      <c r="D709">
        <v>114</v>
      </c>
      <c r="E709" t="s">
        <v>54</v>
      </c>
      <c r="F709" t="s">
        <v>352</v>
      </c>
    </row>
    <row r="710" spans="1:7">
      <c r="A710" s="224">
        <f t="shared" si="11"/>
        <v>709</v>
      </c>
      <c r="B710" t="s">
        <v>1346</v>
      </c>
      <c r="C710" s="3" t="s">
        <v>362</v>
      </c>
      <c r="D710">
        <v>2</v>
      </c>
      <c r="E710" t="s">
        <v>54</v>
      </c>
      <c r="F710" t="s">
        <v>352</v>
      </c>
    </row>
    <row r="711" spans="1:7">
      <c r="A711" s="224">
        <f t="shared" si="11"/>
        <v>710</v>
      </c>
      <c r="B711" t="s">
        <v>1346</v>
      </c>
      <c r="C711" s="3" t="s">
        <v>370</v>
      </c>
      <c r="D711">
        <v>18</v>
      </c>
      <c r="E711" t="s">
        <v>54</v>
      </c>
      <c r="F711" t="s">
        <v>352</v>
      </c>
    </row>
    <row r="712" spans="1:7">
      <c r="A712" s="224">
        <f t="shared" si="11"/>
        <v>711</v>
      </c>
      <c r="B712" t="s">
        <v>1346</v>
      </c>
      <c r="C712" s="3" t="s">
        <v>363</v>
      </c>
      <c r="D712">
        <v>103.3</v>
      </c>
      <c r="E712" t="s">
        <v>368</v>
      </c>
      <c r="F712" t="s">
        <v>352</v>
      </c>
      <c r="G712" t="s">
        <v>369</v>
      </c>
    </row>
    <row r="713" spans="1:7">
      <c r="A713" s="224">
        <f t="shared" si="11"/>
        <v>712</v>
      </c>
      <c r="B713" t="s">
        <v>1346</v>
      </c>
      <c r="C713" s="3" t="s">
        <v>363</v>
      </c>
      <c r="D713">
        <v>4443</v>
      </c>
      <c r="E713" t="s">
        <v>351</v>
      </c>
      <c r="F713" t="s">
        <v>352</v>
      </c>
      <c r="G713" s="5" t="s">
        <v>381</v>
      </c>
    </row>
    <row r="714" spans="1:7">
      <c r="A714" s="224">
        <f t="shared" si="11"/>
        <v>713</v>
      </c>
      <c r="B714" t="s">
        <v>1346</v>
      </c>
      <c r="C714" s="3" t="s">
        <v>371</v>
      </c>
      <c r="D714">
        <v>5.7</v>
      </c>
      <c r="E714" t="s">
        <v>368</v>
      </c>
      <c r="F714" t="s">
        <v>352</v>
      </c>
      <c r="G714" t="s">
        <v>369</v>
      </c>
    </row>
    <row r="715" spans="1:7">
      <c r="A715" s="224">
        <f t="shared" si="11"/>
        <v>714</v>
      </c>
      <c r="B715" t="s">
        <v>1346</v>
      </c>
      <c r="C715" s="3" t="s">
        <v>372</v>
      </c>
      <c r="D715">
        <v>18</v>
      </c>
      <c r="E715" t="s">
        <v>368</v>
      </c>
      <c r="F715" t="s">
        <v>352</v>
      </c>
      <c r="G715" t="s">
        <v>369</v>
      </c>
    </row>
    <row r="716" spans="1:7">
      <c r="A716" s="224">
        <f t="shared" si="11"/>
        <v>715</v>
      </c>
      <c r="B716" t="s">
        <v>1346</v>
      </c>
      <c r="C716" s="3" t="s">
        <v>373</v>
      </c>
      <c r="D716">
        <v>37.5</v>
      </c>
      <c r="E716" t="s">
        <v>368</v>
      </c>
      <c r="F716" t="s">
        <v>352</v>
      </c>
      <c r="G716" t="s">
        <v>369</v>
      </c>
    </row>
    <row r="717" spans="1:7">
      <c r="A717" s="224">
        <f t="shared" ref="A717:A780" si="12">ROW(716:716)</f>
        <v>716</v>
      </c>
      <c r="B717" t="s">
        <v>1346</v>
      </c>
      <c r="C717" s="3" t="s">
        <v>374</v>
      </c>
      <c r="D717">
        <v>10.199999999999999</v>
      </c>
      <c r="E717" t="s">
        <v>368</v>
      </c>
      <c r="F717" t="s">
        <v>352</v>
      </c>
      <c r="G717" t="s">
        <v>369</v>
      </c>
    </row>
    <row r="718" spans="1:7">
      <c r="A718" s="224">
        <f t="shared" si="12"/>
        <v>717</v>
      </c>
      <c r="B718" t="s">
        <v>1346</v>
      </c>
      <c r="C718" s="3" t="s">
        <v>375</v>
      </c>
      <c r="D718">
        <v>13.3</v>
      </c>
      <c r="E718" t="s">
        <v>368</v>
      </c>
      <c r="F718" t="s">
        <v>352</v>
      </c>
      <c r="G718" t="s">
        <v>369</v>
      </c>
    </row>
    <row r="719" spans="1:7">
      <c r="A719" s="224">
        <f t="shared" si="12"/>
        <v>718</v>
      </c>
      <c r="B719" t="s">
        <v>1346</v>
      </c>
      <c r="C719" s="3" t="s">
        <v>376</v>
      </c>
      <c r="D719">
        <v>2</v>
      </c>
      <c r="E719" t="s">
        <v>368</v>
      </c>
      <c r="F719" t="s">
        <v>352</v>
      </c>
      <c r="G719" t="s">
        <v>369</v>
      </c>
    </row>
    <row r="720" spans="1:7">
      <c r="A720" s="224">
        <f t="shared" si="12"/>
        <v>719</v>
      </c>
      <c r="B720" t="s">
        <v>1346</v>
      </c>
      <c r="C720" s="3" t="s">
        <v>377</v>
      </c>
      <c r="D720">
        <v>10.8</v>
      </c>
      <c r="E720" t="s">
        <v>368</v>
      </c>
      <c r="F720" t="s">
        <v>352</v>
      </c>
      <c r="G720" t="s">
        <v>369</v>
      </c>
    </row>
    <row r="721" spans="1:7">
      <c r="A721" s="224">
        <f t="shared" si="12"/>
        <v>720</v>
      </c>
      <c r="B721" t="s">
        <v>1346</v>
      </c>
      <c r="C721" s="3" t="s">
        <v>378</v>
      </c>
      <c r="D721">
        <v>3.6</v>
      </c>
      <c r="E721" t="s">
        <v>368</v>
      </c>
      <c r="F721" t="s">
        <v>352</v>
      </c>
      <c r="G721" t="s">
        <v>369</v>
      </c>
    </row>
    <row r="722" spans="1:7">
      <c r="A722" s="224">
        <f t="shared" si="12"/>
        <v>721</v>
      </c>
      <c r="B722" t="s">
        <v>1346</v>
      </c>
      <c r="C722" s="3" t="s">
        <v>379</v>
      </c>
      <c r="D722">
        <v>1</v>
      </c>
      <c r="E722" t="s">
        <v>368</v>
      </c>
      <c r="F722" t="s">
        <v>352</v>
      </c>
      <c r="G722" t="s">
        <v>369</v>
      </c>
    </row>
    <row r="723" spans="1:7">
      <c r="A723" s="224">
        <f t="shared" si="12"/>
        <v>722</v>
      </c>
      <c r="B723" t="s">
        <v>1346</v>
      </c>
      <c r="C723" s="3" t="s">
        <v>380</v>
      </c>
      <c r="D723">
        <v>10.199999999999999</v>
      </c>
      <c r="E723" t="s">
        <v>368</v>
      </c>
      <c r="F723" t="s">
        <v>352</v>
      </c>
      <c r="G723" t="s">
        <v>369</v>
      </c>
    </row>
    <row r="724" spans="1:7">
      <c r="A724" s="224">
        <f t="shared" si="12"/>
        <v>723</v>
      </c>
      <c r="B724" t="s">
        <v>1346</v>
      </c>
      <c r="C724" s="3" t="s">
        <v>382</v>
      </c>
      <c r="D724">
        <v>166.3</v>
      </c>
      <c r="E724" t="s">
        <v>368</v>
      </c>
      <c r="F724" t="s">
        <v>352</v>
      </c>
      <c r="G724" t="s">
        <v>369</v>
      </c>
    </row>
    <row r="725" spans="1:7">
      <c r="A725" s="224">
        <f t="shared" si="12"/>
        <v>724</v>
      </c>
      <c r="B725" t="s">
        <v>1346</v>
      </c>
      <c r="C725" s="3" t="s">
        <v>382</v>
      </c>
      <c r="D725">
        <v>1495</v>
      </c>
      <c r="E725" t="s">
        <v>351</v>
      </c>
      <c r="F725" t="s">
        <v>352</v>
      </c>
    </row>
    <row r="726" spans="1:7">
      <c r="A726" s="224">
        <f t="shared" si="12"/>
        <v>725</v>
      </c>
      <c r="B726" t="s">
        <v>1346</v>
      </c>
      <c r="C726" s="3" t="s">
        <v>383</v>
      </c>
      <c r="D726">
        <v>1465</v>
      </c>
      <c r="E726" t="s">
        <v>351</v>
      </c>
      <c r="F726" t="s">
        <v>352</v>
      </c>
    </row>
    <row r="727" spans="1:7">
      <c r="A727" s="224">
        <f t="shared" si="12"/>
        <v>726</v>
      </c>
      <c r="B727" t="s">
        <v>1346</v>
      </c>
      <c r="C727" s="3" t="s">
        <v>386</v>
      </c>
      <c r="D727">
        <v>114</v>
      </c>
      <c r="E727" t="s">
        <v>54</v>
      </c>
      <c r="F727" t="s">
        <v>1334</v>
      </c>
    </row>
    <row r="728" spans="1:7">
      <c r="A728" s="224">
        <f t="shared" si="12"/>
        <v>727</v>
      </c>
      <c r="B728" t="s">
        <v>1346</v>
      </c>
      <c r="C728" s="3" t="s">
        <v>387</v>
      </c>
      <c r="D728">
        <v>75.2</v>
      </c>
      <c r="E728" t="s">
        <v>54</v>
      </c>
      <c r="F728" t="s">
        <v>1334</v>
      </c>
    </row>
    <row r="729" spans="1:7">
      <c r="A729" s="224">
        <f t="shared" si="12"/>
        <v>728</v>
      </c>
      <c r="B729" t="s">
        <v>1346</v>
      </c>
      <c r="C729" s="3" t="s">
        <v>388</v>
      </c>
      <c r="D729">
        <v>56.9</v>
      </c>
      <c r="E729" t="s">
        <v>54</v>
      </c>
      <c r="F729" t="s">
        <v>1334</v>
      </c>
    </row>
    <row r="730" spans="1:7">
      <c r="A730" s="224">
        <f t="shared" si="12"/>
        <v>729</v>
      </c>
      <c r="B730" t="s">
        <v>1346</v>
      </c>
      <c r="C730" s="3" t="s">
        <v>389</v>
      </c>
      <c r="D730">
        <v>91.3</v>
      </c>
      <c r="E730" t="s">
        <v>54</v>
      </c>
      <c r="F730" t="s">
        <v>1334</v>
      </c>
    </row>
    <row r="731" spans="1:7">
      <c r="A731" s="224">
        <f t="shared" si="12"/>
        <v>730</v>
      </c>
      <c r="B731" t="s">
        <v>1346</v>
      </c>
      <c r="C731" s="3" t="s">
        <v>390</v>
      </c>
      <c r="D731">
        <v>5.2</v>
      </c>
      <c r="E731" t="s">
        <v>54</v>
      </c>
      <c r="F731" t="s">
        <v>1334</v>
      </c>
    </row>
    <row r="732" spans="1:7">
      <c r="A732" s="224">
        <f t="shared" si="12"/>
        <v>731</v>
      </c>
      <c r="B732" t="s">
        <v>1346</v>
      </c>
      <c r="C732" s="3" t="s">
        <v>1335</v>
      </c>
      <c r="D732">
        <v>242.6</v>
      </c>
      <c r="E732" t="s">
        <v>54</v>
      </c>
      <c r="F732" t="s">
        <v>1334</v>
      </c>
    </row>
    <row r="733" spans="1:7">
      <c r="A733" s="224">
        <f t="shared" si="12"/>
        <v>732</v>
      </c>
      <c r="B733" t="s">
        <v>1346</v>
      </c>
      <c r="C733" s="3" t="s">
        <v>1336</v>
      </c>
      <c r="D733">
        <v>101.8</v>
      </c>
      <c r="E733" t="s">
        <v>54</v>
      </c>
      <c r="F733" t="s">
        <v>1334</v>
      </c>
    </row>
    <row r="734" spans="1:7">
      <c r="A734" s="224">
        <f t="shared" si="12"/>
        <v>733</v>
      </c>
      <c r="B734" t="s">
        <v>1346</v>
      </c>
      <c r="C734" s="3" t="s">
        <v>1337</v>
      </c>
      <c r="D734">
        <v>24.6</v>
      </c>
      <c r="E734" t="s">
        <v>54</v>
      </c>
      <c r="F734" t="s">
        <v>1334</v>
      </c>
    </row>
    <row r="735" spans="1:7">
      <c r="A735" s="224">
        <f t="shared" si="12"/>
        <v>734</v>
      </c>
      <c r="B735" t="s">
        <v>1346</v>
      </c>
      <c r="C735" s="3" t="s">
        <v>1338</v>
      </c>
      <c r="D735">
        <v>18.8</v>
      </c>
      <c r="E735" t="s">
        <v>54</v>
      </c>
      <c r="F735" t="s">
        <v>1334</v>
      </c>
    </row>
    <row r="736" spans="1:7">
      <c r="A736" s="224">
        <f t="shared" si="12"/>
        <v>735</v>
      </c>
      <c r="B736" t="s">
        <v>1346</v>
      </c>
      <c r="C736" s="3" t="s">
        <v>1339</v>
      </c>
      <c r="D736">
        <v>44.8</v>
      </c>
      <c r="E736" t="s">
        <v>54</v>
      </c>
      <c r="F736" t="s">
        <v>1334</v>
      </c>
    </row>
    <row r="737" spans="1:6">
      <c r="A737" s="224">
        <f t="shared" si="12"/>
        <v>736</v>
      </c>
      <c r="B737" t="s">
        <v>1346</v>
      </c>
      <c r="C737" s="3" t="s">
        <v>1340</v>
      </c>
      <c r="D737">
        <v>46.7</v>
      </c>
      <c r="E737" t="s">
        <v>54</v>
      </c>
      <c r="F737" t="s">
        <v>1334</v>
      </c>
    </row>
    <row r="738" spans="1:6">
      <c r="A738" s="224">
        <f t="shared" si="12"/>
        <v>737</v>
      </c>
      <c r="B738" t="s">
        <v>1346</v>
      </c>
      <c r="C738" s="3" t="s">
        <v>1341</v>
      </c>
      <c r="D738">
        <v>5.7</v>
      </c>
      <c r="E738" t="s">
        <v>54</v>
      </c>
      <c r="F738" t="s">
        <v>1334</v>
      </c>
    </row>
    <row r="739" spans="1:6">
      <c r="A739" s="224">
        <f t="shared" si="12"/>
        <v>738</v>
      </c>
      <c r="B739" t="s">
        <v>1346</v>
      </c>
      <c r="C739" s="3" t="s">
        <v>1342</v>
      </c>
      <c r="D739">
        <v>0.2</v>
      </c>
      <c r="E739" t="s">
        <v>54</v>
      </c>
      <c r="F739" t="s">
        <v>1334</v>
      </c>
    </row>
    <row r="740" spans="1:6">
      <c r="A740" s="224">
        <f t="shared" si="12"/>
        <v>739</v>
      </c>
      <c r="B740" t="s">
        <v>1346</v>
      </c>
      <c r="C740" s="3" t="s">
        <v>1330</v>
      </c>
      <c r="D740">
        <v>26.3</v>
      </c>
      <c r="E740" t="s">
        <v>54</v>
      </c>
      <c r="F740" t="s">
        <v>1334</v>
      </c>
    </row>
    <row r="741" spans="1:6">
      <c r="A741" s="224">
        <f t="shared" si="12"/>
        <v>740</v>
      </c>
      <c r="B741" t="s">
        <v>1346</v>
      </c>
      <c r="C741" s="3" t="s">
        <v>1331</v>
      </c>
      <c r="D741">
        <v>5.9</v>
      </c>
      <c r="E741" t="s">
        <v>54</v>
      </c>
      <c r="F741" t="s">
        <v>1334</v>
      </c>
    </row>
    <row r="742" spans="1:6">
      <c r="A742" s="224">
        <f t="shared" si="12"/>
        <v>741</v>
      </c>
      <c r="B742" t="s">
        <v>1346</v>
      </c>
      <c r="C742" s="3" t="s">
        <v>1332</v>
      </c>
      <c r="D742">
        <v>6</v>
      </c>
      <c r="E742" t="s">
        <v>54</v>
      </c>
      <c r="F742" t="s">
        <v>1334</v>
      </c>
    </row>
    <row r="743" spans="1:6">
      <c r="A743" s="224">
        <f t="shared" si="12"/>
        <v>742</v>
      </c>
      <c r="B743" t="s">
        <v>1346</v>
      </c>
      <c r="C743" s="3" t="s">
        <v>1333</v>
      </c>
      <c r="D743">
        <v>0.8</v>
      </c>
      <c r="E743" t="s">
        <v>54</v>
      </c>
      <c r="F743" t="s">
        <v>1334</v>
      </c>
    </row>
    <row r="744" spans="1:6">
      <c r="A744" s="224">
        <f t="shared" si="12"/>
        <v>743</v>
      </c>
      <c r="B744" t="s">
        <v>1346</v>
      </c>
      <c r="C744" s="3" t="s">
        <v>391</v>
      </c>
      <c r="D744">
        <v>611.5</v>
      </c>
      <c r="E744" t="s">
        <v>54</v>
      </c>
      <c r="F744" t="s">
        <v>1334</v>
      </c>
    </row>
    <row r="745" spans="1:6">
      <c r="A745" s="224">
        <f t="shared" si="12"/>
        <v>744</v>
      </c>
      <c r="B745" t="s">
        <v>1346</v>
      </c>
      <c r="C745" s="3" t="s">
        <v>1343</v>
      </c>
      <c r="D745">
        <v>-36.6</v>
      </c>
      <c r="E745" t="s">
        <v>54</v>
      </c>
      <c r="F745" t="s">
        <v>1334</v>
      </c>
    </row>
    <row r="746" spans="1:6">
      <c r="A746" s="224">
        <f t="shared" si="12"/>
        <v>745</v>
      </c>
      <c r="B746" t="s">
        <v>1346</v>
      </c>
      <c r="C746" s="3" t="s">
        <v>392</v>
      </c>
      <c r="D746">
        <v>33.5</v>
      </c>
      <c r="E746" t="s">
        <v>54</v>
      </c>
      <c r="F746" t="s">
        <v>352</v>
      </c>
    </row>
    <row r="747" spans="1:6">
      <c r="A747" s="224">
        <f t="shared" si="12"/>
        <v>746</v>
      </c>
      <c r="B747" t="s">
        <v>1346</v>
      </c>
      <c r="C747" s="3" t="s">
        <v>722</v>
      </c>
      <c r="D747">
        <v>5.0999999999999996</v>
      </c>
      <c r="E747" t="s">
        <v>56</v>
      </c>
      <c r="F747" t="s">
        <v>352</v>
      </c>
    </row>
    <row r="748" spans="1:6">
      <c r="A748" s="224">
        <f t="shared" si="12"/>
        <v>747</v>
      </c>
      <c r="B748" t="s">
        <v>1346</v>
      </c>
      <c r="C748" s="3" t="s">
        <v>393</v>
      </c>
      <c r="D748">
        <v>27</v>
      </c>
      <c r="E748" t="s">
        <v>54</v>
      </c>
      <c r="F748" t="s">
        <v>352</v>
      </c>
    </row>
    <row r="749" spans="1:6">
      <c r="A749" s="224">
        <f t="shared" si="12"/>
        <v>748</v>
      </c>
      <c r="B749" t="s">
        <v>1346</v>
      </c>
      <c r="C749" s="281" t="s">
        <v>394</v>
      </c>
      <c r="D749" s="218">
        <v>526</v>
      </c>
      <c r="E749" t="s">
        <v>54</v>
      </c>
      <c r="F749" t="s">
        <v>352</v>
      </c>
    </row>
    <row r="750" spans="1:6">
      <c r="A750" s="224">
        <f t="shared" si="12"/>
        <v>749</v>
      </c>
      <c r="B750" t="s">
        <v>1346</v>
      </c>
      <c r="C750" s="281" t="s">
        <v>395</v>
      </c>
      <c r="D750" s="218">
        <v>247.5</v>
      </c>
      <c r="E750" t="s">
        <v>54</v>
      </c>
      <c r="F750" t="s">
        <v>352</v>
      </c>
    </row>
    <row r="751" spans="1:6">
      <c r="A751" s="224">
        <f t="shared" si="12"/>
        <v>750</v>
      </c>
      <c r="B751" t="s">
        <v>1346</v>
      </c>
      <c r="C751" s="281" t="s">
        <v>396</v>
      </c>
      <c r="D751" s="218">
        <v>127.2</v>
      </c>
      <c r="E751" t="s">
        <v>54</v>
      </c>
      <c r="F751" t="s">
        <v>352</v>
      </c>
    </row>
    <row r="752" spans="1:6">
      <c r="A752" s="224">
        <f t="shared" si="12"/>
        <v>751</v>
      </c>
      <c r="B752" t="s">
        <v>1346</v>
      </c>
      <c r="C752" s="281" t="s">
        <v>397</v>
      </c>
      <c r="D752" s="218">
        <v>140</v>
      </c>
      <c r="E752" t="s">
        <v>54</v>
      </c>
      <c r="F752" t="s">
        <v>352</v>
      </c>
    </row>
    <row r="753" spans="1:7">
      <c r="A753" s="224">
        <f t="shared" si="12"/>
        <v>752</v>
      </c>
      <c r="B753" t="s">
        <v>1346</v>
      </c>
      <c r="C753" s="281" t="s">
        <v>398</v>
      </c>
      <c r="D753" s="218">
        <v>11.3</v>
      </c>
      <c r="E753" t="s">
        <v>54</v>
      </c>
      <c r="F753" t="s">
        <v>352</v>
      </c>
    </row>
    <row r="754" spans="1:7">
      <c r="A754" s="224">
        <f t="shared" si="12"/>
        <v>753</v>
      </c>
      <c r="B754" t="s">
        <v>1346</v>
      </c>
      <c r="C754" s="3" t="s">
        <v>438</v>
      </c>
      <c r="D754">
        <v>6.6</v>
      </c>
      <c r="E754" t="s">
        <v>56</v>
      </c>
      <c r="F754" t="s">
        <v>352</v>
      </c>
      <c r="G754" t="s">
        <v>444</v>
      </c>
    </row>
    <row r="755" spans="1:7">
      <c r="A755" s="224">
        <f t="shared" si="12"/>
        <v>754</v>
      </c>
      <c r="B755" t="s">
        <v>1346</v>
      </c>
      <c r="C755" s="3" t="s">
        <v>440</v>
      </c>
      <c r="D755">
        <v>53.6</v>
      </c>
      <c r="E755" t="s">
        <v>56</v>
      </c>
      <c r="F755" t="s">
        <v>352</v>
      </c>
      <c r="G755" t="s">
        <v>444</v>
      </c>
    </row>
    <row r="756" spans="1:7">
      <c r="A756" s="224">
        <f t="shared" si="12"/>
        <v>755</v>
      </c>
      <c r="B756" t="s">
        <v>1346</v>
      </c>
      <c r="C756" s="3" t="s">
        <v>439</v>
      </c>
      <c r="D756">
        <v>3.3</v>
      </c>
      <c r="E756" t="s">
        <v>56</v>
      </c>
      <c r="F756" t="s">
        <v>352</v>
      </c>
      <c r="G756" t="s">
        <v>444</v>
      </c>
    </row>
    <row r="757" spans="1:7">
      <c r="A757" s="224">
        <f t="shared" si="12"/>
        <v>756</v>
      </c>
      <c r="B757" t="s">
        <v>1346</v>
      </c>
      <c r="C757" s="3" t="s">
        <v>443</v>
      </c>
      <c r="D757">
        <v>11</v>
      </c>
      <c r="E757" t="s">
        <v>56</v>
      </c>
      <c r="F757" t="s">
        <v>352</v>
      </c>
      <c r="G757" t="s">
        <v>444</v>
      </c>
    </row>
    <row r="758" spans="1:7">
      <c r="A758" s="224">
        <f t="shared" si="12"/>
        <v>757</v>
      </c>
      <c r="B758" t="s">
        <v>1346</v>
      </c>
      <c r="C758" s="3" t="s">
        <v>442</v>
      </c>
      <c r="D758">
        <v>22.2</v>
      </c>
      <c r="E758" t="s">
        <v>56</v>
      </c>
      <c r="F758" t="s">
        <v>352</v>
      </c>
      <c r="G758" t="s">
        <v>444</v>
      </c>
    </row>
    <row r="759" spans="1:7">
      <c r="A759" s="224">
        <f t="shared" si="12"/>
        <v>758</v>
      </c>
      <c r="B759" t="s">
        <v>1346</v>
      </c>
      <c r="C759" s="3" t="s">
        <v>441</v>
      </c>
      <c r="D759">
        <v>3.3</v>
      </c>
      <c r="E759" t="s">
        <v>56</v>
      </c>
      <c r="F759" t="s">
        <v>352</v>
      </c>
      <c r="G759" t="s">
        <v>444</v>
      </c>
    </row>
    <row r="760" spans="1:7">
      <c r="A760" s="224">
        <f t="shared" si="12"/>
        <v>759</v>
      </c>
      <c r="B760" t="s">
        <v>1346</v>
      </c>
      <c r="C760" s="3" t="s">
        <v>753</v>
      </c>
      <c r="D760">
        <v>0.6</v>
      </c>
      <c r="E760" t="s">
        <v>754</v>
      </c>
      <c r="F760" t="s">
        <v>752</v>
      </c>
    </row>
    <row r="761" spans="1:7">
      <c r="A761" s="224">
        <f t="shared" si="12"/>
        <v>760</v>
      </c>
      <c r="B761" t="s">
        <v>1346</v>
      </c>
      <c r="C761" s="3" t="s">
        <v>757</v>
      </c>
      <c r="D761">
        <v>0.6</v>
      </c>
      <c r="E761" t="s">
        <v>754</v>
      </c>
      <c r="F761" t="s">
        <v>752</v>
      </c>
    </row>
    <row r="762" spans="1:7">
      <c r="A762" s="224">
        <f t="shared" si="12"/>
        <v>761</v>
      </c>
      <c r="B762" t="s">
        <v>1346</v>
      </c>
      <c r="C762" s="3" t="s">
        <v>758</v>
      </c>
      <c r="D762">
        <v>0.65</v>
      </c>
      <c r="E762" t="s">
        <v>754</v>
      </c>
      <c r="F762" t="s">
        <v>752</v>
      </c>
    </row>
    <row r="763" spans="1:7">
      <c r="A763" s="224">
        <f t="shared" si="12"/>
        <v>762</v>
      </c>
      <c r="B763" t="s">
        <v>1346</v>
      </c>
      <c r="C763" s="3" t="s">
        <v>755</v>
      </c>
      <c r="D763">
        <v>5.8</v>
      </c>
      <c r="E763" t="s">
        <v>756</v>
      </c>
      <c r="F763" t="s">
        <v>752</v>
      </c>
    </row>
    <row r="764" spans="1:7">
      <c r="A764" s="224">
        <f t="shared" si="12"/>
        <v>763</v>
      </c>
      <c r="B764" t="s">
        <v>1346</v>
      </c>
      <c r="C764" t="s">
        <v>762</v>
      </c>
      <c r="D764">
        <v>20</v>
      </c>
      <c r="E764" t="s">
        <v>759</v>
      </c>
      <c r="F764" t="s">
        <v>761</v>
      </c>
    </row>
    <row r="765" spans="1:7">
      <c r="A765" s="224">
        <f t="shared" si="12"/>
        <v>764</v>
      </c>
      <c r="B765" t="s">
        <v>1346</v>
      </c>
      <c r="C765" t="s">
        <v>763</v>
      </c>
      <c r="D765">
        <v>14</v>
      </c>
      <c r="E765" t="s">
        <v>760</v>
      </c>
      <c r="F765" t="s">
        <v>761</v>
      </c>
    </row>
    <row r="766" spans="1:7">
      <c r="A766" s="224">
        <f t="shared" si="12"/>
        <v>765</v>
      </c>
      <c r="B766" t="s">
        <v>1346</v>
      </c>
      <c r="C766" t="s">
        <v>764</v>
      </c>
      <c r="D766">
        <v>130</v>
      </c>
      <c r="E766" t="s">
        <v>759</v>
      </c>
      <c r="F766" t="s">
        <v>761</v>
      </c>
    </row>
    <row r="767" spans="1:7">
      <c r="A767" s="224">
        <f t="shared" si="12"/>
        <v>766</v>
      </c>
      <c r="B767" t="s">
        <v>1346</v>
      </c>
      <c r="C767" t="s">
        <v>765</v>
      </c>
      <c r="D767">
        <v>91</v>
      </c>
      <c r="E767" t="s">
        <v>760</v>
      </c>
      <c r="F767" t="s">
        <v>761</v>
      </c>
    </row>
    <row r="768" spans="1:7">
      <c r="A768" s="224">
        <f t="shared" si="12"/>
        <v>767</v>
      </c>
      <c r="B768" t="s">
        <v>1346</v>
      </c>
      <c r="C768" t="s">
        <v>766</v>
      </c>
      <c r="D768">
        <v>55</v>
      </c>
      <c r="E768" t="s">
        <v>759</v>
      </c>
      <c r="F768" t="s">
        <v>761</v>
      </c>
    </row>
    <row r="769" spans="1:6">
      <c r="A769" s="224">
        <f t="shared" si="12"/>
        <v>768</v>
      </c>
      <c r="B769" t="s">
        <v>1346</v>
      </c>
      <c r="C769" t="s">
        <v>767</v>
      </c>
      <c r="D769">
        <v>38</v>
      </c>
      <c r="E769" t="s">
        <v>760</v>
      </c>
      <c r="F769" t="s">
        <v>761</v>
      </c>
    </row>
    <row r="770" spans="1:6">
      <c r="A770" s="224">
        <f t="shared" si="12"/>
        <v>769</v>
      </c>
      <c r="B770" t="s">
        <v>1346</v>
      </c>
      <c r="C770" t="s">
        <v>768</v>
      </c>
      <c r="D770">
        <v>170</v>
      </c>
      <c r="E770" t="s">
        <v>759</v>
      </c>
      <c r="F770" t="s">
        <v>761</v>
      </c>
    </row>
    <row r="771" spans="1:6">
      <c r="A771" s="224">
        <f t="shared" si="12"/>
        <v>770</v>
      </c>
      <c r="B771" t="s">
        <v>1346</v>
      </c>
      <c r="C771" t="s">
        <v>769</v>
      </c>
      <c r="D771">
        <v>119</v>
      </c>
      <c r="E771" t="s">
        <v>760</v>
      </c>
      <c r="F771" t="s">
        <v>761</v>
      </c>
    </row>
    <row r="772" spans="1:6">
      <c r="A772" s="224">
        <f t="shared" si="12"/>
        <v>771</v>
      </c>
      <c r="B772" t="s">
        <v>1346</v>
      </c>
      <c r="C772" t="s">
        <v>770</v>
      </c>
      <c r="D772">
        <v>310</v>
      </c>
      <c r="E772" t="s">
        <v>759</v>
      </c>
      <c r="F772" t="s">
        <v>761</v>
      </c>
    </row>
    <row r="773" spans="1:6">
      <c r="A773" s="224">
        <f t="shared" si="12"/>
        <v>772</v>
      </c>
      <c r="B773" t="s">
        <v>1346</v>
      </c>
      <c r="C773" t="s">
        <v>771</v>
      </c>
      <c r="D773">
        <v>217</v>
      </c>
      <c r="E773" t="s">
        <v>760</v>
      </c>
      <c r="F773" t="s">
        <v>761</v>
      </c>
    </row>
    <row r="774" spans="1:6">
      <c r="A774" s="224">
        <f t="shared" si="12"/>
        <v>773</v>
      </c>
      <c r="B774" t="s">
        <v>1346</v>
      </c>
      <c r="C774" t="s">
        <v>772</v>
      </c>
      <c r="D774">
        <v>100</v>
      </c>
      <c r="E774" t="s">
        <v>759</v>
      </c>
      <c r="F774" t="s">
        <v>761</v>
      </c>
    </row>
    <row r="775" spans="1:6">
      <c r="A775" s="224">
        <f t="shared" si="12"/>
        <v>774</v>
      </c>
      <c r="B775" t="s">
        <v>1346</v>
      </c>
      <c r="C775" t="s">
        <v>773</v>
      </c>
      <c r="D775">
        <v>70</v>
      </c>
      <c r="E775" t="s">
        <v>760</v>
      </c>
      <c r="F775" t="s">
        <v>761</v>
      </c>
    </row>
    <row r="776" spans="1:6">
      <c r="A776" s="224">
        <f t="shared" si="12"/>
        <v>775</v>
      </c>
      <c r="B776" t="s">
        <v>1346</v>
      </c>
      <c r="C776" t="s">
        <v>774</v>
      </c>
      <c r="D776">
        <v>80</v>
      </c>
      <c r="E776" t="s">
        <v>759</v>
      </c>
      <c r="F776" t="s">
        <v>761</v>
      </c>
    </row>
    <row r="777" spans="1:6">
      <c r="A777" s="224">
        <f t="shared" si="12"/>
        <v>776</v>
      </c>
      <c r="B777" t="s">
        <v>1346</v>
      </c>
      <c r="C777" t="s">
        <v>775</v>
      </c>
      <c r="D777">
        <v>77</v>
      </c>
      <c r="E777" t="s">
        <v>760</v>
      </c>
      <c r="F777" t="s">
        <v>761</v>
      </c>
    </row>
    <row r="778" spans="1:6">
      <c r="A778" s="224">
        <f t="shared" si="12"/>
        <v>777</v>
      </c>
      <c r="B778" t="s">
        <v>1346</v>
      </c>
      <c r="C778" t="s">
        <v>776</v>
      </c>
      <c r="D778">
        <v>150</v>
      </c>
      <c r="E778" t="s">
        <v>759</v>
      </c>
      <c r="F778" t="s">
        <v>761</v>
      </c>
    </row>
    <row r="779" spans="1:6">
      <c r="A779" s="224">
        <f t="shared" si="12"/>
        <v>778</v>
      </c>
      <c r="B779" t="s">
        <v>1346</v>
      </c>
      <c r="C779" t="s">
        <v>777</v>
      </c>
      <c r="D779">
        <v>105</v>
      </c>
      <c r="E779" t="s">
        <v>760</v>
      </c>
      <c r="F779" t="s">
        <v>761</v>
      </c>
    </row>
    <row r="780" spans="1:6">
      <c r="A780" s="224">
        <f t="shared" si="12"/>
        <v>779</v>
      </c>
      <c r="B780" t="s">
        <v>1346</v>
      </c>
      <c r="C780" t="s">
        <v>778</v>
      </c>
      <c r="D780">
        <v>480</v>
      </c>
      <c r="E780" t="s">
        <v>759</v>
      </c>
      <c r="F780" t="s">
        <v>761</v>
      </c>
    </row>
    <row r="781" spans="1:6">
      <c r="A781" s="224">
        <f t="shared" ref="A781:A844" si="13">ROW(780:780)</f>
        <v>780</v>
      </c>
      <c r="B781" t="s">
        <v>1346</v>
      </c>
      <c r="C781" t="s">
        <v>779</v>
      </c>
      <c r="D781">
        <v>336</v>
      </c>
      <c r="E781" t="s">
        <v>760</v>
      </c>
      <c r="F781" t="s">
        <v>761</v>
      </c>
    </row>
    <row r="782" spans="1:6">
      <c r="A782" s="224">
        <f t="shared" si="13"/>
        <v>781</v>
      </c>
      <c r="B782" t="s">
        <v>1346</v>
      </c>
      <c r="C782" t="s">
        <v>780</v>
      </c>
      <c r="D782">
        <v>40</v>
      </c>
      <c r="E782" t="s">
        <v>759</v>
      </c>
      <c r="F782" t="s">
        <v>761</v>
      </c>
    </row>
    <row r="783" spans="1:6">
      <c r="A783" s="224">
        <f t="shared" si="13"/>
        <v>782</v>
      </c>
      <c r="B783" t="s">
        <v>1346</v>
      </c>
      <c r="C783" t="s">
        <v>781</v>
      </c>
      <c r="D783">
        <v>28</v>
      </c>
      <c r="E783" t="s">
        <v>760</v>
      </c>
      <c r="F783" t="s">
        <v>761</v>
      </c>
    </row>
    <row r="784" spans="1:6">
      <c r="A784" s="224">
        <f t="shared" si="13"/>
        <v>783</v>
      </c>
      <c r="B784" t="s">
        <v>1346</v>
      </c>
      <c r="C784" t="s">
        <v>782</v>
      </c>
      <c r="D784">
        <v>670</v>
      </c>
      <c r="E784" t="s">
        <v>759</v>
      </c>
      <c r="F784" t="s">
        <v>761</v>
      </c>
    </row>
    <row r="785" spans="1:6">
      <c r="A785" s="224">
        <f t="shared" si="13"/>
        <v>784</v>
      </c>
      <c r="B785" t="s">
        <v>1346</v>
      </c>
      <c r="C785" t="s">
        <v>783</v>
      </c>
      <c r="D785">
        <v>469</v>
      </c>
      <c r="E785" t="s">
        <v>760</v>
      </c>
      <c r="F785" t="s">
        <v>761</v>
      </c>
    </row>
    <row r="786" spans="1:6">
      <c r="A786" s="224">
        <f t="shared" si="13"/>
        <v>785</v>
      </c>
      <c r="B786" t="s">
        <v>1346</v>
      </c>
      <c r="C786" t="s">
        <v>784</v>
      </c>
      <c r="D786">
        <v>75</v>
      </c>
      <c r="E786" t="s">
        <v>759</v>
      </c>
      <c r="F786" t="s">
        <v>761</v>
      </c>
    </row>
    <row r="787" spans="1:6">
      <c r="A787" s="224">
        <f t="shared" si="13"/>
        <v>786</v>
      </c>
      <c r="B787" t="s">
        <v>1346</v>
      </c>
      <c r="C787" t="s">
        <v>785</v>
      </c>
      <c r="D787">
        <v>60</v>
      </c>
      <c r="E787" t="s">
        <v>760</v>
      </c>
      <c r="F787" t="s">
        <v>761</v>
      </c>
    </row>
    <row r="788" spans="1:6">
      <c r="A788" s="224">
        <f t="shared" si="13"/>
        <v>787</v>
      </c>
      <c r="B788" t="s">
        <v>1346</v>
      </c>
      <c r="C788" t="s">
        <v>786</v>
      </c>
      <c r="D788">
        <v>650</v>
      </c>
      <c r="E788" t="s">
        <v>759</v>
      </c>
      <c r="F788" t="s">
        <v>761</v>
      </c>
    </row>
    <row r="789" spans="1:6">
      <c r="A789" s="224">
        <f t="shared" si="13"/>
        <v>788</v>
      </c>
      <c r="B789" t="s">
        <v>1346</v>
      </c>
      <c r="C789" t="s">
        <v>787</v>
      </c>
      <c r="D789">
        <v>455</v>
      </c>
      <c r="E789" t="s">
        <v>760</v>
      </c>
      <c r="F789" t="s">
        <v>761</v>
      </c>
    </row>
    <row r="790" spans="1:6">
      <c r="A790" s="224">
        <f t="shared" si="13"/>
        <v>789</v>
      </c>
      <c r="B790" t="s">
        <v>1346</v>
      </c>
      <c r="C790" t="s">
        <v>788</v>
      </c>
      <c r="D790">
        <v>390</v>
      </c>
      <c r="E790" t="s">
        <v>759</v>
      </c>
      <c r="F790" t="s">
        <v>761</v>
      </c>
    </row>
    <row r="791" spans="1:6">
      <c r="A791" s="224">
        <f t="shared" si="13"/>
        <v>790</v>
      </c>
      <c r="B791" t="s">
        <v>1346</v>
      </c>
      <c r="C791" t="s">
        <v>789</v>
      </c>
      <c r="D791">
        <v>273</v>
      </c>
      <c r="E791" t="s">
        <v>760</v>
      </c>
      <c r="F791" t="s">
        <v>761</v>
      </c>
    </row>
    <row r="792" spans="1:6">
      <c r="A792" s="224">
        <f t="shared" si="13"/>
        <v>791</v>
      </c>
      <c r="B792" t="s">
        <v>1346</v>
      </c>
      <c r="C792" t="s">
        <v>790</v>
      </c>
      <c r="D792">
        <v>870</v>
      </c>
      <c r="E792" t="s">
        <v>759</v>
      </c>
      <c r="F792" t="s">
        <v>761</v>
      </c>
    </row>
    <row r="793" spans="1:6">
      <c r="A793" s="224">
        <f t="shared" si="13"/>
        <v>792</v>
      </c>
      <c r="B793" t="s">
        <v>1346</v>
      </c>
      <c r="C793" t="s">
        <v>791</v>
      </c>
      <c r="D793">
        <v>609</v>
      </c>
      <c r="E793" t="s">
        <v>760</v>
      </c>
      <c r="F793" t="s">
        <v>761</v>
      </c>
    </row>
    <row r="794" spans="1:6">
      <c r="A794" s="224">
        <f t="shared" si="13"/>
        <v>793</v>
      </c>
      <c r="B794" t="s">
        <v>1346</v>
      </c>
      <c r="C794" s="224" t="s">
        <v>5467</v>
      </c>
      <c r="D794" s="224">
        <v>800</v>
      </c>
      <c r="E794" s="224" t="s">
        <v>3491</v>
      </c>
      <c r="F794" s="224" t="s">
        <v>3492</v>
      </c>
    </row>
    <row r="795" spans="1:6">
      <c r="A795" s="224">
        <f t="shared" si="13"/>
        <v>794</v>
      </c>
      <c r="B795" t="s">
        <v>1346</v>
      </c>
      <c r="C795" s="224" t="s">
        <v>5468</v>
      </c>
      <c r="D795" s="224">
        <v>0.33300000000000002</v>
      </c>
      <c r="E795" s="224" t="s">
        <v>56</v>
      </c>
      <c r="F795" s="224" t="s">
        <v>3059</v>
      </c>
    </row>
    <row r="796" spans="1:6">
      <c r="A796" s="224">
        <f t="shared" si="13"/>
        <v>795</v>
      </c>
      <c r="B796" t="s">
        <v>1346</v>
      </c>
      <c r="C796" s="224" t="s">
        <v>5469</v>
      </c>
      <c r="D796" s="224">
        <v>0.33300000000000002</v>
      </c>
      <c r="E796" s="224" t="s">
        <v>56</v>
      </c>
      <c r="F796" s="224" t="s">
        <v>3059</v>
      </c>
    </row>
    <row r="797" spans="1:6">
      <c r="A797" s="224">
        <f t="shared" si="13"/>
        <v>796</v>
      </c>
      <c r="B797" t="s">
        <v>1346</v>
      </c>
      <c r="C797" s="224" t="s">
        <v>5471</v>
      </c>
      <c r="D797" s="224">
        <v>88.711200000000019</v>
      </c>
      <c r="E797" s="224" t="s">
        <v>3491</v>
      </c>
      <c r="F797" s="224" t="s">
        <v>3059</v>
      </c>
    </row>
    <row r="798" spans="1:6">
      <c r="A798" s="224">
        <f t="shared" si="13"/>
        <v>797</v>
      </c>
      <c r="B798" t="s">
        <v>1346</v>
      </c>
      <c r="C798" s="224" t="s">
        <v>5470</v>
      </c>
      <c r="D798" s="218">
        <v>79.130390400000024</v>
      </c>
      <c r="E798" s="218" t="s">
        <v>5444</v>
      </c>
      <c r="F798" s="224" t="s">
        <v>3059</v>
      </c>
    </row>
    <row r="799" spans="1:6">
      <c r="A799" s="224">
        <f t="shared" si="13"/>
        <v>798</v>
      </c>
      <c r="B799" t="s">
        <v>1346</v>
      </c>
      <c r="C799" s="224" t="s">
        <v>5473</v>
      </c>
      <c r="D799" s="218">
        <v>527535936</v>
      </c>
      <c r="E799" s="218" t="s">
        <v>3187</v>
      </c>
      <c r="F799" s="224" t="s">
        <v>3059</v>
      </c>
    </row>
    <row r="800" spans="1:6">
      <c r="A800" s="224">
        <f t="shared" si="13"/>
        <v>799</v>
      </c>
      <c r="B800" t="s">
        <v>1346</v>
      </c>
      <c r="C800" s="224" t="s">
        <v>3493</v>
      </c>
      <c r="D800" s="224">
        <v>892</v>
      </c>
      <c r="E800" s="224" t="s">
        <v>3494</v>
      </c>
      <c r="F800" s="224" t="s">
        <v>3492</v>
      </c>
    </row>
    <row r="801" spans="1:7">
      <c r="A801" s="224">
        <f t="shared" si="13"/>
        <v>800</v>
      </c>
      <c r="B801" t="s">
        <v>1346</v>
      </c>
      <c r="C801" s="224" t="s">
        <v>3499</v>
      </c>
      <c r="D801" s="224">
        <v>950</v>
      </c>
      <c r="E801" s="224" t="s">
        <v>3500</v>
      </c>
      <c r="F801" s="224" t="s">
        <v>3492</v>
      </c>
    </row>
    <row r="802" spans="1:7">
      <c r="A802" s="224">
        <f t="shared" si="13"/>
        <v>801</v>
      </c>
      <c r="B802" t="s">
        <v>1346</v>
      </c>
      <c r="C802" s="224" t="s">
        <v>5558</v>
      </c>
      <c r="D802" s="224">
        <v>104.5</v>
      </c>
      <c r="E802" s="224" t="s">
        <v>5559</v>
      </c>
      <c r="F802" s="224" t="s">
        <v>3059</v>
      </c>
    </row>
    <row r="803" spans="1:7">
      <c r="A803" s="224">
        <f t="shared" si="13"/>
        <v>802</v>
      </c>
      <c r="B803" t="s">
        <v>1346</v>
      </c>
      <c r="C803" s="224" t="s">
        <v>5472</v>
      </c>
      <c r="D803" s="224">
        <v>0.83299999999999996</v>
      </c>
      <c r="E803" s="224" t="s">
        <v>56</v>
      </c>
      <c r="F803" s="224" t="s">
        <v>3492</v>
      </c>
    </row>
    <row r="804" spans="1:7">
      <c r="A804" s="224">
        <f t="shared" si="13"/>
        <v>803</v>
      </c>
      <c r="B804" t="s">
        <v>1346</v>
      </c>
      <c r="C804" s="224" t="s">
        <v>5481</v>
      </c>
      <c r="D804" s="224">
        <v>150</v>
      </c>
      <c r="E804" s="224" t="s">
        <v>25</v>
      </c>
      <c r="F804" s="224" t="s">
        <v>3492</v>
      </c>
    </row>
    <row r="805" spans="1:7">
      <c r="A805" s="224">
        <f t="shared" si="13"/>
        <v>804</v>
      </c>
      <c r="B805" t="s">
        <v>1346</v>
      </c>
      <c r="C805" s="224" t="s">
        <v>5482</v>
      </c>
      <c r="D805" s="224">
        <v>30</v>
      </c>
      <c r="E805" s="224" t="s">
        <v>3698</v>
      </c>
      <c r="F805" s="224" t="s">
        <v>3492</v>
      </c>
    </row>
    <row r="806" spans="1:7">
      <c r="A806" s="224">
        <f t="shared" si="13"/>
        <v>805</v>
      </c>
      <c r="B806" t="s">
        <v>1346</v>
      </c>
      <c r="C806" s="224" t="s">
        <v>3495</v>
      </c>
      <c r="D806" s="224">
        <v>67</v>
      </c>
      <c r="E806" s="224" t="s">
        <v>3</v>
      </c>
      <c r="F806" s="224" t="s">
        <v>3492</v>
      </c>
    </row>
    <row r="807" spans="1:7">
      <c r="A807" s="224">
        <f t="shared" si="13"/>
        <v>806</v>
      </c>
      <c r="B807" t="s">
        <v>1346</v>
      </c>
      <c r="C807" t="s">
        <v>3496</v>
      </c>
      <c r="D807">
        <v>474</v>
      </c>
      <c r="E807" t="s">
        <v>3</v>
      </c>
      <c r="F807" t="s">
        <v>3492</v>
      </c>
    </row>
    <row r="808" spans="1:7">
      <c r="A808" s="224">
        <f t="shared" si="13"/>
        <v>807</v>
      </c>
      <c r="B808" t="s">
        <v>1346</v>
      </c>
      <c r="C808" t="s">
        <v>3508</v>
      </c>
      <c r="D808">
        <v>30.22</v>
      </c>
      <c r="E808" t="s">
        <v>3509</v>
      </c>
      <c r="F808" t="s">
        <v>3492</v>
      </c>
    </row>
    <row r="809" spans="1:7">
      <c r="A809" s="224">
        <f t="shared" si="13"/>
        <v>808</v>
      </c>
      <c r="B809" t="s">
        <v>1346</v>
      </c>
      <c r="C809" t="s">
        <v>3510</v>
      </c>
      <c r="D809">
        <v>7.5</v>
      </c>
      <c r="E809" t="s">
        <v>3511</v>
      </c>
      <c r="F809" t="s">
        <v>3492</v>
      </c>
    </row>
    <row r="810" spans="1:7">
      <c r="A810" s="224">
        <f t="shared" si="13"/>
        <v>809</v>
      </c>
      <c r="B810" t="s">
        <v>1346</v>
      </c>
      <c r="C810" t="s">
        <v>3512</v>
      </c>
      <c r="D810" s="218">
        <v>27.5</v>
      </c>
      <c r="E810" s="218" t="s">
        <v>3511</v>
      </c>
      <c r="F810" t="s">
        <v>3492</v>
      </c>
    </row>
    <row r="811" spans="1:7">
      <c r="A811" s="224">
        <f t="shared" si="13"/>
        <v>810</v>
      </c>
      <c r="B811" t="s">
        <v>1346</v>
      </c>
      <c r="C811" t="s">
        <v>3513</v>
      </c>
      <c r="D811" s="218">
        <v>22.5</v>
      </c>
      <c r="E811" s="218" t="s">
        <v>3511</v>
      </c>
      <c r="F811" t="s">
        <v>3492</v>
      </c>
    </row>
    <row r="812" spans="1:7">
      <c r="A812" s="224">
        <f t="shared" si="13"/>
        <v>811</v>
      </c>
      <c r="B812" t="s">
        <v>1346</v>
      </c>
      <c r="C812" t="s">
        <v>5483</v>
      </c>
      <c r="D812" s="218">
        <v>180</v>
      </c>
      <c r="E812" s="218" t="s">
        <v>3511</v>
      </c>
      <c r="F812" t="s">
        <v>3492</v>
      </c>
    </row>
    <row r="813" spans="1:7">
      <c r="A813" s="224">
        <f t="shared" si="13"/>
        <v>812</v>
      </c>
      <c r="B813" t="s">
        <v>1346</v>
      </c>
      <c r="C813" t="s">
        <v>3514</v>
      </c>
      <c r="D813">
        <v>9.8699999999999992</v>
      </c>
      <c r="E813" t="s">
        <v>3509</v>
      </c>
      <c r="F813" t="s">
        <v>3492</v>
      </c>
      <c r="G813" t="s">
        <v>3515</v>
      </c>
    </row>
    <row r="814" spans="1:7">
      <c r="A814" s="224">
        <f t="shared" si="13"/>
        <v>813</v>
      </c>
      <c r="B814" t="s">
        <v>1346</v>
      </c>
      <c r="C814" s="224" t="s">
        <v>3517</v>
      </c>
      <c r="D814" s="224">
        <v>12</v>
      </c>
      <c r="E814" s="224" t="s">
        <v>3516</v>
      </c>
      <c r="F814" t="s">
        <v>3492</v>
      </c>
    </row>
    <row r="815" spans="1:7">
      <c r="A815" s="224">
        <f t="shared" si="13"/>
        <v>814</v>
      </c>
      <c r="B815" t="s">
        <v>1346</v>
      </c>
      <c r="C815" s="224" t="s">
        <v>3518</v>
      </c>
      <c r="D815" s="224">
        <v>13</v>
      </c>
      <c r="E815" s="224" t="s">
        <v>3516</v>
      </c>
      <c r="F815" t="s">
        <v>3492</v>
      </c>
    </row>
    <row r="816" spans="1:7">
      <c r="A816" s="224">
        <f t="shared" si="13"/>
        <v>815</v>
      </c>
      <c r="B816" t="s">
        <v>1346</v>
      </c>
      <c r="C816" s="224" t="s">
        <v>3519</v>
      </c>
      <c r="D816" s="224">
        <v>5</v>
      </c>
      <c r="E816" s="224" t="s">
        <v>3516</v>
      </c>
      <c r="F816" t="s">
        <v>3492</v>
      </c>
    </row>
    <row r="817" spans="1:6">
      <c r="A817" s="224">
        <f t="shared" si="13"/>
        <v>816</v>
      </c>
      <c r="B817" t="s">
        <v>1346</v>
      </c>
      <c r="C817" s="224" t="s">
        <v>3520</v>
      </c>
      <c r="D817" s="224">
        <v>10</v>
      </c>
      <c r="E817" s="224" t="s">
        <v>3516</v>
      </c>
      <c r="F817" t="s">
        <v>3492</v>
      </c>
    </row>
    <row r="818" spans="1:6">
      <c r="A818" s="224">
        <f t="shared" si="13"/>
        <v>817</v>
      </c>
      <c r="B818" t="s">
        <v>1346</v>
      </c>
      <c r="C818" s="224" t="s">
        <v>3521</v>
      </c>
      <c r="D818" s="224">
        <v>4.5</v>
      </c>
      <c r="E818" s="224" t="s">
        <v>3516</v>
      </c>
      <c r="F818" t="s">
        <v>3492</v>
      </c>
    </row>
    <row r="819" spans="1:6">
      <c r="A819" s="224">
        <f t="shared" si="13"/>
        <v>818</v>
      </c>
      <c r="B819" t="s">
        <v>1346</v>
      </c>
      <c r="C819" s="224" t="s">
        <v>3522</v>
      </c>
      <c r="D819" s="224">
        <v>1.8</v>
      </c>
      <c r="E819" s="224" t="s">
        <v>3516</v>
      </c>
      <c r="F819" t="s">
        <v>3492</v>
      </c>
    </row>
    <row r="820" spans="1:6">
      <c r="A820" s="224">
        <f t="shared" si="13"/>
        <v>819</v>
      </c>
      <c r="B820" t="s">
        <v>1346</v>
      </c>
      <c r="C820" s="224" t="s">
        <v>3523</v>
      </c>
      <c r="D820" s="224">
        <v>3.9</v>
      </c>
      <c r="E820" s="224" t="s">
        <v>3516</v>
      </c>
      <c r="F820" t="s">
        <v>3492</v>
      </c>
    </row>
    <row r="821" spans="1:6">
      <c r="A821" s="224">
        <f t="shared" si="13"/>
        <v>820</v>
      </c>
      <c r="B821" t="s">
        <v>1346</v>
      </c>
      <c r="C821" s="224" t="s">
        <v>5474</v>
      </c>
      <c r="D821" s="224">
        <v>8.9164320000000004</v>
      </c>
      <c r="E821" s="224" t="s">
        <v>5444</v>
      </c>
      <c r="F821" t="s">
        <v>3492</v>
      </c>
    </row>
    <row r="822" spans="1:6">
      <c r="A822" s="224">
        <f t="shared" si="13"/>
        <v>821</v>
      </c>
      <c r="B822" t="s">
        <v>1346</v>
      </c>
      <c r="C822" s="224" t="s">
        <v>5475</v>
      </c>
      <c r="D822" s="224">
        <v>9.6594680000000004</v>
      </c>
      <c r="E822" s="224" t="s">
        <v>5444</v>
      </c>
      <c r="F822" t="s">
        <v>3492</v>
      </c>
    </row>
    <row r="823" spans="1:6">
      <c r="A823" s="224">
        <f t="shared" si="13"/>
        <v>822</v>
      </c>
      <c r="B823" t="s">
        <v>1346</v>
      </c>
      <c r="C823" s="224" t="s">
        <v>5476</v>
      </c>
      <c r="D823" s="224">
        <v>3.7151799999999997</v>
      </c>
      <c r="E823" s="224" t="s">
        <v>5444</v>
      </c>
      <c r="F823" t="s">
        <v>3492</v>
      </c>
    </row>
    <row r="824" spans="1:6">
      <c r="A824" s="224">
        <f t="shared" si="13"/>
        <v>823</v>
      </c>
      <c r="B824" t="s">
        <v>1346</v>
      </c>
      <c r="C824" s="224" t="s">
        <v>5477</v>
      </c>
      <c r="D824" s="224">
        <v>7.4303599999999994</v>
      </c>
      <c r="E824" s="224" t="s">
        <v>5444</v>
      </c>
      <c r="F824" t="s">
        <v>3492</v>
      </c>
    </row>
    <row r="825" spans="1:6">
      <c r="A825" s="224">
        <f t="shared" si="13"/>
        <v>824</v>
      </c>
      <c r="B825" t="s">
        <v>1346</v>
      </c>
      <c r="C825" s="224" t="s">
        <v>5478</v>
      </c>
      <c r="D825" s="224">
        <v>3.3436620000000001</v>
      </c>
      <c r="E825" s="224" t="s">
        <v>5444</v>
      </c>
      <c r="F825" t="s">
        <v>3492</v>
      </c>
    </row>
    <row r="826" spans="1:6">
      <c r="A826" s="224">
        <f t="shared" si="13"/>
        <v>825</v>
      </c>
      <c r="B826" t="s">
        <v>1346</v>
      </c>
      <c r="C826" s="224" t="s">
        <v>5479</v>
      </c>
      <c r="D826" s="224">
        <v>1.3374648</v>
      </c>
      <c r="E826" s="224" t="s">
        <v>5444</v>
      </c>
      <c r="F826" t="s">
        <v>3492</v>
      </c>
    </row>
    <row r="827" spans="1:6">
      <c r="A827" s="224">
        <f t="shared" si="13"/>
        <v>826</v>
      </c>
      <c r="B827" t="s">
        <v>1346</v>
      </c>
      <c r="C827" s="224" t="s">
        <v>5480</v>
      </c>
      <c r="D827" s="224">
        <v>2.8978403999999998</v>
      </c>
      <c r="E827" s="224" t="s">
        <v>5444</v>
      </c>
      <c r="F827" t="s">
        <v>3492</v>
      </c>
    </row>
    <row r="828" spans="1:6">
      <c r="A828" s="224">
        <f t="shared" si="13"/>
        <v>827</v>
      </c>
      <c r="B828" t="s">
        <v>1346</v>
      </c>
      <c r="C828" s="224" t="s">
        <v>3608</v>
      </c>
      <c r="D828">
        <v>13.3</v>
      </c>
      <c r="E828" t="s">
        <v>3609</v>
      </c>
      <c r="F828" t="s">
        <v>3607</v>
      </c>
    </row>
    <row r="829" spans="1:6">
      <c r="A829" s="224">
        <f t="shared" si="13"/>
        <v>828</v>
      </c>
      <c r="B829" s="3" t="s">
        <v>1346</v>
      </c>
      <c r="C829" s="224" t="s">
        <v>5253</v>
      </c>
      <c r="D829" s="218">
        <v>0.3167964962380373</v>
      </c>
      <c r="E829" s="218" t="s">
        <v>5235</v>
      </c>
      <c r="F829" t="s">
        <v>5259</v>
      </c>
    </row>
    <row r="830" spans="1:6">
      <c r="A830" s="224">
        <f t="shared" si="13"/>
        <v>829</v>
      </c>
      <c r="B830" s="3" t="s">
        <v>1346</v>
      </c>
      <c r="C830" s="224" t="s">
        <v>5254</v>
      </c>
      <c r="D830">
        <v>0.33888888888888885</v>
      </c>
      <c r="E830" t="s">
        <v>5235</v>
      </c>
      <c r="F830" t="s">
        <v>5258</v>
      </c>
    </row>
    <row r="831" spans="1:6">
      <c r="A831" s="224">
        <f t="shared" si="13"/>
        <v>830</v>
      </c>
      <c r="B831" s="3" t="s">
        <v>1346</v>
      </c>
      <c r="C831" s="224" t="s">
        <v>5255</v>
      </c>
      <c r="D831">
        <v>0.2722222222222222</v>
      </c>
      <c r="E831" t="s">
        <v>5235</v>
      </c>
      <c r="F831" t="s">
        <v>5258</v>
      </c>
    </row>
    <row r="832" spans="1:6">
      <c r="A832" s="224">
        <f t="shared" si="13"/>
        <v>831</v>
      </c>
      <c r="B832" s="3" t="s">
        <v>1346</v>
      </c>
      <c r="C832" s="224" t="s">
        <v>5256</v>
      </c>
      <c r="D832" s="218">
        <v>0.10555555555555556</v>
      </c>
      <c r="E832" s="218" t="s">
        <v>5235</v>
      </c>
      <c r="F832" t="s">
        <v>5257</v>
      </c>
    </row>
    <row r="833" spans="1:6">
      <c r="A833" s="224">
        <f t="shared" si="13"/>
        <v>832</v>
      </c>
      <c r="B833" s="3" t="s">
        <v>1346</v>
      </c>
      <c r="C833" s="224" t="s">
        <v>5292</v>
      </c>
      <c r="D833" s="218">
        <v>0.52050468750000001</v>
      </c>
      <c r="E833" s="218" t="s">
        <v>5235</v>
      </c>
      <c r="F833" t="s">
        <v>5257</v>
      </c>
    </row>
    <row r="834" spans="1:6">
      <c r="A834" s="224">
        <f t="shared" si="13"/>
        <v>833</v>
      </c>
      <c r="B834" s="3" t="s">
        <v>1346</v>
      </c>
      <c r="C834" s="224" t="s">
        <v>5290</v>
      </c>
      <c r="D834" s="224">
        <v>0.47850000000000004</v>
      </c>
      <c r="E834" t="s">
        <v>5235</v>
      </c>
      <c r="F834" t="s">
        <v>5257</v>
      </c>
    </row>
    <row r="835" spans="1:6">
      <c r="A835" s="224">
        <f t="shared" si="13"/>
        <v>834</v>
      </c>
      <c r="B835" s="3" t="s">
        <v>1346</v>
      </c>
      <c r="C835" s="224" t="s">
        <v>5289</v>
      </c>
      <c r="D835" s="224">
        <v>0.76560000000000006</v>
      </c>
      <c r="E835" t="s">
        <v>5235</v>
      </c>
      <c r="F835" t="s">
        <v>5257</v>
      </c>
    </row>
    <row r="836" spans="1:6">
      <c r="A836" s="224">
        <f t="shared" si="13"/>
        <v>835</v>
      </c>
      <c r="B836" s="3" t="s">
        <v>1346</v>
      </c>
      <c r="C836" s="224" t="s">
        <v>5250</v>
      </c>
      <c r="D836" s="218">
        <v>7.0000000000000001E-3</v>
      </c>
      <c r="E836" s="218" t="s">
        <v>5235</v>
      </c>
      <c r="F836" t="s">
        <v>5236</v>
      </c>
    </row>
    <row r="837" spans="1:6">
      <c r="A837" s="224">
        <f t="shared" si="13"/>
        <v>836</v>
      </c>
      <c r="B837" s="3" t="s">
        <v>1346</v>
      </c>
      <c r="C837" t="s">
        <v>5299</v>
      </c>
      <c r="D837">
        <v>28.14</v>
      </c>
      <c r="E837" t="s">
        <v>3601</v>
      </c>
      <c r="F837" t="s">
        <v>3607</v>
      </c>
    </row>
    <row r="838" spans="1:6">
      <c r="A838" s="224">
        <f t="shared" si="13"/>
        <v>837</v>
      </c>
      <c r="B838" s="3" t="s">
        <v>1346</v>
      </c>
      <c r="C838" t="s">
        <v>5300</v>
      </c>
      <c r="D838">
        <v>7.17</v>
      </c>
      <c r="E838" t="s">
        <v>3610</v>
      </c>
      <c r="F838" t="s">
        <v>3607</v>
      </c>
    </row>
    <row r="839" spans="1:6">
      <c r="A839" s="224">
        <f t="shared" si="13"/>
        <v>838</v>
      </c>
      <c r="B839" s="3" t="s">
        <v>1346</v>
      </c>
      <c r="C839" t="s">
        <v>5295</v>
      </c>
      <c r="D839">
        <v>8.6</v>
      </c>
      <c r="E839" t="s">
        <v>3610</v>
      </c>
      <c r="F839" t="s">
        <v>3611</v>
      </c>
    </row>
    <row r="840" spans="1:6">
      <c r="A840" s="224">
        <f t="shared" si="13"/>
        <v>839</v>
      </c>
      <c r="B840" s="3" t="s">
        <v>1346</v>
      </c>
      <c r="C840" t="s">
        <v>5296</v>
      </c>
      <c r="D840">
        <v>9.9</v>
      </c>
      <c r="E840" t="s">
        <v>3610</v>
      </c>
      <c r="F840" t="s">
        <v>3611</v>
      </c>
    </row>
    <row r="841" spans="1:6">
      <c r="A841" s="224">
        <f t="shared" si="13"/>
        <v>840</v>
      </c>
      <c r="B841" s="3" t="s">
        <v>1346</v>
      </c>
      <c r="C841" t="s">
        <v>5297</v>
      </c>
      <c r="D841">
        <v>13.3</v>
      </c>
      <c r="E841" t="s">
        <v>3609</v>
      </c>
      <c r="F841" t="s">
        <v>3611</v>
      </c>
    </row>
    <row r="842" spans="1:6">
      <c r="A842" s="224">
        <f t="shared" si="13"/>
        <v>841</v>
      </c>
      <c r="B842" s="3" t="s">
        <v>1346</v>
      </c>
      <c r="C842" t="s">
        <v>5298</v>
      </c>
      <c r="D842">
        <v>6.8</v>
      </c>
      <c r="E842" t="s">
        <v>3610</v>
      </c>
      <c r="F842" t="s">
        <v>3611</v>
      </c>
    </row>
    <row r="843" spans="1:6">
      <c r="A843" s="224">
        <f t="shared" si="13"/>
        <v>842</v>
      </c>
      <c r="B843" s="3" t="s">
        <v>1346</v>
      </c>
      <c r="C843" t="s">
        <v>5301</v>
      </c>
      <c r="D843">
        <v>9.57</v>
      </c>
      <c r="E843" t="s">
        <v>3610</v>
      </c>
      <c r="F843" t="s">
        <v>5302</v>
      </c>
    </row>
    <row r="844" spans="1:6">
      <c r="A844" s="224">
        <f t="shared" si="13"/>
        <v>843</v>
      </c>
      <c r="B844" s="3" t="s">
        <v>1346</v>
      </c>
      <c r="C844" s="224" t="s">
        <v>3638</v>
      </c>
      <c r="D844" s="218">
        <v>0.15</v>
      </c>
      <c r="E844" s="218" t="s">
        <v>56</v>
      </c>
      <c r="F844" t="s">
        <v>3492</v>
      </c>
    </row>
    <row r="845" spans="1:6">
      <c r="A845" s="224">
        <f t="shared" ref="A845:A908" si="14">ROW(844:844)</f>
        <v>844</v>
      </c>
      <c r="B845" s="3" t="s">
        <v>1346</v>
      </c>
      <c r="C845" s="224" t="s">
        <v>3639</v>
      </c>
      <c r="D845">
        <v>49</v>
      </c>
      <c r="E845" t="s">
        <v>3491</v>
      </c>
      <c r="F845" t="s">
        <v>3492</v>
      </c>
    </row>
    <row r="846" spans="1:6">
      <c r="A846" s="224">
        <f t="shared" si="14"/>
        <v>845</v>
      </c>
      <c r="B846" s="3" t="s">
        <v>1346</v>
      </c>
      <c r="C846" s="224" t="s">
        <v>5556</v>
      </c>
      <c r="D846">
        <v>46.7</v>
      </c>
      <c r="E846" t="s">
        <v>54</v>
      </c>
      <c r="F846" t="s">
        <v>5557</v>
      </c>
    </row>
    <row r="847" spans="1:6">
      <c r="A847" s="224">
        <f t="shared" si="14"/>
        <v>846</v>
      </c>
      <c r="B847" s="3" t="s">
        <v>1346</v>
      </c>
      <c r="C847" s="224" t="s">
        <v>3640</v>
      </c>
      <c r="D847">
        <v>1700000</v>
      </c>
      <c r="E847">
        <v>1</v>
      </c>
      <c r="F847" t="s">
        <v>3492</v>
      </c>
    </row>
    <row r="848" spans="1:6">
      <c r="A848" s="224">
        <f t="shared" si="14"/>
        <v>847</v>
      </c>
      <c r="B848" s="3" t="s">
        <v>1346</v>
      </c>
      <c r="C848" s="224" t="s">
        <v>3641</v>
      </c>
      <c r="D848" s="218">
        <v>7.35</v>
      </c>
      <c r="E848" s="218" t="s">
        <v>3491</v>
      </c>
      <c r="F848" t="s">
        <v>3059</v>
      </c>
    </row>
    <row r="849" spans="1:7">
      <c r="A849" s="224">
        <f t="shared" si="14"/>
        <v>848</v>
      </c>
      <c r="B849" s="3" t="s">
        <v>1346</v>
      </c>
      <c r="C849" t="s">
        <v>3643</v>
      </c>
      <c r="D849">
        <v>0.61</v>
      </c>
      <c r="E849" t="s">
        <v>56</v>
      </c>
      <c r="F849" t="s">
        <v>3642</v>
      </c>
    </row>
    <row r="850" spans="1:7">
      <c r="A850" s="224">
        <f t="shared" si="14"/>
        <v>849</v>
      </c>
      <c r="B850" s="3" t="s">
        <v>1346</v>
      </c>
      <c r="C850" t="s">
        <v>3644</v>
      </c>
      <c r="D850" s="218">
        <v>0.08</v>
      </c>
      <c r="E850" s="218" t="s">
        <v>56</v>
      </c>
      <c r="F850" t="s">
        <v>3642</v>
      </c>
    </row>
    <row r="851" spans="1:7">
      <c r="A851" s="224">
        <f t="shared" si="14"/>
        <v>850</v>
      </c>
      <c r="B851" s="3" t="s">
        <v>1346</v>
      </c>
      <c r="C851" t="s">
        <v>3645</v>
      </c>
      <c r="D851" s="218">
        <v>0.53</v>
      </c>
      <c r="E851" s="218" t="s">
        <v>56</v>
      </c>
      <c r="F851" t="s">
        <v>3642</v>
      </c>
    </row>
    <row r="852" spans="1:7">
      <c r="A852" s="224">
        <f t="shared" si="14"/>
        <v>851</v>
      </c>
      <c r="B852" s="3" t="s">
        <v>1346</v>
      </c>
      <c r="C852" t="s">
        <v>3646</v>
      </c>
      <c r="D852">
        <v>0.31</v>
      </c>
      <c r="E852" t="s">
        <v>56</v>
      </c>
      <c r="F852" t="s">
        <v>3642</v>
      </c>
    </row>
    <row r="853" spans="1:7">
      <c r="A853" s="224">
        <f t="shared" si="14"/>
        <v>852</v>
      </c>
      <c r="B853" s="3" t="s">
        <v>1346</v>
      </c>
      <c r="C853" t="s">
        <v>3647</v>
      </c>
      <c r="D853">
        <v>0.08</v>
      </c>
      <c r="E853" t="s">
        <v>56</v>
      </c>
      <c r="F853" t="s">
        <v>3642</v>
      </c>
    </row>
    <row r="854" spans="1:7">
      <c r="A854" s="224">
        <f t="shared" si="14"/>
        <v>853</v>
      </c>
      <c r="B854" s="3" t="s">
        <v>1346</v>
      </c>
      <c r="C854" t="s">
        <v>5619</v>
      </c>
      <c r="D854">
        <v>0.83500000000000008</v>
      </c>
      <c r="E854" t="s">
        <v>56</v>
      </c>
      <c r="F854" t="s">
        <v>5618</v>
      </c>
    </row>
    <row r="855" spans="1:7">
      <c r="A855" s="224">
        <f t="shared" si="14"/>
        <v>854</v>
      </c>
      <c r="B855" s="3" t="s">
        <v>1346</v>
      </c>
      <c r="C855" t="s">
        <v>5620</v>
      </c>
      <c r="D855">
        <v>0.159</v>
      </c>
      <c r="E855" t="s">
        <v>56</v>
      </c>
      <c r="F855" t="s">
        <v>5618</v>
      </c>
    </row>
    <row r="856" spans="1:7">
      <c r="A856" s="224">
        <f t="shared" si="14"/>
        <v>855</v>
      </c>
      <c r="B856" s="3" t="s">
        <v>1346</v>
      </c>
      <c r="C856" t="s">
        <v>5621</v>
      </c>
      <c r="D856">
        <v>0.67600000000000005</v>
      </c>
      <c r="E856" t="s">
        <v>56</v>
      </c>
      <c r="F856" t="s">
        <v>5618</v>
      </c>
    </row>
    <row r="857" spans="1:7">
      <c r="A857" s="224">
        <f t="shared" si="14"/>
        <v>856</v>
      </c>
      <c r="B857" s="3" t="s">
        <v>1346</v>
      </c>
      <c r="C857" t="s">
        <v>5622</v>
      </c>
      <c r="D857">
        <v>0.16499999999999992</v>
      </c>
      <c r="E857" t="s">
        <v>56</v>
      </c>
      <c r="F857" t="s">
        <v>5618</v>
      </c>
    </row>
    <row r="858" spans="1:7">
      <c r="A858" s="224">
        <f t="shared" si="14"/>
        <v>857</v>
      </c>
      <c r="B858" s="3" t="s">
        <v>1346</v>
      </c>
      <c r="C858" t="s">
        <v>5580</v>
      </c>
      <c r="D858">
        <v>0.13114754098360656</v>
      </c>
      <c r="E858" t="s">
        <v>56</v>
      </c>
      <c r="F858" t="s">
        <v>3059</v>
      </c>
    </row>
    <row r="859" spans="1:7">
      <c r="A859" s="224">
        <f t="shared" si="14"/>
        <v>858</v>
      </c>
      <c r="B859" s="3" t="s">
        <v>1346</v>
      </c>
      <c r="C859" t="s">
        <v>5581</v>
      </c>
      <c r="D859">
        <v>0.86885245901639352</v>
      </c>
      <c r="E859" t="s">
        <v>56</v>
      </c>
      <c r="F859" t="s">
        <v>3059</v>
      </c>
    </row>
    <row r="860" spans="1:7">
      <c r="A860" s="224">
        <f t="shared" si="14"/>
        <v>859</v>
      </c>
      <c r="B860" s="3" t="s">
        <v>1346</v>
      </c>
      <c r="C860" t="s">
        <v>5582</v>
      </c>
      <c r="D860">
        <v>7.8688524590163941E-2</v>
      </c>
      <c r="E860" t="s">
        <v>56</v>
      </c>
      <c r="F860" t="s">
        <v>3059</v>
      </c>
    </row>
    <row r="861" spans="1:7">
      <c r="A861" s="224">
        <f t="shared" si="14"/>
        <v>860</v>
      </c>
      <c r="B861" s="3" t="s">
        <v>1346</v>
      </c>
      <c r="C861" t="s">
        <v>5584</v>
      </c>
      <c r="D861">
        <v>0.6</v>
      </c>
      <c r="E861" t="s">
        <v>56</v>
      </c>
      <c r="F861" t="s">
        <v>3059</v>
      </c>
    </row>
    <row r="862" spans="1:7">
      <c r="A862" s="224">
        <f t="shared" si="14"/>
        <v>861</v>
      </c>
      <c r="B862" s="3" t="s">
        <v>1346</v>
      </c>
      <c r="C862" t="s">
        <v>5585</v>
      </c>
      <c r="D862">
        <v>0.8</v>
      </c>
      <c r="E862" t="s">
        <v>56</v>
      </c>
      <c r="F862" t="s">
        <v>3059</v>
      </c>
    </row>
    <row r="863" spans="1:7">
      <c r="A863" s="224">
        <f t="shared" si="14"/>
        <v>862</v>
      </c>
      <c r="B863" s="3" t="s">
        <v>1346</v>
      </c>
      <c r="C863" t="s">
        <v>5590</v>
      </c>
      <c r="D863">
        <v>0.2</v>
      </c>
      <c r="E863" t="s">
        <v>56</v>
      </c>
      <c r="F863" t="s">
        <v>3059</v>
      </c>
      <c r="G863" t="s">
        <v>5586</v>
      </c>
    </row>
    <row r="864" spans="1:7">
      <c r="A864" s="224">
        <f t="shared" si="14"/>
        <v>863</v>
      </c>
      <c r="B864" s="3" t="s">
        <v>1346</v>
      </c>
      <c r="C864" t="s">
        <v>5587</v>
      </c>
      <c r="D864">
        <v>0.8</v>
      </c>
      <c r="E864" t="s">
        <v>56</v>
      </c>
      <c r="F864" t="s">
        <v>3059</v>
      </c>
    </row>
    <row r="865" spans="1:7">
      <c r="A865" s="224">
        <f t="shared" si="14"/>
        <v>864</v>
      </c>
      <c r="B865" s="3" t="s">
        <v>1346</v>
      </c>
      <c r="C865" t="s">
        <v>5588</v>
      </c>
      <c r="D865">
        <v>0.32</v>
      </c>
      <c r="E865" t="s">
        <v>56</v>
      </c>
      <c r="F865" t="s">
        <v>3059</v>
      </c>
    </row>
    <row r="866" spans="1:7">
      <c r="A866" s="224">
        <f t="shared" si="14"/>
        <v>865</v>
      </c>
      <c r="B866" s="3" t="s">
        <v>1346</v>
      </c>
      <c r="C866" t="s">
        <v>5589</v>
      </c>
      <c r="D866">
        <v>0.48000000000000009</v>
      </c>
      <c r="E866" t="s">
        <v>56</v>
      </c>
      <c r="F866" t="s">
        <v>3059</v>
      </c>
    </row>
    <row r="867" spans="1:7">
      <c r="A867" s="224">
        <f t="shared" si="14"/>
        <v>866</v>
      </c>
      <c r="B867" s="3" t="s">
        <v>1346</v>
      </c>
      <c r="C867" t="s">
        <v>5591</v>
      </c>
      <c r="D867" s="224">
        <v>0.4</v>
      </c>
      <c r="E867" s="224" t="s">
        <v>56</v>
      </c>
      <c r="F867" t="s">
        <v>3059</v>
      </c>
      <c r="G867" t="s">
        <v>5583</v>
      </c>
    </row>
    <row r="868" spans="1:7">
      <c r="A868" s="224">
        <f t="shared" si="14"/>
        <v>867</v>
      </c>
      <c r="B868" s="3" t="s">
        <v>1346</v>
      </c>
      <c r="C868" t="s">
        <v>5592</v>
      </c>
      <c r="D868">
        <v>0.34754098360655744</v>
      </c>
      <c r="E868" s="224" t="s">
        <v>56</v>
      </c>
      <c r="F868" t="s">
        <v>3059</v>
      </c>
    </row>
    <row r="869" spans="1:7">
      <c r="A869" s="224">
        <f t="shared" si="14"/>
        <v>868</v>
      </c>
      <c r="B869" s="3" t="s">
        <v>1346</v>
      </c>
      <c r="C869" t="s">
        <v>5593</v>
      </c>
      <c r="D869" s="218">
        <v>0.2131147540983607</v>
      </c>
      <c r="E869" s="218" t="s">
        <v>56</v>
      </c>
      <c r="F869" t="s">
        <v>3059</v>
      </c>
      <c r="G869" t="s">
        <v>5594</v>
      </c>
    </row>
    <row r="870" spans="1:7">
      <c r="A870" s="224">
        <f t="shared" si="14"/>
        <v>869</v>
      </c>
      <c r="B870" s="3" t="s">
        <v>1346</v>
      </c>
      <c r="C870" t="s">
        <v>3676</v>
      </c>
      <c r="D870">
        <v>0.04</v>
      </c>
      <c r="E870" t="s">
        <v>56</v>
      </c>
      <c r="F870" t="s">
        <v>3642</v>
      </c>
    </row>
    <row r="871" spans="1:7">
      <c r="A871" s="224">
        <f t="shared" si="14"/>
        <v>870</v>
      </c>
      <c r="B871" s="3" t="s">
        <v>1346</v>
      </c>
      <c r="C871" t="s">
        <v>3648</v>
      </c>
      <c r="D871">
        <v>0.4</v>
      </c>
      <c r="E871" t="s">
        <v>56</v>
      </c>
      <c r="F871" t="s">
        <v>3642</v>
      </c>
    </row>
    <row r="872" spans="1:7">
      <c r="A872" s="224">
        <f t="shared" si="14"/>
        <v>871</v>
      </c>
      <c r="B872" s="3" t="s">
        <v>1346</v>
      </c>
      <c r="C872" t="s">
        <v>3649</v>
      </c>
      <c r="D872">
        <v>6.8</v>
      </c>
      <c r="E872" t="s">
        <v>54</v>
      </c>
      <c r="F872" t="s">
        <v>3650</v>
      </c>
    </row>
    <row r="873" spans="1:7">
      <c r="A873" s="224">
        <f t="shared" si="14"/>
        <v>872</v>
      </c>
      <c r="B873" s="3" t="s">
        <v>1346</v>
      </c>
      <c r="C873" s="224" t="s">
        <v>3695</v>
      </c>
      <c r="D873" s="224">
        <v>566.72</v>
      </c>
      <c r="E873" s="224" t="s">
        <v>1397</v>
      </c>
      <c r="F873" t="s">
        <v>3677</v>
      </c>
    </row>
    <row r="874" spans="1:7">
      <c r="A874" s="224">
        <f t="shared" si="14"/>
        <v>873</v>
      </c>
      <c r="B874" s="3" t="s">
        <v>1346</v>
      </c>
      <c r="C874" s="224" t="s">
        <v>5555</v>
      </c>
      <c r="D874" s="218">
        <v>350.4</v>
      </c>
      <c r="E874" s="218" t="s">
        <v>1397</v>
      </c>
      <c r="F874" t="s">
        <v>5554</v>
      </c>
    </row>
    <row r="875" spans="1:7">
      <c r="A875" s="224">
        <f t="shared" si="14"/>
        <v>874</v>
      </c>
      <c r="B875" s="3" t="s">
        <v>1346</v>
      </c>
      <c r="C875" s="224" t="s">
        <v>3679</v>
      </c>
      <c r="D875">
        <v>8</v>
      </c>
      <c r="E875" t="s">
        <v>3187</v>
      </c>
      <c r="F875" t="s">
        <v>3678</v>
      </c>
    </row>
    <row r="876" spans="1:7">
      <c r="A876" s="224">
        <f t="shared" si="14"/>
        <v>875</v>
      </c>
      <c r="B876" s="3" t="s">
        <v>1346</v>
      </c>
      <c r="C876" s="224" t="s">
        <v>3680</v>
      </c>
      <c r="D876">
        <v>15</v>
      </c>
      <c r="E876" t="s">
        <v>3187</v>
      </c>
      <c r="F876" t="s">
        <v>3678</v>
      </c>
    </row>
    <row r="877" spans="1:7">
      <c r="A877" s="224">
        <f t="shared" si="14"/>
        <v>876</v>
      </c>
      <c r="B877" s="3" t="s">
        <v>1346</v>
      </c>
      <c r="C877" s="224" t="s">
        <v>3683</v>
      </c>
      <c r="D877">
        <v>7106</v>
      </c>
      <c r="E877" t="s">
        <v>1279</v>
      </c>
      <c r="F877" t="s">
        <v>3678</v>
      </c>
    </row>
    <row r="878" spans="1:7">
      <c r="A878" s="224">
        <f t="shared" si="14"/>
        <v>877</v>
      </c>
      <c r="B878" s="3" t="s">
        <v>1346</v>
      </c>
      <c r="C878" s="224" t="s">
        <v>3684</v>
      </c>
      <c r="D878">
        <v>9133</v>
      </c>
      <c r="E878" t="s">
        <v>1279</v>
      </c>
      <c r="F878" t="s">
        <v>3678</v>
      </c>
    </row>
    <row r="879" spans="1:7">
      <c r="A879" s="224">
        <f t="shared" si="14"/>
        <v>878</v>
      </c>
      <c r="B879" s="3" t="s">
        <v>1346</v>
      </c>
      <c r="C879" s="224" t="s">
        <v>3688</v>
      </c>
      <c r="D879">
        <v>2000</v>
      </c>
      <c r="E879" t="s">
        <v>1279</v>
      </c>
      <c r="F879" t="s">
        <v>3678</v>
      </c>
    </row>
    <row r="880" spans="1:7">
      <c r="A880" s="224">
        <f t="shared" si="14"/>
        <v>879</v>
      </c>
      <c r="B880" s="3" t="s">
        <v>1346</v>
      </c>
      <c r="C880" s="224" t="s">
        <v>3681</v>
      </c>
      <c r="D880">
        <v>4</v>
      </c>
      <c r="E880" t="s">
        <v>3187</v>
      </c>
      <c r="F880" t="s">
        <v>3678</v>
      </c>
    </row>
    <row r="881" spans="1:8">
      <c r="A881" s="224">
        <f t="shared" si="14"/>
        <v>880</v>
      </c>
      <c r="B881" s="3" t="s">
        <v>1346</v>
      </c>
      <c r="C881" s="224" t="s">
        <v>3682</v>
      </c>
      <c r="D881">
        <v>6</v>
      </c>
      <c r="E881" t="s">
        <v>3187</v>
      </c>
      <c r="F881" t="s">
        <v>3678</v>
      </c>
    </row>
    <row r="882" spans="1:8">
      <c r="A882" s="224">
        <f t="shared" si="14"/>
        <v>881</v>
      </c>
      <c r="B882" s="3" t="s">
        <v>1346</v>
      </c>
      <c r="C882" s="224" t="s">
        <v>3685</v>
      </c>
      <c r="D882">
        <v>3245</v>
      </c>
      <c r="E882" t="s">
        <v>1279</v>
      </c>
      <c r="F882" t="s">
        <v>3678</v>
      </c>
    </row>
    <row r="883" spans="1:8">
      <c r="A883" s="224">
        <f t="shared" si="14"/>
        <v>882</v>
      </c>
      <c r="B883" s="3" t="s">
        <v>1346</v>
      </c>
      <c r="C883" s="224" t="s">
        <v>3686</v>
      </c>
      <c r="D883">
        <v>4795</v>
      </c>
      <c r="E883" t="s">
        <v>1279</v>
      </c>
      <c r="F883" t="s">
        <v>3678</v>
      </c>
    </row>
    <row r="884" spans="1:8">
      <c r="A884" s="224">
        <f t="shared" si="14"/>
        <v>883</v>
      </c>
      <c r="B884" s="3" t="s">
        <v>1346</v>
      </c>
      <c r="C884" s="224" t="s">
        <v>3687</v>
      </c>
      <c r="D884">
        <v>500</v>
      </c>
      <c r="E884" t="s">
        <v>1279</v>
      </c>
      <c r="F884" t="s">
        <v>3678</v>
      </c>
    </row>
    <row r="885" spans="1:8">
      <c r="A885" s="224">
        <f t="shared" si="14"/>
        <v>884</v>
      </c>
      <c r="B885" s="3" t="s">
        <v>1346</v>
      </c>
      <c r="C885" s="224" t="s">
        <v>3689</v>
      </c>
      <c r="D885" s="228">
        <v>0.5</v>
      </c>
      <c r="E885" s="228" t="s">
        <v>56</v>
      </c>
      <c r="F885" t="s">
        <v>3690</v>
      </c>
    </row>
    <row r="886" spans="1:8">
      <c r="A886" s="224">
        <f t="shared" si="14"/>
        <v>885</v>
      </c>
      <c r="B886" s="3" t="s">
        <v>1346</v>
      </c>
      <c r="C886" s="224" t="s">
        <v>3689</v>
      </c>
      <c r="D886" s="228">
        <v>350.4</v>
      </c>
      <c r="E886" s="228" t="s">
        <v>5579</v>
      </c>
      <c r="F886" t="s">
        <v>5554</v>
      </c>
      <c r="H886" s="378"/>
    </row>
    <row r="887" spans="1:8">
      <c r="A887" s="224">
        <f t="shared" si="14"/>
        <v>886</v>
      </c>
      <c r="B887" s="3" t="s">
        <v>1346</v>
      </c>
      <c r="C887" s="224" t="s">
        <v>3691</v>
      </c>
      <c r="D887" s="218">
        <v>0.95</v>
      </c>
      <c r="E887" s="218" t="s">
        <v>56</v>
      </c>
      <c r="F887" t="s">
        <v>3690</v>
      </c>
      <c r="G887" t="s">
        <v>3692</v>
      </c>
      <c r="H887" s="378"/>
    </row>
    <row r="888" spans="1:8">
      <c r="A888" s="224">
        <f t="shared" si="14"/>
        <v>887</v>
      </c>
      <c r="B888" s="3" t="s">
        <v>1346</v>
      </c>
      <c r="C888" t="s">
        <v>3693</v>
      </c>
      <c r="D888" s="218">
        <v>0.7</v>
      </c>
      <c r="E888" s="218" t="s">
        <v>56</v>
      </c>
      <c r="F888" t="s">
        <v>3690</v>
      </c>
      <c r="G888" t="s">
        <v>3694</v>
      </c>
      <c r="H888" s="378"/>
    </row>
    <row r="889" spans="1:8">
      <c r="A889" s="224">
        <f t="shared" si="14"/>
        <v>888</v>
      </c>
      <c r="B889" s="3" t="s">
        <v>1346</v>
      </c>
      <c r="C889" t="s">
        <v>5022</v>
      </c>
      <c r="D889" s="218">
        <v>0.30449999999999999</v>
      </c>
      <c r="E889" s="218" t="s">
        <v>5018</v>
      </c>
      <c r="F889" t="s">
        <v>5023</v>
      </c>
      <c r="H889" s="378"/>
    </row>
    <row r="890" spans="1:8">
      <c r="A890" s="224">
        <f t="shared" si="14"/>
        <v>889</v>
      </c>
      <c r="B890" s="3" t="s">
        <v>1346</v>
      </c>
      <c r="C890" t="s">
        <v>5090</v>
      </c>
      <c r="D890" s="218">
        <v>7.0599999999999996E-2</v>
      </c>
      <c r="E890" s="218" t="s">
        <v>5018</v>
      </c>
      <c r="F890" t="s">
        <v>5093</v>
      </c>
    </row>
    <row r="891" spans="1:8">
      <c r="A891" s="224">
        <f t="shared" si="14"/>
        <v>890</v>
      </c>
      <c r="B891" s="3" t="s">
        <v>1346</v>
      </c>
      <c r="C891" t="s">
        <v>5091</v>
      </c>
      <c r="D891" s="218">
        <v>0.16</v>
      </c>
      <c r="E891" s="218" t="s">
        <v>5018</v>
      </c>
      <c r="F891" t="s">
        <v>5093</v>
      </c>
    </row>
    <row r="892" spans="1:8">
      <c r="A892" s="224">
        <f t="shared" si="14"/>
        <v>891</v>
      </c>
      <c r="B892" s="3" t="s">
        <v>1346</v>
      </c>
      <c r="C892" t="s">
        <v>5092</v>
      </c>
      <c r="D892" s="218">
        <v>7.3899999999999993E-2</v>
      </c>
      <c r="E892" s="218" t="s">
        <v>5018</v>
      </c>
      <c r="F892" t="s">
        <v>5093</v>
      </c>
    </row>
    <row r="893" spans="1:8">
      <c r="A893" s="224">
        <f t="shared" si="14"/>
        <v>892</v>
      </c>
      <c r="B893" s="3" t="s">
        <v>1346</v>
      </c>
      <c r="C893" t="s">
        <v>5362</v>
      </c>
      <c r="D893" s="224">
        <v>8760</v>
      </c>
      <c r="E893" s="224" t="s">
        <v>3494</v>
      </c>
      <c r="F893" t="s">
        <v>5361</v>
      </c>
    </row>
    <row r="894" spans="1:8">
      <c r="A894" s="224">
        <f t="shared" si="14"/>
        <v>893</v>
      </c>
      <c r="B894" s="3" t="s">
        <v>1346</v>
      </c>
      <c r="C894" t="s">
        <v>5381</v>
      </c>
      <c r="D894" s="224">
        <v>7500</v>
      </c>
      <c r="E894" s="224" t="s">
        <v>3494</v>
      </c>
      <c r="F894" t="s">
        <v>5380</v>
      </c>
    </row>
    <row r="895" spans="1:8">
      <c r="A895" s="224">
        <f t="shared" si="14"/>
        <v>894</v>
      </c>
      <c r="B895" s="3" t="s">
        <v>1346</v>
      </c>
      <c r="C895" t="s">
        <v>5388</v>
      </c>
      <c r="D895" s="224">
        <v>8760</v>
      </c>
      <c r="E895" s="224" t="s">
        <v>3494</v>
      </c>
      <c r="F895" t="s">
        <v>5387</v>
      </c>
    </row>
    <row r="896" spans="1:8">
      <c r="A896" s="224">
        <f t="shared" si="14"/>
        <v>895</v>
      </c>
      <c r="B896" s="3" t="s">
        <v>1346</v>
      </c>
      <c r="C896" t="s">
        <v>5395</v>
      </c>
      <c r="D896" s="224">
        <v>8000</v>
      </c>
      <c r="E896" s="224" t="s">
        <v>3494</v>
      </c>
      <c r="F896" s="3" t="s">
        <v>5393</v>
      </c>
    </row>
    <row r="897" spans="1:7">
      <c r="A897" s="224">
        <f t="shared" si="14"/>
        <v>896</v>
      </c>
      <c r="B897" s="3" t="s">
        <v>1346</v>
      </c>
      <c r="C897" t="s">
        <v>5439</v>
      </c>
      <c r="D897">
        <v>-37.549999999999997</v>
      </c>
      <c r="E897" s="224" t="s">
        <v>5444</v>
      </c>
      <c r="F897" t="s">
        <v>3059</v>
      </c>
    </row>
    <row r="898" spans="1:7">
      <c r="A898" s="224">
        <f t="shared" si="14"/>
        <v>897</v>
      </c>
      <c r="B898" s="3" t="s">
        <v>1346</v>
      </c>
      <c r="C898" t="s">
        <v>5440</v>
      </c>
      <c r="D898">
        <v>2022</v>
      </c>
      <c r="E898" s="224" t="s">
        <v>3698</v>
      </c>
      <c r="F898" t="s">
        <v>5428</v>
      </c>
    </row>
    <row r="899" spans="1:7">
      <c r="A899" s="224">
        <f t="shared" si="14"/>
        <v>898</v>
      </c>
      <c r="B899" s="3" t="s">
        <v>1346</v>
      </c>
      <c r="C899" t="s">
        <v>5441</v>
      </c>
      <c r="D899">
        <v>-10.888999999999999</v>
      </c>
      <c r="E899" s="224" t="s">
        <v>5444</v>
      </c>
      <c r="F899" t="s">
        <v>3059</v>
      </c>
    </row>
    <row r="900" spans="1:7">
      <c r="A900" s="224">
        <f t="shared" si="14"/>
        <v>899</v>
      </c>
      <c r="B900" s="3" t="s">
        <v>1346</v>
      </c>
      <c r="C900" t="s">
        <v>5442</v>
      </c>
      <c r="D900">
        <v>2038</v>
      </c>
      <c r="E900" s="224" t="s">
        <v>3698</v>
      </c>
      <c r="F900" t="s">
        <v>5429</v>
      </c>
      <c r="G900" t="s">
        <v>5443</v>
      </c>
    </row>
    <row r="901" spans="1:7">
      <c r="A901" s="224">
        <f t="shared" si="14"/>
        <v>900</v>
      </c>
      <c r="B901" s="3" t="s">
        <v>1346</v>
      </c>
      <c r="C901" t="s">
        <v>5445</v>
      </c>
      <c r="D901">
        <v>-5.9999999999999995E-4</v>
      </c>
      <c r="E901" s="224" t="s">
        <v>56</v>
      </c>
      <c r="F901" t="s">
        <v>5446</v>
      </c>
    </row>
    <row r="902" spans="1:7">
      <c r="A902" s="224">
        <f t="shared" si="14"/>
        <v>901</v>
      </c>
      <c r="B902" s="3" t="s">
        <v>1346</v>
      </c>
      <c r="C902" s="307" t="s">
        <v>5449</v>
      </c>
      <c r="D902">
        <v>6.6</v>
      </c>
      <c r="E902" s="224" t="s">
        <v>3491</v>
      </c>
      <c r="F902" t="s">
        <v>5450</v>
      </c>
    </row>
    <row r="903" spans="1:7">
      <c r="A903" s="224">
        <f t="shared" si="14"/>
        <v>902</v>
      </c>
      <c r="B903" s="3" t="s">
        <v>1346</v>
      </c>
      <c r="C903" s="307" t="s">
        <v>5451</v>
      </c>
      <c r="D903">
        <v>7.7</v>
      </c>
      <c r="E903" s="224" t="s">
        <v>3491</v>
      </c>
      <c r="F903" t="s">
        <v>5450</v>
      </c>
    </row>
    <row r="904" spans="1:7">
      <c r="A904" s="224">
        <f t="shared" si="14"/>
        <v>903</v>
      </c>
      <c r="B904" s="3" t="s">
        <v>1346</v>
      </c>
      <c r="C904" s="307" t="s">
        <v>5459</v>
      </c>
      <c r="D904">
        <v>10</v>
      </c>
      <c r="E904" s="224" t="s">
        <v>3491</v>
      </c>
      <c r="F904" t="s">
        <v>5450</v>
      </c>
    </row>
    <row r="905" spans="1:7">
      <c r="A905" s="224">
        <f t="shared" si="14"/>
        <v>904</v>
      </c>
      <c r="B905" s="3" t="s">
        <v>1346</v>
      </c>
      <c r="C905" s="307" t="s">
        <v>5458</v>
      </c>
      <c r="D905">
        <v>15</v>
      </c>
      <c r="E905" s="224" t="s">
        <v>3491</v>
      </c>
      <c r="F905" t="s">
        <v>5450</v>
      </c>
    </row>
    <row r="906" spans="1:7">
      <c r="A906" s="224">
        <f t="shared" si="14"/>
        <v>905</v>
      </c>
      <c r="B906" s="3" t="s">
        <v>1346</v>
      </c>
      <c r="C906" s="307" t="s">
        <v>5460</v>
      </c>
      <c r="D906">
        <v>20</v>
      </c>
      <c r="E906" s="224" t="s">
        <v>3491</v>
      </c>
      <c r="F906" t="s">
        <v>5447</v>
      </c>
    </row>
    <row r="907" spans="1:7">
      <c r="A907" s="224">
        <f t="shared" si="14"/>
        <v>906</v>
      </c>
      <c r="B907" s="3" t="s">
        <v>1346</v>
      </c>
      <c r="C907" s="307" t="s">
        <v>5624</v>
      </c>
      <c r="D907">
        <v>30</v>
      </c>
      <c r="E907" s="224" t="s">
        <v>3491</v>
      </c>
      <c r="F907" t="s">
        <v>5625</v>
      </c>
    </row>
    <row r="908" spans="1:7">
      <c r="A908" s="224">
        <f t="shared" si="14"/>
        <v>907</v>
      </c>
      <c r="B908" s="3" t="s">
        <v>1346</v>
      </c>
      <c r="C908" s="307" t="s">
        <v>5461</v>
      </c>
      <c r="D908">
        <v>40</v>
      </c>
      <c r="E908" s="224" t="s">
        <v>3491</v>
      </c>
      <c r="F908" t="s">
        <v>5447</v>
      </c>
    </row>
    <row r="909" spans="1:7">
      <c r="A909" s="224">
        <f t="shared" ref="A909:A972" si="15">ROW(908:908)</f>
        <v>908</v>
      </c>
      <c r="B909" s="3" t="s">
        <v>1346</v>
      </c>
      <c r="C909" s="307" t="s">
        <v>5452</v>
      </c>
      <c r="D909">
        <v>19.3</v>
      </c>
      <c r="E909" s="224" t="s">
        <v>54</v>
      </c>
      <c r="F909" t="s">
        <v>5462</v>
      </c>
    </row>
    <row r="910" spans="1:7">
      <c r="A910" s="224">
        <f t="shared" si="15"/>
        <v>909</v>
      </c>
      <c r="B910" s="3" t="s">
        <v>1346</v>
      </c>
      <c r="C910" s="307" t="s">
        <v>5453</v>
      </c>
      <c r="D910">
        <v>0.33300000000000002</v>
      </c>
      <c r="E910" t="s">
        <v>56</v>
      </c>
      <c r="F910" t="s">
        <v>3059</v>
      </c>
    </row>
    <row r="911" spans="1:7">
      <c r="A911" s="224">
        <f t="shared" si="15"/>
        <v>910</v>
      </c>
      <c r="B911" s="3" t="s">
        <v>1346</v>
      </c>
      <c r="C911" s="307" t="s">
        <v>5454</v>
      </c>
      <c r="D911" s="218">
        <v>22.52</v>
      </c>
      <c r="E911" t="s">
        <v>5444</v>
      </c>
      <c r="F911" t="s">
        <v>3059</v>
      </c>
    </row>
    <row r="912" spans="1:7">
      <c r="A912" s="224">
        <f t="shared" si="15"/>
        <v>911</v>
      </c>
      <c r="B912" s="3" t="s">
        <v>1346</v>
      </c>
      <c r="C912" s="307" t="s">
        <v>5459</v>
      </c>
      <c r="D912" s="218">
        <v>29.24</v>
      </c>
      <c r="E912" t="s">
        <v>5444</v>
      </c>
      <c r="F912" t="s">
        <v>3059</v>
      </c>
    </row>
    <row r="913" spans="1:6">
      <c r="A913" s="224">
        <f t="shared" si="15"/>
        <v>912</v>
      </c>
      <c r="B913" s="3" t="s">
        <v>1346</v>
      </c>
      <c r="C913" s="307" t="s">
        <v>5458</v>
      </c>
      <c r="D913">
        <v>43.86</v>
      </c>
      <c r="E913" t="s">
        <v>5444</v>
      </c>
      <c r="F913" t="s">
        <v>3059</v>
      </c>
    </row>
    <row r="914" spans="1:6">
      <c r="A914" s="224">
        <f t="shared" si="15"/>
        <v>913</v>
      </c>
      <c r="B914" s="3" t="s">
        <v>1346</v>
      </c>
      <c r="C914" s="307" t="s">
        <v>5460</v>
      </c>
      <c r="D914" s="224">
        <v>58.48</v>
      </c>
      <c r="E914" t="s">
        <v>5444</v>
      </c>
      <c r="F914" t="s">
        <v>3059</v>
      </c>
    </row>
    <row r="915" spans="1:6">
      <c r="A915" s="224">
        <f t="shared" si="15"/>
        <v>914</v>
      </c>
      <c r="B915" s="3" t="s">
        <v>1346</v>
      </c>
      <c r="C915" s="307" t="s">
        <v>5461</v>
      </c>
      <c r="D915" s="224">
        <v>116.97</v>
      </c>
      <c r="E915" t="s">
        <v>5444</v>
      </c>
      <c r="F915" t="s">
        <v>3059</v>
      </c>
    </row>
    <row r="916" spans="1:6">
      <c r="A916" s="224">
        <f t="shared" si="15"/>
        <v>915</v>
      </c>
      <c r="B916" s="3" t="s">
        <v>1346</v>
      </c>
      <c r="C916" s="307" t="s">
        <v>5570</v>
      </c>
      <c r="D916" s="224">
        <v>87.73</v>
      </c>
      <c r="E916" t="s">
        <v>5444</v>
      </c>
      <c r="F916" t="s">
        <v>3059</v>
      </c>
    </row>
    <row r="917" spans="1:6">
      <c r="A917" s="224">
        <f t="shared" si="15"/>
        <v>916</v>
      </c>
      <c r="B917" s="3" t="s">
        <v>1346</v>
      </c>
      <c r="C917" s="307" t="s">
        <v>5571</v>
      </c>
      <c r="D917" s="218">
        <v>5.8486666666666673</v>
      </c>
      <c r="E917" t="s">
        <v>5444</v>
      </c>
      <c r="F917" t="s">
        <v>3059</v>
      </c>
    </row>
    <row r="918" spans="1:6">
      <c r="A918" s="224">
        <f t="shared" si="15"/>
        <v>917</v>
      </c>
      <c r="B918" s="3" t="s">
        <v>1346</v>
      </c>
      <c r="C918" s="263" t="s">
        <v>5455</v>
      </c>
      <c r="D918">
        <v>52.9</v>
      </c>
      <c r="E918" s="224" t="s">
        <v>3491</v>
      </c>
      <c r="F918" t="s">
        <v>5462</v>
      </c>
    </row>
    <row r="919" spans="1:6">
      <c r="A919" s="224">
        <f t="shared" si="15"/>
        <v>918</v>
      </c>
      <c r="B919" s="3" t="s">
        <v>1346</v>
      </c>
      <c r="C919" s="263" t="s">
        <v>5463</v>
      </c>
      <c r="D919">
        <v>20</v>
      </c>
      <c r="E919" s="224" t="s">
        <v>3491</v>
      </c>
      <c r="F919" t="s">
        <v>5462</v>
      </c>
    </row>
    <row r="920" spans="1:6">
      <c r="A920" s="224">
        <f t="shared" si="15"/>
        <v>919</v>
      </c>
      <c r="B920" s="3" t="s">
        <v>1346</v>
      </c>
      <c r="C920" s="263" t="s">
        <v>5464</v>
      </c>
      <c r="D920" s="218">
        <v>0.13</v>
      </c>
      <c r="E920" s="224" t="s">
        <v>56</v>
      </c>
      <c r="F920" s="224" t="s">
        <v>3059</v>
      </c>
    </row>
    <row r="921" spans="1:6">
      <c r="A921" s="224">
        <f t="shared" si="15"/>
        <v>920</v>
      </c>
      <c r="B921" s="3" t="s">
        <v>1346</v>
      </c>
      <c r="C921" s="263" t="s">
        <v>5456</v>
      </c>
      <c r="D921">
        <v>89.5</v>
      </c>
      <c r="E921" s="224" t="s">
        <v>54</v>
      </c>
      <c r="F921" t="s">
        <v>5462</v>
      </c>
    </row>
    <row r="922" spans="1:6">
      <c r="A922" s="224">
        <f t="shared" si="15"/>
        <v>921</v>
      </c>
      <c r="B922" s="3" t="s">
        <v>1346</v>
      </c>
      <c r="C922" s="263" t="s">
        <v>5457</v>
      </c>
      <c r="D922">
        <v>0.19313601091056617</v>
      </c>
      <c r="E922" t="s">
        <v>56</v>
      </c>
      <c r="F922" t="s">
        <v>5462</v>
      </c>
    </row>
    <row r="923" spans="1:6">
      <c r="A923" s="224">
        <f t="shared" si="15"/>
        <v>922</v>
      </c>
      <c r="B923" s="3" t="s">
        <v>1346</v>
      </c>
      <c r="C923" s="263" t="s">
        <v>5465</v>
      </c>
      <c r="D923" s="218">
        <v>114.28254999999997</v>
      </c>
      <c r="E923" s="224" t="s">
        <v>54</v>
      </c>
      <c r="F923" t="s">
        <v>3059</v>
      </c>
    </row>
    <row r="924" spans="1:6">
      <c r="A924" s="224">
        <f t="shared" si="15"/>
        <v>923</v>
      </c>
      <c r="B924" s="3" t="s">
        <v>1346</v>
      </c>
      <c r="C924" s="307" t="s">
        <v>5485</v>
      </c>
      <c r="D924">
        <v>20</v>
      </c>
      <c r="E924" s="224" t="s">
        <v>3698</v>
      </c>
      <c r="F924" t="s">
        <v>5494</v>
      </c>
    </row>
    <row r="925" spans="1:6">
      <c r="A925" s="224">
        <f t="shared" si="15"/>
        <v>924</v>
      </c>
      <c r="B925" s="3" t="s">
        <v>1346</v>
      </c>
      <c r="C925" s="263" t="s">
        <v>5486</v>
      </c>
      <c r="D925">
        <v>20</v>
      </c>
      <c r="E925" s="224" t="s">
        <v>3698</v>
      </c>
      <c r="F925" t="s">
        <v>5494</v>
      </c>
    </row>
    <row r="926" spans="1:6">
      <c r="A926" s="224">
        <f t="shared" si="15"/>
        <v>925</v>
      </c>
      <c r="B926" t="s">
        <v>1344</v>
      </c>
      <c r="C926" s="224" t="s">
        <v>39</v>
      </c>
      <c r="D926" s="218">
        <v>1000</v>
      </c>
      <c r="E926" s="263" t="s">
        <v>25</v>
      </c>
      <c r="F926" t="s">
        <v>38</v>
      </c>
    </row>
    <row r="927" spans="1:6">
      <c r="A927" s="224">
        <f t="shared" si="15"/>
        <v>926</v>
      </c>
      <c r="B927" t="s">
        <v>1344</v>
      </c>
      <c r="C927" s="224" t="s">
        <v>40</v>
      </c>
      <c r="D927" s="218">
        <v>2000</v>
      </c>
      <c r="E927" s="263" t="s">
        <v>25</v>
      </c>
      <c r="F927" t="s">
        <v>38</v>
      </c>
    </row>
    <row r="928" spans="1:6">
      <c r="A928" s="224">
        <f t="shared" si="15"/>
        <v>927</v>
      </c>
      <c r="B928" t="s">
        <v>1344</v>
      </c>
      <c r="C928" s="224" t="s">
        <v>41</v>
      </c>
      <c r="D928" s="218">
        <v>1500</v>
      </c>
      <c r="E928" s="263" t="s">
        <v>25</v>
      </c>
      <c r="F928" t="s">
        <v>38</v>
      </c>
    </row>
    <row r="929" spans="1:7">
      <c r="A929" s="224">
        <f t="shared" si="15"/>
        <v>928</v>
      </c>
      <c r="B929" t="s">
        <v>1344</v>
      </c>
      <c r="C929" s="224" t="s">
        <v>42</v>
      </c>
      <c r="D929" s="218">
        <v>3000</v>
      </c>
      <c r="E929" s="263" t="s">
        <v>25</v>
      </c>
      <c r="F929" t="s">
        <v>38</v>
      </c>
    </row>
    <row r="930" spans="1:7">
      <c r="A930" s="224">
        <f t="shared" si="15"/>
        <v>929</v>
      </c>
      <c r="B930" t="s">
        <v>1344</v>
      </c>
      <c r="C930" s="224" t="s">
        <v>43</v>
      </c>
      <c r="D930" s="218">
        <v>2000</v>
      </c>
      <c r="E930" s="263" t="s">
        <v>25</v>
      </c>
      <c r="F930" t="s">
        <v>38</v>
      </c>
    </row>
    <row r="931" spans="1:7">
      <c r="A931" s="224">
        <f t="shared" si="15"/>
        <v>930</v>
      </c>
      <c r="B931" t="s">
        <v>1344</v>
      </c>
      <c r="C931" s="224" t="s">
        <v>44</v>
      </c>
      <c r="D931" s="218">
        <v>3500</v>
      </c>
      <c r="E931" s="263" t="s">
        <v>25</v>
      </c>
      <c r="F931" t="s">
        <v>38</v>
      </c>
    </row>
    <row r="932" spans="1:7">
      <c r="A932" s="224">
        <f t="shared" si="15"/>
        <v>931</v>
      </c>
      <c r="B932" t="s">
        <v>1344</v>
      </c>
      <c r="C932" s="224" t="s">
        <v>45</v>
      </c>
      <c r="D932" s="218">
        <v>3000</v>
      </c>
      <c r="E932" s="263" t="s">
        <v>25</v>
      </c>
      <c r="F932" t="s">
        <v>38</v>
      </c>
    </row>
    <row r="933" spans="1:7">
      <c r="A933" s="224">
        <f t="shared" si="15"/>
        <v>932</v>
      </c>
      <c r="B933" t="s">
        <v>1344</v>
      </c>
      <c r="C933" s="224" t="s">
        <v>46</v>
      </c>
      <c r="D933" s="218">
        <v>4500</v>
      </c>
      <c r="E933" s="263" t="s">
        <v>25</v>
      </c>
      <c r="F933" t="s">
        <v>38</v>
      </c>
    </row>
    <row r="934" spans="1:7">
      <c r="A934" s="224">
        <f t="shared" si="15"/>
        <v>933</v>
      </c>
      <c r="B934" t="s">
        <v>1344</v>
      </c>
      <c r="C934" s="224" t="s">
        <v>3055</v>
      </c>
      <c r="D934" s="218">
        <v>4000</v>
      </c>
      <c r="E934" s="263" t="s">
        <v>25</v>
      </c>
      <c r="F934" t="s">
        <v>38</v>
      </c>
      <c r="G934" t="s">
        <v>3059</v>
      </c>
    </row>
    <row r="935" spans="1:7">
      <c r="A935" s="224">
        <f t="shared" si="15"/>
        <v>934</v>
      </c>
      <c r="B935" t="s">
        <v>1344</v>
      </c>
      <c r="C935" s="224" t="s">
        <v>3056</v>
      </c>
      <c r="D935" s="218">
        <v>5500</v>
      </c>
      <c r="E935" s="263" t="s">
        <v>25</v>
      </c>
      <c r="F935" t="s">
        <v>38</v>
      </c>
      <c r="G935" t="s">
        <v>3059</v>
      </c>
    </row>
    <row r="936" spans="1:7">
      <c r="A936" s="224">
        <f t="shared" si="15"/>
        <v>935</v>
      </c>
      <c r="B936" t="s">
        <v>1344</v>
      </c>
      <c r="C936" s="224" t="s">
        <v>3057</v>
      </c>
      <c r="D936" s="218">
        <v>4500</v>
      </c>
      <c r="E936" s="263" t="s">
        <v>25</v>
      </c>
      <c r="F936" t="s">
        <v>38</v>
      </c>
      <c r="G936" t="s">
        <v>3059</v>
      </c>
    </row>
    <row r="937" spans="1:7">
      <c r="A937" s="224">
        <f t="shared" si="15"/>
        <v>936</v>
      </c>
      <c r="B937" t="s">
        <v>1344</v>
      </c>
      <c r="C937" s="224" t="s">
        <v>3058</v>
      </c>
      <c r="D937" s="218">
        <v>10000</v>
      </c>
      <c r="E937" s="263" t="s">
        <v>25</v>
      </c>
      <c r="F937" t="s">
        <v>38</v>
      </c>
      <c r="G937" t="s">
        <v>3059</v>
      </c>
    </row>
    <row r="938" spans="1:7">
      <c r="A938" s="224">
        <f t="shared" si="15"/>
        <v>937</v>
      </c>
      <c r="B938" t="s">
        <v>1344</v>
      </c>
      <c r="C938" s="224" t="s">
        <v>399</v>
      </c>
      <c r="D938">
        <v>462</v>
      </c>
      <c r="E938" t="s">
        <v>54</v>
      </c>
      <c r="F938" t="s">
        <v>55</v>
      </c>
    </row>
    <row r="939" spans="1:7">
      <c r="A939" s="224">
        <f t="shared" si="15"/>
        <v>938</v>
      </c>
      <c r="B939" t="s">
        <v>1344</v>
      </c>
      <c r="C939" s="224" t="s">
        <v>400</v>
      </c>
      <c r="D939">
        <v>96</v>
      </c>
      <c r="E939" t="s">
        <v>54</v>
      </c>
      <c r="F939" t="s">
        <v>55</v>
      </c>
    </row>
    <row r="940" spans="1:7">
      <c r="A940" s="224">
        <f t="shared" si="15"/>
        <v>939</v>
      </c>
      <c r="B940" t="s">
        <v>1344</v>
      </c>
      <c r="C940" s="224" t="s">
        <v>401</v>
      </c>
      <c r="D940">
        <v>10</v>
      </c>
      <c r="E940" t="s">
        <v>54</v>
      </c>
      <c r="F940" t="s">
        <v>55</v>
      </c>
    </row>
    <row r="941" spans="1:7">
      <c r="A941" s="224">
        <f t="shared" si="15"/>
        <v>940</v>
      </c>
      <c r="B941" t="s">
        <v>1344</v>
      </c>
      <c r="C941" s="224" t="s">
        <v>402</v>
      </c>
      <c r="D941">
        <v>1</v>
      </c>
      <c r="E941" t="s">
        <v>54</v>
      </c>
      <c r="F941" t="s">
        <v>55</v>
      </c>
    </row>
    <row r="942" spans="1:7">
      <c r="A942" s="224">
        <f t="shared" si="15"/>
        <v>941</v>
      </c>
      <c r="B942" t="s">
        <v>1344</v>
      </c>
      <c r="C942" s="224" t="s">
        <v>403</v>
      </c>
      <c r="D942">
        <v>0.81195079086115995</v>
      </c>
      <c r="E942" t="s">
        <v>56</v>
      </c>
      <c r="F942" t="s">
        <v>55</v>
      </c>
    </row>
    <row r="943" spans="1:7">
      <c r="A943" s="224">
        <f t="shared" si="15"/>
        <v>942</v>
      </c>
      <c r="B943" t="s">
        <v>1344</v>
      </c>
      <c r="C943" s="224" t="s">
        <v>404</v>
      </c>
      <c r="D943">
        <v>0.1687170474516696</v>
      </c>
      <c r="E943" t="s">
        <v>56</v>
      </c>
      <c r="F943" t="s">
        <v>55</v>
      </c>
    </row>
    <row r="944" spans="1:7">
      <c r="A944" s="224">
        <f t="shared" si="15"/>
        <v>943</v>
      </c>
      <c r="B944" t="s">
        <v>1344</v>
      </c>
      <c r="C944" s="224" t="s">
        <v>405</v>
      </c>
      <c r="D944">
        <v>1.7574692442882251E-2</v>
      </c>
      <c r="E944" t="s">
        <v>56</v>
      </c>
      <c r="F944" t="s">
        <v>55</v>
      </c>
    </row>
    <row r="945" spans="1:6">
      <c r="A945" s="224">
        <f t="shared" si="15"/>
        <v>944</v>
      </c>
      <c r="B945" t="s">
        <v>1344</v>
      </c>
      <c r="C945" s="224" t="s">
        <v>406</v>
      </c>
      <c r="D945">
        <v>1.7574692442882249E-3</v>
      </c>
      <c r="E945" t="s">
        <v>56</v>
      </c>
      <c r="F945" t="s">
        <v>55</v>
      </c>
    </row>
    <row r="946" spans="1:6">
      <c r="A946" s="224">
        <f t="shared" si="15"/>
        <v>945</v>
      </c>
      <c r="B946" t="s">
        <v>1344</v>
      </c>
      <c r="C946" s="224" t="s">
        <v>407</v>
      </c>
      <c r="D946">
        <v>245</v>
      </c>
      <c r="E946" t="s">
        <v>54</v>
      </c>
      <c r="F946" t="s">
        <v>55</v>
      </c>
    </row>
    <row r="947" spans="1:6">
      <c r="A947" s="224">
        <f t="shared" si="15"/>
        <v>946</v>
      </c>
      <c r="B947" t="s">
        <v>1344</v>
      </c>
      <c r="C947" s="224" t="s">
        <v>408</v>
      </c>
      <c r="D947">
        <v>23</v>
      </c>
      <c r="E947" t="s">
        <v>54</v>
      </c>
      <c r="F947" t="s">
        <v>55</v>
      </c>
    </row>
    <row r="948" spans="1:6">
      <c r="A948" s="224">
        <f t="shared" si="15"/>
        <v>947</v>
      </c>
      <c r="B948" t="s">
        <v>1344</v>
      </c>
      <c r="C948" s="224" t="s">
        <v>409</v>
      </c>
      <c r="D948">
        <v>62</v>
      </c>
      <c r="E948" t="s">
        <v>54</v>
      </c>
      <c r="F948" t="s">
        <v>55</v>
      </c>
    </row>
    <row r="949" spans="1:6">
      <c r="A949" s="224">
        <f t="shared" si="15"/>
        <v>948</v>
      </c>
      <c r="B949" t="s">
        <v>1344</v>
      </c>
      <c r="C949" s="224" t="s">
        <v>410</v>
      </c>
      <c r="D949">
        <v>9</v>
      </c>
      <c r="E949" t="s">
        <v>54</v>
      </c>
      <c r="F949" t="s">
        <v>55</v>
      </c>
    </row>
    <row r="950" spans="1:6">
      <c r="A950" s="224">
        <f t="shared" si="15"/>
        <v>949</v>
      </c>
      <c r="B950" t="s">
        <v>1344</v>
      </c>
      <c r="C950" s="224" t="s">
        <v>411</v>
      </c>
      <c r="D950">
        <v>0.72271386430678464</v>
      </c>
      <c r="E950" t="s">
        <v>56</v>
      </c>
      <c r="F950" t="s">
        <v>55</v>
      </c>
    </row>
    <row r="951" spans="1:6">
      <c r="A951" s="224">
        <f t="shared" si="15"/>
        <v>950</v>
      </c>
      <c r="B951" t="s">
        <v>1344</v>
      </c>
      <c r="C951" s="224" t="s">
        <v>412</v>
      </c>
      <c r="D951">
        <v>6.7846607669616518E-2</v>
      </c>
      <c r="E951" t="s">
        <v>56</v>
      </c>
      <c r="F951" t="s">
        <v>55</v>
      </c>
    </row>
    <row r="952" spans="1:6">
      <c r="A952" s="224">
        <f t="shared" si="15"/>
        <v>951</v>
      </c>
      <c r="B952" t="s">
        <v>1344</v>
      </c>
      <c r="C952" s="224" t="s">
        <v>413</v>
      </c>
      <c r="D952">
        <v>0.18289085545722714</v>
      </c>
      <c r="E952" t="s">
        <v>56</v>
      </c>
      <c r="F952" t="s">
        <v>55</v>
      </c>
    </row>
    <row r="953" spans="1:6">
      <c r="A953" s="224">
        <f t="shared" si="15"/>
        <v>952</v>
      </c>
      <c r="B953" t="s">
        <v>1344</v>
      </c>
      <c r="C953" s="224" t="s">
        <v>414</v>
      </c>
      <c r="D953">
        <v>2.6548672566371681E-2</v>
      </c>
      <c r="E953" t="s">
        <v>56</v>
      </c>
      <c r="F953" t="s">
        <v>55</v>
      </c>
    </row>
    <row r="954" spans="1:6">
      <c r="A954" s="224">
        <f t="shared" si="15"/>
        <v>953</v>
      </c>
      <c r="B954" t="s">
        <v>1344</v>
      </c>
      <c r="C954" s="224" t="s">
        <v>415</v>
      </c>
      <c r="D954" s="218">
        <v>665</v>
      </c>
      <c r="E954" t="s">
        <v>54</v>
      </c>
      <c r="F954" t="s">
        <v>55</v>
      </c>
    </row>
    <row r="955" spans="1:6">
      <c r="A955" s="224">
        <f t="shared" si="15"/>
        <v>954</v>
      </c>
      <c r="B955" t="s">
        <v>1344</v>
      </c>
      <c r="C955" s="224" t="s">
        <v>416</v>
      </c>
      <c r="D955" s="218">
        <v>411</v>
      </c>
      <c r="E955" t="s">
        <v>54</v>
      </c>
      <c r="F955" t="s">
        <v>55</v>
      </c>
    </row>
    <row r="956" spans="1:6">
      <c r="A956" s="224">
        <f t="shared" si="15"/>
        <v>955</v>
      </c>
      <c r="B956" t="s">
        <v>1344</v>
      </c>
      <c r="C956" s="224" t="s">
        <v>417</v>
      </c>
      <c r="D956" s="218">
        <v>749</v>
      </c>
      <c r="E956" t="s">
        <v>54</v>
      </c>
      <c r="F956" t="s">
        <v>55</v>
      </c>
    </row>
    <row r="957" spans="1:6">
      <c r="A957" s="224">
        <f t="shared" si="15"/>
        <v>956</v>
      </c>
      <c r="B957" t="s">
        <v>1344</v>
      </c>
      <c r="C957" s="224" t="s">
        <v>418</v>
      </c>
      <c r="D957" s="218">
        <v>717</v>
      </c>
      <c r="E957" t="s">
        <v>54</v>
      </c>
      <c r="F957" t="s">
        <v>55</v>
      </c>
    </row>
    <row r="958" spans="1:6">
      <c r="A958" s="224">
        <f t="shared" si="15"/>
        <v>957</v>
      </c>
      <c r="B958" t="s">
        <v>1344</v>
      </c>
      <c r="C958" s="224" t="s">
        <v>419</v>
      </c>
      <c r="D958" s="218">
        <v>2542</v>
      </c>
      <c r="E958" t="s">
        <v>54</v>
      </c>
      <c r="F958" t="s">
        <v>55</v>
      </c>
    </row>
    <row r="959" spans="1:6">
      <c r="A959" s="224">
        <f t="shared" si="15"/>
        <v>958</v>
      </c>
      <c r="B959" t="s">
        <v>1344</v>
      </c>
      <c r="C959" s="224" t="s">
        <v>420</v>
      </c>
      <c r="D959" s="218">
        <v>0.21</v>
      </c>
      <c r="E959" t="s">
        <v>56</v>
      </c>
      <c r="F959" t="s">
        <v>55</v>
      </c>
    </row>
    <row r="960" spans="1:6">
      <c r="A960" s="224">
        <f t="shared" si="15"/>
        <v>959</v>
      </c>
      <c r="B960" t="s">
        <v>1344</v>
      </c>
      <c r="C960" s="224" t="s">
        <v>421</v>
      </c>
      <c r="D960" s="218">
        <v>0.09</v>
      </c>
      <c r="E960" t="s">
        <v>56</v>
      </c>
      <c r="F960" t="s">
        <v>55</v>
      </c>
    </row>
    <row r="961" spans="1:6">
      <c r="A961" s="224">
        <f t="shared" si="15"/>
        <v>960</v>
      </c>
      <c r="B961" t="s">
        <v>1344</v>
      </c>
      <c r="C961" s="224" t="s">
        <v>422</v>
      </c>
      <c r="D961" s="218">
        <v>0.06</v>
      </c>
      <c r="E961" t="s">
        <v>56</v>
      </c>
      <c r="F961" t="s">
        <v>55</v>
      </c>
    </row>
    <row r="962" spans="1:6">
      <c r="A962" s="224">
        <f t="shared" si="15"/>
        <v>961</v>
      </c>
      <c r="B962" t="s">
        <v>1344</v>
      </c>
      <c r="C962" s="224" t="s">
        <v>423</v>
      </c>
      <c r="D962" s="218">
        <v>0.03</v>
      </c>
      <c r="E962" t="s">
        <v>56</v>
      </c>
      <c r="F962" t="s">
        <v>55</v>
      </c>
    </row>
    <row r="963" spans="1:6">
      <c r="A963" s="224">
        <f t="shared" si="15"/>
        <v>962</v>
      </c>
      <c r="B963" t="s">
        <v>1344</v>
      </c>
      <c r="C963" s="224" t="s">
        <v>424</v>
      </c>
      <c r="D963" s="218">
        <v>0.02</v>
      </c>
      <c r="E963" t="s">
        <v>56</v>
      </c>
      <c r="F963" t="s">
        <v>55</v>
      </c>
    </row>
    <row r="964" spans="1:6">
      <c r="A964" s="224">
        <f t="shared" si="15"/>
        <v>963</v>
      </c>
      <c r="B964" t="s">
        <v>1344</v>
      </c>
      <c r="C964" s="224" t="s">
        <v>425</v>
      </c>
      <c r="D964" s="218">
        <v>2E-3</v>
      </c>
      <c r="E964" t="s">
        <v>56</v>
      </c>
      <c r="F964" t="s">
        <v>55</v>
      </c>
    </row>
    <row r="965" spans="1:6">
      <c r="A965" s="224">
        <f t="shared" si="15"/>
        <v>964</v>
      </c>
      <c r="B965" t="s">
        <v>1344</v>
      </c>
      <c r="C965" s="224" t="s">
        <v>426</v>
      </c>
      <c r="D965" s="218">
        <v>0.01</v>
      </c>
      <c r="E965" t="s">
        <v>56</v>
      </c>
      <c r="F965" t="s">
        <v>55</v>
      </c>
    </row>
    <row r="966" spans="1:6">
      <c r="A966" s="224">
        <f t="shared" si="15"/>
        <v>965</v>
      </c>
      <c r="B966" t="s">
        <v>1344</v>
      </c>
      <c r="C966" s="224" t="s">
        <v>427</v>
      </c>
      <c r="D966" s="218">
        <v>0.26</v>
      </c>
      <c r="E966" t="s">
        <v>56</v>
      </c>
      <c r="F966" t="s">
        <v>55</v>
      </c>
    </row>
    <row r="967" spans="1:6">
      <c r="A967" s="224">
        <f t="shared" si="15"/>
        <v>966</v>
      </c>
      <c r="B967" t="s">
        <v>1344</v>
      </c>
      <c r="C967" s="281" t="s">
        <v>428</v>
      </c>
      <c r="D967" s="218">
        <v>0.04</v>
      </c>
      <c r="E967" t="s">
        <v>56</v>
      </c>
      <c r="F967" t="s">
        <v>55</v>
      </c>
    </row>
    <row r="968" spans="1:6">
      <c r="A968" s="224">
        <f t="shared" si="15"/>
        <v>967</v>
      </c>
      <c r="B968" t="s">
        <v>1344</v>
      </c>
      <c r="C968" s="281" t="s">
        <v>429</v>
      </c>
      <c r="D968" s="218">
        <v>7.0000000000000007E-2</v>
      </c>
      <c r="E968" t="s">
        <v>56</v>
      </c>
      <c r="F968" t="s">
        <v>55</v>
      </c>
    </row>
    <row r="969" spans="1:6">
      <c r="A969" s="224">
        <f t="shared" si="15"/>
        <v>968</v>
      </c>
      <c r="B969" t="s">
        <v>1344</v>
      </c>
      <c r="C969" s="281" t="s">
        <v>430</v>
      </c>
      <c r="D969" s="218">
        <v>0.05</v>
      </c>
      <c r="E969" t="s">
        <v>56</v>
      </c>
      <c r="F969" t="s">
        <v>55</v>
      </c>
    </row>
    <row r="970" spans="1:6">
      <c r="A970" s="224">
        <f t="shared" si="15"/>
        <v>969</v>
      </c>
      <c r="B970" t="s">
        <v>1344</v>
      </c>
      <c r="C970" s="281" t="s">
        <v>431</v>
      </c>
      <c r="D970" s="218">
        <v>0.28999999999999998</v>
      </c>
      <c r="E970" t="s">
        <v>56</v>
      </c>
      <c r="F970" t="s">
        <v>55</v>
      </c>
    </row>
    <row r="971" spans="1:6">
      <c r="A971" s="224">
        <f t="shared" si="15"/>
        <v>970</v>
      </c>
      <c r="B971" t="s">
        <v>1344</v>
      </c>
      <c r="C971" s="281" t="s">
        <v>432</v>
      </c>
      <c r="D971" s="218">
        <v>7.0000000000000007E-2</v>
      </c>
      <c r="E971" t="s">
        <v>56</v>
      </c>
      <c r="F971" t="s">
        <v>55</v>
      </c>
    </row>
    <row r="972" spans="1:6">
      <c r="A972" s="224">
        <f t="shared" si="15"/>
        <v>971</v>
      </c>
      <c r="B972" t="s">
        <v>1344</v>
      </c>
      <c r="C972" s="281" t="s">
        <v>433</v>
      </c>
      <c r="D972" s="218">
        <v>0.01</v>
      </c>
      <c r="E972" t="s">
        <v>56</v>
      </c>
      <c r="F972" t="s">
        <v>55</v>
      </c>
    </row>
    <row r="973" spans="1:6">
      <c r="A973" s="224">
        <f t="shared" ref="A973:A1036" si="16">ROW(972:972)</f>
        <v>972</v>
      </c>
      <c r="B973" t="s">
        <v>1344</v>
      </c>
      <c r="C973" s="224" t="s">
        <v>1311</v>
      </c>
      <c r="D973">
        <v>464</v>
      </c>
      <c r="E973" t="s">
        <v>54</v>
      </c>
      <c r="F973" t="s">
        <v>1320</v>
      </c>
    </row>
    <row r="974" spans="1:6">
      <c r="A974" s="224">
        <f t="shared" si="16"/>
        <v>973</v>
      </c>
      <c r="B974" t="s">
        <v>1344</v>
      </c>
      <c r="C974" s="224" t="s">
        <v>1312</v>
      </c>
      <c r="D974">
        <v>103</v>
      </c>
      <c r="E974" t="s">
        <v>54</v>
      </c>
      <c r="F974" t="s">
        <v>1320</v>
      </c>
    </row>
    <row r="975" spans="1:6">
      <c r="A975" s="224">
        <f t="shared" si="16"/>
        <v>974</v>
      </c>
      <c r="B975" t="s">
        <v>1344</v>
      </c>
      <c r="C975" s="224" t="s">
        <v>1313</v>
      </c>
      <c r="D975">
        <v>40</v>
      </c>
      <c r="E975" t="s">
        <v>54</v>
      </c>
      <c r="F975" t="s">
        <v>1320</v>
      </c>
    </row>
    <row r="976" spans="1:6">
      <c r="A976" s="224">
        <f t="shared" si="16"/>
        <v>975</v>
      </c>
      <c r="B976" t="s">
        <v>1344</v>
      </c>
      <c r="C976" s="224" t="s">
        <v>1314</v>
      </c>
      <c r="D976">
        <v>1</v>
      </c>
      <c r="E976" t="s">
        <v>54</v>
      </c>
      <c r="F976" t="s">
        <v>1320</v>
      </c>
    </row>
    <row r="977" spans="1:7">
      <c r="A977" s="224">
        <f t="shared" si="16"/>
        <v>976</v>
      </c>
      <c r="B977" t="s">
        <v>1344</v>
      </c>
      <c r="C977" s="224" t="s">
        <v>1315</v>
      </c>
      <c r="D977">
        <v>29</v>
      </c>
      <c r="E977" t="s">
        <v>54</v>
      </c>
      <c r="F977" t="s">
        <v>1320</v>
      </c>
    </row>
    <row r="978" spans="1:7">
      <c r="A978" s="224">
        <f t="shared" si="16"/>
        <v>977</v>
      </c>
      <c r="B978" t="s">
        <v>1344</v>
      </c>
      <c r="C978" t="s">
        <v>1316</v>
      </c>
      <c r="D978">
        <v>6</v>
      </c>
      <c r="E978" t="s">
        <v>54</v>
      </c>
      <c r="F978" t="s">
        <v>1320</v>
      </c>
    </row>
    <row r="979" spans="1:7">
      <c r="A979" s="224">
        <f t="shared" si="16"/>
        <v>978</v>
      </c>
      <c r="B979" t="s">
        <v>1344</v>
      </c>
      <c r="C979" t="s">
        <v>1317</v>
      </c>
      <c r="D979">
        <v>22</v>
      </c>
      <c r="E979" t="s">
        <v>54</v>
      </c>
      <c r="F979" t="s">
        <v>1320</v>
      </c>
    </row>
    <row r="980" spans="1:7">
      <c r="A980" s="224">
        <f t="shared" si="16"/>
        <v>979</v>
      </c>
      <c r="B980" t="s">
        <v>1344</v>
      </c>
      <c r="C980" t="s">
        <v>1318</v>
      </c>
      <c r="D980">
        <v>10</v>
      </c>
      <c r="E980" t="s">
        <v>54</v>
      </c>
      <c r="F980" t="s">
        <v>1320</v>
      </c>
    </row>
    <row r="981" spans="1:7">
      <c r="A981" s="224">
        <f t="shared" si="16"/>
        <v>980</v>
      </c>
      <c r="B981" t="s">
        <v>1344</v>
      </c>
      <c r="C981" t="s">
        <v>1319</v>
      </c>
      <c r="D981">
        <v>675</v>
      </c>
      <c r="E981" t="s">
        <v>54</v>
      </c>
      <c r="F981" t="s">
        <v>1320</v>
      </c>
    </row>
    <row r="982" spans="1:7">
      <c r="A982" s="224">
        <f t="shared" si="16"/>
        <v>981</v>
      </c>
      <c r="B982" t="s">
        <v>1344</v>
      </c>
      <c r="C982" t="s">
        <v>1321</v>
      </c>
      <c r="D982">
        <v>6</v>
      </c>
      <c r="E982" t="s">
        <v>54</v>
      </c>
      <c r="F982" t="s">
        <v>1329</v>
      </c>
    </row>
    <row r="983" spans="1:7">
      <c r="A983" s="224">
        <f t="shared" si="16"/>
        <v>982</v>
      </c>
      <c r="B983" t="s">
        <v>1344</v>
      </c>
      <c r="C983" t="s">
        <v>1322</v>
      </c>
      <c r="D983">
        <v>132</v>
      </c>
      <c r="E983" t="s">
        <v>54</v>
      </c>
      <c r="F983" t="s">
        <v>1329</v>
      </c>
    </row>
    <row r="984" spans="1:7">
      <c r="A984" s="224">
        <f t="shared" si="16"/>
        <v>983</v>
      </c>
      <c r="B984" t="s">
        <v>1344</v>
      </c>
      <c r="C984" t="s">
        <v>1323</v>
      </c>
      <c r="D984">
        <v>247</v>
      </c>
      <c r="E984" t="s">
        <v>54</v>
      </c>
      <c r="F984" t="s">
        <v>1329</v>
      </c>
    </row>
    <row r="985" spans="1:7">
      <c r="A985" s="224">
        <f t="shared" si="16"/>
        <v>984</v>
      </c>
      <c r="B985" t="s">
        <v>1344</v>
      </c>
      <c r="C985" t="s">
        <v>1325</v>
      </c>
      <c r="D985">
        <v>128</v>
      </c>
      <c r="E985" t="s">
        <v>54</v>
      </c>
      <c r="F985" t="s">
        <v>1329</v>
      </c>
    </row>
    <row r="986" spans="1:7">
      <c r="A986" s="224">
        <f t="shared" si="16"/>
        <v>985</v>
      </c>
      <c r="B986" t="s">
        <v>1344</v>
      </c>
      <c r="C986" t="s">
        <v>1324</v>
      </c>
      <c r="D986">
        <v>52</v>
      </c>
      <c r="E986" t="s">
        <v>54</v>
      </c>
      <c r="F986" t="s">
        <v>1329</v>
      </c>
    </row>
    <row r="987" spans="1:7">
      <c r="A987" s="224">
        <f t="shared" si="16"/>
        <v>986</v>
      </c>
      <c r="B987" t="s">
        <v>1344</v>
      </c>
      <c r="C987" t="s">
        <v>1326</v>
      </c>
      <c r="D987">
        <v>86</v>
      </c>
      <c r="E987" t="s">
        <v>54</v>
      </c>
      <c r="F987" t="s">
        <v>1329</v>
      </c>
    </row>
    <row r="988" spans="1:7">
      <c r="A988" s="224">
        <f t="shared" si="16"/>
        <v>987</v>
      </c>
      <c r="B988" t="s">
        <v>1344</v>
      </c>
      <c r="C988" t="s">
        <v>1327</v>
      </c>
      <c r="D988">
        <v>0</v>
      </c>
      <c r="E988" t="s">
        <v>54</v>
      </c>
      <c r="F988" t="s">
        <v>1329</v>
      </c>
    </row>
    <row r="989" spans="1:7">
      <c r="A989" s="224">
        <f t="shared" si="16"/>
        <v>988</v>
      </c>
      <c r="B989" t="s">
        <v>1344</v>
      </c>
      <c r="C989" t="s">
        <v>1328</v>
      </c>
      <c r="D989">
        <v>651</v>
      </c>
      <c r="E989" t="s">
        <v>54</v>
      </c>
      <c r="F989" t="s">
        <v>1329</v>
      </c>
    </row>
    <row r="990" spans="1:7">
      <c r="A990" s="224">
        <f t="shared" si="16"/>
        <v>989</v>
      </c>
      <c r="B990" s="3" t="s">
        <v>1344</v>
      </c>
      <c r="C990" s="386" t="s">
        <v>5763</v>
      </c>
      <c r="D990" s="224">
        <v>3.0000000000000001E-3</v>
      </c>
      <c r="E990" t="s">
        <v>56</v>
      </c>
      <c r="F990" t="s">
        <v>3059</v>
      </c>
    </row>
    <row r="991" spans="1:7">
      <c r="A991" s="224">
        <f t="shared" si="16"/>
        <v>990</v>
      </c>
      <c r="B991" s="3" t="s">
        <v>1344</v>
      </c>
      <c r="C991" s="386" t="s">
        <v>5808</v>
      </c>
      <c r="D991" s="224">
        <v>2.5000000000000001E-2</v>
      </c>
      <c r="E991" t="s">
        <v>56</v>
      </c>
      <c r="F991" t="s">
        <v>3059</v>
      </c>
      <c r="G991" t="s">
        <v>5809</v>
      </c>
    </row>
    <row r="992" spans="1:7">
      <c r="A992" s="224">
        <f t="shared" si="16"/>
        <v>991</v>
      </c>
      <c r="B992" t="s">
        <v>902</v>
      </c>
      <c r="C992" s="327" t="s">
        <v>3409</v>
      </c>
      <c r="D992" s="326">
        <v>5218897</v>
      </c>
      <c r="E992">
        <v>1</v>
      </c>
      <c r="F992" t="s">
        <v>3412</v>
      </c>
      <c r="G992" t="s">
        <v>3385</v>
      </c>
    </row>
    <row r="993" spans="1:7">
      <c r="A993" s="224">
        <f t="shared" si="16"/>
        <v>992</v>
      </c>
      <c r="B993" t="s">
        <v>902</v>
      </c>
      <c r="C993" s="322" t="s">
        <v>3410</v>
      </c>
      <c r="D993">
        <v>727929</v>
      </c>
      <c r="E993">
        <v>1</v>
      </c>
      <c r="F993" t="s">
        <v>3412</v>
      </c>
      <c r="G993" t="s">
        <v>3386</v>
      </c>
    </row>
    <row r="994" spans="1:7">
      <c r="A994" s="224">
        <f t="shared" si="16"/>
        <v>993</v>
      </c>
      <c r="B994" t="s">
        <v>902</v>
      </c>
      <c r="C994" s="328" t="s">
        <v>5842</v>
      </c>
      <c r="D994" s="224">
        <v>372028</v>
      </c>
      <c r="E994">
        <v>1</v>
      </c>
      <c r="F994" t="s">
        <v>3412</v>
      </c>
      <c r="G994" t="s">
        <v>3387</v>
      </c>
    </row>
    <row r="995" spans="1:7">
      <c r="A995" s="224">
        <f t="shared" si="16"/>
        <v>994</v>
      </c>
      <c r="B995" t="s">
        <v>902</v>
      </c>
      <c r="C995" s="323" t="s">
        <v>5843</v>
      </c>
      <c r="D995" s="218">
        <v>89038</v>
      </c>
      <c r="E995">
        <v>1</v>
      </c>
      <c r="F995" t="s">
        <v>3412</v>
      </c>
      <c r="G995" t="s">
        <v>3388</v>
      </c>
    </row>
    <row r="996" spans="1:7">
      <c r="A996" s="224">
        <f t="shared" si="16"/>
        <v>995</v>
      </c>
      <c r="B996" t="s">
        <v>902</v>
      </c>
      <c r="C996" s="323" t="s">
        <v>5844</v>
      </c>
      <c r="D996" s="218">
        <v>94631</v>
      </c>
      <c r="E996">
        <v>1</v>
      </c>
      <c r="F996" t="s">
        <v>3412</v>
      </c>
      <c r="G996" t="s">
        <v>3389</v>
      </c>
    </row>
    <row r="997" spans="1:7">
      <c r="A997" s="224">
        <f t="shared" si="16"/>
        <v>996</v>
      </c>
      <c r="B997" t="s">
        <v>902</v>
      </c>
      <c r="C997" s="324" t="s">
        <v>5845</v>
      </c>
      <c r="D997" s="224">
        <v>123020</v>
      </c>
      <c r="E997">
        <v>1</v>
      </c>
      <c r="F997" t="s">
        <v>3412</v>
      </c>
      <c r="G997" t="s">
        <v>3390</v>
      </c>
    </row>
    <row r="998" spans="1:7">
      <c r="A998" s="224">
        <f t="shared" si="16"/>
        <v>997</v>
      </c>
      <c r="B998" t="s">
        <v>902</v>
      </c>
      <c r="C998" s="323" t="s">
        <v>5841</v>
      </c>
      <c r="D998" s="218">
        <v>13105</v>
      </c>
      <c r="E998">
        <v>1</v>
      </c>
      <c r="F998" t="s">
        <v>3412</v>
      </c>
      <c r="G998" t="s">
        <v>3391</v>
      </c>
    </row>
    <row r="999" spans="1:7">
      <c r="A999" s="224">
        <f t="shared" si="16"/>
        <v>998</v>
      </c>
      <c r="B999" t="s">
        <v>902</v>
      </c>
      <c r="C999" s="324" t="s">
        <v>5846</v>
      </c>
      <c r="D999" s="224">
        <v>4953</v>
      </c>
      <c r="E999">
        <v>1</v>
      </c>
      <c r="F999" t="s">
        <v>3412</v>
      </c>
      <c r="G999" t="s">
        <v>3392</v>
      </c>
    </row>
    <row r="1000" spans="1:7">
      <c r="A1000" s="224">
        <f t="shared" si="16"/>
        <v>999</v>
      </c>
      <c r="B1000" t="s">
        <v>902</v>
      </c>
      <c r="C1000" s="328" t="s">
        <v>5847</v>
      </c>
      <c r="D1000" s="224">
        <v>27766</v>
      </c>
      <c r="E1000">
        <v>1</v>
      </c>
      <c r="F1000" t="s">
        <v>3412</v>
      </c>
      <c r="G1000" t="s">
        <v>3393</v>
      </c>
    </row>
    <row r="1001" spans="1:7">
      <c r="A1001" s="224">
        <f t="shared" si="16"/>
        <v>1000</v>
      </c>
      <c r="B1001" t="s">
        <v>902</v>
      </c>
      <c r="C1001" s="328" t="s">
        <v>5848</v>
      </c>
      <c r="D1001" s="224">
        <v>3388</v>
      </c>
      <c r="E1001">
        <v>1</v>
      </c>
      <c r="F1001" t="s">
        <v>3412</v>
      </c>
      <c r="G1001" t="s">
        <v>3394</v>
      </c>
    </row>
    <row r="1002" spans="1:7">
      <c r="A1002" s="224">
        <f t="shared" si="16"/>
        <v>1001</v>
      </c>
      <c r="B1002" t="s">
        <v>902</v>
      </c>
      <c r="C1002" s="322" t="s">
        <v>3411</v>
      </c>
      <c r="D1002">
        <v>1465916</v>
      </c>
      <c r="E1002">
        <v>1</v>
      </c>
      <c r="F1002" t="s">
        <v>3412</v>
      </c>
      <c r="G1002" t="s">
        <v>3395</v>
      </c>
    </row>
    <row r="1003" spans="1:7">
      <c r="A1003" s="224">
        <f t="shared" si="16"/>
        <v>1002</v>
      </c>
      <c r="B1003" t="s">
        <v>902</v>
      </c>
      <c r="C1003" s="324" t="s">
        <v>5849</v>
      </c>
      <c r="D1003">
        <v>7722</v>
      </c>
      <c r="E1003">
        <v>1</v>
      </c>
      <c r="F1003" t="s">
        <v>3412</v>
      </c>
      <c r="G1003" t="s">
        <v>3396</v>
      </c>
    </row>
    <row r="1004" spans="1:7">
      <c r="A1004" s="224">
        <f t="shared" si="16"/>
        <v>1003</v>
      </c>
      <c r="B1004" t="s">
        <v>902</v>
      </c>
      <c r="C1004" s="324" t="s">
        <v>5850</v>
      </c>
      <c r="D1004">
        <v>30886</v>
      </c>
      <c r="E1004">
        <v>1</v>
      </c>
      <c r="F1004" t="s">
        <v>3412</v>
      </c>
      <c r="G1004" t="s">
        <v>3397</v>
      </c>
    </row>
    <row r="1005" spans="1:7">
      <c r="A1005" s="224">
        <f t="shared" si="16"/>
        <v>1004</v>
      </c>
      <c r="B1005" t="s">
        <v>902</v>
      </c>
      <c r="C1005" s="324" t="s">
        <v>5851</v>
      </c>
      <c r="D1005">
        <v>207575</v>
      </c>
      <c r="E1005">
        <v>1</v>
      </c>
      <c r="F1005" t="s">
        <v>3412</v>
      </c>
      <c r="G1005" t="s">
        <v>3398</v>
      </c>
    </row>
    <row r="1006" spans="1:7">
      <c r="A1006" s="224">
        <f t="shared" si="16"/>
        <v>1005</v>
      </c>
      <c r="B1006" t="s">
        <v>902</v>
      </c>
      <c r="C1006" s="324" t="s">
        <v>5852</v>
      </c>
      <c r="D1006">
        <v>23999</v>
      </c>
      <c r="E1006">
        <v>1</v>
      </c>
      <c r="F1006" t="s">
        <v>3412</v>
      </c>
      <c r="G1006" t="s">
        <v>3399</v>
      </c>
    </row>
    <row r="1007" spans="1:7">
      <c r="A1007" s="224">
        <f t="shared" si="16"/>
        <v>1006</v>
      </c>
      <c r="B1007" t="s">
        <v>902</v>
      </c>
      <c r="C1007" s="325" t="s">
        <v>5861</v>
      </c>
      <c r="D1007" s="218">
        <v>327340</v>
      </c>
      <c r="E1007">
        <v>1</v>
      </c>
      <c r="F1007" t="s">
        <v>3412</v>
      </c>
      <c r="G1007" t="s">
        <v>3400</v>
      </c>
    </row>
    <row r="1008" spans="1:7">
      <c r="A1008" s="224">
        <f t="shared" si="16"/>
        <v>1007</v>
      </c>
      <c r="B1008" t="s">
        <v>902</v>
      </c>
      <c r="C1008" s="392" t="s">
        <v>5853</v>
      </c>
      <c r="D1008" s="218">
        <v>445803</v>
      </c>
      <c r="E1008">
        <v>1</v>
      </c>
      <c r="F1008" t="s">
        <v>3412</v>
      </c>
      <c r="G1008" t="s">
        <v>3401</v>
      </c>
    </row>
    <row r="1009" spans="1:7">
      <c r="A1009" s="224">
        <f t="shared" si="16"/>
        <v>1008</v>
      </c>
      <c r="B1009" t="s">
        <v>902</v>
      </c>
      <c r="C1009" s="324" t="s">
        <v>5854</v>
      </c>
      <c r="D1009">
        <v>200352</v>
      </c>
      <c r="E1009">
        <v>1</v>
      </c>
      <c r="F1009" t="s">
        <v>3412</v>
      </c>
      <c r="G1009" t="s">
        <v>3402</v>
      </c>
    </row>
    <row r="1010" spans="1:7">
      <c r="A1010" s="224">
        <f t="shared" si="16"/>
        <v>1009</v>
      </c>
      <c r="B1010" t="s">
        <v>902</v>
      </c>
      <c r="C1010" s="328" t="s">
        <v>5855</v>
      </c>
      <c r="D1010" s="224">
        <v>23390</v>
      </c>
      <c r="E1010">
        <v>1</v>
      </c>
      <c r="F1010" t="s">
        <v>3412</v>
      </c>
      <c r="G1010" t="s">
        <v>3403</v>
      </c>
    </row>
    <row r="1011" spans="1:7">
      <c r="A1011" s="224">
        <f t="shared" si="16"/>
        <v>1010</v>
      </c>
      <c r="B1011" t="s">
        <v>902</v>
      </c>
      <c r="C1011" s="324" t="s">
        <v>5856</v>
      </c>
      <c r="D1011">
        <v>98892</v>
      </c>
      <c r="E1011">
        <v>1</v>
      </c>
      <c r="F1011" t="s">
        <v>3412</v>
      </c>
      <c r="G1011" t="s">
        <v>3404</v>
      </c>
    </row>
    <row r="1012" spans="1:7">
      <c r="A1012" s="224">
        <f t="shared" si="16"/>
        <v>1011</v>
      </c>
      <c r="B1012" t="s">
        <v>902</v>
      </c>
      <c r="C1012" s="324" t="s">
        <v>5857</v>
      </c>
      <c r="D1012">
        <v>17467</v>
      </c>
      <c r="E1012">
        <v>1</v>
      </c>
      <c r="F1012" t="s">
        <v>3412</v>
      </c>
      <c r="G1012" t="s">
        <v>3405</v>
      </c>
    </row>
    <row r="1013" spans="1:7">
      <c r="A1013" s="224">
        <f t="shared" si="16"/>
        <v>1012</v>
      </c>
      <c r="B1013" t="s">
        <v>902</v>
      </c>
      <c r="C1013" s="324" t="s">
        <v>5858</v>
      </c>
      <c r="D1013">
        <v>15175</v>
      </c>
      <c r="E1013">
        <v>1</v>
      </c>
      <c r="F1013" t="s">
        <v>3412</v>
      </c>
      <c r="G1013" t="s">
        <v>3406</v>
      </c>
    </row>
    <row r="1014" spans="1:7">
      <c r="A1014" s="224">
        <f t="shared" si="16"/>
        <v>1013</v>
      </c>
      <c r="B1014" t="s">
        <v>902</v>
      </c>
      <c r="C1014" s="324" t="s">
        <v>5859</v>
      </c>
      <c r="D1014">
        <v>17477</v>
      </c>
      <c r="E1014">
        <v>1</v>
      </c>
      <c r="F1014" t="s">
        <v>3412</v>
      </c>
      <c r="G1014" t="s">
        <v>3407</v>
      </c>
    </row>
    <row r="1015" spans="1:7">
      <c r="A1015" s="224">
        <f t="shared" si="16"/>
        <v>1014</v>
      </c>
      <c r="B1015" t="s">
        <v>902</v>
      </c>
      <c r="C1015" s="324" t="s">
        <v>5860</v>
      </c>
      <c r="D1015">
        <v>49838</v>
      </c>
      <c r="E1015">
        <v>1</v>
      </c>
      <c r="F1015" t="s">
        <v>3412</v>
      </c>
      <c r="G1015" t="s">
        <v>3408</v>
      </c>
    </row>
    <row r="1016" spans="1:7">
      <c r="A1016" s="224">
        <f t="shared" si="16"/>
        <v>1015</v>
      </c>
      <c r="B1016" t="s">
        <v>902</v>
      </c>
      <c r="C1016" t="s">
        <v>3505</v>
      </c>
      <c r="D1016">
        <v>70000</v>
      </c>
      <c r="E1016">
        <v>1</v>
      </c>
      <c r="F1016" t="s">
        <v>3492</v>
      </c>
    </row>
    <row r="1017" spans="1:7">
      <c r="A1017" s="224">
        <f t="shared" si="16"/>
        <v>1016</v>
      </c>
      <c r="B1017" t="s">
        <v>902</v>
      </c>
      <c r="C1017" t="s">
        <v>3506</v>
      </c>
      <c r="D1017">
        <v>24000</v>
      </c>
      <c r="E1017">
        <v>1</v>
      </c>
      <c r="F1017" t="s">
        <v>3492</v>
      </c>
    </row>
    <row r="1018" spans="1:7">
      <c r="A1018" s="224">
        <f t="shared" si="16"/>
        <v>1017</v>
      </c>
      <c r="B1018" t="s">
        <v>902</v>
      </c>
      <c r="C1018" t="s">
        <v>3507</v>
      </c>
      <c r="D1018">
        <v>21000</v>
      </c>
      <c r="E1018">
        <v>1</v>
      </c>
      <c r="F1018" t="s">
        <v>3492</v>
      </c>
    </row>
    <row r="1019" spans="1:7">
      <c r="A1019" s="224">
        <f t="shared" si="16"/>
        <v>1018</v>
      </c>
      <c r="B1019" t="s">
        <v>1347</v>
      </c>
      <c r="C1019" s="3" t="s">
        <v>723</v>
      </c>
      <c r="D1019">
        <v>35737700</v>
      </c>
      <c r="E1019" t="s">
        <v>726</v>
      </c>
      <c r="F1019" t="s">
        <v>724</v>
      </c>
      <c r="G1019">
        <v>2014</v>
      </c>
    </row>
    <row r="1020" spans="1:7">
      <c r="A1020" s="224">
        <f t="shared" si="16"/>
        <v>1019</v>
      </c>
      <c r="B1020" t="s">
        <v>1347</v>
      </c>
      <c r="C1020" s="3" t="s">
        <v>725</v>
      </c>
      <c r="D1020">
        <v>18460700</v>
      </c>
      <c r="E1020" t="s">
        <v>726</v>
      </c>
      <c r="F1020" t="s">
        <v>724</v>
      </c>
      <c r="G1020">
        <v>2014</v>
      </c>
    </row>
    <row r="1021" spans="1:7">
      <c r="A1021" s="224">
        <f t="shared" si="16"/>
        <v>1020</v>
      </c>
      <c r="B1021" t="s">
        <v>1347</v>
      </c>
      <c r="C1021" s="3" t="s">
        <v>727</v>
      </c>
      <c r="D1021">
        <v>0.51659999999999995</v>
      </c>
      <c r="E1021" t="s">
        <v>56</v>
      </c>
      <c r="F1021" t="s">
        <v>724</v>
      </c>
      <c r="G1021">
        <v>2014</v>
      </c>
    </row>
    <row r="1022" spans="1:7">
      <c r="A1022" s="224">
        <f t="shared" si="16"/>
        <v>1021</v>
      </c>
      <c r="B1022" t="s">
        <v>1347</v>
      </c>
      <c r="C1022" s="3" t="s">
        <v>728</v>
      </c>
      <c r="D1022">
        <v>10930600</v>
      </c>
      <c r="E1022" t="s">
        <v>726</v>
      </c>
      <c r="F1022" t="s">
        <v>724</v>
      </c>
      <c r="G1022">
        <v>2014</v>
      </c>
    </row>
    <row r="1023" spans="1:7">
      <c r="A1023" s="224">
        <f t="shared" si="16"/>
        <v>1022</v>
      </c>
      <c r="B1023" t="s">
        <v>1347</v>
      </c>
      <c r="C1023" s="3" t="s">
        <v>729</v>
      </c>
      <c r="D1023">
        <v>0.30590000000000001</v>
      </c>
      <c r="E1023" t="s">
        <v>56</v>
      </c>
      <c r="F1023" t="s">
        <v>724</v>
      </c>
      <c r="G1023">
        <v>2014</v>
      </c>
    </row>
    <row r="1024" spans="1:7">
      <c r="A1024" s="224">
        <f t="shared" si="16"/>
        <v>1023</v>
      </c>
      <c r="B1024" t="s">
        <v>1347</v>
      </c>
      <c r="C1024" s="3" t="s">
        <v>730</v>
      </c>
      <c r="D1024">
        <v>2502600</v>
      </c>
      <c r="E1024" t="s">
        <v>726</v>
      </c>
      <c r="F1024" t="s">
        <v>724</v>
      </c>
      <c r="G1024">
        <v>2014</v>
      </c>
    </row>
    <row r="1025" spans="1:7">
      <c r="A1025" s="224">
        <f t="shared" si="16"/>
        <v>1024</v>
      </c>
      <c r="B1025" t="s">
        <v>1347</v>
      </c>
      <c r="C1025" s="3" t="s">
        <v>731</v>
      </c>
      <c r="D1025">
        <v>7.0000000000000007E-2</v>
      </c>
      <c r="E1025" t="s">
        <v>56</v>
      </c>
      <c r="F1025" t="s">
        <v>724</v>
      </c>
      <c r="G1025">
        <v>2014</v>
      </c>
    </row>
    <row r="1026" spans="1:7">
      <c r="A1026" s="224">
        <f t="shared" si="16"/>
        <v>1025</v>
      </c>
      <c r="B1026" t="s">
        <v>1347</v>
      </c>
      <c r="C1026" s="3" t="s">
        <v>732</v>
      </c>
      <c r="D1026">
        <v>1807100</v>
      </c>
      <c r="E1026" t="s">
        <v>726</v>
      </c>
      <c r="F1026" t="s">
        <v>724</v>
      </c>
      <c r="G1026">
        <v>2014</v>
      </c>
    </row>
    <row r="1027" spans="1:7">
      <c r="A1027" s="224">
        <f t="shared" si="16"/>
        <v>1026</v>
      </c>
      <c r="B1027" t="s">
        <v>1347</v>
      </c>
      <c r="C1027" s="3" t="s">
        <v>733</v>
      </c>
      <c r="D1027">
        <v>5.0599999999999999E-2</v>
      </c>
      <c r="E1027" t="s">
        <v>56</v>
      </c>
      <c r="F1027" t="s">
        <v>724</v>
      </c>
      <c r="G1027">
        <v>2014</v>
      </c>
    </row>
    <row r="1028" spans="1:7">
      <c r="A1028" s="224">
        <f t="shared" si="16"/>
        <v>1027</v>
      </c>
      <c r="B1028" t="s">
        <v>1347</v>
      </c>
      <c r="C1028" s="3" t="s">
        <v>734</v>
      </c>
      <c r="D1028">
        <v>847700</v>
      </c>
      <c r="E1028" t="s">
        <v>726</v>
      </c>
      <c r="F1028" t="s">
        <v>724</v>
      </c>
      <c r="G1028">
        <v>2014</v>
      </c>
    </row>
    <row r="1029" spans="1:7">
      <c r="A1029" s="224">
        <f t="shared" si="16"/>
        <v>1028</v>
      </c>
      <c r="B1029" t="s">
        <v>1347</v>
      </c>
      <c r="C1029" s="3" t="s">
        <v>735</v>
      </c>
      <c r="D1029">
        <v>2.3699999999999999E-2</v>
      </c>
      <c r="E1029" t="s">
        <v>56</v>
      </c>
      <c r="F1029" t="s">
        <v>724</v>
      </c>
      <c r="G1029">
        <v>2014</v>
      </c>
    </row>
    <row r="1030" spans="1:7">
      <c r="A1030" s="224">
        <f t="shared" si="16"/>
        <v>1029</v>
      </c>
      <c r="B1030" t="s">
        <v>1347</v>
      </c>
      <c r="C1030" s="3" t="s">
        <v>736</v>
      </c>
      <c r="D1030">
        <v>485000</v>
      </c>
      <c r="E1030" t="s">
        <v>726</v>
      </c>
      <c r="F1030" t="s">
        <v>724</v>
      </c>
      <c r="G1030">
        <v>2014</v>
      </c>
    </row>
    <row r="1031" spans="1:7">
      <c r="A1031" s="224">
        <f t="shared" si="16"/>
        <v>1030</v>
      </c>
      <c r="B1031" t="s">
        <v>1347</v>
      </c>
      <c r="C1031" s="3" t="s">
        <v>737</v>
      </c>
      <c r="D1031">
        <v>1.3599999999999999E-2</v>
      </c>
      <c r="E1031" t="s">
        <v>56</v>
      </c>
      <c r="F1031" t="s">
        <v>724</v>
      </c>
      <c r="G1031">
        <v>2014</v>
      </c>
    </row>
    <row r="1032" spans="1:7">
      <c r="A1032" s="224">
        <f t="shared" si="16"/>
        <v>1031</v>
      </c>
      <c r="B1032" t="s">
        <v>1347</v>
      </c>
      <c r="C1032" s="3" t="s">
        <v>738</v>
      </c>
      <c r="D1032">
        <v>439700</v>
      </c>
      <c r="E1032" t="s">
        <v>726</v>
      </c>
      <c r="F1032" t="s">
        <v>724</v>
      </c>
      <c r="G1032">
        <v>2014</v>
      </c>
    </row>
    <row r="1033" spans="1:7">
      <c r="A1033" s="224">
        <f t="shared" si="16"/>
        <v>1032</v>
      </c>
      <c r="B1033" t="s">
        <v>1347</v>
      </c>
      <c r="C1033" s="3" t="s">
        <v>739</v>
      </c>
      <c r="D1033">
        <v>1.23E-2</v>
      </c>
      <c r="E1033" t="s">
        <v>56</v>
      </c>
      <c r="F1033" t="s">
        <v>724</v>
      </c>
      <c r="G1033">
        <v>2014</v>
      </c>
    </row>
    <row r="1034" spans="1:7">
      <c r="A1034" s="224">
        <f t="shared" si="16"/>
        <v>1033</v>
      </c>
      <c r="B1034" t="s">
        <v>1347</v>
      </c>
      <c r="C1034" s="3" t="s">
        <v>740</v>
      </c>
      <c r="D1034">
        <v>264300</v>
      </c>
      <c r="E1034" t="s">
        <v>726</v>
      </c>
      <c r="F1034" t="s">
        <v>724</v>
      </c>
      <c r="G1034">
        <v>2014</v>
      </c>
    </row>
    <row r="1035" spans="1:7">
      <c r="A1035" s="224">
        <f t="shared" si="16"/>
        <v>1034</v>
      </c>
      <c r="B1035" t="s">
        <v>1347</v>
      </c>
      <c r="C1035" s="3" t="s">
        <v>741</v>
      </c>
      <c r="D1035">
        <v>7.4000000000000003E-3</v>
      </c>
      <c r="E1035" t="s">
        <v>56</v>
      </c>
      <c r="F1035" t="s">
        <v>724</v>
      </c>
      <c r="G1035">
        <v>2014</v>
      </c>
    </row>
    <row r="1036" spans="1:7">
      <c r="A1036" s="224">
        <f t="shared" si="16"/>
        <v>1035</v>
      </c>
      <c r="B1036" t="s">
        <v>1347</v>
      </c>
      <c r="C1036" s="3" t="s">
        <v>744</v>
      </c>
      <c r="D1036">
        <v>23.6</v>
      </c>
      <c r="E1036" t="s">
        <v>742</v>
      </c>
      <c r="F1036" t="s">
        <v>724</v>
      </c>
      <c r="G1036" t="s">
        <v>747</v>
      </c>
    </row>
    <row r="1037" spans="1:7">
      <c r="A1037" s="224">
        <f t="shared" ref="A1037:A1100" si="17">ROW(1036:1036)</f>
        <v>1036</v>
      </c>
      <c r="B1037" t="s">
        <v>1347</v>
      </c>
      <c r="C1037" s="3" t="s">
        <v>745</v>
      </c>
      <c r="D1037">
        <v>22.9</v>
      </c>
      <c r="E1037" t="s">
        <v>742</v>
      </c>
      <c r="F1037" t="s">
        <v>724</v>
      </c>
      <c r="G1037" t="s">
        <v>747</v>
      </c>
    </row>
    <row r="1038" spans="1:7">
      <c r="A1038" s="224">
        <f t="shared" si="17"/>
        <v>1037</v>
      </c>
      <c r="B1038" t="s">
        <v>1347</v>
      </c>
      <c r="C1038" s="3" t="s">
        <v>743</v>
      </c>
      <c r="D1038">
        <v>16.7</v>
      </c>
      <c r="E1038" t="s">
        <v>742</v>
      </c>
      <c r="F1038" t="s">
        <v>724</v>
      </c>
      <c r="G1038" t="s">
        <v>747</v>
      </c>
    </row>
    <row r="1039" spans="1:7">
      <c r="A1039" s="224">
        <f t="shared" si="17"/>
        <v>1038</v>
      </c>
      <c r="B1039" t="s">
        <v>1347</v>
      </c>
      <c r="C1039" s="3" t="s">
        <v>746</v>
      </c>
      <c r="D1039">
        <v>9.3000000000000007</v>
      </c>
      <c r="E1039" t="s">
        <v>742</v>
      </c>
      <c r="F1039" t="s">
        <v>724</v>
      </c>
      <c r="G1039" t="s">
        <v>747</v>
      </c>
    </row>
    <row r="1040" spans="1:7">
      <c r="A1040" s="224">
        <f t="shared" si="17"/>
        <v>1039</v>
      </c>
      <c r="B1040" t="s">
        <v>1347</v>
      </c>
      <c r="C1040" s="3" t="s">
        <v>749</v>
      </c>
      <c r="D1040">
        <v>238000</v>
      </c>
      <c r="E1040" t="s">
        <v>751</v>
      </c>
      <c r="F1040" t="s">
        <v>724</v>
      </c>
      <c r="G1040">
        <v>2014</v>
      </c>
    </row>
    <row r="1041" spans="1:7">
      <c r="A1041" s="224">
        <f t="shared" si="17"/>
        <v>1040</v>
      </c>
      <c r="B1041" t="s">
        <v>1347</v>
      </c>
      <c r="C1041" s="3" t="s">
        <v>750</v>
      </c>
      <c r="D1041">
        <v>450000</v>
      </c>
      <c r="E1041" t="s">
        <v>751</v>
      </c>
      <c r="F1041" t="s">
        <v>724</v>
      </c>
      <c r="G1041">
        <v>2014</v>
      </c>
    </row>
    <row r="1042" spans="1:7">
      <c r="A1042" s="224">
        <f t="shared" si="17"/>
        <v>1041</v>
      </c>
      <c r="B1042" t="s">
        <v>1347</v>
      </c>
      <c r="C1042" s="3" t="s">
        <v>748</v>
      </c>
      <c r="D1042">
        <v>1049000</v>
      </c>
      <c r="E1042" t="s">
        <v>751</v>
      </c>
      <c r="F1042" t="s">
        <v>724</v>
      </c>
      <c r="G1042">
        <v>2014</v>
      </c>
    </row>
    <row r="1043" spans="1:7">
      <c r="A1043" s="224">
        <f t="shared" si="17"/>
        <v>1042</v>
      </c>
      <c r="B1043" s="3" t="s">
        <v>1371</v>
      </c>
      <c r="C1043" s="224" t="s">
        <v>5601</v>
      </c>
      <c r="D1043">
        <v>83019213</v>
      </c>
      <c r="E1043" t="s">
        <v>437</v>
      </c>
      <c r="F1043" t="s">
        <v>5611</v>
      </c>
    </row>
    <row r="1044" spans="1:7">
      <c r="A1044" s="224">
        <f t="shared" si="17"/>
        <v>1043</v>
      </c>
      <c r="B1044" s="3" t="s">
        <v>1371</v>
      </c>
      <c r="C1044" s="224" t="s">
        <v>5602</v>
      </c>
      <c r="D1044">
        <v>513471676</v>
      </c>
      <c r="E1044" t="s">
        <v>437</v>
      </c>
      <c r="F1044" t="s">
        <v>5611</v>
      </c>
    </row>
    <row r="1045" spans="1:7">
      <c r="A1045" s="224">
        <f t="shared" si="17"/>
        <v>1044</v>
      </c>
      <c r="B1045" s="3" t="s">
        <v>1371</v>
      </c>
      <c r="C1045" s="224" t="s">
        <v>5603</v>
      </c>
      <c r="D1045">
        <v>446824564</v>
      </c>
      <c r="E1045" t="s">
        <v>437</v>
      </c>
      <c r="F1045" t="s">
        <v>5611</v>
      </c>
    </row>
    <row r="1046" spans="1:7">
      <c r="A1046" s="224">
        <f t="shared" si="17"/>
        <v>1045</v>
      </c>
      <c r="B1046" s="3" t="s">
        <v>1371</v>
      </c>
      <c r="C1046" s="224" t="s">
        <v>5607</v>
      </c>
      <c r="D1046" s="218">
        <v>0.16168216647650102</v>
      </c>
      <c r="E1046" t="s">
        <v>56</v>
      </c>
      <c r="F1046" t="s">
        <v>3059</v>
      </c>
    </row>
    <row r="1047" spans="1:7">
      <c r="A1047" s="224">
        <f t="shared" si="17"/>
        <v>1046</v>
      </c>
      <c r="B1047" s="3" t="s">
        <v>1371</v>
      </c>
      <c r="C1047" s="224" t="s">
        <v>5608</v>
      </c>
      <c r="D1047">
        <v>0.18579822974996513</v>
      </c>
      <c r="E1047" t="s">
        <v>56</v>
      </c>
      <c r="F1047" t="s">
        <v>3059</v>
      </c>
    </row>
    <row r="1048" spans="1:7">
      <c r="A1048" s="224">
        <f t="shared" si="17"/>
        <v>1047</v>
      </c>
      <c r="B1048" s="3" t="s">
        <v>1371</v>
      </c>
      <c r="C1048" s="386" t="s">
        <v>5758</v>
      </c>
      <c r="D1048" s="289">
        <v>1.57</v>
      </c>
      <c r="E1048">
        <v>1</v>
      </c>
      <c r="F1048" t="s">
        <v>5762</v>
      </c>
    </row>
    <row r="1049" spans="1:7">
      <c r="A1049" s="224">
        <f t="shared" si="17"/>
        <v>1048</v>
      </c>
      <c r="B1049" s="3" t="s">
        <v>1371</v>
      </c>
      <c r="C1049" s="386" t="s">
        <v>5759</v>
      </c>
      <c r="D1049" s="289">
        <v>1.54</v>
      </c>
      <c r="E1049">
        <v>1</v>
      </c>
      <c r="F1049" t="s">
        <v>5762</v>
      </c>
    </row>
    <row r="1050" spans="1:7">
      <c r="A1050" s="224">
        <f t="shared" si="17"/>
        <v>1049</v>
      </c>
      <c r="B1050" s="3" t="s">
        <v>1371</v>
      </c>
      <c r="C1050" s="386" t="s">
        <v>5760</v>
      </c>
      <c r="D1050" s="224">
        <v>787523</v>
      </c>
      <c r="E1050">
        <v>1</v>
      </c>
      <c r="F1050" t="s">
        <v>5762</v>
      </c>
    </row>
    <row r="1051" spans="1:7">
      <c r="A1051" s="224">
        <f t="shared" si="17"/>
        <v>1050</v>
      </c>
      <c r="B1051" s="3" t="s">
        <v>1371</v>
      </c>
      <c r="C1051" s="386" t="s">
        <v>5761</v>
      </c>
      <c r="D1051" s="224">
        <v>778100</v>
      </c>
      <c r="E1051">
        <v>1</v>
      </c>
      <c r="F1051" t="s">
        <v>5762</v>
      </c>
    </row>
    <row r="1052" spans="1:7">
      <c r="A1052" s="224">
        <f t="shared" si="17"/>
        <v>1051</v>
      </c>
      <c r="B1052" s="3" t="s">
        <v>1371</v>
      </c>
      <c r="C1052" s="386" t="s">
        <v>5757</v>
      </c>
      <c r="D1052" s="224">
        <v>25</v>
      </c>
      <c r="E1052" t="s">
        <v>3698</v>
      </c>
      <c r="F1052" t="s">
        <v>3059</v>
      </c>
      <c r="G1052" t="s">
        <v>5810</v>
      </c>
    </row>
    <row r="1053" spans="1:7">
      <c r="A1053" s="224">
        <f t="shared" si="17"/>
        <v>1052</v>
      </c>
      <c r="B1053" t="s">
        <v>1295</v>
      </c>
      <c r="C1053" t="s">
        <v>1076</v>
      </c>
      <c r="D1053">
        <v>0</v>
      </c>
      <c r="E1053" t="s">
        <v>1077</v>
      </c>
      <c r="F1053" t="s">
        <v>1093</v>
      </c>
    </row>
    <row r="1054" spans="1:7">
      <c r="A1054" s="224">
        <f t="shared" si="17"/>
        <v>1053</v>
      </c>
      <c r="B1054" t="s">
        <v>1295</v>
      </c>
      <c r="C1054" t="s">
        <v>1078</v>
      </c>
      <c r="D1054">
        <v>50</v>
      </c>
      <c r="E1054" t="s">
        <v>1077</v>
      </c>
      <c r="F1054" t="s">
        <v>1093</v>
      </c>
    </row>
    <row r="1055" spans="1:7">
      <c r="A1055" s="224">
        <f t="shared" si="17"/>
        <v>1054</v>
      </c>
      <c r="B1055" t="s">
        <v>1295</v>
      </c>
      <c r="C1055" t="s">
        <v>1079</v>
      </c>
      <c r="D1055">
        <v>51</v>
      </c>
      <c r="E1055" t="s">
        <v>1077</v>
      </c>
      <c r="F1055" t="s">
        <v>1093</v>
      </c>
    </row>
    <row r="1056" spans="1:7">
      <c r="A1056" s="224">
        <f t="shared" si="17"/>
        <v>1055</v>
      </c>
      <c r="B1056" t="s">
        <v>1295</v>
      </c>
      <c r="C1056" t="s">
        <v>1080</v>
      </c>
      <c r="D1056">
        <v>150</v>
      </c>
      <c r="E1056" t="s">
        <v>1077</v>
      </c>
      <c r="F1056" t="s">
        <v>1093</v>
      </c>
    </row>
    <row r="1057" spans="1:7">
      <c r="A1057" s="224">
        <f t="shared" si="17"/>
        <v>1056</v>
      </c>
      <c r="B1057" t="s">
        <v>1295</v>
      </c>
      <c r="C1057" t="s">
        <v>1081</v>
      </c>
      <c r="D1057">
        <v>151</v>
      </c>
      <c r="E1057" t="s">
        <v>1077</v>
      </c>
      <c r="F1057" t="s">
        <v>1093</v>
      </c>
    </row>
    <row r="1058" spans="1:7">
      <c r="A1058" s="224">
        <f t="shared" si="17"/>
        <v>1057</v>
      </c>
      <c r="B1058" t="s">
        <v>1295</v>
      </c>
      <c r="C1058" t="s">
        <v>1083</v>
      </c>
      <c r="D1058">
        <v>1800</v>
      </c>
      <c r="E1058" t="s">
        <v>1082</v>
      </c>
      <c r="F1058" t="s">
        <v>1092</v>
      </c>
    </row>
    <row r="1059" spans="1:7">
      <c r="A1059" s="224">
        <f t="shared" si="17"/>
        <v>1058</v>
      </c>
      <c r="B1059" t="s">
        <v>1295</v>
      </c>
      <c r="C1059" t="s">
        <v>1084</v>
      </c>
      <c r="D1059">
        <v>3600</v>
      </c>
      <c r="E1059" t="s">
        <v>1082</v>
      </c>
      <c r="F1059" t="s">
        <v>1092</v>
      </c>
    </row>
    <row r="1060" spans="1:7">
      <c r="A1060" s="224">
        <f t="shared" si="17"/>
        <v>1059</v>
      </c>
      <c r="B1060" t="s">
        <v>1295</v>
      </c>
      <c r="C1060" t="s">
        <v>1085</v>
      </c>
      <c r="D1060">
        <v>300</v>
      </c>
      <c r="E1060" t="s">
        <v>1082</v>
      </c>
      <c r="F1060" t="s">
        <v>1090</v>
      </c>
    </row>
    <row r="1061" spans="1:7">
      <c r="A1061" s="224">
        <f t="shared" si="17"/>
        <v>1060</v>
      </c>
      <c r="B1061" t="s">
        <v>1295</v>
      </c>
      <c r="C1061" t="s">
        <v>1086</v>
      </c>
      <c r="D1061">
        <v>10000</v>
      </c>
      <c r="E1061" t="s">
        <v>1082</v>
      </c>
      <c r="F1061" t="s">
        <v>1091</v>
      </c>
    </row>
    <row r="1062" spans="1:7">
      <c r="A1062" s="224">
        <f t="shared" si="17"/>
        <v>1061</v>
      </c>
      <c r="B1062" t="s">
        <v>1295</v>
      </c>
      <c r="C1062" t="s">
        <v>1087</v>
      </c>
      <c r="D1062">
        <v>40</v>
      </c>
      <c r="E1062" t="s">
        <v>1082</v>
      </c>
      <c r="F1062" t="s">
        <v>1089</v>
      </c>
    </row>
    <row r="1063" spans="1:7">
      <c r="A1063" s="224">
        <f t="shared" si="17"/>
        <v>1062</v>
      </c>
      <c r="B1063" t="s">
        <v>1295</v>
      </c>
      <c r="C1063" t="s">
        <v>1088</v>
      </c>
      <c r="D1063">
        <v>60</v>
      </c>
      <c r="E1063" t="s">
        <v>1082</v>
      </c>
      <c r="F1063" t="s">
        <v>1089</v>
      </c>
    </row>
    <row r="1064" spans="1:7">
      <c r="A1064" s="224">
        <f t="shared" si="17"/>
        <v>1063</v>
      </c>
      <c r="B1064" t="s">
        <v>1295</v>
      </c>
      <c r="C1064" t="s">
        <v>5225</v>
      </c>
      <c r="D1064" s="218">
        <v>2.1548999999999999E-2</v>
      </c>
      <c r="E1064" s="218" t="s">
        <v>56</v>
      </c>
      <c r="F1064" t="s">
        <v>5184</v>
      </c>
    </row>
    <row r="1065" spans="1:7">
      <c r="A1065" s="224">
        <f t="shared" si="17"/>
        <v>1064</v>
      </c>
      <c r="B1065" t="s">
        <v>1295</v>
      </c>
      <c r="C1065" t="s">
        <v>5226</v>
      </c>
      <c r="D1065" s="218">
        <v>-4.2000000000000003E-2</v>
      </c>
      <c r="E1065" s="218" t="s">
        <v>56</v>
      </c>
      <c r="F1065" t="s">
        <v>5184</v>
      </c>
    </row>
    <row r="1066" spans="1:7">
      <c r="A1066" s="224">
        <f t="shared" si="17"/>
        <v>1065</v>
      </c>
      <c r="B1066" t="s">
        <v>1295</v>
      </c>
      <c r="C1066" t="s">
        <v>5227</v>
      </c>
      <c r="D1066" s="218">
        <v>8.7999999999999995E-2</v>
      </c>
      <c r="E1066" s="218" t="s">
        <v>56</v>
      </c>
      <c r="F1066" t="s">
        <v>5184</v>
      </c>
    </row>
    <row r="1067" spans="1:7">
      <c r="A1067" s="224">
        <f t="shared" si="17"/>
        <v>1066</v>
      </c>
      <c r="B1067" t="s">
        <v>1295</v>
      </c>
      <c r="C1067" t="s">
        <v>5206</v>
      </c>
      <c r="D1067">
        <v>1257360000000</v>
      </c>
      <c r="E1067" t="s">
        <v>3498</v>
      </c>
      <c r="F1067" t="s">
        <v>5184</v>
      </c>
    </row>
    <row r="1068" spans="1:7">
      <c r="A1068" s="224">
        <f t="shared" si="17"/>
        <v>1067</v>
      </c>
      <c r="B1068" t="s">
        <v>1295</v>
      </c>
      <c r="C1068" t="s">
        <v>5207</v>
      </c>
      <c r="D1068" s="218">
        <v>1221460000000</v>
      </c>
      <c r="E1068" s="218" t="s">
        <v>3498</v>
      </c>
      <c r="F1068" t="s">
        <v>5184</v>
      </c>
    </row>
    <row r="1069" spans="1:7">
      <c r="A1069" s="224">
        <f t="shared" si="17"/>
        <v>1068</v>
      </c>
      <c r="B1069" t="s">
        <v>1295</v>
      </c>
      <c r="C1069" t="s">
        <v>5185</v>
      </c>
      <c r="D1069">
        <v>1111760000000</v>
      </c>
      <c r="E1069" t="s">
        <v>3498</v>
      </c>
      <c r="F1069" t="s">
        <v>5184</v>
      </c>
    </row>
    <row r="1070" spans="1:7">
      <c r="A1070" s="224">
        <f t="shared" si="17"/>
        <v>1069</v>
      </c>
      <c r="B1070" t="s">
        <v>1295</v>
      </c>
      <c r="C1070" t="s">
        <v>5191</v>
      </c>
      <c r="D1070">
        <v>934800000000</v>
      </c>
      <c r="E1070" t="s">
        <v>3498</v>
      </c>
      <c r="F1070" t="s">
        <v>5184</v>
      </c>
      <c r="G1070" t="s">
        <v>5737</v>
      </c>
    </row>
    <row r="1071" spans="1:7">
      <c r="A1071" s="224">
        <f t="shared" si="17"/>
        <v>1070</v>
      </c>
      <c r="B1071" t="s">
        <v>1295</v>
      </c>
      <c r="C1071" t="s">
        <v>5187</v>
      </c>
      <c r="D1071">
        <v>78890000000</v>
      </c>
      <c r="E1071" t="s">
        <v>3498</v>
      </c>
      <c r="F1071" t="s">
        <v>5184</v>
      </c>
    </row>
    <row r="1072" spans="1:7">
      <c r="A1072" s="224">
        <f t="shared" si="17"/>
        <v>1071</v>
      </c>
      <c r="B1072" t="s">
        <v>1295</v>
      </c>
      <c r="C1072" t="s">
        <v>5186</v>
      </c>
      <c r="D1072">
        <v>98070000000</v>
      </c>
      <c r="E1072" t="s">
        <v>3498</v>
      </c>
      <c r="F1072" t="s">
        <v>5184</v>
      </c>
    </row>
    <row r="1073" spans="1:6">
      <c r="A1073" s="224">
        <f t="shared" si="17"/>
        <v>1072</v>
      </c>
      <c r="B1073" t="s">
        <v>1295</v>
      </c>
      <c r="C1073" t="s">
        <v>5195</v>
      </c>
      <c r="D1073">
        <v>70400000000</v>
      </c>
      <c r="E1073" t="s">
        <v>3498</v>
      </c>
      <c r="F1073" t="s">
        <v>5184</v>
      </c>
    </row>
    <row r="1074" spans="1:6">
      <c r="A1074" s="224">
        <f t="shared" si="17"/>
        <v>1073</v>
      </c>
      <c r="B1074" t="s">
        <v>1295</v>
      </c>
      <c r="C1074" t="s">
        <v>5196</v>
      </c>
      <c r="D1074">
        <v>10300000000</v>
      </c>
      <c r="E1074" t="s">
        <v>3498</v>
      </c>
      <c r="F1074" t="s">
        <v>5184</v>
      </c>
    </row>
    <row r="1075" spans="1:6">
      <c r="A1075" s="224">
        <f t="shared" si="17"/>
        <v>1074</v>
      </c>
      <c r="B1075" t="s">
        <v>1295</v>
      </c>
      <c r="C1075" t="s">
        <v>5199</v>
      </c>
      <c r="D1075">
        <v>39300000000</v>
      </c>
      <c r="E1075" t="s">
        <v>3498</v>
      </c>
      <c r="F1075" t="s">
        <v>5184</v>
      </c>
    </row>
    <row r="1076" spans="1:6">
      <c r="A1076" s="224">
        <f t="shared" si="17"/>
        <v>1075</v>
      </c>
      <c r="B1076" t="s">
        <v>1295</v>
      </c>
      <c r="C1076" t="s">
        <v>5200</v>
      </c>
      <c r="D1076">
        <v>35900000000</v>
      </c>
      <c r="E1076" t="s">
        <v>3498</v>
      </c>
      <c r="F1076" t="s">
        <v>5184</v>
      </c>
    </row>
    <row r="1077" spans="1:6">
      <c r="A1077" s="224">
        <f t="shared" si="17"/>
        <v>1076</v>
      </c>
      <c r="B1077" t="s">
        <v>1295</v>
      </c>
      <c r="C1077" t="s">
        <v>5208</v>
      </c>
      <c r="D1077" s="218">
        <v>0.91018944541777869</v>
      </c>
      <c r="E1077" s="218" t="s">
        <v>56</v>
      </c>
      <c r="F1077" t="s">
        <v>5184</v>
      </c>
    </row>
    <row r="1078" spans="1:6">
      <c r="A1078" s="224">
        <f t="shared" si="17"/>
        <v>1077</v>
      </c>
      <c r="B1078" t="s">
        <v>1295</v>
      </c>
      <c r="C1078" t="s">
        <v>5209</v>
      </c>
      <c r="D1078" s="218">
        <v>0.76531364105251098</v>
      </c>
      <c r="E1078" s="218" t="s">
        <v>56</v>
      </c>
      <c r="F1078" t="s">
        <v>5184</v>
      </c>
    </row>
    <row r="1079" spans="1:6">
      <c r="A1079" s="224">
        <f t="shared" si="17"/>
        <v>1078</v>
      </c>
      <c r="B1079" t="s">
        <v>1295</v>
      </c>
      <c r="C1079" t="s">
        <v>5210</v>
      </c>
      <c r="D1079" s="218">
        <v>6.4586642215054113E-2</v>
      </c>
      <c r="E1079" s="218" t="s">
        <v>56</v>
      </c>
      <c r="F1079" t="s">
        <v>5184</v>
      </c>
    </row>
    <row r="1080" spans="1:6">
      <c r="A1080" s="224">
        <f t="shared" si="17"/>
        <v>1079</v>
      </c>
      <c r="B1080" t="s">
        <v>1295</v>
      </c>
      <c r="C1080" t="s">
        <v>5211</v>
      </c>
      <c r="D1080" s="218">
        <v>8.0289162150213672E-2</v>
      </c>
      <c r="E1080" s="218" t="s">
        <v>56</v>
      </c>
      <c r="F1080" t="s">
        <v>5184</v>
      </c>
    </row>
    <row r="1081" spans="1:6">
      <c r="A1081" s="224">
        <f t="shared" si="17"/>
        <v>1080</v>
      </c>
      <c r="B1081" t="s">
        <v>1295</v>
      </c>
      <c r="C1081" t="s">
        <v>5212</v>
      </c>
      <c r="D1081" s="218">
        <v>5.7635943870450117E-2</v>
      </c>
      <c r="E1081" s="218" t="s">
        <v>56</v>
      </c>
      <c r="F1081" t="s">
        <v>5184</v>
      </c>
    </row>
    <row r="1082" spans="1:6">
      <c r="A1082" s="224">
        <f t="shared" si="17"/>
        <v>1081</v>
      </c>
      <c r="B1082" t="s">
        <v>1295</v>
      </c>
      <c r="C1082" t="s">
        <v>5213</v>
      </c>
      <c r="D1082" s="218">
        <v>8.432531560591424E-3</v>
      </c>
      <c r="E1082" s="218" t="s">
        <v>56</v>
      </c>
      <c r="F1082" t="s">
        <v>5184</v>
      </c>
    </row>
    <row r="1083" spans="1:6">
      <c r="A1083" s="224">
        <f t="shared" si="17"/>
        <v>1082</v>
      </c>
      <c r="B1083" t="s">
        <v>1295</v>
      </c>
      <c r="C1083" t="s">
        <v>5214</v>
      </c>
      <c r="D1083" s="218">
        <v>3.2174610711771162E-2</v>
      </c>
      <c r="E1083" s="218" t="s">
        <v>56</v>
      </c>
      <c r="F1083" t="s">
        <v>5184</v>
      </c>
    </row>
    <row r="1084" spans="1:6">
      <c r="A1084" s="224">
        <f t="shared" si="17"/>
        <v>1083</v>
      </c>
      <c r="B1084" t="s">
        <v>1295</v>
      </c>
      <c r="C1084" t="s">
        <v>5224</v>
      </c>
      <c r="D1084" s="218">
        <v>7.2700000000000004E-3</v>
      </c>
      <c r="E1084" s="218" t="s">
        <v>56</v>
      </c>
      <c r="F1084" t="s">
        <v>5184</v>
      </c>
    </row>
    <row r="1085" spans="1:6">
      <c r="A1085" s="224">
        <f t="shared" si="17"/>
        <v>1084</v>
      </c>
      <c r="B1085" t="s">
        <v>1295</v>
      </c>
      <c r="C1085" t="s">
        <v>5222</v>
      </c>
      <c r="D1085" s="218">
        <v>-0.02</v>
      </c>
      <c r="E1085" s="218" t="s">
        <v>56</v>
      </c>
      <c r="F1085" t="s">
        <v>5184</v>
      </c>
    </row>
    <row r="1086" spans="1:6">
      <c r="A1086" s="224">
        <f t="shared" si="17"/>
        <v>1085</v>
      </c>
      <c r="B1086" t="s">
        <v>1295</v>
      </c>
      <c r="C1086" t="s">
        <v>5223</v>
      </c>
      <c r="D1086" s="218">
        <v>0.02</v>
      </c>
      <c r="E1086" s="218" t="s">
        <v>56</v>
      </c>
      <c r="F1086" t="s">
        <v>5184</v>
      </c>
    </row>
    <row r="1087" spans="1:6">
      <c r="A1087" s="224">
        <f t="shared" si="17"/>
        <v>1086</v>
      </c>
      <c r="B1087" t="s">
        <v>1295</v>
      </c>
      <c r="C1087" t="s">
        <v>5188</v>
      </c>
      <c r="D1087">
        <v>66650000000</v>
      </c>
      <c r="E1087" t="s">
        <v>437</v>
      </c>
      <c r="F1087" t="s">
        <v>5184</v>
      </c>
    </row>
    <row r="1088" spans="1:6">
      <c r="A1088" s="224">
        <f t="shared" si="17"/>
        <v>1087</v>
      </c>
      <c r="B1088" t="s">
        <v>1295</v>
      </c>
      <c r="C1088" t="s">
        <v>5192</v>
      </c>
      <c r="D1088">
        <v>54160000000</v>
      </c>
      <c r="E1088" t="s">
        <v>437</v>
      </c>
      <c r="F1088" t="s">
        <v>5184</v>
      </c>
    </row>
    <row r="1089" spans="1:7">
      <c r="A1089" s="224">
        <f t="shared" si="17"/>
        <v>1088</v>
      </c>
      <c r="B1089" t="s">
        <v>1295</v>
      </c>
      <c r="C1089" t="s">
        <v>5189</v>
      </c>
      <c r="D1089">
        <v>9620000000</v>
      </c>
      <c r="E1089" t="s">
        <v>437</v>
      </c>
      <c r="F1089" t="s">
        <v>5184</v>
      </c>
    </row>
    <row r="1090" spans="1:7">
      <c r="A1090" s="224">
        <f t="shared" si="17"/>
        <v>1089</v>
      </c>
      <c r="B1090" t="s">
        <v>1295</v>
      </c>
      <c r="C1090" t="s">
        <v>5190</v>
      </c>
      <c r="D1090">
        <v>2870000000</v>
      </c>
      <c r="E1090" t="s">
        <v>437</v>
      </c>
      <c r="F1090" t="s">
        <v>5184</v>
      </c>
    </row>
    <row r="1091" spans="1:7">
      <c r="A1091" s="224">
        <f t="shared" si="17"/>
        <v>1090</v>
      </c>
      <c r="B1091" t="s">
        <v>1295</v>
      </c>
      <c r="C1091" t="s">
        <v>5193</v>
      </c>
      <c r="D1091">
        <v>222600000</v>
      </c>
      <c r="E1091" t="s">
        <v>437</v>
      </c>
      <c r="F1091" t="s">
        <v>5184</v>
      </c>
    </row>
    <row r="1092" spans="1:7">
      <c r="A1092" s="224">
        <f t="shared" si="17"/>
        <v>1091</v>
      </c>
      <c r="B1092" t="s">
        <v>1295</v>
      </c>
      <c r="C1092" t="s">
        <v>5194</v>
      </c>
      <c r="D1092">
        <v>23500000</v>
      </c>
      <c r="E1092" t="s">
        <v>437</v>
      </c>
      <c r="F1092" t="s">
        <v>5184</v>
      </c>
    </row>
    <row r="1093" spans="1:7">
      <c r="A1093" s="224">
        <f t="shared" si="17"/>
        <v>1092</v>
      </c>
      <c r="B1093" t="s">
        <v>1295</v>
      </c>
      <c r="C1093" t="s">
        <v>5198</v>
      </c>
      <c r="D1093">
        <v>9879000</v>
      </c>
      <c r="E1093" t="s">
        <v>437</v>
      </c>
      <c r="F1093" t="s">
        <v>5184</v>
      </c>
    </row>
    <row r="1094" spans="1:7">
      <c r="A1094" s="224">
        <f t="shared" si="17"/>
        <v>1093</v>
      </c>
      <c r="B1094" t="s">
        <v>1295</v>
      </c>
      <c r="C1094" t="s">
        <v>5197</v>
      </c>
      <c r="D1094">
        <v>21590000</v>
      </c>
      <c r="E1094" t="s">
        <v>437</v>
      </c>
      <c r="F1094" t="s">
        <v>5184</v>
      </c>
    </row>
    <row r="1095" spans="1:7">
      <c r="A1095" s="224">
        <f t="shared" si="17"/>
        <v>1094</v>
      </c>
      <c r="B1095" t="s">
        <v>1295</v>
      </c>
      <c r="C1095" t="s">
        <v>3497</v>
      </c>
      <c r="D1095" s="346">
        <v>630000000000</v>
      </c>
      <c r="E1095" s="218" t="s">
        <v>3498</v>
      </c>
      <c r="F1095" t="s">
        <v>3492</v>
      </c>
    </row>
    <row r="1096" spans="1:7">
      <c r="A1096" s="224">
        <f t="shared" si="17"/>
        <v>1095</v>
      </c>
      <c r="B1096" t="s">
        <v>1295</v>
      </c>
      <c r="C1096" t="s">
        <v>4955</v>
      </c>
      <c r="D1096" s="355">
        <v>958000000000</v>
      </c>
      <c r="E1096" s="224" t="s">
        <v>3498</v>
      </c>
      <c r="F1096" t="s">
        <v>4958</v>
      </c>
    </row>
    <row r="1097" spans="1:7">
      <c r="A1097" s="224">
        <f t="shared" si="17"/>
        <v>1096</v>
      </c>
      <c r="B1097" t="s">
        <v>1295</v>
      </c>
      <c r="C1097" t="s">
        <v>4954</v>
      </c>
      <c r="D1097" s="355">
        <v>757200000000</v>
      </c>
      <c r="E1097" s="224" t="s">
        <v>4956</v>
      </c>
      <c r="F1097" t="s">
        <v>4958</v>
      </c>
    </row>
    <row r="1098" spans="1:7">
      <c r="A1098" s="224">
        <f t="shared" si="17"/>
        <v>1097</v>
      </c>
      <c r="B1098" t="s">
        <v>1295</v>
      </c>
      <c r="C1098" t="s">
        <v>4954</v>
      </c>
      <c r="D1098" s="355">
        <v>619099000000</v>
      </c>
      <c r="E1098" s="224" t="s">
        <v>4956</v>
      </c>
      <c r="F1098" t="s">
        <v>5733</v>
      </c>
      <c r="G1098" t="s">
        <v>5742</v>
      </c>
    </row>
    <row r="1099" spans="1:7">
      <c r="A1099" s="224">
        <f t="shared" si="17"/>
        <v>1098</v>
      </c>
      <c r="B1099" t="s">
        <v>1295</v>
      </c>
      <c r="C1099" t="s">
        <v>5738</v>
      </c>
      <c r="D1099" s="355">
        <v>625915000000</v>
      </c>
      <c r="E1099" s="224" t="s">
        <v>4956</v>
      </c>
      <c r="F1099" t="s">
        <v>5733</v>
      </c>
      <c r="G1099" t="s">
        <v>5742</v>
      </c>
    </row>
    <row r="1100" spans="1:7">
      <c r="A1100" s="224">
        <f t="shared" si="17"/>
        <v>1099</v>
      </c>
      <c r="B1100" t="s">
        <v>1295</v>
      </c>
      <c r="C1100" t="s">
        <v>5739</v>
      </c>
      <c r="D1100" s="355">
        <v>630837000000</v>
      </c>
      <c r="E1100" s="224" t="s">
        <v>4956</v>
      </c>
      <c r="F1100" t="s">
        <v>5733</v>
      </c>
      <c r="G1100" t="s">
        <v>5742</v>
      </c>
    </row>
    <row r="1101" spans="1:7">
      <c r="A1101" s="224">
        <f t="shared" ref="A1101:A1164" si="18">ROW(1100:1100)</f>
        <v>1100</v>
      </c>
      <c r="B1101" t="s">
        <v>1295</v>
      </c>
      <c r="C1101" t="s">
        <v>5740</v>
      </c>
      <c r="D1101" s="355">
        <v>630843000000</v>
      </c>
      <c r="E1101" s="224" t="s">
        <v>4956</v>
      </c>
      <c r="F1101" t="s">
        <v>5733</v>
      </c>
      <c r="G1101" t="s">
        <v>5742</v>
      </c>
    </row>
    <row r="1102" spans="1:7">
      <c r="A1102" s="224">
        <f t="shared" si="18"/>
        <v>1101</v>
      </c>
      <c r="B1102" t="s">
        <v>1295</v>
      </c>
      <c r="C1102" t="s">
        <v>5741</v>
      </c>
      <c r="D1102" s="355">
        <v>632254000000</v>
      </c>
      <c r="E1102" s="224" t="s">
        <v>4956</v>
      </c>
      <c r="F1102" t="s">
        <v>5733</v>
      </c>
      <c r="G1102" t="s">
        <v>5742</v>
      </c>
    </row>
    <row r="1103" spans="1:7">
      <c r="A1103" s="224">
        <f t="shared" si="18"/>
        <v>1102</v>
      </c>
      <c r="B1103" t="s">
        <v>1295</v>
      </c>
      <c r="C1103" t="s">
        <v>5743</v>
      </c>
      <c r="D1103" s="355">
        <v>3288750000</v>
      </c>
      <c r="E1103" s="224" t="s">
        <v>4956</v>
      </c>
      <c r="F1103" t="s">
        <v>3059</v>
      </c>
    </row>
    <row r="1104" spans="1:7">
      <c r="A1104" s="224">
        <f t="shared" si="18"/>
        <v>1103</v>
      </c>
      <c r="B1104" t="s">
        <v>1295</v>
      </c>
      <c r="C1104" t="s">
        <v>4957</v>
      </c>
      <c r="D1104" s="218">
        <v>1.4785197088511894</v>
      </c>
      <c r="E1104" s="218" t="s">
        <v>4959</v>
      </c>
      <c r="F1104" t="s">
        <v>5748</v>
      </c>
      <c r="G1104" t="s">
        <v>5744</v>
      </c>
    </row>
    <row r="1105" spans="1:7">
      <c r="A1105" s="224">
        <f t="shared" si="18"/>
        <v>1104</v>
      </c>
      <c r="B1105" t="s">
        <v>1295</v>
      </c>
      <c r="C1105" s="224" t="s">
        <v>3701</v>
      </c>
      <c r="D1105">
        <v>9.6</v>
      </c>
      <c r="E1105" t="s">
        <v>3698</v>
      </c>
      <c r="F1105" t="s">
        <v>3702</v>
      </c>
    </row>
    <row r="1106" spans="1:7">
      <c r="A1106" s="224">
        <f t="shared" si="18"/>
        <v>1105</v>
      </c>
      <c r="B1106" t="s">
        <v>1295</v>
      </c>
      <c r="C1106" s="224" t="s">
        <v>3700</v>
      </c>
      <c r="D1106">
        <v>350000</v>
      </c>
      <c r="E1106" t="s">
        <v>1077</v>
      </c>
      <c r="F1106" t="s">
        <v>3699</v>
      </c>
    </row>
    <row r="1107" spans="1:7">
      <c r="A1107" s="224">
        <f t="shared" si="18"/>
        <v>1106</v>
      </c>
      <c r="B1107" t="s">
        <v>1295</v>
      </c>
      <c r="C1107" s="224" t="s">
        <v>3703</v>
      </c>
      <c r="D1107">
        <v>18</v>
      </c>
      <c r="E1107" t="s">
        <v>3698</v>
      </c>
      <c r="F1107" t="s">
        <v>3702</v>
      </c>
    </row>
    <row r="1108" spans="1:7">
      <c r="A1108" s="224">
        <f t="shared" si="18"/>
        <v>1107</v>
      </c>
      <c r="B1108" t="s">
        <v>1295</v>
      </c>
      <c r="C1108" s="224" t="s">
        <v>4994</v>
      </c>
      <c r="D1108" s="218">
        <v>0.21149999999999999</v>
      </c>
      <c r="E1108" s="218" t="s">
        <v>3593</v>
      </c>
      <c r="F1108" t="s">
        <v>3595</v>
      </c>
      <c r="G1108" t="s">
        <v>3594</v>
      </c>
    </row>
    <row r="1109" spans="1:7">
      <c r="A1109" s="224">
        <f t="shared" si="18"/>
        <v>1108</v>
      </c>
      <c r="B1109" t="s">
        <v>1295</v>
      </c>
      <c r="C1109" s="224" t="s">
        <v>4999</v>
      </c>
      <c r="D1109">
        <v>2.5000000000000001E-2</v>
      </c>
      <c r="E1109" t="s">
        <v>4986</v>
      </c>
      <c r="F1109" t="s">
        <v>3059</v>
      </c>
      <c r="G1109" t="s">
        <v>5000</v>
      </c>
    </row>
    <row r="1110" spans="1:7">
      <c r="A1110" s="224">
        <f t="shared" si="18"/>
        <v>1109</v>
      </c>
      <c r="B1110" t="s">
        <v>1295</v>
      </c>
      <c r="C1110" s="224" t="s">
        <v>4999</v>
      </c>
      <c r="D1110">
        <v>0.24249999999999999</v>
      </c>
      <c r="E1110" t="s">
        <v>3593</v>
      </c>
      <c r="F1110" t="s">
        <v>3059</v>
      </c>
    </row>
    <row r="1111" spans="1:7">
      <c r="A1111" s="224">
        <f t="shared" si="18"/>
        <v>1110</v>
      </c>
      <c r="B1111" t="s">
        <v>1295</v>
      </c>
      <c r="C1111" s="224" t="s">
        <v>4997</v>
      </c>
      <c r="D1111">
        <v>0.21149999999999999</v>
      </c>
      <c r="E1111" t="s">
        <v>3593</v>
      </c>
      <c r="F1111" t="s">
        <v>3595</v>
      </c>
      <c r="G1111" t="s">
        <v>3594</v>
      </c>
    </row>
    <row r="1112" spans="1:7">
      <c r="A1112" s="224">
        <f t="shared" si="18"/>
        <v>1111</v>
      </c>
      <c r="B1112" t="s">
        <v>1295</v>
      </c>
      <c r="C1112" s="224" t="s">
        <v>5021</v>
      </c>
      <c r="D1112">
        <v>0.5</v>
      </c>
      <c r="E1112" t="s">
        <v>56</v>
      </c>
      <c r="F1112" t="s">
        <v>3059</v>
      </c>
    </row>
    <row r="1113" spans="1:7">
      <c r="A1113" s="224">
        <f t="shared" si="18"/>
        <v>1112</v>
      </c>
      <c r="B1113" t="s">
        <v>1295</v>
      </c>
      <c r="C1113" s="224" t="s">
        <v>4998</v>
      </c>
      <c r="D1113" s="218">
        <v>0.22699999999999998</v>
      </c>
      <c r="E1113" s="218" t="s">
        <v>3593</v>
      </c>
      <c r="F1113" t="s">
        <v>3059</v>
      </c>
    </row>
    <row r="1114" spans="1:7">
      <c r="A1114" s="224">
        <f t="shared" si="18"/>
        <v>1113</v>
      </c>
      <c r="B1114" t="s">
        <v>1295</v>
      </c>
      <c r="C1114" s="224" t="s">
        <v>4995</v>
      </c>
      <c r="D1114" s="218">
        <v>0.60528000000000004</v>
      </c>
      <c r="E1114" s="218" t="s">
        <v>3593</v>
      </c>
      <c r="F1114" t="s">
        <v>3059</v>
      </c>
      <c r="G1114" t="s">
        <v>4996</v>
      </c>
    </row>
    <row r="1115" spans="1:7">
      <c r="A1115" s="224">
        <f t="shared" si="18"/>
        <v>1114</v>
      </c>
      <c r="B1115" t="s">
        <v>1295</v>
      </c>
      <c r="C1115" s="224" t="s">
        <v>3503</v>
      </c>
      <c r="D1115" s="218">
        <v>0.15</v>
      </c>
      <c r="E1115" s="218" t="s">
        <v>56</v>
      </c>
      <c r="F1115" t="s">
        <v>3492</v>
      </c>
      <c r="G1115" t="s">
        <v>3589</v>
      </c>
    </row>
    <row r="1116" spans="1:7">
      <c r="A1116" s="224">
        <f t="shared" si="18"/>
        <v>1115</v>
      </c>
      <c r="B1116" t="s">
        <v>1295</v>
      </c>
      <c r="C1116" t="s">
        <v>3501</v>
      </c>
      <c r="D1116">
        <v>15000</v>
      </c>
      <c r="E1116" t="s">
        <v>3502</v>
      </c>
      <c r="F1116" t="s">
        <v>3492</v>
      </c>
    </row>
    <row r="1117" spans="1:7">
      <c r="A1117" s="224">
        <f t="shared" si="18"/>
        <v>1116</v>
      </c>
      <c r="B1117" t="s">
        <v>1295</v>
      </c>
      <c r="C1117" s="6" t="s">
        <v>3504</v>
      </c>
      <c r="D1117" s="6">
        <v>145000</v>
      </c>
      <c r="E1117" s="6" t="s">
        <v>3</v>
      </c>
      <c r="F1117" t="s">
        <v>3492</v>
      </c>
    </row>
    <row r="1118" spans="1:7">
      <c r="A1118" s="224">
        <f t="shared" si="18"/>
        <v>1117</v>
      </c>
      <c r="B1118" t="s">
        <v>1295</v>
      </c>
      <c r="C1118" s="224" t="s">
        <v>4988</v>
      </c>
      <c r="D1118">
        <v>7.8E-2</v>
      </c>
      <c r="E1118" t="s">
        <v>4986</v>
      </c>
      <c r="F1118" t="s">
        <v>4975</v>
      </c>
    </row>
    <row r="1119" spans="1:7">
      <c r="A1119" s="224">
        <f t="shared" si="18"/>
        <v>1118</v>
      </c>
      <c r="B1119" t="s">
        <v>1295</v>
      </c>
      <c r="C1119" s="224" t="s">
        <v>4987</v>
      </c>
      <c r="D1119" s="218">
        <v>0.75659999999999994</v>
      </c>
      <c r="E1119" s="218" t="s">
        <v>3593</v>
      </c>
      <c r="F1119" t="s">
        <v>3059</v>
      </c>
    </row>
    <row r="1120" spans="1:7">
      <c r="A1120" s="224">
        <f t="shared" si="18"/>
        <v>1119</v>
      </c>
      <c r="B1120" t="s">
        <v>1295</v>
      </c>
      <c r="C1120" s="224" t="s">
        <v>4990</v>
      </c>
      <c r="D1120">
        <v>9.6999999999999993</v>
      </c>
      <c r="E1120" t="s">
        <v>3610</v>
      </c>
      <c r="F1120" t="s">
        <v>4991</v>
      </c>
    </row>
    <row r="1121" spans="1:7">
      <c r="A1121" s="224">
        <f t="shared" si="18"/>
        <v>1120</v>
      </c>
      <c r="B1121" t="s">
        <v>1295</v>
      </c>
      <c r="C1121" s="224" t="s">
        <v>4989</v>
      </c>
      <c r="D1121">
        <v>1.43</v>
      </c>
      <c r="E1121" t="s">
        <v>3591</v>
      </c>
      <c r="F1121" t="s">
        <v>3590</v>
      </c>
    </row>
    <row r="1122" spans="1:7">
      <c r="A1122" s="224">
        <f t="shared" si="18"/>
        <v>1121</v>
      </c>
      <c r="B1122" t="s">
        <v>1295</v>
      </c>
      <c r="C1122" s="224" t="s">
        <v>5016</v>
      </c>
      <c r="D1122" s="218">
        <v>0.1474</v>
      </c>
      <c r="E1122" s="218" t="s">
        <v>5018</v>
      </c>
      <c r="F1122" t="s">
        <v>3059</v>
      </c>
    </row>
    <row r="1123" spans="1:7">
      <c r="A1123" s="224">
        <f t="shared" si="18"/>
        <v>1122</v>
      </c>
      <c r="B1123" t="s">
        <v>1295</v>
      </c>
      <c r="C1123" s="224" t="s">
        <v>4976</v>
      </c>
      <c r="D1123">
        <v>7.0000000000000007E-2</v>
      </c>
      <c r="E1123" t="s">
        <v>4986</v>
      </c>
      <c r="F1123" t="s">
        <v>4975</v>
      </c>
    </row>
    <row r="1124" spans="1:7">
      <c r="A1124" s="224">
        <f t="shared" si="18"/>
        <v>1123</v>
      </c>
      <c r="B1124" t="s">
        <v>1295</v>
      </c>
      <c r="C1124" s="224" t="s">
        <v>4977</v>
      </c>
      <c r="D1124" s="218">
        <v>0.72800000000000009</v>
      </c>
      <c r="E1124" s="218" t="s">
        <v>3593</v>
      </c>
      <c r="F1124" t="s">
        <v>3059</v>
      </c>
    </row>
    <row r="1125" spans="1:7">
      <c r="A1125" s="224">
        <f t="shared" si="18"/>
        <v>1124</v>
      </c>
      <c r="B1125" t="s">
        <v>1295</v>
      </c>
      <c r="C1125" s="224" t="s">
        <v>4992</v>
      </c>
      <c r="D1125">
        <v>10.4</v>
      </c>
      <c r="E1125" t="s">
        <v>3610</v>
      </c>
      <c r="F1125" t="s">
        <v>4993</v>
      </c>
    </row>
    <row r="1126" spans="1:7">
      <c r="A1126" s="224">
        <f t="shared" si="18"/>
        <v>1125</v>
      </c>
      <c r="B1126" t="s">
        <v>1295</v>
      </c>
      <c r="C1126" t="s">
        <v>3592</v>
      </c>
      <c r="D1126">
        <v>1.26</v>
      </c>
      <c r="E1126" t="s">
        <v>3591</v>
      </c>
      <c r="F1126" t="s">
        <v>3590</v>
      </c>
    </row>
    <row r="1127" spans="1:7">
      <c r="A1127" s="224">
        <f t="shared" si="18"/>
        <v>1126</v>
      </c>
      <c r="B1127" t="s">
        <v>1295</v>
      </c>
      <c r="C1127" t="s">
        <v>5017</v>
      </c>
      <c r="D1127" s="218">
        <v>0.1212</v>
      </c>
      <c r="E1127" s="218" t="s">
        <v>5018</v>
      </c>
      <c r="F1127" t="s">
        <v>3059</v>
      </c>
    </row>
    <row r="1128" spans="1:7">
      <c r="A1128" s="224">
        <f t="shared" si="18"/>
        <v>1127</v>
      </c>
      <c r="B1128" t="s">
        <v>1295</v>
      </c>
      <c r="C1128" t="s">
        <v>4982</v>
      </c>
      <c r="D1128" s="344">
        <v>82767</v>
      </c>
      <c r="E1128">
        <v>1</v>
      </c>
      <c r="F1128" t="s">
        <v>3702</v>
      </c>
      <c r="G1128" s="354"/>
    </row>
    <row r="1129" spans="1:7">
      <c r="A1129" s="224">
        <f t="shared" si="18"/>
        <v>1128</v>
      </c>
      <c r="B1129" t="s">
        <v>1295</v>
      </c>
      <c r="C1129" t="s">
        <v>3587</v>
      </c>
      <c r="D1129">
        <v>3.6999999999999998E-2</v>
      </c>
      <c r="E1129" t="s">
        <v>56</v>
      </c>
      <c r="F1129" t="s">
        <v>3586</v>
      </c>
      <c r="G1129" s="345"/>
    </row>
    <row r="1130" spans="1:7">
      <c r="A1130" s="224">
        <f t="shared" si="18"/>
        <v>1129</v>
      </c>
      <c r="B1130" t="s">
        <v>1295</v>
      </c>
      <c r="C1130" t="s">
        <v>3597</v>
      </c>
      <c r="D1130">
        <v>1.7999999999999999E-2</v>
      </c>
      <c r="E1130" t="s">
        <v>56</v>
      </c>
      <c r="F1130" t="s">
        <v>3596</v>
      </c>
      <c r="G1130" s="345"/>
    </row>
    <row r="1131" spans="1:7">
      <c r="A1131" s="224">
        <f t="shared" si="18"/>
        <v>1130</v>
      </c>
      <c r="B1131" t="s">
        <v>1295</v>
      </c>
      <c r="C1131" t="s">
        <v>3588</v>
      </c>
      <c r="D1131">
        <v>53442</v>
      </c>
      <c r="E1131">
        <v>1</v>
      </c>
      <c r="F1131" t="s">
        <v>3702</v>
      </c>
      <c r="G1131" s="345"/>
    </row>
    <row r="1132" spans="1:7">
      <c r="A1132" s="224">
        <f t="shared" si="18"/>
        <v>1131</v>
      </c>
      <c r="B1132" t="s">
        <v>1295</v>
      </c>
      <c r="C1132" t="s">
        <v>4952</v>
      </c>
      <c r="D1132">
        <v>1249011</v>
      </c>
      <c r="E1132">
        <v>1</v>
      </c>
      <c r="F1132" t="s">
        <v>3596</v>
      </c>
      <c r="G1132" t="s">
        <v>5183</v>
      </c>
    </row>
    <row r="1133" spans="1:7">
      <c r="A1133" s="224">
        <f t="shared" si="18"/>
        <v>1132</v>
      </c>
      <c r="B1133" t="s">
        <v>1295</v>
      </c>
      <c r="C1133" t="s">
        <v>4953</v>
      </c>
      <c r="D1133">
        <v>3435778</v>
      </c>
      <c r="E1133">
        <v>1</v>
      </c>
      <c r="F1133" t="s">
        <v>3596</v>
      </c>
      <c r="G1133" t="s">
        <v>5183</v>
      </c>
    </row>
    <row r="1134" spans="1:7">
      <c r="A1134" s="224">
        <f t="shared" si="18"/>
        <v>1133</v>
      </c>
      <c r="B1134" t="s">
        <v>1295</v>
      </c>
      <c r="C1134" t="s">
        <v>4953</v>
      </c>
      <c r="D1134" s="371">
        <v>0.36353076362908199</v>
      </c>
      <c r="E1134" s="218" t="s">
        <v>56</v>
      </c>
      <c r="F1134" t="s">
        <v>3596</v>
      </c>
      <c r="G1134" t="s">
        <v>5183</v>
      </c>
    </row>
    <row r="1135" spans="1:7">
      <c r="A1135" s="224">
        <f t="shared" si="18"/>
        <v>1134</v>
      </c>
      <c r="B1135" t="s">
        <v>1295</v>
      </c>
      <c r="C1135" t="s">
        <v>5024</v>
      </c>
      <c r="D1135" s="218">
        <v>34000</v>
      </c>
      <c r="E1135" s="218" t="s">
        <v>1279</v>
      </c>
      <c r="F1135" t="s">
        <v>5025</v>
      </c>
    </row>
    <row r="1136" spans="1:7">
      <c r="A1136" s="224">
        <f t="shared" si="18"/>
        <v>1135</v>
      </c>
      <c r="B1136" t="s">
        <v>1295</v>
      </c>
      <c r="C1136" t="s">
        <v>5026</v>
      </c>
      <c r="D1136" s="218">
        <v>31000</v>
      </c>
      <c r="E1136" s="218" t="s">
        <v>1279</v>
      </c>
      <c r="F1136" t="s">
        <v>3059</v>
      </c>
      <c r="G1136" t="s">
        <v>5027</v>
      </c>
    </row>
    <row r="1137" spans="1:8">
      <c r="A1137" s="224">
        <f t="shared" si="18"/>
        <v>1136</v>
      </c>
      <c r="B1137" t="s">
        <v>1295</v>
      </c>
      <c r="C1137" t="s">
        <v>5028</v>
      </c>
      <c r="D1137" s="218">
        <v>34000</v>
      </c>
      <c r="E1137" s="218" t="s">
        <v>1279</v>
      </c>
      <c r="F1137" t="s">
        <v>3059</v>
      </c>
      <c r="G1137" t="s">
        <v>5027</v>
      </c>
    </row>
    <row r="1138" spans="1:8">
      <c r="A1138" s="224">
        <f t="shared" si="18"/>
        <v>1137</v>
      </c>
      <c r="B1138" t="s">
        <v>1295</v>
      </c>
      <c r="C1138" t="s">
        <v>5029</v>
      </c>
      <c r="D1138" s="218">
        <v>38000</v>
      </c>
      <c r="E1138" s="218" t="s">
        <v>1279</v>
      </c>
      <c r="F1138" t="s">
        <v>3059</v>
      </c>
      <c r="G1138" t="s">
        <v>5033</v>
      </c>
    </row>
    <row r="1139" spans="1:8">
      <c r="A1139" s="224">
        <f t="shared" si="18"/>
        <v>1138</v>
      </c>
      <c r="B1139" t="s">
        <v>1295</v>
      </c>
      <c r="C1139" t="s">
        <v>5030</v>
      </c>
      <c r="D1139" s="218">
        <v>38000</v>
      </c>
      <c r="E1139" s="218" t="s">
        <v>1279</v>
      </c>
      <c r="F1139" t="s">
        <v>3059</v>
      </c>
      <c r="G1139" t="s">
        <v>5034</v>
      </c>
    </row>
    <row r="1140" spans="1:8">
      <c r="A1140" s="224">
        <f t="shared" si="18"/>
        <v>1139</v>
      </c>
      <c r="B1140" t="s">
        <v>1295</v>
      </c>
      <c r="C1140" t="s">
        <v>5031</v>
      </c>
      <c r="D1140" s="218">
        <v>41000</v>
      </c>
      <c r="E1140" s="218" t="s">
        <v>1279</v>
      </c>
      <c r="F1140" t="s">
        <v>3059</v>
      </c>
      <c r="G1140" t="s">
        <v>5027</v>
      </c>
    </row>
    <row r="1141" spans="1:8">
      <c r="A1141" s="224">
        <f t="shared" si="18"/>
        <v>1140</v>
      </c>
      <c r="B1141" t="s">
        <v>1295</v>
      </c>
      <c r="C1141" t="s">
        <v>5032</v>
      </c>
      <c r="D1141" s="218">
        <v>51000</v>
      </c>
      <c r="E1141" s="218" t="s">
        <v>1279</v>
      </c>
      <c r="F1141" t="s">
        <v>3059</v>
      </c>
      <c r="G1141" t="s">
        <v>5027</v>
      </c>
    </row>
    <row r="1142" spans="1:8">
      <c r="A1142" s="224">
        <f t="shared" si="18"/>
        <v>1141</v>
      </c>
      <c r="B1142" t="s">
        <v>1295</v>
      </c>
      <c r="C1142" t="s">
        <v>5035</v>
      </c>
      <c r="D1142" s="218">
        <v>480</v>
      </c>
      <c r="E1142" s="218" t="s">
        <v>1279</v>
      </c>
      <c r="F1142" t="s">
        <v>5038</v>
      </c>
    </row>
    <row r="1143" spans="1:8">
      <c r="A1143" s="224">
        <f t="shared" si="18"/>
        <v>1142</v>
      </c>
      <c r="B1143" t="s">
        <v>1295</v>
      </c>
      <c r="C1143" t="s">
        <v>5036</v>
      </c>
      <c r="D1143" s="218">
        <v>648</v>
      </c>
      <c r="E1143" s="218" t="s">
        <v>1279</v>
      </c>
      <c r="F1143" t="s">
        <v>5038</v>
      </c>
      <c r="H1143" t="s">
        <v>5427</v>
      </c>
    </row>
    <row r="1144" spans="1:8">
      <c r="A1144" s="224">
        <f t="shared" si="18"/>
        <v>1143</v>
      </c>
      <c r="B1144" t="s">
        <v>1295</v>
      </c>
      <c r="C1144" t="s">
        <v>5037</v>
      </c>
      <c r="D1144" s="218">
        <v>972</v>
      </c>
      <c r="E1144" s="218" t="s">
        <v>1279</v>
      </c>
      <c r="F1144" t="s">
        <v>5038</v>
      </c>
    </row>
    <row r="1145" spans="1:8">
      <c r="A1145" s="224">
        <f t="shared" si="18"/>
        <v>1144</v>
      </c>
      <c r="B1145" t="s">
        <v>1295</v>
      </c>
      <c r="C1145" t="s">
        <v>5039</v>
      </c>
      <c r="D1145" s="218">
        <v>744</v>
      </c>
      <c r="E1145" s="218" t="s">
        <v>1279</v>
      </c>
      <c r="F1145" t="s">
        <v>5038</v>
      </c>
      <c r="H1145" t="s">
        <v>5427</v>
      </c>
    </row>
    <row r="1146" spans="1:8">
      <c r="A1146" s="224">
        <f t="shared" si="18"/>
        <v>1145</v>
      </c>
      <c r="B1146" t="s">
        <v>1295</v>
      </c>
      <c r="C1146" t="s">
        <v>5040</v>
      </c>
      <c r="D1146" s="218">
        <v>1032</v>
      </c>
      <c r="E1146" s="218" t="s">
        <v>1279</v>
      </c>
      <c r="F1146" t="s">
        <v>5038</v>
      </c>
    </row>
    <row r="1147" spans="1:8">
      <c r="A1147" s="224">
        <f t="shared" si="18"/>
        <v>1146</v>
      </c>
      <c r="B1147" t="s">
        <v>1295</v>
      </c>
      <c r="C1147" t="s">
        <v>5041</v>
      </c>
      <c r="D1147" s="218">
        <v>1848</v>
      </c>
      <c r="E1147" s="218" t="s">
        <v>1279</v>
      </c>
      <c r="F1147" t="s">
        <v>5038</v>
      </c>
    </row>
    <row r="1148" spans="1:8">
      <c r="A1148" s="224">
        <f t="shared" si="18"/>
        <v>1147</v>
      </c>
      <c r="B1148" t="s">
        <v>1295</v>
      </c>
      <c r="C1148" s="224" t="s">
        <v>3598</v>
      </c>
      <c r="D1148">
        <v>1.1299999999999999</v>
      </c>
      <c r="E1148" t="s">
        <v>3599</v>
      </c>
      <c r="F1148" t="s">
        <v>3600</v>
      </c>
    </row>
    <row r="1149" spans="1:8">
      <c r="A1149" s="224">
        <f t="shared" si="18"/>
        <v>1148</v>
      </c>
      <c r="B1149" t="s">
        <v>1295</v>
      </c>
      <c r="C1149" s="224" t="s">
        <v>5019</v>
      </c>
      <c r="D1149" s="218">
        <v>8.5000000000000006E-2</v>
      </c>
      <c r="E1149" s="218" t="s">
        <v>5018</v>
      </c>
      <c r="F1149" t="s">
        <v>3059</v>
      </c>
    </row>
    <row r="1150" spans="1:8">
      <c r="A1150" s="224">
        <f t="shared" si="18"/>
        <v>1149</v>
      </c>
      <c r="B1150" t="s">
        <v>1295</v>
      </c>
      <c r="C1150" s="224" t="s">
        <v>4978</v>
      </c>
      <c r="D1150">
        <v>4.2999999999999997E-2</v>
      </c>
      <c r="E1150" t="s">
        <v>4983</v>
      </c>
      <c r="F1150" t="s">
        <v>3612</v>
      </c>
    </row>
    <row r="1151" spans="1:8">
      <c r="A1151" s="224">
        <f t="shared" si="18"/>
        <v>1150</v>
      </c>
      <c r="B1151" t="s">
        <v>1295</v>
      </c>
      <c r="C1151" s="224" t="s">
        <v>4979</v>
      </c>
      <c r="D1151" s="218">
        <v>0.57189999999999996</v>
      </c>
      <c r="E1151" s="218" t="s">
        <v>3593</v>
      </c>
      <c r="F1151" t="s">
        <v>3059</v>
      </c>
    </row>
    <row r="1152" spans="1:8">
      <c r="A1152" s="224">
        <f t="shared" si="18"/>
        <v>1151</v>
      </c>
      <c r="B1152" s="3" t="s">
        <v>1295</v>
      </c>
      <c r="C1152" s="224" t="s">
        <v>3634</v>
      </c>
      <c r="D1152">
        <v>0.55000000000000004</v>
      </c>
      <c r="E1152" t="s">
        <v>3591</v>
      </c>
      <c r="F1152" t="s">
        <v>3607</v>
      </c>
    </row>
    <row r="1153" spans="1:7">
      <c r="A1153" s="224">
        <f t="shared" si="18"/>
        <v>1152</v>
      </c>
      <c r="B1153" s="3" t="s">
        <v>1295</v>
      </c>
      <c r="C1153" s="224" t="s">
        <v>5020</v>
      </c>
      <c r="D1153" s="218">
        <v>7.6700000000000004E-2</v>
      </c>
      <c r="E1153" s="218" t="s">
        <v>5018</v>
      </c>
      <c r="F1153" t="s">
        <v>3059</v>
      </c>
    </row>
    <row r="1154" spans="1:7">
      <c r="A1154" s="224">
        <f t="shared" si="18"/>
        <v>1153</v>
      </c>
      <c r="B1154" s="3" t="s">
        <v>1295</v>
      </c>
      <c r="C1154" s="224" t="s">
        <v>4980</v>
      </c>
      <c r="D1154">
        <v>9.3600000000000003E-2</v>
      </c>
      <c r="E1154" t="s">
        <v>4986</v>
      </c>
      <c r="F1154" t="s">
        <v>4984</v>
      </c>
      <c r="G1154" t="s">
        <v>4985</v>
      </c>
    </row>
    <row r="1155" spans="1:7">
      <c r="A1155" s="224">
        <f t="shared" si="18"/>
        <v>1154</v>
      </c>
      <c r="B1155" s="3" t="s">
        <v>1295</v>
      </c>
      <c r="C1155" s="224" t="s">
        <v>4981</v>
      </c>
      <c r="D1155" s="218">
        <v>0.67111200000000004</v>
      </c>
      <c r="E1155" s="218" t="s">
        <v>3593</v>
      </c>
      <c r="F1155" t="s">
        <v>3059</v>
      </c>
    </row>
    <row r="1156" spans="1:7">
      <c r="A1156" s="224">
        <f t="shared" si="18"/>
        <v>1155</v>
      </c>
      <c r="B1156" s="3" t="s">
        <v>1295</v>
      </c>
      <c r="C1156" s="224" t="s">
        <v>3602</v>
      </c>
      <c r="D1156">
        <v>3.93</v>
      </c>
      <c r="E1156" t="s">
        <v>754</v>
      </c>
      <c r="F1156" t="s">
        <v>3607</v>
      </c>
    </row>
    <row r="1157" spans="1:7">
      <c r="A1157" s="224">
        <f t="shared" si="18"/>
        <v>1156</v>
      </c>
      <c r="B1157" s="3" t="s">
        <v>1295</v>
      </c>
      <c r="C1157" s="224" t="s">
        <v>3603</v>
      </c>
      <c r="D1157">
        <v>0.49680000000000002</v>
      </c>
      <c r="E1157" t="s">
        <v>3604</v>
      </c>
      <c r="F1157" t="s">
        <v>3607</v>
      </c>
    </row>
    <row r="1158" spans="1:7">
      <c r="A1158" s="224">
        <f t="shared" si="18"/>
        <v>1157</v>
      </c>
      <c r="B1158" s="3" t="s">
        <v>1295</v>
      </c>
      <c r="C1158" s="224" t="s">
        <v>5228</v>
      </c>
      <c r="D1158" s="218">
        <v>0.33138588976277294</v>
      </c>
      <c r="E1158" s="218" t="s">
        <v>56</v>
      </c>
      <c r="F1158" t="s">
        <v>5245</v>
      </c>
      <c r="G1158" t="s">
        <v>5708</v>
      </c>
    </row>
    <row r="1159" spans="1:7">
      <c r="A1159" s="224">
        <f t="shared" si="18"/>
        <v>1158</v>
      </c>
      <c r="B1159" s="3" t="s">
        <v>1295</v>
      </c>
      <c r="C1159" s="224" t="s">
        <v>5251</v>
      </c>
      <c r="D1159" s="218">
        <v>0.66861411023722706</v>
      </c>
      <c r="E1159" s="218" t="s">
        <v>56</v>
      </c>
      <c r="F1159" t="s">
        <v>5252</v>
      </c>
    </row>
    <row r="1160" spans="1:7">
      <c r="A1160" s="224">
        <f t="shared" si="18"/>
        <v>1159</v>
      </c>
      <c r="B1160" s="3" t="s">
        <v>1295</v>
      </c>
      <c r="C1160" s="224" t="s">
        <v>5244</v>
      </c>
      <c r="D1160" s="218">
        <v>3.343070551186135E-2</v>
      </c>
      <c r="E1160" s="218" t="s">
        <v>56</v>
      </c>
      <c r="F1160" t="s">
        <v>5249</v>
      </c>
      <c r="G1160" t="s">
        <v>5246</v>
      </c>
    </row>
    <row r="1161" spans="1:7">
      <c r="A1161" s="224">
        <f t="shared" si="18"/>
        <v>1160</v>
      </c>
      <c r="B1161" s="3" t="s">
        <v>1295</v>
      </c>
      <c r="C1161" s="224" t="s">
        <v>5266</v>
      </c>
      <c r="D1161">
        <v>0.60899999999999999</v>
      </c>
      <c r="E1161" t="s">
        <v>56</v>
      </c>
      <c r="F1161" t="s">
        <v>5231</v>
      </c>
    </row>
    <row r="1162" spans="1:7">
      <c r="A1162" s="224">
        <f t="shared" si="18"/>
        <v>1161</v>
      </c>
      <c r="B1162" s="3" t="s">
        <v>1295</v>
      </c>
      <c r="C1162" s="224" t="s">
        <v>5267</v>
      </c>
      <c r="D1162">
        <v>0.7</v>
      </c>
      <c r="E1162" t="s">
        <v>56</v>
      </c>
      <c r="F1162" t="s">
        <v>5231</v>
      </c>
    </row>
    <row r="1163" spans="1:7">
      <c r="A1163" s="224">
        <f t="shared" si="18"/>
        <v>1162</v>
      </c>
      <c r="B1163" s="3" t="s">
        <v>1295</v>
      </c>
      <c r="C1163" s="224" t="s">
        <v>5268</v>
      </c>
      <c r="D1163">
        <v>2E-3</v>
      </c>
      <c r="E1163" t="s">
        <v>56</v>
      </c>
      <c r="F1163" t="s">
        <v>5231</v>
      </c>
    </row>
    <row r="1164" spans="1:7">
      <c r="A1164" s="224">
        <f t="shared" si="18"/>
        <v>1163</v>
      </c>
      <c r="B1164" s="3" t="s">
        <v>1295</v>
      </c>
      <c r="C1164" s="224" t="s">
        <v>5269</v>
      </c>
      <c r="D1164" s="218">
        <v>0.98</v>
      </c>
      <c r="E1164" s="218" t="s">
        <v>56</v>
      </c>
      <c r="F1164" t="s">
        <v>5270</v>
      </c>
    </row>
    <row r="1165" spans="1:7">
      <c r="A1165" s="224">
        <f t="shared" ref="A1165:A1228" si="19">ROW(1164:1164)</f>
        <v>1164</v>
      </c>
      <c r="B1165" s="3" t="s">
        <v>1295</v>
      </c>
      <c r="C1165" s="224" t="s">
        <v>5229</v>
      </c>
      <c r="D1165" s="218">
        <v>0</v>
      </c>
      <c r="E1165" s="218" t="s">
        <v>56</v>
      </c>
      <c r="F1165" t="s">
        <v>3059</v>
      </c>
    </row>
    <row r="1166" spans="1:7">
      <c r="A1166" s="224">
        <f t="shared" si="19"/>
        <v>1165</v>
      </c>
      <c r="B1166" s="3" t="s">
        <v>1295</v>
      </c>
      <c r="C1166" s="224" t="s">
        <v>5230</v>
      </c>
      <c r="D1166" s="218">
        <v>5.3999999999999999E-2</v>
      </c>
      <c r="E1166" s="218" t="s">
        <v>56</v>
      </c>
      <c r="F1166" t="s">
        <v>5232</v>
      </c>
    </row>
    <row r="1167" spans="1:7">
      <c r="A1167" s="224">
        <f t="shared" si="19"/>
        <v>1166</v>
      </c>
      <c r="B1167" s="3" t="s">
        <v>1295</v>
      </c>
      <c r="C1167" s="224" t="s">
        <v>5233</v>
      </c>
      <c r="D1167" s="218">
        <v>0.01</v>
      </c>
      <c r="E1167" s="218" t="s">
        <v>56</v>
      </c>
      <c r="F1167" t="s">
        <v>5232</v>
      </c>
    </row>
    <row r="1168" spans="1:7">
      <c r="A1168" s="224">
        <f t="shared" si="19"/>
        <v>1167</v>
      </c>
      <c r="B1168" s="3" t="s">
        <v>1295</v>
      </c>
      <c r="C1168" t="s">
        <v>5276</v>
      </c>
      <c r="D1168" s="218">
        <v>1.6400000000000001E-2</v>
      </c>
      <c r="E1168" s="218" t="s">
        <v>56</v>
      </c>
      <c r="F1168" t="s">
        <v>5184</v>
      </c>
    </row>
    <row r="1169" spans="1:7">
      <c r="A1169" s="224">
        <f t="shared" si="19"/>
        <v>1168</v>
      </c>
      <c r="B1169" s="3" t="s">
        <v>1295</v>
      </c>
      <c r="C1169" t="s">
        <v>5279</v>
      </c>
      <c r="D1169" s="218">
        <v>-3.8999999999999998E-3</v>
      </c>
      <c r="E1169" s="218" t="s">
        <v>56</v>
      </c>
      <c r="F1169" t="s">
        <v>5184</v>
      </c>
    </row>
    <row r="1170" spans="1:7">
      <c r="A1170" s="224">
        <f t="shared" si="19"/>
        <v>1169</v>
      </c>
      <c r="B1170" s="3" t="s">
        <v>1295</v>
      </c>
      <c r="C1170" s="224" t="s">
        <v>5264</v>
      </c>
      <c r="D1170">
        <v>0.22</v>
      </c>
      <c r="E1170" t="s">
        <v>56</v>
      </c>
      <c r="F1170" t="s">
        <v>5280</v>
      </c>
    </row>
    <row r="1171" spans="1:7">
      <c r="A1171" s="224">
        <f t="shared" si="19"/>
        <v>1170</v>
      </c>
      <c r="B1171" s="3" t="s">
        <v>1295</v>
      </c>
      <c r="C1171" s="224" t="s">
        <v>5265</v>
      </c>
      <c r="D1171" s="218">
        <v>1.67E-2</v>
      </c>
      <c r="E1171" s="218" t="s">
        <v>56</v>
      </c>
      <c r="F1171" t="s">
        <v>5280</v>
      </c>
    </row>
    <row r="1172" spans="1:7">
      <c r="A1172" s="224">
        <f t="shared" si="19"/>
        <v>1171</v>
      </c>
      <c r="B1172" s="3" t="s">
        <v>1295</v>
      </c>
      <c r="C1172" s="224" t="s">
        <v>5277</v>
      </c>
      <c r="D1172" s="218">
        <v>3.3099999999999997E-2</v>
      </c>
      <c r="E1172" s="218" t="s">
        <v>56</v>
      </c>
      <c r="F1172" t="s">
        <v>5184</v>
      </c>
    </row>
    <row r="1173" spans="1:7">
      <c r="A1173" s="224">
        <f t="shared" si="19"/>
        <v>1172</v>
      </c>
      <c r="B1173" s="3" t="s">
        <v>1295</v>
      </c>
      <c r="C1173" s="224" t="s">
        <v>5278</v>
      </c>
      <c r="D1173" s="218">
        <v>3.7900000000000003E-2</v>
      </c>
      <c r="E1173" s="218" t="s">
        <v>56</v>
      </c>
      <c r="F1173" t="s">
        <v>5184</v>
      </c>
    </row>
    <row r="1174" spans="1:7">
      <c r="A1174" s="224">
        <f t="shared" si="19"/>
        <v>1173</v>
      </c>
      <c r="B1174" s="3" t="s">
        <v>1295</v>
      </c>
      <c r="C1174" s="224" t="s">
        <v>5260</v>
      </c>
      <c r="D1174">
        <v>0.19</v>
      </c>
      <c r="E1174" t="s">
        <v>56</v>
      </c>
      <c r="F1174" t="s">
        <v>5294</v>
      </c>
      <c r="G1174">
        <v>2018</v>
      </c>
    </row>
    <row r="1175" spans="1:7">
      <c r="A1175" s="224">
        <f t="shared" si="19"/>
        <v>1174</v>
      </c>
      <c r="B1175" s="3" t="s">
        <v>1295</v>
      </c>
      <c r="C1175" s="224" t="s">
        <v>5261</v>
      </c>
      <c r="D1175">
        <v>0.19</v>
      </c>
      <c r="E1175" t="s">
        <v>56</v>
      </c>
      <c r="F1175" t="s">
        <v>5294</v>
      </c>
      <c r="G1175">
        <v>2018</v>
      </c>
    </row>
    <row r="1176" spans="1:7">
      <c r="A1176" s="224">
        <f t="shared" si="19"/>
        <v>1175</v>
      </c>
      <c r="B1176" s="3" t="s">
        <v>1295</v>
      </c>
      <c r="C1176" s="224" t="s">
        <v>5262</v>
      </c>
      <c r="D1176">
        <v>0.19</v>
      </c>
      <c r="E1176" t="s">
        <v>56</v>
      </c>
      <c r="F1176" t="s">
        <v>5294</v>
      </c>
      <c r="G1176">
        <v>2018</v>
      </c>
    </row>
    <row r="1177" spans="1:7">
      <c r="A1177" s="224">
        <f t="shared" si="19"/>
        <v>1176</v>
      </c>
      <c r="B1177" s="3" t="s">
        <v>1295</v>
      </c>
      <c r="C1177" s="224" t="s">
        <v>5263</v>
      </c>
      <c r="D1177">
        <v>0.56000000000000005</v>
      </c>
      <c r="E1177" t="s">
        <v>56</v>
      </c>
      <c r="F1177" t="s">
        <v>5259</v>
      </c>
    </row>
    <row r="1178" spans="1:7">
      <c r="A1178" s="224">
        <f t="shared" si="19"/>
        <v>1177</v>
      </c>
      <c r="B1178" s="3" t="s">
        <v>1295</v>
      </c>
      <c r="C1178" s="224" t="s">
        <v>5291</v>
      </c>
      <c r="D1178">
        <v>0.75239204545454552</v>
      </c>
      <c r="E1178" t="s">
        <v>56</v>
      </c>
      <c r="F1178" t="s">
        <v>5707</v>
      </c>
      <c r="G1178" t="s">
        <v>5862</v>
      </c>
    </row>
    <row r="1179" spans="1:7">
      <c r="A1179" s="224">
        <f t="shared" si="19"/>
        <v>1178</v>
      </c>
      <c r="B1179" s="3" t="s">
        <v>1295</v>
      </c>
      <c r="C1179" s="224" t="s">
        <v>5287</v>
      </c>
      <c r="D1179" s="224">
        <v>0.76</v>
      </c>
      <c r="E1179" t="s">
        <v>56</v>
      </c>
      <c r="F1179" t="s">
        <v>5707</v>
      </c>
      <c r="G1179" t="s">
        <v>5862</v>
      </c>
    </row>
    <row r="1180" spans="1:7">
      <c r="A1180" s="224">
        <f t="shared" si="19"/>
        <v>1179</v>
      </c>
      <c r="B1180" s="3" t="s">
        <v>1295</v>
      </c>
      <c r="C1180" s="3" t="s">
        <v>5304</v>
      </c>
      <c r="D1180" s="224">
        <v>0.05</v>
      </c>
      <c r="E1180" t="s">
        <v>5306</v>
      </c>
      <c r="F1180" t="s">
        <v>5305</v>
      </c>
    </row>
    <row r="1181" spans="1:7">
      <c r="A1181" s="224">
        <f t="shared" si="19"/>
        <v>1180</v>
      </c>
      <c r="B1181" s="3" t="s">
        <v>1295</v>
      </c>
      <c r="C1181" s="224" t="s">
        <v>5288</v>
      </c>
      <c r="D1181">
        <v>0.70799999999999996</v>
      </c>
      <c r="E1181" t="s">
        <v>56</v>
      </c>
      <c r="F1181" t="s">
        <v>5707</v>
      </c>
      <c r="G1181" t="s">
        <v>5862</v>
      </c>
    </row>
    <row r="1182" spans="1:7">
      <c r="A1182" s="224">
        <f t="shared" si="19"/>
        <v>1181</v>
      </c>
      <c r="B1182" s="3" t="s">
        <v>1295</v>
      </c>
      <c r="C1182" s="224" t="s">
        <v>5303</v>
      </c>
      <c r="D1182">
        <v>0.08</v>
      </c>
      <c r="E1182" t="s">
        <v>5306</v>
      </c>
      <c r="F1182" t="s">
        <v>5305</v>
      </c>
    </row>
    <row r="1183" spans="1:7">
      <c r="A1183" s="224">
        <f t="shared" si="19"/>
        <v>1182</v>
      </c>
      <c r="B1183" s="3" t="s">
        <v>1295</v>
      </c>
      <c r="C1183" s="224" t="s">
        <v>5293</v>
      </c>
      <c r="D1183">
        <v>0.14630681818181818</v>
      </c>
      <c r="E1183" t="s">
        <v>56</v>
      </c>
      <c r="F1183" t="s">
        <v>3059</v>
      </c>
    </row>
    <row r="1184" spans="1:7">
      <c r="A1184" s="224">
        <f t="shared" si="19"/>
        <v>1183</v>
      </c>
      <c r="B1184" s="3" t="s">
        <v>1295</v>
      </c>
      <c r="C1184" t="s">
        <v>3605</v>
      </c>
      <c r="D1184">
        <v>0.50900000000000001</v>
      </c>
      <c r="E1184" t="s">
        <v>3606</v>
      </c>
      <c r="F1184" t="s">
        <v>3607</v>
      </c>
    </row>
    <row r="1185" spans="1:6">
      <c r="A1185" s="224">
        <f t="shared" si="19"/>
        <v>1184</v>
      </c>
      <c r="B1185" s="3" t="s">
        <v>1295</v>
      </c>
      <c r="C1185" s="224" t="s">
        <v>5492</v>
      </c>
      <c r="D1185" t="s">
        <v>346</v>
      </c>
      <c r="E1185" s="224" t="s">
        <v>346</v>
      </c>
      <c r="F1185" s="380" t="s">
        <v>5493</v>
      </c>
    </row>
    <row r="1186" spans="1:6">
      <c r="A1186" s="224">
        <f t="shared" si="19"/>
        <v>1185</v>
      </c>
      <c r="B1186" s="3" t="s">
        <v>1295</v>
      </c>
      <c r="C1186" s="224" t="s">
        <v>5495</v>
      </c>
      <c r="D1186">
        <v>0.51500000000000001</v>
      </c>
      <c r="E1186" s="224" t="s">
        <v>56</v>
      </c>
      <c r="F1186" t="s">
        <v>5525</v>
      </c>
    </row>
    <row r="1187" spans="1:6">
      <c r="A1187" s="224">
        <f t="shared" si="19"/>
        <v>1186</v>
      </c>
      <c r="B1187" s="3" t="s">
        <v>1295</v>
      </c>
      <c r="C1187" s="224" t="s">
        <v>5496</v>
      </c>
      <c r="D1187">
        <v>0.32600000000000001</v>
      </c>
      <c r="E1187" s="224" t="s">
        <v>56</v>
      </c>
      <c r="F1187" t="s">
        <v>5525</v>
      </c>
    </row>
    <row r="1188" spans="1:6">
      <c r="A1188" s="224">
        <f t="shared" si="19"/>
        <v>1187</v>
      </c>
      <c r="B1188" s="3" t="s">
        <v>1295</v>
      </c>
      <c r="C1188" s="224" t="s">
        <v>5497</v>
      </c>
      <c r="D1188">
        <v>3.5000000000000001E-3</v>
      </c>
      <c r="E1188" s="224" t="s">
        <v>56</v>
      </c>
      <c r="F1188" t="s">
        <v>5525</v>
      </c>
    </row>
    <row r="1189" spans="1:6">
      <c r="A1189" s="224">
        <f t="shared" si="19"/>
        <v>1188</v>
      </c>
      <c r="B1189" s="3" t="s">
        <v>1295</v>
      </c>
      <c r="C1189" s="224" t="s">
        <v>5498</v>
      </c>
      <c r="D1189">
        <v>0.09</v>
      </c>
      <c r="E1189" s="224" t="s">
        <v>56</v>
      </c>
      <c r="F1189" t="s">
        <v>5525</v>
      </c>
    </row>
    <row r="1190" spans="1:6">
      <c r="A1190" s="224">
        <f t="shared" si="19"/>
        <v>1189</v>
      </c>
      <c r="B1190" s="3" t="s">
        <v>1295</v>
      </c>
      <c r="C1190" s="224" t="s">
        <v>5499</v>
      </c>
      <c r="D1190">
        <v>3.5000000000000003E-2</v>
      </c>
      <c r="E1190" s="224" t="s">
        <v>56</v>
      </c>
      <c r="F1190" t="s">
        <v>5525</v>
      </c>
    </row>
    <row r="1191" spans="1:6">
      <c r="A1191" s="224">
        <f t="shared" si="19"/>
        <v>1190</v>
      </c>
      <c r="B1191" s="3" t="s">
        <v>1295</v>
      </c>
      <c r="C1191" s="224" t="s">
        <v>5500</v>
      </c>
      <c r="D1191">
        <v>0.03</v>
      </c>
      <c r="E1191" s="224" t="s">
        <v>56</v>
      </c>
      <c r="F1191" t="s">
        <v>5525</v>
      </c>
    </row>
    <row r="1192" spans="1:6">
      <c r="A1192" s="224">
        <f t="shared" si="19"/>
        <v>1191</v>
      </c>
      <c r="B1192" s="3" t="s">
        <v>1295</v>
      </c>
      <c r="C1192" s="224" t="s">
        <v>5501</v>
      </c>
      <c r="D1192">
        <v>0.52100000000000002</v>
      </c>
      <c r="E1192" s="224" t="s">
        <v>56</v>
      </c>
      <c r="F1192" t="s">
        <v>5525</v>
      </c>
    </row>
    <row r="1193" spans="1:6">
      <c r="A1193" s="224">
        <f t="shared" si="19"/>
        <v>1192</v>
      </c>
      <c r="B1193" s="3" t="s">
        <v>1295</v>
      </c>
      <c r="C1193" s="224" t="s">
        <v>5502</v>
      </c>
      <c r="D1193">
        <v>0.316</v>
      </c>
      <c r="E1193" s="224" t="s">
        <v>56</v>
      </c>
      <c r="F1193" t="s">
        <v>5525</v>
      </c>
    </row>
    <row r="1194" spans="1:6">
      <c r="A1194" s="224">
        <f t="shared" si="19"/>
        <v>1193</v>
      </c>
      <c r="B1194" s="3" t="s">
        <v>1295</v>
      </c>
      <c r="C1194" s="224" t="s">
        <v>5503</v>
      </c>
      <c r="D1194">
        <v>3.0000000000000001E-3</v>
      </c>
      <c r="E1194" s="224" t="s">
        <v>56</v>
      </c>
      <c r="F1194" t="s">
        <v>5525</v>
      </c>
    </row>
    <row r="1195" spans="1:6">
      <c r="A1195" s="224">
        <f t="shared" si="19"/>
        <v>1194</v>
      </c>
      <c r="B1195" s="3" t="s">
        <v>1295</v>
      </c>
      <c r="C1195" s="224" t="s">
        <v>5504</v>
      </c>
      <c r="D1195">
        <v>0.09</v>
      </c>
      <c r="E1195" s="224" t="s">
        <v>56</v>
      </c>
      <c r="F1195" t="s">
        <v>5525</v>
      </c>
    </row>
    <row r="1196" spans="1:6">
      <c r="A1196" s="224">
        <f t="shared" si="19"/>
        <v>1195</v>
      </c>
      <c r="B1196" s="3" t="s">
        <v>1295</v>
      </c>
      <c r="C1196" s="224" t="s">
        <v>5505</v>
      </c>
      <c r="D1196">
        <v>3.5000000000000003E-2</v>
      </c>
      <c r="E1196" s="224" t="s">
        <v>56</v>
      </c>
      <c r="F1196" t="s">
        <v>5525</v>
      </c>
    </row>
    <row r="1197" spans="1:6">
      <c r="A1197" s="224">
        <f t="shared" si="19"/>
        <v>1196</v>
      </c>
      <c r="B1197" s="3" t="s">
        <v>1295</v>
      </c>
      <c r="C1197" s="224" t="s">
        <v>5506</v>
      </c>
      <c r="D1197">
        <v>3.4000000000000002E-2</v>
      </c>
      <c r="E1197" s="224" t="s">
        <v>56</v>
      </c>
      <c r="F1197" t="s">
        <v>5525</v>
      </c>
    </row>
    <row r="1198" spans="1:6">
      <c r="A1198" s="224">
        <f t="shared" si="19"/>
        <v>1197</v>
      </c>
      <c r="B1198" s="3" t="s">
        <v>1295</v>
      </c>
      <c r="C1198" s="224" t="s">
        <v>5519</v>
      </c>
      <c r="D1198">
        <v>0.5</v>
      </c>
      <c r="E1198" s="224" t="s">
        <v>56</v>
      </c>
      <c r="F1198" t="s">
        <v>5525</v>
      </c>
    </row>
    <row r="1199" spans="1:6">
      <c r="A1199" s="224">
        <f t="shared" si="19"/>
        <v>1198</v>
      </c>
      <c r="B1199" s="3" t="s">
        <v>1295</v>
      </c>
      <c r="C1199" s="224" t="s">
        <v>5520</v>
      </c>
      <c r="D1199">
        <v>0.316</v>
      </c>
      <c r="E1199" s="224" t="s">
        <v>56</v>
      </c>
      <c r="F1199" t="s">
        <v>5525</v>
      </c>
    </row>
    <row r="1200" spans="1:6">
      <c r="A1200" s="224">
        <f t="shared" si="19"/>
        <v>1199</v>
      </c>
      <c r="B1200" s="3" t="s">
        <v>1295</v>
      </c>
      <c r="C1200" s="224" t="s">
        <v>5521</v>
      </c>
      <c r="D1200">
        <v>2E-3</v>
      </c>
      <c r="E1200" s="224" t="s">
        <v>56</v>
      </c>
      <c r="F1200" t="s">
        <v>5525</v>
      </c>
    </row>
    <row r="1201" spans="1:6">
      <c r="A1201" s="224">
        <f t="shared" si="19"/>
        <v>1200</v>
      </c>
      <c r="B1201" s="3" t="s">
        <v>1295</v>
      </c>
      <c r="C1201" s="224" t="s">
        <v>5522</v>
      </c>
      <c r="D1201">
        <v>0.09</v>
      </c>
      <c r="E1201" s="224" t="s">
        <v>56</v>
      </c>
      <c r="F1201" t="s">
        <v>5525</v>
      </c>
    </row>
    <row r="1202" spans="1:6">
      <c r="A1202" s="224">
        <f t="shared" si="19"/>
        <v>1201</v>
      </c>
      <c r="B1202" s="3" t="s">
        <v>1295</v>
      </c>
      <c r="C1202" s="224" t="s">
        <v>5523</v>
      </c>
      <c r="D1202">
        <v>4.3999999999999997E-2</v>
      </c>
      <c r="E1202" s="224" t="s">
        <v>56</v>
      </c>
      <c r="F1202" t="s">
        <v>5525</v>
      </c>
    </row>
    <row r="1203" spans="1:6">
      <c r="A1203" s="224">
        <f t="shared" si="19"/>
        <v>1202</v>
      </c>
      <c r="B1203" s="3" t="s">
        <v>1295</v>
      </c>
      <c r="C1203" s="224" t="s">
        <v>5524</v>
      </c>
      <c r="D1203">
        <v>4.8000000000000001E-2</v>
      </c>
      <c r="E1203" s="224" t="s">
        <v>56</v>
      </c>
      <c r="F1203" t="s">
        <v>5525</v>
      </c>
    </row>
    <row r="1204" spans="1:6">
      <c r="A1204" s="224">
        <f t="shared" si="19"/>
        <v>1203</v>
      </c>
      <c r="B1204" s="3" t="s">
        <v>1295</v>
      </c>
      <c r="C1204" s="224" t="s">
        <v>5513</v>
      </c>
      <c r="D1204">
        <v>0.499</v>
      </c>
      <c r="E1204" s="224" t="s">
        <v>56</v>
      </c>
      <c r="F1204" t="s">
        <v>5525</v>
      </c>
    </row>
    <row r="1205" spans="1:6">
      <c r="A1205" s="224">
        <f t="shared" si="19"/>
        <v>1204</v>
      </c>
      <c r="B1205" s="3" t="s">
        <v>1295</v>
      </c>
      <c r="C1205" s="224" t="s">
        <v>5514</v>
      </c>
      <c r="D1205">
        <v>0.32100000000000001</v>
      </c>
      <c r="E1205" s="224" t="s">
        <v>56</v>
      </c>
      <c r="F1205" t="s">
        <v>5525</v>
      </c>
    </row>
    <row r="1206" spans="1:6">
      <c r="A1206" s="224">
        <f t="shared" si="19"/>
        <v>1205</v>
      </c>
      <c r="B1206" s="3" t="s">
        <v>1295</v>
      </c>
      <c r="C1206" s="224" t="s">
        <v>5515</v>
      </c>
      <c r="D1206">
        <v>4.0000000000000001E-3</v>
      </c>
      <c r="E1206" s="224" t="s">
        <v>56</v>
      </c>
      <c r="F1206" t="s">
        <v>5525</v>
      </c>
    </row>
    <row r="1207" spans="1:6">
      <c r="A1207" s="224">
        <f t="shared" si="19"/>
        <v>1206</v>
      </c>
      <c r="B1207" s="3" t="s">
        <v>1295</v>
      </c>
      <c r="C1207" s="224" t="s">
        <v>5516</v>
      </c>
      <c r="D1207">
        <v>9.0999999999999998E-2</v>
      </c>
      <c r="E1207" s="224" t="s">
        <v>56</v>
      </c>
      <c r="F1207" t="s">
        <v>5525</v>
      </c>
    </row>
    <row r="1208" spans="1:6">
      <c r="A1208" s="224">
        <f t="shared" si="19"/>
        <v>1207</v>
      </c>
      <c r="B1208" s="3" t="s">
        <v>1295</v>
      </c>
      <c r="C1208" s="224" t="s">
        <v>5517</v>
      </c>
      <c r="D1208">
        <v>4.5999999999999999E-2</v>
      </c>
      <c r="E1208" s="224" t="s">
        <v>56</v>
      </c>
      <c r="F1208" t="s">
        <v>5525</v>
      </c>
    </row>
    <row r="1209" spans="1:6">
      <c r="A1209" s="224">
        <f t="shared" si="19"/>
        <v>1208</v>
      </c>
      <c r="B1209" s="3" t="s">
        <v>1295</v>
      </c>
      <c r="C1209" s="224" t="s">
        <v>5518</v>
      </c>
      <c r="D1209">
        <v>3.7999999999999999E-2</v>
      </c>
      <c r="E1209" s="224" t="s">
        <v>56</v>
      </c>
      <c r="F1209" t="s">
        <v>5525</v>
      </c>
    </row>
    <row r="1210" spans="1:6">
      <c r="A1210" s="224">
        <f t="shared" si="19"/>
        <v>1209</v>
      </c>
      <c r="B1210" s="3" t="s">
        <v>1295</v>
      </c>
      <c r="C1210" s="224" t="s">
        <v>5507</v>
      </c>
      <c r="D1210">
        <v>0.51100000000000001</v>
      </c>
      <c r="E1210" s="224" t="s">
        <v>56</v>
      </c>
      <c r="F1210" t="s">
        <v>5525</v>
      </c>
    </row>
    <row r="1211" spans="1:6">
      <c r="A1211" s="224">
        <f t="shared" si="19"/>
        <v>1210</v>
      </c>
      <c r="B1211" s="3" t="s">
        <v>1295</v>
      </c>
      <c r="C1211" s="224" t="s">
        <v>5508</v>
      </c>
      <c r="D1211">
        <v>0.316</v>
      </c>
      <c r="E1211" s="224" t="s">
        <v>56</v>
      </c>
      <c r="F1211" t="s">
        <v>5525</v>
      </c>
    </row>
    <row r="1212" spans="1:6">
      <c r="A1212" s="224">
        <f t="shared" si="19"/>
        <v>1211</v>
      </c>
      <c r="B1212" s="3" t="s">
        <v>1295</v>
      </c>
      <c r="C1212" s="224" t="s">
        <v>5509</v>
      </c>
      <c r="D1212">
        <v>3.0000000000000001E-3</v>
      </c>
      <c r="E1212" s="224" t="s">
        <v>56</v>
      </c>
      <c r="F1212" t="s">
        <v>5525</v>
      </c>
    </row>
    <row r="1213" spans="1:6">
      <c r="A1213" s="224">
        <f t="shared" si="19"/>
        <v>1212</v>
      </c>
      <c r="B1213" s="3" t="s">
        <v>1295</v>
      </c>
      <c r="C1213" s="224" t="s">
        <v>5510</v>
      </c>
      <c r="D1213">
        <v>9.6000000000000002E-2</v>
      </c>
      <c r="E1213" s="224" t="s">
        <v>56</v>
      </c>
      <c r="F1213" t="s">
        <v>5525</v>
      </c>
    </row>
    <row r="1214" spans="1:6">
      <c r="A1214" s="224">
        <f t="shared" si="19"/>
        <v>1213</v>
      </c>
      <c r="B1214" s="3" t="s">
        <v>1295</v>
      </c>
      <c r="C1214" s="224" t="s">
        <v>5511</v>
      </c>
      <c r="D1214">
        <v>0.04</v>
      </c>
      <c r="E1214" s="224" t="s">
        <v>56</v>
      </c>
      <c r="F1214" t="s">
        <v>5525</v>
      </c>
    </row>
    <row r="1215" spans="1:6">
      <c r="A1215" s="224">
        <f t="shared" si="19"/>
        <v>1214</v>
      </c>
      <c r="B1215" s="3" t="s">
        <v>1295</v>
      </c>
      <c r="C1215" s="224" t="s">
        <v>5512</v>
      </c>
      <c r="D1215">
        <v>3.3000000000000002E-2</v>
      </c>
      <c r="E1215" s="224" t="s">
        <v>56</v>
      </c>
      <c r="F1215" t="s">
        <v>5525</v>
      </c>
    </row>
    <row r="1216" spans="1:6">
      <c r="A1216" s="224">
        <f t="shared" si="19"/>
        <v>1215</v>
      </c>
      <c r="B1216" s="3" t="s">
        <v>1295</v>
      </c>
      <c r="C1216" s="224" t="s">
        <v>5526</v>
      </c>
      <c r="D1216">
        <v>0.51500000000000001</v>
      </c>
      <c r="E1216" s="224" t="s">
        <v>56</v>
      </c>
      <c r="F1216" t="s">
        <v>5525</v>
      </c>
    </row>
    <row r="1217" spans="1:6">
      <c r="A1217" s="224">
        <f t="shared" si="19"/>
        <v>1216</v>
      </c>
      <c r="B1217" s="3" t="s">
        <v>1295</v>
      </c>
      <c r="C1217" s="224" t="s">
        <v>5527</v>
      </c>
      <c r="D1217">
        <v>0.30599999999999999</v>
      </c>
      <c r="E1217" s="224" t="s">
        <v>56</v>
      </c>
      <c r="F1217" t="s">
        <v>5525</v>
      </c>
    </row>
    <row r="1218" spans="1:6">
      <c r="A1218" s="224">
        <f t="shared" si="19"/>
        <v>1217</v>
      </c>
      <c r="B1218" s="3" t="s">
        <v>1295</v>
      </c>
      <c r="C1218" s="224" t="s">
        <v>5528</v>
      </c>
      <c r="D1218">
        <v>5.0000000000000001E-3</v>
      </c>
      <c r="E1218" s="224" t="s">
        <v>56</v>
      </c>
      <c r="F1218" t="s">
        <v>5525</v>
      </c>
    </row>
    <row r="1219" spans="1:6">
      <c r="A1219" s="224">
        <f t="shared" si="19"/>
        <v>1218</v>
      </c>
      <c r="B1219" s="3" t="s">
        <v>1295</v>
      </c>
      <c r="C1219" s="224" t="s">
        <v>5529</v>
      </c>
      <c r="D1219">
        <v>8.7999999999999995E-2</v>
      </c>
      <c r="E1219" s="224" t="s">
        <v>56</v>
      </c>
      <c r="F1219" t="s">
        <v>5525</v>
      </c>
    </row>
    <row r="1220" spans="1:6">
      <c r="A1220" s="224">
        <f t="shared" si="19"/>
        <v>1219</v>
      </c>
      <c r="B1220" s="3" t="s">
        <v>1295</v>
      </c>
      <c r="C1220" s="224" t="s">
        <v>5530</v>
      </c>
      <c r="D1220">
        <v>4.9000000000000002E-2</v>
      </c>
      <c r="E1220" s="224" t="s">
        <v>56</v>
      </c>
      <c r="F1220" t="s">
        <v>5525</v>
      </c>
    </row>
    <row r="1221" spans="1:6">
      <c r="A1221" s="224">
        <f t="shared" si="19"/>
        <v>1220</v>
      </c>
      <c r="B1221" s="3" t="s">
        <v>1295</v>
      </c>
      <c r="C1221" s="224" t="s">
        <v>5531</v>
      </c>
      <c r="D1221">
        <v>3.6999999999999998E-2</v>
      </c>
      <c r="E1221" s="224" t="s">
        <v>56</v>
      </c>
      <c r="F1221" t="s">
        <v>5525</v>
      </c>
    </row>
    <row r="1222" spans="1:6">
      <c r="A1222" s="224">
        <f t="shared" si="19"/>
        <v>1221</v>
      </c>
      <c r="B1222" s="3" t="s">
        <v>1295</v>
      </c>
      <c r="C1222" s="224" t="s">
        <v>5547</v>
      </c>
      <c r="D1222">
        <v>5625</v>
      </c>
      <c r="E1222" s="224" t="s">
        <v>1279</v>
      </c>
      <c r="F1222" t="s">
        <v>5551</v>
      </c>
    </row>
    <row r="1223" spans="1:6">
      <c r="A1223" s="224">
        <f t="shared" si="19"/>
        <v>1222</v>
      </c>
      <c r="B1223" s="3" t="s">
        <v>1295</v>
      </c>
      <c r="C1223" s="224" t="s">
        <v>5548</v>
      </c>
      <c r="D1223">
        <v>6750</v>
      </c>
      <c r="E1223" s="224" t="s">
        <v>1279</v>
      </c>
      <c r="F1223" t="s">
        <v>5551</v>
      </c>
    </row>
    <row r="1224" spans="1:6">
      <c r="A1224" s="224">
        <f t="shared" si="19"/>
        <v>1223</v>
      </c>
      <c r="B1224" s="3" t="s">
        <v>1295</v>
      </c>
      <c r="C1224" s="224" t="s">
        <v>5549</v>
      </c>
      <c r="D1224">
        <v>7500</v>
      </c>
      <c r="E1224" s="224" t="s">
        <v>1279</v>
      </c>
      <c r="F1224" t="s">
        <v>5551</v>
      </c>
    </row>
    <row r="1225" spans="1:6">
      <c r="A1225" s="224">
        <f t="shared" si="19"/>
        <v>1224</v>
      </c>
      <c r="B1225" s="3" t="s">
        <v>1295</v>
      </c>
      <c r="C1225" s="224" t="s">
        <v>5550</v>
      </c>
      <c r="D1225">
        <v>9000</v>
      </c>
      <c r="E1225" s="224" t="s">
        <v>1279</v>
      </c>
      <c r="F1225" t="s">
        <v>5551</v>
      </c>
    </row>
    <row r="1226" spans="1:6">
      <c r="A1226" s="224">
        <f t="shared" si="19"/>
        <v>1225</v>
      </c>
      <c r="B1226" s="3" t="s">
        <v>1295</v>
      </c>
      <c r="C1226" s="224" t="s">
        <v>5546</v>
      </c>
      <c r="D1226" s="381">
        <v>44561</v>
      </c>
      <c r="E1226" s="224" t="s">
        <v>346</v>
      </c>
      <c r="F1226" t="s">
        <v>5551</v>
      </c>
    </row>
    <row r="1227" spans="1:6">
      <c r="A1227" s="224">
        <f t="shared" si="19"/>
        <v>1226</v>
      </c>
      <c r="B1227" s="3" t="s">
        <v>1295</v>
      </c>
      <c r="C1227" s="224" t="s">
        <v>5565</v>
      </c>
      <c r="D1227">
        <v>1000000</v>
      </c>
      <c r="E1227">
        <v>1</v>
      </c>
      <c r="F1227" t="s">
        <v>5560</v>
      </c>
    </row>
    <row r="1228" spans="1:6">
      <c r="A1228" s="224">
        <f t="shared" si="19"/>
        <v>1227</v>
      </c>
      <c r="B1228" s="3" t="s">
        <v>1295</v>
      </c>
      <c r="C1228" s="224" t="s">
        <v>5564</v>
      </c>
      <c r="D1228">
        <v>82767</v>
      </c>
      <c r="E1228">
        <v>1</v>
      </c>
      <c r="F1228" t="s">
        <v>3059</v>
      </c>
    </row>
    <row r="1229" spans="1:6">
      <c r="A1229" s="224">
        <f t="shared" ref="A1229:A1234" si="20">ROW(1228:1228)</f>
        <v>1228</v>
      </c>
      <c r="B1229" s="3" t="s">
        <v>1295</v>
      </c>
      <c r="C1229" s="224" t="s">
        <v>5563</v>
      </c>
      <c r="D1229">
        <v>61829</v>
      </c>
      <c r="E1229">
        <v>1</v>
      </c>
      <c r="F1229" t="s">
        <v>3059</v>
      </c>
    </row>
    <row r="1230" spans="1:6">
      <c r="A1230" s="224">
        <f t="shared" si="20"/>
        <v>1229</v>
      </c>
      <c r="B1230" s="3" t="s">
        <v>1295</v>
      </c>
      <c r="C1230" s="224" t="s">
        <v>5562</v>
      </c>
      <c r="D1230">
        <v>855404</v>
      </c>
      <c r="E1230">
        <v>1</v>
      </c>
      <c r="F1230" t="s">
        <v>3059</v>
      </c>
    </row>
    <row r="1231" spans="1:6">
      <c r="A1231" s="224">
        <f t="shared" si="20"/>
        <v>1230</v>
      </c>
      <c r="B1231" s="3" t="s">
        <v>1295</v>
      </c>
      <c r="C1231" s="224" t="s">
        <v>5561</v>
      </c>
      <c r="D1231">
        <v>0.12448476007471961</v>
      </c>
      <c r="E1231" t="s">
        <v>56</v>
      </c>
      <c r="F1231" t="s">
        <v>3059</v>
      </c>
    </row>
    <row r="1232" spans="1:6">
      <c r="A1232" s="224">
        <f t="shared" si="20"/>
        <v>1231</v>
      </c>
      <c r="B1232" s="3" t="s">
        <v>1295</v>
      </c>
      <c r="C1232" s="224" t="s">
        <v>5566</v>
      </c>
      <c r="D1232">
        <v>10000000</v>
      </c>
      <c r="E1232">
        <v>1</v>
      </c>
      <c r="F1232" t="s">
        <v>5569</v>
      </c>
    </row>
    <row r="1233" spans="1:6">
      <c r="A1233" s="224">
        <f t="shared" si="20"/>
        <v>1232</v>
      </c>
      <c r="B1233" s="3" t="s">
        <v>1295</v>
      </c>
      <c r="C1233" s="224" t="s">
        <v>5567</v>
      </c>
      <c r="D1233">
        <v>1125000</v>
      </c>
      <c r="E1233">
        <v>1</v>
      </c>
      <c r="F1233" t="s">
        <v>3059</v>
      </c>
    </row>
    <row r="1234" spans="1:6">
      <c r="A1234" s="224">
        <f t="shared" si="20"/>
        <v>1233</v>
      </c>
      <c r="B1234" s="3" t="s">
        <v>1295</v>
      </c>
      <c r="C1234" s="224" t="s">
        <v>5568</v>
      </c>
      <c r="D1234">
        <v>0.32743675522690929</v>
      </c>
      <c r="E1234" t="s">
        <v>56</v>
      </c>
      <c r="F1234" t="s">
        <v>3059</v>
      </c>
    </row>
  </sheetData>
  <sheetProtection formatCells="0" formatColumns="0" formatRows="0" autoFilter="0"/>
  <autoFilter ref="A1:G1234" xr:uid="{7EE7E490-2251-DA42-A0AC-AB079640ED80}">
    <sortState ref="A2:G1234">
      <sortCondition ref="B1:B1234"/>
    </sortState>
  </autoFilter>
  <phoneticPr fontId="15" type="noConversion"/>
  <pageMargins left="0.7" right="0.7" top="0.75" bottom="0.75" header="0.3" footer="0.3"/>
  <pageSetup paperSize="9"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D087E-6671-674F-BFBB-7FDF69F61E90}">
  <sheetPr>
    <tabColor rgb="FFFF0000"/>
  </sheetPr>
  <dimension ref="A1:CS54"/>
  <sheetViews>
    <sheetView workbookViewId="0">
      <pane xSplit="2" ySplit="4" topLeftCell="CH5" activePane="bottomRight" state="frozen"/>
      <selection pane="topRight" activeCell="C1" sqref="C1"/>
      <selection pane="bottomLeft" activeCell="A5" sqref="A5"/>
      <selection pane="bottomRight" activeCell="CC3" sqref="CC3"/>
    </sheetView>
  </sheetViews>
  <sheetFormatPr baseColWidth="10" defaultRowHeight="16"/>
  <sheetData>
    <row r="1" spans="1:97">
      <c r="A1" t="s">
        <v>1786</v>
      </c>
      <c r="C1" t="s">
        <v>322</v>
      </c>
      <c r="D1" t="s">
        <v>322</v>
      </c>
      <c r="E1" t="s">
        <v>322</v>
      </c>
      <c r="F1" t="s">
        <v>322</v>
      </c>
      <c r="G1" t="s">
        <v>322</v>
      </c>
      <c r="H1" t="s">
        <v>322</v>
      </c>
      <c r="I1" t="s">
        <v>1675</v>
      </c>
      <c r="J1" t="s">
        <v>1675</v>
      </c>
      <c r="K1" t="s">
        <v>1675</v>
      </c>
      <c r="L1" t="s">
        <v>1675</v>
      </c>
      <c r="M1" t="s">
        <v>1675</v>
      </c>
      <c r="N1" t="s">
        <v>1675</v>
      </c>
      <c r="O1" t="s">
        <v>1675</v>
      </c>
      <c r="P1" t="s">
        <v>1675</v>
      </c>
      <c r="Q1" t="s">
        <v>1674</v>
      </c>
      <c r="R1" t="s">
        <v>1674</v>
      </c>
      <c r="S1" t="s">
        <v>1674</v>
      </c>
      <c r="T1" t="s">
        <v>1674</v>
      </c>
      <c r="U1" t="s">
        <v>1674</v>
      </c>
      <c r="V1" t="s">
        <v>1674</v>
      </c>
      <c r="W1" t="s">
        <v>1674</v>
      </c>
      <c r="X1" t="s">
        <v>1674</v>
      </c>
      <c r="Y1" t="s">
        <v>1674</v>
      </c>
      <c r="Z1" t="s">
        <v>1674</v>
      </c>
      <c r="AA1" t="s">
        <v>1674</v>
      </c>
      <c r="AB1" t="s">
        <v>1674</v>
      </c>
      <c r="AC1" t="s">
        <v>1674</v>
      </c>
      <c r="AD1" t="s">
        <v>1674</v>
      </c>
      <c r="AE1" t="s">
        <v>1674</v>
      </c>
      <c r="AF1" t="s">
        <v>1674</v>
      </c>
      <c r="AG1" t="s">
        <v>1674</v>
      </c>
      <c r="AH1" t="s">
        <v>1674</v>
      </c>
      <c r="AI1" t="s">
        <v>1675</v>
      </c>
      <c r="AJ1" t="s">
        <v>1675</v>
      </c>
      <c r="AK1" t="s">
        <v>1675</v>
      </c>
      <c r="AL1" t="s">
        <v>1675</v>
      </c>
      <c r="AM1" t="s">
        <v>1675</v>
      </c>
      <c r="AN1" t="s">
        <v>1675</v>
      </c>
      <c r="AO1" t="s">
        <v>1675</v>
      </c>
      <c r="AP1" t="s">
        <v>1675</v>
      </c>
      <c r="AQ1" t="s">
        <v>1675</v>
      </c>
      <c r="AR1" t="s">
        <v>1675</v>
      </c>
      <c r="AS1" t="s">
        <v>1674</v>
      </c>
      <c r="AT1" t="s">
        <v>1674</v>
      </c>
      <c r="AU1" t="s">
        <v>1674</v>
      </c>
      <c r="AV1" t="s">
        <v>1674</v>
      </c>
      <c r="AW1" t="s">
        <v>1674</v>
      </c>
      <c r="AX1" t="s">
        <v>1674</v>
      </c>
      <c r="AY1" t="s">
        <v>1674</v>
      </c>
      <c r="AZ1" t="s">
        <v>1674</v>
      </c>
      <c r="BA1" t="s">
        <v>1674</v>
      </c>
      <c r="BB1" t="s">
        <v>1674</v>
      </c>
      <c r="BC1" t="s">
        <v>1675</v>
      </c>
      <c r="BD1" t="s">
        <v>1675</v>
      </c>
      <c r="BE1" t="s">
        <v>1675</v>
      </c>
      <c r="BF1" t="s">
        <v>1675</v>
      </c>
      <c r="BG1" t="s">
        <v>1675</v>
      </c>
      <c r="BH1" t="s">
        <v>1675</v>
      </c>
      <c r="BI1" t="s">
        <v>1675</v>
      </c>
      <c r="BJ1" t="s">
        <v>1675</v>
      </c>
      <c r="BK1" t="s">
        <v>1675</v>
      </c>
      <c r="BL1" t="s">
        <v>1675</v>
      </c>
      <c r="BM1" t="s">
        <v>1674</v>
      </c>
      <c r="BN1" t="s">
        <v>1674</v>
      </c>
      <c r="BO1" t="s">
        <v>1674</v>
      </c>
      <c r="BP1" t="s">
        <v>1674</v>
      </c>
      <c r="BQ1" t="s">
        <v>1674</v>
      </c>
      <c r="BR1" t="s">
        <v>1675</v>
      </c>
      <c r="BS1" t="s">
        <v>1675</v>
      </c>
      <c r="BT1" t="s">
        <v>1675</v>
      </c>
      <c r="BU1" t="s">
        <v>1675</v>
      </c>
      <c r="BV1" t="s">
        <v>1675</v>
      </c>
      <c r="BW1" t="s">
        <v>1674</v>
      </c>
      <c r="BX1" t="s">
        <v>1674</v>
      </c>
      <c r="BY1" t="s">
        <v>1674</v>
      </c>
      <c r="BZ1" t="s">
        <v>1674</v>
      </c>
      <c r="CA1" t="s">
        <v>1674</v>
      </c>
      <c r="CB1" t="s">
        <v>1674</v>
      </c>
      <c r="CC1" t="s">
        <v>1674</v>
      </c>
      <c r="CD1" s="224" t="s">
        <v>1674</v>
      </c>
      <c r="CE1" t="s">
        <v>1675</v>
      </c>
      <c r="CF1" t="s">
        <v>1675</v>
      </c>
      <c r="CG1" t="s">
        <v>1675</v>
      </c>
      <c r="CH1" t="s">
        <v>1675</v>
      </c>
      <c r="CI1" t="s">
        <v>1675</v>
      </c>
      <c r="CJ1" t="s">
        <v>1675</v>
      </c>
      <c r="CK1" t="s">
        <v>1675</v>
      </c>
      <c r="CL1" t="s">
        <v>1675</v>
      </c>
      <c r="CM1" t="s">
        <v>1674</v>
      </c>
      <c r="CN1" t="s">
        <v>1675</v>
      </c>
      <c r="CO1" t="s">
        <v>1675</v>
      </c>
      <c r="CP1" t="s">
        <v>1675</v>
      </c>
      <c r="CQ1" t="s">
        <v>1675</v>
      </c>
      <c r="CR1" t="s">
        <v>1674</v>
      </c>
      <c r="CS1" t="s">
        <v>1675</v>
      </c>
    </row>
    <row r="2" spans="1:97">
      <c r="B2" t="s">
        <v>1785</v>
      </c>
      <c r="C2" t="s">
        <v>1784</v>
      </c>
      <c r="D2" t="s">
        <v>1723</v>
      </c>
      <c r="E2" t="s">
        <v>1723</v>
      </c>
      <c r="F2" t="s">
        <v>1723</v>
      </c>
      <c r="G2" t="s">
        <v>1723</v>
      </c>
      <c r="H2" t="s">
        <v>1723</v>
      </c>
      <c r="I2" t="s">
        <v>1783</v>
      </c>
      <c r="J2" t="s">
        <v>1782</v>
      </c>
      <c r="K2" t="s">
        <v>1781</v>
      </c>
      <c r="L2" t="s">
        <v>1780</v>
      </c>
      <c r="M2" t="s">
        <v>1779</v>
      </c>
      <c r="N2" t="s">
        <v>1778</v>
      </c>
      <c r="O2" t="s">
        <v>1777</v>
      </c>
      <c r="P2" t="s">
        <v>1776</v>
      </c>
      <c r="Q2" t="s">
        <v>1783</v>
      </c>
      <c r="R2" t="s">
        <v>1782</v>
      </c>
      <c r="S2" t="s">
        <v>1781</v>
      </c>
      <c r="T2" t="s">
        <v>1780</v>
      </c>
      <c r="U2" t="s">
        <v>1779</v>
      </c>
      <c r="V2" t="s">
        <v>1778</v>
      </c>
      <c r="W2" t="s">
        <v>1777</v>
      </c>
      <c r="X2" t="s">
        <v>1776</v>
      </c>
      <c r="Y2" s="228" t="s">
        <v>1747</v>
      </c>
      <c r="Z2" s="228" t="s">
        <v>1747</v>
      </c>
      <c r="AA2" s="228" t="s">
        <v>1747</v>
      </c>
      <c r="AB2" s="228" t="s">
        <v>1747</v>
      </c>
      <c r="AC2" s="228" t="s">
        <v>1747</v>
      </c>
      <c r="AD2" s="228" t="s">
        <v>1747</v>
      </c>
      <c r="AE2" s="228" t="s">
        <v>1747</v>
      </c>
      <c r="AF2" s="228" t="s">
        <v>1747</v>
      </c>
      <c r="AG2" s="228" t="s">
        <v>1747</v>
      </c>
      <c r="AH2" s="228" t="s">
        <v>1747</v>
      </c>
      <c r="AI2" s="228" t="s">
        <v>1747</v>
      </c>
      <c r="AJ2" s="228" t="s">
        <v>1747</v>
      </c>
      <c r="AK2" s="228" t="s">
        <v>1747</v>
      </c>
      <c r="AL2" s="228" t="s">
        <v>1747</v>
      </c>
      <c r="AM2" s="228" t="s">
        <v>1747</v>
      </c>
      <c r="AN2" s="228" t="s">
        <v>1747</v>
      </c>
      <c r="AO2" s="228" t="s">
        <v>1747</v>
      </c>
      <c r="AP2" s="228" t="s">
        <v>1747</v>
      </c>
      <c r="AQ2" s="228" t="s">
        <v>1747</v>
      </c>
      <c r="AR2" s="228" t="s">
        <v>1747</v>
      </c>
      <c r="AS2" s="228" t="s">
        <v>1687</v>
      </c>
      <c r="AT2" s="228" t="s">
        <v>1687</v>
      </c>
      <c r="AU2" s="228" t="s">
        <v>1687</v>
      </c>
      <c r="AV2" s="228" t="s">
        <v>1687</v>
      </c>
      <c r="AW2" s="228" t="s">
        <v>1687</v>
      </c>
      <c r="AX2" s="228" t="s">
        <v>1687</v>
      </c>
      <c r="AY2" s="228" t="s">
        <v>1687</v>
      </c>
      <c r="AZ2" s="228" t="s">
        <v>1687</v>
      </c>
      <c r="BA2" s="228" t="s">
        <v>1687</v>
      </c>
      <c r="BB2" s="228" t="s">
        <v>1687</v>
      </c>
      <c r="BC2" s="228" t="s">
        <v>1687</v>
      </c>
      <c r="BD2" s="228" t="s">
        <v>1687</v>
      </c>
      <c r="BE2" s="228" t="s">
        <v>1687</v>
      </c>
      <c r="BF2" s="228" t="s">
        <v>1687</v>
      </c>
      <c r="BG2" s="228" t="s">
        <v>1687</v>
      </c>
      <c r="BH2" s="228" t="s">
        <v>1687</v>
      </c>
      <c r="BI2" s="228" t="s">
        <v>1687</v>
      </c>
      <c r="BJ2" s="228" t="s">
        <v>1687</v>
      </c>
      <c r="BK2" s="228" t="s">
        <v>1687</v>
      </c>
      <c r="BL2" s="228" t="s">
        <v>1687</v>
      </c>
      <c r="BM2" t="s">
        <v>1729</v>
      </c>
      <c r="BN2" t="s">
        <v>1729</v>
      </c>
      <c r="BO2" t="s">
        <v>1729</v>
      </c>
      <c r="BP2" t="s">
        <v>1729</v>
      </c>
      <c r="BQ2" t="s">
        <v>1729</v>
      </c>
      <c r="BR2" t="s">
        <v>1729</v>
      </c>
      <c r="BS2" t="s">
        <v>1729</v>
      </c>
      <c r="BT2" t="s">
        <v>1729</v>
      </c>
      <c r="BU2" t="s">
        <v>1729</v>
      </c>
      <c r="BV2" t="s">
        <v>1729</v>
      </c>
      <c r="BW2" s="228" t="s">
        <v>1715</v>
      </c>
      <c r="BX2" s="228" t="s">
        <v>1715</v>
      </c>
      <c r="BY2" s="228" t="s">
        <v>1715</v>
      </c>
      <c r="BZ2" s="228" t="s">
        <v>1715</v>
      </c>
      <c r="CA2" s="228" t="s">
        <v>1715</v>
      </c>
      <c r="CB2" s="228" t="s">
        <v>1715</v>
      </c>
      <c r="CC2" s="228" t="s">
        <v>1715</v>
      </c>
      <c r="CD2" s="6" t="s">
        <v>1715</v>
      </c>
      <c r="CE2" s="228" t="s">
        <v>1715</v>
      </c>
      <c r="CF2" s="228" t="s">
        <v>1715</v>
      </c>
      <c r="CG2" s="228" t="s">
        <v>1715</v>
      </c>
      <c r="CH2" s="228" t="s">
        <v>1715</v>
      </c>
      <c r="CI2" s="228" t="s">
        <v>1715</v>
      </c>
      <c r="CJ2" s="228" t="s">
        <v>1715</v>
      </c>
      <c r="CK2" s="228" t="s">
        <v>1715</v>
      </c>
      <c r="CL2" s="6" t="s">
        <v>1715</v>
      </c>
      <c r="CM2" t="s">
        <v>1775</v>
      </c>
      <c r="CN2" t="s">
        <v>1774</v>
      </c>
      <c r="CO2" t="s">
        <v>1773</v>
      </c>
      <c r="CP2" t="s">
        <v>1772</v>
      </c>
      <c r="CQ2" t="s">
        <v>1771</v>
      </c>
      <c r="CR2" t="s">
        <v>1676</v>
      </c>
      <c r="CS2" t="s">
        <v>1676</v>
      </c>
    </row>
    <row r="3" spans="1:97">
      <c r="B3" t="s">
        <v>1770</v>
      </c>
      <c r="C3" t="s">
        <v>322</v>
      </c>
      <c r="D3" s="228" t="s">
        <v>1724</v>
      </c>
      <c r="E3" s="228" t="s">
        <v>1725</v>
      </c>
      <c r="F3" s="228" t="s">
        <v>1726</v>
      </c>
      <c r="G3" s="228" t="s">
        <v>1727</v>
      </c>
      <c r="H3" s="228" t="s">
        <v>1728</v>
      </c>
      <c r="I3" t="s">
        <v>1769</v>
      </c>
      <c r="J3" t="s">
        <v>1768</v>
      </c>
      <c r="K3" t="s">
        <v>1767</v>
      </c>
      <c r="L3" t="s">
        <v>1766</v>
      </c>
      <c r="M3" t="s">
        <v>1765</v>
      </c>
      <c r="N3" t="s">
        <v>1764</v>
      </c>
      <c r="O3" t="s">
        <v>1763</v>
      </c>
      <c r="P3" t="s">
        <v>1762</v>
      </c>
      <c r="Q3" t="s">
        <v>1769</v>
      </c>
      <c r="R3" t="s">
        <v>1768</v>
      </c>
      <c r="S3" t="s">
        <v>1767</v>
      </c>
      <c r="T3" t="s">
        <v>1766</v>
      </c>
      <c r="U3" t="s">
        <v>1765</v>
      </c>
      <c r="V3" t="s">
        <v>1764</v>
      </c>
      <c r="W3" t="s">
        <v>1763</v>
      </c>
      <c r="X3" t="s">
        <v>1762</v>
      </c>
      <c r="Y3" s="228" t="s">
        <v>1688</v>
      </c>
      <c r="Z3" s="228" t="s">
        <v>1689</v>
      </c>
      <c r="AA3" s="228" t="s">
        <v>1690</v>
      </c>
      <c r="AB3" s="228" t="s">
        <v>1691</v>
      </c>
      <c r="AC3" s="228" t="s">
        <v>1692</v>
      </c>
      <c r="AD3" s="228" t="s">
        <v>1693</v>
      </c>
      <c r="AE3" s="228" t="s">
        <v>1694</v>
      </c>
      <c r="AF3" s="228" t="s">
        <v>1695</v>
      </c>
      <c r="AG3" s="228" t="s">
        <v>1696</v>
      </c>
      <c r="AH3" s="228" t="s">
        <v>1697</v>
      </c>
      <c r="AI3" s="228" t="s">
        <v>1688</v>
      </c>
      <c r="AJ3" s="228" t="s">
        <v>1689</v>
      </c>
      <c r="AK3" s="228" t="s">
        <v>1690</v>
      </c>
      <c r="AL3" s="228" t="s">
        <v>1691</v>
      </c>
      <c r="AM3" s="228" t="s">
        <v>1692</v>
      </c>
      <c r="AN3" s="228" t="s">
        <v>1693</v>
      </c>
      <c r="AO3" s="228" t="s">
        <v>1694</v>
      </c>
      <c r="AP3" s="228" t="s">
        <v>1695</v>
      </c>
      <c r="AQ3" s="228" t="s">
        <v>1696</v>
      </c>
      <c r="AR3" s="228" t="s">
        <v>1697</v>
      </c>
      <c r="AS3" s="228" t="s">
        <v>1688</v>
      </c>
      <c r="AT3" s="228" t="s">
        <v>1689</v>
      </c>
      <c r="AU3" s="228" t="s">
        <v>1690</v>
      </c>
      <c r="AV3" s="228" t="s">
        <v>1691</v>
      </c>
      <c r="AW3" s="228" t="s">
        <v>1692</v>
      </c>
      <c r="AX3" s="228" t="s">
        <v>1693</v>
      </c>
      <c r="AY3" s="228" t="s">
        <v>1694</v>
      </c>
      <c r="AZ3" s="228" t="s">
        <v>1695</v>
      </c>
      <c r="BA3" s="228" t="s">
        <v>1696</v>
      </c>
      <c r="BB3" s="228" t="s">
        <v>1697</v>
      </c>
      <c r="BC3" s="228" t="s">
        <v>1688</v>
      </c>
      <c r="BD3" s="228" t="s">
        <v>1689</v>
      </c>
      <c r="BE3" s="228" t="s">
        <v>1690</v>
      </c>
      <c r="BF3" s="228" t="s">
        <v>1691</v>
      </c>
      <c r="BG3" s="228" t="s">
        <v>1692</v>
      </c>
      <c r="BH3" s="228" t="s">
        <v>1693</v>
      </c>
      <c r="BI3" s="228" t="s">
        <v>1694</v>
      </c>
      <c r="BJ3" s="228" t="s">
        <v>1695</v>
      </c>
      <c r="BK3" s="228" t="s">
        <v>1696</v>
      </c>
      <c r="BL3" s="228" t="s">
        <v>1697</v>
      </c>
      <c r="BM3" t="s">
        <v>1754</v>
      </c>
      <c r="BN3" t="s">
        <v>1753</v>
      </c>
      <c r="BO3" t="s">
        <v>1752</v>
      </c>
      <c r="BP3" t="s">
        <v>1751</v>
      </c>
      <c r="BQ3" t="s">
        <v>1750</v>
      </c>
      <c r="BR3" t="s">
        <v>1754</v>
      </c>
      <c r="BS3" t="s">
        <v>1753</v>
      </c>
      <c r="BT3" t="s">
        <v>1752</v>
      </c>
      <c r="BU3" t="s">
        <v>1751</v>
      </c>
      <c r="BV3" t="s">
        <v>1750</v>
      </c>
      <c r="BW3" s="228" t="s">
        <v>1716</v>
      </c>
      <c r="BX3" s="228" t="s">
        <v>1717</v>
      </c>
      <c r="BY3" s="228" t="s">
        <v>1718</v>
      </c>
      <c r="BZ3" s="228" t="s">
        <v>1719</v>
      </c>
      <c r="CA3" s="228" t="s">
        <v>1720</v>
      </c>
      <c r="CB3" s="228" t="s">
        <v>1721</v>
      </c>
      <c r="CC3" s="228" t="s">
        <v>1722</v>
      </c>
      <c r="CD3" s="6" t="s">
        <v>1796</v>
      </c>
      <c r="CE3" s="228" t="s">
        <v>1716</v>
      </c>
      <c r="CF3" s="228" t="s">
        <v>1717</v>
      </c>
      <c r="CG3" s="228" t="s">
        <v>1718</v>
      </c>
      <c r="CH3" s="228" t="s">
        <v>1719</v>
      </c>
      <c r="CI3" s="228" t="s">
        <v>1720</v>
      </c>
      <c r="CJ3" s="228" t="s">
        <v>1721</v>
      </c>
      <c r="CK3" s="228" t="s">
        <v>1722</v>
      </c>
      <c r="CL3" s="6" t="s">
        <v>1796</v>
      </c>
      <c r="CM3" t="s">
        <v>1761</v>
      </c>
      <c r="CN3" t="s">
        <v>1760</v>
      </c>
      <c r="CO3" t="s">
        <v>1759</v>
      </c>
      <c r="CP3" t="s">
        <v>1758</v>
      </c>
      <c r="CQ3" t="s">
        <v>1757</v>
      </c>
      <c r="CR3" t="s">
        <v>1674</v>
      </c>
      <c r="CS3" t="s">
        <v>1675</v>
      </c>
    </row>
    <row r="4" spans="1:97">
      <c r="A4" t="s">
        <v>1756</v>
      </c>
      <c r="B4" t="s">
        <v>1755</v>
      </c>
      <c r="C4">
        <v>1000</v>
      </c>
      <c r="D4">
        <v>1000</v>
      </c>
      <c r="E4">
        <v>1000</v>
      </c>
      <c r="F4">
        <v>1000</v>
      </c>
      <c r="G4">
        <v>1000</v>
      </c>
      <c r="H4">
        <v>1000</v>
      </c>
      <c r="I4">
        <v>1000</v>
      </c>
      <c r="J4">
        <v>1000</v>
      </c>
      <c r="K4">
        <v>1000</v>
      </c>
      <c r="L4">
        <v>1000</v>
      </c>
      <c r="M4">
        <v>1000</v>
      </c>
      <c r="N4">
        <v>1000</v>
      </c>
      <c r="O4">
        <v>1000</v>
      </c>
      <c r="P4">
        <v>1000</v>
      </c>
      <c r="Q4">
        <v>1000</v>
      </c>
      <c r="R4">
        <v>1000</v>
      </c>
      <c r="S4">
        <v>1000</v>
      </c>
      <c r="T4">
        <v>1000</v>
      </c>
      <c r="U4">
        <v>1000</v>
      </c>
      <c r="V4">
        <v>1000</v>
      </c>
      <c r="W4">
        <v>1000</v>
      </c>
      <c r="X4">
        <v>1000</v>
      </c>
      <c r="Y4">
        <v>1000</v>
      </c>
      <c r="Z4">
        <v>1000</v>
      </c>
      <c r="AA4">
        <v>1000</v>
      </c>
      <c r="AB4">
        <v>1000</v>
      </c>
      <c r="AC4">
        <v>1000</v>
      </c>
      <c r="AD4">
        <v>1000</v>
      </c>
      <c r="AE4">
        <v>1000</v>
      </c>
      <c r="AF4">
        <v>1000</v>
      </c>
      <c r="AG4">
        <v>1000</v>
      </c>
      <c r="AH4">
        <v>1000</v>
      </c>
      <c r="AI4">
        <v>1000</v>
      </c>
      <c r="AJ4">
        <v>1000</v>
      </c>
      <c r="AK4">
        <v>1000</v>
      </c>
      <c r="AL4">
        <v>1000</v>
      </c>
      <c r="AM4">
        <v>1000</v>
      </c>
      <c r="AN4">
        <v>1000</v>
      </c>
      <c r="AO4">
        <v>1000</v>
      </c>
      <c r="AP4">
        <v>1000</v>
      </c>
      <c r="AQ4">
        <v>1000</v>
      </c>
      <c r="AR4">
        <v>1000</v>
      </c>
      <c r="AS4">
        <v>1000</v>
      </c>
      <c r="AT4">
        <v>1000</v>
      </c>
      <c r="AU4">
        <v>1000</v>
      </c>
      <c r="AV4">
        <v>1000</v>
      </c>
      <c r="AW4">
        <v>1000</v>
      </c>
      <c r="AX4">
        <v>1000</v>
      </c>
      <c r="AY4">
        <v>1000</v>
      </c>
      <c r="AZ4">
        <v>1000</v>
      </c>
      <c r="BA4">
        <v>1000</v>
      </c>
      <c r="BB4">
        <v>1000</v>
      </c>
      <c r="BC4">
        <v>1000</v>
      </c>
      <c r="BD4">
        <v>1000</v>
      </c>
      <c r="BE4">
        <v>1000</v>
      </c>
      <c r="BF4">
        <v>1000</v>
      </c>
      <c r="BG4">
        <v>1000</v>
      </c>
      <c r="BH4">
        <v>1000</v>
      </c>
      <c r="BI4">
        <v>1000</v>
      </c>
      <c r="BJ4">
        <v>1000</v>
      </c>
      <c r="BK4">
        <v>1000</v>
      </c>
      <c r="BL4">
        <v>1000</v>
      </c>
      <c r="BM4">
        <v>1000</v>
      </c>
      <c r="BN4">
        <v>1000</v>
      </c>
      <c r="BO4">
        <v>1000</v>
      </c>
      <c r="BP4">
        <v>1000</v>
      </c>
      <c r="BQ4">
        <v>1000</v>
      </c>
      <c r="BR4">
        <v>1000</v>
      </c>
      <c r="BS4">
        <v>1000</v>
      </c>
      <c r="BT4">
        <v>1000</v>
      </c>
      <c r="BU4">
        <v>1000</v>
      </c>
      <c r="BV4">
        <v>1000</v>
      </c>
      <c r="BW4">
        <v>1000</v>
      </c>
      <c r="BX4">
        <v>1000</v>
      </c>
      <c r="BY4">
        <v>1000</v>
      </c>
      <c r="BZ4">
        <v>1000</v>
      </c>
      <c r="CA4">
        <v>1000</v>
      </c>
      <c r="CB4">
        <v>1000</v>
      </c>
      <c r="CC4">
        <v>1000</v>
      </c>
      <c r="CD4" s="6" t="s">
        <v>1746</v>
      </c>
      <c r="CE4">
        <v>1000</v>
      </c>
      <c r="CF4">
        <v>1000</v>
      </c>
      <c r="CG4">
        <v>1000</v>
      </c>
      <c r="CH4">
        <v>1000</v>
      </c>
      <c r="CI4">
        <v>1000</v>
      </c>
      <c r="CJ4">
        <v>1000</v>
      </c>
      <c r="CK4">
        <v>1000</v>
      </c>
      <c r="CL4" s="6" t="s">
        <v>1746</v>
      </c>
      <c r="CM4">
        <v>1000</v>
      </c>
      <c r="CN4">
        <v>1000</v>
      </c>
      <c r="CO4">
        <v>1000</v>
      </c>
      <c r="CP4">
        <v>1000</v>
      </c>
      <c r="CQ4">
        <v>1000</v>
      </c>
      <c r="CR4">
        <v>1000</v>
      </c>
      <c r="CS4">
        <v>1000</v>
      </c>
    </row>
    <row r="5" spans="1:97" s="1" customFormat="1">
      <c r="A5" s="1" t="s">
        <v>1709</v>
      </c>
      <c r="B5" s="1" t="s">
        <v>322</v>
      </c>
      <c r="C5" s="1">
        <v>36927</v>
      </c>
      <c r="D5" s="1">
        <v>9103</v>
      </c>
      <c r="E5" s="1">
        <v>15528</v>
      </c>
      <c r="F5" s="1">
        <v>4662</v>
      </c>
      <c r="G5" s="1">
        <v>6229</v>
      </c>
      <c r="H5" s="1">
        <v>1089</v>
      </c>
      <c r="Y5" s="1">
        <v>863</v>
      </c>
      <c r="Z5" s="1">
        <v>8190</v>
      </c>
      <c r="AA5" s="1">
        <v>2105</v>
      </c>
      <c r="AB5" s="1">
        <v>4558</v>
      </c>
      <c r="AC5" s="1">
        <v>21</v>
      </c>
      <c r="AD5" s="1">
        <v>12</v>
      </c>
      <c r="AE5" s="1">
        <v>587</v>
      </c>
      <c r="AF5" s="1">
        <v>21</v>
      </c>
      <c r="AG5" s="1">
        <v>249</v>
      </c>
      <c r="AH5" s="1">
        <v>536</v>
      </c>
      <c r="AI5" s="1">
        <v>4421</v>
      </c>
      <c r="AJ5" s="1">
        <v>8605</v>
      </c>
      <c r="AK5" s="1">
        <v>3422</v>
      </c>
      <c r="AL5" s="1">
        <v>2774</v>
      </c>
      <c r="AM5" s="1">
        <v>11</v>
      </c>
      <c r="AN5" s="1">
        <v>0.42420000000000002</v>
      </c>
      <c r="AO5" s="1">
        <v>265</v>
      </c>
      <c r="AP5" s="1">
        <v>13</v>
      </c>
      <c r="AQ5" s="1">
        <v>79</v>
      </c>
      <c r="AR5" s="1">
        <v>145</v>
      </c>
      <c r="AS5" s="1">
        <v>863</v>
      </c>
      <c r="AT5" s="1">
        <v>8934</v>
      </c>
      <c r="AU5" s="1">
        <v>618</v>
      </c>
      <c r="AV5" s="1">
        <v>5108</v>
      </c>
      <c r="AW5" s="1">
        <v>73</v>
      </c>
      <c r="AX5" s="1">
        <v>24</v>
      </c>
      <c r="AY5" s="1">
        <v>938</v>
      </c>
      <c r="AZ5" s="1">
        <v>23</v>
      </c>
      <c r="BA5" s="1">
        <v>26</v>
      </c>
      <c r="BB5" s="1">
        <v>536</v>
      </c>
      <c r="BC5" s="1">
        <v>4421</v>
      </c>
      <c r="BD5" s="1">
        <v>10308</v>
      </c>
      <c r="BE5" s="1">
        <v>785</v>
      </c>
      <c r="BF5" s="1">
        <v>3559</v>
      </c>
      <c r="BG5" s="1">
        <v>43</v>
      </c>
      <c r="BH5" s="1">
        <v>16</v>
      </c>
      <c r="BI5" s="1">
        <v>415</v>
      </c>
      <c r="BJ5" s="1">
        <v>14</v>
      </c>
      <c r="BK5" s="1">
        <v>25</v>
      </c>
      <c r="BL5" s="1">
        <v>157</v>
      </c>
      <c r="BM5" s="1">
        <v>104</v>
      </c>
      <c r="BN5" s="1">
        <v>1005</v>
      </c>
      <c r="BO5" s="1">
        <v>3334</v>
      </c>
      <c r="BP5" s="1">
        <v>4743</v>
      </c>
      <c r="BQ5" s="1">
        <v>7974</v>
      </c>
      <c r="BR5" s="1">
        <v>1663</v>
      </c>
      <c r="BS5" s="1">
        <v>6426</v>
      </c>
      <c r="BT5" s="1">
        <v>7381</v>
      </c>
      <c r="BU5" s="1">
        <v>2905</v>
      </c>
      <c r="BV5" s="1">
        <v>1393</v>
      </c>
      <c r="BW5" s="1">
        <v>67</v>
      </c>
      <c r="BX5" s="1">
        <v>486</v>
      </c>
      <c r="BY5" s="1">
        <v>1802</v>
      </c>
      <c r="BZ5" s="1">
        <v>2809</v>
      </c>
      <c r="CA5" s="1">
        <v>3190</v>
      </c>
      <c r="CB5" s="1">
        <v>3704</v>
      </c>
      <c r="CC5" s="1">
        <v>5102</v>
      </c>
      <c r="CD5" s="1">
        <v>206693</v>
      </c>
      <c r="CE5" s="1">
        <v>1403</v>
      </c>
      <c r="CF5" s="1">
        <v>5245</v>
      </c>
      <c r="CG5" s="1">
        <v>6627</v>
      </c>
      <c r="CH5" s="1">
        <v>3501</v>
      </c>
      <c r="CI5" s="1">
        <v>1535</v>
      </c>
      <c r="CJ5" s="1">
        <v>828</v>
      </c>
      <c r="CK5" s="1">
        <v>628</v>
      </c>
      <c r="CL5" s="1">
        <v>142878</v>
      </c>
      <c r="CM5" s="1">
        <v>17159</v>
      </c>
      <c r="CN5" s="1">
        <v>11503</v>
      </c>
      <c r="CO5" s="1">
        <v>2982</v>
      </c>
      <c r="CP5" s="1">
        <v>703</v>
      </c>
      <c r="CQ5" s="1">
        <v>4580</v>
      </c>
    </row>
    <row r="6" spans="1:97">
      <c r="A6" t="s">
        <v>1710</v>
      </c>
      <c r="B6" t="s">
        <v>1711</v>
      </c>
      <c r="C6">
        <v>11874</v>
      </c>
      <c r="D6">
        <v>2859</v>
      </c>
      <c r="E6">
        <v>3853</v>
      </c>
      <c r="F6">
        <v>1651</v>
      </c>
      <c r="G6">
        <v>2918</v>
      </c>
      <c r="H6">
        <v>498</v>
      </c>
      <c r="Y6">
        <v>342</v>
      </c>
      <c r="Z6">
        <v>5240</v>
      </c>
      <c r="AA6">
        <v>1166</v>
      </c>
      <c r="AB6">
        <v>2770</v>
      </c>
      <c r="AC6">
        <v>15</v>
      </c>
      <c r="AD6">
        <v>9</v>
      </c>
      <c r="AE6">
        <v>332</v>
      </c>
      <c r="AF6">
        <v>11</v>
      </c>
      <c r="AG6">
        <v>174</v>
      </c>
      <c r="AH6">
        <v>428</v>
      </c>
      <c r="AI6">
        <v>60</v>
      </c>
      <c r="AJ6">
        <v>705</v>
      </c>
      <c r="AK6">
        <v>220</v>
      </c>
      <c r="AL6">
        <v>317</v>
      </c>
      <c r="AM6">
        <v>0.42420000000000002</v>
      </c>
      <c r="AN6">
        <v>0.42420000000000002</v>
      </c>
      <c r="AO6">
        <v>30</v>
      </c>
      <c r="AP6">
        <v>0.42420000000000002</v>
      </c>
      <c r="AQ6">
        <v>9</v>
      </c>
      <c r="AR6">
        <v>27</v>
      </c>
      <c r="AS6">
        <v>343</v>
      </c>
      <c r="AT6">
        <v>5607</v>
      </c>
      <c r="AU6">
        <v>370</v>
      </c>
      <c r="AV6">
        <v>3057</v>
      </c>
      <c r="AW6">
        <v>54</v>
      </c>
      <c r="AX6">
        <v>18</v>
      </c>
      <c r="AY6">
        <v>581</v>
      </c>
      <c r="AZ6">
        <v>12</v>
      </c>
      <c r="BA6">
        <v>17</v>
      </c>
      <c r="BB6">
        <v>429</v>
      </c>
      <c r="BC6">
        <v>60</v>
      </c>
      <c r="BD6">
        <v>770</v>
      </c>
      <c r="BE6">
        <v>54</v>
      </c>
      <c r="BF6">
        <v>368</v>
      </c>
      <c r="BG6">
        <v>9</v>
      </c>
      <c r="BH6">
        <v>0.42420000000000002</v>
      </c>
      <c r="BI6">
        <v>77</v>
      </c>
      <c r="BJ6">
        <v>0.42420000000000002</v>
      </c>
      <c r="BK6">
        <v>0.42420000000000002</v>
      </c>
      <c r="BL6">
        <v>27</v>
      </c>
      <c r="BM6">
        <v>22</v>
      </c>
      <c r="BN6">
        <v>190</v>
      </c>
      <c r="BO6">
        <v>1090</v>
      </c>
      <c r="BP6">
        <v>3008</v>
      </c>
      <c r="BQ6">
        <v>6191</v>
      </c>
      <c r="BR6">
        <v>7</v>
      </c>
      <c r="BS6">
        <v>78</v>
      </c>
      <c r="BT6">
        <v>240</v>
      </c>
      <c r="BU6">
        <v>442</v>
      </c>
      <c r="BV6">
        <v>607</v>
      </c>
      <c r="BW6">
        <v>9</v>
      </c>
      <c r="BX6">
        <v>76</v>
      </c>
      <c r="BY6">
        <v>419</v>
      </c>
      <c r="BZ6">
        <v>1187</v>
      </c>
      <c r="CA6">
        <v>2041</v>
      </c>
      <c r="CB6">
        <v>2822</v>
      </c>
      <c r="CC6">
        <v>3947</v>
      </c>
      <c r="CD6">
        <v>137579</v>
      </c>
      <c r="CE6">
        <v>5</v>
      </c>
      <c r="CF6">
        <v>41</v>
      </c>
      <c r="CG6">
        <v>140</v>
      </c>
      <c r="CH6">
        <v>246</v>
      </c>
      <c r="CI6">
        <v>320</v>
      </c>
      <c r="CJ6">
        <v>321</v>
      </c>
      <c r="CK6">
        <v>300</v>
      </c>
      <c r="CL6">
        <v>15619</v>
      </c>
      <c r="CM6">
        <v>10501</v>
      </c>
      <c r="CN6">
        <v>1211</v>
      </c>
      <c r="CO6">
        <v>62</v>
      </c>
      <c r="CP6">
        <v>46</v>
      </c>
      <c r="CQ6">
        <v>53</v>
      </c>
    </row>
    <row r="7" spans="1:97">
      <c r="A7" t="s">
        <v>1710</v>
      </c>
      <c r="B7" t="s">
        <v>1712</v>
      </c>
      <c r="C7">
        <v>5720</v>
      </c>
      <c r="D7">
        <v>1755</v>
      </c>
      <c r="E7">
        <v>2435</v>
      </c>
      <c r="F7">
        <v>719</v>
      </c>
      <c r="G7">
        <v>680</v>
      </c>
      <c r="H7">
        <v>85</v>
      </c>
      <c r="Y7">
        <v>77</v>
      </c>
      <c r="Z7">
        <v>1368</v>
      </c>
      <c r="AA7">
        <v>388</v>
      </c>
      <c r="AB7">
        <v>1207</v>
      </c>
      <c r="AC7">
        <v>0.42420000000000002</v>
      </c>
      <c r="AD7">
        <v>0.42420000000000002</v>
      </c>
      <c r="AE7">
        <v>181</v>
      </c>
      <c r="AF7">
        <v>6</v>
      </c>
      <c r="AG7">
        <v>56</v>
      </c>
      <c r="AH7">
        <v>72</v>
      </c>
      <c r="AI7">
        <v>79</v>
      </c>
      <c r="AJ7">
        <v>986</v>
      </c>
      <c r="AK7">
        <v>356</v>
      </c>
      <c r="AL7">
        <v>762</v>
      </c>
      <c r="AM7">
        <v>0.42420000000000002</v>
      </c>
      <c r="AN7">
        <v>0.42420000000000002</v>
      </c>
      <c r="AO7">
        <v>97</v>
      </c>
      <c r="AP7">
        <v>0.42420000000000002</v>
      </c>
      <c r="AQ7">
        <v>29</v>
      </c>
      <c r="AR7">
        <v>39</v>
      </c>
      <c r="AS7">
        <v>77</v>
      </c>
      <c r="AT7">
        <v>1477</v>
      </c>
      <c r="AU7">
        <v>131</v>
      </c>
      <c r="AV7">
        <v>1320</v>
      </c>
      <c r="AW7">
        <v>14</v>
      </c>
      <c r="AX7">
        <v>0.42420000000000002</v>
      </c>
      <c r="AY7">
        <v>257</v>
      </c>
      <c r="AZ7">
        <v>7</v>
      </c>
      <c r="BA7">
        <v>0.42420000000000002</v>
      </c>
      <c r="BB7">
        <v>69</v>
      </c>
      <c r="BC7">
        <v>79</v>
      </c>
      <c r="BD7">
        <v>1114</v>
      </c>
      <c r="BE7">
        <v>97</v>
      </c>
      <c r="BF7">
        <v>862</v>
      </c>
      <c r="BG7">
        <v>10</v>
      </c>
      <c r="BH7">
        <v>0.42420000000000002</v>
      </c>
      <c r="BI7">
        <v>142</v>
      </c>
      <c r="BJ7">
        <v>0.42420000000000002</v>
      </c>
      <c r="BK7">
        <v>5</v>
      </c>
      <c r="BL7">
        <v>39</v>
      </c>
      <c r="BM7">
        <v>18</v>
      </c>
      <c r="BN7">
        <v>267</v>
      </c>
      <c r="BO7">
        <v>810</v>
      </c>
      <c r="BP7">
        <v>919</v>
      </c>
      <c r="BQ7">
        <v>1347</v>
      </c>
      <c r="BR7">
        <v>82</v>
      </c>
      <c r="BS7">
        <v>580</v>
      </c>
      <c r="BT7">
        <v>880</v>
      </c>
      <c r="BU7">
        <v>500</v>
      </c>
      <c r="BV7">
        <v>315</v>
      </c>
      <c r="BW7">
        <v>12</v>
      </c>
      <c r="BX7">
        <v>109</v>
      </c>
      <c r="BY7">
        <v>450</v>
      </c>
      <c r="BZ7">
        <v>676</v>
      </c>
      <c r="CA7">
        <v>631</v>
      </c>
      <c r="CB7">
        <v>594</v>
      </c>
      <c r="CC7">
        <v>889</v>
      </c>
      <c r="CD7">
        <v>39068</v>
      </c>
      <c r="CE7">
        <v>72</v>
      </c>
      <c r="CF7">
        <v>346</v>
      </c>
      <c r="CG7">
        <v>678</v>
      </c>
      <c r="CH7">
        <v>583</v>
      </c>
      <c r="CI7">
        <v>343</v>
      </c>
      <c r="CJ7">
        <v>192</v>
      </c>
      <c r="CK7">
        <v>143</v>
      </c>
      <c r="CL7">
        <v>19890</v>
      </c>
      <c r="CM7">
        <v>3362</v>
      </c>
      <c r="CN7">
        <v>2218</v>
      </c>
      <c r="CO7">
        <v>60</v>
      </c>
      <c r="CP7">
        <v>30</v>
      </c>
      <c r="CQ7">
        <v>50</v>
      </c>
    </row>
    <row r="8" spans="1:97">
      <c r="A8" t="s">
        <v>1710</v>
      </c>
      <c r="B8" t="s">
        <v>1713</v>
      </c>
      <c r="C8">
        <v>12344</v>
      </c>
      <c r="D8">
        <v>3369</v>
      </c>
      <c r="E8">
        <v>5766</v>
      </c>
      <c r="F8">
        <v>1176</v>
      </c>
      <c r="G8">
        <v>1623</v>
      </c>
      <c r="H8">
        <v>263</v>
      </c>
      <c r="Y8">
        <v>199</v>
      </c>
      <c r="Z8">
        <v>1196</v>
      </c>
      <c r="AA8">
        <v>417</v>
      </c>
      <c r="AB8">
        <v>469</v>
      </c>
      <c r="AC8">
        <v>0.42420000000000002</v>
      </c>
      <c r="AD8">
        <v>0.42420000000000002</v>
      </c>
      <c r="AE8">
        <v>65</v>
      </c>
      <c r="AF8">
        <v>0.42420000000000002</v>
      </c>
      <c r="AG8">
        <v>18</v>
      </c>
      <c r="AH8">
        <v>30</v>
      </c>
      <c r="AI8">
        <v>1601</v>
      </c>
      <c r="AJ8">
        <v>4847</v>
      </c>
      <c r="AK8">
        <v>2031</v>
      </c>
      <c r="AL8">
        <v>1251</v>
      </c>
      <c r="AM8">
        <v>5</v>
      </c>
      <c r="AN8">
        <v>0.42420000000000002</v>
      </c>
      <c r="AO8">
        <v>102</v>
      </c>
      <c r="AP8">
        <v>5</v>
      </c>
      <c r="AQ8">
        <v>31</v>
      </c>
      <c r="AR8">
        <v>58</v>
      </c>
      <c r="AS8">
        <v>199</v>
      </c>
      <c r="AT8">
        <v>1405</v>
      </c>
      <c r="AU8">
        <v>85</v>
      </c>
      <c r="AV8">
        <v>577</v>
      </c>
      <c r="AW8">
        <v>0.42420000000000002</v>
      </c>
      <c r="AX8">
        <v>0.42420000000000002</v>
      </c>
      <c r="AY8">
        <v>90</v>
      </c>
      <c r="AZ8">
        <v>0.42420000000000002</v>
      </c>
      <c r="BA8">
        <v>0.42420000000000002</v>
      </c>
      <c r="BB8">
        <v>32</v>
      </c>
      <c r="BC8">
        <v>1601</v>
      </c>
      <c r="BD8">
        <v>5975</v>
      </c>
      <c r="BE8">
        <v>414</v>
      </c>
      <c r="BF8">
        <v>1683</v>
      </c>
      <c r="BG8">
        <v>17</v>
      </c>
      <c r="BH8">
        <v>7</v>
      </c>
      <c r="BI8">
        <v>152</v>
      </c>
      <c r="BJ8">
        <v>5</v>
      </c>
      <c r="BK8">
        <v>12</v>
      </c>
      <c r="BL8">
        <v>65</v>
      </c>
      <c r="BM8">
        <v>28</v>
      </c>
      <c r="BN8">
        <v>331</v>
      </c>
      <c r="BO8">
        <v>1036</v>
      </c>
      <c r="BP8">
        <v>624</v>
      </c>
      <c r="BQ8">
        <v>385</v>
      </c>
      <c r="BR8">
        <v>565</v>
      </c>
      <c r="BS8">
        <v>3320</v>
      </c>
      <c r="BT8">
        <v>4250</v>
      </c>
      <c r="BU8">
        <v>1425</v>
      </c>
      <c r="BV8">
        <v>380</v>
      </c>
      <c r="BW8">
        <v>20</v>
      </c>
      <c r="BX8">
        <v>183</v>
      </c>
      <c r="BY8">
        <v>647</v>
      </c>
      <c r="BZ8">
        <v>678</v>
      </c>
      <c r="CA8">
        <v>406</v>
      </c>
      <c r="CB8">
        <v>239</v>
      </c>
      <c r="CC8">
        <v>231</v>
      </c>
      <c r="CD8">
        <v>22642</v>
      </c>
      <c r="CE8">
        <v>502</v>
      </c>
      <c r="CF8">
        <v>2792</v>
      </c>
      <c r="CG8">
        <v>3729</v>
      </c>
      <c r="CH8">
        <v>1851</v>
      </c>
      <c r="CI8">
        <v>666</v>
      </c>
      <c r="CJ8">
        <v>257</v>
      </c>
      <c r="CK8">
        <v>144</v>
      </c>
      <c r="CL8">
        <v>69661</v>
      </c>
      <c r="CM8">
        <v>2403</v>
      </c>
      <c r="CN8">
        <v>5895</v>
      </c>
      <c r="CO8">
        <v>1377</v>
      </c>
      <c r="CP8">
        <v>285</v>
      </c>
      <c r="CQ8">
        <v>2383</v>
      </c>
    </row>
    <row r="9" spans="1:97">
      <c r="A9" t="s">
        <v>1710</v>
      </c>
      <c r="B9" t="s">
        <v>1714</v>
      </c>
      <c r="C9">
        <v>6989</v>
      </c>
      <c r="D9">
        <v>1120</v>
      </c>
      <c r="E9">
        <v>3474</v>
      </c>
      <c r="F9">
        <v>1115</v>
      </c>
      <c r="G9">
        <v>1008</v>
      </c>
      <c r="H9">
        <v>242</v>
      </c>
      <c r="Y9">
        <v>245</v>
      </c>
      <c r="Z9">
        <v>386</v>
      </c>
      <c r="AA9">
        <v>133</v>
      </c>
      <c r="AB9">
        <v>111</v>
      </c>
      <c r="AC9">
        <v>0.42420000000000002</v>
      </c>
      <c r="AD9">
        <v>0.42420000000000002</v>
      </c>
      <c r="AE9">
        <v>8</v>
      </c>
      <c r="AF9">
        <v>0.42420000000000002</v>
      </c>
      <c r="AG9">
        <v>0.42420000000000002</v>
      </c>
      <c r="AH9">
        <v>6</v>
      </c>
      <c r="AI9">
        <v>2681</v>
      </c>
      <c r="AJ9">
        <v>2068</v>
      </c>
      <c r="AK9">
        <v>815</v>
      </c>
      <c r="AL9">
        <v>443</v>
      </c>
      <c r="AM9">
        <v>0.42420000000000002</v>
      </c>
      <c r="AN9">
        <v>0.42420000000000002</v>
      </c>
      <c r="AO9">
        <v>37</v>
      </c>
      <c r="AP9">
        <v>0.42420000000000002</v>
      </c>
      <c r="AQ9">
        <v>10</v>
      </c>
      <c r="AR9">
        <v>23</v>
      </c>
      <c r="AS9">
        <v>245</v>
      </c>
      <c r="AT9">
        <v>445</v>
      </c>
      <c r="AU9">
        <v>31</v>
      </c>
      <c r="AV9">
        <v>153</v>
      </c>
      <c r="AW9">
        <v>0.42420000000000002</v>
      </c>
      <c r="AX9">
        <v>0.42420000000000002</v>
      </c>
      <c r="AY9">
        <v>9</v>
      </c>
      <c r="AZ9">
        <v>0.42420000000000002</v>
      </c>
      <c r="BA9">
        <v>0.42420000000000002</v>
      </c>
      <c r="BB9">
        <v>7</v>
      </c>
      <c r="BC9">
        <v>2681</v>
      </c>
      <c r="BD9">
        <v>2449</v>
      </c>
      <c r="BE9">
        <v>219</v>
      </c>
      <c r="BF9">
        <v>646</v>
      </c>
      <c r="BG9">
        <v>6</v>
      </c>
      <c r="BH9">
        <v>0.42420000000000002</v>
      </c>
      <c r="BI9">
        <v>43</v>
      </c>
      <c r="BJ9">
        <v>0.42420000000000002</v>
      </c>
      <c r="BK9">
        <v>7</v>
      </c>
      <c r="BL9">
        <v>25</v>
      </c>
      <c r="BM9">
        <v>37</v>
      </c>
      <c r="BN9">
        <v>216</v>
      </c>
      <c r="BO9">
        <v>397</v>
      </c>
      <c r="BP9">
        <v>192</v>
      </c>
      <c r="BQ9">
        <v>51</v>
      </c>
      <c r="BR9">
        <v>1008</v>
      </c>
      <c r="BS9">
        <v>2448</v>
      </c>
      <c r="BT9">
        <v>2012</v>
      </c>
      <c r="BU9">
        <v>537</v>
      </c>
      <c r="BV9">
        <v>91</v>
      </c>
      <c r="BW9">
        <v>26</v>
      </c>
      <c r="BX9">
        <v>118</v>
      </c>
      <c r="BY9">
        <v>286</v>
      </c>
      <c r="BZ9">
        <v>268</v>
      </c>
      <c r="CA9">
        <v>113</v>
      </c>
      <c r="CB9">
        <v>48</v>
      </c>
      <c r="CC9">
        <v>35</v>
      </c>
      <c r="CD9">
        <v>7404</v>
      </c>
      <c r="CE9">
        <v>825</v>
      </c>
      <c r="CF9">
        <v>2067</v>
      </c>
      <c r="CG9">
        <v>2079</v>
      </c>
      <c r="CH9">
        <v>821</v>
      </c>
      <c r="CI9">
        <v>205</v>
      </c>
      <c r="CJ9">
        <v>59</v>
      </c>
      <c r="CK9">
        <v>41</v>
      </c>
      <c r="CL9">
        <v>37708</v>
      </c>
      <c r="CM9">
        <v>894</v>
      </c>
      <c r="CN9">
        <v>2178</v>
      </c>
      <c r="CO9">
        <v>1482</v>
      </c>
      <c r="CP9">
        <v>342</v>
      </c>
      <c r="CQ9">
        <v>2093</v>
      </c>
    </row>
    <row r="10" spans="1:97" s="1" customFormat="1">
      <c r="A10" s="1" t="s">
        <v>1729</v>
      </c>
      <c r="B10" s="1" t="s">
        <v>322</v>
      </c>
      <c r="C10" s="1">
        <v>36926</v>
      </c>
      <c r="D10" s="1">
        <v>9102</v>
      </c>
      <c r="E10" s="1">
        <v>15528</v>
      </c>
      <c r="F10" s="1">
        <v>4661</v>
      </c>
      <c r="G10" s="1">
        <v>6229</v>
      </c>
      <c r="H10" s="1">
        <v>1089</v>
      </c>
      <c r="I10" s="1">
        <v>2129</v>
      </c>
      <c r="J10" s="1">
        <v>4749</v>
      </c>
      <c r="K10" s="1">
        <v>3857</v>
      </c>
      <c r="L10" s="1">
        <v>5825</v>
      </c>
      <c r="M10" s="1">
        <v>2692</v>
      </c>
      <c r="N10" s="1">
        <v>1057</v>
      </c>
      <c r="O10" s="1">
        <v>579</v>
      </c>
      <c r="P10" s="1">
        <v>348</v>
      </c>
      <c r="Q10" s="1">
        <v>378</v>
      </c>
      <c r="R10" s="1">
        <v>1571</v>
      </c>
      <c r="S10" s="1">
        <v>1869</v>
      </c>
      <c r="T10" s="1">
        <v>4549</v>
      </c>
      <c r="U10" s="1">
        <v>3694</v>
      </c>
      <c r="V10" s="1">
        <v>2286</v>
      </c>
      <c r="W10" s="1">
        <v>1825</v>
      </c>
      <c r="X10" s="1">
        <v>540</v>
      </c>
    </row>
    <row r="11" spans="1:97">
      <c r="A11" t="s">
        <v>1729</v>
      </c>
      <c r="B11" t="s">
        <v>1754</v>
      </c>
      <c r="C11">
        <v>1766</v>
      </c>
      <c r="D11">
        <v>377</v>
      </c>
      <c r="E11">
        <v>873</v>
      </c>
      <c r="F11">
        <v>256</v>
      </c>
      <c r="G11">
        <v>195</v>
      </c>
      <c r="H11">
        <v>41</v>
      </c>
      <c r="I11">
        <v>653</v>
      </c>
      <c r="J11">
        <v>630</v>
      </c>
      <c r="K11">
        <v>282</v>
      </c>
      <c r="L11">
        <v>243</v>
      </c>
      <c r="M11">
        <v>51</v>
      </c>
      <c r="N11">
        <v>17</v>
      </c>
      <c r="O11">
        <v>12</v>
      </c>
      <c r="P11">
        <v>21</v>
      </c>
      <c r="Q11">
        <v>14</v>
      </c>
      <c r="R11">
        <v>25</v>
      </c>
      <c r="S11">
        <v>18</v>
      </c>
      <c r="T11">
        <v>26</v>
      </c>
      <c r="U11">
        <v>11</v>
      </c>
      <c r="V11">
        <v>0.42420000000000002</v>
      </c>
      <c r="W11">
        <v>7</v>
      </c>
      <c r="X11">
        <v>0.42420000000000002</v>
      </c>
      <c r="CM11">
        <v>104</v>
      </c>
      <c r="CN11">
        <v>866</v>
      </c>
      <c r="CO11">
        <v>354</v>
      </c>
      <c r="CP11">
        <v>96</v>
      </c>
      <c r="CQ11">
        <v>346</v>
      </c>
    </row>
    <row r="12" spans="1:97">
      <c r="A12" t="s">
        <v>1729</v>
      </c>
      <c r="B12" t="s">
        <v>1753</v>
      </c>
      <c r="C12">
        <v>7431</v>
      </c>
      <c r="D12">
        <v>1935</v>
      </c>
      <c r="E12">
        <v>3322</v>
      </c>
      <c r="F12">
        <v>860</v>
      </c>
      <c r="G12">
        <v>1064</v>
      </c>
      <c r="H12">
        <v>169</v>
      </c>
      <c r="I12">
        <v>1004</v>
      </c>
      <c r="J12">
        <v>2183</v>
      </c>
      <c r="K12">
        <v>1490</v>
      </c>
      <c r="L12">
        <v>1573</v>
      </c>
      <c r="M12">
        <v>459</v>
      </c>
      <c r="N12">
        <v>139</v>
      </c>
      <c r="O12">
        <v>70</v>
      </c>
      <c r="P12">
        <v>96</v>
      </c>
      <c r="Q12">
        <v>75</v>
      </c>
      <c r="R12">
        <v>235</v>
      </c>
      <c r="S12">
        <v>205</v>
      </c>
      <c r="T12">
        <v>311</v>
      </c>
      <c r="U12">
        <v>113</v>
      </c>
      <c r="V12">
        <v>44</v>
      </c>
      <c r="W12">
        <v>28</v>
      </c>
      <c r="X12">
        <v>29</v>
      </c>
      <c r="CM12">
        <v>1005</v>
      </c>
      <c r="CN12">
        <v>3438</v>
      </c>
      <c r="CO12">
        <v>1097</v>
      </c>
      <c r="CP12">
        <v>227</v>
      </c>
      <c r="CQ12">
        <v>1663</v>
      </c>
    </row>
    <row r="13" spans="1:97">
      <c r="A13" t="s">
        <v>1729</v>
      </c>
      <c r="B13" t="s">
        <v>1752</v>
      </c>
      <c r="C13">
        <v>10715</v>
      </c>
      <c r="D13">
        <v>2548</v>
      </c>
      <c r="E13">
        <v>5155</v>
      </c>
      <c r="F13">
        <v>1206</v>
      </c>
      <c r="G13">
        <v>1444</v>
      </c>
      <c r="H13">
        <v>264</v>
      </c>
      <c r="I13">
        <v>356</v>
      </c>
      <c r="J13">
        <v>1501</v>
      </c>
      <c r="K13">
        <v>1526</v>
      </c>
      <c r="L13">
        <v>2599</v>
      </c>
      <c r="M13">
        <v>1180</v>
      </c>
      <c r="N13">
        <v>404</v>
      </c>
      <c r="O13">
        <v>180</v>
      </c>
      <c r="P13">
        <v>137</v>
      </c>
      <c r="Q13">
        <v>117</v>
      </c>
      <c r="R13">
        <v>493</v>
      </c>
      <c r="S13">
        <v>562</v>
      </c>
      <c r="T13">
        <v>1113</v>
      </c>
      <c r="U13">
        <v>605</v>
      </c>
      <c r="V13">
        <v>249</v>
      </c>
      <c r="W13">
        <v>138</v>
      </c>
      <c r="X13">
        <v>91</v>
      </c>
      <c r="CM13">
        <v>3334</v>
      </c>
      <c r="CN13">
        <v>4077</v>
      </c>
      <c r="CO13">
        <v>1101</v>
      </c>
      <c r="CP13">
        <v>247</v>
      </c>
      <c r="CQ13">
        <v>1957</v>
      </c>
    </row>
    <row r="14" spans="1:97">
      <c r="A14" t="s">
        <v>1729</v>
      </c>
      <c r="B14" t="s">
        <v>1751</v>
      </c>
      <c r="C14">
        <v>7647</v>
      </c>
      <c r="D14">
        <v>1934</v>
      </c>
      <c r="E14">
        <v>2980</v>
      </c>
      <c r="F14">
        <v>999</v>
      </c>
      <c r="G14">
        <v>1423</v>
      </c>
      <c r="H14">
        <v>251</v>
      </c>
      <c r="I14">
        <v>78</v>
      </c>
      <c r="J14">
        <v>324</v>
      </c>
      <c r="K14">
        <v>420</v>
      </c>
      <c r="L14">
        <v>1028</v>
      </c>
      <c r="M14">
        <v>670</v>
      </c>
      <c r="N14">
        <v>297</v>
      </c>
      <c r="O14">
        <v>158</v>
      </c>
      <c r="P14">
        <v>62</v>
      </c>
      <c r="Q14">
        <v>85</v>
      </c>
      <c r="R14">
        <v>427</v>
      </c>
      <c r="S14">
        <v>542</v>
      </c>
      <c r="T14">
        <v>1392</v>
      </c>
      <c r="U14">
        <v>1087</v>
      </c>
      <c r="V14">
        <v>592</v>
      </c>
      <c r="W14">
        <v>366</v>
      </c>
      <c r="X14">
        <v>136</v>
      </c>
      <c r="CM14">
        <v>4743</v>
      </c>
      <c r="CN14">
        <v>1955</v>
      </c>
      <c r="CO14">
        <v>334</v>
      </c>
      <c r="CP14">
        <v>94</v>
      </c>
      <c r="CQ14">
        <v>522</v>
      </c>
    </row>
    <row r="15" spans="1:97">
      <c r="A15" t="s">
        <v>1729</v>
      </c>
      <c r="B15" t="s">
        <v>1750</v>
      </c>
      <c r="C15">
        <v>9367</v>
      </c>
      <c r="D15">
        <v>2308</v>
      </c>
      <c r="E15">
        <v>3198</v>
      </c>
      <c r="F15">
        <v>1340</v>
      </c>
      <c r="G15">
        <v>2103</v>
      </c>
      <c r="H15">
        <v>364</v>
      </c>
      <c r="I15">
        <v>38</v>
      </c>
      <c r="J15">
        <v>110</v>
      </c>
      <c r="K15">
        <v>138</v>
      </c>
      <c r="L15">
        <v>382</v>
      </c>
      <c r="M15">
        <v>331</v>
      </c>
      <c r="N15">
        <v>201</v>
      </c>
      <c r="O15">
        <v>159</v>
      </c>
      <c r="P15">
        <v>33</v>
      </c>
      <c r="Q15">
        <v>86</v>
      </c>
      <c r="R15">
        <v>391</v>
      </c>
      <c r="S15">
        <v>542</v>
      </c>
      <c r="T15">
        <v>1707</v>
      </c>
      <c r="U15">
        <v>1879</v>
      </c>
      <c r="V15">
        <v>1397</v>
      </c>
      <c r="W15">
        <v>1287</v>
      </c>
      <c r="X15">
        <v>282</v>
      </c>
      <c r="CM15">
        <v>7974</v>
      </c>
      <c r="CN15">
        <v>1167</v>
      </c>
      <c r="CO15">
        <v>96</v>
      </c>
      <c r="CP15">
        <v>40</v>
      </c>
      <c r="CQ15">
        <v>90</v>
      </c>
    </row>
    <row r="16" spans="1:97">
      <c r="A16" t="s">
        <v>1715</v>
      </c>
      <c r="B16" s="269" t="s">
        <v>1716</v>
      </c>
      <c r="C16">
        <v>1471</v>
      </c>
      <c r="D16">
        <v>324</v>
      </c>
      <c r="E16">
        <v>739</v>
      </c>
      <c r="F16">
        <v>213</v>
      </c>
      <c r="G16">
        <v>141</v>
      </c>
      <c r="H16">
        <v>33</v>
      </c>
      <c r="I16">
        <v>598</v>
      </c>
      <c r="J16">
        <v>526</v>
      </c>
      <c r="K16">
        <v>238</v>
      </c>
      <c r="L16">
        <v>188</v>
      </c>
      <c r="M16">
        <v>40</v>
      </c>
      <c r="N16">
        <v>12</v>
      </c>
      <c r="O16">
        <v>8</v>
      </c>
      <c r="P16">
        <v>18</v>
      </c>
      <c r="Q16">
        <v>12</v>
      </c>
      <c r="R16">
        <v>18</v>
      </c>
      <c r="S16">
        <v>12</v>
      </c>
      <c r="T16">
        <v>17</v>
      </c>
      <c r="U16">
        <v>6</v>
      </c>
      <c r="V16">
        <v>0.42420000000000002</v>
      </c>
      <c r="W16">
        <v>0.42420000000000002</v>
      </c>
      <c r="X16">
        <v>0.42420000000000002</v>
      </c>
      <c r="Y16">
        <v>8</v>
      </c>
      <c r="Z16">
        <v>28</v>
      </c>
      <c r="AA16">
        <v>14</v>
      </c>
      <c r="AB16">
        <v>16</v>
      </c>
      <c r="AC16">
        <v>0.42420000000000002</v>
      </c>
      <c r="AD16">
        <v>0.42420000000000002</v>
      </c>
      <c r="AE16">
        <v>0.42420000000000002</v>
      </c>
      <c r="AF16">
        <v>0</v>
      </c>
      <c r="AG16">
        <v>0.42420000000000002</v>
      </c>
      <c r="AH16">
        <v>0.42420000000000002</v>
      </c>
      <c r="AI16">
        <v>408</v>
      </c>
      <c r="AJ16">
        <v>521</v>
      </c>
      <c r="AK16">
        <v>262</v>
      </c>
      <c r="AL16">
        <v>179</v>
      </c>
      <c r="AM16">
        <v>0.42420000000000002</v>
      </c>
      <c r="AN16">
        <v>0.42420000000000002</v>
      </c>
      <c r="AO16">
        <v>14</v>
      </c>
      <c r="AP16">
        <v>0.42420000000000002</v>
      </c>
      <c r="AQ16">
        <v>5</v>
      </c>
      <c r="AR16">
        <v>6</v>
      </c>
      <c r="AS16">
        <v>8</v>
      </c>
      <c r="AT16">
        <v>32</v>
      </c>
      <c r="AU16">
        <v>0.42420000000000002</v>
      </c>
      <c r="AV16">
        <v>19</v>
      </c>
      <c r="AW16">
        <v>0.42420000000000002</v>
      </c>
      <c r="AX16">
        <v>0.42420000000000002</v>
      </c>
      <c r="AY16">
        <v>0.42420000000000002</v>
      </c>
      <c r="AZ16">
        <v>0</v>
      </c>
      <c r="BA16">
        <v>0</v>
      </c>
      <c r="BB16">
        <v>0.42420000000000002</v>
      </c>
      <c r="BC16">
        <v>408</v>
      </c>
      <c r="BD16">
        <v>646</v>
      </c>
      <c r="BE16">
        <v>77</v>
      </c>
      <c r="BF16">
        <v>234</v>
      </c>
      <c r="BG16">
        <v>0.42420000000000002</v>
      </c>
      <c r="BH16">
        <v>0.42420000000000002</v>
      </c>
      <c r="BI16">
        <v>19</v>
      </c>
      <c r="BJ16">
        <v>0.42420000000000002</v>
      </c>
      <c r="BK16">
        <v>0.42420000000000002</v>
      </c>
      <c r="BL16">
        <v>7</v>
      </c>
      <c r="CM16">
        <v>67</v>
      </c>
      <c r="CN16">
        <v>728</v>
      </c>
      <c r="CO16">
        <v>283</v>
      </c>
      <c r="CP16">
        <v>83</v>
      </c>
      <c r="CQ16">
        <v>309</v>
      </c>
    </row>
    <row r="17" spans="1:97">
      <c r="A17" t="s">
        <v>1715</v>
      </c>
      <c r="B17" s="269" t="s">
        <v>1717</v>
      </c>
      <c r="C17">
        <v>5731</v>
      </c>
      <c r="D17">
        <v>1443</v>
      </c>
      <c r="E17">
        <v>2916</v>
      </c>
      <c r="F17">
        <v>617</v>
      </c>
      <c r="G17">
        <v>611</v>
      </c>
      <c r="H17">
        <v>85</v>
      </c>
      <c r="I17">
        <v>1002</v>
      </c>
      <c r="J17">
        <v>1970</v>
      </c>
      <c r="K17">
        <v>1189</v>
      </c>
      <c r="L17">
        <v>1137</v>
      </c>
      <c r="M17">
        <v>265</v>
      </c>
      <c r="N17">
        <v>67</v>
      </c>
      <c r="O17">
        <v>32</v>
      </c>
      <c r="P17">
        <v>76</v>
      </c>
      <c r="Q17">
        <v>46</v>
      </c>
      <c r="R17">
        <v>131</v>
      </c>
      <c r="S17">
        <v>105</v>
      </c>
      <c r="T17">
        <v>136</v>
      </c>
      <c r="U17">
        <v>45</v>
      </c>
      <c r="V17">
        <v>17</v>
      </c>
      <c r="W17">
        <v>14</v>
      </c>
      <c r="X17">
        <v>13</v>
      </c>
      <c r="Y17">
        <v>54</v>
      </c>
      <c r="Z17">
        <v>223</v>
      </c>
      <c r="AA17">
        <v>99</v>
      </c>
      <c r="AB17">
        <v>90</v>
      </c>
      <c r="AC17">
        <v>0.42420000000000002</v>
      </c>
      <c r="AD17">
        <v>0.42420000000000002</v>
      </c>
      <c r="AE17">
        <v>10</v>
      </c>
      <c r="AF17">
        <v>0.42420000000000002</v>
      </c>
      <c r="AG17">
        <v>0.42420000000000002</v>
      </c>
      <c r="AH17">
        <v>0.42420000000000002</v>
      </c>
      <c r="AI17">
        <v>1560</v>
      </c>
      <c r="AJ17">
        <v>2165</v>
      </c>
      <c r="AK17">
        <v>948</v>
      </c>
      <c r="AL17">
        <v>487</v>
      </c>
      <c r="AM17">
        <v>0.42420000000000002</v>
      </c>
      <c r="AN17">
        <v>0.42420000000000002</v>
      </c>
      <c r="AO17">
        <v>39</v>
      </c>
      <c r="AP17">
        <v>0.42420000000000002</v>
      </c>
      <c r="AQ17">
        <v>10</v>
      </c>
      <c r="AR17">
        <v>22</v>
      </c>
      <c r="AS17">
        <v>54</v>
      </c>
      <c r="AT17">
        <v>255</v>
      </c>
      <c r="AU17">
        <v>30</v>
      </c>
      <c r="AV17">
        <v>112</v>
      </c>
      <c r="AW17">
        <v>0.42420000000000002</v>
      </c>
      <c r="AX17">
        <v>0.42420000000000002</v>
      </c>
      <c r="AY17">
        <v>23</v>
      </c>
      <c r="AZ17">
        <v>0.42420000000000002</v>
      </c>
      <c r="BA17">
        <v>0.42420000000000002</v>
      </c>
      <c r="BB17">
        <v>0.42420000000000002</v>
      </c>
      <c r="BC17">
        <v>1560</v>
      </c>
      <c r="BD17">
        <v>2669</v>
      </c>
      <c r="BE17">
        <v>227</v>
      </c>
      <c r="BF17">
        <v>669</v>
      </c>
      <c r="BG17">
        <v>15</v>
      </c>
      <c r="BH17">
        <v>0.42420000000000002</v>
      </c>
      <c r="BI17">
        <v>63</v>
      </c>
      <c r="BJ17">
        <v>0.42420000000000002</v>
      </c>
      <c r="BK17">
        <v>5</v>
      </c>
      <c r="BL17">
        <v>24</v>
      </c>
      <c r="CM17">
        <v>486</v>
      </c>
      <c r="CN17">
        <v>2333</v>
      </c>
      <c r="CO17">
        <v>953</v>
      </c>
      <c r="CP17">
        <v>221</v>
      </c>
      <c r="CQ17">
        <v>1739</v>
      </c>
    </row>
    <row r="18" spans="1:97">
      <c r="A18" t="s">
        <v>1715</v>
      </c>
      <c r="B18" s="269" t="s">
        <v>1718</v>
      </c>
      <c r="C18">
        <v>8429</v>
      </c>
      <c r="D18">
        <v>2019</v>
      </c>
      <c r="E18">
        <v>4202</v>
      </c>
      <c r="F18">
        <v>916</v>
      </c>
      <c r="G18">
        <v>1069</v>
      </c>
      <c r="H18">
        <v>148</v>
      </c>
      <c r="I18">
        <v>362</v>
      </c>
      <c r="J18">
        <v>1580</v>
      </c>
      <c r="K18">
        <v>1559</v>
      </c>
      <c r="L18">
        <v>2295</v>
      </c>
      <c r="M18">
        <v>839</v>
      </c>
      <c r="N18">
        <v>245</v>
      </c>
      <c r="O18">
        <v>91</v>
      </c>
      <c r="P18">
        <v>119</v>
      </c>
      <c r="Q18">
        <v>97</v>
      </c>
      <c r="R18">
        <v>355</v>
      </c>
      <c r="S18">
        <v>366</v>
      </c>
      <c r="T18">
        <v>607</v>
      </c>
      <c r="U18">
        <v>244</v>
      </c>
      <c r="V18">
        <v>90</v>
      </c>
      <c r="W18">
        <v>50</v>
      </c>
      <c r="X18">
        <v>44</v>
      </c>
      <c r="Y18">
        <v>163</v>
      </c>
      <c r="Z18">
        <v>825</v>
      </c>
      <c r="AA18">
        <v>360</v>
      </c>
      <c r="AB18">
        <v>386</v>
      </c>
      <c r="AC18">
        <v>0.42420000000000002</v>
      </c>
      <c r="AD18">
        <v>0.42420000000000002</v>
      </c>
      <c r="AE18">
        <v>37</v>
      </c>
      <c r="AF18">
        <v>0.42420000000000002</v>
      </c>
      <c r="AG18">
        <v>9</v>
      </c>
      <c r="AH18">
        <v>14</v>
      </c>
      <c r="AI18">
        <v>1612</v>
      </c>
      <c r="AJ18">
        <v>2894</v>
      </c>
      <c r="AK18">
        <v>1192</v>
      </c>
      <c r="AL18">
        <v>794</v>
      </c>
      <c r="AM18">
        <v>0.42420000000000002</v>
      </c>
      <c r="AN18">
        <v>0.42420000000000002</v>
      </c>
      <c r="AO18">
        <v>64</v>
      </c>
      <c r="AP18">
        <v>0.42420000000000002</v>
      </c>
      <c r="AQ18">
        <v>22</v>
      </c>
      <c r="AR18">
        <v>34</v>
      </c>
      <c r="AS18">
        <v>163</v>
      </c>
      <c r="AT18">
        <v>954</v>
      </c>
      <c r="AU18">
        <v>96</v>
      </c>
      <c r="AV18">
        <v>475</v>
      </c>
      <c r="AW18">
        <v>16</v>
      </c>
      <c r="AX18">
        <v>0.42420000000000002</v>
      </c>
      <c r="AY18">
        <v>75</v>
      </c>
      <c r="AZ18">
        <v>0.42420000000000002</v>
      </c>
      <c r="BA18">
        <v>0.42420000000000002</v>
      </c>
      <c r="BB18">
        <v>13</v>
      </c>
      <c r="BC18">
        <v>1612</v>
      </c>
      <c r="BD18">
        <v>3499</v>
      </c>
      <c r="BE18">
        <v>263</v>
      </c>
      <c r="BF18">
        <v>1076</v>
      </c>
      <c r="BG18">
        <v>11</v>
      </c>
      <c r="BH18">
        <v>0.42420000000000002</v>
      </c>
      <c r="BI18">
        <v>103</v>
      </c>
      <c r="BJ18">
        <v>0.42420000000000002</v>
      </c>
      <c r="BK18">
        <v>8</v>
      </c>
      <c r="BL18">
        <v>38</v>
      </c>
      <c r="CM18">
        <v>1802</v>
      </c>
      <c r="CN18">
        <v>3532</v>
      </c>
      <c r="CO18">
        <v>1055</v>
      </c>
      <c r="CP18">
        <v>226</v>
      </c>
      <c r="CQ18">
        <v>1814</v>
      </c>
    </row>
    <row r="19" spans="1:97">
      <c r="A19" t="s">
        <v>1715</v>
      </c>
      <c r="B19" s="269" t="s">
        <v>1719</v>
      </c>
      <c r="C19">
        <v>6310</v>
      </c>
      <c r="D19">
        <v>1712</v>
      </c>
      <c r="E19">
        <v>2678</v>
      </c>
      <c r="F19">
        <v>749</v>
      </c>
      <c r="G19">
        <v>932</v>
      </c>
      <c r="H19">
        <v>178</v>
      </c>
      <c r="I19">
        <v>99</v>
      </c>
      <c r="J19">
        <v>442</v>
      </c>
      <c r="K19">
        <v>575</v>
      </c>
      <c r="L19">
        <v>1341</v>
      </c>
      <c r="M19">
        <v>785</v>
      </c>
      <c r="N19">
        <v>300</v>
      </c>
      <c r="O19">
        <v>127</v>
      </c>
      <c r="P19">
        <v>70</v>
      </c>
      <c r="Q19">
        <v>90</v>
      </c>
      <c r="R19">
        <v>411</v>
      </c>
      <c r="S19">
        <v>465</v>
      </c>
      <c r="T19">
        <v>937</v>
      </c>
      <c r="U19">
        <v>513</v>
      </c>
      <c r="V19">
        <v>209</v>
      </c>
      <c r="W19">
        <v>117</v>
      </c>
      <c r="X19">
        <v>78</v>
      </c>
      <c r="Y19">
        <v>176</v>
      </c>
      <c r="Z19">
        <v>1300</v>
      </c>
      <c r="AA19">
        <v>461</v>
      </c>
      <c r="AB19">
        <v>732</v>
      </c>
      <c r="AC19">
        <v>5</v>
      </c>
      <c r="AD19">
        <v>0.42420000000000002</v>
      </c>
      <c r="AE19">
        <v>75</v>
      </c>
      <c r="AF19">
        <v>0.42420000000000002</v>
      </c>
      <c r="AG19">
        <v>20</v>
      </c>
      <c r="AH19">
        <v>34</v>
      </c>
      <c r="AI19">
        <v>580</v>
      </c>
      <c r="AJ19">
        <v>1589</v>
      </c>
      <c r="AK19">
        <v>615</v>
      </c>
      <c r="AL19">
        <v>599</v>
      </c>
      <c r="AM19">
        <v>0.42420000000000002</v>
      </c>
      <c r="AN19">
        <v>0.42420000000000002</v>
      </c>
      <c r="AO19">
        <v>62</v>
      </c>
      <c r="AP19">
        <v>0.42420000000000002</v>
      </c>
      <c r="AQ19">
        <v>16</v>
      </c>
      <c r="AR19">
        <v>31</v>
      </c>
      <c r="AS19">
        <v>176</v>
      </c>
      <c r="AT19">
        <v>1458</v>
      </c>
      <c r="AU19">
        <v>122</v>
      </c>
      <c r="AV19">
        <v>854</v>
      </c>
      <c r="AW19">
        <v>20</v>
      </c>
      <c r="AX19">
        <v>0.42420000000000002</v>
      </c>
      <c r="AY19">
        <v>135</v>
      </c>
      <c r="AZ19">
        <v>0.42420000000000002</v>
      </c>
      <c r="BA19">
        <v>0.42420000000000002</v>
      </c>
      <c r="BB19">
        <v>34</v>
      </c>
      <c r="BC19">
        <v>580</v>
      </c>
      <c r="BD19">
        <v>1891</v>
      </c>
      <c r="BE19">
        <v>123</v>
      </c>
      <c r="BF19">
        <v>756</v>
      </c>
      <c r="BG19">
        <v>6</v>
      </c>
      <c r="BH19">
        <v>0.42420000000000002</v>
      </c>
      <c r="BI19">
        <v>97</v>
      </c>
      <c r="BJ19">
        <v>0.42420000000000002</v>
      </c>
      <c r="BK19">
        <v>0.42420000000000002</v>
      </c>
      <c r="BL19">
        <v>34</v>
      </c>
      <c r="CM19">
        <v>2809</v>
      </c>
      <c r="CN19">
        <v>2390</v>
      </c>
      <c r="CO19">
        <v>449</v>
      </c>
      <c r="CP19">
        <v>104</v>
      </c>
      <c r="CQ19">
        <v>558</v>
      </c>
    </row>
    <row r="20" spans="1:97">
      <c r="A20" t="s">
        <v>1715</v>
      </c>
      <c r="B20" s="269" t="s">
        <v>1720</v>
      </c>
      <c r="C20">
        <v>4725</v>
      </c>
      <c r="D20">
        <v>1298</v>
      </c>
      <c r="E20">
        <v>1775</v>
      </c>
      <c r="F20">
        <v>640</v>
      </c>
      <c r="G20">
        <v>829</v>
      </c>
      <c r="H20">
        <v>141</v>
      </c>
      <c r="I20">
        <v>32</v>
      </c>
      <c r="J20">
        <v>141</v>
      </c>
      <c r="K20">
        <v>180</v>
      </c>
      <c r="L20">
        <v>499</v>
      </c>
      <c r="M20">
        <v>401</v>
      </c>
      <c r="N20">
        <v>193</v>
      </c>
      <c r="O20">
        <v>110</v>
      </c>
      <c r="P20">
        <v>33</v>
      </c>
      <c r="Q20">
        <v>67</v>
      </c>
      <c r="R20">
        <v>300</v>
      </c>
      <c r="S20">
        <v>385</v>
      </c>
      <c r="T20">
        <v>983</v>
      </c>
      <c r="U20">
        <v>712</v>
      </c>
      <c r="V20">
        <v>356</v>
      </c>
      <c r="W20">
        <v>203</v>
      </c>
      <c r="X20">
        <v>94</v>
      </c>
      <c r="Y20">
        <v>137</v>
      </c>
      <c r="Z20">
        <v>1553</v>
      </c>
      <c r="AA20">
        <v>428</v>
      </c>
      <c r="AB20">
        <v>859</v>
      </c>
      <c r="AC20">
        <v>0.42420000000000002</v>
      </c>
      <c r="AD20">
        <v>0.42420000000000002</v>
      </c>
      <c r="AE20">
        <v>95</v>
      </c>
      <c r="AF20">
        <v>0.42420000000000002</v>
      </c>
      <c r="AG20">
        <v>39</v>
      </c>
      <c r="AH20">
        <v>64</v>
      </c>
      <c r="AI20">
        <v>158</v>
      </c>
      <c r="AJ20">
        <v>725</v>
      </c>
      <c r="AK20">
        <v>228</v>
      </c>
      <c r="AL20">
        <v>348</v>
      </c>
      <c r="AM20">
        <v>0.42420000000000002</v>
      </c>
      <c r="AN20">
        <v>0.42420000000000002</v>
      </c>
      <c r="AO20">
        <v>43</v>
      </c>
      <c r="AP20">
        <v>0.42420000000000002</v>
      </c>
      <c r="AQ20">
        <v>11</v>
      </c>
      <c r="AR20">
        <v>17</v>
      </c>
      <c r="AS20">
        <v>137</v>
      </c>
      <c r="AT20">
        <v>1705</v>
      </c>
      <c r="AU20">
        <v>124</v>
      </c>
      <c r="AV20">
        <v>963</v>
      </c>
      <c r="AW20">
        <v>13</v>
      </c>
      <c r="AX20">
        <v>6</v>
      </c>
      <c r="AY20">
        <v>165</v>
      </c>
      <c r="AZ20">
        <v>0.42420000000000002</v>
      </c>
      <c r="BA20">
        <v>0.42420000000000002</v>
      </c>
      <c r="BB20">
        <v>64</v>
      </c>
      <c r="BC20">
        <v>158</v>
      </c>
      <c r="BD20">
        <v>822</v>
      </c>
      <c r="BE20">
        <v>54</v>
      </c>
      <c r="BF20">
        <v>409</v>
      </c>
      <c r="BG20">
        <v>0.42420000000000002</v>
      </c>
      <c r="BH20">
        <v>0.42420000000000002</v>
      </c>
      <c r="BI20">
        <v>62</v>
      </c>
      <c r="BJ20">
        <v>0.42420000000000002</v>
      </c>
      <c r="BK20">
        <v>0.42420000000000002</v>
      </c>
      <c r="BL20">
        <v>19</v>
      </c>
      <c r="CM20">
        <v>3190</v>
      </c>
      <c r="CN20">
        <v>1246</v>
      </c>
      <c r="CO20">
        <v>143</v>
      </c>
      <c r="CP20">
        <v>34</v>
      </c>
      <c r="CQ20">
        <v>112</v>
      </c>
    </row>
    <row r="21" spans="1:97">
      <c r="A21" t="s">
        <v>1715</v>
      </c>
      <c r="B21" s="269" t="s">
        <v>1721</v>
      </c>
      <c r="C21">
        <v>4531</v>
      </c>
      <c r="D21">
        <v>1062</v>
      </c>
      <c r="E21">
        <v>1502</v>
      </c>
      <c r="F21">
        <v>670</v>
      </c>
      <c r="G21">
        <v>1105</v>
      </c>
      <c r="H21">
        <v>161</v>
      </c>
      <c r="I21">
        <v>21</v>
      </c>
      <c r="J21">
        <v>61</v>
      </c>
      <c r="K21">
        <v>78</v>
      </c>
      <c r="L21">
        <v>234</v>
      </c>
      <c r="M21">
        <v>215</v>
      </c>
      <c r="N21">
        <v>125</v>
      </c>
      <c r="O21">
        <v>92</v>
      </c>
      <c r="P21">
        <v>19</v>
      </c>
      <c r="Q21">
        <v>42</v>
      </c>
      <c r="R21">
        <v>231</v>
      </c>
      <c r="S21">
        <v>312</v>
      </c>
      <c r="T21">
        <v>965</v>
      </c>
      <c r="U21">
        <v>931</v>
      </c>
      <c r="V21">
        <v>574</v>
      </c>
      <c r="W21">
        <v>366</v>
      </c>
      <c r="X21">
        <v>111</v>
      </c>
      <c r="Y21">
        <v>149</v>
      </c>
      <c r="Z21">
        <v>1862</v>
      </c>
      <c r="AA21">
        <v>376</v>
      </c>
      <c r="AB21">
        <v>1017</v>
      </c>
      <c r="AC21">
        <v>0.42420000000000002</v>
      </c>
      <c r="AD21">
        <v>0.42420000000000002</v>
      </c>
      <c r="AE21">
        <v>112</v>
      </c>
      <c r="AF21">
        <v>0.42420000000000002</v>
      </c>
      <c r="AG21">
        <v>57</v>
      </c>
      <c r="AH21">
        <v>116</v>
      </c>
      <c r="AI21">
        <v>60</v>
      </c>
      <c r="AJ21">
        <v>407</v>
      </c>
      <c r="AK21">
        <v>108</v>
      </c>
      <c r="AL21">
        <v>207</v>
      </c>
      <c r="AM21">
        <v>0.42420000000000002</v>
      </c>
      <c r="AN21">
        <v>0.42420000000000002</v>
      </c>
      <c r="AO21">
        <v>21</v>
      </c>
      <c r="AP21">
        <v>0.42420000000000002</v>
      </c>
      <c r="AQ21">
        <v>7</v>
      </c>
      <c r="AR21">
        <v>16</v>
      </c>
      <c r="AS21">
        <v>149</v>
      </c>
      <c r="AT21">
        <v>1991</v>
      </c>
      <c r="AU21">
        <v>121</v>
      </c>
      <c r="AV21">
        <v>1110</v>
      </c>
      <c r="AW21">
        <v>11</v>
      </c>
      <c r="AX21">
        <v>5</v>
      </c>
      <c r="AY21">
        <v>186</v>
      </c>
      <c r="AZ21">
        <v>0.42420000000000002</v>
      </c>
      <c r="BA21">
        <v>6</v>
      </c>
      <c r="BB21">
        <v>117</v>
      </c>
      <c r="BC21">
        <v>60</v>
      </c>
      <c r="BD21">
        <v>450</v>
      </c>
      <c r="BE21">
        <v>24</v>
      </c>
      <c r="BF21">
        <v>235</v>
      </c>
      <c r="BG21">
        <v>0.42420000000000002</v>
      </c>
      <c r="BH21">
        <v>0.42420000000000002</v>
      </c>
      <c r="BI21">
        <v>36</v>
      </c>
      <c r="BJ21">
        <v>0.42420000000000002</v>
      </c>
      <c r="BK21">
        <v>0.42420000000000002</v>
      </c>
      <c r="BL21">
        <v>17</v>
      </c>
      <c r="CM21">
        <v>3704</v>
      </c>
      <c r="CN21">
        <v>721</v>
      </c>
      <c r="CO21">
        <v>57</v>
      </c>
      <c r="CP21">
        <v>19</v>
      </c>
      <c r="CQ21">
        <v>30</v>
      </c>
    </row>
    <row r="22" spans="1:97">
      <c r="A22" t="s">
        <v>1715</v>
      </c>
      <c r="B22" s="269" t="s">
        <v>1722</v>
      </c>
      <c r="C22">
        <v>5730</v>
      </c>
      <c r="D22">
        <v>1246</v>
      </c>
      <c r="E22">
        <v>1716</v>
      </c>
      <c r="F22">
        <v>857</v>
      </c>
      <c r="G22">
        <v>1543</v>
      </c>
      <c r="H22">
        <v>343</v>
      </c>
      <c r="I22">
        <v>13</v>
      </c>
      <c r="J22">
        <v>28</v>
      </c>
      <c r="K22">
        <v>38</v>
      </c>
      <c r="L22">
        <v>131</v>
      </c>
      <c r="M22">
        <v>147</v>
      </c>
      <c r="N22">
        <v>115</v>
      </c>
      <c r="O22">
        <v>120</v>
      </c>
      <c r="P22">
        <v>14</v>
      </c>
      <c r="Q22">
        <v>24</v>
      </c>
      <c r="R22">
        <v>125</v>
      </c>
      <c r="S22">
        <v>224</v>
      </c>
      <c r="T22">
        <v>905</v>
      </c>
      <c r="U22">
        <v>1243</v>
      </c>
      <c r="V22">
        <v>1039</v>
      </c>
      <c r="W22">
        <v>1072</v>
      </c>
      <c r="X22">
        <v>200</v>
      </c>
      <c r="Y22">
        <v>176</v>
      </c>
      <c r="Z22">
        <v>2399</v>
      </c>
      <c r="AA22">
        <v>367</v>
      </c>
      <c r="AB22">
        <v>1459</v>
      </c>
      <c r="AC22">
        <v>0.42420000000000002</v>
      </c>
      <c r="AD22">
        <v>0.42420000000000002</v>
      </c>
      <c r="AE22">
        <v>256</v>
      </c>
      <c r="AF22">
        <v>9</v>
      </c>
      <c r="AG22">
        <v>122</v>
      </c>
      <c r="AH22">
        <v>304</v>
      </c>
      <c r="AI22">
        <v>43</v>
      </c>
      <c r="AJ22">
        <v>304</v>
      </c>
      <c r="AK22">
        <v>69</v>
      </c>
      <c r="AL22">
        <v>160</v>
      </c>
      <c r="AM22">
        <v>0.42420000000000002</v>
      </c>
      <c r="AN22">
        <v>0</v>
      </c>
      <c r="AO22">
        <v>23</v>
      </c>
      <c r="AP22">
        <v>0.42420000000000002</v>
      </c>
      <c r="AQ22">
        <v>7</v>
      </c>
      <c r="AR22">
        <v>19</v>
      </c>
      <c r="AS22">
        <v>176</v>
      </c>
      <c r="AT22">
        <v>2538</v>
      </c>
      <c r="AU22">
        <v>120</v>
      </c>
      <c r="AV22">
        <v>1575</v>
      </c>
      <c r="AW22">
        <v>8</v>
      </c>
      <c r="AX22">
        <v>0.42420000000000002</v>
      </c>
      <c r="AY22">
        <v>351</v>
      </c>
      <c r="AZ22">
        <v>11</v>
      </c>
      <c r="BA22">
        <v>12</v>
      </c>
      <c r="BB22">
        <v>303</v>
      </c>
      <c r="BC22">
        <v>43</v>
      </c>
      <c r="BD22">
        <v>331</v>
      </c>
      <c r="BE22">
        <v>16</v>
      </c>
      <c r="BF22">
        <v>180</v>
      </c>
      <c r="BG22">
        <v>0.42420000000000002</v>
      </c>
      <c r="BH22">
        <v>0.42420000000000002</v>
      </c>
      <c r="BI22">
        <v>34</v>
      </c>
      <c r="BJ22">
        <v>0.42420000000000002</v>
      </c>
      <c r="BK22">
        <v>0.42420000000000002</v>
      </c>
      <c r="BL22">
        <v>19</v>
      </c>
      <c r="CM22">
        <v>5102</v>
      </c>
      <c r="CN22">
        <v>553</v>
      </c>
      <c r="CO22">
        <v>41</v>
      </c>
      <c r="CP22">
        <v>16</v>
      </c>
      <c r="CQ22">
        <v>18</v>
      </c>
    </row>
    <row r="23" spans="1:97" s="1" customFormat="1">
      <c r="A23" s="1" t="s">
        <v>1666</v>
      </c>
      <c r="B23" s="1" t="s">
        <v>1667</v>
      </c>
      <c r="C23" s="1">
        <v>14745</v>
      </c>
      <c r="D23" s="1">
        <v>3677</v>
      </c>
      <c r="E23" s="1">
        <v>5021</v>
      </c>
      <c r="F23" s="1">
        <v>2057</v>
      </c>
      <c r="G23" s="1">
        <v>3321</v>
      </c>
      <c r="H23" s="1">
        <v>551</v>
      </c>
      <c r="BM23" s="1">
        <v>33</v>
      </c>
      <c r="BN23" s="1">
        <v>326</v>
      </c>
      <c r="BO23" s="1">
        <v>1472</v>
      </c>
      <c r="BP23" s="1">
        <v>3477</v>
      </c>
      <c r="BQ23" s="1">
        <v>7013</v>
      </c>
      <c r="BR23" s="1">
        <v>62</v>
      </c>
      <c r="BS23" s="1">
        <v>356</v>
      </c>
      <c r="BT23" s="1">
        <v>590</v>
      </c>
      <c r="BU23" s="1">
        <v>650</v>
      </c>
      <c r="BV23" s="1">
        <v>764</v>
      </c>
      <c r="BW23" s="1">
        <v>17</v>
      </c>
      <c r="BX23" s="1">
        <v>134</v>
      </c>
      <c r="BY23" s="1">
        <v>630</v>
      </c>
      <c r="BZ23" s="1">
        <v>1515</v>
      </c>
      <c r="CA23" s="1">
        <v>2364</v>
      </c>
      <c r="CB23" s="1">
        <v>3152</v>
      </c>
      <c r="CC23" s="1">
        <v>4510</v>
      </c>
      <c r="CD23" s="1">
        <v>159593</v>
      </c>
      <c r="CE23" s="1">
        <v>49</v>
      </c>
      <c r="CF23" s="1">
        <v>218</v>
      </c>
      <c r="CG23" s="1">
        <v>428</v>
      </c>
      <c r="CH23" s="1">
        <v>482</v>
      </c>
      <c r="CI23" s="1">
        <v>460</v>
      </c>
      <c r="CJ23" s="1">
        <v>412</v>
      </c>
      <c r="CK23" s="1">
        <v>374</v>
      </c>
      <c r="CL23" s="1">
        <v>24425</v>
      </c>
    </row>
    <row r="24" spans="1:97">
      <c r="A24" t="s">
        <v>1666</v>
      </c>
      <c r="B24" s="228" t="s">
        <v>1668</v>
      </c>
      <c r="C24">
        <v>10167</v>
      </c>
      <c r="D24">
        <v>2565</v>
      </c>
      <c r="E24">
        <v>3545</v>
      </c>
      <c r="F24">
        <v>1358</v>
      </c>
      <c r="G24">
        <v>2199</v>
      </c>
      <c r="H24">
        <v>421</v>
      </c>
      <c r="BM24">
        <v>27</v>
      </c>
      <c r="BN24">
        <v>246</v>
      </c>
      <c r="BO24">
        <v>1024</v>
      </c>
      <c r="BP24">
        <v>2240</v>
      </c>
      <c r="BQ24">
        <v>5152</v>
      </c>
      <c r="BR24">
        <v>41</v>
      </c>
      <c r="BS24">
        <v>251</v>
      </c>
      <c r="BT24">
        <v>387</v>
      </c>
      <c r="BU24">
        <v>351</v>
      </c>
      <c r="BV24">
        <v>447</v>
      </c>
      <c r="BW24">
        <v>13</v>
      </c>
      <c r="BX24">
        <v>98</v>
      </c>
      <c r="BY24">
        <v>429</v>
      </c>
      <c r="BZ24">
        <v>1008</v>
      </c>
      <c r="CA24">
        <v>1504</v>
      </c>
      <c r="CB24">
        <v>2093</v>
      </c>
      <c r="CC24">
        <v>3543</v>
      </c>
      <c r="CD24">
        <v>115560</v>
      </c>
      <c r="CE24">
        <v>33</v>
      </c>
      <c r="CF24">
        <v>141</v>
      </c>
      <c r="CG24">
        <v>291</v>
      </c>
      <c r="CH24">
        <v>302</v>
      </c>
      <c r="CI24">
        <v>253</v>
      </c>
      <c r="CJ24">
        <v>225</v>
      </c>
      <c r="CK24">
        <v>232</v>
      </c>
      <c r="CL24">
        <v>14721</v>
      </c>
      <c r="CR24">
        <v>8689</v>
      </c>
      <c r="CS24">
        <v>1478</v>
      </c>
    </row>
    <row r="25" spans="1:97">
      <c r="A25" t="s">
        <v>1666</v>
      </c>
      <c r="B25" s="228" t="s">
        <v>1669</v>
      </c>
      <c r="C25">
        <v>2356</v>
      </c>
      <c r="D25">
        <v>658</v>
      </c>
      <c r="E25">
        <v>627</v>
      </c>
      <c r="F25">
        <v>320</v>
      </c>
      <c r="G25">
        <v>649</v>
      </c>
      <c r="H25">
        <v>83</v>
      </c>
      <c r="BM25">
        <v>0.42420000000000002</v>
      </c>
      <c r="BN25">
        <v>50</v>
      </c>
      <c r="BO25">
        <v>241</v>
      </c>
      <c r="BP25">
        <v>602</v>
      </c>
      <c r="BQ25">
        <v>959</v>
      </c>
      <c r="BR25">
        <v>10</v>
      </c>
      <c r="BS25">
        <v>58</v>
      </c>
      <c r="BT25">
        <v>115</v>
      </c>
      <c r="BU25">
        <v>155</v>
      </c>
      <c r="BV25">
        <v>164</v>
      </c>
      <c r="BW25">
        <v>0.42420000000000002</v>
      </c>
      <c r="BX25">
        <v>21</v>
      </c>
      <c r="BY25">
        <v>110</v>
      </c>
      <c r="BZ25">
        <v>251</v>
      </c>
      <c r="CA25">
        <v>416</v>
      </c>
      <c r="CB25">
        <v>525</v>
      </c>
      <c r="CC25">
        <v>530</v>
      </c>
      <c r="CD25">
        <v>22657</v>
      </c>
      <c r="CE25">
        <v>7</v>
      </c>
      <c r="CF25">
        <v>39</v>
      </c>
      <c r="CG25">
        <v>77</v>
      </c>
      <c r="CH25">
        <v>94</v>
      </c>
      <c r="CI25">
        <v>107</v>
      </c>
      <c r="CJ25">
        <v>102</v>
      </c>
      <c r="CK25">
        <v>77</v>
      </c>
      <c r="CL25">
        <v>5191</v>
      </c>
      <c r="CR25">
        <v>1854</v>
      </c>
      <c r="CS25">
        <v>502</v>
      </c>
    </row>
    <row r="26" spans="1:97">
      <c r="A26" t="s">
        <v>1666</v>
      </c>
      <c r="B26" s="228" t="s">
        <v>1670</v>
      </c>
      <c r="C26">
        <v>2221</v>
      </c>
      <c r="D26">
        <v>453</v>
      </c>
      <c r="E26">
        <v>849</v>
      </c>
      <c r="F26">
        <v>379</v>
      </c>
      <c r="G26">
        <v>473</v>
      </c>
      <c r="H26">
        <v>47</v>
      </c>
      <c r="BM26">
        <v>0.42420000000000002</v>
      </c>
      <c r="BN26">
        <v>30</v>
      </c>
      <c r="BO26">
        <v>207</v>
      </c>
      <c r="BP26">
        <v>635</v>
      </c>
      <c r="BQ26">
        <v>903</v>
      </c>
      <c r="BR26">
        <v>10</v>
      </c>
      <c r="BS26">
        <v>47</v>
      </c>
      <c r="BT26">
        <v>88</v>
      </c>
      <c r="BU26">
        <v>143</v>
      </c>
      <c r="BV26">
        <v>154</v>
      </c>
      <c r="BW26">
        <v>0.42420000000000002</v>
      </c>
      <c r="BX26">
        <v>15</v>
      </c>
      <c r="BY26">
        <v>91</v>
      </c>
      <c r="BZ26">
        <v>256</v>
      </c>
      <c r="CA26">
        <v>443</v>
      </c>
      <c r="CB26">
        <v>534</v>
      </c>
      <c r="CC26">
        <v>438</v>
      </c>
      <c r="CD26">
        <v>21375</v>
      </c>
      <c r="CE26">
        <v>8</v>
      </c>
      <c r="CF26">
        <v>38</v>
      </c>
      <c r="CG26">
        <v>60</v>
      </c>
      <c r="CH26">
        <v>87</v>
      </c>
      <c r="CI26">
        <v>101</v>
      </c>
      <c r="CJ26">
        <v>85</v>
      </c>
      <c r="CK26">
        <v>64</v>
      </c>
      <c r="CL26">
        <v>4513</v>
      </c>
      <c r="CR26">
        <v>1779</v>
      </c>
      <c r="CS26">
        <v>443</v>
      </c>
    </row>
    <row r="27" spans="1:97" s="1" customFormat="1">
      <c r="A27" s="1" t="s">
        <v>1666</v>
      </c>
      <c r="B27" s="1" t="s">
        <v>1671</v>
      </c>
      <c r="C27" s="1">
        <v>22182</v>
      </c>
      <c r="D27" s="1">
        <v>5426</v>
      </c>
      <c r="E27" s="1">
        <v>10507</v>
      </c>
      <c r="F27" s="1">
        <v>2605</v>
      </c>
      <c r="G27" s="1">
        <v>2907</v>
      </c>
      <c r="H27" s="1">
        <v>537</v>
      </c>
      <c r="BM27" s="1">
        <v>70</v>
      </c>
      <c r="BN27" s="1">
        <v>679</v>
      </c>
      <c r="BO27" s="1">
        <v>1862</v>
      </c>
      <c r="BP27" s="1">
        <v>1266</v>
      </c>
      <c r="BQ27" s="1">
        <v>961</v>
      </c>
      <c r="BR27" s="1">
        <v>1601</v>
      </c>
      <c r="BS27" s="1">
        <v>6070</v>
      </c>
      <c r="BT27" s="1">
        <v>6791</v>
      </c>
      <c r="BU27" s="1">
        <v>2255</v>
      </c>
      <c r="BV27" s="1">
        <v>629</v>
      </c>
      <c r="BW27" s="1">
        <v>51</v>
      </c>
      <c r="BX27" s="1">
        <v>352</v>
      </c>
      <c r="BY27" s="1">
        <v>1171</v>
      </c>
      <c r="BZ27" s="1">
        <v>1295</v>
      </c>
      <c r="CA27" s="1">
        <v>826</v>
      </c>
      <c r="CB27" s="1">
        <v>551</v>
      </c>
      <c r="CC27" s="1">
        <v>592</v>
      </c>
      <c r="CD27" s="1">
        <v>47099</v>
      </c>
      <c r="CE27" s="1">
        <v>1355</v>
      </c>
      <c r="CF27" s="1">
        <v>5028</v>
      </c>
      <c r="CG27" s="1">
        <v>6199</v>
      </c>
      <c r="CH27" s="1">
        <v>3018</v>
      </c>
      <c r="CI27" s="1">
        <v>1075</v>
      </c>
      <c r="CJ27" s="1">
        <v>416</v>
      </c>
      <c r="CK27" s="1">
        <v>254</v>
      </c>
      <c r="CL27" s="1">
        <v>118453</v>
      </c>
      <c r="CR27"/>
      <c r="CS27"/>
    </row>
    <row r="28" spans="1:97">
      <c r="A28" t="s">
        <v>1666</v>
      </c>
      <c r="B28" s="228" t="s">
        <v>1672</v>
      </c>
      <c r="C28">
        <v>9655</v>
      </c>
      <c r="D28">
        <v>2136</v>
      </c>
      <c r="E28">
        <v>4296</v>
      </c>
      <c r="F28">
        <v>1152</v>
      </c>
      <c r="G28">
        <v>1637</v>
      </c>
      <c r="H28">
        <v>339</v>
      </c>
      <c r="BM28">
        <v>35</v>
      </c>
      <c r="BN28">
        <v>346</v>
      </c>
      <c r="BO28">
        <v>1024</v>
      </c>
      <c r="BP28">
        <v>824</v>
      </c>
      <c r="BQ28">
        <v>717</v>
      </c>
      <c r="BR28">
        <v>579</v>
      </c>
      <c r="BS28">
        <v>2132</v>
      </c>
      <c r="BT28">
        <v>2576</v>
      </c>
      <c r="BU28">
        <v>1057</v>
      </c>
      <c r="BV28">
        <v>364</v>
      </c>
      <c r="BW28">
        <v>25</v>
      </c>
      <c r="BX28">
        <v>162</v>
      </c>
      <c r="BY28">
        <v>581</v>
      </c>
      <c r="BZ28">
        <v>765</v>
      </c>
      <c r="CA28">
        <v>563</v>
      </c>
      <c r="CB28">
        <v>405</v>
      </c>
      <c r="CC28">
        <v>444</v>
      </c>
      <c r="CD28">
        <v>30223</v>
      </c>
      <c r="CE28">
        <v>502</v>
      </c>
      <c r="CF28">
        <v>1571</v>
      </c>
      <c r="CG28">
        <v>2231</v>
      </c>
      <c r="CH28">
        <v>1404</v>
      </c>
      <c r="CI28">
        <v>601</v>
      </c>
      <c r="CJ28">
        <v>250</v>
      </c>
      <c r="CK28">
        <v>151</v>
      </c>
      <c r="CL28">
        <v>48620</v>
      </c>
      <c r="CR28">
        <v>2946</v>
      </c>
      <c r="CS28">
        <v>6709</v>
      </c>
    </row>
    <row r="29" spans="1:97">
      <c r="A29" t="s">
        <v>1666</v>
      </c>
      <c r="B29" s="228" t="s">
        <v>1673</v>
      </c>
      <c r="C29">
        <v>12527</v>
      </c>
      <c r="D29">
        <v>3289</v>
      </c>
      <c r="E29">
        <v>6210</v>
      </c>
      <c r="F29">
        <v>1452</v>
      </c>
      <c r="G29">
        <v>1271</v>
      </c>
      <c r="H29">
        <v>199</v>
      </c>
      <c r="BM29">
        <v>35</v>
      </c>
      <c r="BN29">
        <v>332</v>
      </c>
      <c r="BO29">
        <v>838</v>
      </c>
      <c r="BP29">
        <v>442</v>
      </c>
      <c r="BQ29">
        <v>244</v>
      </c>
      <c r="BR29">
        <v>1022</v>
      </c>
      <c r="BS29">
        <v>3938</v>
      </c>
      <c r="BT29">
        <v>4214</v>
      </c>
      <c r="BU29">
        <v>1198</v>
      </c>
      <c r="BV29">
        <v>264</v>
      </c>
      <c r="BW29">
        <v>25</v>
      </c>
      <c r="BX29">
        <v>190</v>
      </c>
      <c r="BY29">
        <v>590</v>
      </c>
      <c r="BZ29">
        <v>530</v>
      </c>
      <c r="CA29">
        <v>263</v>
      </c>
      <c r="CB29">
        <v>146</v>
      </c>
      <c r="CC29">
        <v>147</v>
      </c>
      <c r="CD29">
        <v>16877</v>
      </c>
      <c r="CE29">
        <v>853</v>
      </c>
      <c r="CF29">
        <v>3457</v>
      </c>
      <c r="CG29">
        <v>3968</v>
      </c>
      <c r="CH29">
        <v>1615</v>
      </c>
      <c r="CI29">
        <v>474</v>
      </c>
      <c r="CJ29">
        <v>166</v>
      </c>
      <c r="CK29">
        <v>103</v>
      </c>
      <c r="CL29">
        <v>69833</v>
      </c>
      <c r="CR29">
        <v>1891</v>
      </c>
      <c r="CS29">
        <v>10636</v>
      </c>
    </row>
    <row r="30" spans="1:97" s="1" customFormat="1">
      <c r="A30" s="1" t="s">
        <v>1749</v>
      </c>
      <c r="B30" s="1" t="s">
        <v>322</v>
      </c>
      <c r="I30" s="1">
        <v>2129</v>
      </c>
      <c r="J30" s="1">
        <v>4749</v>
      </c>
      <c r="K30" s="1">
        <v>3857</v>
      </c>
      <c r="L30" s="1">
        <v>5825</v>
      </c>
      <c r="M30" s="1">
        <v>2692</v>
      </c>
      <c r="N30" s="1">
        <v>1057</v>
      </c>
      <c r="O30" s="1">
        <v>579</v>
      </c>
      <c r="P30" s="1">
        <v>348</v>
      </c>
      <c r="Q30" s="1">
        <v>378</v>
      </c>
      <c r="R30" s="1">
        <v>1571</v>
      </c>
      <c r="S30" s="1">
        <v>1869</v>
      </c>
      <c r="T30" s="1">
        <v>4549</v>
      </c>
      <c r="U30" s="1">
        <v>3694</v>
      </c>
      <c r="V30" s="1">
        <v>2286</v>
      </c>
      <c r="W30" s="1">
        <v>1825</v>
      </c>
      <c r="X30" s="1">
        <v>540</v>
      </c>
      <c r="CR30"/>
      <c r="CS30"/>
    </row>
    <row r="31" spans="1:97">
      <c r="A31" t="s">
        <v>1749</v>
      </c>
      <c r="B31" s="228" t="s">
        <v>1668</v>
      </c>
      <c r="I31">
        <v>114</v>
      </c>
      <c r="J31">
        <v>287</v>
      </c>
      <c r="K31">
        <v>245</v>
      </c>
      <c r="L31">
        <v>409</v>
      </c>
      <c r="M31">
        <v>232</v>
      </c>
      <c r="N31">
        <v>104</v>
      </c>
      <c r="O31">
        <v>62</v>
      </c>
      <c r="P31">
        <v>37</v>
      </c>
      <c r="Q31">
        <v>174</v>
      </c>
      <c r="R31">
        <v>711</v>
      </c>
      <c r="S31">
        <v>835</v>
      </c>
      <c r="T31">
        <v>2097</v>
      </c>
      <c r="U31">
        <v>1838</v>
      </c>
      <c r="V31">
        <v>1194</v>
      </c>
      <c r="W31">
        <v>987</v>
      </c>
      <c r="X31">
        <v>303</v>
      </c>
    </row>
    <row r="32" spans="1:97">
      <c r="A32" t="s">
        <v>1749</v>
      </c>
      <c r="B32" s="228" t="s">
        <v>1669</v>
      </c>
      <c r="I32">
        <v>27</v>
      </c>
      <c r="J32">
        <v>65</v>
      </c>
      <c r="K32">
        <v>72</v>
      </c>
      <c r="L32">
        <v>134</v>
      </c>
      <c r="M32">
        <v>95</v>
      </c>
      <c r="N32">
        <v>52</v>
      </c>
      <c r="O32">
        <v>41</v>
      </c>
      <c r="P32">
        <v>11</v>
      </c>
      <c r="Q32">
        <v>30</v>
      </c>
      <c r="R32">
        <v>141</v>
      </c>
      <c r="S32">
        <v>176</v>
      </c>
      <c r="T32">
        <v>453</v>
      </c>
      <c r="U32">
        <v>410</v>
      </c>
      <c r="V32">
        <v>272</v>
      </c>
      <c r="W32">
        <v>222</v>
      </c>
      <c r="X32">
        <v>45</v>
      </c>
    </row>
    <row r="33" spans="1:24">
      <c r="A33" t="s">
        <v>1749</v>
      </c>
      <c r="B33" s="228" t="s">
        <v>1670</v>
      </c>
      <c r="I33">
        <v>21</v>
      </c>
      <c r="J33">
        <v>54</v>
      </c>
      <c r="K33">
        <v>49</v>
      </c>
      <c r="L33">
        <v>114</v>
      </c>
      <c r="M33">
        <v>95</v>
      </c>
      <c r="N33">
        <v>51</v>
      </c>
      <c r="O33">
        <v>34</v>
      </c>
      <c r="P33">
        <v>10</v>
      </c>
      <c r="Q33">
        <v>24</v>
      </c>
      <c r="R33">
        <v>123</v>
      </c>
      <c r="S33">
        <v>162</v>
      </c>
      <c r="T33">
        <v>448</v>
      </c>
      <c r="U33">
        <v>412</v>
      </c>
      <c r="V33">
        <v>265</v>
      </c>
      <c r="W33">
        <v>193</v>
      </c>
      <c r="X33">
        <v>48</v>
      </c>
    </row>
    <row r="34" spans="1:24">
      <c r="A34" t="s">
        <v>1749</v>
      </c>
      <c r="B34" s="228" t="s">
        <v>1672</v>
      </c>
      <c r="I34">
        <v>744</v>
      </c>
      <c r="J34">
        <v>1621</v>
      </c>
      <c r="K34">
        <v>1352</v>
      </c>
      <c r="L34">
        <v>2038</v>
      </c>
      <c r="M34">
        <v>944</v>
      </c>
      <c r="N34">
        <v>342</v>
      </c>
      <c r="O34">
        <v>171</v>
      </c>
      <c r="P34">
        <v>119</v>
      </c>
      <c r="Q34">
        <v>90</v>
      </c>
      <c r="R34">
        <v>352</v>
      </c>
      <c r="S34">
        <v>418</v>
      </c>
      <c r="T34">
        <v>921</v>
      </c>
      <c r="U34">
        <v>626</v>
      </c>
      <c r="V34">
        <v>337</v>
      </c>
      <c r="W34">
        <v>247</v>
      </c>
      <c r="X34">
        <v>87</v>
      </c>
    </row>
    <row r="35" spans="1:24">
      <c r="A35" t="s">
        <v>1749</v>
      </c>
      <c r="B35" s="228" t="s">
        <v>1673</v>
      </c>
      <c r="I35">
        <v>1200</v>
      </c>
      <c r="J35">
        <v>2677</v>
      </c>
      <c r="K35">
        <v>2103</v>
      </c>
      <c r="L35">
        <v>3075</v>
      </c>
      <c r="M35">
        <v>1297</v>
      </c>
      <c r="N35">
        <v>493</v>
      </c>
      <c r="O35">
        <v>263</v>
      </c>
      <c r="P35">
        <v>167</v>
      </c>
      <c r="Q35">
        <v>56</v>
      </c>
      <c r="R35">
        <v>232</v>
      </c>
      <c r="S35">
        <v>267</v>
      </c>
      <c r="T35">
        <v>605</v>
      </c>
      <c r="U35">
        <v>386</v>
      </c>
      <c r="V35">
        <v>204</v>
      </c>
      <c r="W35">
        <v>162</v>
      </c>
      <c r="X35">
        <v>45</v>
      </c>
    </row>
    <row r="36" spans="1:24">
      <c r="A36" t="s">
        <v>1748</v>
      </c>
      <c r="B36" t="s">
        <v>1659</v>
      </c>
      <c r="I36">
        <v>6.7</v>
      </c>
      <c r="J36">
        <v>6.5</v>
      </c>
      <c r="K36">
        <v>6.6</v>
      </c>
      <c r="L36">
        <v>6.8</v>
      </c>
      <c r="M36">
        <v>7.2</v>
      </c>
      <c r="N36">
        <v>7.9</v>
      </c>
      <c r="O36">
        <v>9.3000000000000007</v>
      </c>
      <c r="P36">
        <v>7</v>
      </c>
    </row>
    <row r="37" spans="1:24">
      <c r="A37" t="s">
        <v>1748</v>
      </c>
      <c r="B37" t="s">
        <v>1660</v>
      </c>
      <c r="I37">
        <v>290</v>
      </c>
      <c r="J37">
        <v>356</v>
      </c>
      <c r="K37">
        <v>410</v>
      </c>
      <c r="L37">
        <v>484</v>
      </c>
      <c r="M37">
        <v>593</v>
      </c>
      <c r="N37">
        <v>725</v>
      </c>
      <c r="O37">
        <v>979</v>
      </c>
      <c r="P37">
        <v>510</v>
      </c>
    </row>
    <row r="38" spans="1:24">
      <c r="A38" t="s">
        <v>1748</v>
      </c>
      <c r="B38" t="s">
        <v>1661</v>
      </c>
      <c r="I38">
        <v>8.9</v>
      </c>
      <c r="J38">
        <v>8.8000000000000007</v>
      </c>
      <c r="K38">
        <v>8.9</v>
      </c>
      <c r="L38">
        <v>9.1</v>
      </c>
      <c r="M38">
        <v>9.5</v>
      </c>
      <c r="N38">
        <v>10.199999999999999</v>
      </c>
      <c r="O38">
        <v>11.6</v>
      </c>
      <c r="P38">
        <v>8.9</v>
      </c>
    </row>
    <row r="39" spans="1:24">
      <c r="A39" t="s">
        <v>1748</v>
      </c>
      <c r="B39" t="s">
        <v>1662</v>
      </c>
      <c r="I39">
        <v>391</v>
      </c>
      <c r="J39">
        <v>483</v>
      </c>
      <c r="K39">
        <v>554</v>
      </c>
      <c r="L39">
        <v>650</v>
      </c>
      <c r="M39">
        <v>782</v>
      </c>
      <c r="N39">
        <v>935</v>
      </c>
      <c r="O39">
        <v>1219</v>
      </c>
      <c r="P39">
        <v>647</v>
      </c>
    </row>
    <row r="40" spans="1:24">
      <c r="A40" t="s">
        <v>1747</v>
      </c>
      <c r="B40" s="228" t="s">
        <v>1688</v>
      </c>
      <c r="D40">
        <v>805</v>
      </c>
      <c r="E40">
        <v>2680</v>
      </c>
      <c r="F40">
        <v>859</v>
      </c>
      <c r="G40">
        <v>715</v>
      </c>
      <c r="H40">
        <v>202</v>
      </c>
    </row>
    <row r="41" spans="1:24">
      <c r="A41" t="s">
        <v>1747</v>
      </c>
      <c r="B41" s="228" t="s">
        <v>1689</v>
      </c>
      <c r="D41">
        <v>4601</v>
      </c>
      <c r="E41">
        <v>5960</v>
      </c>
      <c r="F41">
        <v>1941</v>
      </c>
      <c r="G41">
        <v>3702</v>
      </c>
      <c r="H41">
        <v>454</v>
      </c>
    </row>
    <row r="42" spans="1:24">
      <c r="A42" t="s">
        <v>1747</v>
      </c>
      <c r="B42" s="228" t="s">
        <v>1690</v>
      </c>
      <c r="D42">
        <v>1762</v>
      </c>
      <c r="E42">
        <v>2617</v>
      </c>
      <c r="F42">
        <v>586</v>
      </c>
      <c r="G42">
        <v>445</v>
      </c>
      <c r="H42">
        <v>48</v>
      </c>
    </row>
    <row r="43" spans="1:24">
      <c r="A43" t="s">
        <v>1747</v>
      </c>
      <c r="B43" s="228" t="s">
        <v>1691</v>
      </c>
      <c r="D43">
        <v>1500</v>
      </c>
      <c r="E43">
        <v>3790</v>
      </c>
      <c r="F43">
        <v>1054</v>
      </c>
      <c r="G43">
        <v>904</v>
      </c>
      <c r="H43">
        <v>21</v>
      </c>
    </row>
    <row r="44" spans="1:24">
      <c r="A44" t="s">
        <v>1747</v>
      </c>
      <c r="B44" s="228" t="s">
        <v>1692</v>
      </c>
      <c r="D44">
        <v>19</v>
      </c>
      <c r="E44">
        <v>8</v>
      </c>
      <c r="F44">
        <v>0.42420000000000002</v>
      </c>
      <c r="G44">
        <v>0.42420000000000002</v>
      </c>
      <c r="H44">
        <v>0.42420000000000002</v>
      </c>
    </row>
    <row r="45" spans="1:24">
      <c r="A45" t="s">
        <v>1747</v>
      </c>
      <c r="B45" s="228" t="s">
        <v>1693</v>
      </c>
      <c r="D45">
        <v>8</v>
      </c>
      <c r="E45">
        <v>5</v>
      </c>
      <c r="F45">
        <v>0.42420000000000002</v>
      </c>
      <c r="G45">
        <v>0.42420000000000002</v>
      </c>
      <c r="H45">
        <v>0.42420000000000002</v>
      </c>
    </row>
    <row r="46" spans="1:24">
      <c r="A46" t="s">
        <v>1747</v>
      </c>
      <c r="B46" s="228" t="s">
        <v>1694</v>
      </c>
      <c r="D46">
        <v>273</v>
      </c>
      <c r="E46">
        <v>266</v>
      </c>
      <c r="F46">
        <v>104</v>
      </c>
      <c r="G46">
        <v>133</v>
      </c>
      <c r="H46">
        <v>70</v>
      </c>
    </row>
    <row r="47" spans="1:24">
      <c r="A47" t="s">
        <v>1747</v>
      </c>
      <c r="B47" s="228" t="s">
        <v>1695</v>
      </c>
      <c r="D47">
        <v>14</v>
      </c>
      <c r="E47">
        <v>9</v>
      </c>
      <c r="F47">
        <v>0.42420000000000002</v>
      </c>
      <c r="G47">
        <v>0.42420000000000002</v>
      </c>
      <c r="H47">
        <v>0.42420000000000002</v>
      </c>
    </row>
    <row r="48" spans="1:24">
      <c r="A48" t="s">
        <v>1747</v>
      </c>
      <c r="B48" s="228" t="s">
        <v>1696</v>
      </c>
      <c r="D48">
        <v>54</v>
      </c>
      <c r="E48">
        <v>97</v>
      </c>
      <c r="F48">
        <v>49</v>
      </c>
      <c r="G48">
        <v>82</v>
      </c>
      <c r="H48">
        <v>45</v>
      </c>
    </row>
    <row r="49" spans="1:95">
      <c r="A49" t="s">
        <v>1747</v>
      </c>
      <c r="B49" s="228" t="s">
        <v>1697</v>
      </c>
      <c r="D49">
        <v>59</v>
      </c>
      <c r="E49">
        <v>83</v>
      </c>
      <c r="F49">
        <v>57</v>
      </c>
      <c r="G49">
        <v>238</v>
      </c>
      <c r="H49">
        <v>243</v>
      </c>
    </row>
    <row r="50" spans="1:95">
      <c r="A50" t="s">
        <v>1723</v>
      </c>
      <c r="B50" s="228" t="s">
        <v>1724</v>
      </c>
      <c r="Y50">
        <v>111</v>
      </c>
      <c r="Z50">
        <v>2006</v>
      </c>
      <c r="AA50">
        <v>763</v>
      </c>
      <c r="AB50">
        <v>976</v>
      </c>
      <c r="AC50">
        <v>13</v>
      </c>
      <c r="AD50">
        <v>7</v>
      </c>
      <c r="AE50">
        <v>192</v>
      </c>
      <c r="AF50">
        <v>8</v>
      </c>
      <c r="AG50">
        <v>40</v>
      </c>
      <c r="AH50">
        <v>39</v>
      </c>
      <c r="AI50">
        <v>694</v>
      </c>
      <c r="AJ50">
        <v>2595</v>
      </c>
      <c r="AK50">
        <v>999</v>
      </c>
      <c r="AL50">
        <v>524</v>
      </c>
      <c r="AM50">
        <v>6</v>
      </c>
      <c r="AN50">
        <v>0.42420000000000002</v>
      </c>
      <c r="AO50">
        <v>81</v>
      </c>
      <c r="AP50">
        <v>6</v>
      </c>
      <c r="AQ50">
        <v>14</v>
      </c>
      <c r="AR50">
        <v>20</v>
      </c>
      <c r="AS50">
        <v>111</v>
      </c>
      <c r="AT50">
        <v>2234</v>
      </c>
      <c r="AU50">
        <v>205</v>
      </c>
      <c r="AV50">
        <v>1134</v>
      </c>
      <c r="AW50">
        <v>51</v>
      </c>
      <c r="AX50">
        <v>15</v>
      </c>
      <c r="AY50">
        <v>355</v>
      </c>
      <c r="AZ50">
        <v>9</v>
      </c>
      <c r="BA50">
        <v>0.42420000000000002</v>
      </c>
      <c r="BB50">
        <v>37</v>
      </c>
      <c r="BC50">
        <v>694</v>
      </c>
      <c r="BD50">
        <v>3104</v>
      </c>
      <c r="BE50">
        <v>210</v>
      </c>
      <c r="BF50">
        <v>709</v>
      </c>
      <c r="BG50">
        <v>28</v>
      </c>
      <c r="BH50">
        <v>10</v>
      </c>
      <c r="BI50">
        <v>155</v>
      </c>
      <c r="BJ50">
        <v>6</v>
      </c>
      <c r="BK50">
        <v>0.42420000000000002</v>
      </c>
      <c r="BL50">
        <v>21</v>
      </c>
      <c r="BM50">
        <v>22</v>
      </c>
      <c r="BN50">
        <v>271</v>
      </c>
      <c r="BO50">
        <v>854</v>
      </c>
      <c r="BP50">
        <v>1147</v>
      </c>
      <c r="BQ50">
        <v>1864</v>
      </c>
      <c r="BR50">
        <v>355</v>
      </c>
      <c r="BS50">
        <v>1664</v>
      </c>
      <c r="BT50">
        <v>1694</v>
      </c>
      <c r="BU50">
        <v>788</v>
      </c>
      <c r="BV50">
        <v>445</v>
      </c>
      <c r="BW50">
        <v>15</v>
      </c>
      <c r="BX50">
        <v>137</v>
      </c>
      <c r="BY50">
        <v>520</v>
      </c>
      <c r="BZ50">
        <v>820</v>
      </c>
      <c r="CA50">
        <v>819</v>
      </c>
      <c r="CB50">
        <v>800</v>
      </c>
      <c r="CC50">
        <v>1047</v>
      </c>
      <c r="CD50">
        <v>48042</v>
      </c>
      <c r="CE50">
        <v>309</v>
      </c>
      <c r="CF50">
        <v>1305</v>
      </c>
      <c r="CG50">
        <v>1500</v>
      </c>
      <c r="CH50">
        <v>892</v>
      </c>
      <c r="CI50">
        <v>479</v>
      </c>
      <c r="CJ50">
        <v>262</v>
      </c>
      <c r="CK50">
        <v>199</v>
      </c>
      <c r="CL50">
        <v>36988</v>
      </c>
      <c r="CM50">
        <v>4157</v>
      </c>
      <c r="CN50">
        <v>3307</v>
      </c>
      <c r="CO50">
        <v>771</v>
      </c>
      <c r="CP50">
        <v>145</v>
      </c>
      <c r="CQ50">
        <v>722</v>
      </c>
    </row>
    <row r="51" spans="1:95">
      <c r="A51" t="s">
        <v>1723</v>
      </c>
      <c r="B51" s="228" t="s">
        <v>1725</v>
      </c>
      <c r="Y51">
        <v>330</v>
      </c>
      <c r="Z51">
        <v>2458</v>
      </c>
      <c r="AA51">
        <v>883</v>
      </c>
      <c r="AB51">
        <v>2255</v>
      </c>
      <c r="AC51">
        <v>0.42420000000000002</v>
      </c>
      <c r="AD51">
        <v>0.42420000000000002</v>
      </c>
      <c r="AE51">
        <v>176</v>
      </c>
      <c r="AF51">
        <v>5</v>
      </c>
      <c r="AG51">
        <v>69</v>
      </c>
      <c r="AH51">
        <v>54</v>
      </c>
      <c r="AI51">
        <v>2350</v>
      </c>
      <c r="AJ51">
        <v>3502</v>
      </c>
      <c r="AK51">
        <v>1734</v>
      </c>
      <c r="AL51">
        <v>1535</v>
      </c>
      <c r="AM51">
        <v>0.42420000000000002</v>
      </c>
      <c r="AN51">
        <v>0.42420000000000002</v>
      </c>
      <c r="AO51">
        <v>90</v>
      </c>
      <c r="AP51">
        <v>0.42420000000000002</v>
      </c>
      <c r="AQ51">
        <v>28</v>
      </c>
      <c r="AR51">
        <v>28</v>
      </c>
      <c r="AS51">
        <v>330</v>
      </c>
      <c r="AT51">
        <v>2744</v>
      </c>
      <c r="AU51">
        <v>242</v>
      </c>
      <c r="AV51">
        <v>2569</v>
      </c>
      <c r="AW51">
        <v>14</v>
      </c>
      <c r="AX51">
        <v>6</v>
      </c>
      <c r="AY51">
        <v>278</v>
      </c>
      <c r="AZ51">
        <v>6</v>
      </c>
      <c r="BA51">
        <v>5</v>
      </c>
      <c r="BB51">
        <v>46</v>
      </c>
      <c r="BC51">
        <v>2350</v>
      </c>
      <c r="BD51">
        <v>4312</v>
      </c>
      <c r="BE51">
        <v>385</v>
      </c>
      <c r="BF51">
        <v>2033</v>
      </c>
      <c r="BG51">
        <v>10</v>
      </c>
      <c r="BH51">
        <v>0.42420000000000002</v>
      </c>
      <c r="BI51">
        <v>142</v>
      </c>
      <c r="BJ51">
        <v>0.42420000000000002</v>
      </c>
      <c r="BK51">
        <v>6</v>
      </c>
      <c r="BL51">
        <v>29</v>
      </c>
      <c r="BM51">
        <v>51</v>
      </c>
      <c r="BN51">
        <v>396</v>
      </c>
      <c r="BO51">
        <v>1409</v>
      </c>
      <c r="BP51">
        <v>1701</v>
      </c>
      <c r="BQ51">
        <v>2683</v>
      </c>
      <c r="BR51">
        <v>821</v>
      </c>
      <c r="BS51">
        <v>2926</v>
      </c>
      <c r="BT51">
        <v>3746</v>
      </c>
      <c r="BU51">
        <v>1279</v>
      </c>
      <c r="BV51">
        <v>514</v>
      </c>
      <c r="BW51">
        <v>34</v>
      </c>
      <c r="BX51">
        <v>215</v>
      </c>
      <c r="BY51">
        <v>834</v>
      </c>
      <c r="BZ51">
        <v>1199</v>
      </c>
      <c r="CA51">
        <v>1205</v>
      </c>
      <c r="CB51">
        <v>1236</v>
      </c>
      <c r="CC51">
        <v>1518</v>
      </c>
      <c r="CD51">
        <v>71214</v>
      </c>
      <c r="CE51">
        <v>705</v>
      </c>
      <c r="CF51">
        <v>2701</v>
      </c>
      <c r="CG51">
        <v>3367</v>
      </c>
      <c r="CH51">
        <v>1479</v>
      </c>
      <c r="CI51">
        <v>570</v>
      </c>
      <c r="CJ51">
        <v>266</v>
      </c>
      <c r="CK51">
        <v>197</v>
      </c>
      <c r="CL51">
        <v>63985</v>
      </c>
      <c r="CM51">
        <v>6241</v>
      </c>
      <c r="CN51">
        <v>4731</v>
      </c>
      <c r="CO51">
        <v>1393</v>
      </c>
      <c r="CP51">
        <v>343</v>
      </c>
      <c r="CQ51">
        <v>2820</v>
      </c>
    </row>
    <row r="52" spans="1:95">
      <c r="A52" t="s">
        <v>1723</v>
      </c>
      <c r="B52" s="228" t="s">
        <v>1726</v>
      </c>
      <c r="Y52">
        <v>112</v>
      </c>
      <c r="Z52">
        <v>1137</v>
      </c>
      <c r="AA52">
        <v>253</v>
      </c>
      <c r="AB52">
        <v>714</v>
      </c>
      <c r="AC52">
        <v>0.42420000000000002</v>
      </c>
      <c r="AD52">
        <v>0.42420000000000002</v>
      </c>
      <c r="AE52">
        <v>76</v>
      </c>
      <c r="AF52">
        <v>0.42420000000000002</v>
      </c>
      <c r="AG52">
        <v>38</v>
      </c>
      <c r="AH52">
        <v>46</v>
      </c>
      <c r="AI52">
        <v>747</v>
      </c>
      <c r="AJ52">
        <v>804</v>
      </c>
      <c r="AK52">
        <v>332</v>
      </c>
      <c r="AL52">
        <v>339</v>
      </c>
      <c r="AM52">
        <v>0.42420000000000002</v>
      </c>
      <c r="AN52">
        <v>0.42420000000000002</v>
      </c>
      <c r="AO52">
        <v>28</v>
      </c>
      <c r="AP52">
        <v>0.42420000000000002</v>
      </c>
      <c r="AQ52">
        <v>12</v>
      </c>
      <c r="AR52">
        <v>12</v>
      </c>
      <c r="AS52">
        <v>112</v>
      </c>
      <c r="AT52">
        <v>1245</v>
      </c>
      <c r="AU52">
        <v>88</v>
      </c>
      <c r="AV52">
        <v>771</v>
      </c>
      <c r="AW52">
        <v>0.42420000000000002</v>
      </c>
      <c r="AX52">
        <v>0.42420000000000002</v>
      </c>
      <c r="AY52">
        <v>114</v>
      </c>
      <c r="AZ52">
        <v>0.42420000000000002</v>
      </c>
      <c r="BA52">
        <v>0.42420000000000002</v>
      </c>
      <c r="BB52">
        <v>40</v>
      </c>
      <c r="BC52">
        <v>747</v>
      </c>
      <c r="BD52">
        <v>980</v>
      </c>
      <c r="BE52">
        <v>92</v>
      </c>
      <c r="BF52">
        <v>399</v>
      </c>
      <c r="BG52">
        <v>0.42420000000000002</v>
      </c>
      <c r="BH52">
        <v>0.42420000000000002</v>
      </c>
      <c r="BI52">
        <v>38</v>
      </c>
      <c r="BJ52">
        <v>0.42420000000000002</v>
      </c>
      <c r="BK52">
        <v>0.42420000000000002</v>
      </c>
      <c r="BL52">
        <v>13</v>
      </c>
      <c r="BM52">
        <v>14</v>
      </c>
      <c r="BN52">
        <v>131</v>
      </c>
      <c r="BO52">
        <v>397</v>
      </c>
      <c r="BP52">
        <v>661</v>
      </c>
      <c r="BQ52">
        <v>1179</v>
      </c>
      <c r="BR52">
        <v>241</v>
      </c>
      <c r="BS52">
        <v>729</v>
      </c>
      <c r="BT52">
        <v>809</v>
      </c>
      <c r="BU52">
        <v>338</v>
      </c>
      <c r="BV52">
        <v>161</v>
      </c>
      <c r="BW52">
        <v>10</v>
      </c>
      <c r="BX52">
        <v>56</v>
      </c>
      <c r="BY52">
        <v>176</v>
      </c>
      <c r="BZ52">
        <v>327</v>
      </c>
      <c r="CA52">
        <v>466</v>
      </c>
      <c r="CB52">
        <v>571</v>
      </c>
      <c r="CC52">
        <v>777</v>
      </c>
      <c r="CD52">
        <v>29531</v>
      </c>
      <c r="CE52">
        <v>203</v>
      </c>
      <c r="CF52">
        <v>561</v>
      </c>
      <c r="CG52">
        <v>739</v>
      </c>
      <c r="CH52">
        <v>422</v>
      </c>
      <c r="CI52">
        <v>175</v>
      </c>
      <c r="CJ52">
        <v>99</v>
      </c>
      <c r="CK52">
        <v>80</v>
      </c>
      <c r="CL52">
        <v>16516</v>
      </c>
      <c r="CM52">
        <v>2383</v>
      </c>
      <c r="CN52">
        <v>1229</v>
      </c>
      <c r="CO52">
        <v>315</v>
      </c>
      <c r="CP52">
        <v>119</v>
      </c>
      <c r="CQ52">
        <v>616</v>
      </c>
    </row>
    <row r="53" spans="1:95">
      <c r="A53" t="s">
        <v>1723</v>
      </c>
      <c r="B53" s="228" t="s">
        <v>1727</v>
      </c>
      <c r="Y53">
        <v>235</v>
      </c>
      <c r="Z53">
        <v>2305</v>
      </c>
      <c r="AA53">
        <v>171</v>
      </c>
      <c r="AB53">
        <v>587</v>
      </c>
      <c r="AC53">
        <v>0.42420000000000002</v>
      </c>
      <c r="AD53">
        <v>0.42420000000000002</v>
      </c>
      <c r="AE53">
        <v>99</v>
      </c>
      <c r="AF53">
        <v>0.42420000000000002</v>
      </c>
      <c r="AG53">
        <v>70</v>
      </c>
      <c r="AH53">
        <v>203</v>
      </c>
      <c r="AI53">
        <v>480</v>
      </c>
      <c r="AJ53">
        <v>1396</v>
      </c>
      <c r="AK53">
        <v>273</v>
      </c>
      <c r="AL53">
        <v>317</v>
      </c>
      <c r="AM53">
        <v>0.42420000000000002</v>
      </c>
      <c r="AN53">
        <v>0.42420000000000002</v>
      </c>
      <c r="AO53">
        <v>34</v>
      </c>
      <c r="AP53">
        <v>0.42420000000000002</v>
      </c>
      <c r="AQ53">
        <v>13</v>
      </c>
      <c r="AR53">
        <v>35</v>
      </c>
      <c r="AS53">
        <v>235</v>
      </c>
      <c r="AT53">
        <v>2400</v>
      </c>
      <c r="AU53">
        <v>65</v>
      </c>
      <c r="AV53">
        <v>606</v>
      </c>
      <c r="AW53">
        <v>0.42420000000000002</v>
      </c>
      <c r="AX53">
        <v>0.42420000000000002</v>
      </c>
      <c r="AY53">
        <v>141</v>
      </c>
      <c r="AZ53">
        <v>0.42420000000000002</v>
      </c>
      <c r="BA53">
        <v>9</v>
      </c>
      <c r="BB53">
        <v>213</v>
      </c>
      <c r="BC53">
        <v>480</v>
      </c>
      <c r="BD53">
        <v>1569</v>
      </c>
      <c r="BE53">
        <v>68</v>
      </c>
      <c r="BF53">
        <v>347</v>
      </c>
      <c r="BG53">
        <v>0.42420000000000002</v>
      </c>
      <c r="BH53">
        <v>0.42420000000000002</v>
      </c>
      <c r="BI53">
        <v>42</v>
      </c>
      <c r="BJ53">
        <v>0.42420000000000002</v>
      </c>
      <c r="BK53">
        <v>5</v>
      </c>
      <c r="BL53">
        <v>38</v>
      </c>
      <c r="BM53">
        <v>13</v>
      </c>
      <c r="BN53">
        <v>174</v>
      </c>
      <c r="BO53">
        <v>556</v>
      </c>
      <c r="BP53">
        <v>1035</v>
      </c>
      <c r="BQ53">
        <v>1897</v>
      </c>
      <c r="BR53">
        <v>182</v>
      </c>
      <c r="BS53">
        <v>889</v>
      </c>
      <c r="BT53">
        <v>888</v>
      </c>
      <c r="BU53">
        <v>388</v>
      </c>
      <c r="BV53">
        <v>206</v>
      </c>
      <c r="BW53">
        <v>7</v>
      </c>
      <c r="BX53">
        <v>68</v>
      </c>
      <c r="BY53">
        <v>234</v>
      </c>
      <c r="BZ53">
        <v>386</v>
      </c>
      <c r="CA53">
        <v>601</v>
      </c>
      <c r="CB53">
        <v>950</v>
      </c>
      <c r="CC53">
        <v>1430</v>
      </c>
      <c r="CD53">
        <v>48220</v>
      </c>
      <c r="CE53">
        <v>134</v>
      </c>
      <c r="CF53">
        <v>543</v>
      </c>
      <c r="CG53">
        <v>835</v>
      </c>
      <c r="CH53">
        <v>546</v>
      </c>
      <c r="CI53">
        <v>228</v>
      </c>
      <c r="CJ53">
        <v>155</v>
      </c>
      <c r="CK53">
        <v>113</v>
      </c>
      <c r="CL53">
        <v>19794</v>
      </c>
      <c r="CM53">
        <v>3676</v>
      </c>
      <c r="CN53">
        <v>1768</v>
      </c>
      <c r="CO53">
        <v>394</v>
      </c>
      <c r="CP53">
        <v>71</v>
      </c>
      <c r="CQ53">
        <v>320</v>
      </c>
    </row>
    <row r="54" spans="1:95">
      <c r="A54" t="s">
        <v>1723</v>
      </c>
      <c r="B54" s="228" t="s">
        <v>1728</v>
      </c>
      <c r="Y54">
        <v>73</v>
      </c>
      <c r="Z54">
        <v>261</v>
      </c>
      <c r="AA54">
        <v>23</v>
      </c>
      <c r="AB54">
        <v>10</v>
      </c>
      <c r="AC54">
        <v>0.42420000000000002</v>
      </c>
      <c r="AD54">
        <v>0</v>
      </c>
      <c r="AE54">
        <v>41</v>
      </c>
      <c r="AF54">
        <v>0.42420000000000002</v>
      </c>
      <c r="AG54">
        <v>32</v>
      </c>
      <c r="AH54">
        <v>194</v>
      </c>
      <c r="AI54">
        <v>128</v>
      </c>
      <c r="AJ54">
        <v>193</v>
      </c>
      <c r="AK54">
        <v>25</v>
      </c>
      <c r="AL54">
        <v>12</v>
      </c>
      <c r="AM54">
        <v>0.42420000000000002</v>
      </c>
      <c r="AN54">
        <v>0.42420000000000002</v>
      </c>
      <c r="AO54">
        <v>29</v>
      </c>
      <c r="AP54">
        <v>0.42420000000000002</v>
      </c>
      <c r="AQ54">
        <v>12</v>
      </c>
      <c r="AR54">
        <v>49</v>
      </c>
      <c r="AS54">
        <v>74</v>
      </c>
      <c r="AT54">
        <v>284</v>
      </c>
      <c r="AU54">
        <v>15</v>
      </c>
      <c r="AV54">
        <v>10</v>
      </c>
      <c r="AW54">
        <v>0.42420000000000002</v>
      </c>
      <c r="AX54">
        <v>0</v>
      </c>
      <c r="AY54">
        <v>46</v>
      </c>
      <c r="AZ54">
        <v>0.42420000000000002</v>
      </c>
      <c r="BA54">
        <v>6</v>
      </c>
      <c r="BB54">
        <v>201</v>
      </c>
      <c r="BC54">
        <v>128</v>
      </c>
      <c r="BD54">
        <v>205</v>
      </c>
      <c r="BE54">
        <v>11</v>
      </c>
      <c r="BF54">
        <v>13</v>
      </c>
      <c r="BG54">
        <v>0.42420000000000002</v>
      </c>
      <c r="BH54">
        <v>0</v>
      </c>
      <c r="BI54">
        <v>31</v>
      </c>
      <c r="BJ54">
        <v>0.42420000000000002</v>
      </c>
      <c r="BK54">
        <v>6</v>
      </c>
      <c r="BL54">
        <v>54</v>
      </c>
      <c r="BM54">
        <v>0.42420000000000002</v>
      </c>
      <c r="BN54">
        <v>27</v>
      </c>
      <c r="BO54">
        <v>103</v>
      </c>
      <c r="BP54">
        <v>179</v>
      </c>
      <c r="BQ54">
        <v>326</v>
      </c>
      <c r="BR54">
        <v>39</v>
      </c>
      <c r="BS54">
        <v>142</v>
      </c>
      <c r="BT54">
        <v>161</v>
      </c>
      <c r="BU54">
        <v>72</v>
      </c>
      <c r="BV54">
        <v>38</v>
      </c>
      <c r="BW54">
        <v>0.42420000000000002</v>
      </c>
      <c r="BX54">
        <v>7</v>
      </c>
      <c r="BY54">
        <v>31</v>
      </c>
      <c r="BZ54">
        <v>64</v>
      </c>
      <c r="CA54">
        <v>88</v>
      </c>
      <c r="CB54">
        <v>130</v>
      </c>
      <c r="CC54">
        <v>317</v>
      </c>
      <c r="CD54">
        <v>8957</v>
      </c>
      <c r="CE54">
        <v>32</v>
      </c>
      <c r="CF54">
        <v>79</v>
      </c>
      <c r="CG54">
        <v>117</v>
      </c>
      <c r="CH54">
        <v>114</v>
      </c>
      <c r="CI54">
        <v>54</v>
      </c>
      <c r="CJ54">
        <v>31</v>
      </c>
      <c r="CK54">
        <v>26</v>
      </c>
      <c r="CL54">
        <v>3667</v>
      </c>
      <c r="CM54">
        <v>637</v>
      </c>
      <c r="CN54">
        <v>279</v>
      </c>
      <c r="CO54">
        <v>88</v>
      </c>
      <c r="CP54">
        <v>15</v>
      </c>
      <c r="CQ54">
        <v>71</v>
      </c>
    </row>
  </sheetData>
  <conditionalFormatting sqref="D40:D49">
    <cfRule type="colorScale" priority="5">
      <colorScale>
        <cfvo type="min"/>
        <cfvo type="max"/>
        <color rgb="FFFCFCFF"/>
        <color rgb="FFF8696B"/>
      </colorScale>
    </cfRule>
  </conditionalFormatting>
  <conditionalFormatting sqref="E40:E49">
    <cfRule type="colorScale" priority="4">
      <colorScale>
        <cfvo type="min"/>
        <cfvo type="max"/>
        <color rgb="FFFCFCFF"/>
        <color rgb="FFF8696B"/>
      </colorScale>
    </cfRule>
  </conditionalFormatting>
  <conditionalFormatting sqref="F40:F49">
    <cfRule type="colorScale" priority="3">
      <colorScale>
        <cfvo type="min"/>
        <cfvo type="max"/>
        <color rgb="FFFCFCFF"/>
        <color rgb="FFF8696B"/>
      </colorScale>
    </cfRule>
  </conditionalFormatting>
  <conditionalFormatting sqref="G40:G49">
    <cfRule type="colorScale" priority="2">
      <colorScale>
        <cfvo type="min"/>
        <cfvo type="max"/>
        <color rgb="FFFCFCFF"/>
        <color rgb="FFF8696B"/>
      </colorScale>
    </cfRule>
  </conditionalFormatting>
  <conditionalFormatting sqref="H40:H49">
    <cfRule type="colorScale" priority="1">
      <colorScale>
        <cfvo type="min"/>
        <cfvo type="max"/>
        <color rgb="FFFCFCFF"/>
        <color rgb="FFF8696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A6E0B-88E0-814C-975E-22FDA3BEB4A2}">
  <sheetPr>
    <tabColor rgb="FFFFFF00"/>
  </sheetPr>
  <dimension ref="A1:DO37"/>
  <sheetViews>
    <sheetView workbookViewId="0">
      <pane xSplit="2" ySplit="1" topLeftCell="DA2" activePane="bottomRight" state="frozen"/>
      <selection pane="topRight" activeCell="C1" sqref="C1"/>
      <selection pane="bottomLeft" activeCell="A2" sqref="A2"/>
      <selection pane="bottomRight" activeCell="DJ4" sqref="DJ4:DJ19"/>
    </sheetView>
  </sheetViews>
  <sheetFormatPr baseColWidth="10" defaultRowHeight="16"/>
  <cols>
    <col min="2" max="2" width="21.33203125" customWidth="1"/>
    <col min="107" max="107" width="8.83203125" style="262"/>
    <col min="108" max="109" width="10.83203125" style="262"/>
  </cols>
  <sheetData>
    <row r="1" spans="1:119" ht="48" customHeight="1">
      <c r="A1" t="s">
        <v>181</v>
      </c>
      <c r="B1" t="s">
        <v>182</v>
      </c>
      <c r="C1" s="229" t="s">
        <v>183</v>
      </c>
      <c r="D1" s="229" t="s">
        <v>184</v>
      </c>
      <c r="E1" s="230" t="s">
        <v>185</v>
      </c>
      <c r="F1" s="230" t="s">
        <v>186</v>
      </c>
      <c r="G1" s="230" t="s">
        <v>202</v>
      </c>
      <c r="H1" s="230" t="s">
        <v>204</v>
      </c>
      <c r="I1" s="230" t="s">
        <v>205</v>
      </c>
      <c r="J1" s="230" t="s">
        <v>206</v>
      </c>
      <c r="K1" s="230" t="s">
        <v>207</v>
      </c>
      <c r="L1" s="230" t="s">
        <v>208</v>
      </c>
      <c r="M1" s="229" t="s">
        <v>209</v>
      </c>
      <c r="N1" s="230" t="s">
        <v>314</v>
      </c>
      <c r="O1" s="229" t="s">
        <v>315</v>
      </c>
      <c r="P1" s="230" t="s">
        <v>1658</v>
      </c>
      <c r="Q1" s="229" t="s">
        <v>1657</v>
      </c>
      <c r="R1" s="230" t="s">
        <v>1656</v>
      </c>
      <c r="S1" s="231" t="s">
        <v>1429</v>
      </c>
      <c r="T1" s="231" t="s">
        <v>1430</v>
      </c>
      <c r="U1" s="232" t="s">
        <v>1431</v>
      </c>
      <c r="V1" s="232" t="s">
        <v>1432</v>
      </c>
      <c r="W1" s="229" t="s">
        <v>1659</v>
      </c>
      <c r="X1" s="229" t="s">
        <v>1661</v>
      </c>
      <c r="Y1" s="229" t="s">
        <v>1664</v>
      </c>
      <c r="Z1" s="229" t="s">
        <v>1808</v>
      </c>
      <c r="AA1" s="229" t="s">
        <v>1809</v>
      </c>
      <c r="AB1" s="229" t="s">
        <v>1810</v>
      </c>
      <c r="AC1" s="232" t="s">
        <v>1677</v>
      </c>
      <c r="AD1" s="232" t="s">
        <v>1678</v>
      </c>
      <c r="AE1" s="232" t="s">
        <v>1679</v>
      </c>
      <c r="AF1" s="232" t="s">
        <v>1680</v>
      </c>
      <c r="AG1" s="232" t="s">
        <v>1681</v>
      </c>
      <c r="AH1" s="232" t="s">
        <v>1686</v>
      </c>
      <c r="AI1" s="232" t="s">
        <v>1685</v>
      </c>
      <c r="AJ1" s="232" t="s">
        <v>1684</v>
      </c>
      <c r="AK1" s="232" t="s">
        <v>1683</v>
      </c>
      <c r="AL1" s="232" t="s">
        <v>1682</v>
      </c>
      <c r="AM1" s="232" t="s">
        <v>1698</v>
      </c>
      <c r="AN1" s="232" t="s">
        <v>1699</v>
      </c>
      <c r="AO1" s="232" t="s">
        <v>1700</v>
      </c>
      <c r="AP1" s="232" t="s">
        <v>1701</v>
      </c>
      <c r="AQ1" s="232" t="s">
        <v>1702</v>
      </c>
      <c r="AR1" s="232" t="s">
        <v>1703</v>
      </c>
      <c r="AS1" s="232" t="s">
        <v>1704</v>
      </c>
      <c r="AT1" s="232" t="s">
        <v>1705</v>
      </c>
      <c r="AU1" s="232" t="s">
        <v>1706</v>
      </c>
      <c r="AV1" s="232" t="s">
        <v>1707</v>
      </c>
      <c r="AW1" s="232" t="s">
        <v>1708</v>
      </c>
      <c r="AX1" s="232" t="s">
        <v>1730</v>
      </c>
      <c r="AY1" s="232" t="s">
        <v>1731</v>
      </c>
      <c r="AZ1" s="232" t="s">
        <v>1732</v>
      </c>
      <c r="BA1" s="232" t="s">
        <v>1733</v>
      </c>
      <c r="BB1" s="232" t="s">
        <v>1734</v>
      </c>
      <c r="BC1" s="229" t="s">
        <v>1799</v>
      </c>
      <c r="BD1" s="229" t="s">
        <v>1800</v>
      </c>
      <c r="BE1" s="229" t="s">
        <v>1801</v>
      </c>
      <c r="BF1" s="229" t="s">
        <v>1802</v>
      </c>
      <c r="BG1" s="229" t="s">
        <v>1805</v>
      </c>
      <c r="BH1" s="229" t="s">
        <v>1806</v>
      </c>
      <c r="BI1" s="229" t="s">
        <v>1807</v>
      </c>
      <c r="BJ1" s="232" t="s">
        <v>1735</v>
      </c>
      <c r="BK1" s="232" t="s">
        <v>1736</v>
      </c>
      <c r="BL1" s="232" t="s">
        <v>1737</v>
      </c>
      <c r="BM1" s="232" t="s">
        <v>1738</v>
      </c>
      <c r="BN1" s="232" t="s">
        <v>1739</v>
      </c>
      <c r="BO1" s="232" t="s">
        <v>1740</v>
      </c>
      <c r="BP1" s="232" t="s">
        <v>1741</v>
      </c>
      <c r="BQ1" s="229" t="s">
        <v>1742</v>
      </c>
      <c r="BR1" s="229" t="s">
        <v>1743</v>
      </c>
      <c r="BS1" s="229" t="s">
        <v>1744</v>
      </c>
      <c r="BT1" s="232" t="s">
        <v>1745</v>
      </c>
      <c r="BU1" s="233" t="s">
        <v>1811</v>
      </c>
      <c r="BV1" s="233" t="s">
        <v>1812</v>
      </c>
      <c r="BW1" s="233" t="s">
        <v>1813</v>
      </c>
      <c r="BX1" s="233" t="s">
        <v>1814</v>
      </c>
      <c r="BY1" s="233" t="s">
        <v>1815</v>
      </c>
      <c r="BZ1" s="233" t="s">
        <v>1816</v>
      </c>
      <c r="CA1" s="233" t="s">
        <v>1817</v>
      </c>
      <c r="CB1" s="233" t="s">
        <v>1818</v>
      </c>
      <c r="CC1" s="233" t="s">
        <v>1819</v>
      </c>
      <c r="CD1" s="234" t="s">
        <v>1821</v>
      </c>
      <c r="CE1" s="234" t="s">
        <v>1822</v>
      </c>
      <c r="CF1" s="234" t="s">
        <v>1823</v>
      </c>
      <c r="CG1" s="234" t="s">
        <v>1824</v>
      </c>
      <c r="CH1" s="234" t="s">
        <v>1825</v>
      </c>
      <c r="CI1" s="234" t="s">
        <v>1826</v>
      </c>
      <c r="CJ1" s="270" t="s">
        <v>3122</v>
      </c>
      <c r="CK1" s="271" t="s">
        <v>3123</v>
      </c>
      <c r="CL1" s="272" t="s">
        <v>3124</v>
      </c>
      <c r="CM1" s="270" t="s">
        <v>3125</v>
      </c>
      <c r="CN1" s="271" t="s">
        <v>3126</v>
      </c>
      <c r="CO1" s="272" t="s">
        <v>3127</v>
      </c>
      <c r="CP1" s="270" t="s">
        <v>3128</v>
      </c>
      <c r="CQ1" s="271" t="s">
        <v>3129</v>
      </c>
      <c r="CR1" s="272" t="s">
        <v>3130</v>
      </c>
      <c r="CS1" s="278" t="s">
        <v>3188</v>
      </c>
      <c r="CT1" s="278" t="s">
        <v>3188</v>
      </c>
      <c r="CU1" s="278" t="s">
        <v>3188</v>
      </c>
      <c r="CV1" s="278" t="s">
        <v>3188</v>
      </c>
      <c r="CW1" s="278" t="s">
        <v>3188</v>
      </c>
      <c r="CX1" s="278" t="s">
        <v>3188</v>
      </c>
      <c r="CY1" s="278" t="s">
        <v>3188</v>
      </c>
      <c r="CZ1" s="278" t="s">
        <v>3188</v>
      </c>
      <c r="DA1" s="278" t="s">
        <v>3188</v>
      </c>
      <c r="DB1" s="278" t="s">
        <v>3188</v>
      </c>
      <c r="DC1" s="270" t="s">
        <v>3427</v>
      </c>
      <c r="DD1" s="270" t="s">
        <v>3459</v>
      </c>
      <c r="DE1" s="270" t="s">
        <v>3428</v>
      </c>
      <c r="DF1" s="331" t="s">
        <v>3426</v>
      </c>
      <c r="DG1" s="331" t="s">
        <v>3460</v>
      </c>
      <c r="DH1" s="331" t="s">
        <v>3429</v>
      </c>
      <c r="DI1" s="334" t="s">
        <v>3457</v>
      </c>
      <c r="DJ1" s="334" t="s">
        <v>3461</v>
      </c>
      <c r="DK1" s="334" t="s">
        <v>3458</v>
      </c>
      <c r="DL1" s="334" t="s">
        <v>3431</v>
      </c>
      <c r="DM1" s="334" t="s">
        <v>3430</v>
      </c>
      <c r="DN1" s="333" t="s">
        <v>3432</v>
      </c>
      <c r="DO1" s="333" t="s">
        <v>3433</v>
      </c>
    </row>
    <row r="2" spans="1:119">
      <c r="A2">
        <v>20</v>
      </c>
      <c r="B2" t="s">
        <v>1428</v>
      </c>
      <c r="C2" s="5" t="s">
        <v>346</v>
      </c>
      <c r="D2" s="5" t="s">
        <v>346</v>
      </c>
      <c r="E2" s="5" t="s">
        <v>346</v>
      </c>
      <c r="F2" s="5" t="s">
        <v>346</v>
      </c>
      <c r="G2" s="5" t="s">
        <v>346</v>
      </c>
      <c r="H2" s="5" t="s">
        <v>346</v>
      </c>
      <c r="I2" s="5" t="s">
        <v>346</v>
      </c>
      <c r="J2" s="5" t="s">
        <v>346</v>
      </c>
      <c r="K2" s="5" t="s">
        <v>346</v>
      </c>
      <c r="L2" s="5" t="s">
        <v>346</v>
      </c>
      <c r="M2" s="5" t="s">
        <v>346</v>
      </c>
      <c r="N2" s="5" t="s">
        <v>346</v>
      </c>
      <c r="O2" s="5" t="s">
        <v>346</v>
      </c>
      <c r="P2" s="5" t="s">
        <v>346</v>
      </c>
      <c r="Q2" s="5" t="s">
        <v>346</v>
      </c>
      <c r="R2" s="5" t="s">
        <v>346</v>
      </c>
      <c r="S2" t="s">
        <v>1379</v>
      </c>
      <c r="T2" t="s">
        <v>1379</v>
      </c>
      <c r="U2" t="s">
        <v>1379</v>
      </c>
      <c r="V2" t="s">
        <v>1379</v>
      </c>
      <c r="W2" t="s">
        <v>1665</v>
      </c>
      <c r="X2" t="s">
        <v>1665</v>
      </c>
      <c r="Y2" t="s">
        <v>1665</v>
      </c>
      <c r="Z2" t="s">
        <v>1804</v>
      </c>
      <c r="AA2" t="s">
        <v>1804</v>
      </c>
      <c r="AB2" t="s">
        <v>1804</v>
      </c>
      <c r="AC2" t="s">
        <v>1665</v>
      </c>
      <c r="AD2" t="s">
        <v>1665</v>
      </c>
      <c r="AE2" t="s">
        <v>1665</v>
      </c>
      <c r="AF2" t="s">
        <v>1665</v>
      </c>
      <c r="AG2" t="s">
        <v>1665</v>
      </c>
      <c r="AH2" t="s">
        <v>1665</v>
      </c>
      <c r="AI2" t="s">
        <v>1665</v>
      </c>
      <c r="AJ2" t="s">
        <v>1665</v>
      </c>
      <c r="AK2" t="s">
        <v>1665</v>
      </c>
      <c r="AL2" t="s">
        <v>1665</v>
      </c>
      <c r="AM2" t="s">
        <v>1665</v>
      </c>
      <c r="AN2" t="s">
        <v>1665</v>
      </c>
      <c r="AO2" t="s">
        <v>1665</v>
      </c>
      <c r="AP2" t="s">
        <v>1665</v>
      </c>
      <c r="AQ2" t="s">
        <v>1665</v>
      </c>
      <c r="AR2" t="s">
        <v>1665</v>
      </c>
      <c r="AS2" t="s">
        <v>1665</v>
      </c>
      <c r="AT2" t="s">
        <v>1665</v>
      </c>
      <c r="AU2" t="s">
        <v>1665</v>
      </c>
      <c r="AV2" t="s">
        <v>1665</v>
      </c>
      <c r="AW2" t="s">
        <v>1665</v>
      </c>
      <c r="AX2" t="s">
        <v>1665</v>
      </c>
      <c r="AY2" t="s">
        <v>1665</v>
      </c>
      <c r="AZ2" t="s">
        <v>1665</v>
      </c>
      <c r="BA2" t="s">
        <v>1665</v>
      </c>
      <c r="BB2" t="s">
        <v>1665</v>
      </c>
      <c r="BC2" t="s">
        <v>1804</v>
      </c>
      <c r="BD2" t="s">
        <v>1804</v>
      </c>
      <c r="BE2" t="s">
        <v>1665</v>
      </c>
      <c r="BF2" t="s">
        <v>1665</v>
      </c>
      <c r="BG2" t="s">
        <v>1804</v>
      </c>
      <c r="BH2" t="s">
        <v>1804</v>
      </c>
      <c r="BI2" t="s">
        <v>1804</v>
      </c>
      <c r="BJ2" t="s">
        <v>1665</v>
      </c>
      <c r="BK2" t="s">
        <v>1665</v>
      </c>
      <c r="BL2" t="s">
        <v>1665</v>
      </c>
      <c r="BM2" t="s">
        <v>1665</v>
      </c>
      <c r="BN2" t="s">
        <v>1665</v>
      </c>
      <c r="BO2" t="s">
        <v>1665</v>
      </c>
      <c r="BP2" t="s">
        <v>1665</v>
      </c>
      <c r="BQ2" t="s">
        <v>1665</v>
      </c>
      <c r="BR2" t="s">
        <v>1665</v>
      </c>
      <c r="BS2" t="s">
        <v>1665</v>
      </c>
      <c r="BT2" t="s">
        <v>1804</v>
      </c>
      <c r="BU2" t="s">
        <v>1804</v>
      </c>
      <c r="BV2" t="s">
        <v>1804</v>
      </c>
      <c r="BW2" t="s">
        <v>1804</v>
      </c>
      <c r="BX2" t="s">
        <v>1804</v>
      </c>
      <c r="BY2" t="s">
        <v>1804</v>
      </c>
      <c r="BZ2" t="s">
        <v>1804</v>
      </c>
      <c r="CA2" t="s">
        <v>1804</v>
      </c>
      <c r="CB2" t="s">
        <v>1804</v>
      </c>
      <c r="CC2" t="s">
        <v>1804</v>
      </c>
      <c r="CD2" t="s">
        <v>1820</v>
      </c>
      <c r="CE2" t="s">
        <v>1820</v>
      </c>
      <c r="CF2" t="s">
        <v>1820</v>
      </c>
      <c r="CG2" t="s">
        <v>1827</v>
      </c>
      <c r="CH2" t="s">
        <v>1827</v>
      </c>
      <c r="CI2" t="s">
        <v>1827</v>
      </c>
      <c r="CJ2" t="s">
        <v>1820</v>
      </c>
      <c r="CK2" t="s">
        <v>1820</v>
      </c>
      <c r="CL2" t="s">
        <v>1820</v>
      </c>
      <c r="CM2" t="s">
        <v>1820</v>
      </c>
      <c r="CN2" t="s">
        <v>1820</v>
      </c>
      <c r="CO2" t="s">
        <v>1820</v>
      </c>
      <c r="CP2" t="s">
        <v>1820</v>
      </c>
      <c r="CQ2" t="s">
        <v>1820</v>
      </c>
      <c r="CR2" t="s">
        <v>1820</v>
      </c>
      <c r="CS2" s="276" t="s">
        <v>3145</v>
      </c>
      <c r="CT2" s="276" t="s">
        <v>3146</v>
      </c>
      <c r="CU2" s="276" t="s">
        <v>3147</v>
      </c>
      <c r="CV2" s="276" t="s">
        <v>3148</v>
      </c>
      <c r="CW2" s="276" t="s">
        <v>3149</v>
      </c>
      <c r="CX2" s="276" t="s">
        <v>3150</v>
      </c>
      <c r="CY2" s="276" t="s">
        <v>3151</v>
      </c>
      <c r="CZ2" s="276" t="s">
        <v>3152</v>
      </c>
      <c r="DA2" s="276" t="s">
        <v>3153</v>
      </c>
      <c r="DB2" s="276" t="s">
        <v>3154</v>
      </c>
      <c r="DC2" t="s">
        <v>1820</v>
      </c>
      <c r="DD2" t="s">
        <v>1820</v>
      </c>
      <c r="DE2" t="s">
        <v>1820</v>
      </c>
      <c r="DF2" t="s">
        <v>1820</v>
      </c>
      <c r="DG2" t="s">
        <v>1820</v>
      </c>
      <c r="DH2" t="s">
        <v>1820</v>
      </c>
      <c r="DI2" t="s">
        <v>346</v>
      </c>
      <c r="DJ2" t="s">
        <v>346</v>
      </c>
      <c r="DK2" t="s">
        <v>346</v>
      </c>
      <c r="DL2" t="s">
        <v>346</v>
      </c>
      <c r="DM2" t="s">
        <v>346</v>
      </c>
      <c r="DN2" t="s">
        <v>346</v>
      </c>
      <c r="DO2" t="s">
        <v>346</v>
      </c>
    </row>
    <row r="3" spans="1:119">
      <c r="A3">
        <v>0</v>
      </c>
      <c r="B3" t="s">
        <v>1654</v>
      </c>
      <c r="C3" t="s">
        <v>1655</v>
      </c>
      <c r="D3" t="s">
        <v>1655</v>
      </c>
      <c r="E3" t="s">
        <v>1655</v>
      </c>
      <c r="F3" t="s">
        <v>1655</v>
      </c>
      <c r="G3" t="s">
        <v>1655</v>
      </c>
      <c r="H3" t="s">
        <v>1655</v>
      </c>
      <c r="I3" t="s">
        <v>1655</v>
      </c>
      <c r="J3" t="s">
        <v>1655</v>
      </c>
      <c r="K3" t="s">
        <v>1655</v>
      </c>
      <c r="L3" t="s">
        <v>1655</v>
      </c>
      <c r="M3" t="s">
        <v>1655</v>
      </c>
      <c r="N3" t="s">
        <v>1655</v>
      </c>
      <c r="O3" t="s">
        <v>1655</v>
      </c>
      <c r="P3" t="s">
        <v>1655</v>
      </c>
      <c r="Q3" t="s">
        <v>1655</v>
      </c>
      <c r="R3" t="s">
        <v>1655</v>
      </c>
      <c r="S3" t="s">
        <v>1397</v>
      </c>
      <c r="T3" t="s">
        <v>1397</v>
      </c>
      <c r="U3">
        <v>1</v>
      </c>
      <c r="V3">
        <v>1</v>
      </c>
      <c r="W3" t="s">
        <v>1663</v>
      </c>
      <c r="X3" t="s">
        <v>1663</v>
      </c>
      <c r="Y3" t="s">
        <v>1655</v>
      </c>
      <c r="Z3">
        <v>1</v>
      </c>
      <c r="AA3">
        <v>1</v>
      </c>
      <c r="AB3">
        <v>1</v>
      </c>
      <c r="AC3">
        <v>1000</v>
      </c>
      <c r="AD3">
        <v>1000</v>
      </c>
      <c r="AE3">
        <v>1000</v>
      </c>
      <c r="AF3">
        <v>1000</v>
      </c>
      <c r="AG3">
        <v>1000</v>
      </c>
      <c r="AH3">
        <v>1000</v>
      </c>
      <c r="AI3">
        <v>1000</v>
      </c>
      <c r="AJ3">
        <v>1000</v>
      </c>
      <c r="AK3">
        <v>1000</v>
      </c>
      <c r="AL3">
        <v>1000</v>
      </c>
      <c r="AM3">
        <v>1000</v>
      </c>
      <c r="AN3">
        <v>1000</v>
      </c>
      <c r="AO3">
        <v>1000</v>
      </c>
      <c r="AP3">
        <v>1000</v>
      </c>
      <c r="AQ3">
        <v>1000</v>
      </c>
      <c r="AR3">
        <v>1000</v>
      </c>
      <c r="AS3">
        <v>1000</v>
      </c>
      <c r="AT3">
        <v>1000</v>
      </c>
      <c r="AU3">
        <v>1000</v>
      </c>
      <c r="AV3">
        <v>1000</v>
      </c>
      <c r="AW3">
        <v>1000</v>
      </c>
      <c r="AX3">
        <v>1000</v>
      </c>
      <c r="AY3">
        <v>1000</v>
      </c>
      <c r="AZ3">
        <v>1000</v>
      </c>
      <c r="BA3">
        <v>1000</v>
      </c>
      <c r="BB3">
        <v>1000</v>
      </c>
      <c r="BC3">
        <v>1000</v>
      </c>
      <c r="BD3">
        <v>1000</v>
      </c>
      <c r="BE3">
        <v>1000</v>
      </c>
      <c r="BF3">
        <v>1000</v>
      </c>
      <c r="BG3" t="s">
        <v>1803</v>
      </c>
      <c r="BH3" t="s">
        <v>1803</v>
      </c>
      <c r="BI3" t="s">
        <v>1803</v>
      </c>
      <c r="BJ3">
        <v>1000</v>
      </c>
      <c r="BK3">
        <v>1000</v>
      </c>
      <c r="BL3">
        <v>1000</v>
      </c>
      <c r="BM3">
        <v>1000</v>
      </c>
      <c r="BN3">
        <v>1000</v>
      </c>
      <c r="BO3">
        <v>1000</v>
      </c>
      <c r="BP3">
        <v>1000</v>
      </c>
      <c r="BQ3">
        <v>1000</v>
      </c>
      <c r="BR3">
        <v>1000</v>
      </c>
      <c r="BS3">
        <v>1000</v>
      </c>
      <c r="BT3" t="s">
        <v>1803</v>
      </c>
      <c r="BU3" t="s">
        <v>56</v>
      </c>
      <c r="BV3" t="s">
        <v>56</v>
      </c>
      <c r="BW3" t="s">
        <v>56</v>
      </c>
      <c r="BX3" t="s">
        <v>56</v>
      </c>
      <c r="BY3" t="s">
        <v>56</v>
      </c>
      <c r="BZ3" t="s">
        <v>56</v>
      </c>
      <c r="CA3" t="s">
        <v>56</v>
      </c>
      <c r="CB3" t="s">
        <v>56</v>
      </c>
      <c r="CC3" t="s">
        <v>56</v>
      </c>
      <c r="CD3">
        <v>1</v>
      </c>
      <c r="CE3">
        <v>1</v>
      </c>
      <c r="CF3" t="s">
        <v>1803</v>
      </c>
      <c r="CG3">
        <v>1</v>
      </c>
      <c r="CH3">
        <v>1</v>
      </c>
      <c r="CI3" t="s">
        <v>1803</v>
      </c>
      <c r="CJ3">
        <v>1</v>
      </c>
      <c r="CK3">
        <v>1</v>
      </c>
      <c r="CL3" t="s">
        <v>1803</v>
      </c>
      <c r="CM3">
        <v>1</v>
      </c>
      <c r="CN3">
        <v>1</v>
      </c>
      <c r="CO3" t="s">
        <v>1803</v>
      </c>
      <c r="CP3">
        <v>1</v>
      </c>
      <c r="CQ3">
        <v>1</v>
      </c>
      <c r="CR3" t="s">
        <v>1803</v>
      </c>
      <c r="CS3" s="218" t="s">
        <v>3187</v>
      </c>
      <c r="CT3" s="218" t="s">
        <v>3187</v>
      </c>
      <c r="CU3" s="218" t="s">
        <v>3187</v>
      </c>
      <c r="CV3" s="218" t="s">
        <v>3187</v>
      </c>
      <c r="CW3" s="218" t="s">
        <v>3187</v>
      </c>
      <c r="CX3" s="218" t="s">
        <v>3187</v>
      </c>
      <c r="CY3" s="218" t="s">
        <v>3187</v>
      </c>
      <c r="CZ3" s="218" t="s">
        <v>3187</v>
      </c>
      <c r="DA3" s="218" t="s">
        <v>3187</v>
      </c>
      <c r="DB3" s="218" t="s">
        <v>3187</v>
      </c>
      <c r="DC3" s="224">
        <v>1</v>
      </c>
      <c r="DD3" s="224" t="s">
        <v>1803</v>
      </c>
      <c r="DE3" s="224" t="s">
        <v>3413</v>
      </c>
      <c r="DF3" s="224">
        <v>1</v>
      </c>
      <c r="DG3" s="224" t="s">
        <v>1803</v>
      </c>
      <c r="DH3" s="224" t="s">
        <v>3413</v>
      </c>
      <c r="DI3" s="224" t="s">
        <v>3182</v>
      </c>
      <c r="DJ3" s="224" t="s">
        <v>3182</v>
      </c>
      <c r="DK3" s="224" t="s">
        <v>3182</v>
      </c>
      <c r="DL3" s="224" t="s">
        <v>3425</v>
      </c>
      <c r="DM3" s="224" t="s">
        <v>3434</v>
      </c>
      <c r="DN3" s="224" t="s">
        <v>3425</v>
      </c>
      <c r="DO3" s="224" t="s">
        <v>3434</v>
      </c>
    </row>
    <row r="4" spans="1:119">
      <c r="A4">
        <v>8</v>
      </c>
      <c r="B4" t="s">
        <v>187</v>
      </c>
      <c r="C4">
        <v>0.64400000000000002</v>
      </c>
      <c r="D4">
        <v>2.1999999999999999E-2</v>
      </c>
      <c r="E4">
        <v>0.20799999999999999</v>
      </c>
      <c r="F4">
        <v>3.7999999999999999E-2</v>
      </c>
      <c r="G4">
        <v>8.7999999999999967E-2</v>
      </c>
      <c r="H4">
        <v>7.0000000000000007E-2</v>
      </c>
      <c r="I4">
        <v>7.0000000000000007E-2</v>
      </c>
      <c r="J4">
        <v>0.01</v>
      </c>
      <c r="K4">
        <v>0.75</v>
      </c>
      <c r="L4">
        <v>0.1</v>
      </c>
      <c r="M4">
        <v>0</v>
      </c>
      <c r="N4">
        <v>0.45400000000000001</v>
      </c>
      <c r="O4">
        <v>1.0999999999999999E-2</v>
      </c>
      <c r="P4">
        <v>0.49399999999999999</v>
      </c>
      <c r="Q4">
        <v>4.1000000000000002E-2</v>
      </c>
      <c r="R4">
        <v>7.8E-2</v>
      </c>
      <c r="S4">
        <v>161.69999999999999</v>
      </c>
      <c r="T4">
        <v>141.19999999999999</v>
      </c>
      <c r="U4">
        <v>232500</v>
      </c>
      <c r="V4">
        <v>29000</v>
      </c>
      <c r="W4" s="2">
        <v>7.5</v>
      </c>
      <c r="X4" s="2">
        <v>9.6</v>
      </c>
      <c r="Y4" s="2">
        <v>27.1</v>
      </c>
      <c r="Z4" s="2">
        <v>1485736</v>
      </c>
      <c r="AA4" s="2">
        <v>508516</v>
      </c>
      <c r="AB4" s="2">
        <v>430437</v>
      </c>
      <c r="AC4" s="2">
        <v>1016</v>
      </c>
      <c r="AD4" s="2">
        <v>249</v>
      </c>
      <c r="AE4" s="2">
        <v>217</v>
      </c>
      <c r="AF4" s="2">
        <v>655</v>
      </c>
      <c r="AG4" s="2">
        <v>310</v>
      </c>
      <c r="AH4" s="2">
        <v>196</v>
      </c>
      <c r="AI4" s="2">
        <v>60</v>
      </c>
      <c r="AJ4" s="2">
        <v>52</v>
      </c>
      <c r="AK4" s="2">
        <v>1077</v>
      </c>
      <c r="AL4" s="2">
        <v>822</v>
      </c>
      <c r="AM4" s="2">
        <v>407</v>
      </c>
      <c r="AN4" s="2">
        <v>1983</v>
      </c>
      <c r="AO4" s="2">
        <v>277</v>
      </c>
      <c r="AP4" s="2">
        <v>1571</v>
      </c>
      <c r="AQ4" s="2">
        <v>0.42420000000000002</v>
      </c>
      <c r="AR4" s="2">
        <v>0.42420000000000002</v>
      </c>
      <c r="AS4" s="2">
        <v>287</v>
      </c>
      <c r="AT4" s="2">
        <v>0.42420000000000002</v>
      </c>
      <c r="AU4" s="2">
        <v>9</v>
      </c>
      <c r="AV4" s="2">
        <v>108</v>
      </c>
      <c r="AW4" s="2">
        <v>0.42420000000000002</v>
      </c>
      <c r="AX4" s="2">
        <v>1042</v>
      </c>
      <c r="AY4" s="2">
        <v>2239</v>
      </c>
      <c r="AZ4" s="2">
        <v>746</v>
      </c>
      <c r="BA4" s="2">
        <v>975</v>
      </c>
      <c r="BB4" s="2">
        <v>185</v>
      </c>
      <c r="BC4" s="2">
        <v>1485.7360000000001</v>
      </c>
      <c r="BD4" s="2">
        <v>1017.032</v>
      </c>
      <c r="BE4" s="2">
        <v>1823</v>
      </c>
      <c r="BF4" s="2">
        <v>815</v>
      </c>
      <c r="BG4" s="2">
        <v>198777</v>
      </c>
      <c r="BH4" s="2">
        <v>98776</v>
      </c>
      <c r="BI4" s="2">
        <v>190123</v>
      </c>
      <c r="BJ4" s="2">
        <v>208</v>
      </c>
      <c r="BK4" s="2">
        <v>540</v>
      </c>
      <c r="BL4" s="2">
        <v>1000</v>
      </c>
      <c r="BM4" s="2">
        <v>973</v>
      </c>
      <c r="BN4" s="2">
        <v>674</v>
      </c>
      <c r="BO4" s="2">
        <v>631</v>
      </c>
      <c r="BP4" s="2">
        <v>880</v>
      </c>
      <c r="BQ4" s="2">
        <v>4907</v>
      </c>
      <c r="BR4" s="2">
        <v>5067</v>
      </c>
      <c r="BS4" s="2">
        <v>10983</v>
      </c>
      <c r="BT4" s="2">
        <v>491046</v>
      </c>
      <c r="BU4" s="225">
        <v>0.61187277044763599</v>
      </c>
      <c r="BV4" s="225">
        <v>0.20942286768103491</v>
      </c>
      <c r="BW4" s="225">
        <v>0.17726748203797252</v>
      </c>
      <c r="BX4" s="225">
        <v>0.29199988443711933</v>
      </c>
      <c r="BY4" s="225">
        <v>0.19988290414235932</v>
      </c>
      <c r="BZ4" s="225">
        <v>0.49250580615034301</v>
      </c>
      <c r="CA4" s="225">
        <v>0.40480321599198443</v>
      </c>
      <c r="CB4" s="225">
        <v>0.20115427067932537</v>
      </c>
      <c r="CC4" s="225">
        <v>0.38717961250066185</v>
      </c>
      <c r="CD4" s="2">
        <v>34073</v>
      </c>
      <c r="CE4">
        <v>14241</v>
      </c>
      <c r="CF4">
        <v>3658</v>
      </c>
      <c r="CG4">
        <v>2678</v>
      </c>
      <c r="CH4">
        <v>1098</v>
      </c>
      <c r="CI4">
        <v>219</v>
      </c>
      <c r="CJ4">
        <v>10035</v>
      </c>
      <c r="CK4">
        <v>10035</v>
      </c>
      <c r="CL4">
        <v>1603</v>
      </c>
      <c r="CM4">
        <v>1900</v>
      </c>
      <c r="CN4">
        <v>3800</v>
      </c>
      <c r="CO4">
        <v>431</v>
      </c>
      <c r="CP4">
        <v>2238</v>
      </c>
      <c r="CQ4">
        <v>18220</v>
      </c>
      <c r="CR4">
        <v>1557</v>
      </c>
      <c r="CS4">
        <v>20</v>
      </c>
      <c r="CT4" s="224">
        <v>45</v>
      </c>
      <c r="CU4" s="224">
        <v>70</v>
      </c>
      <c r="CV4" s="224">
        <v>85</v>
      </c>
      <c r="CW4" s="224">
        <v>105</v>
      </c>
      <c r="CX4">
        <v>130</v>
      </c>
      <c r="CY4">
        <v>150</v>
      </c>
      <c r="CZ4">
        <v>170</v>
      </c>
      <c r="DA4">
        <v>190</v>
      </c>
      <c r="DB4">
        <v>325</v>
      </c>
      <c r="DC4" s="262">
        <v>14173</v>
      </c>
      <c r="DD4" s="336">
        <v>4998</v>
      </c>
      <c r="DE4" s="332">
        <v>6441104</v>
      </c>
      <c r="DF4" s="329">
        <v>3898</v>
      </c>
      <c r="DG4" s="336">
        <v>4087</v>
      </c>
      <c r="DH4" s="329">
        <v>4522774</v>
      </c>
      <c r="DI4">
        <f>ROUND(DC4/SUM(DC4,DF4),3)</f>
        <v>0.78400000000000003</v>
      </c>
      <c r="DJ4" s="6">
        <f>ROUND(DD4/SUM(DD4,DG4),3)</f>
        <v>0.55000000000000004</v>
      </c>
      <c r="DK4">
        <f>ROUND(DE4/SUM(DE4,DH4),3)</f>
        <v>0.58699999999999997</v>
      </c>
      <c r="DL4">
        <f>ROUND(DE4/DD4,0)</f>
        <v>1289</v>
      </c>
      <c r="DM4">
        <f>ROUND(DE4/DC4,0)</f>
        <v>454</v>
      </c>
      <c r="DN4">
        <f>ROUND(DH4/DG4,0)</f>
        <v>1107</v>
      </c>
      <c r="DO4">
        <f>ROUND(DH4/DF4,0)</f>
        <v>1160</v>
      </c>
    </row>
    <row r="5" spans="1:119">
      <c r="A5">
        <v>9</v>
      </c>
      <c r="B5" t="s">
        <v>188</v>
      </c>
      <c r="C5">
        <v>0.438</v>
      </c>
      <c r="D5">
        <v>4.1000000000000002E-2</v>
      </c>
      <c r="E5">
        <v>0.34699999999999998</v>
      </c>
      <c r="F5">
        <v>0.06</v>
      </c>
      <c r="G5">
        <v>0.1140000000000001</v>
      </c>
      <c r="H5">
        <v>0.08</v>
      </c>
      <c r="I5">
        <v>0.05</v>
      </c>
      <c r="J5">
        <v>0.01</v>
      </c>
      <c r="K5">
        <v>0.77</v>
      </c>
      <c r="L5">
        <v>0.09</v>
      </c>
      <c r="M5">
        <v>0.01</v>
      </c>
      <c r="N5">
        <v>0.47599999999999998</v>
      </c>
      <c r="O5">
        <v>1.4999999999999999E-2</v>
      </c>
      <c r="P5">
        <v>0.47</v>
      </c>
      <c r="Q5">
        <v>3.7999999999999999E-2</v>
      </c>
      <c r="R5">
        <v>6.8000000000000005E-2</v>
      </c>
      <c r="S5">
        <v>157.19999999999999</v>
      </c>
      <c r="T5">
        <v>134.9</v>
      </c>
      <c r="U5">
        <v>340000</v>
      </c>
      <c r="V5">
        <v>38500</v>
      </c>
      <c r="W5" s="2">
        <v>8.1999999999999993</v>
      </c>
      <c r="X5" s="2">
        <v>10.3</v>
      </c>
      <c r="Y5" s="2">
        <v>27.2</v>
      </c>
      <c r="Z5" s="2">
        <v>2068000</v>
      </c>
      <c r="AA5" s="2">
        <v>562721</v>
      </c>
      <c r="AB5" s="2">
        <v>429940</v>
      </c>
      <c r="AC5" s="2">
        <v>1431</v>
      </c>
      <c r="AD5" s="2">
        <v>266</v>
      </c>
      <c r="AE5" s="2">
        <v>264</v>
      </c>
      <c r="AF5" s="2">
        <v>611</v>
      </c>
      <c r="AG5" s="2">
        <v>306</v>
      </c>
      <c r="AH5" s="2">
        <v>282</v>
      </c>
      <c r="AI5" s="2">
        <v>93</v>
      </c>
      <c r="AJ5" s="2">
        <v>78</v>
      </c>
      <c r="AK5" s="2">
        <v>1104</v>
      </c>
      <c r="AL5" s="2">
        <v>1164</v>
      </c>
      <c r="AM5" s="2">
        <v>495</v>
      </c>
      <c r="AN5" s="2">
        <v>2158</v>
      </c>
      <c r="AO5" s="2">
        <v>192</v>
      </c>
      <c r="AP5" s="2">
        <v>2031</v>
      </c>
      <c r="AQ5" s="2">
        <v>5</v>
      </c>
      <c r="AR5" s="2">
        <v>0.42420000000000002</v>
      </c>
      <c r="AS5" s="2">
        <v>509</v>
      </c>
      <c r="AT5" s="2">
        <v>12</v>
      </c>
      <c r="AU5" s="2">
        <v>11</v>
      </c>
      <c r="AV5" s="2">
        <v>158</v>
      </c>
      <c r="AW5" s="2">
        <v>24</v>
      </c>
      <c r="AX5" s="2">
        <v>1119</v>
      </c>
      <c r="AY5" s="2">
        <v>2689</v>
      </c>
      <c r="AZ5" s="2">
        <v>900</v>
      </c>
      <c r="BA5" s="2">
        <v>1213</v>
      </c>
      <c r="BB5" s="2">
        <v>287</v>
      </c>
      <c r="BC5" s="2">
        <v>2068</v>
      </c>
      <c r="BD5" s="2">
        <v>1125.442</v>
      </c>
      <c r="BE5" s="2">
        <v>1844</v>
      </c>
      <c r="BF5" s="2">
        <v>1234</v>
      </c>
      <c r="BG5" s="2">
        <v>281501</v>
      </c>
      <c r="BH5" s="2">
        <v>113421</v>
      </c>
      <c r="BI5" s="2">
        <v>206952</v>
      </c>
      <c r="BJ5" s="2">
        <v>336</v>
      </c>
      <c r="BK5" s="2">
        <v>734</v>
      </c>
      <c r="BL5" s="2">
        <v>1155</v>
      </c>
      <c r="BM5" s="2">
        <v>1017</v>
      </c>
      <c r="BN5" s="2">
        <v>744</v>
      </c>
      <c r="BO5" s="2">
        <v>781</v>
      </c>
      <c r="BP5" s="2">
        <v>1113</v>
      </c>
      <c r="BQ5" s="2">
        <v>5881</v>
      </c>
      <c r="BR5" s="2">
        <v>6040</v>
      </c>
      <c r="BS5" s="2">
        <v>12552</v>
      </c>
      <c r="BT5" s="2">
        <v>605577</v>
      </c>
      <c r="BU5" s="225">
        <v>0.67491622292339248</v>
      </c>
      <c r="BV5" s="225">
        <v>0.1836506440423957</v>
      </c>
      <c r="BW5" s="225">
        <v>0.14031599655884108</v>
      </c>
      <c r="BX5" s="225">
        <v>0.33350390197952628</v>
      </c>
      <c r="BY5" s="225">
        <v>0.18149869364199323</v>
      </c>
      <c r="BZ5" s="225">
        <v>0.46923837739707946</v>
      </c>
      <c r="CA5" s="225">
        <v>0.46484757512256908</v>
      </c>
      <c r="CB5" s="225">
        <v>0.1872941013281548</v>
      </c>
      <c r="CC5" s="225">
        <v>0.34174349422121381</v>
      </c>
      <c r="CD5" s="2">
        <v>53097</v>
      </c>
      <c r="CE5">
        <v>24012</v>
      </c>
      <c r="CF5">
        <v>5616</v>
      </c>
      <c r="CG5">
        <v>2041</v>
      </c>
      <c r="CH5">
        <v>991</v>
      </c>
      <c r="CI5">
        <v>169</v>
      </c>
      <c r="CJ5">
        <v>18539</v>
      </c>
      <c r="CK5">
        <v>18539</v>
      </c>
      <c r="CL5">
        <v>2958</v>
      </c>
      <c r="CM5">
        <v>2396</v>
      </c>
      <c r="CN5">
        <v>4792</v>
      </c>
      <c r="CO5">
        <v>533</v>
      </c>
      <c r="CP5">
        <v>2990</v>
      </c>
      <c r="CQ5">
        <v>26336</v>
      </c>
      <c r="CR5">
        <v>2031</v>
      </c>
      <c r="CS5">
        <v>20</v>
      </c>
      <c r="CT5" s="224">
        <v>45</v>
      </c>
      <c r="CU5" s="224">
        <v>70</v>
      </c>
      <c r="CV5" s="224">
        <v>85</v>
      </c>
      <c r="CW5" s="224">
        <v>105</v>
      </c>
      <c r="CX5">
        <v>130</v>
      </c>
      <c r="CY5">
        <v>150</v>
      </c>
      <c r="CZ5">
        <v>170</v>
      </c>
      <c r="DA5">
        <v>190</v>
      </c>
      <c r="DB5">
        <v>343</v>
      </c>
      <c r="DC5" s="262">
        <v>23925</v>
      </c>
      <c r="DD5" s="336">
        <v>7172</v>
      </c>
      <c r="DE5" s="332">
        <v>10928401</v>
      </c>
      <c r="DF5" s="329">
        <v>7044</v>
      </c>
      <c r="DG5" s="336">
        <v>6957</v>
      </c>
      <c r="DH5" s="329">
        <v>7144878</v>
      </c>
      <c r="DI5">
        <f t="shared" ref="DI5:DI19" si="0">ROUND(DC5/SUM(DC5,DF5),3)</f>
        <v>0.77300000000000002</v>
      </c>
      <c r="DJ5" s="6">
        <f t="shared" ref="DJ5:DJ19" si="1">ROUND(DD5/SUM(DD5,DG5),3)</f>
        <v>0.50800000000000001</v>
      </c>
      <c r="DK5">
        <f t="shared" ref="DK5:DK19" si="2">ROUND(DE5/SUM(DE5,DH5),3)</f>
        <v>0.60499999999999998</v>
      </c>
      <c r="DL5">
        <f t="shared" ref="DL5:DL19" si="3">ROUND(DE5/DD5,0)</f>
        <v>1524</v>
      </c>
      <c r="DM5">
        <f t="shared" ref="DM5:DM19" si="4">ROUND(DE5/DC5,0)</f>
        <v>457</v>
      </c>
      <c r="DN5">
        <f t="shared" ref="DN5:DN19" si="5">ROUND(DH5/DG5,0)</f>
        <v>1027</v>
      </c>
      <c r="DO5">
        <f t="shared" ref="DO5:DO19" si="6">ROUND(DH5/DF5,0)</f>
        <v>1014</v>
      </c>
    </row>
    <row r="6" spans="1:119">
      <c r="A6">
        <v>11</v>
      </c>
      <c r="B6" t="s">
        <v>200</v>
      </c>
      <c r="C6">
        <v>0.28899999999999998</v>
      </c>
      <c r="D6">
        <v>7.0000000000000007E-2</v>
      </c>
      <c r="E6">
        <v>0.41</v>
      </c>
      <c r="F6">
        <v>3.3000000000000002E-2</v>
      </c>
      <c r="G6">
        <v>0.19800000000000006</v>
      </c>
      <c r="H6">
        <v>0.33</v>
      </c>
      <c r="I6">
        <v>0.14000000000000001</v>
      </c>
      <c r="J6">
        <v>0.03</v>
      </c>
      <c r="K6">
        <v>0.47</v>
      </c>
      <c r="L6">
        <v>0.02</v>
      </c>
      <c r="M6">
        <v>0</v>
      </c>
      <c r="N6">
        <v>0.81299999999999994</v>
      </c>
      <c r="O6">
        <v>3.0000000000000001E-3</v>
      </c>
      <c r="P6">
        <v>0.14799999999999999</v>
      </c>
      <c r="Q6">
        <v>3.5000000000000003E-2</v>
      </c>
      <c r="R6">
        <v>0</v>
      </c>
      <c r="S6">
        <v>175.8</v>
      </c>
      <c r="T6">
        <v>149</v>
      </c>
      <c r="U6">
        <v>39000</v>
      </c>
      <c r="V6">
        <v>13500</v>
      </c>
      <c r="W6" s="2">
        <v>7.4</v>
      </c>
      <c r="X6" s="2">
        <v>9.9</v>
      </c>
      <c r="Y6" s="2">
        <v>28.2</v>
      </c>
      <c r="Z6" s="2">
        <v>169251</v>
      </c>
      <c r="AA6" s="2">
        <v>17326</v>
      </c>
      <c r="AB6" s="2">
        <v>139651</v>
      </c>
      <c r="AC6" s="2">
        <v>96</v>
      </c>
      <c r="AD6" s="2">
        <v>30</v>
      </c>
      <c r="AE6" s="2">
        <v>32</v>
      </c>
      <c r="AF6" s="2">
        <v>30</v>
      </c>
      <c r="AG6" s="2">
        <v>118</v>
      </c>
      <c r="AH6" s="2">
        <v>11</v>
      </c>
      <c r="AI6" s="2">
        <v>5</v>
      </c>
      <c r="AJ6" s="2">
        <v>7</v>
      </c>
      <c r="AK6" s="2">
        <v>87</v>
      </c>
      <c r="AL6" s="2">
        <v>1335</v>
      </c>
      <c r="AM6" s="2">
        <v>755</v>
      </c>
      <c r="AN6" s="2">
        <v>654</v>
      </c>
      <c r="AO6" s="2">
        <v>35</v>
      </c>
      <c r="AP6" s="2">
        <v>280</v>
      </c>
      <c r="AQ6" s="2">
        <v>8</v>
      </c>
      <c r="AR6" s="2">
        <v>0.42420000000000002</v>
      </c>
      <c r="AS6" s="2">
        <v>7</v>
      </c>
      <c r="AT6" s="2">
        <v>0.42420000000000002</v>
      </c>
      <c r="AU6" s="2">
        <v>0.42420000000000002</v>
      </c>
      <c r="AV6" s="2">
        <v>9</v>
      </c>
      <c r="AW6" s="2">
        <v>0.42420000000000002</v>
      </c>
      <c r="AX6" s="2">
        <v>795</v>
      </c>
      <c r="AY6" s="2">
        <v>678</v>
      </c>
      <c r="AZ6" s="2">
        <v>241</v>
      </c>
      <c r="BA6" s="2">
        <v>160</v>
      </c>
      <c r="BB6" s="2">
        <v>57</v>
      </c>
      <c r="BC6" s="2">
        <v>169.251</v>
      </c>
      <c r="BD6" s="2">
        <v>34.652000000000001</v>
      </c>
      <c r="BE6" s="2">
        <v>492</v>
      </c>
      <c r="BF6" s="2">
        <v>1234</v>
      </c>
      <c r="BG6" s="2">
        <v>20668</v>
      </c>
      <c r="BH6" s="2">
        <v>3344</v>
      </c>
      <c r="BI6" s="2">
        <v>115168</v>
      </c>
      <c r="BJ6" s="2">
        <v>156</v>
      </c>
      <c r="BK6" s="2">
        <v>465</v>
      </c>
      <c r="BL6" s="2">
        <v>556</v>
      </c>
      <c r="BM6" s="2">
        <v>306</v>
      </c>
      <c r="BN6" s="2">
        <v>143</v>
      </c>
      <c r="BO6" s="2">
        <v>87</v>
      </c>
      <c r="BP6" s="2">
        <v>89</v>
      </c>
      <c r="BQ6" s="2">
        <v>1801</v>
      </c>
      <c r="BR6" s="2">
        <v>1879</v>
      </c>
      <c r="BS6" s="2">
        <v>3440</v>
      </c>
      <c r="BT6" s="2">
        <v>140309</v>
      </c>
      <c r="BU6" s="225">
        <v>0.51777399795644907</v>
      </c>
      <c r="BV6" s="225">
        <v>5.3003836246718998E-2</v>
      </c>
      <c r="BW6" s="225">
        <v>0.42722144382376515</v>
      </c>
      <c r="BX6" s="225">
        <v>8.8174019320545707E-2</v>
      </c>
      <c r="BY6" s="225">
        <v>1.8052514416432103E-2</v>
      </c>
      <c r="BZ6" s="225">
        <v>0.87942814602260677</v>
      </c>
      <c r="CA6" s="225">
        <v>0.14730345166739126</v>
      </c>
      <c r="CB6" s="225">
        <v>2.3833111204555658E-2</v>
      </c>
      <c r="CC6" s="225">
        <v>0.82081691124589296</v>
      </c>
      <c r="CD6" s="2">
        <v>14327</v>
      </c>
      <c r="CE6">
        <v>2101</v>
      </c>
      <c r="CF6">
        <v>1043</v>
      </c>
      <c r="CG6">
        <v>593</v>
      </c>
      <c r="CH6">
        <v>111</v>
      </c>
      <c r="CI6">
        <v>49</v>
      </c>
      <c r="CJ6">
        <v>1371</v>
      </c>
      <c r="CK6">
        <v>1371</v>
      </c>
      <c r="CL6">
        <v>193</v>
      </c>
      <c r="CM6">
        <v>49</v>
      </c>
      <c r="CN6">
        <v>98</v>
      </c>
      <c r="CO6">
        <v>10</v>
      </c>
      <c r="CP6">
        <v>666</v>
      </c>
      <c r="CQ6">
        <v>11526</v>
      </c>
      <c r="CR6">
        <v>796</v>
      </c>
      <c r="CS6">
        <v>20</v>
      </c>
      <c r="CT6" s="224">
        <v>45</v>
      </c>
      <c r="CU6" s="224">
        <v>70</v>
      </c>
      <c r="CV6" s="224">
        <v>85</v>
      </c>
      <c r="CW6" s="224">
        <v>105</v>
      </c>
      <c r="CX6">
        <v>130</v>
      </c>
      <c r="CY6">
        <v>150</v>
      </c>
      <c r="CZ6">
        <v>170</v>
      </c>
      <c r="DA6">
        <v>190</v>
      </c>
      <c r="DB6">
        <v>854</v>
      </c>
      <c r="DC6" s="262">
        <v>2086</v>
      </c>
      <c r="DD6" s="336">
        <v>1231</v>
      </c>
      <c r="DE6" s="332">
        <v>1636779</v>
      </c>
      <c r="DF6" s="329">
        <v>225</v>
      </c>
      <c r="DG6" s="336">
        <v>712</v>
      </c>
      <c r="DH6" s="329">
        <v>1060376</v>
      </c>
      <c r="DI6">
        <f t="shared" si="0"/>
        <v>0.90300000000000002</v>
      </c>
      <c r="DJ6" s="6">
        <f t="shared" si="1"/>
        <v>0.63400000000000001</v>
      </c>
      <c r="DK6">
        <f t="shared" si="2"/>
        <v>0.60699999999999998</v>
      </c>
      <c r="DL6">
        <f t="shared" si="3"/>
        <v>1330</v>
      </c>
      <c r="DM6">
        <f t="shared" si="4"/>
        <v>785</v>
      </c>
      <c r="DN6">
        <f t="shared" si="5"/>
        <v>1489</v>
      </c>
      <c r="DO6">
        <f t="shared" si="6"/>
        <v>4713</v>
      </c>
    </row>
    <row r="7" spans="1:119">
      <c r="A7">
        <v>12</v>
      </c>
      <c r="B7" t="s">
        <v>201</v>
      </c>
      <c r="C7">
        <v>0.55500000000000005</v>
      </c>
      <c r="D7">
        <v>3.4000000000000002E-2</v>
      </c>
      <c r="E7">
        <v>0.186</v>
      </c>
      <c r="F7">
        <v>0.13400000000000001</v>
      </c>
      <c r="G7">
        <v>9.0999999999999859E-2</v>
      </c>
      <c r="H7">
        <v>0.25</v>
      </c>
      <c r="I7">
        <v>0.09</v>
      </c>
      <c r="J7">
        <v>0.02</v>
      </c>
      <c r="K7">
        <v>0.57999999999999996</v>
      </c>
      <c r="L7">
        <v>0.06</v>
      </c>
      <c r="M7">
        <v>0.01</v>
      </c>
      <c r="N7">
        <v>0.52300000000000002</v>
      </c>
      <c r="O7">
        <v>8.0000000000000002E-3</v>
      </c>
      <c r="P7">
        <v>0.41099999999999998</v>
      </c>
      <c r="Q7">
        <v>5.7000000000000002E-2</v>
      </c>
      <c r="R7">
        <v>0.10299999999999999</v>
      </c>
      <c r="S7">
        <v>164.8</v>
      </c>
      <c r="T7">
        <v>139.69999999999999</v>
      </c>
      <c r="U7">
        <v>98500</v>
      </c>
      <c r="V7">
        <v>14000</v>
      </c>
      <c r="W7" s="2">
        <v>5.8</v>
      </c>
      <c r="X7" s="2">
        <v>8</v>
      </c>
      <c r="Y7" s="2">
        <v>24.5</v>
      </c>
      <c r="Z7" s="2">
        <v>517893</v>
      </c>
      <c r="AA7" s="2">
        <v>66927</v>
      </c>
      <c r="AB7" s="2">
        <v>86612</v>
      </c>
      <c r="AC7" s="2">
        <v>413</v>
      </c>
      <c r="AD7" s="2">
        <v>67</v>
      </c>
      <c r="AE7" s="2">
        <v>27</v>
      </c>
      <c r="AF7" s="2">
        <v>33</v>
      </c>
      <c r="AG7" s="2">
        <v>16</v>
      </c>
      <c r="AH7" s="2">
        <v>44</v>
      </c>
      <c r="AI7" s="2">
        <v>13</v>
      </c>
      <c r="AJ7" s="2">
        <v>11</v>
      </c>
      <c r="AK7" s="2">
        <v>210</v>
      </c>
      <c r="AL7" s="2">
        <v>329</v>
      </c>
      <c r="AM7" s="2">
        <v>320</v>
      </c>
      <c r="AN7" s="2">
        <v>611</v>
      </c>
      <c r="AO7" s="2">
        <v>22</v>
      </c>
      <c r="AP7" s="2">
        <v>124</v>
      </c>
      <c r="AQ7" s="2">
        <v>19</v>
      </c>
      <c r="AR7" s="2">
        <v>0.42420000000000002</v>
      </c>
      <c r="AS7" s="2">
        <v>31</v>
      </c>
      <c r="AT7" s="2">
        <v>0.42420000000000002</v>
      </c>
      <c r="AU7" s="2">
        <v>0.42420000000000002</v>
      </c>
      <c r="AV7" s="2">
        <v>30</v>
      </c>
      <c r="AW7" s="2">
        <v>0.42420000000000002</v>
      </c>
      <c r="AX7" s="2">
        <v>504</v>
      </c>
      <c r="AY7" s="2">
        <v>330</v>
      </c>
      <c r="AZ7" s="2">
        <v>135</v>
      </c>
      <c r="BA7" s="2">
        <v>305</v>
      </c>
      <c r="BB7" s="2">
        <v>40</v>
      </c>
      <c r="BC7" s="2">
        <v>517.89300000000003</v>
      </c>
      <c r="BD7" s="2">
        <v>133.85400000000001</v>
      </c>
      <c r="BE7" s="2">
        <v>385</v>
      </c>
      <c r="BF7" s="2">
        <v>270</v>
      </c>
      <c r="BG7" s="2">
        <v>59036</v>
      </c>
      <c r="BH7" s="2">
        <v>11830</v>
      </c>
      <c r="BI7" s="2">
        <v>39668</v>
      </c>
      <c r="BJ7" s="2">
        <v>42</v>
      </c>
      <c r="BK7" s="2">
        <v>231</v>
      </c>
      <c r="BL7" s="2">
        <v>281</v>
      </c>
      <c r="BM7" s="2">
        <v>185</v>
      </c>
      <c r="BN7" s="2">
        <v>178</v>
      </c>
      <c r="BO7" s="2">
        <v>151</v>
      </c>
      <c r="BP7" s="2">
        <v>129</v>
      </c>
      <c r="BQ7" s="2">
        <v>1197</v>
      </c>
      <c r="BR7" s="2">
        <v>1211</v>
      </c>
      <c r="BS7" s="2">
        <v>2441</v>
      </c>
      <c r="BT7" s="2">
        <v>110940</v>
      </c>
      <c r="BU7" s="225">
        <v>0.77087944556660182</v>
      </c>
      <c r="BV7" s="225">
        <v>9.9620285760641594E-2</v>
      </c>
      <c r="BW7" s="225">
        <v>0.12892124539125749</v>
      </c>
      <c r="BX7" s="225">
        <v>0.39877708760201525</v>
      </c>
      <c r="BY7" s="225">
        <v>0.10306744498164708</v>
      </c>
      <c r="BZ7" s="225">
        <v>0.48950914874301515</v>
      </c>
      <c r="CA7" s="225">
        <v>0.53214350099152696</v>
      </c>
      <c r="CB7" s="225">
        <v>0.10663421669370832</v>
      </c>
      <c r="CC7" s="225">
        <v>0.3575626464755724</v>
      </c>
      <c r="CD7" s="2">
        <v>10288</v>
      </c>
      <c r="CE7">
        <v>5859</v>
      </c>
      <c r="CF7">
        <v>1043</v>
      </c>
      <c r="CG7">
        <v>1819</v>
      </c>
      <c r="CH7">
        <v>229</v>
      </c>
      <c r="CI7">
        <v>104</v>
      </c>
      <c r="CJ7">
        <v>5237</v>
      </c>
      <c r="CK7">
        <v>5237</v>
      </c>
      <c r="CL7">
        <v>694</v>
      </c>
      <c r="CM7">
        <v>287</v>
      </c>
      <c r="CN7">
        <v>574</v>
      </c>
      <c r="CO7">
        <v>61</v>
      </c>
      <c r="CP7">
        <v>330</v>
      </c>
      <c r="CQ7">
        <v>3937</v>
      </c>
      <c r="CR7">
        <v>273</v>
      </c>
      <c r="CS7">
        <v>20</v>
      </c>
      <c r="CT7" s="224">
        <v>45</v>
      </c>
      <c r="CU7" s="224">
        <v>70</v>
      </c>
      <c r="CV7" s="224">
        <v>85</v>
      </c>
      <c r="CW7" s="224">
        <v>105</v>
      </c>
      <c r="CX7">
        <v>130</v>
      </c>
      <c r="CY7">
        <v>150</v>
      </c>
      <c r="CZ7">
        <v>170</v>
      </c>
      <c r="DA7">
        <v>190</v>
      </c>
      <c r="DB7">
        <v>566</v>
      </c>
      <c r="DC7" s="262">
        <v>5854</v>
      </c>
      <c r="DD7" s="336">
        <v>1202</v>
      </c>
      <c r="DE7" s="332">
        <v>1489522</v>
      </c>
      <c r="DF7" s="329">
        <v>610</v>
      </c>
      <c r="DG7" s="336">
        <v>583</v>
      </c>
      <c r="DH7" s="329">
        <v>544656</v>
      </c>
      <c r="DI7">
        <f t="shared" si="0"/>
        <v>0.90600000000000003</v>
      </c>
      <c r="DJ7" s="6">
        <f t="shared" si="1"/>
        <v>0.67300000000000004</v>
      </c>
      <c r="DK7">
        <f t="shared" si="2"/>
        <v>0.73199999999999998</v>
      </c>
      <c r="DL7">
        <f t="shared" si="3"/>
        <v>1239</v>
      </c>
      <c r="DM7">
        <f t="shared" si="4"/>
        <v>254</v>
      </c>
      <c r="DN7">
        <f t="shared" si="5"/>
        <v>934</v>
      </c>
      <c r="DO7">
        <f t="shared" si="6"/>
        <v>893</v>
      </c>
    </row>
    <row r="8" spans="1:119">
      <c r="A8">
        <v>4</v>
      </c>
      <c r="B8" t="s">
        <v>193</v>
      </c>
      <c r="C8">
        <v>0.311</v>
      </c>
      <c r="D8">
        <v>9.4E-2</v>
      </c>
      <c r="E8">
        <v>0.39200000000000002</v>
      </c>
      <c r="F8">
        <v>4.5999999999999999E-2</v>
      </c>
      <c r="G8">
        <v>0.15699999999999992</v>
      </c>
      <c r="H8">
        <v>0.17</v>
      </c>
      <c r="I8">
        <v>0.16</v>
      </c>
      <c r="J8">
        <v>0.03</v>
      </c>
      <c r="K8">
        <v>0.63</v>
      </c>
      <c r="L8">
        <v>0.01</v>
      </c>
      <c r="M8">
        <v>0</v>
      </c>
      <c r="N8">
        <v>0.59599999999999997</v>
      </c>
      <c r="O8">
        <v>3.0000000000000001E-3</v>
      </c>
      <c r="P8">
        <v>0.36499999999999999</v>
      </c>
      <c r="Q8">
        <v>3.6999999999999998E-2</v>
      </c>
      <c r="R8">
        <v>0</v>
      </c>
      <c r="S8">
        <v>179.4</v>
      </c>
      <c r="T8">
        <v>157.5</v>
      </c>
      <c r="U8">
        <v>9000</v>
      </c>
      <c r="V8">
        <v>3000</v>
      </c>
      <c r="W8" s="2">
        <v>6.9</v>
      </c>
      <c r="X8" s="2">
        <v>9.6</v>
      </c>
      <c r="Y8" s="2">
        <v>29.8</v>
      </c>
      <c r="Z8" s="2">
        <v>94063</v>
      </c>
      <c r="AA8" s="2">
        <v>13651</v>
      </c>
      <c r="AB8" s="2">
        <v>32155</v>
      </c>
      <c r="AC8" s="2">
        <v>30</v>
      </c>
      <c r="AD8" s="2">
        <v>15</v>
      </c>
      <c r="AE8" s="2">
        <v>40</v>
      </c>
      <c r="AF8" s="2">
        <v>8</v>
      </c>
      <c r="AG8" s="2">
        <v>27</v>
      </c>
      <c r="AH8" s="2">
        <v>5</v>
      </c>
      <c r="AI8" s="2">
        <v>0.42420000000000002</v>
      </c>
      <c r="AJ8" s="2">
        <v>7</v>
      </c>
      <c r="AK8" s="2">
        <v>33</v>
      </c>
      <c r="AL8" s="2">
        <v>147</v>
      </c>
      <c r="AM8" s="2">
        <v>60</v>
      </c>
      <c r="AN8" s="2">
        <v>197</v>
      </c>
      <c r="AO8" s="2">
        <v>0.42420000000000002</v>
      </c>
      <c r="AP8" s="2">
        <v>52</v>
      </c>
      <c r="AQ8" s="2">
        <v>0.42420000000000002</v>
      </c>
      <c r="AR8" s="2">
        <v>0.42420000000000002</v>
      </c>
      <c r="AS8" s="2">
        <v>0.42420000000000002</v>
      </c>
      <c r="AT8" s="2">
        <v>0</v>
      </c>
      <c r="AU8" s="2">
        <v>0.42420000000000002</v>
      </c>
      <c r="AV8" s="2">
        <v>0.42420000000000002</v>
      </c>
      <c r="AW8" s="2">
        <v>0.42420000000000002</v>
      </c>
      <c r="AX8" s="2">
        <v>96</v>
      </c>
      <c r="AY8" s="2">
        <v>187</v>
      </c>
      <c r="AZ8" s="2">
        <v>29</v>
      </c>
      <c r="BA8" s="2">
        <v>37</v>
      </c>
      <c r="BB8" s="2">
        <v>7</v>
      </c>
      <c r="BC8" s="2">
        <v>94.063000000000002</v>
      </c>
      <c r="BD8" s="2">
        <v>27.302</v>
      </c>
      <c r="BE8" s="2">
        <v>160</v>
      </c>
      <c r="BF8" s="2">
        <v>75</v>
      </c>
      <c r="BG8" s="2">
        <v>11344</v>
      </c>
      <c r="BH8" s="2">
        <v>2309</v>
      </c>
      <c r="BI8" s="2">
        <v>14376</v>
      </c>
      <c r="BJ8" s="2">
        <v>22</v>
      </c>
      <c r="BK8" s="2">
        <v>72</v>
      </c>
      <c r="BL8" s="2">
        <v>88</v>
      </c>
      <c r="BM8" s="2">
        <v>52</v>
      </c>
      <c r="BN8" s="2">
        <v>33</v>
      </c>
      <c r="BO8" s="2">
        <v>30</v>
      </c>
      <c r="BP8" s="2">
        <v>31</v>
      </c>
      <c r="BQ8" s="2">
        <v>329</v>
      </c>
      <c r="BR8" s="2">
        <v>339</v>
      </c>
      <c r="BS8" s="2">
        <v>645</v>
      </c>
      <c r="BT8" s="2">
        <v>28203</v>
      </c>
      <c r="BU8" s="225">
        <v>0.67181139028954251</v>
      </c>
      <c r="BV8" s="225">
        <v>9.749739311783108E-2</v>
      </c>
      <c r="BW8" s="225">
        <v>0.22965560586798464</v>
      </c>
      <c r="BX8" s="225">
        <v>0.26901429396724802</v>
      </c>
      <c r="BY8" s="225">
        <v>7.8082011565586945E-2</v>
      </c>
      <c r="BZ8" s="225">
        <v>0.63800628042258434</v>
      </c>
      <c r="CA8" s="225">
        <v>0.40222671347019823</v>
      </c>
      <c r="CB8" s="225">
        <v>8.1870722972733401E-2</v>
      </c>
      <c r="CC8" s="225">
        <v>0.50973300712690139</v>
      </c>
      <c r="CD8" s="2">
        <v>1983</v>
      </c>
      <c r="CE8">
        <v>479</v>
      </c>
      <c r="CF8">
        <v>151</v>
      </c>
      <c r="CG8">
        <v>23</v>
      </c>
      <c r="CH8">
        <v>17</v>
      </c>
      <c r="CI8">
        <v>3</v>
      </c>
      <c r="CJ8">
        <v>366</v>
      </c>
      <c r="CK8">
        <v>366</v>
      </c>
      <c r="CL8">
        <v>51</v>
      </c>
      <c r="CM8">
        <v>31</v>
      </c>
      <c r="CN8">
        <v>62</v>
      </c>
      <c r="CO8">
        <v>7</v>
      </c>
      <c r="CP8">
        <v>78</v>
      </c>
      <c r="CQ8">
        <v>1377</v>
      </c>
      <c r="CR8">
        <v>86</v>
      </c>
      <c r="CS8">
        <v>20</v>
      </c>
      <c r="CT8" s="224">
        <v>45</v>
      </c>
      <c r="CU8" s="224">
        <v>70</v>
      </c>
      <c r="CV8" s="224">
        <v>85</v>
      </c>
      <c r="CW8" s="224">
        <v>105</v>
      </c>
      <c r="CX8">
        <v>130</v>
      </c>
      <c r="CY8">
        <v>150</v>
      </c>
      <c r="CZ8">
        <v>170</v>
      </c>
      <c r="DA8">
        <v>190</v>
      </c>
      <c r="DB8">
        <v>414</v>
      </c>
      <c r="DC8" s="262">
        <v>475</v>
      </c>
      <c r="DD8" s="336">
        <v>181</v>
      </c>
      <c r="DE8" s="332">
        <v>242215</v>
      </c>
      <c r="DF8" s="329">
        <v>109</v>
      </c>
      <c r="DG8" s="336">
        <v>181</v>
      </c>
      <c r="DH8" s="329">
        <v>176992</v>
      </c>
      <c r="DI8">
        <f t="shared" si="0"/>
        <v>0.81299999999999994</v>
      </c>
      <c r="DJ8" s="6">
        <f t="shared" si="1"/>
        <v>0.5</v>
      </c>
      <c r="DK8">
        <f t="shared" si="2"/>
        <v>0.57799999999999996</v>
      </c>
      <c r="DL8">
        <f t="shared" si="3"/>
        <v>1338</v>
      </c>
      <c r="DM8">
        <f t="shared" si="4"/>
        <v>510</v>
      </c>
      <c r="DN8">
        <f t="shared" si="5"/>
        <v>978</v>
      </c>
      <c r="DO8">
        <f t="shared" si="6"/>
        <v>1624</v>
      </c>
    </row>
    <row r="9" spans="1:119">
      <c r="A9">
        <v>2</v>
      </c>
      <c r="B9" t="s">
        <v>194</v>
      </c>
      <c r="C9">
        <v>0.55500000000000005</v>
      </c>
      <c r="D9">
        <v>5.0999999999999997E-2</v>
      </c>
      <c r="E9">
        <v>0.19</v>
      </c>
      <c r="F9">
        <v>0.08</v>
      </c>
      <c r="G9">
        <v>0.124</v>
      </c>
      <c r="H9">
        <v>0.28000000000000003</v>
      </c>
      <c r="I9">
        <v>0.08</v>
      </c>
      <c r="J9">
        <v>0.03</v>
      </c>
      <c r="K9">
        <v>0.56999999999999995</v>
      </c>
      <c r="L9">
        <v>0.04</v>
      </c>
      <c r="M9">
        <v>0</v>
      </c>
      <c r="N9">
        <v>0.749</v>
      </c>
      <c r="O9">
        <v>2E-3</v>
      </c>
      <c r="P9">
        <v>0.23300000000000001</v>
      </c>
      <c r="Q9">
        <v>1.6E-2</v>
      </c>
      <c r="R9">
        <v>0</v>
      </c>
      <c r="S9">
        <v>176.9</v>
      </c>
      <c r="T9">
        <v>155.30000000000001</v>
      </c>
      <c r="U9">
        <v>24500</v>
      </c>
      <c r="V9">
        <v>5000</v>
      </c>
      <c r="W9" s="2">
        <v>9.1</v>
      </c>
      <c r="X9" s="2">
        <v>11.6</v>
      </c>
      <c r="Y9" s="2">
        <v>30.4</v>
      </c>
      <c r="Z9" s="2">
        <v>150328</v>
      </c>
      <c r="AA9" s="2">
        <v>20160</v>
      </c>
      <c r="AB9" s="2">
        <v>81815</v>
      </c>
      <c r="AC9" s="2">
        <v>70</v>
      </c>
      <c r="AD9" s="2">
        <v>27</v>
      </c>
      <c r="AE9" s="2">
        <v>40</v>
      </c>
      <c r="AF9" s="2">
        <v>22</v>
      </c>
      <c r="AG9" s="2">
        <v>48</v>
      </c>
      <c r="AH9" s="2">
        <v>14</v>
      </c>
      <c r="AI9" s="2">
        <v>0.42420000000000002</v>
      </c>
      <c r="AJ9" s="2">
        <v>18</v>
      </c>
      <c r="AK9" s="2">
        <v>118</v>
      </c>
      <c r="AL9" s="2">
        <v>505</v>
      </c>
      <c r="AM9" s="2">
        <v>346</v>
      </c>
      <c r="AN9" s="2">
        <v>364</v>
      </c>
      <c r="AO9" s="2">
        <v>48</v>
      </c>
      <c r="AP9" s="2">
        <v>93</v>
      </c>
      <c r="AQ9" s="2">
        <v>0.42420000000000002</v>
      </c>
      <c r="AR9" s="2">
        <v>0.42420000000000002</v>
      </c>
      <c r="AS9" s="2">
        <v>6</v>
      </c>
      <c r="AT9" s="2">
        <v>0.42420000000000002</v>
      </c>
      <c r="AU9" s="2">
        <v>0.42420000000000002</v>
      </c>
      <c r="AV9" s="2">
        <v>5</v>
      </c>
      <c r="AW9" s="2">
        <v>0.42420000000000002</v>
      </c>
      <c r="AX9" s="2">
        <v>230</v>
      </c>
      <c r="AY9" s="2">
        <v>492</v>
      </c>
      <c r="AZ9" s="2">
        <v>81</v>
      </c>
      <c r="BA9" s="2">
        <v>102</v>
      </c>
      <c r="BB9" s="2">
        <v>35</v>
      </c>
      <c r="BC9" s="2">
        <v>150.328</v>
      </c>
      <c r="BD9" s="2">
        <v>40.32</v>
      </c>
      <c r="BE9" s="2">
        <v>378</v>
      </c>
      <c r="BF9" s="2">
        <v>376</v>
      </c>
      <c r="BG9" s="2">
        <v>18384</v>
      </c>
      <c r="BH9" s="2">
        <v>3721</v>
      </c>
      <c r="BI9" s="2">
        <v>48785</v>
      </c>
      <c r="BJ9" s="2">
        <v>65</v>
      </c>
      <c r="BK9" s="2">
        <v>248</v>
      </c>
      <c r="BL9" s="2">
        <v>266</v>
      </c>
      <c r="BM9" s="2">
        <v>134</v>
      </c>
      <c r="BN9" s="2">
        <v>71</v>
      </c>
      <c r="BO9" s="2">
        <v>52</v>
      </c>
      <c r="BP9" s="2">
        <v>57</v>
      </c>
      <c r="BQ9" s="2">
        <v>893</v>
      </c>
      <c r="BR9" s="2">
        <v>924</v>
      </c>
      <c r="BS9" s="2">
        <v>1704</v>
      </c>
      <c r="BT9" s="2">
        <v>71314</v>
      </c>
      <c r="BU9" s="225">
        <v>0.59476718193004185</v>
      </c>
      <c r="BV9" s="225">
        <v>7.9762295698137697E-2</v>
      </c>
      <c r="BW9" s="225">
        <v>0.32369802691186189</v>
      </c>
      <c r="BX9" s="225">
        <v>0.16060237642971456</v>
      </c>
      <c r="BY9" s="225">
        <v>4.3075726528963937E-2</v>
      </c>
      <c r="BZ9" s="225">
        <v>0.78548031785441852</v>
      </c>
      <c r="CA9" s="225">
        <v>0.25778949434893567</v>
      </c>
      <c r="CB9" s="225">
        <v>5.2177693019603441E-2</v>
      </c>
      <c r="CC9" s="225">
        <v>0.68408727599068908</v>
      </c>
      <c r="CD9" s="2">
        <v>9700</v>
      </c>
      <c r="CE9">
        <v>1882</v>
      </c>
      <c r="CF9">
        <v>775</v>
      </c>
      <c r="CG9">
        <v>415</v>
      </c>
      <c r="CH9">
        <v>46</v>
      </c>
      <c r="CI9">
        <v>28</v>
      </c>
      <c r="CJ9">
        <v>1112</v>
      </c>
      <c r="CK9">
        <v>1112</v>
      </c>
      <c r="CL9">
        <v>161</v>
      </c>
      <c r="CM9">
        <v>154</v>
      </c>
      <c r="CN9">
        <v>308</v>
      </c>
      <c r="CO9">
        <v>32</v>
      </c>
      <c r="CP9">
        <v>615</v>
      </c>
      <c r="CQ9">
        <v>8139</v>
      </c>
      <c r="CR9">
        <v>579</v>
      </c>
      <c r="CS9">
        <v>20</v>
      </c>
      <c r="CT9" s="224">
        <v>45</v>
      </c>
      <c r="CU9" s="224">
        <v>70</v>
      </c>
      <c r="CV9" s="224">
        <v>85</v>
      </c>
      <c r="CW9" s="224">
        <v>105</v>
      </c>
      <c r="CX9">
        <v>130</v>
      </c>
      <c r="CY9">
        <v>150</v>
      </c>
      <c r="CZ9">
        <v>170</v>
      </c>
      <c r="DA9">
        <v>190</v>
      </c>
      <c r="DB9">
        <v>619</v>
      </c>
      <c r="DC9" s="262">
        <v>1881</v>
      </c>
      <c r="DD9" s="336">
        <v>937</v>
      </c>
      <c r="DE9" s="332">
        <v>1337095</v>
      </c>
      <c r="DF9" s="329">
        <v>120</v>
      </c>
      <c r="DG9" s="336">
        <v>320</v>
      </c>
      <c r="DH9" s="329">
        <v>353481</v>
      </c>
      <c r="DI9">
        <f t="shared" si="0"/>
        <v>0.94</v>
      </c>
      <c r="DJ9" s="6">
        <f t="shared" si="1"/>
        <v>0.745</v>
      </c>
      <c r="DK9">
        <f t="shared" si="2"/>
        <v>0.79100000000000004</v>
      </c>
      <c r="DL9">
        <f t="shared" si="3"/>
        <v>1427</v>
      </c>
      <c r="DM9">
        <f t="shared" si="4"/>
        <v>711</v>
      </c>
      <c r="DN9">
        <f t="shared" si="5"/>
        <v>1105</v>
      </c>
      <c r="DO9">
        <f t="shared" si="6"/>
        <v>2946</v>
      </c>
    </row>
    <row r="10" spans="1:119">
      <c r="A10">
        <v>6</v>
      </c>
      <c r="B10" t="s">
        <v>191</v>
      </c>
      <c r="C10">
        <v>0.57699999999999996</v>
      </c>
      <c r="D10">
        <v>3.6999999999999998E-2</v>
      </c>
      <c r="E10">
        <v>0.23699999999999999</v>
      </c>
      <c r="F10">
        <v>0.05</v>
      </c>
      <c r="G10">
        <v>9.8999999999999977E-2</v>
      </c>
      <c r="H10">
        <v>0.05</v>
      </c>
      <c r="I10">
        <v>0.1</v>
      </c>
      <c r="J10">
        <v>0.02</v>
      </c>
      <c r="K10">
        <v>0.77</v>
      </c>
      <c r="L10">
        <v>0.05</v>
      </c>
      <c r="M10">
        <v>0</v>
      </c>
      <c r="N10">
        <v>0.504</v>
      </c>
      <c r="O10">
        <v>8.0000000000000002E-3</v>
      </c>
      <c r="P10">
        <v>0.45100000000000001</v>
      </c>
      <c r="Q10">
        <v>3.6999999999999998E-2</v>
      </c>
      <c r="R10">
        <v>0.105</v>
      </c>
      <c r="S10">
        <v>180.6</v>
      </c>
      <c r="T10">
        <v>149.69999999999999</v>
      </c>
      <c r="U10">
        <v>86000</v>
      </c>
      <c r="V10">
        <v>17000</v>
      </c>
      <c r="W10" s="2">
        <v>7.6</v>
      </c>
      <c r="X10" s="2">
        <v>9.9</v>
      </c>
      <c r="Y10" s="2">
        <v>28.2</v>
      </c>
      <c r="Z10" s="2">
        <v>863853</v>
      </c>
      <c r="AA10" s="2">
        <v>294603</v>
      </c>
      <c r="AB10" s="2">
        <v>231302</v>
      </c>
      <c r="AC10" s="2">
        <v>654</v>
      </c>
      <c r="AD10" s="2">
        <v>107</v>
      </c>
      <c r="AE10" s="2">
        <v>108</v>
      </c>
      <c r="AF10" s="2">
        <v>297</v>
      </c>
      <c r="AG10" s="2">
        <v>106</v>
      </c>
      <c r="AH10" s="2">
        <v>139</v>
      </c>
      <c r="AI10" s="2">
        <v>26</v>
      </c>
      <c r="AJ10" s="2">
        <v>27</v>
      </c>
      <c r="AK10" s="2">
        <v>617</v>
      </c>
      <c r="AL10" s="2">
        <v>595</v>
      </c>
      <c r="AM10" s="2">
        <v>193</v>
      </c>
      <c r="AN10" s="2">
        <v>1458</v>
      </c>
      <c r="AO10" s="2">
        <v>105</v>
      </c>
      <c r="AP10" s="2">
        <v>785</v>
      </c>
      <c r="AQ10" s="2">
        <v>0.42420000000000002</v>
      </c>
      <c r="AR10" s="2">
        <v>0.42420000000000002</v>
      </c>
      <c r="AS10" s="2">
        <v>82</v>
      </c>
      <c r="AT10" s="2">
        <v>0.42420000000000002</v>
      </c>
      <c r="AU10" s="2">
        <v>0.42420000000000002</v>
      </c>
      <c r="AV10" s="2">
        <v>42</v>
      </c>
      <c r="AW10" s="2">
        <v>0.42420000000000002</v>
      </c>
      <c r="AX10" s="2">
        <v>673</v>
      </c>
      <c r="AY10" s="2">
        <v>1423</v>
      </c>
      <c r="AZ10" s="2">
        <v>341</v>
      </c>
      <c r="BA10" s="2">
        <v>437</v>
      </c>
      <c r="BB10" s="2">
        <v>93</v>
      </c>
      <c r="BC10" s="2">
        <v>863.85299999999995</v>
      </c>
      <c r="BD10" s="2">
        <v>589.20600000000002</v>
      </c>
      <c r="BE10" s="2">
        <v>1027</v>
      </c>
      <c r="BF10" s="2">
        <v>493</v>
      </c>
      <c r="BG10" s="2">
        <v>117048</v>
      </c>
      <c r="BH10" s="2">
        <v>59119</v>
      </c>
      <c r="BI10" s="2">
        <v>105211</v>
      </c>
      <c r="BJ10" s="2">
        <v>123</v>
      </c>
      <c r="BK10" s="2">
        <v>358</v>
      </c>
      <c r="BL10" s="2">
        <v>611</v>
      </c>
      <c r="BM10" s="2">
        <v>482</v>
      </c>
      <c r="BN10" s="2">
        <v>366</v>
      </c>
      <c r="BO10" s="2">
        <v>357</v>
      </c>
      <c r="BP10" s="2">
        <v>520</v>
      </c>
      <c r="BQ10" s="2">
        <v>2819</v>
      </c>
      <c r="BR10" s="2">
        <v>2894</v>
      </c>
      <c r="BS10" s="2">
        <v>6209</v>
      </c>
      <c r="BT10" s="2">
        <v>284170</v>
      </c>
      <c r="BU10" s="225">
        <v>0.61999656934269898</v>
      </c>
      <c r="BV10" s="225">
        <v>0.21143973490636386</v>
      </c>
      <c r="BW10" s="225">
        <v>0.16600792783275042</v>
      </c>
      <c r="BX10" s="225">
        <v>0.29419449360818406</v>
      </c>
      <c r="BY10" s="225">
        <v>0.20066048367130021</v>
      </c>
      <c r="BZ10" s="225">
        <v>0.48684941387778569</v>
      </c>
      <c r="CA10" s="225">
        <v>0.4118942886300454</v>
      </c>
      <c r="CB10" s="225">
        <v>0.20804096139634726</v>
      </c>
      <c r="CC10" s="225">
        <v>0.37023964528275327</v>
      </c>
      <c r="CD10" s="2">
        <v>16514</v>
      </c>
      <c r="CE10">
        <v>6147</v>
      </c>
      <c r="CF10">
        <v>1758</v>
      </c>
      <c r="CG10">
        <v>2073</v>
      </c>
      <c r="CH10">
        <v>994</v>
      </c>
      <c r="CI10">
        <v>207</v>
      </c>
      <c r="CJ10">
        <v>4520</v>
      </c>
      <c r="CK10">
        <v>4520</v>
      </c>
      <c r="CL10">
        <v>730</v>
      </c>
      <c r="CM10">
        <v>616</v>
      </c>
      <c r="CN10">
        <v>1232</v>
      </c>
      <c r="CO10">
        <v>149</v>
      </c>
      <c r="CP10">
        <v>994</v>
      </c>
      <c r="CQ10">
        <v>10254</v>
      </c>
      <c r="CR10">
        <v>858</v>
      </c>
      <c r="CS10">
        <v>20</v>
      </c>
      <c r="CT10" s="224">
        <v>45</v>
      </c>
      <c r="CU10" s="224">
        <v>70</v>
      </c>
      <c r="CV10" s="224">
        <v>85</v>
      </c>
      <c r="CW10" s="224">
        <v>105</v>
      </c>
      <c r="CX10">
        <v>130</v>
      </c>
      <c r="CY10">
        <v>150</v>
      </c>
      <c r="CZ10">
        <v>170</v>
      </c>
      <c r="DA10">
        <v>190</v>
      </c>
      <c r="DB10">
        <v>279</v>
      </c>
      <c r="DC10" s="262">
        <v>6130</v>
      </c>
      <c r="DD10" s="336">
        <v>2316</v>
      </c>
      <c r="DE10" s="332">
        <v>2854181</v>
      </c>
      <c r="DF10" s="329">
        <v>1288</v>
      </c>
      <c r="DG10" s="336">
        <v>1924</v>
      </c>
      <c r="DH10" s="329">
        <v>2354764</v>
      </c>
      <c r="DI10">
        <f t="shared" si="0"/>
        <v>0.82599999999999996</v>
      </c>
      <c r="DJ10" s="6">
        <f t="shared" si="1"/>
        <v>0.54600000000000004</v>
      </c>
      <c r="DK10">
        <f t="shared" si="2"/>
        <v>0.54800000000000004</v>
      </c>
      <c r="DL10">
        <f t="shared" si="3"/>
        <v>1232</v>
      </c>
      <c r="DM10">
        <f t="shared" si="4"/>
        <v>466</v>
      </c>
      <c r="DN10">
        <f t="shared" si="5"/>
        <v>1224</v>
      </c>
      <c r="DO10">
        <f t="shared" si="6"/>
        <v>1828</v>
      </c>
    </row>
    <row r="11" spans="1:119">
      <c r="A11">
        <v>13</v>
      </c>
      <c r="B11" t="s">
        <v>203</v>
      </c>
      <c r="C11">
        <v>0.45100000000000001</v>
      </c>
      <c r="D11">
        <v>2.8000000000000001E-2</v>
      </c>
      <c r="E11">
        <v>0.255</v>
      </c>
      <c r="F11">
        <v>0.153</v>
      </c>
      <c r="G11">
        <v>0.11299999999999999</v>
      </c>
      <c r="H11">
        <v>0.33</v>
      </c>
      <c r="I11">
        <v>0.06</v>
      </c>
      <c r="J11">
        <v>0.03</v>
      </c>
      <c r="K11">
        <v>0.52</v>
      </c>
      <c r="L11">
        <v>0.05</v>
      </c>
      <c r="M11">
        <v>0.01</v>
      </c>
      <c r="N11">
        <v>0.56699999999999995</v>
      </c>
      <c r="O11">
        <v>2.5000000000000001E-2</v>
      </c>
      <c r="P11">
        <v>0.34699999999999998</v>
      </c>
      <c r="Q11">
        <v>6.0999999999999999E-2</v>
      </c>
      <c r="R11">
        <v>0.09</v>
      </c>
      <c r="S11">
        <v>151</v>
      </c>
      <c r="T11">
        <v>128</v>
      </c>
      <c r="U11">
        <v>49500</v>
      </c>
      <c r="V11">
        <v>11000</v>
      </c>
      <c r="W11" s="2">
        <v>5.8</v>
      </c>
      <c r="X11" s="2">
        <v>8.1</v>
      </c>
      <c r="Y11" s="2">
        <v>26.1</v>
      </c>
      <c r="Z11" s="2">
        <v>292412</v>
      </c>
      <c r="AA11" s="2">
        <v>38199</v>
      </c>
      <c r="AB11" s="2">
        <v>64437</v>
      </c>
      <c r="AC11" s="2">
        <v>207</v>
      </c>
      <c r="AD11" s="2">
        <v>55</v>
      </c>
      <c r="AE11" s="2">
        <v>23</v>
      </c>
      <c r="AF11" s="2">
        <v>28</v>
      </c>
      <c r="AG11" s="2">
        <v>15</v>
      </c>
      <c r="AH11" s="2">
        <v>24</v>
      </c>
      <c r="AI11" s="2">
        <v>9</v>
      </c>
      <c r="AJ11" s="2">
        <v>6</v>
      </c>
      <c r="AK11" s="2">
        <v>150</v>
      </c>
      <c r="AL11" s="2">
        <v>279</v>
      </c>
      <c r="AM11" s="2">
        <v>273</v>
      </c>
      <c r="AN11" s="2">
        <v>364</v>
      </c>
      <c r="AO11" s="2">
        <v>22</v>
      </c>
      <c r="AP11" s="2">
        <v>93</v>
      </c>
      <c r="AQ11" s="2">
        <v>10</v>
      </c>
      <c r="AR11" s="2">
        <v>0.42420000000000002</v>
      </c>
      <c r="AS11" s="2">
        <v>20</v>
      </c>
      <c r="AT11" s="2">
        <v>0</v>
      </c>
      <c r="AU11" s="2">
        <v>0.42420000000000002</v>
      </c>
      <c r="AV11" s="2">
        <v>12</v>
      </c>
      <c r="AW11" s="2">
        <v>0.42420000000000002</v>
      </c>
      <c r="AX11" s="2">
        <v>254</v>
      </c>
      <c r="AY11" s="2">
        <v>282</v>
      </c>
      <c r="AZ11" s="2">
        <v>132</v>
      </c>
      <c r="BA11" s="2">
        <v>167</v>
      </c>
      <c r="BB11" s="2">
        <v>22</v>
      </c>
      <c r="BC11" s="2">
        <v>292.41199999999998</v>
      </c>
      <c r="BD11" s="2">
        <v>76.397999999999996</v>
      </c>
      <c r="BE11" s="2">
        <v>248</v>
      </c>
      <c r="BF11" s="2">
        <v>260</v>
      </c>
      <c r="BG11" s="2">
        <v>33168</v>
      </c>
      <c r="BH11" s="2">
        <v>6661</v>
      </c>
      <c r="BI11" s="2">
        <v>30599</v>
      </c>
      <c r="BJ11" s="2">
        <v>44</v>
      </c>
      <c r="BK11" s="2">
        <v>193</v>
      </c>
      <c r="BL11" s="2">
        <v>203</v>
      </c>
      <c r="BM11" s="2">
        <v>96</v>
      </c>
      <c r="BN11" s="2">
        <v>94</v>
      </c>
      <c r="BO11" s="2">
        <v>89</v>
      </c>
      <c r="BP11" s="2">
        <v>76</v>
      </c>
      <c r="BQ11" s="2">
        <v>821</v>
      </c>
      <c r="BR11" s="2">
        <v>832</v>
      </c>
      <c r="BS11" s="2">
        <v>1592</v>
      </c>
      <c r="BT11" s="2">
        <v>70627</v>
      </c>
      <c r="BU11" s="225">
        <v>0.73979846126210913</v>
      </c>
      <c r="BV11" s="225">
        <v>9.6642960691597155E-2</v>
      </c>
      <c r="BW11" s="225">
        <v>0.16302475085956297</v>
      </c>
      <c r="BX11" s="225">
        <v>0.33068367514263258</v>
      </c>
      <c r="BY11" s="225">
        <v>8.6397177316754586E-2</v>
      </c>
      <c r="BZ11" s="225">
        <v>0.577012547143673</v>
      </c>
      <c r="CA11" s="225">
        <v>0.46962209919719089</v>
      </c>
      <c r="CB11" s="225">
        <v>9.4312373454911017E-2</v>
      </c>
      <c r="CC11" s="225">
        <v>0.43324790802384355</v>
      </c>
      <c r="CD11" s="2">
        <v>4661</v>
      </c>
      <c r="CE11">
        <v>2528</v>
      </c>
      <c r="CF11">
        <v>471</v>
      </c>
      <c r="CG11">
        <v>326</v>
      </c>
      <c r="CH11">
        <v>54</v>
      </c>
      <c r="CI11">
        <v>20</v>
      </c>
      <c r="CJ11">
        <v>2137</v>
      </c>
      <c r="CK11">
        <v>2137</v>
      </c>
      <c r="CL11">
        <v>278</v>
      </c>
      <c r="CM11">
        <v>157</v>
      </c>
      <c r="CN11">
        <v>314</v>
      </c>
      <c r="CO11">
        <v>30</v>
      </c>
      <c r="CP11">
        <v>232</v>
      </c>
      <c r="CQ11">
        <v>2159</v>
      </c>
      <c r="CR11">
        <v>161</v>
      </c>
      <c r="CS11">
        <v>20</v>
      </c>
      <c r="CT11" s="224">
        <v>45</v>
      </c>
      <c r="CU11" s="224">
        <v>70</v>
      </c>
      <c r="CV11" s="224">
        <v>85</v>
      </c>
      <c r="CW11" s="224">
        <v>105</v>
      </c>
      <c r="CX11">
        <v>130</v>
      </c>
      <c r="CY11">
        <v>150</v>
      </c>
      <c r="CZ11">
        <v>170</v>
      </c>
      <c r="DA11">
        <v>190</v>
      </c>
      <c r="DB11">
        <v>489</v>
      </c>
      <c r="DC11" s="262">
        <v>2526</v>
      </c>
      <c r="DD11" s="336">
        <v>545</v>
      </c>
      <c r="DE11" s="332">
        <v>693134</v>
      </c>
      <c r="DF11" s="329">
        <v>488</v>
      </c>
      <c r="DG11" s="336">
        <v>332</v>
      </c>
      <c r="DH11" s="329">
        <v>360729</v>
      </c>
      <c r="DI11">
        <f t="shared" si="0"/>
        <v>0.83799999999999997</v>
      </c>
      <c r="DJ11" s="6">
        <f t="shared" si="1"/>
        <v>0.621</v>
      </c>
      <c r="DK11">
        <f t="shared" si="2"/>
        <v>0.65800000000000003</v>
      </c>
      <c r="DL11">
        <f t="shared" si="3"/>
        <v>1272</v>
      </c>
      <c r="DM11">
        <f t="shared" si="4"/>
        <v>274</v>
      </c>
      <c r="DN11">
        <f t="shared" si="5"/>
        <v>1087</v>
      </c>
      <c r="DO11">
        <f t="shared" si="6"/>
        <v>739</v>
      </c>
    </row>
    <row r="12" spans="1:119">
      <c r="A12">
        <v>3</v>
      </c>
      <c r="B12" t="s">
        <v>195</v>
      </c>
      <c r="C12">
        <v>0.54800000000000004</v>
      </c>
      <c r="D12">
        <v>3.3000000000000002E-2</v>
      </c>
      <c r="E12">
        <v>0.219</v>
      </c>
      <c r="F12">
        <v>0.1</v>
      </c>
      <c r="G12">
        <v>9.9999999999999978E-2</v>
      </c>
      <c r="H12">
        <v>7.0000000000000007E-2</v>
      </c>
      <c r="I12">
        <v>0.12</v>
      </c>
      <c r="J12">
        <v>0.02</v>
      </c>
      <c r="K12">
        <v>0.76</v>
      </c>
      <c r="L12">
        <v>0.03</v>
      </c>
      <c r="M12">
        <v>0</v>
      </c>
      <c r="N12">
        <v>0.44700000000000001</v>
      </c>
      <c r="O12">
        <v>1.7000000000000001E-2</v>
      </c>
      <c r="P12">
        <v>0.5</v>
      </c>
      <c r="Q12">
        <v>3.5999999999999997E-2</v>
      </c>
      <c r="R12">
        <v>2.9000000000000001E-2</v>
      </c>
      <c r="S12">
        <v>173.9</v>
      </c>
      <c r="T12">
        <v>148.30000000000001</v>
      </c>
      <c r="U12">
        <v>176000</v>
      </c>
      <c r="V12">
        <v>23000</v>
      </c>
      <c r="W12" s="2">
        <v>6</v>
      </c>
      <c r="X12" s="2">
        <v>8.1999999999999993</v>
      </c>
      <c r="Y12" s="2">
        <v>26.9</v>
      </c>
      <c r="Z12" s="2">
        <v>1668890</v>
      </c>
      <c r="AA12" s="2">
        <v>328445</v>
      </c>
      <c r="AB12" s="2">
        <v>250583</v>
      </c>
      <c r="AC12" s="2">
        <v>1262</v>
      </c>
      <c r="AD12" s="2">
        <v>146</v>
      </c>
      <c r="AE12" s="2">
        <v>159</v>
      </c>
      <c r="AF12" s="2">
        <v>252</v>
      </c>
      <c r="AG12" s="2">
        <v>110</v>
      </c>
      <c r="AH12" s="2">
        <v>231</v>
      </c>
      <c r="AI12" s="2">
        <v>74</v>
      </c>
      <c r="AJ12" s="2">
        <v>42</v>
      </c>
      <c r="AK12" s="2">
        <v>699</v>
      </c>
      <c r="AL12" s="2">
        <v>583</v>
      </c>
      <c r="AM12" s="2">
        <v>225</v>
      </c>
      <c r="AN12" s="2">
        <v>2490</v>
      </c>
      <c r="AO12" s="2">
        <v>74</v>
      </c>
      <c r="AP12" s="2">
        <v>634</v>
      </c>
      <c r="AQ12" s="2">
        <v>0.42420000000000002</v>
      </c>
      <c r="AR12" s="2">
        <v>0.42420000000000002</v>
      </c>
      <c r="AS12" s="2">
        <v>74</v>
      </c>
      <c r="AT12" s="2">
        <v>6</v>
      </c>
      <c r="AU12" s="2">
        <v>0.42420000000000002</v>
      </c>
      <c r="AV12" s="2">
        <v>45</v>
      </c>
      <c r="AW12" s="2">
        <v>0.42420000000000002</v>
      </c>
      <c r="AX12" s="2">
        <v>874</v>
      </c>
      <c r="AY12" s="2">
        <v>1706</v>
      </c>
      <c r="AZ12" s="2">
        <v>469</v>
      </c>
      <c r="BA12" s="2">
        <v>694</v>
      </c>
      <c r="BB12" s="2">
        <v>142</v>
      </c>
      <c r="BC12" s="2">
        <v>1668.89</v>
      </c>
      <c r="BD12" s="2">
        <v>656.89</v>
      </c>
      <c r="BE12" s="2">
        <v>1165</v>
      </c>
      <c r="BF12" s="2">
        <v>414</v>
      </c>
      <c r="BG12" s="2">
        <v>220776</v>
      </c>
      <c r="BH12" s="2">
        <v>65813</v>
      </c>
      <c r="BI12" s="2">
        <v>107513</v>
      </c>
      <c r="BJ12" s="2">
        <v>122</v>
      </c>
      <c r="BK12" s="2">
        <v>415</v>
      </c>
      <c r="BL12" s="2">
        <v>724</v>
      </c>
      <c r="BM12" s="2">
        <v>582</v>
      </c>
      <c r="BN12" s="2">
        <v>542</v>
      </c>
      <c r="BO12" s="2">
        <v>557</v>
      </c>
      <c r="BP12" s="2">
        <v>773</v>
      </c>
      <c r="BQ12" s="2">
        <v>3715</v>
      </c>
      <c r="BR12" s="2">
        <v>3823</v>
      </c>
      <c r="BS12" s="2">
        <v>7828</v>
      </c>
      <c r="BT12" s="2">
        <v>395860</v>
      </c>
      <c r="BU12" s="225">
        <v>0.74165966731993904</v>
      </c>
      <c r="BV12" s="225">
        <v>0.14596193244186098</v>
      </c>
      <c r="BW12" s="225">
        <v>0.11135982863821599</v>
      </c>
      <c r="BX12" s="225">
        <v>0.43230765962892137</v>
      </c>
      <c r="BY12" s="225">
        <v>0.17016015347544905</v>
      </c>
      <c r="BZ12" s="225">
        <v>0.38791044087926141</v>
      </c>
      <c r="CA12" s="225">
        <v>0.55771232253827108</v>
      </c>
      <c r="CB12" s="225">
        <v>0.16625322083564897</v>
      </c>
      <c r="CC12" s="225">
        <v>0.2715934926489163</v>
      </c>
      <c r="CD12" s="2">
        <v>24739</v>
      </c>
      <c r="CE12">
        <v>13522</v>
      </c>
      <c r="CF12">
        <v>2776</v>
      </c>
      <c r="CG12">
        <v>206</v>
      </c>
      <c r="CH12">
        <v>146</v>
      </c>
      <c r="CI12">
        <v>24</v>
      </c>
      <c r="CJ12">
        <v>10939</v>
      </c>
      <c r="CK12">
        <v>10939</v>
      </c>
      <c r="CL12">
        <v>1625</v>
      </c>
      <c r="CM12">
        <v>1235</v>
      </c>
      <c r="CN12">
        <v>2470</v>
      </c>
      <c r="CO12">
        <v>273</v>
      </c>
      <c r="CP12">
        <v>1332</v>
      </c>
      <c r="CQ12">
        <v>10678</v>
      </c>
      <c r="CR12">
        <v>856</v>
      </c>
      <c r="CS12">
        <v>20</v>
      </c>
      <c r="CT12" s="224">
        <v>45</v>
      </c>
      <c r="CU12" s="224">
        <v>70</v>
      </c>
      <c r="CV12" s="224">
        <v>85</v>
      </c>
      <c r="CW12" s="224">
        <v>105</v>
      </c>
      <c r="CX12">
        <v>130</v>
      </c>
      <c r="CY12">
        <v>150</v>
      </c>
      <c r="CZ12">
        <v>170</v>
      </c>
      <c r="DA12">
        <v>190</v>
      </c>
      <c r="DB12">
        <v>299</v>
      </c>
      <c r="DC12" s="262">
        <v>13506</v>
      </c>
      <c r="DD12" s="336">
        <v>3428</v>
      </c>
      <c r="DE12" s="332">
        <v>3815710</v>
      </c>
      <c r="DF12" s="329">
        <v>2876</v>
      </c>
      <c r="DG12" s="336">
        <v>2806</v>
      </c>
      <c r="DH12" s="329">
        <v>1919791</v>
      </c>
      <c r="DI12">
        <f t="shared" si="0"/>
        <v>0.82399999999999995</v>
      </c>
      <c r="DJ12" s="6">
        <f t="shared" si="1"/>
        <v>0.55000000000000004</v>
      </c>
      <c r="DK12">
        <f t="shared" si="2"/>
        <v>0.66500000000000004</v>
      </c>
      <c r="DL12">
        <f t="shared" si="3"/>
        <v>1113</v>
      </c>
      <c r="DM12">
        <f t="shared" si="4"/>
        <v>283</v>
      </c>
      <c r="DN12">
        <f t="shared" si="5"/>
        <v>684</v>
      </c>
      <c r="DO12">
        <f t="shared" si="6"/>
        <v>668</v>
      </c>
    </row>
    <row r="13" spans="1:119">
      <c r="A13">
        <v>5</v>
      </c>
      <c r="B13" t="s">
        <v>192</v>
      </c>
      <c r="C13">
        <v>0.502</v>
      </c>
      <c r="D13">
        <v>5.2999999999999999E-2</v>
      </c>
      <c r="E13">
        <v>0.30499999999999999</v>
      </c>
      <c r="F13">
        <v>6.0000000000000001E-3</v>
      </c>
      <c r="G13">
        <v>0.1339999999999999</v>
      </c>
      <c r="H13">
        <v>0.08</v>
      </c>
      <c r="I13">
        <v>0.14000000000000001</v>
      </c>
      <c r="J13">
        <v>0.02</v>
      </c>
      <c r="K13">
        <v>0.71</v>
      </c>
      <c r="L13">
        <v>0.05</v>
      </c>
      <c r="M13">
        <v>0</v>
      </c>
      <c r="N13">
        <v>0.55800000000000005</v>
      </c>
      <c r="O13">
        <v>4.0000000000000001E-3</v>
      </c>
      <c r="P13">
        <v>0.40100000000000002</v>
      </c>
      <c r="Q13">
        <v>3.6999999999999998E-2</v>
      </c>
      <c r="R13">
        <v>4.2000000000000003E-2</v>
      </c>
      <c r="S13">
        <v>175.4</v>
      </c>
      <c r="T13">
        <v>153</v>
      </c>
      <c r="U13">
        <v>366000</v>
      </c>
      <c r="V13">
        <v>53000</v>
      </c>
      <c r="W13" s="2">
        <v>6.6</v>
      </c>
      <c r="X13" s="2">
        <v>8.9</v>
      </c>
      <c r="Y13" s="2">
        <v>28.2</v>
      </c>
      <c r="Z13" s="2">
        <v>2418870</v>
      </c>
      <c r="AA13" s="2">
        <v>649627</v>
      </c>
      <c r="AB13" s="2">
        <v>810524</v>
      </c>
      <c r="AC13" s="2">
        <v>1356</v>
      </c>
      <c r="AD13" s="2">
        <v>512</v>
      </c>
      <c r="AE13" s="2">
        <v>549</v>
      </c>
      <c r="AF13" s="2">
        <v>499</v>
      </c>
      <c r="AG13" s="2">
        <v>546</v>
      </c>
      <c r="AH13" s="2">
        <v>251</v>
      </c>
      <c r="AI13" s="2">
        <v>125</v>
      </c>
      <c r="AJ13" s="2">
        <v>121</v>
      </c>
      <c r="AK13" s="2">
        <v>1338</v>
      </c>
      <c r="AL13" s="2">
        <v>2627</v>
      </c>
      <c r="AM13" s="2">
        <v>726</v>
      </c>
      <c r="AN13" s="2">
        <v>5103</v>
      </c>
      <c r="AO13" s="2">
        <v>405</v>
      </c>
      <c r="AP13" s="2">
        <v>1398</v>
      </c>
      <c r="AQ13" s="2">
        <v>11</v>
      </c>
      <c r="AR13" s="2">
        <v>18</v>
      </c>
      <c r="AS13" s="2">
        <v>105</v>
      </c>
      <c r="AT13" s="2">
        <v>0.42420000000000002</v>
      </c>
      <c r="AU13" s="2">
        <v>11</v>
      </c>
      <c r="AV13" s="2">
        <v>135</v>
      </c>
      <c r="AW13" s="2">
        <v>6</v>
      </c>
      <c r="AX13" s="2">
        <v>1898</v>
      </c>
      <c r="AY13" s="2">
        <v>4341</v>
      </c>
      <c r="AZ13" s="2">
        <v>1063</v>
      </c>
      <c r="BA13" s="2">
        <v>1298</v>
      </c>
      <c r="BB13" s="2">
        <v>187</v>
      </c>
      <c r="BC13" s="2">
        <v>2418.87</v>
      </c>
      <c r="BD13" s="2">
        <v>1299.2539999999999</v>
      </c>
      <c r="BE13" s="2">
        <v>3816</v>
      </c>
      <c r="BF13" s="2">
        <v>1293</v>
      </c>
      <c r="BG13" s="2">
        <v>315809</v>
      </c>
      <c r="BH13" s="2">
        <v>123469</v>
      </c>
      <c r="BI13" s="2">
        <v>345990</v>
      </c>
      <c r="BJ13" s="2">
        <v>328</v>
      </c>
      <c r="BK13" s="2">
        <v>1281</v>
      </c>
      <c r="BL13" s="2">
        <v>2008</v>
      </c>
      <c r="BM13" s="2">
        <v>1489</v>
      </c>
      <c r="BN13" s="2">
        <v>1020</v>
      </c>
      <c r="BO13" s="2">
        <v>967</v>
      </c>
      <c r="BP13" s="2">
        <v>1157</v>
      </c>
      <c r="BQ13" s="2">
        <v>8249</v>
      </c>
      <c r="BR13" s="2">
        <v>8363</v>
      </c>
      <c r="BS13" s="2">
        <v>17167</v>
      </c>
      <c r="BT13" s="2">
        <v>789605</v>
      </c>
      <c r="BU13" s="225">
        <v>0.62285006685891342</v>
      </c>
      <c r="BV13" s="225">
        <v>0.16727654664506789</v>
      </c>
      <c r="BW13" s="225">
        <v>0.20870692827260412</v>
      </c>
      <c r="BX13" s="225">
        <v>0.27760256927583493</v>
      </c>
      <c r="BY13" s="225">
        <v>0.14910939758726416</v>
      </c>
      <c r="BZ13" s="225">
        <v>0.56285597356172568</v>
      </c>
      <c r="CA13" s="225">
        <v>0.39995820695157708</v>
      </c>
      <c r="CB13" s="225">
        <v>0.15636805744644475</v>
      </c>
      <c r="CC13" s="225">
        <v>0.4381811158743929</v>
      </c>
      <c r="CD13" s="2">
        <v>41762</v>
      </c>
      <c r="CE13">
        <v>16536</v>
      </c>
      <c r="CF13">
        <v>4205</v>
      </c>
      <c r="CG13">
        <v>6546</v>
      </c>
      <c r="CH13">
        <v>2459</v>
      </c>
      <c r="CI13">
        <v>560</v>
      </c>
      <c r="CJ13">
        <v>12310</v>
      </c>
      <c r="CK13">
        <v>12310</v>
      </c>
      <c r="CL13">
        <v>1885</v>
      </c>
      <c r="CM13">
        <v>1633</v>
      </c>
      <c r="CN13">
        <v>3266</v>
      </c>
      <c r="CO13">
        <v>366</v>
      </c>
      <c r="CP13">
        <v>2523</v>
      </c>
      <c r="CQ13">
        <v>24079</v>
      </c>
      <c r="CR13">
        <v>1890</v>
      </c>
      <c r="CS13">
        <v>20</v>
      </c>
      <c r="CT13" s="224">
        <v>45</v>
      </c>
      <c r="CU13" s="224">
        <v>70</v>
      </c>
      <c r="CV13" s="224">
        <v>85</v>
      </c>
      <c r="CW13" s="224">
        <v>105</v>
      </c>
      <c r="CX13">
        <v>130</v>
      </c>
      <c r="CY13">
        <v>150</v>
      </c>
      <c r="CZ13">
        <v>170</v>
      </c>
      <c r="DA13">
        <v>190</v>
      </c>
      <c r="DB13">
        <v>316</v>
      </c>
      <c r="DC13" s="262">
        <v>16466</v>
      </c>
      <c r="DD13" s="336">
        <v>5057</v>
      </c>
      <c r="DE13" s="332">
        <v>6393315</v>
      </c>
      <c r="DF13" s="329">
        <v>2784</v>
      </c>
      <c r="DG13" s="336">
        <v>4218</v>
      </c>
      <c r="DH13" s="329">
        <v>3663266</v>
      </c>
      <c r="DI13">
        <f t="shared" si="0"/>
        <v>0.85499999999999998</v>
      </c>
      <c r="DJ13" s="6">
        <f t="shared" si="1"/>
        <v>0.54500000000000004</v>
      </c>
      <c r="DK13">
        <f t="shared" si="2"/>
        <v>0.63600000000000001</v>
      </c>
      <c r="DL13">
        <f t="shared" si="3"/>
        <v>1264</v>
      </c>
      <c r="DM13">
        <f t="shared" si="4"/>
        <v>388</v>
      </c>
      <c r="DN13">
        <f t="shared" si="5"/>
        <v>868</v>
      </c>
      <c r="DO13">
        <f t="shared" si="6"/>
        <v>1316</v>
      </c>
    </row>
    <row r="14" spans="1:119">
      <c r="A14">
        <v>7</v>
      </c>
      <c r="B14" t="s">
        <v>190</v>
      </c>
      <c r="C14">
        <v>0.46100000000000002</v>
      </c>
      <c r="D14">
        <v>5.1999999999999998E-2</v>
      </c>
      <c r="E14">
        <v>0.21199999999999999</v>
      </c>
      <c r="F14">
        <v>7.1999999999999995E-2</v>
      </c>
      <c r="G14">
        <v>0.20300000000000007</v>
      </c>
      <c r="H14">
        <v>0.04</v>
      </c>
      <c r="I14">
        <v>0.11</v>
      </c>
      <c r="J14">
        <v>0.01</v>
      </c>
      <c r="K14">
        <v>0.76</v>
      </c>
      <c r="L14">
        <v>7.0000000000000007E-2</v>
      </c>
      <c r="M14">
        <v>0.01</v>
      </c>
      <c r="N14">
        <v>0.41399999999999998</v>
      </c>
      <c r="O14">
        <v>1.4E-2</v>
      </c>
      <c r="P14">
        <v>0.52700000000000002</v>
      </c>
      <c r="Q14">
        <v>4.4999999999999998E-2</v>
      </c>
      <c r="R14">
        <v>6.4000000000000001E-2</v>
      </c>
      <c r="S14">
        <v>170.6</v>
      </c>
      <c r="T14">
        <v>147.80000000000001</v>
      </c>
      <c r="U14">
        <v>114500</v>
      </c>
      <c r="V14">
        <v>13000</v>
      </c>
      <c r="W14" s="2">
        <v>6.2</v>
      </c>
      <c r="X14" s="2">
        <v>8.3000000000000007</v>
      </c>
      <c r="Y14" s="2">
        <v>27.3</v>
      </c>
      <c r="Z14" s="2">
        <v>865638</v>
      </c>
      <c r="AA14" s="2">
        <v>187660</v>
      </c>
      <c r="AB14" s="2">
        <v>133418</v>
      </c>
      <c r="AC14" s="2">
        <v>653</v>
      </c>
      <c r="AD14" s="2">
        <v>82</v>
      </c>
      <c r="AE14" s="2">
        <v>82</v>
      </c>
      <c r="AF14" s="2">
        <v>147</v>
      </c>
      <c r="AG14" s="2">
        <v>74</v>
      </c>
      <c r="AH14" s="2">
        <v>100</v>
      </c>
      <c r="AI14" s="2">
        <v>22</v>
      </c>
      <c r="AJ14" s="2">
        <v>22</v>
      </c>
      <c r="AK14" s="2">
        <v>319</v>
      </c>
      <c r="AL14" s="2">
        <v>289</v>
      </c>
      <c r="AM14" s="2">
        <v>74</v>
      </c>
      <c r="AN14" s="2">
        <v>949</v>
      </c>
      <c r="AO14" s="2">
        <v>73</v>
      </c>
      <c r="AP14" s="2">
        <v>559</v>
      </c>
      <c r="AQ14" s="2">
        <v>0.42420000000000002</v>
      </c>
      <c r="AR14" s="2">
        <v>0.42420000000000002</v>
      </c>
      <c r="AS14" s="2">
        <v>80</v>
      </c>
      <c r="AT14" s="2">
        <v>0.42420000000000002</v>
      </c>
      <c r="AU14" s="2">
        <v>0.42420000000000002</v>
      </c>
      <c r="AV14" s="2">
        <v>48</v>
      </c>
      <c r="AW14" s="2">
        <v>0.42420000000000002</v>
      </c>
      <c r="AX14" s="2">
        <v>496</v>
      </c>
      <c r="AY14" s="2">
        <v>814</v>
      </c>
      <c r="AZ14" s="2">
        <v>277</v>
      </c>
      <c r="BA14" s="2">
        <v>367</v>
      </c>
      <c r="BB14" s="2">
        <v>69</v>
      </c>
      <c r="BC14" s="2">
        <v>865.63800000000003</v>
      </c>
      <c r="BD14" s="2">
        <v>375.32</v>
      </c>
      <c r="BE14" s="2">
        <v>599</v>
      </c>
      <c r="BF14" s="2">
        <v>197</v>
      </c>
      <c r="BG14" s="2">
        <v>116233</v>
      </c>
      <c r="BH14" s="2">
        <v>37760</v>
      </c>
      <c r="BI14" s="2">
        <v>56218</v>
      </c>
      <c r="BJ14" s="2">
        <v>60</v>
      </c>
      <c r="BK14" s="2">
        <v>178</v>
      </c>
      <c r="BL14" s="2">
        <v>309</v>
      </c>
      <c r="BM14" s="2">
        <v>327</v>
      </c>
      <c r="BN14" s="2">
        <v>273</v>
      </c>
      <c r="BO14" s="2">
        <v>294</v>
      </c>
      <c r="BP14" s="2">
        <v>443</v>
      </c>
      <c r="BQ14" s="2">
        <v>1883</v>
      </c>
      <c r="BR14" s="2">
        <v>1909</v>
      </c>
      <c r="BS14" s="2">
        <v>4033</v>
      </c>
      <c r="BT14" s="2">
        <v>211108</v>
      </c>
      <c r="BU14" s="225">
        <v>0.72877788572765989</v>
      </c>
      <c r="BV14" s="225">
        <v>0.1579903585975346</v>
      </c>
      <c r="BW14" s="225">
        <v>0.11232419089505419</v>
      </c>
      <c r="BX14" s="225">
        <v>0.42963092373045814</v>
      </c>
      <c r="BY14" s="225">
        <v>0.18627772613322838</v>
      </c>
      <c r="BZ14" s="225">
        <v>0.37334509273932781</v>
      </c>
      <c r="CA14" s="225">
        <v>0.55058548231237092</v>
      </c>
      <c r="CB14" s="225">
        <v>0.17886579381169829</v>
      </c>
      <c r="CC14" s="225">
        <v>0.26629971389052048</v>
      </c>
      <c r="CD14" s="2">
        <v>13320</v>
      </c>
      <c r="CE14">
        <v>6387</v>
      </c>
      <c r="CF14">
        <v>1483</v>
      </c>
      <c r="CG14">
        <v>164</v>
      </c>
      <c r="CH14">
        <v>106</v>
      </c>
      <c r="CI14">
        <v>16</v>
      </c>
      <c r="CJ14">
        <v>5060</v>
      </c>
      <c r="CK14">
        <v>5060</v>
      </c>
      <c r="CL14">
        <v>807</v>
      </c>
      <c r="CM14">
        <v>692</v>
      </c>
      <c r="CN14">
        <v>1384</v>
      </c>
      <c r="CO14">
        <v>156</v>
      </c>
      <c r="CP14">
        <v>622</v>
      </c>
      <c r="CQ14">
        <v>5912</v>
      </c>
      <c r="CR14">
        <v>490</v>
      </c>
      <c r="CS14">
        <v>20</v>
      </c>
      <c r="CT14" s="224">
        <v>45</v>
      </c>
      <c r="CU14" s="224">
        <v>70</v>
      </c>
      <c r="CV14" s="224">
        <v>85</v>
      </c>
      <c r="CW14" s="224">
        <v>105</v>
      </c>
      <c r="CX14">
        <v>130</v>
      </c>
      <c r="CY14">
        <v>150</v>
      </c>
      <c r="CZ14">
        <v>170</v>
      </c>
      <c r="DA14">
        <v>190</v>
      </c>
      <c r="DB14">
        <v>282</v>
      </c>
      <c r="DC14" s="262">
        <v>6374</v>
      </c>
      <c r="DD14" s="336">
        <v>1893</v>
      </c>
      <c r="DE14" s="332">
        <v>2478606</v>
      </c>
      <c r="DF14" s="329">
        <v>1425</v>
      </c>
      <c r="DG14" s="336">
        <v>1301</v>
      </c>
      <c r="DH14" s="329">
        <v>1075486</v>
      </c>
      <c r="DI14">
        <f t="shared" si="0"/>
        <v>0.81699999999999995</v>
      </c>
      <c r="DJ14" s="6">
        <f t="shared" si="1"/>
        <v>0.59299999999999997</v>
      </c>
      <c r="DK14">
        <f t="shared" si="2"/>
        <v>0.69699999999999995</v>
      </c>
      <c r="DL14">
        <f t="shared" si="3"/>
        <v>1309</v>
      </c>
      <c r="DM14">
        <f t="shared" si="4"/>
        <v>389</v>
      </c>
      <c r="DN14">
        <f t="shared" si="5"/>
        <v>827</v>
      </c>
      <c r="DO14">
        <f t="shared" si="6"/>
        <v>755</v>
      </c>
    </row>
    <row r="15" spans="1:119">
      <c r="A15">
        <v>10</v>
      </c>
      <c r="B15" t="s">
        <v>189</v>
      </c>
      <c r="C15">
        <v>0.53100000000000003</v>
      </c>
      <c r="D15">
        <v>3.5999999999999997E-2</v>
      </c>
      <c r="E15">
        <v>0.14199999999999999</v>
      </c>
      <c r="F15">
        <v>7.8E-2</v>
      </c>
      <c r="G15">
        <v>0.21299999999999997</v>
      </c>
      <c r="H15">
        <v>0.11</v>
      </c>
      <c r="I15">
        <v>0.08</v>
      </c>
      <c r="J15">
        <v>0.01</v>
      </c>
      <c r="K15">
        <v>0.74</v>
      </c>
      <c r="L15">
        <v>0.06</v>
      </c>
      <c r="M15">
        <v>0.01</v>
      </c>
      <c r="N15">
        <v>0.36299999999999999</v>
      </c>
      <c r="O15">
        <v>4.0000000000000001E-3</v>
      </c>
      <c r="P15">
        <v>0.57599999999999996</v>
      </c>
      <c r="Q15">
        <v>5.8000000000000003E-2</v>
      </c>
      <c r="R15">
        <v>0.114</v>
      </c>
      <c r="S15">
        <v>177.6</v>
      </c>
      <c r="T15">
        <v>152.6</v>
      </c>
      <c r="U15">
        <v>16000</v>
      </c>
      <c r="V15">
        <v>4000</v>
      </c>
      <c r="W15" s="2">
        <v>5.8</v>
      </c>
      <c r="X15" s="2">
        <v>8.1999999999999993</v>
      </c>
      <c r="Y15" s="2">
        <v>27.7</v>
      </c>
      <c r="Z15" s="2">
        <v>211497</v>
      </c>
      <c r="AA15" s="2">
        <v>64398</v>
      </c>
      <c r="AB15" s="2">
        <v>29487</v>
      </c>
      <c r="AC15" s="2">
        <v>139</v>
      </c>
      <c r="AD15" s="2">
        <v>43</v>
      </c>
      <c r="AE15" s="2">
        <v>37</v>
      </c>
      <c r="AF15" s="2">
        <v>39</v>
      </c>
      <c r="AG15" s="2">
        <v>27</v>
      </c>
      <c r="AH15" s="2">
        <v>19</v>
      </c>
      <c r="AI15" s="2">
        <v>9</v>
      </c>
      <c r="AJ15" s="2">
        <v>6</v>
      </c>
      <c r="AK15" s="2">
        <v>58</v>
      </c>
      <c r="AL15" s="2">
        <v>63</v>
      </c>
      <c r="AM15" s="2">
        <v>51</v>
      </c>
      <c r="AN15" s="2">
        <v>205</v>
      </c>
      <c r="AO15" s="2">
        <v>12</v>
      </c>
      <c r="AP15" s="2">
        <v>143</v>
      </c>
      <c r="AQ15" s="2">
        <v>0.42420000000000002</v>
      </c>
      <c r="AR15" s="2">
        <v>0.42420000000000002</v>
      </c>
      <c r="AS15" s="2">
        <v>14</v>
      </c>
      <c r="AT15" s="2">
        <v>0.42420000000000002</v>
      </c>
      <c r="AU15" s="2">
        <v>0.42420000000000002</v>
      </c>
      <c r="AV15" s="2">
        <v>8</v>
      </c>
      <c r="AW15" s="2">
        <v>0.42420000000000002</v>
      </c>
      <c r="AX15" s="2">
        <v>147</v>
      </c>
      <c r="AY15" s="2">
        <v>223</v>
      </c>
      <c r="AZ15" s="2">
        <v>49</v>
      </c>
      <c r="BA15" s="2">
        <v>65</v>
      </c>
      <c r="BB15" s="2">
        <v>8</v>
      </c>
      <c r="BC15" s="2">
        <v>211.49700000000001</v>
      </c>
      <c r="BD15" s="2">
        <v>128.79599999999999</v>
      </c>
      <c r="BE15" s="2">
        <v>121</v>
      </c>
      <c r="BF15" s="2">
        <v>42</v>
      </c>
      <c r="BG15" s="2">
        <v>27982</v>
      </c>
      <c r="BH15" s="2">
        <v>12480</v>
      </c>
      <c r="BI15" s="2">
        <v>11424</v>
      </c>
      <c r="BJ15" s="2">
        <v>15</v>
      </c>
      <c r="BK15" s="2">
        <v>34</v>
      </c>
      <c r="BL15" s="2">
        <v>70</v>
      </c>
      <c r="BM15" s="2">
        <v>77</v>
      </c>
      <c r="BN15" s="2">
        <v>76</v>
      </c>
      <c r="BO15" s="2">
        <v>77</v>
      </c>
      <c r="BP15" s="2">
        <v>110</v>
      </c>
      <c r="BQ15" s="2">
        <v>458</v>
      </c>
      <c r="BR15" s="2">
        <v>461</v>
      </c>
      <c r="BS15" s="2">
        <v>930</v>
      </c>
      <c r="BT15" s="2">
        <v>52023</v>
      </c>
      <c r="BU15" s="225">
        <v>0.69227747791390759</v>
      </c>
      <c r="BV15" s="225">
        <v>0.21078920751925476</v>
      </c>
      <c r="BW15" s="225">
        <v>9.6517614865683166E-2</v>
      </c>
      <c r="BX15" s="225">
        <v>0.42439450185612521</v>
      </c>
      <c r="BY15" s="225">
        <v>0.2584448680646132</v>
      </c>
      <c r="BZ15" s="225">
        <v>0.31056887729507376</v>
      </c>
      <c r="CA15" s="225">
        <v>0.53787747726966917</v>
      </c>
      <c r="CB15" s="225">
        <v>0.23989389308575054</v>
      </c>
      <c r="CC15" s="225">
        <v>0.21959517905541778</v>
      </c>
      <c r="CD15" s="2">
        <v>1497</v>
      </c>
      <c r="CE15">
        <v>792</v>
      </c>
      <c r="CF15">
        <v>174</v>
      </c>
      <c r="CG15">
        <v>71</v>
      </c>
      <c r="CH15">
        <v>53</v>
      </c>
      <c r="CI15">
        <v>8</v>
      </c>
      <c r="CJ15">
        <v>627</v>
      </c>
      <c r="CK15">
        <v>627</v>
      </c>
      <c r="CL15">
        <v>100</v>
      </c>
      <c r="CM15">
        <v>70</v>
      </c>
      <c r="CN15">
        <v>140</v>
      </c>
      <c r="CO15">
        <v>16</v>
      </c>
      <c r="CP15">
        <v>95</v>
      </c>
      <c r="CQ15">
        <v>730</v>
      </c>
      <c r="CR15">
        <v>58</v>
      </c>
      <c r="CS15">
        <v>20</v>
      </c>
      <c r="CT15" s="224">
        <v>45</v>
      </c>
      <c r="CU15" s="224">
        <v>70</v>
      </c>
      <c r="CV15" s="224">
        <v>85</v>
      </c>
      <c r="CW15" s="224">
        <v>105</v>
      </c>
      <c r="CX15">
        <v>130</v>
      </c>
      <c r="CY15">
        <v>150</v>
      </c>
      <c r="CZ15">
        <v>170</v>
      </c>
      <c r="DA15">
        <v>190</v>
      </c>
      <c r="DB15">
        <v>212</v>
      </c>
      <c r="DC15" s="262">
        <v>792</v>
      </c>
      <c r="DD15" s="336">
        <v>204</v>
      </c>
      <c r="DE15" s="332">
        <v>297943</v>
      </c>
      <c r="DF15" s="329">
        <v>310</v>
      </c>
      <c r="DG15" s="336">
        <v>148</v>
      </c>
      <c r="DH15" s="329">
        <v>128594</v>
      </c>
      <c r="DI15">
        <f t="shared" si="0"/>
        <v>0.71899999999999997</v>
      </c>
      <c r="DJ15" s="6">
        <f t="shared" si="1"/>
        <v>0.57999999999999996</v>
      </c>
      <c r="DK15">
        <f t="shared" si="2"/>
        <v>0.69899999999999995</v>
      </c>
      <c r="DL15">
        <f t="shared" si="3"/>
        <v>1461</v>
      </c>
      <c r="DM15">
        <f t="shared" si="4"/>
        <v>376</v>
      </c>
      <c r="DN15">
        <f t="shared" si="5"/>
        <v>869</v>
      </c>
      <c r="DO15">
        <f t="shared" si="6"/>
        <v>415</v>
      </c>
    </row>
    <row r="16" spans="1:119">
      <c r="A16">
        <v>14</v>
      </c>
      <c r="B16" t="s">
        <v>199</v>
      </c>
      <c r="C16">
        <v>0.40200000000000002</v>
      </c>
      <c r="D16">
        <v>5.2999999999999999E-2</v>
      </c>
      <c r="E16">
        <v>0.39</v>
      </c>
      <c r="F16">
        <v>3.1E-2</v>
      </c>
      <c r="G16">
        <v>0.124</v>
      </c>
      <c r="H16">
        <v>0.25</v>
      </c>
      <c r="I16">
        <v>7.0000000000000007E-2</v>
      </c>
      <c r="J16">
        <v>0.03</v>
      </c>
      <c r="K16">
        <v>0.57999999999999996</v>
      </c>
      <c r="L16">
        <v>0.06</v>
      </c>
      <c r="M16">
        <v>0.01</v>
      </c>
      <c r="N16">
        <v>0.60199999999999998</v>
      </c>
      <c r="O16">
        <v>4.0000000000000001E-3</v>
      </c>
      <c r="P16">
        <v>0.29399999999999998</v>
      </c>
      <c r="Q16">
        <v>0.1</v>
      </c>
      <c r="R16">
        <v>3.7999999999999999E-2</v>
      </c>
      <c r="S16">
        <v>159</v>
      </c>
      <c r="T16">
        <v>131</v>
      </c>
      <c r="U16">
        <v>62000</v>
      </c>
      <c r="V16">
        <v>21500</v>
      </c>
      <c r="W16" s="2">
        <v>5.4</v>
      </c>
      <c r="X16" s="2">
        <v>7.6</v>
      </c>
      <c r="Y16" s="2">
        <v>22.7</v>
      </c>
      <c r="Z16" s="2">
        <v>495675</v>
      </c>
      <c r="AA16" s="2">
        <v>131850</v>
      </c>
      <c r="AB16" s="2">
        <v>198266</v>
      </c>
      <c r="AC16" s="2">
        <v>377</v>
      </c>
      <c r="AD16" s="2">
        <v>86</v>
      </c>
      <c r="AE16" s="2">
        <v>37</v>
      </c>
      <c r="AF16" s="2">
        <v>123</v>
      </c>
      <c r="AG16" s="2">
        <v>62</v>
      </c>
      <c r="AH16" s="2">
        <v>45</v>
      </c>
      <c r="AI16" s="2">
        <v>13</v>
      </c>
      <c r="AJ16" s="2">
        <v>9</v>
      </c>
      <c r="AK16" s="2">
        <v>343</v>
      </c>
      <c r="AL16" s="2">
        <v>887</v>
      </c>
      <c r="AM16" s="2">
        <v>583</v>
      </c>
      <c r="AN16" s="2">
        <v>970</v>
      </c>
      <c r="AO16" s="2">
        <v>45</v>
      </c>
      <c r="AP16" s="2">
        <v>263</v>
      </c>
      <c r="AQ16" s="2">
        <v>25</v>
      </c>
      <c r="AR16" s="2">
        <v>0.42420000000000002</v>
      </c>
      <c r="AS16" s="2">
        <v>52</v>
      </c>
      <c r="AT16" s="2">
        <v>0.42420000000000002</v>
      </c>
      <c r="AU16" s="2">
        <v>0.42420000000000002</v>
      </c>
      <c r="AV16" s="2">
        <v>39</v>
      </c>
      <c r="AW16" s="2">
        <v>0.42420000000000002</v>
      </c>
      <c r="AX16" s="2">
        <v>1155</v>
      </c>
      <c r="AY16" s="2">
        <v>546</v>
      </c>
      <c r="AZ16" s="2">
        <v>248</v>
      </c>
      <c r="BA16" s="2">
        <v>348</v>
      </c>
      <c r="BB16" s="2">
        <v>31</v>
      </c>
      <c r="BC16" s="2">
        <v>495.67500000000001</v>
      </c>
      <c r="BD16" s="2">
        <v>263.7</v>
      </c>
      <c r="BE16" s="2">
        <v>803</v>
      </c>
      <c r="BF16" s="2">
        <v>754</v>
      </c>
      <c r="BG16" s="2">
        <v>54847</v>
      </c>
      <c r="BH16" s="2">
        <v>21532</v>
      </c>
      <c r="BI16" s="2">
        <v>95920</v>
      </c>
      <c r="BJ16" s="2">
        <v>105</v>
      </c>
      <c r="BK16" s="2">
        <v>529</v>
      </c>
      <c r="BL16" s="2">
        <v>607</v>
      </c>
      <c r="BM16" s="2">
        <v>294</v>
      </c>
      <c r="BN16" s="2">
        <v>216</v>
      </c>
      <c r="BO16" s="2">
        <v>170</v>
      </c>
      <c r="BP16" s="2">
        <v>136</v>
      </c>
      <c r="BQ16" s="2">
        <v>2057</v>
      </c>
      <c r="BR16" s="2">
        <v>2106</v>
      </c>
      <c r="BS16" s="2">
        <v>3991</v>
      </c>
      <c r="BT16" s="2">
        <v>173038</v>
      </c>
      <c r="BU16" s="225">
        <v>0.59987728338823709</v>
      </c>
      <c r="BV16" s="225">
        <v>0.15956790198161913</v>
      </c>
      <c r="BW16" s="225">
        <v>0.23994607246331209</v>
      </c>
      <c r="BX16" s="225">
        <v>0.21645706929333705</v>
      </c>
      <c r="BY16" s="225">
        <v>0.11515555388642353</v>
      </c>
      <c r="BZ16" s="225">
        <v>0.65904348836173432</v>
      </c>
      <c r="CA16" s="225">
        <v>0.31696505969786981</v>
      </c>
      <c r="CB16" s="225">
        <v>0.12443509518140523</v>
      </c>
      <c r="CC16" s="225">
        <v>0.55432910690137427</v>
      </c>
      <c r="CD16" s="2">
        <v>8116</v>
      </c>
      <c r="CE16">
        <v>3642</v>
      </c>
      <c r="CF16">
        <v>841</v>
      </c>
      <c r="CG16">
        <v>1132</v>
      </c>
      <c r="CH16">
        <v>255</v>
      </c>
      <c r="CI16">
        <v>70</v>
      </c>
      <c r="CJ16">
        <v>3205</v>
      </c>
      <c r="CK16">
        <v>3205</v>
      </c>
      <c r="CL16">
        <v>448</v>
      </c>
      <c r="CM16">
        <v>139</v>
      </c>
      <c r="CN16">
        <v>278</v>
      </c>
      <c r="CO16">
        <v>32</v>
      </c>
      <c r="CP16">
        <v>278</v>
      </c>
      <c r="CQ16">
        <v>3786</v>
      </c>
      <c r="CR16">
        <v>338</v>
      </c>
      <c r="CS16">
        <v>20</v>
      </c>
      <c r="CT16" s="224">
        <v>45</v>
      </c>
      <c r="CU16" s="224">
        <v>70</v>
      </c>
      <c r="CV16" s="224">
        <v>85</v>
      </c>
      <c r="CW16" s="224">
        <v>105</v>
      </c>
      <c r="CX16">
        <v>130</v>
      </c>
      <c r="CY16">
        <v>150</v>
      </c>
      <c r="CZ16">
        <v>170</v>
      </c>
      <c r="DA16">
        <v>190</v>
      </c>
      <c r="DB16">
        <v>470</v>
      </c>
      <c r="DC16" s="262">
        <v>3622</v>
      </c>
      <c r="DD16" s="336">
        <v>1036</v>
      </c>
      <c r="DE16" s="332">
        <v>1197127</v>
      </c>
      <c r="DF16" s="329">
        <v>1094</v>
      </c>
      <c r="DG16" s="336">
        <v>749</v>
      </c>
      <c r="DH16" s="329">
        <v>642074</v>
      </c>
      <c r="DI16">
        <f t="shared" si="0"/>
        <v>0.76800000000000002</v>
      </c>
      <c r="DJ16" s="6">
        <f t="shared" si="1"/>
        <v>0.57999999999999996</v>
      </c>
      <c r="DK16">
        <f t="shared" si="2"/>
        <v>0.65100000000000002</v>
      </c>
      <c r="DL16">
        <f t="shared" si="3"/>
        <v>1156</v>
      </c>
      <c r="DM16">
        <f t="shared" si="4"/>
        <v>331</v>
      </c>
      <c r="DN16">
        <f t="shared" si="5"/>
        <v>857</v>
      </c>
      <c r="DO16">
        <f t="shared" si="6"/>
        <v>587</v>
      </c>
    </row>
    <row r="17" spans="1:119">
      <c r="A17">
        <v>15</v>
      </c>
      <c r="B17" t="s">
        <v>197</v>
      </c>
      <c r="C17">
        <v>0.59899999999999998</v>
      </c>
      <c r="D17">
        <v>0.03</v>
      </c>
      <c r="E17">
        <v>0.14099999999999999</v>
      </c>
      <c r="F17">
        <v>0.113</v>
      </c>
      <c r="G17">
        <v>0.11699999999999999</v>
      </c>
      <c r="H17">
        <v>0.24</v>
      </c>
      <c r="I17">
        <v>0.1</v>
      </c>
      <c r="J17">
        <v>0.04</v>
      </c>
      <c r="K17">
        <v>0.56000000000000005</v>
      </c>
      <c r="L17">
        <v>0.06</v>
      </c>
      <c r="M17">
        <v>0.01</v>
      </c>
      <c r="N17">
        <v>0.52900000000000003</v>
      </c>
      <c r="O17">
        <v>4.0000000000000001E-3</v>
      </c>
      <c r="P17">
        <v>0.373</v>
      </c>
      <c r="Q17">
        <v>9.4E-2</v>
      </c>
      <c r="R17">
        <v>4.4999999999999998E-2</v>
      </c>
      <c r="S17">
        <v>168.2</v>
      </c>
      <c r="T17">
        <v>141.4</v>
      </c>
      <c r="U17">
        <v>33500</v>
      </c>
      <c r="V17">
        <v>17500</v>
      </c>
      <c r="W17" s="2">
        <v>5.3</v>
      </c>
      <c r="X17" s="2">
        <v>7.4</v>
      </c>
      <c r="Y17" s="2">
        <v>25</v>
      </c>
      <c r="Z17" s="2">
        <v>407844</v>
      </c>
      <c r="AA17" s="2">
        <v>71347</v>
      </c>
      <c r="AB17" s="2">
        <v>97183</v>
      </c>
      <c r="AC17" s="2">
        <v>291</v>
      </c>
      <c r="AD17" s="2">
        <v>57</v>
      </c>
      <c r="AE17" s="2">
        <v>51</v>
      </c>
      <c r="AF17" s="2">
        <v>46</v>
      </c>
      <c r="AG17" s="2">
        <v>29</v>
      </c>
      <c r="AH17" s="2">
        <v>30</v>
      </c>
      <c r="AI17" s="2">
        <v>10</v>
      </c>
      <c r="AJ17" s="2">
        <v>9</v>
      </c>
      <c r="AK17" s="2">
        <v>157</v>
      </c>
      <c r="AL17" s="2">
        <v>372</v>
      </c>
      <c r="AM17" s="2">
        <v>299</v>
      </c>
      <c r="AN17" s="2">
        <v>503</v>
      </c>
      <c r="AO17" s="2">
        <v>36</v>
      </c>
      <c r="AP17" s="2">
        <v>171</v>
      </c>
      <c r="AQ17" s="2">
        <v>9</v>
      </c>
      <c r="AR17" s="2">
        <v>0.42420000000000002</v>
      </c>
      <c r="AS17" s="2">
        <v>18</v>
      </c>
      <c r="AT17" s="2">
        <v>0.42420000000000002</v>
      </c>
      <c r="AU17" s="2">
        <v>0.42420000000000002</v>
      </c>
      <c r="AV17" s="2">
        <v>15</v>
      </c>
      <c r="AW17" s="2">
        <v>0.42420000000000002</v>
      </c>
      <c r="AX17" s="2">
        <v>561</v>
      </c>
      <c r="AY17" s="2">
        <v>341</v>
      </c>
      <c r="AZ17" s="2">
        <v>169</v>
      </c>
      <c r="BA17" s="2">
        <v>166</v>
      </c>
      <c r="BB17" s="2">
        <v>14</v>
      </c>
      <c r="BC17" s="2">
        <v>407.84399999999999</v>
      </c>
      <c r="BD17" s="2">
        <v>142.69399999999999</v>
      </c>
      <c r="BE17" s="2">
        <v>419</v>
      </c>
      <c r="BF17" s="2">
        <v>307</v>
      </c>
      <c r="BG17" s="2">
        <v>45127</v>
      </c>
      <c r="BH17" s="2">
        <v>12214</v>
      </c>
      <c r="BI17" s="2">
        <v>43337</v>
      </c>
      <c r="BJ17" s="2">
        <v>43</v>
      </c>
      <c r="BK17" s="2">
        <v>257</v>
      </c>
      <c r="BL17" s="2">
        <v>268</v>
      </c>
      <c r="BM17" s="2">
        <v>161</v>
      </c>
      <c r="BN17" s="2">
        <v>143</v>
      </c>
      <c r="BO17" s="2">
        <v>118</v>
      </c>
      <c r="BP17" s="2">
        <v>97</v>
      </c>
      <c r="BQ17" s="2">
        <v>1089</v>
      </c>
      <c r="BR17" s="2">
        <v>1101</v>
      </c>
      <c r="BS17" s="2">
        <v>2096</v>
      </c>
      <c r="BT17" s="2">
        <v>101008</v>
      </c>
      <c r="BU17" s="225">
        <v>0.70716994349146134</v>
      </c>
      <c r="BV17" s="225">
        <v>0.12371017829926464</v>
      </c>
      <c r="BW17" s="225">
        <v>0.16850780351882261</v>
      </c>
      <c r="BX17" s="225">
        <v>0.32527050446580602</v>
      </c>
      <c r="BY17" s="225">
        <v>0.11380368318338317</v>
      </c>
      <c r="BZ17" s="225">
        <v>0.55454631733501558</v>
      </c>
      <c r="CA17" s="225">
        <v>0.44676659274512909</v>
      </c>
      <c r="CB17" s="225">
        <v>0.12092111515919531</v>
      </c>
      <c r="CC17" s="225">
        <v>0.42904522414066215</v>
      </c>
      <c r="CD17" s="2">
        <v>3086</v>
      </c>
      <c r="CE17">
        <v>2250</v>
      </c>
      <c r="CF17">
        <v>370</v>
      </c>
      <c r="CG17">
        <v>2563</v>
      </c>
      <c r="CH17">
        <v>463</v>
      </c>
      <c r="CI17">
        <v>164</v>
      </c>
      <c r="CJ17">
        <v>2080</v>
      </c>
      <c r="CK17">
        <v>2080</v>
      </c>
      <c r="CL17">
        <v>288</v>
      </c>
      <c r="CM17">
        <v>63</v>
      </c>
      <c r="CN17">
        <v>126</v>
      </c>
      <c r="CO17">
        <v>14</v>
      </c>
      <c r="CP17">
        <v>106</v>
      </c>
      <c r="CQ17">
        <v>864</v>
      </c>
      <c r="CR17">
        <v>68</v>
      </c>
      <c r="CS17">
        <v>20</v>
      </c>
      <c r="CT17" s="224">
        <v>45</v>
      </c>
      <c r="CU17" s="224">
        <v>70</v>
      </c>
      <c r="CV17" s="224">
        <v>85</v>
      </c>
      <c r="CW17" s="224">
        <v>105</v>
      </c>
      <c r="CX17">
        <v>130</v>
      </c>
      <c r="CY17">
        <v>150</v>
      </c>
      <c r="CZ17">
        <v>170</v>
      </c>
      <c r="DA17">
        <v>190</v>
      </c>
      <c r="DB17">
        <v>282</v>
      </c>
      <c r="DC17" s="262">
        <v>2249</v>
      </c>
      <c r="DD17" s="336">
        <v>402</v>
      </c>
      <c r="DE17" s="332">
        <v>456849</v>
      </c>
      <c r="DF17" s="329">
        <v>463</v>
      </c>
      <c r="DG17" s="336">
        <v>535</v>
      </c>
      <c r="DH17" s="329">
        <v>312624</v>
      </c>
      <c r="DI17">
        <f t="shared" si="0"/>
        <v>0.82899999999999996</v>
      </c>
      <c r="DJ17" s="6">
        <f t="shared" si="1"/>
        <v>0.42899999999999999</v>
      </c>
      <c r="DK17">
        <f t="shared" si="2"/>
        <v>0.59399999999999997</v>
      </c>
      <c r="DL17">
        <f t="shared" si="3"/>
        <v>1136</v>
      </c>
      <c r="DM17">
        <f t="shared" si="4"/>
        <v>203</v>
      </c>
      <c r="DN17">
        <f t="shared" si="5"/>
        <v>584</v>
      </c>
      <c r="DO17">
        <f t="shared" si="6"/>
        <v>675</v>
      </c>
    </row>
    <row r="18" spans="1:119">
      <c r="A18">
        <v>1</v>
      </c>
      <c r="B18" t="s">
        <v>196</v>
      </c>
      <c r="C18">
        <v>0.46600000000000003</v>
      </c>
      <c r="D18">
        <v>0.06</v>
      </c>
      <c r="E18">
        <v>0.17699999999999999</v>
      </c>
      <c r="F18">
        <v>0.114</v>
      </c>
      <c r="G18">
        <v>0.18299999999999994</v>
      </c>
      <c r="H18">
        <v>0.17</v>
      </c>
      <c r="I18">
        <v>0.05</v>
      </c>
      <c r="J18">
        <v>0.02</v>
      </c>
      <c r="K18">
        <v>0.73</v>
      </c>
      <c r="L18">
        <v>0.03</v>
      </c>
      <c r="M18">
        <v>0</v>
      </c>
      <c r="N18">
        <v>0.47199999999999998</v>
      </c>
      <c r="O18">
        <v>3.9E-2</v>
      </c>
      <c r="P18">
        <v>0.46200000000000002</v>
      </c>
      <c r="Q18">
        <v>2.7E-2</v>
      </c>
      <c r="R18">
        <v>3.4000000000000002E-2</v>
      </c>
      <c r="S18">
        <v>171.8</v>
      </c>
      <c r="T18">
        <v>150.80000000000001</v>
      </c>
      <c r="U18">
        <v>83000</v>
      </c>
      <c r="V18">
        <v>8500</v>
      </c>
      <c r="W18" s="2">
        <v>7</v>
      </c>
      <c r="X18" s="2">
        <v>9.3000000000000007</v>
      </c>
      <c r="Y18" s="2">
        <v>29.3</v>
      </c>
      <c r="Z18" s="2">
        <v>647342</v>
      </c>
      <c r="AA18" s="2">
        <v>80399</v>
      </c>
      <c r="AB18" s="2">
        <v>92110</v>
      </c>
      <c r="AC18" s="2">
        <v>452</v>
      </c>
      <c r="AD18" s="2">
        <v>77</v>
      </c>
      <c r="AE18" s="2">
        <v>75</v>
      </c>
      <c r="AF18" s="2">
        <v>56</v>
      </c>
      <c r="AG18" s="2">
        <v>55</v>
      </c>
      <c r="AH18" s="2">
        <v>70</v>
      </c>
      <c r="AI18" s="2">
        <v>29</v>
      </c>
      <c r="AJ18" s="2">
        <v>22</v>
      </c>
      <c r="AK18" s="2">
        <v>208</v>
      </c>
      <c r="AL18" s="2">
        <v>299</v>
      </c>
      <c r="AM18" s="2">
        <v>254</v>
      </c>
      <c r="AN18" s="2">
        <v>712</v>
      </c>
      <c r="AO18" s="2">
        <v>27</v>
      </c>
      <c r="AP18" s="2">
        <v>295</v>
      </c>
      <c r="AQ18" s="2">
        <v>0.42420000000000002</v>
      </c>
      <c r="AR18" s="2">
        <v>0.42420000000000002</v>
      </c>
      <c r="AS18" s="2">
        <v>25</v>
      </c>
      <c r="AT18" s="2">
        <v>0.42420000000000002</v>
      </c>
      <c r="AU18" s="2">
        <v>0.42420000000000002</v>
      </c>
      <c r="AV18" s="2">
        <v>22</v>
      </c>
      <c r="AW18" s="2">
        <v>0.42420000000000002</v>
      </c>
      <c r="AX18" s="2">
        <v>326</v>
      </c>
      <c r="AY18" s="2">
        <v>682</v>
      </c>
      <c r="AZ18" s="2">
        <v>158</v>
      </c>
      <c r="BA18" s="2">
        <v>241</v>
      </c>
      <c r="BB18" s="2">
        <v>51</v>
      </c>
      <c r="BC18" s="2">
        <v>647.34199999999998</v>
      </c>
      <c r="BD18" s="2">
        <v>160.798</v>
      </c>
      <c r="BE18" s="2">
        <v>453</v>
      </c>
      <c r="BF18" s="2">
        <v>196</v>
      </c>
      <c r="BG18" s="2">
        <v>78284</v>
      </c>
      <c r="BH18" s="2">
        <v>15087</v>
      </c>
      <c r="BI18" s="2">
        <v>41131</v>
      </c>
      <c r="BJ18" s="2">
        <v>56</v>
      </c>
      <c r="BK18" s="2">
        <v>207</v>
      </c>
      <c r="BL18" s="2">
        <v>299</v>
      </c>
      <c r="BM18" s="2">
        <v>230</v>
      </c>
      <c r="BN18" s="2">
        <v>191</v>
      </c>
      <c r="BO18" s="2">
        <v>196</v>
      </c>
      <c r="BP18" s="2">
        <v>214</v>
      </c>
      <c r="BQ18" s="2">
        <v>1393</v>
      </c>
      <c r="BR18" s="2">
        <v>1416</v>
      </c>
      <c r="BS18" s="2">
        <v>2834</v>
      </c>
      <c r="BT18" s="2">
        <v>134987</v>
      </c>
      <c r="BU18" s="225">
        <v>0.78892192946108664</v>
      </c>
      <c r="BV18" s="225">
        <v>9.7983035561947013E-2</v>
      </c>
      <c r="BW18" s="225">
        <v>0.11225534404172861</v>
      </c>
      <c r="BX18" s="225">
        <v>0.44897373192049528</v>
      </c>
      <c r="BY18" s="225">
        <v>0.11152385932837942</v>
      </c>
      <c r="BZ18" s="225">
        <v>0.43267842305520915</v>
      </c>
      <c r="CA18" s="225">
        <v>0.57993732729818426</v>
      </c>
      <c r="CB18" s="225">
        <v>0.11176631823805255</v>
      </c>
      <c r="CC18" s="225">
        <v>0.30470341588449257</v>
      </c>
      <c r="CD18" s="2">
        <v>11051</v>
      </c>
      <c r="CE18">
        <v>5253</v>
      </c>
      <c r="CF18">
        <v>1041</v>
      </c>
      <c r="CG18">
        <v>245</v>
      </c>
      <c r="CH18">
        <v>112</v>
      </c>
      <c r="CI18">
        <v>22</v>
      </c>
      <c r="CJ18">
        <v>4208</v>
      </c>
      <c r="CK18">
        <v>4208</v>
      </c>
      <c r="CL18">
        <v>537</v>
      </c>
      <c r="CM18">
        <v>428</v>
      </c>
      <c r="CN18">
        <v>856</v>
      </c>
      <c r="CO18">
        <v>81</v>
      </c>
      <c r="CP18">
        <v>604</v>
      </c>
      <c r="CQ18">
        <v>5782</v>
      </c>
      <c r="CR18">
        <v>411</v>
      </c>
      <c r="CS18">
        <v>20</v>
      </c>
      <c r="CT18" s="224">
        <v>45</v>
      </c>
      <c r="CU18" s="224">
        <v>70</v>
      </c>
      <c r="CV18" s="224">
        <v>85</v>
      </c>
      <c r="CW18" s="224">
        <v>105</v>
      </c>
      <c r="CX18">
        <v>130</v>
      </c>
      <c r="CY18">
        <v>150</v>
      </c>
      <c r="CZ18">
        <v>170</v>
      </c>
      <c r="DA18">
        <v>190</v>
      </c>
      <c r="DB18">
        <v>361</v>
      </c>
      <c r="DC18" s="262">
        <v>5240</v>
      </c>
      <c r="DD18" s="336">
        <v>1265</v>
      </c>
      <c r="DE18" s="332">
        <v>1608194</v>
      </c>
      <c r="DF18" s="329">
        <v>898</v>
      </c>
      <c r="DG18" s="336">
        <v>891</v>
      </c>
      <c r="DH18" s="329">
        <v>694429</v>
      </c>
      <c r="DI18">
        <f t="shared" si="0"/>
        <v>0.85399999999999998</v>
      </c>
      <c r="DJ18" s="6">
        <f t="shared" si="1"/>
        <v>0.58699999999999997</v>
      </c>
      <c r="DK18">
        <f t="shared" si="2"/>
        <v>0.69799999999999995</v>
      </c>
      <c r="DL18">
        <f t="shared" si="3"/>
        <v>1271</v>
      </c>
      <c r="DM18">
        <f t="shared" si="4"/>
        <v>307</v>
      </c>
      <c r="DN18">
        <f t="shared" si="5"/>
        <v>779</v>
      </c>
      <c r="DO18">
        <f t="shared" si="6"/>
        <v>773</v>
      </c>
    </row>
    <row r="19" spans="1:119">
      <c r="A19">
        <v>16</v>
      </c>
      <c r="B19" t="s">
        <v>198</v>
      </c>
      <c r="C19">
        <v>0.44600000000000001</v>
      </c>
      <c r="D19">
        <v>0.05</v>
      </c>
      <c r="E19">
        <v>0.221</v>
      </c>
      <c r="F19">
        <v>9.2999999999999999E-2</v>
      </c>
      <c r="G19">
        <v>0.19000000000000006</v>
      </c>
      <c r="H19">
        <v>0.21</v>
      </c>
      <c r="I19">
        <v>0.09</v>
      </c>
      <c r="J19">
        <v>0.03</v>
      </c>
      <c r="K19">
        <v>0.6</v>
      </c>
      <c r="L19">
        <v>7.0000000000000007E-2</v>
      </c>
      <c r="M19">
        <v>0.01</v>
      </c>
      <c r="N19">
        <v>0.51</v>
      </c>
      <c r="O19">
        <v>4.0000000000000001E-3</v>
      </c>
      <c r="P19">
        <v>0.41699999999999998</v>
      </c>
      <c r="Q19">
        <v>6.9000000000000006E-2</v>
      </c>
      <c r="R19">
        <v>4.3999999999999997E-2</v>
      </c>
      <c r="S19">
        <v>155.80000000000001</v>
      </c>
      <c r="T19">
        <v>131</v>
      </c>
      <c r="U19">
        <v>130000</v>
      </c>
      <c r="V19">
        <v>13500</v>
      </c>
      <c r="W19" s="2">
        <v>5.4</v>
      </c>
      <c r="X19" s="2">
        <v>7.5</v>
      </c>
      <c r="Y19" s="2">
        <v>23.1</v>
      </c>
      <c r="Z19" s="2">
        <v>350686</v>
      </c>
      <c r="AA19" s="2">
        <v>93404</v>
      </c>
      <c r="AB19" s="2">
        <v>85816</v>
      </c>
      <c r="AC19" s="2">
        <v>244</v>
      </c>
      <c r="AD19" s="2">
        <v>37</v>
      </c>
      <c r="AE19" s="2">
        <v>38</v>
      </c>
      <c r="AF19" s="2">
        <v>102</v>
      </c>
      <c r="AG19" s="2">
        <v>41</v>
      </c>
      <c r="AH19" s="2">
        <v>18</v>
      </c>
      <c r="AI19" s="2">
        <v>5</v>
      </c>
      <c r="AJ19" s="2">
        <v>0.42420000000000002</v>
      </c>
      <c r="AK19" s="2">
        <v>191</v>
      </c>
      <c r="AL19" s="2">
        <v>338</v>
      </c>
      <c r="AM19" s="2">
        <v>223</v>
      </c>
      <c r="AN19" s="2">
        <v>519</v>
      </c>
      <c r="AO19" s="2">
        <v>26</v>
      </c>
      <c r="AP19" s="2">
        <v>174</v>
      </c>
      <c r="AQ19" s="2">
        <v>13</v>
      </c>
      <c r="AR19" s="2">
        <v>0.42420000000000002</v>
      </c>
      <c r="AS19" s="2">
        <v>41</v>
      </c>
      <c r="AT19" s="2">
        <v>0.42420000000000002</v>
      </c>
      <c r="AU19" s="2">
        <v>0.42420000000000002</v>
      </c>
      <c r="AV19" s="2">
        <v>16</v>
      </c>
      <c r="AW19" s="2">
        <v>0.42420000000000002</v>
      </c>
      <c r="AX19" s="2">
        <v>542</v>
      </c>
      <c r="AY19" s="2">
        <v>298</v>
      </c>
      <c r="AZ19" s="2">
        <v>144</v>
      </c>
      <c r="BA19" s="2">
        <v>151</v>
      </c>
      <c r="BB19" s="2">
        <v>24</v>
      </c>
      <c r="BC19" s="2">
        <v>350.68599999999998</v>
      </c>
      <c r="BD19" s="2">
        <v>186.80799999999999</v>
      </c>
      <c r="BE19" s="2">
        <v>357</v>
      </c>
      <c r="BF19" s="2">
        <v>264</v>
      </c>
      <c r="BG19" s="2">
        <v>39857</v>
      </c>
      <c r="BH19" s="2">
        <v>15930</v>
      </c>
      <c r="BI19" s="2">
        <v>37672</v>
      </c>
      <c r="BJ19" s="2">
        <v>48</v>
      </c>
      <c r="BK19" s="2">
        <v>221</v>
      </c>
      <c r="BL19" s="2">
        <v>270</v>
      </c>
      <c r="BM19" s="2">
        <v>164</v>
      </c>
      <c r="BN19" s="2">
        <v>138</v>
      </c>
      <c r="BO19" s="2">
        <v>116</v>
      </c>
      <c r="BP19" s="2">
        <v>104</v>
      </c>
      <c r="BQ19" s="2">
        <v>1060</v>
      </c>
      <c r="BR19" s="2">
        <v>1083</v>
      </c>
      <c r="BS19" s="2">
        <v>2109</v>
      </c>
      <c r="BT19" s="2">
        <v>93901</v>
      </c>
      <c r="BU19" s="225">
        <v>0.66131857894746771</v>
      </c>
      <c r="BV19" s="225">
        <v>0.1761399101988938</v>
      </c>
      <c r="BW19" s="225">
        <v>0.16183056971466178</v>
      </c>
      <c r="BX19" s="225">
        <v>0.30692441061071379</v>
      </c>
      <c r="BY19" s="225">
        <v>0.1634965048429827</v>
      </c>
      <c r="BZ19" s="225">
        <v>0.52093987209659531</v>
      </c>
      <c r="CA19" s="225">
        <v>0.42445767350720437</v>
      </c>
      <c r="CB19" s="225">
        <v>0.16964675562560569</v>
      </c>
      <c r="CC19" s="225">
        <v>0.40118848574562571</v>
      </c>
      <c r="CD19" s="2">
        <v>3124</v>
      </c>
      <c r="CE19">
        <v>1950</v>
      </c>
      <c r="CF19">
        <v>371</v>
      </c>
      <c r="CG19">
        <v>764</v>
      </c>
      <c r="CH19">
        <v>221</v>
      </c>
      <c r="CI19">
        <v>51</v>
      </c>
      <c r="CJ19">
        <v>1757</v>
      </c>
      <c r="CK19">
        <v>1757</v>
      </c>
      <c r="CL19">
        <v>256</v>
      </c>
      <c r="CM19">
        <v>80</v>
      </c>
      <c r="CN19">
        <v>160</v>
      </c>
      <c r="CO19">
        <v>16</v>
      </c>
      <c r="CP19">
        <v>111</v>
      </c>
      <c r="CQ19">
        <v>1175</v>
      </c>
      <c r="CR19">
        <v>97</v>
      </c>
      <c r="CS19">
        <v>20</v>
      </c>
      <c r="CT19" s="224">
        <v>45</v>
      </c>
      <c r="CU19" s="224">
        <v>70</v>
      </c>
      <c r="CV19" s="224">
        <v>85</v>
      </c>
      <c r="CW19" s="224">
        <v>105</v>
      </c>
      <c r="CX19">
        <v>130</v>
      </c>
      <c r="CY19">
        <v>150</v>
      </c>
      <c r="CZ19">
        <v>170</v>
      </c>
      <c r="DA19">
        <v>190</v>
      </c>
      <c r="DB19">
        <v>293</v>
      </c>
      <c r="DC19" s="262">
        <v>1948</v>
      </c>
      <c r="DD19" s="336">
        <v>457</v>
      </c>
      <c r="DE19" s="332">
        <v>543210</v>
      </c>
      <c r="DF19" s="329">
        <v>689</v>
      </c>
      <c r="DG19" s="336">
        <v>476</v>
      </c>
      <c r="DH19" s="329">
        <v>314381</v>
      </c>
      <c r="DI19">
        <f t="shared" si="0"/>
        <v>0.73899999999999999</v>
      </c>
      <c r="DJ19" s="6">
        <f t="shared" si="1"/>
        <v>0.49</v>
      </c>
      <c r="DK19">
        <f t="shared" si="2"/>
        <v>0.63300000000000001</v>
      </c>
      <c r="DL19">
        <f t="shared" si="3"/>
        <v>1189</v>
      </c>
      <c r="DM19">
        <f t="shared" si="4"/>
        <v>279</v>
      </c>
      <c r="DN19">
        <f t="shared" si="5"/>
        <v>660</v>
      </c>
      <c r="DO19">
        <f t="shared" si="6"/>
        <v>456</v>
      </c>
    </row>
    <row r="20" spans="1:119">
      <c r="CT20" s="224"/>
      <c r="CU20" s="224"/>
      <c r="CV20" s="224"/>
      <c r="CW20" s="224"/>
    </row>
    <row r="22" spans="1:119">
      <c r="BC22" s="2"/>
      <c r="BE22" s="2"/>
    </row>
    <row r="23" spans="1:119">
      <c r="BC23" s="2"/>
      <c r="BE23" s="2"/>
    </row>
    <row r="24" spans="1:119">
      <c r="BC24" s="2"/>
      <c r="BE24" s="2"/>
    </row>
    <row r="25" spans="1:119">
      <c r="BC25" s="2"/>
      <c r="BE25" s="2"/>
    </row>
    <row r="26" spans="1:119">
      <c r="BC26" s="2"/>
      <c r="BE26" s="2"/>
    </row>
    <row r="27" spans="1:119">
      <c r="BC27" s="2"/>
      <c r="BE27" s="2"/>
    </row>
    <row r="28" spans="1:119">
      <c r="BC28" s="2"/>
      <c r="BE28" s="2"/>
    </row>
    <row r="29" spans="1:119">
      <c r="BC29" s="2"/>
      <c r="BE29" s="2"/>
    </row>
    <row r="30" spans="1:119">
      <c r="BC30" s="2"/>
      <c r="BE30" s="2"/>
    </row>
    <row r="31" spans="1:119">
      <c r="BC31" s="2"/>
      <c r="BE31" s="2"/>
    </row>
    <row r="32" spans="1:119">
      <c r="BC32" s="2"/>
      <c r="BE32" s="2"/>
    </row>
    <row r="33" spans="55:57">
      <c r="BC33" s="2"/>
      <c r="BE33" s="2"/>
    </row>
    <row r="34" spans="55:57">
      <c r="BC34" s="2"/>
      <c r="BE34" s="2"/>
    </row>
    <row r="35" spans="55:57">
      <c r="BC35" s="2"/>
      <c r="BE35" s="2"/>
    </row>
    <row r="36" spans="55:57">
      <c r="BC36" s="2"/>
      <c r="BE36" s="2"/>
    </row>
    <row r="37" spans="55:57">
      <c r="BC37" s="2"/>
      <c r="BE37" s="2"/>
    </row>
  </sheetData>
  <autoFilter ref="A1:CR1" xr:uid="{D61D5A06-BE7C-254E-A7C0-2B17A2399CD4}"/>
  <conditionalFormatting sqref="DB4:DB19">
    <cfRule type="colorScale" priority="1">
      <colorScale>
        <cfvo type="min"/>
        <cfvo type="percentile" val="50"/>
        <cfvo type="max"/>
        <color rgb="FF5A8AC6"/>
        <color rgb="FFFCFCFF"/>
        <color rgb="FFF8696B"/>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8F225-4485-DE44-8389-645C062FBDFE}">
  <dimension ref="A1:AG4"/>
  <sheetViews>
    <sheetView workbookViewId="0">
      <selection activeCell="A3" sqref="A3"/>
    </sheetView>
  </sheetViews>
  <sheetFormatPr baseColWidth="10" defaultRowHeight="16"/>
  <cols>
    <col min="1" max="1" width="44.6640625" bestFit="1" customWidth="1"/>
  </cols>
  <sheetData>
    <row r="1" spans="1:33">
      <c r="A1" t="s">
        <v>323</v>
      </c>
      <c r="B1" t="s">
        <v>326</v>
      </c>
      <c r="C1" t="s">
        <v>324</v>
      </c>
      <c r="D1" t="s">
        <v>23</v>
      </c>
      <c r="E1" t="s">
        <v>1</v>
      </c>
      <c r="F1" t="s">
        <v>322</v>
      </c>
      <c r="G1" t="s">
        <v>321</v>
      </c>
      <c r="H1" t="s">
        <v>320</v>
      </c>
      <c r="I1" t="s">
        <v>318</v>
      </c>
      <c r="J1" t="s">
        <v>319</v>
      </c>
      <c r="K1" t="s">
        <v>317</v>
      </c>
      <c r="L1" t="s">
        <v>316</v>
      </c>
      <c r="M1" t="s">
        <v>721</v>
      </c>
      <c r="N1" t="s">
        <v>334</v>
      </c>
      <c r="O1" t="s">
        <v>333</v>
      </c>
      <c r="P1" t="s">
        <v>332</v>
      </c>
      <c r="Q1" t="s">
        <v>331</v>
      </c>
      <c r="R1" t="s">
        <v>330</v>
      </c>
      <c r="S1" t="s">
        <v>329</v>
      </c>
      <c r="T1" t="s">
        <v>436</v>
      </c>
      <c r="U1" t="s">
        <v>335</v>
      </c>
      <c r="V1" t="s">
        <v>336</v>
      </c>
      <c r="W1" t="s">
        <v>337</v>
      </c>
      <c r="X1" t="s">
        <v>338</v>
      </c>
      <c r="Y1" t="s">
        <v>339</v>
      </c>
      <c r="Z1" t="s">
        <v>340</v>
      </c>
      <c r="AA1" t="s">
        <v>341</v>
      </c>
      <c r="AB1" t="s">
        <v>342</v>
      </c>
      <c r="AC1" t="s">
        <v>343</v>
      </c>
      <c r="AD1" t="s">
        <v>344</v>
      </c>
      <c r="AE1" t="s">
        <v>345</v>
      </c>
      <c r="AF1" t="s">
        <v>347</v>
      </c>
      <c r="AG1" t="s">
        <v>348</v>
      </c>
    </row>
    <row r="2" spans="1:33">
      <c r="A2" t="s">
        <v>325</v>
      </c>
      <c r="B2" t="s">
        <v>327</v>
      </c>
      <c r="C2">
        <v>2019</v>
      </c>
      <c r="D2" t="s">
        <v>434</v>
      </c>
      <c r="E2" t="s">
        <v>437</v>
      </c>
      <c r="F2" s="4">
        <v>2266720</v>
      </c>
      <c r="G2" s="4">
        <v>1262887</v>
      </c>
      <c r="H2" s="4">
        <v>1003830</v>
      </c>
      <c r="I2" s="4">
        <v>43269</v>
      </c>
      <c r="J2" s="4">
        <v>205384</v>
      </c>
      <c r="K2" s="4">
        <v>487157</v>
      </c>
      <c r="L2" s="4">
        <v>727451</v>
      </c>
      <c r="M2" s="4">
        <v>803459</v>
      </c>
      <c r="N2" t="s">
        <v>346</v>
      </c>
      <c r="O2" t="s">
        <v>346</v>
      </c>
      <c r="P2" t="s">
        <v>346</v>
      </c>
      <c r="Q2" t="s">
        <v>346</v>
      </c>
      <c r="R2" t="s">
        <v>346</v>
      </c>
      <c r="S2" t="s">
        <v>346</v>
      </c>
      <c r="T2" t="s">
        <v>346</v>
      </c>
      <c r="U2" t="s">
        <v>346</v>
      </c>
      <c r="V2" t="s">
        <v>346</v>
      </c>
      <c r="W2" t="s">
        <v>346</v>
      </c>
      <c r="X2" t="s">
        <v>346</v>
      </c>
      <c r="Y2" t="s">
        <v>346</v>
      </c>
      <c r="Z2" t="s">
        <v>346</v>
      </c>
      <c r="AA2" t="s">
        <v>346</v>
      </c>
      <c r="AB2" t="s">
        <v>346</v>
      </c>
      <c r="AC2" t="s">
        <v>346</v>
      </c>
      <c r="AD2" t="s">
        <v>346</v>
      </c>
      <c r="AE2" t="s">
        <v>346</v>
      </c>
      <c r="AF2" t="s">
        <v>346</v>
      </c>
      <c r="AG2" t="s">
        <v>346</v>
      </c>
    </row>
    <row r="3" spans="1:33">
      <c r="A3" t="s">
        <v>328</v>
      </c>
      <c r="B3">
        <v>0</v>
      </c>
      <c r="C3">
        <v>2019</v>
      </c>
      <c r="D3" t="s">
        <v>435</v>
      </c>
      <c r="E3" t="s">
        <v>54</v>
      </c>
      <c r="F3">
        <v>611.5</v>
      </c>
      <c r="G3" t="s">
        <v>346</v>
      </c>
      <c r="H3" t="s">
        <v>346</v>
      </c>
      <c r="I3" t="s">
        <v>346</v>
      </c>
      <c r="J3" t="s">
        <v>346</v>
      </c>
      <c r="K3" t="s">
        <v>346</v>
      </c>
      <c r="L3" t="s">
        <v>346</v>
      </c>
      <c r="N3">
        <v>114</v>
      </c>
      <c r="O3">
        <v>56.9</v>
      </c>
      <c r="P3">
        <v>75.2</v>
      </c>
      <c r="Q3">
        <v>91.3</v>
      </c>
      <c r="R3">
        <v>5.2</v>
      </c>
      <c r="S3">
        <v>242.6</v>
      </c>
      <c r="T3">
        <f>SUM(U3:V3)</f>
        <v>126.4</v>
      </c>
      <c r="U3">
        <v>101.8</v>
      </c>
      <c r="V3">
        <v>24.6</v>
      </c>
      <c r="W3">
        <v>18.8</v>
      </c>
      <c r="X3">
        <v>44.8</v>
      </c>
      <c r="Y3">
        <v>46.7</v>
      </c>
      <c r="Z3">
        <v>5.7</v>
      </c>
      <c r="AA3">
        <v>0.2</v>
      </c>
      <c r="AB3">
        <v>26.3</v>
      </c>
      <c r="AC3">
        <v>5.9</v>
      </c>
      <c r="AD3">
        <v>6</v>
      </c>
      <c r="AE3">
        <v>0.8</v>
      </c>
      <c r="AF3">
        <v>38.5</v>
      </c>
      <c r="AG3">
        <v>75.099999999999994</v>
      </c>
    </row>
    <row r="4" spans="1:33">
      <c r="A4" t="s">
        <v>349</v>
      </c>
      <c r="B4">
        <v>0</v>
      </c>
      <c r="C4">
        <v>2018</v>
      </c>
      <c r="D4" t="s">
        <v>352</v>
      </c>
      <c r="E4" t="s">
        <v>351</v>
      </c>
      <c r="F4">
        <v>12963</v>
      </c>
      <c r="G4" t="s">
        <v>346</v>
      </c>
      <c r="H4" t="s">
        <v>346</v>
      </c>
      <c r="I4" t="s">
        <v>346</v>
      </c>
      <c r="J4" t="s">
        <v>346</v>
      </c>
      <c r="K4" t="s">
        <v>346</v>
      </c>
      <c r="L4" t="s">
        <v>346</v>
      </c>
      <c r="N4">
        <v>1465</v>
      </c>
      <c r="O4">
        <v>1301</v>
      </c>
      <c r="P4">
        <v>829</v>
      </c>
      <c r="Q4">
        <v>3071</v>
      </c>
      <c r="R4">
        <v>4443</v>
      </c>
      <c r="S4">
        <v>1809</v>
      </c>
      <c r="T4">
        <v>401.7</v>
      </c>
      <c r="U4" t="s">
        <v>346</v>
      </c>
      <c r="V4" t="s">
        <v>346</v>
      </c>
      <c r="W4">
        <v>59.4</v>
      </c>
      <c r="X4">
        <v>969.6</v>
      </c>
      <c r="Y4">
        <v>198.2</v>
      </c>
      <c r="Z4">
        <v>120.1</v>
      </c>
      <c r="AA4">
        <v>59.7</v>
      </c>
      <c r="AB4">
        <v>229</v>
      </c>
      <c r="AC4" t="s">
        <v>346</v>
      </c>
      <c r="AD4" t="s">
        <v>346</v>
      </c>
      <c r="AE4" t="s">
        <v>346</v>
      </c>
      <c r="AF4" t="s">
        <v>346</v>
      </c>
      <c r="AG4" t="s">
        <v>346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E653C-2B24-9649-9E24-414ECBF15C2F}">
  <dimension ref="A1:L15"/>
  <sheetViews>
    <sheetView workbookViewId="0">
      <selection activeCell="F14" sqref="F14"/>
    </sheetView>
  </sheetViews>
  <sheetFormatPr baseColWidth="10" defaultRowHeight="16"/>
  <sheetData>
    <row r="1" spans="1:12">
      <c r="A1" t="s">
        <v>1302</v>
      </c>
    </row>
    <row r="2" spans="1:12">
      <c r="A2" t="s">
        <v>1303</v>
      </c>
    </row>
    <row r="3" spans="1:12">
      <c r="A3" s="1" t="s">
        <v>324</v>
      </c>
      <c r="B3" s="1" t="s">
        <v>1281</v>
      </c>
      <c r="C3" s="1" t="s">
        <v>492</v>
      </c>
      <c r="D3" s="1" t="s">
        <v>846</v>
      </c>
      <c r="E3" s="1" t="s">
        <v>811</v>
      </c>
      <c r="F3" s="1" t="s">
        <v>1304</v>
      </c>
      <c r="G3" s="1" t="s">
        <v>1295</v>
      </c>
      <c r="H3" s="1" t="s">
        <v>1305</v>
      </c>
      <c r="I3" s="1" t="s">
        <v>1306</v>
      </c>
      <c r="J3" s="1" t="s">
        <v>322</v>
      </c>
    </row>
    <row r="4" spans="1:12">
      <c r="A4">
        <v>2017</v>
      </c>
      <c r="B4" t="s">
        <v>1301</v>
      </c>
      <c r="C4" t="s">
        <v>1307</v>
      </c>
      <c r="D4">
        <v>325</v>
      </c>
      <c r="E4">
        <v>200</v>
      </c>
      <c r="F4">
        <v>132</v>
      </c>
      <c r="G4">
        <v>167</v>
      </c>
      <c r="H4">
        <v>73</v>
      </c>
      <c r="I4">
        <v>10</v>
      </c>
      <c r="J4">
        <v>907</v>
      </c>
    </row>
    <row r="5" spans="1:12">
      <c r="A5" s="219">
        <v>2018</v>
      </c>
      <c r="B5" s="219" t="s">
        <v>1308</v>
      </c>
      <c r="C5" s="219" t="s">
        <v>1307</v>
      </c>
      <c r="D5" s="219">
        <v>311</v>
      </c>
      <c r="E5" s="219">
        <v>196</v>
      </c>
      <c r="F5" s="219">
        <v>117</v>
      </c>
      <c r="G5" s="219">
        <v>162</v>
      </c>
      <c r="H5" s="219">
        <v>70</v>
      </c>
      <c r="I5" s="219">
        <v>10</v>
      </c>
      <c r="J5" s="219">
        <v>866</v>
      </c>
    </row>
    <row r="6" spans="1:12">
      <c r="A6">
        <v>2018</v>
      </c>
      <c r="B6" t="s">
        <v>1308</v>
      </c>
      <c r="C6" t="s">
        <v>1310</v>
      </c>
      <c r="D6" s="225">
        <f>D5/D4-1</f>
        <v>-4.3076923076923124E-2</v>
      </c>
      <c r="E6" s="225">
        <f t="shared" ref="E6:J6" si="0">E5/E4-1</f>
        <v>-2.0000000000000018E-2</v>
      </c>
      <c r="F6" s="225">
        <f t="shared" si="0"/>
        <v>-0.11363636363636365</v>
      </c>
      <c r="G6" s="225">
        <f t="shared" si="0"/>
        <v>-2.9940119760479056E-2</v>
      </c>
      <c r="H6" s="225">
        <f t="shared" si="0"/>
        <v>-4.1095890410958957E-2</v>
      </c>
      <c r="I6" s="225">
        <f t="shared" si="0"/>
        <v>0</v>
      </c>
      <c r="J6" s="225">
        <f t="shared" si="0"/>
        <v>-4.5203969128996713E-2</v>
      </c>
    </row>
    <row r="7" spans="1:12">
      <c r="A7" s="219">
        <v>2030</v>
      </c>
      <c r="B7" s="219" t="s">
        <v>1309</v>
      </c>
      <c r="C7" s="219" t="s">
        <v>1307</v>
      </c>
      <c r="D7" s="219">
        <v>183</v>
      </c>
      <c r="E7" s="219">
        <v>143</v>
      </c>
      <c r="F7" s="219">
        <v>72</v>
      </c>
      <c r="G7" s="219">
        <v>98</v>
      </c>
      <c r="H7" s="219">
        <v>61</v>
      </c>
      <c r="I7" s="219">
        <v>5</v>
      </c>
      <c r="J7" s="219">
        <v>562</v>
      </c>
    </row>
    <row r="8" spans="1:12">
      <c r="A8">
        <v>2030</v>
      </c>
      <c r="B8" t="s">
        <v>1309</v>
      </c>
      <c r="C8" t="s">
        <v>1310</v>
      </c>
      <c r="D8" s="226">
        <f>D7/D5-1</f>
        <v>-0.41157556270096463</v>
      </c>
      <c r="E8" s="225">
        <f t="shared" ref="E8:J8" si="1">E7/E5-1</f>
        <v>-0.27040816326530615</v>
      </c>
      <c r="F8" s="226">
        <f t="shared" si="1"/>
        <v>-0.38461538461538458</v>
      </c>
      <c r="G8" s="226">
        <f t="shared" si="1"/>
        <v>-0.39506172839506171</v>
      </c>
      <c r="H8" s="225">
        <f t="shared" si="1"/>
        <v>-0.12857142857142856</v>
      </c>
      <c r="I8" s="225">
        <f t="shared" si="1"/>
        <v>-0.5</v>
      </c>
      <c r="J8" s="225">
        <f t="shared" si="1"/>
        <v>-0.35103926096997695</v>
      </c>
    </row>
    <row r="12" spans="1:12">
      <c r="A12" s="1" t="s">
        <v>1795</v>
      </c>
    </row>
    <row r="13" spans="1:12">
      <c r="A13" s="1" t="s">
        <v>324</v>
      </c>
      <c r="B13" s="1" t="s">
        <v>1281</v>
      </c>
      <c r="C13" s="1" t="s">
        <v>492</v>
      </c>
      <c r="D13" s="1" t="s">
        <v>1787</v>
      </c>
      <c r="E13" s="1" t="s">
        <v>1790</v>
      </c>
      <c r="F13" s="1" t="s">
        <v>910</v>
      </c>
      <c r="G13" s="1" t="s">
        <v>1788</v>
      </c>
      <c r="H13" s="1" t="s">
        <v>1791</v>
      </c>
      <c r="I13" s="1" t="s">
        <v>1792</v>
      </c>
      <c r="J13" s="1" t="s">
        <v>1789</v>
      </c>
      <c r="K13" s="1" t="s">
        <v>1793</v>
      </c>
      <c r="L13" s="1" t="s">
        <v>1794</v>
      </c>
    </row>
    <row r="14" spans="1:12">
      <c r="A14">
        <v>2018</v>
      </c>
      <c r="B14" t="s">
        <v>1308</v>
      </c>
      <c r="C14" t="s">
        <v>1307</v>
      </c>
      <c r="D14">
        <v>299.33301255170431</v>
      </c>
      <c r="E14">
        <v>196.44268816586191</v>
      </c>
      <c r="F14">
        <v>82.295766681462396</v>
      </c>
      <c r="G14">
        <v>163.04886477476913</v>
      </c>
      <c r="H14">
        <v>63.58191514844701</v>
      </c>
      <c r="I14">
        <v>9.6445509167056063</v>
      </c>
      <c r="J14" t="e">
        <v>#N/A</v>
      </c>
      <c r="K14">
        <v>51.21968156158232</v>
      </c>
      <c r="L14">
        <v>865.56647980053276</v>
      </c>
    </row>
    <row r="15" spans="1:12">
      <c r="D15">
        <f>D14-D5</f>
        <v>-11.666987448295686</v>
      </c>
      <c r="E15">
        <f t="shared" ref="E15:I15" si="2">E14-E5</f>
        <v>0.44268816586190951</v>
      </c>
      <c r="F15">
        <f t="shared" si="2"/>
        <v>-34.704233318537604</v>
      </c>
      <c r="G15">
        <f t="shared" si="2"/>
        <v>1.0488647747691289</v>
      </c>
      <c r="H15">
        <f t="shared" si="2"/>
        <v>-6.4180848515529902</v>
      </c>
      <c r="I15">
        <f t="shared" si="2"/>
        <v>-0.35544908329439373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663FF-E66B-B746-959D-28342471F3E5}">
  <dimension ref="A1:J20"/>
  <sheetViews>
    <sheetView workbookViewId="0">
      <selection activeCell="E13" sqref="E13:I13"/>
    </sheetView>
  </sheetViews>
  <sheetFormatPr baseColWidth="10" defaultRowHeight="16"/>
  <sheetData>
    <row r="1" spans="1:10">
      <c r="A1" t="s">
        <v>1275</v>
      </c>
    </row>
    <row r="2" spans="1:10">
      <c r="A2" t="s">
        <v>1276</v>
      </c>
    </row>
    <row r="3" spans="1:10">
      <c r="A3" t="s">
        <v>1277</v>
      </c>
    </row>
    <row r="4" spans="1:10">
      <c r="A4" t="s">
        <v>1278</v>
      </c>
    </row>
    <row r="6" spans="1:10">
      <c r="A6" t="s">
        <v>324</v>
      </c>
      <c r="B6" t="s">
        <v>1281</v>
      </c>
      <c r="C6" t="s">
        <v>494</v>
      </c>
      <c r="D6" t="s">
        <v>492</v>
      </c>
      <c r="E6" t="s">
        <v>1282</v>
      </c>
      <c r="F6" t="s">
        <v>1283</v>
      </c>
      <c r="G6" t="s">
        <v>1284</v>
      </c>
      <c r="H6" t="s">
        <v>1285</v>
      </c>
      <c r="I6" t="s">
        <v>1286</v>
      </c>
      <c r="J6" t="s">
        <v>1797</v>
      </c>
    </row>
    <row r="7" spans="1:10">
      <c r="A7">
        <v>2013</v>
      </c>
      <c r="B7" t="s">
        <v>1287</v>
      </c>
      <c r="C7" t="s">
        <v>1290</v>
      </c>
      <c r="D7" t="s">
        <v>1301</v>
      </c>
      <c r="E7">
        <v>17751</v>
      </c>
      <c r="F7">
        <v>21542</v>
      </c>
      <c r="G7">
        <v>6946</v>
      </c>
      <c r="H7">
        <v>5496</v>
      </c>
      <c r="I7">
        <v>1755</v>
      </c>
      <c r="J7">
        <v>53490</v>
      </c>
    </row>
    <row r="8" spans="1:10">
      <c r="A8">
        <v>2013</v>
      </c>
      <c r="B8" t="s">
        <v>1288</v>
      </c>
      <c r="C8" t="s">
        <v>1290</v>
      </c>
      <c r="D8">
        <v>1000</v>
      </c>
      <c r="E8">
        <v>16024</v>
      </c>
      <c r="F8">
        <v>13610</v>
      </c>
      <c r="G8">
        <v>4842</v>
      </c>
      <c r="H8">
        <v>3578</v>
      </c>
      <c r="I8">
        <v>1273</v>
      </c>
      <c r="J8">
        <v>39326</v>
      </c>
    </row>
    <row r="9" spans="1:10">
      <c r="A9">
        <v>2013</v>
      </c>
      <c r="B9" t="s">
        <v>1289</v>
      </c>
      <c r="C9" t="s">
        <v>1300</v>
      </c>
      <c r="D9" t="s">
        <v>1279</v>
      </c>
      <c r="E9">
        <v>196</v>
      </c>
      <c r="F9">
        <v>374</v>
      </c>
      <c r="G9">
        <v>468</v>
      </c>
      <c r="H9">
        <v>551</v>
      </c>
      <c r="I9">
        <v>633</v>
      </c>
      <c r="J9">
        <v>337</v>
      </c>
    </row>
    <row r="10" spans="1:10">
      <c r="A10">
        <v>2013</v>
      </c>
      <c r="B10" t="s">
        <v>1289</v>
      </c>
      <c r="C10" t="s">
        <v>1299</v>
      </c>
      <c r="D10" t="s">
        <v>1279</v>
      </c>
      <c r="E10">
        <v>65</v>
      </c>
      <c r="F10">
        <v>125</v>
      </c>
      <c r="G10">
        <v>175</v>
      </c>
      <c r="H10">
        <v>217</v>
      </c>
      <c r="I10">
        <v>258</v>
      </c>
      <c r="J10">
        <v>119</v>
      </c>
    </row>
    <row r="11" spans="1:10">
      <c r="A11">
        <v>2013</v>
      </c>
      <c r="B11" t="s">
        <v>1289</v>
      </c>
      <c r="C11" s="7" t="s">
        <v>1298</v>
      </c>
      <c r="D11" s="7" t="s">
        <v>1279</v>
      </c>
      <c r="E11" s="7">
        <v>612</v>
      </c>
      <c r="F11" s="7">
        <v>918</v>
      </c>
      <c r="G11" s="7">
        <v>1041</v>
      </c>
      <c r="H11" s="7">
        <v>1176</v>
      </c>
      <c r="I11" s="7">
        <v>1320</v>
      </c>
      <c r="J11" s="7">
        <v>845</v>
      </c>
    </row>
    <row r="12" spans="1:10">
      <c r="A12">
        <v>2013</v>
      </c>
      <c r="B12" t="s">
        <v>1289</v>
      </c>
      <c r="C12" t="s">
        <v>1297</v>
      </c>
      <c r="D12" t="s">
        <v>1279</v>
      </c>
      <c r="E12">
        <v>67</v>
      </c>
      <c r="F12">
        <v>144</v>
      </c>
      <c r="G12">
        <v>179</v>
      </c>
      <c r="H12">
        <v>188</v>
      </c>
      <c r="I12">
        <v>237</v>
      </c>
      <c r="J12">
        <v>124</v>
      </c>
    </row>
    <row r="13" spans="1:10">
      <c r="A13">
        <v>2013</v>
      </c>
      <c r="B13" t="s">
        <v>1289</v>
      </c>
      <c r="C13" t="s">
        <v>1296</v>
      </c>
      <c r="D13" t="s">
        <v>1279</v>
      </c>
      <c r="E13">
        <v>64</v>
      </c>
      <c r="F13">
        <v>140</v>
      </c>
      <c r="G13">
        <v>108</v>
      </c>
      <c r="H13">
        <v>116</v>
      </c>
      <c r="I13">
        <v>131</v>
      </c>
      <c r="J13">
        <v>102</v>
      </c>
    </row>
    <row r="14" spans="1:10">
      <c r="A14">
        <v>2013</v>
      </c>
      <c r="B14" t="s">
        <v>1289</v>
      </c>
      <c r="C14" s="7" t="s">
        <v>1295</v>
      </c>
      <c r="D14" s="7" t="s">
        <v>1279</v>
      </c>
      <c r="E14" s="7">
        <v>181</v>
      </c>
      <c r="F14" s="7">
        <v>386</v>
      </c>
      <c r="G14" s="7">
        <v>517</v>
      </c>
      <c r="H14" s="7">
        <v>561</v>
      </c>
      <c r="I14" s="7">
        <v>614</v>
      </c>
      <c r="J14" s="7">
        <v>342</v>
      </c>
    </row>
    <row r="15" spans="1:10">
      <c r="A15">
        <v>2013</v>
      </c>
      <c r="B15" t="s">
        <v>1289</v>
      </c>
      <c r="C15" t="s">
        <v>1294</v>
      </c>
      <c r="D15" t="s">
        <v>1279</v>
      </c>
      <c r="E15">
        <v>49</v>
      </c>
      <c r="F15">
        <v>68</v>
      </c>
      <c r="G15">
        <v>90</v>
      </c>
      <c r="H15">
        <v>94</v>
      </c>
      <c r="I15">
        <v>101</v>
      </c>
      <c r="J15">
        <v>66</v>
      </c>
    </row>
    <row r="16" spans="1:10">
      <c r="A16">
        <v>2013</v>
      </c>
      <c r="B16" t="s">
        <v>1289</v>
      </c>
      <c r="C16" t="s">
        <v>1293</v>
      </c>
      <c r="D16" t="s">
        <v>1279</v>
      </c>
      <c r="E16">
        <v>162</v>
      </c>
      <c r="F16">
        <v>301</v>
      </c>
      <c r="G16">
        <v>326</v>
      </c>
      <c r="H16">
        <v>394</v>
      </c>
      <c r="I16">
        <v>465</v>
      </c>
      <c r="J16">
        <v>261</v>
      </c>
    </row>
    <row r="17" spans="1:10">
      <c r="A17">
        <v>2013</v>
      </c>
      <c r="B17" t="s">
        <v>1289</v>
      </c>
      <c r="C17" t="s">
        <v>1292</v>
      </c>
      <c r="D17" t="s">
        <v>1279</v>
      </c>
      <c r="E17">
        <v>9</v>
      </c>
      <c r="F17">
        <v>12</v>
      </c>
      <c r="G17">
        <v>40</v>
      </c>
      <c r="H17">
        <v>68</v>
      </c>
      <c r="I17">
        <v>91</v>
      </c>
      <c r="J17">
        <v>22</v>
      </c>
    </row>
    <row r="18" spans="1:10">
      <c r="A18">
        <v>2013</v>
      </c>
      <c r="B18" t="s">
        <v>1289</v>
      </c>
      <c r="C18" t="s">
        <v>1291</v>
      </c>
      <c r="D18" t="s">
        <v>1279</v>
      </c>
      <c r="E18">
        <v>78</v>
      </c>
      <c r="F18">
        <v>155</v>
      </c>
      <c r="G18">
        <v>165</v>
      </c>
      <c r="H18">
        <v>188</v>
      </c>
      <c r="I18">
        <v>206</v>
      </c>
      <c r="J18">
        <v>130</v>
      </c>
    </row>
    <row r="19" spans="1:10">
      <c r="A19">
        <v>2013</v>
      </c>
      <c r="B19" t="s">
        <v>1289</v>
      </c>
      <c r="C19" t="s">
        <v>1290</v>
      </c>
      <c r="D19" t="s">
        <v>1279</v>
      </c>
      <c r="E19">
        <v>68</v>
      </c>
      <c r="F19">
        <v>109</v>
      </c>
      <c r="G19">
        <v>135</v>
      </c>
      <c r="H19">
        <v>144</v>
      </c>
      <c r="I19">
        <v>152</v>
      </c>
      <c r="J19">
        <v>100</v>
      </c>
    </row>
    <row r="20" spans="1:10">
      <c r="A20" t="s">
        <v>1280</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034C9-5C59-D247-B86C-B9C7647F274E}">
  <sheetPr>
    <tabColor indexed="50"/>
    <pageSetUpPr fitToPage="1"/>
  </sheetPr>
  <dimension ref="A1:W196"/>
  <sheetViews>
    <sheetView zoomScale="80" zoomScaleNormal="80" workbookViewId="0">
      <pane xSplit="3" ySplit="2" topLeftCell="I151" activePane="bottomRight" state="frozen"/>
      <selection activeCell="M38" sqref="M38"/>
      <selection pane="topRight" activeCell="M38" sqref="M38"/>
      <selection pane="bottomLeft" activeCell="M38" sqref="M38"/>
      <selection pane="bottomRight" activeCell="D171" sqref="D161:J171"/>
    </sheetView>
  </sheetViews>
  <sheetFormatPr baseColWidth="10" defaultColWidth="10.5" defaultRowHeight="16"/>
  <cols>
    <col min="1" max="1" width="10.5" style="8"/>
    <col min="2" max="2" width="8.33203125" style="10" bestFit="1" customWidth="1"/>
    <col min="3" max="3" width="12.6640625" style="8" bestFit="1" customWidth="1"/>
    <col min="4" max="4" width="12.33203125" style="8" customWidth="1"/>
    <col min="5" max="5" width="11.5" style="8" customWidth="1"/>
    <col min="6" max="6" width="12" style="8" customWidth="1"/>
    <col min="7" max="7" width="14.5" style="8" customWidth="1"/>
    <col min="8" max="8" width="24.6640625" style="8" customWidth="1"/>
    <col min="9" max="9" width="23.83203125" style="8" customWidth="1"/>
    <col min="10" max="10" width="17.83203125" style="8" customWidth="1"/>
    <col min="11" max="11" width="12.1640625" style="8" customWidth="1"/>
    <col min="12" max="12" width="14.1640625" style="8" customWidth="1"/>
    <col min="13" max="13" width="13" style="8" customWidth="1"/>
    <col min="14" max="14" width="15.33203125" style="9" customWidth="1"/>
    <col min="15" max="15" width="12.33203125" style="8" customWidth="1"/>
    <col min="16" max="16" width="14.33203125" style="8" customWidth="1"/>
    <col min="17" max="17" width="18.1640625" style="8" customWidth="1"/>
    <col min="18" max="18" width="15" style="8" customWidth="1"/>
    <col min="19" max="19" width="15.83203125" style="8" customWidth="1"/>
    <col min="20" max="20" width="20" style="8" customWidth="1"/>
    <col min="21" max="21" width="19.5" style="8" bestFit="1" customWidth="1"/>
    <col min="22" max="22" width="17.1640625" style="8" bestFit="1" customWidth="1"/>
    <col min="23" max="16384" width="10.5" style="8"/>
  </cols>
  <sheetData>
    <row r="1" spans="1:23">
      <c r="A1" s="216" t="s">
        <v>720</v>
      </c>
      <c r="B1" s="8"/>
      <c r="C1" s="208"/>
      <c r="D1" s="86"/>
      <c r="E1" s="85"/>
      <c r="F1" s="85"/>
      <c r="G1" s="85"/>
      <c r="H1" s="85"/>
      <c r="I1" s="85"/>
      <c r="J1" s="85"/>
      <c r="K1" s="85"/>
      <c r="L1" s="85"/>
      <c r="M1" s="85"/>
      <c r="N1" s="85"/>
      <c r="O1" s="85"/>
      <c r="P1" s="85"/>
      <c r="Q1" s="85"/>
      <c r="R1" s="85"/>
      <c r="S1" s="85"/>
      <c r="T1" s="215"/>
      <c r="U1" s="82"/>
      <c r="V1" s="81"/>
    </row>
    <row r="2" spans="1:23">
      <c r="A2" s="214" t="s">
        <v>324</v>
      </c>
      <c r="B2" s="213" t="s">
        <v>719</v>
      </c>
      <c r="C2" s="10" t="s">
        <v>718</v>
      </c>
      <c r="D2" s="213" t="s">
        <v>717</v>
      </c>
      <c r="E2" s="213" t="s">
        <v>716</v>
      </c>
      <c r="F2" s="213" t="s">
        <v>715</v>
      </c>
      <c r="G2" s="213" t="s">
        <v>714</v>
      </c>
      <c r="H2" s="213" t="s">
        <v>713</v>
      </c>
      <c r="I2" s="213" t="s">
        <v>712</v>
      </c>
      <c r="J2" s="213" t="s">
        <v>711</v>
      </c>
      <c r="K2" s="213" t="s">
        <v>710</v>
      </c>
      <c r="L2" s="213" t="s">
        <v>709</v>
      </c>
      <c r="M2" s="213" t="s">
        <v>708</v>
      </c>
      <c r="N2" s="213" t="s">
        <v>707</v>
      </c>
      <c r="O2" s="213" t="s">
        <v>706</v>
      </c>
      <c r="P2" s="213" t="s">
        <v>705</v>
      </c>
      <c r="Q2" s="213" t="s">
        <v>704</v>
      </c>
      <c r="R2" s="213" t="s">
        <v>703</v>
      </c>
      <c r="S2" s="213" t="s">
        <v>702</v>
      </c>
      <c r="T2" s="213" t="s">
        <v>701</v>
      </c>
      <c r="U2" s="213" t="s">
        <v>700</v>
      </c>
      <c r="V2" s="213" t="s">
        <v>699</v>
      </c>
      <c r="W2" s="213" t="s">
        <v>490</v>
      </c>
    </row>
    <row r="3" spans="1:23" ht="20" customHeight="1">
      <c r="A3" s="168">
        <v>2006</v>
      </c>
      <c r="B3" s="130" t="s">
        <v>521</v>
      </c>
      <c r="C3" s="113" t="s">
        <v>698</v>
      </c>
      <c r="D3" s="191">
        <v>58.29</v>
      </c>
      <c r="E3" s="190">
        <v>379.65712937433744</v>
      </c>
      <c r="F3" s="64">
        <v>5591</v>
      </c>
      <c r="G3" s="195"/>
      <c r="H3" s="212"/>
      <c r="I3" s="211"/>
      <c r="J3" s="182">
        <v>65.54451612903226</v>
      </c>
      <c r="K3" s="181">
        <v>23.915454545454551</v>
      </c>
      <c r="L3" s="127">
        <v>56.640765765765764</v>
      </c>
      <c r="M3" s="189">
        <v>6.152398767605634</v>
      </c>
      <c r="N3" s="189">
        <v>18.812733073378229</v>
      </c>
      <c r="O3" s="189">
        <v>30.65621986499518</v>
      </c>
      <c r="P3" s="126">
        <v>18.566889707401028</v>
      </c>
      <c r="Q3" s="205">
        <v>124.78888888888889</v>
      </c>
      <c r="R3" s="133">
        <v>126.91643835616439</v>
      </c>
      <c r="S3" s="133">
        <v>133.31411992263057</v>
      </c>
      <c r="T3" s="116">
        <v>110.46342857142861</v>
      </c>
      <c r="U3" s="133">
        <v>290.5</v>
      </c>
      <c r="V3" s="116">
        <v>45.21</v>
      </c>
      <c r="W3" s="208" t="s">
        <v>486</v>
      </c>
    </row>
    <row r="4" spans="1:23" ht="20" customHeight="1">
      <c r="A4" s="168">
        <v>2006</v>
      </c>
      <c r="B4" s="130" t="s">
        <v>519</v>
      </c>
      <c r="C4" s="113" t="s">
        <v>697</v>
      </c>
      <c r="D4" s="191">
        <v>56.36</v>
      </c>
      <c r="E4" s="190">
        <v>366.79745990068858</v>
      </c>
      <c r="F4" s="64">
        <v>5787</v>
      </c>
      <c r="G4" s="195"/>
      <c r="H4" s="209"/>
      <c r="I4" s="195"/>
      <c r="J4" s="127">
        <v>68.526428571428568</v>
      </c>
      <c r="K4" s="126">
        <v>26.199000000000002</v>
      </c>
      <c r="L4" s="127">
        <v>57.956081081081074</v>
      </c>
      <c r="M4" s="189">
        <v>6.1878025968309869</v>
      </c>
      <c r="N4" s="189">
        <v>18.842453030840122</v>
      </c>
      <c r="O4" s="189">
        <v>30.684474445515914</v>
      </c>
      <c r="P4" s="126">
        <v>18.701725507745262</v>
      </c>
      <c r="Q4" s="205">
        <v>123.99278752436645</v>
      </c>
      <c r="R4" s="133">
        <v>126.10156555772996</v>
      </c>
      <c r="S4" s="133">
        <v>132.5816247582205</v>
      </c>
      <c r="T4" s="116">
        <v>110.06057142857146</v>
      </c>
      <c r="U4" s="133">
        <v>313.89999999999998</v>
      </c>
      <c r="V4" s="116">
        <v>45.5</v>
      </c>
      <c r="W4" s="10" t="s">
        <v>484</v>
      </c>
    </row>
    <row r="5" spans="1:23" ht="20" customHeight="1">
      <c r="A5" s="168">
        <v>2006</v>
      </c>
      <c r="B5" s="130" t="s">
        <v>517</v>
      </c>
      <c r="C5" s="113" t="s">
        <v>696</v>
      </c>
      <c r="D5" s="191">
        <v>57.86</v>
      </c>
      <c r="E5" s="190">
        <v>371.75887715371522</v>
      </c>
      <c r="F5" s="64">
        <v>5850</v>
      </c>
      <c r="G5" s="206">
        <v>63.03</v>
      </c>
      <c r="H5" s="207"/>
      <c r="I5" s="206"/>
      <c r="J5" s="127">
        <v>61.554193548387097</v>
      </c>
      <c r="K5" s="126">
        <v>26.428695652173914</v>
      </c>
      <c r="L5" s="127">
        <v>58.613738738738732</v>
      </c>
      <c r="M5" s="189">
        <v>6.191736355633803</v>
      </c>
      <c r="N5" s="189">
        <v>18.842453030840122</v>
      </c>
      <c r="O5" s="189">
        <v>30.684474445515914</v>
      </c>
      <c r="P5" s="126">
        <v>18.796110567986229</v>
      </c>
      <c r="Q5" s="205">
        <v>123.79376218323586</v>
      </c>
      <c r="R5" s="133">
        <v>125.79598825831704</v>
      </c>
      <c r="S5" s="133">
        <v>132.37234042553192</v>
      </c>
      <c r="T5" s="116">
        <v>111.8331428571429</v>
      </c>
      <c r="U5" s="133">
        <v>313.52999999999997</v>
      </c>
      <c r="V5" s="116">
        <v>47.8</v>
      </c>
      <c r="W5" s="208" t="s">
        <v>695</v>
      </c>
    </row>
    <row r="6" spans="1:23" ht="20" customHeight="1">
      <c r="A6" s="168">
        <v>2006</v>
      </c>
      <c r="B6" s="130" t="s">
        <v>515</v>
      </c>
      <c r="C6" s="113" t="s">
        <v>694</v>
      </c>
      <c r="D6" s="191">
        <v>64.44</v>
      </c>
      <c r="E6" s="190">
        <v>402.51921822939698</v>
      </c>
      <c r="F6" s="64">
        <v>5943</v>
      </c>
      <c r="G6" s="62"/>
      <c r="H6" s="210"/>
      <c r="I6" s="62"/>
      <c r="J6" s="127">
        <v>43.141666666666666</v>
      </c>
      <c r="K6" s="126">
        <v>26.554444444444446</v>
      </c>
      <c r="L6" s="127">
        <v>61.244369369369366</v>
      </c>
      <c r="M6" s="189">
        <v>6.2428752200704221</v>
      </c>
      <c r="N6" s="189">
        <v>18.857313009571069</v>
      </c>
      <c r="O6" s="189">
        <v>30.571456123432984</v>
      </c>
      <c r="P6" s="126">
        <v>19.09274932874354</v>
      </c>
      <c r="Q6" s="205">
        <v>132.05331384015591</v>
      </c>
      <c r="R6" s="133">
        <v>134.14843444227006</v>
      </c>
      <c r="S6" s="133">
        <v>140.01121856866541</v>
      </c>
      <c r="T6" s="116">
        <v>115.05600000000004</v>
      </c>
      <c r="U6" s="133">
        <v>319.01</v>
      </c>
      <c r="V6" s="116">
        <v>51.2</v>
      </c>
      <c r="W6" s="208" t="s">
        <v>693</v>
      </c>
    </row>
    <row r="7" spans="1:23" ht="20" customHeight="1">
      <c r="A7" s="168">
        <v>2006</v>
      </c>
      <c r="B7" s="130" t="s">
        <v>513</v>
      </c>
      <c r="C7" s="113" t="s">
        <v>692</v>
      </c>
      <c r="D7" s="191">
        <v>65.11</v>
      </c>
      <c r="E7" s="190">
        <v>398.7246273515687</v>
      </c>
      <c r="F7" s="64">
        <v>6024</v>
      </c>
      <c r="G7" s="206"/>
      <c r="H7" s="207"/>
      <c r="I7" s="206"/>
      <c r="J7" s="127">
        <v>34.652903225806448</v>
      </c>
      <c r="K7" s="126">
        <v>14.927619047619048</v>
      </c>
      <c r="L7" s="127">
        <v>61.573198198198199</v>
      </c>
      <c r="M7" s="189">
        <v>6.266477772887324</v>
      </c>
      <c r="N7" s="189">
        <v>18.916752924494855</v>
      </c>
      <c r="O7" s="189">
        <v>30.543201542912247</v>
      </c>
      <c r="P7" s="126">
        <v>19.200617969018932</v>
      </c>
      <c r="Q7" s="205">
        <v>132.94892787524364</v>
      </c>
      <c r="R7" s="133">
        <v>135.06516634050882</v>
      </c>
      <c r="S7" s="133">
        <v>141.05764023210833</v>
      </c>
      <c r="T7" s="116">
        <v>113.92800000000005</v>
      </c>
      <c r="U7" s="133">
        <v>312.74</v>
      </c>
      <c r="V7" s="116">
        <v>49.14</v>
      </c>
      <c r="W7" s="208" t="s">
        <v>691</v>
      </c>
    </row>
    <row r="8" spans="1:23" ht="20" customHeight="1">
      <c r="A8" s="168">
        <v>2006</v>
      </c>
      <c r="B8" s="130" t="s">
        <v>511</v>
      </c>
      <c r="C8" s="113" t="s">
        <v>690</v>
      </c>
      <c r="D8" s="191">
        <v>64.599999999999994</v>
      </c>
      <c r="E8" s="190">
        <v>388.42637035022068</v>
      </c>
      <c r="F8" s="64">
        <v>5919</v>
      </c>
      <c r="G8" s="126">
        <v>61.61</v>
      </c>
      <c r="H8" s="127"/>
      <c r="I8" s="126"/>
      <c r="J8" s="127">
        <v>39.797666666666665</v>
      </c>
      <c r="K8" s="126">
        <v>15.005714285714285</v>
      </c>
      <c r="L8" s="127">
        <v>61.408783783783782</v>
      </c>
      <c r="M8" s="189">
        <v>6.274345290492958</v>
      </c>
      <c r="N8" s="189">
        <v>18.916752924494855</v>
      </c>
      <c r="O8" s="189">
        <v>30.599710703953715</v>
      </c>
      <c r="P8" s="126">
        <v>19.227585129087778</v>
      </c>
      <c r="Q8" s="205">
        <v>134.7401559454191</v>
      </c>
      <c r="R8" s="133">
        <v>136.89863013698633</v>
      </c>
      <c r="S8" s="133">
        <v>142.83655705996131</v>
      </c>
      <c r="T8" s="116">
        <v>115.37828571428575</v>
      </c>
      <c r="U8" s="133">
        <v>303.70999999999998</v>
      </c>
      <c r="V8" s="116">
        <v>49.18</v>
      </c>
      <c r="W8" s="208" t="s">
        <v>689</v>
      </c>
    </row>
    <row r="9" spans="1:23" ht="20" customHeight="1">
      <c r="A9" s="168">
        <v>2006</v>
      </c>
      <c r="B9" s="130" t="s">
        <v>509</v>
      </c>
      <c r="C9" s="113" t="s">
        <v>688</v>
      </c>
      <c r="D9" s="191">
        <v>68.89</v>
      </c>
      <c r="E9" s="190">
        <v>413.22941801085233</v>
      </c>
      <c r="F9" s="64">
        <v>5969</v>
      </c>
      <c r="G9" s="195"/>
      <c r="H9" s="209"/>
      <c r="I9" s="195"/>
      <c r="J9" s="127">
        <v>73.400967741935489</v>
      </c>
      <c r="K9" s="126">
        <v>16.253809523809522</v>
      </c>
      <c r="L9" s="127">
        <v>62.518581081081074</v>
      </c>
      <c r="M9" s="189">
        <v>6.2861465669014089</v>
      </c>
      <c r="N9" s="189">
        <v>18.931612903225805</v>
      </c>
      <c r="O9" s="189">
        <v>30.514946962391516</v>
      </c>
      <c r="P9" s="126">
        <v>19.254552289156624</v>
      </c>
      <c r="Q9" s="205">
        <v>137.22797270955166</v>
      </c>
      <c r="R9" s="133">
        <v>139.44510763209396</v>
      </c>
      <c r="S9" s="133">
        <v>145.34796905222439</v>
      </c>
      <c r="T9" s="116">
        <v>116.98971428571431</v>
      </c>
      <c r="U9" s="133">
        <v>309.39</v>
      </c>
      <c r="V9" s="116">
        <v>52.24</v>
      </c>
      <c r="W9" s="208" t="s">
        <v>687</v>
      </c>
    </row>
    <row r="10" spans="1:23" ht="20" customHeight="1">
      <c r="A10" s="168">
        <v>2006</v>
      </c>
      <c r="B10" s="130" t="s">
        <v>507</v>
      </c>
      <c r="C10" s="113" t="s">
        <v>686</v>
      </c>
      <c r="D10" s="191">
        <v>68.81</v>
      </c>
      <c r="E10" s="190">
        <v>424.25154493398389</v>
      </c>
      <c r="F10" s="64">
        <v>6024</v>
      </c>
      <c r="G10" s="195"/>
      <c r="H10" s="209"/>
      <c r="I10" s="195"/>
      <c r="J10" s="127">
        <v>44.479032258064507</v>
      </c>
      <c r="K10" s="126">
        <v>15.852608695652178</v>
      </c>
      <c r="L10" s="127">
        <v>63.094031531531527</v>
      </c>
      <c r="M10" s="189">
        <v>6.297947843309859</v>
      </c>
      <c r="N10" s="189">
        <v>18.946472881956748</v>
      </c>
      <c r="O10" s="189">
        <v>30.65621986499518</v>
      </c>
      <c r="P10" s="126">
        <v>19.335453769363163</v>
      </c>
      <c r="Q10" s="205">
        <v>134.54113060428847</v>
      </c>
      <c r="R10" s="133">
        <v>136.5930528375734</v>
      </c>
      <c r="S10" s="133">
        <v>143.35976789168279</v>
      </c>
      <c r="T10" s="116">
        <v>116.26457142857149</v>
      </c>
      <c r="U10" s="133">
        <v>302.20999999999998</v>
      </c>
      <c r="V10" s="116">
        <v>50.71</v>
      </c>
      <c r="W10" s="208" t="s">
        <v>685</v>
      </c>
    </row>
    <row r="11" spans="1:23" ht="20" customHeight="1">
      <c r="A11" s="168">
        <v>2006</v>
      </c>
      <c r="B11" s="130" t="s">
        <v>505</v>
      </c>
      <c r="C11" s="113" t="s">
        <v>684</v>
      </c>
      <c r="D11" s="191">
        <v>59.35</v>
      </c>
      <c r="E11" s="190">
        <v>367.17704650966277</v>
      </c>
      <c r="F11" s="64">
        <v>5942</v>
      </c>
      <c r="G11" s="206">
        <v>59.75</v>
      </c>
      <c r="H11" s="207"/>
      <c r="I11" s="206"/>
      <c r="J11" s="127">
        <v>45.699999999999996</v>
      </c>
      <c r="K11" s="126">
        <v>14.859523809523811</v>
      </c>
      <c r="L11" s="127">
        <v>60.134572072072075</v>
      </c>
      <c r="M11" s="189">
        <v>6.3097491197183091</v>
      </c>
      <c r="N11" s="189">
        <v>18.961332860687694</v>
      </c>
      <c r="O11" s="189">
        <v>30.797492767598847</v>
      </c>
      <c r="P11" s="126">
        <v>19.348937349397584</v>
      </c>
      <c r="Q11" s="205">
        <v>123.09717348927875</v>
      </c>
      <c r="R11" s="133">
        <v>125.18483365949122</v>
      </c>
      <c r="S11" s="133">
        <v>132.05841392649904</v>
      </c>
      <c r="T11" s="116">
        <v>111.59142857142861</v>
      </c>
      <c r="U11" s="133">
        <v>289.77999999999997</v>
      </c>
      <c r="V11" s="116">
        <v>46.4</v>
      </c>
      <c r="W11" s="208" t="s">
        <v>683</v>
      </c>
    </row>
    <row r="12" spans="1:23" ht="20" customHeight="1">
      <c r="A12" s="168">
        <v>2006</v>
      </c>
      <c r="B12" s="130" t="s">
        <v>503</v>
      </c>
      <c r="C12" s="113" t="s">
        <v>682</v>
      </c>
      <c r="D12" s="191">
        <v>54.97</v>
      </c>
      <c r="E12" s="190">
        <v>338.65172708316607</v>
      </c>
      <c r="F12" s="64">
        <v>5981</v>
      </c>
      <c r="G12" s="206"/>
      <c r="H12" s="207"/>
      <c r="I12" s="206"/>
      <c r="J12" s="127">
        <v>43.556451612903238</v>
      </c>
      <c r="K12" s="126">
        <v>12.162857142857144</v>
      </c>
      <c r="L12" s="127">
        <v>58.531531531531527</v>
      </c>
      <c r="M12" s="189">
        <v>6.5339733714788721</v>
      </c>
      <c r="N12" s="189">
        <v>18.961332860687694</v>
      </c>
      <c r="O12" s="189">
        <v>30.91051108968178</v>
      </c>
      <c r="P12" s="126">
        <v>19.793895490533561</v>
      </c>
      <c r="Q12" s="205">
        <v>120.21130604288498</v>
      </c>
      <c r="R12" s="133">
        <v>122.33277886497065</v>
      </c>
      <c r="S12" s="133">
        <v>129.33771760154738</v>
      </c>
      <c r="T12" s="116">
        <v>109.98000000000005</v>
      </c>
      <c r="U12" s="133">
        <v>270.95999999999998</v>
      </c>
      <c r="V12" s="116">
        <v>46.57</v>
      </c>
      <c r="W12" s="208" t="s">
        <v>681</v>
      </c>
    </row>
    <row r="13" spans="1:23" ht="20" customHeight="1">
      <c r="A13" s="168">
        <v>2006</v>
      </c>
      <c r="B13" s="130" t="s">
        <v>501</v>
      </c>
      <c r="C13" s="113" t="s">
        <v>680</v>
      </c>
      <c r="D13" s="191">
        <v>55.42</v>
      </c>
      <c r="E13" s="190">
        <v>344.70936103242735</v>
      </c>
      <c r="F13" s="64">
        <v>6196</v>
      </c>
      <c r="G13" s="206"/>
      <c r="H13" s="207"/>
      <c r="I13" s="206"/>
      <c r="J13" s="127">
        <v>50.920666666666662</v>
      </c>
      <c r="K13" s="126">
        <v>9.1090909090909093</v>
      </c>
      <c r="L13" s="127">
        <v>55.572072072072061</v>
      </c>
      <c r="M13" s="189">
        <v>6.585112235915493</v>
      </c>
      <c r="N13" s="189">
        <v>18.961332860687694</v>
      </c>
      <c r="O13" s="189">
        <v>31.023529411764709</v>
      </c>
      <c r="P13" s="126">
        <v>19.969182030981059</v>
      </c>
      <c r="Q13" s="205">
        <v>119.61423001949316</v>
      </c>
      <c r="R13" s="133">
        <v>121.82348336594913</v>
      </c>
      <c r="S13" s="133">
        <v>128.50058027079302</v>
      </c>
      <c r="T13" s="116">
        <v>109.01314285714291</v>
      </c>
      <c r="U13" s="133">
        <v>267.04000000000002</v>
      </c>
      <c r="V13" s="116">
        <v>43.69</v>
      </c>
      <c r="W13" s="8" t="s">
        <v>1018</v>
      </c>
    </row>
    <row r="14" spans="1:23" ht="20" customHeight="1">
      <c r="A14" s="168">
        <v>2006</v>
      </c>
      <c r="B14" s="130" t="s">
        <v>499</v>
      </c>
      <c r="C14" s="113" t="s">
        <v>679</v>
      </c>
      <c r="D14" s="191">
        <v>57.95</v>
      </c>
      <c r="E14" s="190">
        <v>344.3794113413046</v>
      </c>
      <c r="F14" s="64">
        <v>6060</v>
      </c>
      <c r="G14" s="206">
        <v>62.54</v>
      </c>
      <c r="H14" s="207"/>
      <c r="I14" s="206"/>
      <c r="J14" s="127">
        <v>39.720967741935489</v>
      </c>
      <c r="K14" s="126">
        <v>6.7584210526315784</v>
      </c>
      <c r="L14" s="127">
        <v>54.297860360360353</v>
      </c>
      <c r="M14" s="189">
        <v>6.585112235915493</v>
      </c>
      <c r="N14" s="189">
        <v>18.976192839418644</v>
      </c>
      <c r="O14" s="189">
        <v>31.051783992285444</v>
      </c>
      <c r="P14" s="126">
        <v>19.969182030981059</v>
      </c>
      <c r="Q14" s="205">
        <v>120.01228070175436</v>
      </c>
      <c r="R14" s="133">
        <v>122.23091976516635</v>
      </c>
      <c r="S14" s="133">
        <v>128.91914893617019</v>
      </c>
      <c r="T14" s="116">
        <v>108.44914285714289</v>
      </c>
      <c r="U14" s="133">
        <v>260.81</v>
      </c>
      <c r="V14" s="116">
        <v>43.27</v>
      </c>
    </row>
    <row r="15" spans="1:23" ht="20" customHeight="1">
      <c r="A15" s="168">
        <v>2006</v>
      </c>
      <c r="B15" s="204" t="s">
        <v>497</v>
      </c>
      <c r="C15" s="113" t="s">
        <v>678</v>
      </c>
      <c r="D15" s="186">
        <v>61.08</v>
      </c>
      <c r="E15" s="203">
        <v>379.0096142596974</v>
      </c>
      <c r="F15" s="202">
        <v>5926</v>
      </c>
      <c r="G15" s="201">
        <v>61.76</v>
      </c>
      <c r="H15" s="199"/>
      <c r="I15" s="200"/>
      <c r="J15" s="199">
        <v>50.916288402457752</v>
      </c>
      <c r="K15" s="174">
        <v>17.335603259080948</v>
      </c>
      <c r="L15" s="198">
        <v>59.298798798798799</v>
      </c>
      <c r="M15" s="183">
        <v>6.3261397813967131</v>
      </c>
      <c r="N15" s="183">
        <v>18.910561266690294</v>
      </c>
      <c r="O15" s="183">
        <v>30.724501767920284</v>
      </c>
      <c r="P15" s="174">
        <v>19.271406764199654</v>
      </c>
      <c r="Q15" s="197">
        <v>127.25182748538009</v>
      </c>
      <c r="R15" s="196">
        <v>129.37803326810177</v>
      </c>
      <c r="S15" s="196">
        <v>135.80809155383622</v>
      </c>
      <c r="T15" s="144">
        <v>112.41728571428575</v>
      </c>
      <c r="U15" s="170">
        <v>296.13166666666672</v>
      </c>
      <c r="V15" s="169">
        <v>47.575833333333321</v>
      </c>
    </row>
    <row r="16" spans="1:23" ht="20" customHeight="1">
      <c r="A16" s="168">
        <v>2007</v>
      </c>
      <c r="B16" s="130" t="s">
        <v>521</v>
      </c>
      <c r="C16" s="113" t="s">
        <v>677</v>
      </c>
      <c r="D16" s="191">
        <v>50.73</v>
      </c>
      <c r="E16" s="190">
        <v>311.57</v>
      </c>
      <c r="F16" s="64">
        <v>5997</v>
      </c>
      <c r="G16" s="195"/>
      <c r="H16" s="182">
        <v>53.984545454545469</v>
      </c>
      <c r="I16" s="181">
        <v>15.673636363636364</v>
      </c>
      <c r="J16" s="182">
        <v>31.850967741935481</v>
      </c>
      <c r="K16" s="181">
        <v>3.8118181818181811</v>
      </c>
      <c r="L16" s="127">
        <v>51.420608108108098</v>
      </c>
      <c r="M16" s="189">
        <v>6.7424625880281699</v>
      </c>
      <c r="N16" s="189">
        <v>19.867791563275429</v>
      </c>
      <c r="O16" s="189">
        <v>31.334329797492771</v>
      </c>
      <c r="P16" s="126">
        <v>20.548975972461264</v>
      </c>
      <c r="Q16" s="125">
        <v>121.60448343079921</v>
      </c>
      <c r="R16" s="189">
        <v>123.6569471624266</v>
      </c>
      <c r="S16" s="189">
        <v>130.59342359767891</v>
      </c>
      <c r="T16" s="126">
        <v>108.52971428571431</v>
      </c>
      <c r="U16" s="133">
        <v>251.99</v>
      </c>
      <c r="V16" s="116">
        <v>38.979999999999997</v>
      </c>
    </row>
    <row r="17" spans="1:22" ht="20" customHeight="1">
      <c r="A17" s="168">
        <v>2007</v>
      </c>
      <c r="B17" s="130" t="s">
        <v>519</v>
      </c>
      <c r="C17" s="113" t="s">
        <v>676</v>
      </c>
      <c r="D17" s="191">
        <v>54.45</v>
      </c>
      <c r="E17" s="190">
        <v>323.68</v>
      </c>
      <c r="F17" s="64">
        <v>5744</v>
      </c>
      <c r="G17" s="194"/>
      <c r="H17" s="127">
        <v>50.841999999999992</v>
      </c>
      <c r="I17" s="126">
        <v>14.074999999999999</v>
      </c>
      <c r="J17" s="127">
        <v>31.647857142857141</v>
      </c>
      <c r="K17" s="126">
        <v>1.2230000000000001</v>
      </c>
      <c r="L17" s="127">
        <v>53.105855855855843</v>
      </c>
      <c r="M17" s="189">
        <v>6.7385288292253529</v>
      </c>
      <c r="N17" s="189">
        <v>19.956951435661111</v>
      </c>
      <c r="O17" s="189">
        <v>31.41909353905497</v>
      </c>
      <c r="P17" s="126">
        <v>20.724262512908766</v>
      </c>
      <c r="Q17" s="125">
        <v>122.69912280701753</v>
      </c>
      <c r="R17" s="189">
        <v>124.87925636007824</v>
      </c>
      <c r="S17" s="189">
        <v>131.84912959381043</v>
      </c>
      <c r="T17" s="126">
        <v>109.41600000000005</v>
      </c>
      <c r="U17" s="133">
        <v>238.38</v>
      </c>
      <c r="V17" s="116">
        <v>40.68</v>
      </c>
    </row>
    <row r="18" spans="1:22" ht="20" customHeight="1">
      <c r="A18" s="168">
        <v>2007</v>
      </c>
      <c r="B18" s="130" t="s">
        <v>517</v>
      </c>
      <c r="C18" s="113" t="s">
        <v>675</v>
      </c>
      <c r="D18" s="191">
        <v>58.47</v>
      </c>
      <c r="E18" s="190">
        <v>343.34</v>
      </c>
      <c r="F18" s="64">
        <v>5592</v>
      </c>
      <c r="G18" s="194">
        <v>63.1</v>
      </c>
      <c r="H18" s="127">
        <v>53.120000000000005</v>
      </c>
      <c r="I18" s="126">
        <v>15.69181818181818</v>
      </c>
      <c r="J18" s="127">
        <v>25.909354838709678</v>
      </c>
      <c r="K18" s="126">
        <v>1.0918181818181816</v>
      </c>
      <c r="L18" s="127">
        <v>53.475788288288278</v>
      </c>
      <c r="M18" s="189">
        <v>6.734595070422535</v>
      </c>
      <c r="N18" s="189">
        <v>19.971811414392054</v>
      </c>
      <c r="O18" s="189">
        <v>31.4473481195757</v>
      </c>
      <c r="P18" s="126">
        <v>20.791680413080883</v>
      </c>
      <c r="Q18" s="125">
        <v>127.87378167641324</v>
      </c>
      <c r="R18" s="189">
        <v>130.07407045009782</v>
      </c>
      <c r="S18" s="189">
        <v>136.87195357833656</v>
      </c>
      <c r="T18" s="126">
        <v>112.23600000000005</v>
      </c>
      <c r="U18" s="133">
        <v>233.18</v>
      </c>
      <c r="V18" s="116">
        <v>41.98</v>
      </c>
    </row>
    <row r="19" spans="1:22" ht="20" customHeight="1">
      <c r="A19" s="168">
        <v>2007</v>
      </c>
      <c r="B19" s="130" t="s">
        <v>515</v>
      </c>
      <c r="C19" s="113" t="s">
        <v>674</v>
      </c>
      <c r="D19" s="191">
        <v>63.39</v>
      </c>
      <c r="E19" s="190">
        <v>361.98</v>
      </c>
      <c r="F19" s="64">
        <v>5424</v>
      </c>
      <c r="G19" s="194"/>
      <c r="H19" s="127">
        <v>54.142631578947373</v>
      </c>
      <c r="I19" s="126">
        <v>17.443684210526317</v>
      </c>
      <c r="J19" s="127">
        <v>31.059666666666669</v>
      </c>
      <c r="K19" s="126">
        <v>0.67842105263157904</v>
      </c>
      <c r="L19" s="127">
        <v>56.024211711711715</v>
      </c>
      <c r="M19" s="189">
        <v>6.498569542253521</v>
      </c>
      <c r="N19" s="189">
        <v>20.001531371853947</v>
      </c>
      <c r="O19" s="189">
        <v>31.390838958534236</v>
      </c>
      <c r="P19" s="126">
        <v>20.643361032702224</v>
      </c>
      <c r="Q19" s="125">
        <v>132.55087719298243</v>
      </c>
      <c r="R19" s="189">
        <v>134.65772994129156</v>
      </c>
      <c r="S19" s="189">
        <v>141.05764023210833</v>
      </c>
      <c r="T19" s="126">
        <v>115.05600000000004</v>
      </c>
      <c r="U19" s="133">
        <v>252.57</v>
      </c>
      <c r="V19" s="116">
        <v>44.75</v>
      </c>
    </row>
    <row r="20" spans="1:22" ht="20" customHeight="1">
      <c r="A20" s="168">
        <v>2007</v>
      </c>
      <c r="B20" s="130" t="s">
        <v>513</v>
      </c>
      <c r="C20" s="113" t="s">
        <v>673</v>
      </c>
      <c r="D20" s="191">
        <v>64.36</v>
      </c>
      <c r="E20" s="190">
        <v>369.54</v>
      </c>
      <c r="F20" s="64">
        <v>5239</v>
      </c>
      <c r="G20" s="193"/>
      <c r="H20" s="127">
        <v>56.18399999999999</v>
      </c>
      <c r="I20" s="126">
        <v>21.205499999999997</v>
      </c>
      <c r="J20" s="127">
        <v>32.822580645161288</v>
      </c>
      <c r="K20" s="126">
        <v>0.32999999999999996</v>
      </c>
      <c r="L20" s="127">
        <v>55.407657657657658</v>
      </c>
      <c r="M20" s="189">
        <v>6.4670994718309869</v>
      </c>
      <c r="N20" s="189">
        <v>20.001531371853947</v>
      </c>
      <c r="O20" s="189">
        <v>31.306075216972037</v>
      </c>
      <c r="P20" s="126">
        <v>20.602910292598956</v>
      </c>
      <c r="Q20" s="125">
        <v>135.63576998050681</v>
      </c>
      <c r="R20" s="189">
        <v>137.81536203522504</v>
      </c>
      <c r="S20" s="189">
        <v>144.09226305609283</v>
      </c>
      <c r="T20" s="126">
        <v>114.33085714285718</v>
      </c>
      <c r="U20" s="133">
        <v>264.33999999999997</v>
      </c>
      <c r="V20" s="116">
        <v>44.07</v>
      </c>
    </row>
    <row r="21" spans="1:22" ht="20" customHeight="1">
      <c r="A21" s="168">
        <v>2007</v>
      </c>
      <c r="B21" s="130" t="s">
        <v>511</v>
      </c>
      <c r="C21" s="113" t="s">
        <v>672</v>
      </c>
      <c r="D21" s="191">
        <v>66.77</v>
      </c>
      <c r="E21" s="190">
        <v>385.79</v>
      </c>
      <c r="F21" s="64">
        <v>5227</v>
      </c>
      <c r="G21" s="121">
        <v>63.51</v>
      </c>
      <c r="H21" s="127">
        <v>56.536190476190484</v>
      </c>
      <c r="I21" s="126">
        <v>22.581904761904759</v>
      </c>
      <c r="J21" s="127">
        <v>35.773666666666664</v>
      </c>
      <c r="K21" s="126">
        <v>0.16714285714285715</v>
      </c>
      <c r="L21" s="127">
        <v>56.558558558558552</v>
      </c>
      <c r="M21" s="189">
        <v>6.4670994718309869</v>
      </c>
      <c r="N21" s="189">
        <v>20.031251329315843</v>
      </c>
      <c r="O21" s="189">
        <v>31.390838958534236</v>
      </c>
      <c r="P21" s="126">
        <v>20.548975972461264</v>
      </c>
      <c r="Q21" s="125">
        <v>136.03382066276799</v>
      </c>
      <c r="R21" s="189">
        <v>138.22279843444224</v>
      </c>
      <c r="S21" s="189">
        <v>144.61547388781429</v>
      </c>
      <c r="T21" s="126">
        <v>115.05600000000004</v>
      </c>
      <c r="U21" s="133">
        <v>275.33999999999997</v>
      </c>
      <c r="V21" s="116">
        <v>46.16</v>
      </c>
    </row>
    <row r="22" spans="1:22" ht="20" customHeight="1">
      <c r="A22" s="168">
        <v>2007</v>
      </c>
      <c r="B22" s="130" t="s">
        <v>509</v>
      </c>
      <c r="C22" s="113" t="s">
        <v>671</v>
      </c>
      <c r="D22" s="191">
        <v>71.89</v>
      </c>
      <c r="E22" s="190">
        <v>416.81</v>
      </c>
      <c r="F22" s="64">
        <v>5310</v>
      </c>
      <c r="G22" s="121"/>
      <c r="H22" s="127">
        <v>55.502727272727263</v>
      </c>
      <c r="I22" s="126">
        <v>20.28590909090909</v>
      </c>
      <c r="J22" s="127">
        <v>29.30806451612904</v>
      </c>
      <c r="K22" s="126">
        <v>0.10954545454545457</v>
      </c>
      <c r="L22" s="127">
        <v>58.613738738738732</v>
      </c>
      <c r="M22" s="189">
        <v>6.427761883802817</v>
      </c>
      <c r="N22" s="189">
        <v>20.164991137894358</v>
      </c>
      <c r="O22" s="189">
        <v>31.475602700096438</v>
      </c>
      <c r="P22" s="126">
        <v>20.400656592082608</v>
      </c>
      <c r="Q22" s="125">
        <v>137.42699805068224</v>
      </c>
      <c r="R22" s="189">
        <v>139.64882583170254</v>
      </c>
      <c r="S22" s="189">
        <v>146.49903288201159</v>
      </c>
      <c r="T22" s="126">
        <v>117.7954285714286</v>
      </c>
      <c r="U22" s="133">
        <v>299.74</v>
      </c>
      <c r="V22" s="116">
        <v>47.48</v>
      </c>
    </row>
    <row r="23" spans="1:22" ht="20" customHeight="1">
      <c r="A23" s="168">
        <v>2007</v>
      </c>
      <c r="B23" s="130" t="s">
        <v>507</v>
      </c>
      <c r="C23" s="113" t="s">
        <v>670</v>
      </c>
      <c r="D23" s="191">
        <v>68.709999999999994</v>
      </c>
      <c r="E23" s="190">
        <v>386.54</v>
      </c>
      <c r="F23" s="64">
        <v>5320</v>
      </c>
      <c r="G23" s="193"/>
      <c r="H23" s="127">
        <v>55.029999999999994</v>
      </c>
      <c r="I23" s="126">
        <v>19.466086956521739</v>
      </c>
      <c r="J23" s="127">
        <v>29.306451612903224</v>
      </c>
      <c r="K23" s="126">
        <v>8.7391304347826118E-2</v>
      </c>
      <c r="L23" s="127">
        <v>58.326013513513509</v>
      </c>
      <c r="M23" s="189">
        <v>6.419894366197183</v>
      </c>
      <c r="N23" s="189">
        <v>20.209571074087201</v>
      </c>
      <c r="O23" s="189">
        <v>31.362584378013505</v>
      </c>
      <c r="P23" s="126">
        <v>20.373689432013759</v>
      </c>
      <c r="Q23" s="125">
        <v>133.54600389863546</v>
      </c>
      <c r="R23" s="189">
        <v>134.75958904109586</v>
      </c>
      <c r="S23" s="189">
        <v>142.20870406189556</v>
      </c>
      <c r="T23" s="126">
        <v>115.7811428571429</v>
      </c>
      <c r="U23" s="133">
        <v>305.44</v>
      </c>
      <c r="V23" s="116">
        <v>46.99</v>
      </c>
    </row>
    <row r="24" spans="1:22" ht="20" customHeight="1">
      <c r="A24" s="168">
        <v>2007</v>
      </c>
      <c r="B24" s="130" t="s">
        <v>505</v>
      </c>
      <c r="C24" s="113" t="s">
        <v>669</v>
      </c>
      <c r="D24" s="191">
        <v>74.180000000000007</v>
      </c>
      <c r="E24" s="190">
        <v>411.22</v>
      </c>
      <c r="F24" s="64">
        <v>5362</v>
      </c>
      <c r="G24" s="192">
        <v>67.14</v>
      </c>
      <c r="H24" s="127">
        <v>55.489999999999988</v>
      </c>
      <c r="I24" s="126">
        <v>20.951499999999992</v>
      </c>
      <c r="J24" s="127">
        <v>34.517333333333333</v>
      </c>
      <c r="K24" s="126">
        <v>6.500000000000003E-2</v>
      </c>
      <c r="L24" s="127">
        <v>61.984234234234236</v>
      </c>
      <c r="M24" s="189">
        <v>6.396291813380282</v>
      </c>
      <c r="N24" s="189">
        <v>20.29873094647288</v>
      </c>
      <c r="O24" s="189">
        <v>31.560366441658633</v>
      </c>
      <c r="P24" s="126">
        <v>20.333238691910488</v>
      </c>
      <c r="Q24" s="125">
        <v>135.23771929824559</v>
      </c>
      <c r="R24" s="189">
        <v>136.49119373776907</v>
      </c>
      <c r="S24" s="189">
        <v>143.77833655705996</v>
      </c>
      <c r="T24" s="126">
        <v>118.60114285714289</v>
      </c>
      <c r="U24" s="133">
        <v>304.88</v>
      </c>
      <c r="V24" s="116">
        <v>50.05</v>
      </c>
    </row>
    <row r="25" spans="1:22" ht="20" customHeight="1">
      <c r="A25" s="168">
        <v>2007</v>
      </c>
      <c r="B25" s="130" t="s">
        <v>503</v>
      </c>
      <c r="C25" s="113" t="s">
        <v>668</v>
      </c>
      <c r="D25" s="191">
        <v>79.36</v>
      </c>
      <c r="E25" s="190">
        <v>431.71</v>
      </c>
      <c r="F25" s="64">
        <v>5477</v>
      </c>
      <c r="G25" s="118"/>
      <c r="H25" s="127">
        <v>59.059090909090898</v>
      </c>
      <c r="I25" s="126">
        <v>22.313636363636366</v>
      </c>
      <c r="J25" s="127">
        <v>56.884838709677403</v>
      </c>
      <c r="K25" s="126">
        <v>4.8181818181818194E-2</v>
      </c>
      <c r="L25" s="127">
        <v>61.902027027027017</v>
      </c>
      <c r="M25" s="189">
        <v>6.419894366197183</v>
      </c>
      <c r="N25" s="189">
        <v>20.387890818858558</v>
      </c>
      <c r="O25" s="189">
        <v>31.786403085824496</v>
      </c>
      <c r="P25" s="126">
        <v>20.38717301204818</v>
      </c>
      <c r="Q25" s="125">
        <v>133.54600389863546</v>
      </c>
      <c r="R25" s="189">
        <v>134.75958904109586</v>
      </c>
      <c r="S25" s="189">
        <v>142.20870406189556</v>
      </c>
      <c r="T25" s="126">
        <v>119.08457142857148</v>
      </c>
      <c r="U25" s="133">
        <v>313.39999999999998</v>
      </c>
      <c r="V25" s="116">
        <v>49.78</v>
      </c>
    </row>
    <row r="26" spans="1:22" ht="20" customHeight="1">
      <c r="A26" s="168">
        <v>2007</v>
      </c>
      <c r="B26" s="130" t="s">
        <v>501</v>
      </c>
      <c r="C26" s="113" t="s">
        <v>667</v>
      </c>
      <c r="D26" s="191">
        <v>88.99</v>
      </c>
      <c r="E26" s="190">
        <v>467.33</v>
      </c>
      <c r="F26" s="64">
        <v>5735</v>
      </c>
      <c r="G26" s="118"/>
      <c r="H26" s="127">
        <v>60.469545454545461</v>
      </c>
      <c r="I26" s="126">
        <v>22.624545454545451</v>
      </c>
      <c r="J26" s="127">
        <v>64.905666666666676</v>
      </c>
      <c r="K26" s="126">
        <v>6.7272727272727276E-2</v>
      </c>
      <c r="L26" s="127">
        <v>68.766328828828833</v>
      </c>
      <c r="M26" s="189">
        <v>6.4120268485915499</v>
      </c>
      <c r="N26" s="189">
        <v>20.447330733782344</v>
      </c>
      <c r="O26" s="189">
        <v>31.842912246865964</v>
      </c>
      <c r="P26" s="126">
        <v>20.360205851979334</v>
      </c>
      <c r="Q26" s="125">
        <v>142.10409356725145</v>
      </c>
      <c r="R26" s="189">
        <v>143.31575342465752</v>
      </c>
      <c r="S26" s="189">
        <v>150.37079303675046</v>
      </c>
      <c r="T26" s="126">
        <v>132.54000000000005</v>
      </c>
      <c r="U26" s="133">
        <v>367</v>
      </c>
      <c r="V26" s="116">
        <v>55.02</v>
      </c>
    </row>
    <row r="27" spans="1:22" ht="20" customHeight="1">
      <c r="A27" s="168">
        <v>2007</v>
      </c>
      <c r="B27" s="130" t="s">
        <v>499</v>
      </c>
      <c r="C27" s="113" t="s">
        <v>666</v>
      </c>
      <c r="D27" s="191">
        <v>87.19</v>
      </c>
      <c r="E27" s="190">
        <v>461.32</v>
      </c>
      <c r="F27" s="64">
        <v>5900</v>
      </c>
      <c r="G27" s="118">
        <v>78.540000000000006</v>
      </c>
      <c r="H27" s="127">
        <v>60.522352941176479</v>
      </c>
      <c r="I27" s="126">
        <v>22.587647058823531</v>
      </c>
      <c r="J27" s="127">
        <v>51.684193548387107</v>
      </c>
      <c r="K27" s="126">
        <v>2.4117647058823532E-2</v>
      </c>
      <c r="L27" s="127">
        <v>67.944256756756758</v>
      </c>
      <c r="M27" s="189">
        <v>6.4120268485915499</v>
      </c>
      <c r="N27" s="189">
        <v>20.462190712513291</v>
      </c>
      <c r="O27" s="189">
        <v>31.899421407907429</v>
      </c>
      <c r="P27" s="126">
        <v>20.333238691910488</v>
      </c>
      <c r="Q27" s="125">
        <v>134.14307992202731</v>
      </c>
      <c r="R27" s="189">
        <v>134.75958904109586</v>
      </c>
      <c r="S27" s="189">
        <v>142.62727272727273</v>
      </c>
      <c r="T27" s="126">
        <v>128.51142857142861</v>
      </c>
      <c r="U27" s="133">
        <v>357.41</v>
      </c>
      <c r="V27" s="116">
        <v>56.03</v>
      </c>
    </row>
    <row r="28" spans="1:22" ht="20" customHeight="1">
      <c r="A28" s="168">
        <v>2007</v>
      </c>
      <c r="B28" s="114" t="s">
        <v>497</v>
      </c>
      <c r="C28" s="113" t="s">
        <v>665</v>
      </c>
      <c r="D28" s="186">
        <v>69.040833333333339</v>
      </c>
      <c r="E28" s="188">
        <v>389.24</v>
      </c>
      <c r="F28" s="184">
        <v>5550.1362144048162</v>
      </c>
      <c r="G28" s="176">
        <v>68.239999999999995</v>
      </c>
      <c r="H28" s="177">
        <v>55.906923673935275</v>
      </c>
      <c r="I28" s="176">
        <v>19.575072370193482</v>
      </c>
      <c r="J28" s="177">
        <v>37.972553507424472</v>
      </c>
      <c r="K28" s="174">
        <v>0.64197576873478746</v>
      </c>
      <c r="L28" s="175">
        <v>58.627439939939933</v>
      </c>
      <c r="M28" s="183">
        <v>6.511354258362676</v>
      </c>
      <c r="N28" s="183">
        <v>20.150131159163411</v>
      </c>
      <c r="O28" s="183">
        <v>31.517984570877534</v>
      </c>
      <c r="P28" s="174">
        <v>20.504030705679849</v>
      </c>
      <c r="Q28" s="172">
        <v>132.7001461988304</v>
      </c>
      <c r="R28" s="171">
        <v>134.42005870841481</v>
      </c>
      <c r="S28" s="171">
        <v>141.39772727272725</v>
      </c>
      <c r="T28" s="150">
        <v>117.24485714285716</v>
      </c>
      <c r="U28" s="170">
        <v>288.63916666666665</v>
      </c>
      <c r="V28" s="169">
        <v>46.830833333333338</v>
      </c>
    </row>
    <row r="29" spans="1:22" ht="20" customHeight="1">
      <c r="A29" s="168">
        <v>2008</v>
      </c>
      <c r="B29" s="136" t="s">
        <v>521</v>
      </c>
      <c r="C29" s="113" t="s">
        <v>664</v>
      </c>
      <c r="D29" s="129">
        <v>88.5</v>
      </c>
      <c r="E29" s="163">
        <v>471.35079066057233</v>
      </c>
      <c r="F29" s="128">
        <v>6226</v>
      </c>
      <c r="G29" s="140"/>
      <c r="H29" s="182">
        <v>61.655454545454539</v>
      </c>
      <c r="I29" s="181">
        <v>22.481818181818184</v>
      </c>
      <c r="J29" s="182">
        <v>56.003870967741932</v>
      </c>
      <c r="K29" s="181">
        <v>2.8636363636363647E-2</v>
      </c>
      <c r="L29" s="163">
        <v>68.587769843640018</v>
      </c>
      <c r="M29" s="142">
        <v>6.6311044325850945</v>
      </c>
      <c r="N29" s="142">
        <v>21.227473000959915</v>
      </c>
      <c r="O29" s="142">
        <v>31.959608995469519</v>
      </c>
      <c r="P29" s="132">
        <v>20.676705561706274</v>
      </c>
      <c r="Q29" s="134">
        <v>137.75879636197411</v>
      </c>
      <c r="R29" s="141">
        <v>138.07334942735235</v>
      </c>
      <c r="S29" s="141">
        <v>145.4541195741196</v>
      </c>
      <c r="T29" s="140">
        <v>126.79651376146791</v>
      </c>
      <c r="U29" s="133">
        <v>362.86</v>
      </c>
      <c r="V29" s="116">
        <v>54.34</v>
      </c>
    </row>
    <row r="30" spans="1:22" ht="20" customHeight="1">
      <c r="A30" s="168">
        <v>2008</v>
      </c>
      <c r="B30" s="136" t="s">
        <v>519</v>
      </c>
      <c r="C30" s="113" t="s">
        <v>663</v>
      </c>
      <c r="D30" s="129">
        <v>90.81</v>
      </c>
      <c r="E30" s="163">
        <v>483.51385846462676</v>
      </c>
      <c r="F30" s="128">
        <v>6591</v>
      </c>
      <c r="G30" s="140"/>
      <c r="H30" s="127">
        <v>62.757142857142853</v>
      </c>
      <c r="I30" s="126">
        <v>21.117142857142852</v>
      </c>
      <c r="J30" s="127">
        <v>59.471724137931027</v>
      </c>
      <c r="K30" s="126">
        <v>3.0000000000000006E-2</v>
      </c>
      <c r="L30" s="163">
        <v>70.625561285436973</v>
      </c>
      <c r="M30" s="142">
        <v>6.6417911439994137</v>
      </c>
      <c r="N30" s="142">
        <v>21.282136021563247</v>
      </c>
      <c r="O30" s="142">
        <v>31.959608995469519</v>
      </c>
      <c r="P30" s="132">
        <v>20.659532218216487</v>
      </c>
      <c r="Q30" s="134">
        <v>137.27670083664788</v>
      </c>
      <c r="R30" s="141">
        <v>137.58242196272172</v>
      </c>
      <c r="S30" s="141">
        <v>144.94014742014744</v>
      </c>
      <c r="T30" s="140">
        <v>126.90369593709048</v>
      </c>
      <c r="U30" s="133">
        <v>356.95</v>
      </c>
      <c r="V30" s="116">
        <v>58.16</v>
      </c>
    </row>
    <row r="31" spans="1:22" ht="20" customHeight="1">
      <c r="A31" s="168">
        <v>2008</v>
      </c>
      <c r="B31" s="136" t="s">
        <v>517</v>
      </c>
      <c r="C31" s="113" t="s">
        <v>662</v>
      </c>
      <c r="D31" s="129">
        <v>99.03</v>
      </c>
      <c r="E31" s="163">
        <v>504.26</v>
      </c>
      <c r="F31" s="128">
        <v>6611</v>
      </c>
      <c r="G31" s="140">
        <v>93.73</v>
      </c>
      <c r="H31" s="127">
        <v>63.579999999999984</v>
      </c>
      <c r="I31" s="126">
        <v>22.322631578947369</v>
      </c>
      <c r="J31" s="127">
        <v>53.33806451612903</v>
      </c>
      <c r="K31" s="126">
        <v>2.0714285714285716E-2</v>
      </c>
      <c r="L31" s="163">
        <v>74.754770259604513</v>
      </c>
      <c r="M31" s="142">
        <v>6.6524778554137329</v>
      </c>
      <c r="N31" s="142">
        <v>21.282136021563247</v>
      </c>
      <c r="O31" s="142">
        <v>31.959608995469519</v>
      </c>
      <c r="P31" s="132">
        <v>20.659532218216487</v>
      </c>
      <c r="Q31" s="134">
        <v>142.45922773390501</v>
      </c>
      <c r="R31" s="141">
        <v>142.7371603413429</v>
      </c>
      <c r="S31" s="141">
        <v>150.07986895986897</v>
      </c>
      <c r="T31" s="140">
        <v>134.51363040629099</v>
      </c>
      <c r="U31" s="133">
        <v>363.79</v>
      </c>
      <c r="V31" s="116">
        <v>61.33</v>
      </c>
    </row>
    <row r="32" spans="1:22" ht="20" customHeight="1">
      <c r="A32" s="168">
        <v>2008</v>
      </c>
      <c r="B32" s="136" t="s">
        <v>515</v>
      </c>
      <c r="C32" s="113" t="s">
        <v>661</v>
      </c>
      <c r="D32" s="129">
        <v>105.16</v>
      </c>
      <c r="E32" s="163">
        <v>512.04</v>
      </c>
      <c r="F32" s="128">
        <v>6806</v>
      </c>
      <c r="G32" s="140"/>
      <c r="H32" s="127">
        <v>65.347272727272724</v>
      </c>
      <c r="I32" s="126">
        <v>24.895454545454541</v>
      </c>
      <c r="J32" s="127">
        <v>67.46366666666664</v>
      </c>
      <c r="K32" s="126" t="s">
        <v>346</v>
      </c>
      <c r="L32" s="163">
        <v>77.811457422299952</v>
      </c>
      <c r="M32" s="142">
        <v>6.7379715467282875</v>
      </c>
      <c r="N32" s="142">
        <v>21.336799042166575</v>
      </c>
      <c r="O32" s="142">
        <v>31.929515201688474</v>
      </c>
      <c r="P32" s="132">
        <v>21.071692461971427</v>
      </c>
      <c r="Q32" s="134">
        <v>142.45922773390501</v>
      </c>
      <c r="R32" s="141">
        <v>142.7371603413429</v>
      </c>
      <c r="S32" s="141">
        <v>149.56589680589681</v>
      </c>
      <c r="T32" s="140">
        <v>135.26390563564877</v>
      </c>
      <c r="U32" s="133">
        <v>377.8</v>
      </c>
      <c r="V32" s="116">
        <v>63.71</v>
      </c>
    </row>
    <row r="33" spans="1:22" ht="20" customHeight="1">
      <c r="A33" s="168">
        <v>2008</v>
      </c>
      <c r="B33" s="136" t="s">
        <v>513</v>
      </c>
      <c r="C33" s="113" t="s">
        <v>660</v>
      </c>
      <c r="D33" s="129">
        <v>119.39</v>
      </c>
      <c r="E33" s="163">
        <v>571.51</v>
      </c>
      <c r="F33" s="128">
        <v>7080</v>
      </c>
      <c r="G33" s="140"/>
      <c r="H33" s="127">
        <v>71.080000000000027</v>
      </c>
      <c r="I33" s="126">
        <v>26.095499999999998</v>
      </c>
      <c r="J33" s="127">
        <v>56.236451612903217</v>
      </c>
      <c r="K33" s="126" t="s">
        <v>346</v>
      </c>
      <c r="L33" s="163">
        <v>87.249649363254306</v>
      </c>
      <c r="M33" s="142">
        <v>6.780718392385567</v>
      </c>
      <c r="N33" s="142">
        <v>21.355020049034358</v>
      </c>
      <c r="O33" s="142">
        <v>31.839233820345338</v>
      </c>
      <c r="P33" s="132">
        <v>21.209079209889744</v>
      </c>
      <c r="Q33" s="134">
        <v>148.84699344447776</v>
      </c>
      <c r="R33" s="141">
        <v>149.11921738154052</v>
      </c>
      <c r="S33" s="141">
        <v>156.37602784602785</v>
      </c>
      <c r="T33" s="140">
        <v>145.12466579292268</v>
      </c>
      <c r="U33" s="133">
        <v>407.82</v>
      </c>
      <c r="V33" s="116">
        <v>72.98</v>
      </c>
    </row>
    <row r="34" spans="1:22" ht="20" customHeight="1">
      <c r="A34" s="168">
        <v>2008</v>
      </c>
      <c r="B34" s="136" t="s">
        <v>511</v>
      </c>
      <c r="C34" s="113" t="s">
        <v>659</v>
      </c>
      <c r="D34" s="129">
        <v>128.33000000000001</v>
      </c>
      <c r="E34" s="163">
        <v>622.38</v>
      </c>
      <c r="F34" s="128">
        <v>7412</v>
      </c>
      <c r="G34" s="140">
        <v>106.01</v>
      </c>
      <c r="H34" s="127">
        <v>78.191904761904766</v>
      </c>
      <c r="I34" s="126">
        <v>28.071904761904754</v>
      </c>
      <c r="J34" s="127">
        <v>73.238</v>
      </c>
      <c r="K34" s="126">
        <v>17.110476190476192</v>
      </c>
      <c r="L34" s="163">
        <v>91.432484427995448</v>
      </c>
      <c r="M34" s="142">
        <v>6.8127785266285228</v>
      </c>
      <c r="N34" s="142">
        <v>21.355020049034358</v>
      </c>
      <c r="O34" s="142">
        <v>31.809140026564297</v>
      </c>
      <c r="P34" s="132">
        <v>21.226252553379528</v>
      </c>
      <c r="Q34" s="134">
        <v>152.58323376575615</v>
      </c>
      <c r="R34" s="141">
        <v>152.92390523242759</v>
      </c>
      <c r="S34" s="141">
        <v>160.23081900081903</v>
      </c>
      <c r="T34" s="140">
        <v>150.16222804718217</v>
      </c>
      <c r="U34" s="133">
        <v>451.88</v>
      </c>
      <c r="V34" s="116">
        <v>76.3</v>
      </c>
    </row>
    <row r="35" spans="1:22" ht="20" customHeight="1">
      <c r="A35" s="168">
        <v>2008</v>
      </c>
      <c r="B35" s="136" t="s">
        <v>509</v>
      </c>
      <c r="C35" s="113" t="s">
        <v>658</v>
      </c>
      <c r="D35" s="129">
        <v>131.22</v>
      </c>
      <c r="E35" s="163">
        <v>631.04</v>
      </c>
      <c r="F35" s="128">
        <v>7775</v>
      </c>
      <c r="G35" s="140"/>
      <c r="H35" s="127">
        <v>82.790434782608685</v>
      </c>
      <c r="I35" s="126">
        <v>26.873043478260872</v>
      </c>
      <c r="J35" s="127">
        <v>69.944193548387091</v>
      </c>
      <c r="K35" s="126">
        <v>25.751304347826085</v>
      </c>
      <c r="L35" s="163">
        <v>93.255771507497997</v>
      </c>
      <c r="M35" s="142">
        <v>6.9570491307218321</v>
      </c>
      <c r="N35" s="142">
        <v>21.42790407650546</v>
      </c>
      <c r="O35" s="142">
        <v>31.839233820345338</v>
      </c>
      <c r="P35" s="132">
        <v>21.758626201562997</v>
      </c>
      <c r="Q35" s="134">
        <v>154.87318751105585</v>
      </c>
      <c r="R35" s="141">
        <v>155.13307882326527</v>
      </c>
      <c r="S35" s="141">
        <v>162.54369369369368</v>
      </c>
      <c r="T35" s="140">
        <v>151.34123197903014</v>
      </c>
      <c r="U35" s="133">
        <v>535.84</v>
      </c>
      <c r="V35" s="116">
        <v>77.819999999999993</v>
      </c>
    </row>
    <row r="36" spans="1:22" ht="20" customHeight="1">
      <c r="A36" s="168">
        <v>2008</v>
      </c>
      <c r="B36" s="136" t="s">
        <v>507</v>
      </c>
      <c r="C36" s="113" t="s">
        <v>657</v>
      </c>
      <c r="D36" s="129">
        <v>112.41</v>
      </c>
      <c r="E36" s="163">
        <v>561.53</v>
      </c>
      <c r="F36" s="128">
        <v>7980</v>
      </c>
      <c r="G36" s="140"/>
      <c r="H36" s="127">
        <v>80.841904761904772</v>
      </c>
      <c r="I36" s="126">
        <v>24.62142857142857</v>
      </c>
      <c r="J36" s="127">
        <v>61.756774193548381</v>
      </c>
      <c r="K36" s="126">
        <v>23.214761904761904</v>
      </c>
      <c r="L36" s="163">
        <v>83.495823023101991</v>
      </c>
      <c r="M36" s="142">
        <v>7.090633023400823</v>
      </c>
      <c r="N36" s="142">
        <v>21.51900911084434</v>
      </c>
      <c r="O36" s="142">
        <v>31.929515201688474</v>
      </c>
      <c r="P36" s="132">
        <v>21.810146232032363</v>
      </c>
      <c r="Q36" s="134">
        <v>146.19546805518343</v>
      </c>
      <c r="R36" s="141">
        <v>146.41911632607233</v>
      </c>
      <c r="S36" s="141">
        <v>154.06315315315314</v>
      </c>
      <c r="T36" s="140">
        <v>139.55119266055044</v>
      </c>
      <c r="U36" s="133">
        <v>488.1</v>
      </c>
      <c r="V36" s="116">
        <v>67.02</v>
      </c>
    </row>
    <row r="37" spans="1:22" ht="20" customHeight="1">
      <c r="A37" s="168">
        <v>2008</v>
      </c>
      <c r="B37" s="136" t="s">
        <v>505</v>
      </c>
      <c r="C37" s="113" t="s">
        <v>656</v>
      </c>
      <c r="D37" s="129">
        <v>96.85</v>
      </c>
      <c r="E37" s="163">
        <v>506.34</v>
      </c>
      <c r="F37" s="128">
        <v>8059</v>
      </c>
      <c r="G37" s="140">
        <v>131.80000000000001</v>
      </c>
      <c r="H37" s="127">
        <v>79.730454545454549</v>
      </c>
      <c r="I37" s="126">
        <v>24.977272727272727</v>
      </c>
      <c r="J37" s="127">
        <v>88.297333333333341</v>
      </c>
      <c r="K37" s="126">
        <v>23.780909090909095</v>
      </c>
      <c r="L37" s="163">
        <v>81.940666396467478</v>
      </c>
      <c r="M37" s="142">
        <v>7.3257406745158473</v>
      </c>
      <c r="N37" s="142">
        <v>21.555451124579896</v>
      </c>
      <c r="O37" s="142">
        <v>31.65867105765907</v>
      </c>
      <c r="P37" s="132">
        <v>22.033399697399624</v>
      </c>
      <c r="Q37" s="134">
        <v>147.52123074983064</v>
      </c>
      <c r="R37" s="141">
        <v>147.7691668538065</v>
      </c>
      <c r="S37" s="141">
        <v>155.60506961506957</v>
      </c>
      <c r="T37" s="140">
        <v>137.83627785058979</v>
      </c>
      <c r="U37" s="133">
        <v>436.71</v>
      </c>
      <c r="V37" s="116">
        <v>64.400000000000006</v>
      </c>
    </row>
    <row r="38" spans="1:22" ht="20" customHeight="1">
      <c r="A38" s="168">
        <v>2008</v>
      </c>
      <c r="B38" s="136" t="s">
        <v>503</v>
      </c>
      <c r="C38" s="113" t="s">
        <v>655</v>
      </c>
      <c r="D38" s="129">
        <v>69.16</v>
      </c>
      <c r="E38" s="163">
        <v>410.19</v>
      </c>
      <c r="F38" s="128">
        <v>8560</v>
      </c>
      <c r="G38" s="140"/>
      <c r="H38" s="127">
        <v>73.612272727272725</v>
      </c>
      <c r="I38" s="126">
        <v>21.698636363636364</v>
      </c>
      <c r="J38" s="127">
        <v>85.619677419354844</v>
      </c>
      <c r="K38" s="126">
        <v>20.900434782608691</v>
      </c>
      <c r="L38" s="163">
        <v>75.880918161650172</v>
      </c>
      <c r="M38" s="142">
        <v>7.822672755281693</v>
      </c>
      <c r="N38" s="142">
        <v>21.591893138315449</v>
      </c>
      <c r="O38" s="142">
        <v>31.65867105765907</v>
      </c>
      <c r="P38" s="132">
        <v>23.098146993766555</v>
      </c>
      <c r="Q38" s="134">
        <v>135.46884261667452</v>
      </c>
      <c r="R38" s="141">
        <v>135.7414439703571</v>
      </c>
      <c r="S38" s="141">
        <v>143.65521703521702</v>
      </c>
      <c r="T38" s="140">
        <v>129.69043250327655</v>
      </c>
      <c r="U38" s="133">
        <v>395.46</v>
      </c>
      <c r="V38" s="116">
        <v>56.52</v>
      </c>
    </row>
    <row r="39" spans="1:22" ht="20" customHeight="1">
      <c r="A39" s="168">
        <v>2008</v>
      </c>
      <c r="B39" s="136" t="s">
        <v>501</v>
      </c>
      <c r="C39" s="113" t="s">
        <v>654</v>
      </c>
      <c r="D39" s="129">
        <v>49.76</v>
      </c>
      <c r="E39" s="163">
        <v>322.69</v>
      </c>
      <c r="F39" s="128">
        <v>8748</v>
      </c>
      <c r="G39" s="140"/>
      <c r="H39" s="127">
        <v>63.337499999999991</v>
      </c>
      <c r="I39" s="126">
        <v>17.747500000000002</v>
      </c>
      <c r="J39" s="127">
        <v>63.717999999999996</v>
      </c>
      <c r="K39" s="126">
        <v>16.996499999999994</v>
      </c>
      <c r="L39" s="163">
        <v>67.086239307579049</v>
      </c>
      <c r="M39" s="142">
        <v>7.8814496680604504</v>
      </c>
      <c r="N39" s="142">
        <v>21.591893138315449</v>
      </c>
      <c r="O39" s="142">
        <v>31.839233820345342</v>
      </c>
      <c r="P39" s="132">
        <v>23.304227115644021</v>
      </c>
      <c r="Q39" s="134">
        <v>122.09069178887123</v>
      </c>
      <c r="R39" s="141">
        <v>122.24093869301596</v>
      </c>
      <c r="S39" s="141">
        <v>130.03495495495491</v>
      </c>
      <c r="T39" s="140">
        <v>121.33022280471823</v>
      </c>
      <c r="U39" s="133">
        <v>315.08</v>
      </c>
      <c r="V39" s="116">
        <v>49.55</v>
      </c>
    </row>
    <row r="40" spans="1:22" ht="20" customHeight="1">
      <c r="A40" s="168">
        <v>2008</v>
      </c>
      <c r="B40" s="158" t="s">
        <v>499</v>
      </c>
      <c r="C40" s="113" t="s">
        <v>653</v>
      </c>
      <c r="D40" s="157">
        <v>38.6</v>
      </c>
      <c r="E40" s="120">
        <v>241.67</v>
      </c>
      <c r="F40" s="187">
        <v>8357</v>
      </c>
      <c r="G40" s="118">
        <v>120.13</v>
      </c>
      <c r="H40" s="127">
        <v>56.478421052631575</v>
      </c>
      <c r="I40" s="126">
        <v>15.68578947368421</v>
      </c>
      <c r="J40" s="127">
        <v>54.55064516129034</v>
      </c>
      <c r="K40" s="126">
        <v>14.972000000000003</v>
      </c>
      <c r="L40" s="163">
        <v>53.411586211309924</v>
      </c>
      <c r="M40" s="142">
        <v>7.8921363794747679</v>
      </c>
      <c r="N40" s="142">
        <v>21.610114145183225</v>
      </c>
      <c r="O40" s="142">
        <v>31.929515201688478</v>
      </c>
      <c r="P40" s="132">
        <v>23.304227115644025</v>
      </c>
      <c r="Q40" s="134">
        <v>113.89506785832511</v>
      </c>
      <c r="R40" s="141">
        <v>114.26336739276894</v>
      </c>
      <c r="S40" s="141">
        <v>121.81140049140046</v>
      </c>
      <c r="T40" s="140">
        <v>109.75454783748363</v>
      </c>
      <c r="U40" s="133">
        <v>241.27</v>
      </c>
      <c r="V40" s="116">
        <v>39</v>
      </c>
    </row>
    <row r="41" spans="1:22" ht="20" customHeight="1">
      <c r="A41" s="168">
        <v>2008</v>
      </c>
      <c r="B41" s="114" t="s">
        <v>497</v>
      </c>
      <c r="C41" s="113" t="s">
        <v>652</v>
      </c>
      <c r="D41" s="186">
        <v>94.101666666666674</v>
      </c>
      <c r="E41" s="185">
        <v>484.14</v>
      </c>
      <c r="F41" s="184">
        <v>7450.397661695788</v>
      </c>
      <c r="G41" s="176">
        <v>112.48</v>
      </c>
      <c r="H41" s="177">
        <v>69.950230230137265</v>
      </c>
      <c r="I41" s="176">
        <v>23.049010211629206</v>
      </c>
      <c r="J41" s="177">
        <v>65.803200129773828</v>
      </c>
      <c r="K41" s="174">
        <v>14.280573696593262</v>
      </c>
      <c r="L41" s="175">
        <v>77.127724767486484</v>
      </c>
      <c r="M41" s="183">
        <v>7.1022102940996694</v>
      </c>
      <c r="N41" s="183">
        <v>21.427904076505456</v>
      </c>
      <c r="O41" s="183">
        <v>31.859296349532709</v>
      </c>
      <c r="P41" s="174">
        <v>21.734297298285796</v>
      </c>
      <c r="Q41" s="172">
        <v>140.11905570471723</v>
      </c>
      <c r="R41" s="171">
        <v>140.39502722883452</v>
      </c>
      <c r="S41" s="171">
        <v>147.86336404586402</v>
      </c>
      <c r="T41" s="150">
        <v>134.02237876802099</v>
      </c>
      <c r="U41" s="170">
        <v>394.46333333333337</v>
      </c>
      <c r="V41" s="169">
        <v>61.760833333333323</v>
      </c>
    </row>
    <row r="42" spans="1:22" ht="20" customHeight="1">
      <c r="A42" s="168">
        <v>2009</v>
      </c>
      <c r="B42" s="136" t="s">
        <v>521</v>
      </c>
      <c r="C42" s="113" t="s">
        <v>651</v>
      </c>
      <c r="D42" s="129">
        <v>41.54</v>
      </c>
      <c r="E42" s="135">
        <v>240.97367414175034</v>
      </c>
      <c r="F42" s="128">
        <v>8341</v>
      </c>
      <c r="G42" s="118"/>
      <c r="H42" s="182">
        <v>53.039047619047629</v>
      </c>
      <c r="I42" s="181">
        <v>13.533809523809524</v>
      </c>
      <c r="J42" s="182">
        <v>57.120322580645158</v>
      </c>
      <c r="K42" s="181">
        <v>11.477272727272728</v>
      </c>
      <c r="L42" s="163">
        <v>55.87838637769574</v>
      </c>
      <c r="M42" s="142">
        <v>7.9829734264964829</v>
      </c>
      <c r="N42" s="142">
        <v>22.284291399290964</v>
      </c>
      <c r="O42" s="142">
        <v>31.899421407907433</v>
      </c>
      <c r="P42" s="132">
        <v>24.00833419872539</v>
      </c>
      <c r="Q42" s="134">
        <v>117.39026041694038</v>
      </c>
      <c r="R42" s="141">
        <v>117.5771277790254</v>
      </c>
      <c r="S42" s="141">
        <v>125.02372645372643</v>
      </c>
      <c r="T42" s="140">
        <v>109.75454783748363</v>
      </c>
      <c r="U42" s="133">
        <v>242.24</v>
      </c>
      <c r="V42" s="116">
        <v>41.95</v>
      </c>
    </row>
    <row r="43" spans="1:22" ht="20" customHeight="1">
      <c r="A43" s="168">
        <v>2009</v>
      </c>
      <c r="B43" s="136" t="s">
        <v>519</v>
      </c>
      <c r="C43" s="113" t="s">
        <v>650</v>
      </c>
      <c r="D43" s="129">
        <v>41.41</v>
      </c>
      <c r="E43" s="135">
        <v>257.66333124648509</v>
      </c>
      <c r="F43" s="128">
        <v>8058</v>
      </c>
      <c r="G43" s="118"/>
      <c r="H43" s="127">
        <v>47.157499999999999</v>
      </c>
      <c r="I43" s="126">
        <v>10.002000000000002</v>
      </c>
      <c r="J43" s="127">
        <v>47.787142857142854</v>
      </c>
      <c r="K43" s="126">
        <v>9.4849999999999994</v>
      </c>
      <c r="L43" s="163">
        <v>51.481046950660179</v>
      </c>
      <c r="M43" s="142">
        <v>7.9241965137177264</v>
      </c>
      <c r="N43" s="142">
        <v>22.448280461100961</v>
      </c>
      <c r="O43" s="142">
        <v>31.658671057659074</v>
      </c>
      <c r="P43" s="132">
        <v>24.197240977113069</v>
      </c>
      <c r="Q43" s="134">
        <v>121.12650073821874</v>
      </c>
      <c r="R43" s="141">
        <v>121.38181562991248</v>
      </c>
      <c r="S43" s="141">
        <v>128.75002457002452</v>
      </c>
      <c r="T43" s="140">
        <v>107.28935779816516</v>
      </c>
      <c r="U43" s="133">
        <v>249.06</v>
      </c>
      <c r="V43" s="116">
        <v>37.6</v>
      </c>
    </row>
    <row r="44" spans="1:22" ht="20" customHeight="1">
      <c r="A44" s="168">
        <v>2009</v>
      </c>
      <c r="B44" s="136" t="s">
        <v>517</v>
      </c>
      <c r="C44" s="113" t="s">
        <v>649</v>
      </c>
      <c r="D44" s="129">
        <v>45.78</v>
      </c>
      <c r="E44" s="135">
        <v>265.31850072111718</v>
      </c>
      <c r="F44" s="128">
        <v>7465</v>
      </c>
      <c r="G44" s="118">
        <v>91.24</v>
      </c>
      <c r="H44" s="127">
        <v>47.534761904761908</v>
      </c>
      <c r="I44" s="126">
        <v>12.192380952380953</v>
      </c>
      <c r="J44" s="127">
        <v>37.194193548387105</v>
      </c>
      <c r="K44" s="126">
        <v>11.200000000000001</v>
      </c>
      <c r="L44" s="163">
        <v>47.619968429360668</v>
      </c>
      <c r="M44" s="142">
        <v>7.8707629566461312</v>
      </c>
      <c r="N44" s="142">
        <v>22.594048516043173</v>
      </c>
      <c r="O44" s="142">
        <v>31.869327614126391</v>
      </c>
      <c r="P44" s="132">
        <v>24.145720946643699</v>
      </c>
      <c r="Q44" s="134">
        <v>119.43916639957689</v>
      </c>
      <c r="R44" s="141">
        <v>119.78630136986305</v>
      </c>
      <c r="S44" s="141">
        <v>127.46509418509416</v>
      </c>
      <c r="T44" s="140">
        <v>101.93024901703801</v>
      </c>
      <c r="U44" s="133">
        <v>247.18</v>
      </c>
      <c r="V44" s="116">
        <v>34.53</v>
      </c>
    </row>
    <row r="45" spans="1:22" ht="20" customHeight="1">
      <c r="A45" s="168">
        <v>2009</v>
      </c>
      <c r="B45" s="136" t="s">
        <v>515</v>
      </c>
      <c r="C45" s="113" t="s">
        <v>648</v>
      </c>
      <c r="D45" s="129">
        <v>50.2</v>
      </c>
      <c r="E45" s="135">
        <v>280.97421225584475</v>
      </c>
      <c r="F45" s="128">
        <v>6191</v>
      </c>
      <c r="G45" s="118"/>
      <c r="H45" s="127">
        <v>51.858000000000004</v>
      </c>
      <c r="I45" s="126">
        <v>13.955000000000002</v>
      </c>
      <c r="J45" s="127">
        <v>33.056666666666658</v>
      </c>
      <c r="K45" s="126">
        <v>12.913500000000003</v>
      </c>
      <c r="L45" s="163">
        <v>50.08676859574647</v>
      </c>
      <c r="M45" s="142">
        <v>7.0532295334507067</v>
      </c>
      <c r="N45" s="142">
        <v>22.758037577853166</v>
      </c>
      <c r="O45" s="142">
        <v>31.718858645221164</v>
      </c>
      <c r="P45" s="132">
        <v>23.441613863562342</v>
      </c>
      <c r="Q45" s="134">
        <v>124.74221717816559</v>
      </c>
      <c r="R45" s="141">
        <v>125.06377161464188</v>
      </c>
      <c r="S45" s="141">
        <v>132.60481572481569</v>
      </c>
      <c r="T45" s="140">
        <v>106.64626474442989</v>
      </c>
      <c r="U45" s="133">
        <v>266.08</v>
      </c>
      <c r="V45" s="116">
        <v>38.340000000000003</v>
      </c>
    </row>
    <row r="46" spans="1:22" ht="20" customHeight="1">
      <c r="A46" s="168">
        <v>2009</v>
      </c>
      <c r="B46" s="136" t="s">
        <v>513</v>
      </c>
      <c r="C46" s="113" t="s">
        <v>647</v>
      </c>
      <c r="D46" s="129">
        <v>56.98</v>
      </c>
      <c r="E46" s="135">
        <v>310.34093961197192</v>
      </c>
      <c r="F46" s="128">
        <v>5706</v>
      </c>
      <c r="G46" s="118"/>
      <c r="H46" s="127">
        <v>53.377894736842102</v>
      </c>
      <c r="I46" s="126">
        <v>15.593684210526314</v>
      </c>
      <c r="J46" s="127">
        <v>30.931612903225815</v>
      </c>
      <c r="K46" s="126">
        <v>14.533684210526316</v>
      </c>
      <c r="L46" s="163">
        <v>50.247646867467282</v>
      </c>
      <c r="M46" s="142">
        <v>7.0104826877934308</v>
      </c>
      <c r="N46" s="142">
        <v>22.794479591588718</v>
      </c>
      <c r="O46" s="142">
        <v>31.718858645221164</v>
      </c>
      <c r="P46" s="132">
        <v>23.235533741684868</v>
      </c>
      <c r="Q46" s="134">
        <v>128.11688585544928</v>
      </c>
      <c r="R46" s="141">
        <v>128.37753200089833</v>
      </c>
      <c r="S46" s="141">
        <v>135.94563472563468</v>
      </c>
      <c r="T46" s="140">
        <v>106.32471821756225</v>
      </c>
      <c r="U46" s="133">
        <v>269.83999999999997</v>
      </c>
      <c r="V46" s="116">
        <v>38.35</v>
      </c>
    </row>
    <row r="47" spans="1:22" ht="20" customHeight="1">
      <c r="A47" s="168">
        <v>2009</v>
      </c>
      <c r="B47" s="136" t="s">
        <v>511</v>
      </c>
      <c r="C47" s="113" t="s">
        <v>646</v>
      </c>
      <c r="D47" s="129">
        <v>68.36</v>
      </c>
      <c r="E47" s="135">
        <v>346.38118442691064</v>
      </c>
      <c r="F47" s="128">
        <v>5436</v>
      </c>
      <c r="G47" s="118">
        <v>76.349999999999994</v>
      </c>
      <c r="H47" s="127">
        <v>51.818571428571431</v>
      </c>
      <c r="I47" s="126">
        <v>13.98142857142857</v>
      </c>
      <c r="J47" s="127">
        <v>33.214333333333329</v>
      </c>
      <c r="K47" s="126">
        <v>13.11</v>
      </c>
      <c r="L47" s="163">
        <v>54.698612385076437</v>
      </c>
      <c r="M47" s="142">
        <v>6.9837659092576319</v>
      </c>
      <c r="N47" s="142">
        <v>22.794479591588718</v>
      </c>
      <c r="O47" s="142">
        <v>31.779046232783255</v>
      </c>
      <c r="P47" s="132">
        <v>23.184013711215503</v>
      </c>
      <c r="Q47" s="134">
        <v>134.74569932868513</v>
      </c>
      <c r="R47" s="141">
        <v>135.00505277341125</v>
      </c>
      <c r="S47" s="141">
        <v>142.49877968877965</v>
      </c>
      <c r="T47" s="140">
        <v>109.75454783748361</v>
      </c>
      <c r="U47" s="133">
        <v>323.60000000000002</v>
      </c>
      <c r="V47" s="116">
        <v>43.48</v>
      </c>
    </row>
    <row r="48" spans="1:22" ht="20" customHeight="1">
      <c r="A48" s="168">
        <v>2009</v>
      </c>
      <c r="B48" s="136" t="s">
        <v>509</v>
      </c>
      <c r="C48" s="113" t="s">
        <v>645</v>
      </c>
      <c r="D48" s="129">
        <v>64.59</v>
      </c>
      <c r="E48" s="135">
        <v>348.32348283449653</v>
      </c>
      <c r="F48" s="128">
        <v>4859</v>
      </c>
      <c r="G48" s="118"/>
      <c r="H48" s="127">
        <v>49.376521739130439</v>
      </c>
      <c r="I48" s="126">
        <v>14.355217391304347</v>
      </c>
      <c r="J48" s="127">
        <v>35.524516129032257</v>
      </c>
      <c r="K48" s="126">
        <v>13.742173913043478</v>
      </c>
      <c r="L48" s="163">
        <v>51.588299131807389</v>
      </c>
      <c r="M48" s="142">
        <v>6.7059114124853307</v>
      </c>
      <c r="N48" s="142">
        <v>22.812700598456498</v>
      </c>
      <c r="O48" s="142">
        <v>31.598483470096991</v>
      </c>
      <c r="P48" s="132">
        <v>22.582946689072877</v>
      </c>
      <c r="Q48" s="134">
        <v>128.59898138077554</v>
      </c>
      <c r="R48" s="141">
        <v>128.86845946552893</v>
      </c>
      <c r="S48" s="141">
        <v>136.97357903357897</v>
      </c>
      <c r="T48" s="140">
        <v>106.96781127129751</v>
      </c>
      <c r="U48" s="133">
        <v>319.95999999999998</v>
      </c>
      <c r="V48" s="116">
        <v>39</v>
      </c>
    </row>
    <row r="49" spans="1:22" ht="20" customHeight="1">
      <c r="A49" s="168">
        <v>2009</v>
      </c>
      <c r="B49" s="136" t="s">
        <v>507</v>
      </c>
      <c r="C49" s="113" t="s">
        <v>644</v>
      </c>
      <c r="D49" s="129">
        <v>71.349999999999994</v>
      </c>
      <c r="E49" s="135">
        <v>375.58707036454899</v>
      </c>
      <c r="F49" s="128">
        <v>4679</v>
      </c>
      <c r="G49" s="118"/>
      <c r="H49" s="127">
        <v>50.256666666666675</v>
      </c>
      <c r="I49" s="126">
        <v>15.124285714285712</v>
      </c>
      <c r="J49" s="127">
        <v>36.072258064516134</v>
      </c>
      <c r="K49" s="126">
        <v>14.611904761904762</v>
      </c>
      <c r="L49" s="163">
        <v>56.361021192858175</v>
      </c>
      <c r="M49" s="142">
        <v>6.636447788292255</v>
      </c>
      <c r="N49" s="142">
        <v>22.830921605324271</v>
      </c>
      <c r="O49" s="142">
        <v>31.688764851440119</v>
      </c>
      <c r="P49" s="132">
        <v>22.497079971623926</v>
      </c>
      <c r="Q49" s="134">
        <v>134.50465156602201</v>
      </c>
      <c r="R49" s="141">
        <v>134.88232090725359</v>
      </c>
      <c r="S49" s="141">
        <v>143.01275184275175</v>
      </c>
      <c r="T49" s="140">
        <v>112.005373525557</v>
      </c>
      <c r="U49" s="133">
        <v>350.41</v>
      </c>
      <c r="V49" s="116">
        <v>43.51</v>
      </c>
    </row>
    <row r="50" spans="1:22" ht="20" customHeight="1">
      <c r="A50" s="168">
        <v>2009</v>
      </c>
      <c r="B50" s="136" t="s">
        <v>505</v>
      </c>
      <c r="C50" s="113" t="s">
        <v>643</v>
      </c>
      <c r="D50" s="129">
        <v>67.17</v>
      </c>
      <c r="E50" s="135">
        <v>353.56550803244397</v>
      </c>
      <c r="F50" s="128">
        <v>4691</v>
      </c>
      <c r="G50" s="118">
        <v>69.36</v>
      </c>
      <c r="H50" s="127">
        <v>47.81272727272728</v>
      </c>
      <c r="I50" s="126">
        <v>14.523181818181818</v>
      </c>
      <c r="J50" s="127">
        <v>39.582999999999991</v>
      </c>
      <c r="K50" s="126">
        <v>14.112727272727268</v>
      </c>
      <c r="L50" s="163">
        <v>53.894221026472373</v>
      </c>
      <c r="M50" s="142">
        <v>6.6043876540492974</v>
      </c>
      <c r="N50" s="142">
        <v>22.830921605324271</v>
      </c>
      <c r="O50" s="142">
        <v>31.8091400265643</v>
      </c>
      <c r="P50" s="132">
        <v>22.497079971623926</v>
      </c>
      <c r="Q50" s="134">
        <v>130.64788736341205</v>
      </c>
      <c r="R50" s="141">
        <v>130.95490119020891</v>
      </c>
      <c r="S50" s="141">
        <v>139.15796068796061</v>
      </c>
      <c r="T50" s="140">
        <v>109.32581913499342</v>
      </c>
      <c r="U50" s="133">
        <v>335.83</v>
      </c>
      <c r="V50" s="116">
        <v>41</v>
      </c>
    </row>
    <row r="51" spans="1:22" ht="20" customHeight="1">
      <c r="A51" s="168">
        <v>2009</v>
      </c>
      <c r="B51" s="136" t="s">
        <v>503</v>
      </c>
      <c r="C51" s="113" t="s">
        <v>642</v>
      </c>
      <c r="D51" s="129">
        <v>72.67</v>
      </c>
      <c r="E51" s="135">
        <v>363.65646925850376</v>
      </c>
      <c r="F51" s="128">
        <v>4832</v>
      </c>
      <c r="G51" s="140"/>
      <c r="H51" s="127">
        <v>48.229090909090907</v>
      </c>
      <c r="I51" s="126">
        <v>14.436363636363637</v>
      </c>
      <c r="J51" s="127">
        <v>44.536129032258074</v>
      </c>
      <c r="K51" s="126">
        <v>14.072727272727274</v>
      </c>
      <c r="L51" s="163">
        <v>56.843656008020609</v>
      </c>
      <c r="M51" s="142">
        <v>6.3799667143485932</v>
      </c>
      <c r="N51" s="142">
        <v>22.830921605324271</v>
      </c>
      <c r="O51" s="142">
        <v>31.989702789250568</v>
      </c>
      <c r="P51" s="132">
        <v>21.981879666930251</v>
      </c>
      <c r="Q51" s="134">
        <v>130.28631571941739</v>
      </c>
      <c r="R51" s="141">
        <v>130.58670559173598</v>
      </c>
      <c r="S51" s="141">
        <v>138.77248157248152</v>
      </c>
      <c r="T51" s="140">
        <v>112.11255570117953</v>
      </c>
      <c r="U51" s="133">
        <v>350.12</v>
      </c>
      <c r="V51" s="116">
        <v>44.94</v>
      </c>
    </row>
    <row r="52" spans="1:22" ht="20" customHeight="1">
      <c r="A52" s="168">
        <v>2009</v>
      </c>
      <c r="B52" s="136" t="s">
        <v>501</v>
      </c>
      <c r="C52" s="113" t="s">
        <v>641</v>
      </c>
      <c r="D52" s="129">
        <v>76.290000000000006</v>
      </c>
      <c r="E52" s="135">
        <v>381.76090465401927</v>
      </c>
      <c r="F52" s="128">
        <v>4982</v>
      </c>
      <c r="G52" s="140"/>
      <c r="H52" s="127">
        <v>46.265238095238089</v>
      </c>
      <c r="I52" s="126">
        <v>13.786190476190475</v>
      </c>
      <c r="J52" s="127">
        <v>35.943666666666672</v>
      </c>
      <c r="K52" s="126">
        <v>13.526190476190477</v>
      </c>
      <c r="L52" s="163">
        <v>57.111786460888638</v>
      </c>
      <c r="M52" s="142">
        <v>6.3585932915199557</v>
      </c>
      <c r="N52" s="142">
        <v>22.84914261219205</v>
      </c>
      <c r="O52" s="142">
        <v>31.929515201688481</v>
      </c>
      <c r="P52" s="132">
        <v>21.861666262501728</v>
      </c>
      <c r="Q52" s="134">
        <v>133.78150827803267</v>
      </c>
      <c r="R52" s="141">
        <v>134.0231978441501</v>
      </c>
      <c r="S52" s="141">
        <v>142.11330057330053</v>
      </c>
      <c r="T52" s="140">
        <v>113.50592398427258</v>
      </c>
      <c r="U52" s="133">
        <v>360.01</v>
      </c>
      <c r="V52" s="116">
        <v>43.88</v>
      </c>
    </row>
    <row r="53" spans="1:22" ht="20" customHeight="1">
      <c r="A53" s="168">
        <v>2009</v>
      </c>
      <c r="B53" s="136" t="s">
        <v>499</v>
      </c>
      <c r="C53" s="113" t="s">
        <v>640</v>
      </c>
      <c r="D53" s="157">
        <v>74.010000000000005</v>
      </c>
      <c r="E53" s="135">
        <v>375.47131711314552</v>
      </c>
      <c r="F53" s="128">
        <v>5095</v>
      </c>
      <c r="G53" s="118">
        <v>73.31</v>
      </c>
      <c r="H53" s="127">
        <v>44.796499999999995</v>
      </c>
      <c r="I53" s="126">
        <v>13.767500000000002</v>
      </c>
      <c r="J53" s="127">
        <v>35.69483870967742</v>
      </c>
      <c r="K53" s="126">
        <v>13.525</v>
      </c>
      <c r="L53" s="163">
        <v>55.77113419654853</v>
      </c>
      <c r="M53" s="142">
        <v>6.2944730230340387</v>
      </c>
      <c r="N53" s="142">
        <v>22.84914261219205</v>
      </c>
      <c r="O53" s="142">
        <v>32.260546933279976</v>
      </c>
      <c r="P53" s="132">
        <v>21.724279514583412</v>
      </c>
      <c r="Q53" s="134">
        <v>132.93784110871175</v>
      </c>
      <c r="R53" s="141">
        <v>132.67314731641599</v>
      </c>
      <c r="S53" s="141">
        <v>140.82837018837012</v>
      </c>
      <c r="T53" s="140">
        <v>112.54128440366971</v>
      </c>
      <c r="U53" s="133">
        <v>353.46</v>
      </c>
      <c r="V53" s="116">
        <v>43.1</v>
      </c>
    </row>
    <row r="54" spans="1:22" ht="20" customHeight="1">
      <c r="A54" s="168">
        <v>2009</v>
      </c>
      <c r="B54" s="114" t="s">
        <v>497</v>
      </c>
      <c r="C54" s="113" t="s">
        <v>639</v>
      </c>
      <c r="D54" s="180">
        <v>60.862500000000004</v>
      </c>
      <c r="E54" s="179">
        <v>324.21574507404358</v>
      </c>
      <c r="F54" s="178">
        <v>5793.7469271625596</v>
      </c>
      <c r="G54" s="107">
        <v>78.81</v>
      </c>
      <c r="H54" s="177">
        <v>49.293543364339712</v>
      </c>
      <c r="I54" s="176">
        <v>13.770920191205947</v>
      </c>
      <c r="J54" s="175">
        <v>38.888223374295954</v>
      </c>
      <c r="K54" s="174">
        <v>13.025848386199359</v>
      </c>
      <c r="L54" s="173">
        <v>53.465212301883547</v>
      </c>
      <c r="M54" s="171">
        <v>6.9837659092576319</v>
      </c>
      <c r="N54" s="171">
        <v>22.723113981356594</v>
      </c>
      <c r="O54" s="171">
        <v>31.826694739603241</v>
      </c>
      <c r="P54" s="150">
        <v>22.946449126273411</v>
      </c>
      <c r="Q54" s="172">
        <v>128.02649294445064</v>
      </c>
      <c r="R54" s="171">
        <v>128.26502779025384</v>
      </c>
      <c r="S54" s="171">
        <v>136.09554327054323</v>
      </c>
      <c r="T54" s="150">
        <v>109.01320445609439</v>
      </c>
      <c r="U54" s="170">
        <v>305.64916666666664</v>
      </c>
      <c r="V54" s="169">
        <v>40.806666666666665</v>
      </c>
    </row>
    <row r="55" spans="1:22" ht="20" customHeight="1">
      <c r="A55" s="168">
        <v>2010</v>
      </c>
      <c r="B55" s="136" t="s">
        <v>521</v>
      </c>
      <c r="C55" s="113" t="s">
        <v>638</v>
      </c>
      <c r="D55" s="129">
        <v>76.010000000000005</v>
      </c>
      <c r="E55" s="135">
        <v>399.46042782775237</v>
      </c>
      <c r="F55" s="128">
        <v>5197.9824909611734</v>
      </c>
      <c r="G55" s="107"/>
      <c r="H55" s="127">
        <v>50.468499999999999</v>
      </c>
      <c r="I55" s="126">
        <v>13.847</v>
      </c>
      <c r="J55" s="127">
        <v>42.206129032258069</v>
      </c>
      <c r="K55" s="126">
        <v>12.958499999999997</v>
      </c>
      <c r="L55" s="163">
        <v>59.79309098956886</v>
      </c>
      <c r="M55" s="142">
        <v>6.3158464458626788</v>
      </c>
      <c r="N55" s="142">
        <v>23.122457715208704</v>
      </c>
      <c r="O55" s="142"/>
      <c r="P55" s="132">
        <v>21.535372736195733</v>
      </c>
      <c r="Q55" s="134"/>
      <c r="R55" s="141">
        <v>137.4596900965642</v>
      </c>
      <c r="S55" s="141">
        <v>145.45411957411949</v>
      </c>
      <c r="T55" s="140">
        <v>117.5788466579292</v>
      </c>
      <c r="U55" s="133">
        <v>371.2</v>
      </c>
      <c r="V55" s="116">
        <v>46.34</v>
      </c>
    </row>
    <row r="56" spans="1:22" ht="20" customHeight="1">
      <c r="A56" s="168">
        <v>2010</v>
      </c>
      <c r="B56" s="136" t="s">
        <v>519</v>
      </c>
      <c r="C56" s="113" t="s">
        <v>637</v>
      </c>
      <c r="D56" s="129">
        <v>72.989999999999995</v>
      </c>
      <c r="E56" s="135">
        <v>395.83720277369605</v>
      </c>
      <c r="F56" s="128">
        <v>5335.0209487145494</v>
      </c>
      <c r="G56" s="107"/>
      <c r="H56" s="127">
        <v>47.947500000000005</v>
      </c>
      <c r="I56" s="126">
        <v>13.496500000000001</v>
      </c>
      <c r="J56" s="127">
        <v>41.727142857142859</v>
      </c>
      <c r="K56" s="126">
        <v>12.883000000000001</v>
      </c>
      <c r="L56" s="163">
        <v>58.559690906375955</v>
      </c>
      <c r="M56" s="142">
        <v>6.3211898015698393</v>
      </c>
      <c r="N56" s="142">
        <v>23.177120735812036</v>
      </c>
      <c r="O56" s="142"/>
      <c r="P56" s="132">
        <v>21.329292614318266</v>
      </c>
      <c r="Q56" s="134"/>
      <c r="R56" s="141">
        <v>135.49598023804185</v>
      </c>
      <c r="S56" s="141">
        <v>143.26973791973785</v>
      </c>
      <c r="T56" s="140">
        <v>113.93465268676275</v>
      </c>
      <c r="U56" s="133">
        <v>362.51</v>
      </c>
      <c r="V56" s="116">
        <v>46.11</v>
      </c>
    </row>
    <row r="57" spans="1:22" s="12" customFormat="1" ht="20" customHeight="1">
      <c r="A57" s="168">
        <v>2010</v>
      </c>
      <c r="B57" s="136" t="s">
        <v>517</v>
      </c>
      <c r="C57" s="113" t="s">
        <v>636</v>
      </c>
      <c r="D57" s="129">
        <v>77.209999999999994</v>
      </c>
      <c r="E57" s="135">
        <v>425.49292615467039</v>
      </c>
      <c r="F57" s="128">
        <v>5388.4472621853747</v>
      </c>
      <c r="G57" s="132">
        <v>75.06</v>
      </c>
      <c r="H57" s="127">
        <v>46.156086956521733</v>
      </c>
      <c r="I57" s="126">
        <v>13.476086956521739</v>
      </c>
      <c r="J57" s="127">
        <v>39.190645161290327</v>
      </c>
      <c r="K57" s="126">
        <v>12.882608695652175</v>
      </c>
      <c r="L57" s="163">
        <v>62.903404242837901</v>
      </c>
      <c r="M57" s="142">
        <v>6.3211898015698393</v>
      </c>
      <c r="N57" s="142">
        <v>23.268225770150917</v>
      </c>
      <c r="O57" s="142"/>
      <c r="P57" s="132">
        <v>21.346465957808054</v>
      </c>
      <c r="Q57" s="134"/>
      <c r="R57" s="141">
        <v>143.10535593981592</v>
      </c>
      <c r="S57" s="141">
        <v>150.97932022932017</v>
      </c>
      <c r="T57" s="140">
        <v>121.11585845347312</v>
      </c>
      <c r="U57" s="133">
        <v>386.52</v>
      </c>
      <c r="V57" s="116">
        <v>50.25</v>
      </c>
    </row>
    <row r="58" spans="1:22" s="12" customFormat="1" ht="20" customHeight="1">
      <c r="A58" s="168">
        <v>2010</v>
      </c>
      <c r="B58" s="136" t="s">
        <v>515</v>
      </c>
      <c r="C58" s="113" t="s">
        <v>635</v>
      </c>
      <c r="D58" s="129">
        <v>82.33</v>
      </c>
      <c r="E58" s="135">
        <v>470.95018431361171</v>
      </c>
      <c r="F58" s="128">
        <v>5378.349685053221</v>
      </c>
      <c r="G58" s="132"/>
      <c r="H58" s="127">
        <v>49.509500000000003</v>
      </c>
      <c r="I58" s="126">
        <v>14.8405</v>
      </c>
      <c r="J58" s="127">
        <v>40.042000000000002</v>
      </c>
      <c r="K58" s="126">
        <v>14.243999999999996</v>
      </c>
      <c r="L58" s="163">
        <v>66.549978401842992</v>
      </c>
      <c r="M58" s="142">
        <v>6.3372198686913173</v>
      </c>
      <c r="N58" s="142">
        <v>23.322888790754249</v>
      </c>
      <c r="O58" s="142"/>
      <c r="P58" s="132">
        <v>21.2777725838489</v>
      </c>
      <c r="Q58" s="134"/>
      <c r="R58" s="141">
        <v>145.19179766449591</v>
      </c>
      <c r="S58" s="141">
        <v>153.1637018837018</v>
      </c>
      <c r="T58" s="140">
        <v>124.43850589777193</v>
      </c>
      <c r="U58" s="133">
        <v>413.84</v>
      </c>
      <c r="V58" s="116">
        <v>53.56</v>
      </c>
    </row>
    <row r="59" spans="1:22" s="12" customFormat="1" ht="20" customHeight="1">
      <c r="A59" s="168">
        <v>2010</v>
      </c>
      <c r="B59" s="136" t="s">
        <v>513</v>
      </c>
      <c r="C59" s="113" t="s">
        <v>634</v>
      </c>
      <c r="D59" s="129">
        <v>74.48</v>
      </c>
      <c r="E59" s="135">
        <v>438.4338291555548</v>
      </c>
      <c r="F59" s="128">
        <v>5488.837968371734</v>
      </c>
      <c r="G59" s="109"/>
      <c r="H59" s="127">
        <v>52.39631578947369</v>
      </c>
      <c r="I59" s="126">
        <v>15.776842105263157</v>
      </c>
      <c r="J59" s="127">
        <v>41.174193548387102</v>
      </c>
      <c r="K59" s="126">
        <v>15.283157894736842</v>
      </c>
      <c r="L59" s="163">
        <v>67.622500213315092</v>
      </c>
      <c r="M59" s="142">
        <v>6.3372198686913173</v>
      </c>
      <c r="N59" s="142">
        <v>23.432214831960909</v>
      </c>
      <c r="O59" s="142"/>
      <c r="P59" s="132">
        <v>21.106039148951005</v>
      </c>
      <c r="Q59" s="134"/>
      <c r="R59" s="141">
        <v>144.94633393218061</v>
      </c>
      <c r="S59" s="141">
        <v>152.77822276822269</v>
      </c>
      <c r="T59" s="140">
        <v>125.08159895150719</v>
      </c>
      <c r="U59" s="133">
        <v>409.13</v>
      </c>
      <c r="V59" s="116">
        <v>54.31</v>
      </c>
    </row>
    <row r="60" spans="1:22" s="12" customFormat="1" ht="20" customHeight="1">
      <c r="A60" s="168">
        <v>2010</v>
      </c>
      <c r="B60" s="136" t="s">
        <v>511</v>
      </c>
      <c r="C60" s="113" t="s">
        <v>633</v>
      </c>
      <c r="D60" s="129">
        <v>72.95</v>
      </c>
      <c r="E60" s="135">
        <v>452.83381568513533</v>
      </c>
      <c r="F60" s="128">
        <v>5625.8186465044464</v>
      </c>
      <c r="G60" s="132">
        <v>86.34</v>
      </c>
      <c r="H60" s="127">
        <v>53.613636363636367</v>
      </c>
      <c r="I60" s="126">
        <v>15.828636363636361</v>
      </c>
      <c r="J60" s="127">
        <v>43.34533333333335</v>
      </c>
      <c r="K60" s="126">
        <v>15.33090909090909</v>
      </c>
      <c r="L60" s="163">
        <v>67.568874122741505</v>
      </c>
      <c r="M60" s="142">
        <v>6.3372198686913173</v>
      </c>
      <c r="N60" s="142">
        <v>23.432214831960909</v>
      </c>
      <c r="O60" s="142"/>
      <c r="P60" s="132">
        <v>21.106039148951005</v>
      </c>
      <c r="Q60" s="134"/>
      <c r="R60" s="141">
        <v>144.20994273523473</v>
      </c>
      <c r="S60" s="141">
        <v>152.00726453726449</v>
      </c>
      <c r="T60" s="140">
        <v>124.97441677588463</v>
      </c>
      <c r="U60" s="133">
        <v>400.86</v>
      </c>
      <c r="V60" s="116">
        <v>54.3</v>
      </c>
    </row>
    <row r="61" spans="1:22" s="12" customFormat="1" ht="20" customHeight="1">
      <c r="A61" s="168">
        <v>2010</v>
      </c>
      <c r="B61" s="136" t="s">
        <v>509</v>
      </c>
      <c r="C61" s="113" t="s">
        <v>632</v>
      </c>
      <c r="D61" s="129">
        <v>72.510000000000005</v>
      </c>
      <c r="E61" s="135">
        <v>448.06366835198719</v>
      </c>
      <c r="F61" s="128">
        <v>5816.5648373295571</v>
      </c>
      <c r="G61" s="132"/>
      <c r="H61" s="127">
        <v>50.94136363636364</v>
      </c>
      <c r="I61" s="126">
        <v>14.638636363636362</v>
      </c>
      <c r="J61" s="127">
        <v>45.830967741935481</v>
      </c>
      <c r="K61" s="126">
        <v>14.232272727272727</v>
      </c>
      <c r="L61" s="163">
        <v>65.262952228076514</v>
      </c>
      <c r="M61" s="142">
        <v>6.3372198686913173</v>
      </c>
      <c r="N61" s="142">
        <v>23.468656845696461</v>
      </c>
      <c r="O61" s="142"/>
      <c r="P61" s="132">
        <v>21.260599240359106</v>
      </c>
      <c r="Q61" s="134"/>
      <c r="R61" s="141">
        <v>142.00076914439708</v>
      </c>
      <c r="S61" s="141">
        <v>149.43740376740368</v>
      </c>
      <c r="T61" s="140">
        <v>122.61640891218872</v>
      </c>
      <c r="U61" s="133">
        <v>403.54</v>
      </c>
      <c r="V61" s="116">
        <v>52.39</v>
      </c>
    </row>
    <row r="62" spans="1:22" s="12" customFormat="1" ht="20" customHeight="1">
      <c r="A62" s="168">
        <v>2010</v>
      </c>
      <c r="B62" s="136" t="s">
        <v>507</v>
      </c>
      <c r="C62" s="113" t="s">
        <v>631</v>
      </c>
      <c r="D62" s="129">
        <v>74.150000000000006</v>
      </c>
      <c r="E62" s="135">
        <v>449.41734057846861</v>
      </c>
      <c r="F62" s="128">
        <v>5775.9865190004602</v>
      </c>
      <c r="G62" s="109"/>
      <c r="H62" s="127">
        <v>50.762727272727282</v>
      </c>
      <c r="I62" s="126">
        <v>15.041363636363638</v>
      </c>
      <c r="J62" s="127">
        <v>39.79774193548387</v>
      </c>
      <c r="K62" s="126">
        <v>14.60409090909091</v>
      </c>
      <c r="L62" s="163">
        <v>65.155700046929297</v>
      </c>
      <c r="M62" s="142">
        <v>6.3532499358127961</v>
      </c>
      <c r="N62" s="142">
        <v>23.541540873167566</v>
      </c>
      <c r="O62" s="142"/>
      <c r="P62" s="132">
        <v>21.260599240359106</v>
      </c>
      <c r="Q62" s="134"/>
      <c r="R62" s="141">
        <v>140.650718616663</v>
      </c>
      <c r="S62" s="141">
        <v>147.89548730548722</v>
      </c>
      <c r="T62" s="140">
        <v>121.54458715596328</v>
      </c>
      <c r="U62" s="133">
        <v>400.99</v>
      </c>
      <c r="V62" s="116">
        <v>51.33</v>
      </c>
    </row>
    <row r="63" spans="1:22" s="12" customFormat="1" ht="20" customHeight="1">
      <c r="A63" s="168">
        <v>2010</v>
      </c>
      <c r="B63" s="136" t="s">
        <v>505</v>
      </c>
      <c r="C63" s="113" t="s">
        <v>630</v>
      </c>
      <c r="D63" s="129">
        <v>74.63</v>
      </c>
      <c r="E63" s="135">
        <v>441.52972695098822</v>
      </c>
      <c r="F63" s="128">
        <v>5851.9982825861398</v>
      </c>
      <c r="G63" s="132">
        <v>87.97</v>
      </c>
      <c r="H63" s="127">
        <v>50.084545454545463</v>
      </c>
      <c r="I63" s="126">
        <v>15.703181818181816</v>
      </c>
      <c r="J63" s="127">
        <v>45.86033333333333</v>
      </c>
      <c r="K63" s="126">
        <v>15.310454545454542</v>
      </c>
      <c r="L63" s="163">
        <v>66.603604492416622</v>
      </c>
      <c r="M63" s="142">
        <v>6.3639366472271153</v>
      </c>
      <c r="N63" s="142">
        <v>23.541540873167566</v>
      </c>
      <c r="O63" s="142"/>
      <c r="P63" s="132">
        <v>21.260599240359106</v>
      </c>
      <c r="Q63" s="134"/>
      <c r="R63" s="141">
        <v>140.89618234897824</v>
      </c>
      <c r="S63" s="141">
        <v>147.89548730548722</v>
      </c>
      <c r="T63" s="140">
        <v>123.15231979030142</v>
      </c>
      <c r="U63" s="133">
        <v>397.06</v>
      </c>
      <c r="V63" s="116">
        <v>53.75</v>
      </c>
    </row>
    <row r="64" spans="1:22" s="12" customFormat="1" ht="20" customHeight="1">
      <c r="A64" s="168">
        <v>2010</v>
      </c>
      <c r="B64" s="136" t="s">
        <v>503</v>
      </c>
      <c r="C64" s="113" t="s">
        <v>629</v>
      </c>
      <c r="D64" s="129">
        <v>79.86</v>
      </c>
      <c r="E64" s="135">
        <v>450.77912988739433</v>
      </c>
      <c r="F64" s="128">
        <v>6177.6255693127223</v>
      </c>
      <c r="G64" s="132"/>
      <c r="H64" s="127">
        <v>48.463809523809516</v>
      </c>
      <c r="I64" s="126">
        <v>15.604761904761904</v>
      </c>
      <c r="J64" s="127">
        <v>50.301612903225802</v>
      </c>
      <c r="K64" s="126">
        <v>15.248095238095237</v>
      </c>
      <c r="L64" s="163">
        <v>66.657230582990223</v>
      </c>
      <c r="M64" s="142">
        <v>6.4280569157130305</v>
      </c>
      <c r="N64" s="142">
        <v>23.559761880035342</v>
      </c>
      <c r="O64" s="142"/>
      <c r="P64" s="132">
        <v>21.604066110154893</v>
      </c>
      <c r="Q64" s="134"/>
      <c r="R64" s="141">
        <v>140.77345048282064</v>
      </c>
      <c r="S64" s="141">
        <v>147.7669942669942</v>
      </c>
      <c r="T64" s="140">
        <v>124.4385058977719</v>
      </c>
      <c r="U64" s="133">
        <v>384.9</v>
      </c>
      <c r="V64" s="116">
        <v>52.76</v>
      </c>
    </row>
    <row r="65" spans="1:22" s="12" customFormat="1" ht="20" customHeight="1">
      <c r="A65" s="168">
        <v>2010</v>
      </c>
      <c r="B65" s="136" t="s">
        <v>501</v>
      </c>
      <c r="C65" s="113" t="s">
        <v>628</v>
      </c>
      <c r="D65" s="129">
        <v>82.83</v>
      </c>
      <c r="E65" s="135">
        <v>462.73962355530568</v>
      </c>
      <c r="F65" s="128">
        <v>6395.8546493676322</v>
      </c>
      <c r="G65" s="109"/>
      <c r="H65" s="127">
        <v>48.175000000000004</v>
      </c>
      <c r="I65" s="126">
        <v>15.082272727272727</v>
      </c>
      <c r="J65" s="127">
        <v>48.529333333333327</v>
      </c>
      <c r="K65" s="126">
        <v>14.767272727272724</v>
      </c>
      <c r="L65" s="163">
        <v>67.944256756756729</v>
      </c>
      <c r="M65" s="142">
        <v>6.4387436271273506</v>
      </c>
      <c r="N65" s="142">
        <v>23.577982886903122</v>
      </c>
      <c r="O65" s="142"/>
      <c r="P65" s="132">
        <v>21.758626201562997</v>
      </c>
      <c r="Q65" s="134"/>
      <c r="R65" s="141">
        <v>141.75530541208181</v>
      </c>
      <c r="S65" s="141">
        <v>148.92343161343152</v>
      </c>
      <c r="T65" s="140">
        <v>125.83187418086497</v>
      </c>
      <c r="U65" s="133">
        <v>399.89</v>
      </c>
      <c r="V65" s="116">
        <v>55.21</v>
      </c>
    </row>
    <row r="66" spans="1:22" s="12" customFormat="1" ht="20" customHeight="1">
      <c r="A66" s="168">
        <v>2010</v>
      </c>
      <c r="B66" s="136" t="s">
        <v>499</v>
      </c>
      <c r="C66" s="113" t="s">
        <v>627</v>
      </c>
      <c r="D66" s="129">
        <v>88.56</v>
      </c>
      <c r="E66" s="135">
        <v>506.54173455613073</v>
      </c>
      <c r="F66" s="128">
        <v>6393.8661650609592</v>
      </c>
      <c r="G66" s="132">
        <v>92.89</v>
      </c>
      <c r="H66" s="127">
        <v>50.750476190476192</v>
      </c>
      <c r="I66" s="126">
        <v>14.584761904761907</v>
      </c>
      <c r="J66" s="127">
        <v>55.546129032258058</v>
      </c>
      <c r="K66" s="126">
        <v>14.250952380952382</v>
      </c>
      <c r="L66" s="163">
        <v>71.644457006335429</v>
      </c>
      <c r="M66" s="142">
        <v>6.4494303385416698</v>
      </c>
      <c r="N66" s="142">
        <v>23.577982886903122</v>
      </c>
      <c r="O66" s="142"/>
      <c r="P66" s="132">
        <v>21.758626201562997</v>
      </c>
      <c r="Q66" s="134"/>
      <c r="R66" s="141">
        <v>147.64643498764886</v>
      </c>
      <c r="S66" s="141">
        <v>154.57712530712519</v>
      </c>
      <c r="T66" s="140">
        <v>131.29816513761466</v>
      </c>
      <c r="U66" s="133">
        <v>415.58</v>
      </c>
      <c r="V66" s="116">
        <v>57.35</v>
      </c>
    </row>
    <row r="67" spans="1:22" s="12" customFormat="1" ht="20" customHeight="1">
      <c r="A67" s="168">
        <v>2010</v>
      </c>
      <c r="B67" s="114" t="s">
        <v>497</v>
      </c>
      <c r="C67" s="113" t="s">
        <v>626</v>
      </c>
      <c r="D67" s="153">
        <v>77.375833333333333</v>
      </c>
      <c r="E67" s="167">
        <v>446.00222688339585</v>
      </c>
      <c r="F67" s="110">
        <v>5726.2083948425525</v>
      </c>
      <c r="G67" s="109">
        <v>85.33</v>
      </c>
      <c r="H67" s="108">
        <v>49.939121765629494</v>
      </c>
      <c r="I67" s="107">
        <v>14.826711981699971</v>
      </c>
      <c r="J67" s="108">
        <v>44.4626301843318</v>
      </c>
      <c r="K67" s="150">
        <v>14.332942850786386</v>
      </c>
      <c r="L67" s="166">
        <v>65.52214499918226</v>
      </c>
      <c r="M67" s="165">
        <v>6.3617102490157995</v>
      </c>
      <c r="N67" s="105">
        <v>23.418549076810077</v>
      </c>
      <c r="O67" s="165"/>
      <c r="P67" s="164">
        <v>21.383674868702599</v>
      </c>
      <c r="Q67" s="166"/>
      <c r="R67" s="165">
        <v>142.01099679991026</v>
      </c>
      <c r="S67" s="165">
        <v>149.51235803985799</v>
      </c>
      <c r="T67" s="164">
        <v>123.00047837483616</v>
      </c>
      <c r="U67" s="145">
        <v>395.50166666666672</v>
      </c>
      <c r="V67" s="144">
        <v>52.305000000000007</v>
      </c>
    </row>
    <row r="68" spans="1:22" ht="20" customHeight="1">
      <c r="A68" s="115">
        <v>2011</v>
      </c>
      <c r="B68" s="136" t="s">
        <v>521</v>
      </c>
      <c r="C68" s="113" t="s">
        <v>625</v>
      </c>
      <c r="D68" s="129">
        <v>92.83</v>
      </c>
      <c r="E68" s="135">
        <v>541.0565959950568</v>
      </c>
      <c r="F68" s="128">
        <v>6586.0830555314587</v>
      </c>
      <c r="G68" s="107"/>
      <c r="H68" s="127">
        <v>52.30952380952381</v>
      </c>
      <c r="I68" s="126">
        <v>14.982857142857148</v>
      </c>
      <c r="J68" s="127">
        <v>50.129999999999988</v>
      </c>
      <c r="K68" s="126">
        <v>14.223809523809523</v>
      </c>
      <c r="L68" s="163">
        <v>75.02290071247252</v>
      </c>
      <c r="M68" s="142">
        <v>6.5242373184419042</v>
      </c>
      <c r="N68" s="142">
        <v>24.744127326440832</v>
      </c>
      <c r="O68" s="142"/>
      <c r="P68" s="132">
        <v>21.999053010420042</v>
      </c>
      <c r="Q68" s="134"/>
      <c r="R68" s="141">
        <v>149.73287671232887</v>
      </c>
      <c r="S68" s="141">
        <v>156.24753480753469</v>
      </c>
      <c r="T68" s="140">
        <v>133.87053735255569</v>
      </c>
      <c r="U68" s="133">
        <v>434.11</v>
      </c>
      <c r="V68" s="116">
        <v>60.59</v>
      </c>
    </row>
    <row r="69" spans="1:22" ht="20" customHeight="1">
      <c r="A69" s="115">
        <v>2011</v>
      </c>
      <c r="B69" s="136" t="s">
        <v>519</v>
      </c>
      <c r="C69" s="113" t="s">
        <v>624</v>
      </c>
      <c r="D69" s="129">
        <v>100.29</v>
      </c>
      <c r="E69" s="135">
        <v>562.6354381094302</v>
      </c>
      <c r="F69" s="128">
        <v>6660.9496156746227</v>
      </c>
      <c r="G69" s="107"/>
      <c r="H69" s="127">
        <v>52.373000000000005</v>
      </c>
      <c r="I69" s="126">
        <v>15.528</v>
      </c>
      <c r="J69" s="127">
        <v>50.860714285714273</v>
      </c>
      <c r="K69" s="126">
        <v>14.616499999999998</v>
      </c>
      <c r="L69" s="163">
        <v>77.275196516563895</v>
      </c>
      <c r="M69" s="142">
        <v>6.5402673855633839</v>
      </c>
      <c r="N69" s="142">
        <v>24.871674374515269</v>
      </c>
      <c r="O69" s="142"/>
      <c r="P69" s="132">
        <v>22.153613101828149</v>
      </c>
      <c r="Q69" s="134"/>
      <c r="R69" s="141">
        <v>148.26009431843713</v>
      </c>
      <c r="S69" s="141">
        <v>153.93466011466001</v>
      </c>
      <c r="T69" s="140">
        <v>137.51473132372215</v>
      </c>
      <c r="U69" s="133">
        <v>465.41</v>
      </c>
      <c r="V69" s="116">
        <v>62.22</v>
      </c>
    </row>
    <row r="70" spans="1:22" s="12" customFormat="1" ht="20" customHeight="1">
      <c r="A70" s="115">
        <v>2011</v>
      </c>
      <c r="B70" s="136" t="s">
        <v>517</v>
      </c>
      <c r="C70" s="113" t="s">
        <v>623</v>
      </c>
      <c r="D70" s="129">
        <v>109.84</v>
      </c>
      <c r="E70" s="135">
        <v>607.85831306347859</v>
      </c>
      <c r="F70" s="128">
        <v>6736.1824129776887</v>
      </c>
      <c r="G70" s="121">
        <v>105.3</v>
      </c>
      <c r="H70" s="127">
        <v>56.142173913043457</v>
      </c>
      <c r="I70" s="126">
        <v>17.190000000000001</v>
      </c>
      <c r="J70" s="127">
        <v>54.469354838709677</v>
      </c>
      <c r="K70" s="126">
        <v>15.758695652173911</v>
      </c>
      <c r="L70" s="163">
        <v>83.549449113675621</v>
      </c>
      <c r="M70" s="142">
        <v>6.5402673855633839</v>
      </c>
      <c r="N70" s="142">
        <v>24.981000415721923</v>
      </c>
      <c r="O70" s="142"/>
      <c r="P70" s="132">
        <v>22.17078644531794</v>
      </c>
      <c r="Q70" s="134"/>
      <c r="R70" s="141">
        <v>156.11493375252653</v>
      </c>
      <c r="S70" s="141">
        <v>160.616298116298</v>
      </c>
      <c r="T70" s="140">
        <v>144.37439056356484</v>
      </c>
      <c r="U70" s="133">
        <v>529.17999999999995</v>
      </c>
      <c r="V70" s="116">
        <v>67.89</v>
      </c>
    </row>
    <row r="71" spans="1:22" s="12" customFormat="1" ht="20" customHeight="1">
      <c r="A71" s="115">
        <v>2011</v>
      </c>
      <c r="B71" s="136" t="s">
        <v>515</v>
      </c>
      <c r="C71" s="113" t="s">
        <v>622</v>
      </c>
      <c r="D71" s="129">
        <v>118.09</v>
      </c>
      <c r="E71" s="135">
        <v>626.60834311028043</v>
      </c>
      <c r="F71" s="128">
        <v>6938.9247700344758</v>
      </c>
      <c r="G71" s="109"/>
      <c r="H71" s="127">
        <v>59.086842105263152</v>
      </c>
      <c r="I71" s="126">
        <v>17.812105263157893</v>
      </c>
      <c r="J71" s="127">
        <v>51.580000000000005</v>
      </c>
      <c r="K71" s="126">
        <v>16.306315789473683</v>
      </c>
      <c r="L71" s="163">
        <v>84.30021438170607</v>
      </c>
      <c r="M71" s="142">
        <v>6.5562974526848627</v>
      </c>
      <c r="N71" s="142">
        <v>25.053884443193038</v>
      </c>
      <c r="O71" s="142"/>
      <c r="P71" s="132">
        <v>22.359693223705623</v>
      </c>
      <c r="Q71" s="134"/>
      <c r="R71" s="141">
        <v>160.65601280035946</v>
      </c>
      <c r="S71" s="141">
        <v>164.72807534807521</v>
      </c>
      <c r="T71" s="140">
        <v>146.62521625163825</v>
      </c>
      <c r="U71" s="133">
        <v>541.49</v>
      </c>
      <c r="V71" s="116">
        <v>67.930000000000007</v>
      </c>
    </row>
    <row r="72" spans="1:22" s="12" customFormat="1" ht="20" customHeight="1">
      <c r="A72" s="115">
        <v>2011</v>
      </c>
      <c r="B72" s="136" t="s">
        <v>513</v>
      </c>
      <c r="C72" s="113" t="s">
        <v>621</v>
      </c>
      <c r="D72" s="129">
        <v>109.94</v>
      </c>
      <c r="E72" s="135">
        <v>593.74599609492634</v>
      </c>
      <c r="F72" s="128">
        <v>7027.209871642186</v>
      </c>
      <c r="G72" s="109"/>
      <c r="H72" s="127">
        <v>58.971818181818186</v>
      </c>
      <c r="I72" s="126">
        <v>17.578636363636363</v>
      </c>
      <c r="J72" s="127">
        <v>56.831935483870964</v>
      </c>
      <c r="K72" s="126">
        <v>16.396363636363642</v>
      </c>
      <c r="L72" s="163">
        <v>79.366614048934466</v>
      </c>
      <c r="M72" s="142">
        <v>6.5723275198063407</v>
      </c>
      <c r="N72" s="142">
        <v>25.144989477531915</v>
      </c>
      <c r="O72" s="142"/>
      <c r="P72" s="132">
        <v>22.411213254174989</v>
      </c>
      <c r="Q72" s="134"/>
      <c r="R72" s="141">
        <v>161.14694026499001</v>
      </c>
      <c r="S72" s="141">
        <v>164.9850614250613</v>
      </c>
      <c r="T72" s="140">
        <v>141.58765399737871</v>
      </c>
      <c r="U72" s="133">
        <v>503.75</v>
      </c>
      <c r="V72" s="116">
        <v>63.53</v>
      </c>
    </row>
    <row r="73" spans="1:22" s="12" customFormat="1" ht="20" customHeight="1">
      <c r="A73" s="115">
        <v>2011</v>
      </c>
      <c r="B73" s="136" t="s">
        <v>511</v>
      </c>
      <c r="C73" s="113" t="s">
        <v>620</v>
      </c>
      <c r="D73" s="129">
        <v>109.04</v>
      </c>
      <c r="E73" s="135">
        <v>589.16564106179146</v>
      </c>
      <c r="F73" s="128">
        <v>6968.0189689697463</v>
      </c>
      <c r="G73" s="132">
        <v>105.22</v>
      </c>
      <c r="H73" s="127">
        <v>58.557500000000005</v>
      </c>
      <c r="I73" s="126">
        <v>15.894</v>
      </c>
      <c r="J73" s="127">
        <v>52.296000000000006</v>
      </c>
      <c r="K73" s="126">
        <v>15.019</v>
      </c>
      <c r="L73" s="163">
        <v>80.38550976983295</v>
      </c>
      <c r="M73" s="142">
        <v>6.5723275198063407</v>
      </c>
      <c r="N73" s="142">
        <v>25.144989477531915</v>
      </c>
      <c r="O73" s="142"/>
      <c r="P73" s="132">
        <v>22.514253315113724</v>
      </c>
      <c r="Q73" s="134"/>
      <c r="R73" s="141">
        <v>156.85132494947237</v>
      </c>
      <c r="S73" s="141">
        <v>160.23081900081888</v>
      </c>
      <c r="T73" s="140">
        <v>142.98102228047179</v>
      </c>
      <c r="U73" s="133">
        <v>522.45000000000005</v>
      </c>
      <c r="V73" s="116">
        <v>66.19</v>
      </c>
    </row>
    <row r="74" spans="1:22" s="12" customFormat="1" ht="20" customHeight="1">
      <c r="A74" s="115">
        <v>2011</v>
      </c>
      <c r="B74" s="136" t="s">
        <v>509</v>
      </c>
      <c r="C74" s="113" t="s">
        <v>619</v>
      </c>
      <c r="D74" s="129">
        <v>111.62</v>
      </c>
      <c r="E74" s="135">
        <v>601.06224087981639</v>
      </c>
      <c r="F74" s="128">
        <v>7120.3576696604996</v>
      </c>
      <c r="G74" s="109"/>
      <c r="H74" s="127">
        <v>57.477142857142859</v>
      </c>
      <c r="I74" s="126">
        <v>13.334285714285713</v>
      </c>
      <c r="J74" s="127">
        <v>46.398387096774186</v>
      </c>
      <c r="K74" s="126">
        <v>12.529047619047621</v>
      </c>
      <c r="L74" s="163">
        <v>81.940666396467478</v>
      </c>
      <c r="M74" s="142">
        <v>6.6150743654636175</v>
      </c>
      <c r="N74" s="142">
        <v>25.144989477531915</v>
      </c>
      <c r="O74" s="142"/>
      <c r="P74" s="132">
        <v>22.943586902358454</v>
      </c>
      <c r="Q74" s="134"/>
      <c r="R74" s="141">
        <v>158.07864361104885</v>
      </c>
      <c r="S74" s="141">
        <v>161.64424242424229</v>
      </c>
      <c r="T74" s="140">
        <v>142.98102228047179</v>
      </c>
      <c r="U74" s="133">
        <v>537.21</v>
      </c>
      <c r="V74" s="116">
        <v>67.41</v>
      </c>
    </row>
    <row r="75" spans="1:22" s="12" customFormat="1" ht="20" customHeight="1">
      <c r="A75" s="115">
        <v>2011</v>
      </c>
      <c r="B75" s="136" t="s">
        <v>507</v>
      </c>
      <c r="C75" s="113" t="s">
        <v>618</v>
      </c>
      <c r="D75" s="129">
        <v>106.32</v>
      </c>
      <c r="E75" s="135">
        <v>581.79564222496219</v>
      </c>
      <c r="F75" s="128">
        <v>7171.0812985558532</v>
      </c>
      <c r="G75" s="109"/>
      <c r="H75" s="127">
        <v>57.27000000000001</v>
      </c>
      <c r="I75" s="126">
        <v>12.865217391304347</v>
      </c>
      <c r="J75" s="127">
        <v>48.572903225806449</v>
      </c>
      <c r="K75" s="126">
        <v>12.129565217391304</v>
      </c>
      <c r="L75" s="163">
        <v>79.581118411228886</v>
      </c>
      <c r="M75" s="142">
        <v>6.6471344997065769</v>
      </c>
      <c r="N75" s="142">
        <v>25.163210484399691</v>
      </c>
      <c r="O75" s="142"/>
      <c r="P75" s="132">
        <v>23.029453619807398</v>
      </c>
      <c r="Q75" s="134"/>
      <c r="R75" s="141">
        <v>155.13307882326532</v>
      </c>
      <c r="S75" s="141">
        <v>159.20287469287456</v>
      </c>
      <c r="T75" s="140">
        <v>139.87273918741803</v>
      </c>
      <c r="U75" s="133">
        <v>495.59</v>
      </c>
      <c r="V75" s="116">
        <v>64.28</v>
      </c>
    </row>
    <row r="76" spans="1:22" s="12" customFormat="1" ht="20" customHeight="1">
      <c r="A76" s="115">
        <v>2011</v>
      </c>
      <c r="B76" s="136" t="s">
        <v>505</v>
      </c>
      <c r="C76" s="113" t="s">
        <v>617</v>
      </c>
      <c r="D76" s="129">
        <v>107.61</v>
      </c>
      <c r="E76" s="135">
        <v>593.73029586751295</v>
      </c>
      <c r="F76" s="128">
        <v>6928.2656641362109</v>
      </c>
      <c r="G76" s="132">
        <v>106.22</v>
      </c>
      <c r="H76" s="127">
        <v>57.556363636363649</v>
      </c>
      <c r="I76" s="126">
        <v>12.304545454545456</v>
      </c>
      <c r="J76" s="127">
        <v>52.642666666666663</v>
      </c>
      <c r="K76" s="126">
        <v>11.661818181818184</v>
      </c>
      <c r="L76" s="163">
        <v>82.423301211629905</v>
      </c>
      <c r="M76" s="142">
        <v>6.7059114124853325</v>
      </c>
      <c r="N76" s="142">
        <v>25.163210484399691</v>
      </c>
      <c r="O76" s="142"/>
      <c r="P76" s="132">
        <v>23.080973650276768</v>
      </c>
      <c r="Q76" s="134"/>
      <c r="R76" s="141">
        <v>159.42869413878296</v>
      </c>
      <c r="S76" s="141">
        <v>163.70013104013086</v>
      </c>
      <c r="T76" s="140">
        <v>144.05284403669719</v>
      </c>
      <c r="U76" s="133">
        <v>521.4</v>
      </c>
      <c r="V76" s="116">
        <v>67.010000000000005</v>
      </c>
    </row>
    <row r="77" spans="1:22" s="12" customFormat="1" ht="20" customHeight="1">
      <c r="A77" s="115">
        <v>2011</v>
      </c>
      <c r="B77" s="136" t="s">
        <v>503</v>
      </c>
      <c r="C77" s="113" t="s">
        <v>616</v>
      </c>
      <c r="D77" s="129">
        <v>106.29</v>
      </c>
      <c r="E77" s="135">
        <v>600.17449382983693</v>
      </c>
      <c r="F77" s="128">
        <v>7366.1841397902208</v>
      </c>
      <c r="G77" s="109"/>
      <c r="H77" s="127">
        <v>55.453499999999998</v>
      </c>
      <c r="I77" s="126">
        <v>10.853499999999999</v>
      </c>
      <c r="J77" s="127">
        <v>51.653870967741938</v>
      </c>
      <c r="K77" s="126">
        <v>10.291</v>
      </c>
      <c r="L77" s="163">
        <v>83.603075204249222</v>
      </c>
      <c r="M77" s="142">
        <v>6.8501820165786418</v>
      </c>
      <c r="N77" s="142">
        <v>25.163210484399691</v>
      </c>
      <c r="O77" s="142"/>
      <c r="P77" s="132">
        <v>23.733560702888759</v>
      </c>
      <c r="Q77" s="134"/>
      <c r="R77" s="141">
        <v>157.21952054794534</v>
      </c>
      <c r="S77" s="141">
        <v>162.02972153972132</v>
      </c>
      <c r="T77" s="140">
        <v>145.01748361730012</v>
      </c>
      <c r="U77" s="133">
        <v>525.42999999999995</v>
      </c>
      <c r="V77" s="116">
        <v>70.33</v>
      </c>
    </row>
    <row r="78" spans="1:22" s="12" customFormat="1" ht="20" customHeight="1">
      <c r="A78" s="115">
        <v>2011</v>
      </c>
      <c r="B78" s="136" t="s">
        <v>501</v>
      </c>
      <c r="C78" s="113" t="s">
        <v>615</v>
      </c>
      <c r="D78" s="129">
        <v>110.08</v>
      </c>
      <c r="E78" s="135">
        <v>604.82487162881534</v>
      </c>
      <c r="F78" s="128">
        <v>8077.5239654411625</v>
      </c>
      <c r="G78" s="109"/>
      <c r="H78" s="127">
        <v>54.604999999999997</v>
      </c>
      <c r="I78" s="126">
        <v>9.70409090909091</v>
      </c>
      <c r="J78" s="127">
        <v>55.358000000000018</v>
      </c>
      <c r="K78" s="126">
        <v>9.2086363636363657</v>
      </c>
      <c r="L78" s="163">
        <v>87.303275453827908</v>
      </c>
      <c r="M78" s="142">
        <v>6.8715554394072811</v>
      </c>
      <c r="N78" s="142">
        <v>25.163210484399691</v>
      </c>
      <c r="O78" s="142"/>
      <c r="P78" s="132">
        <v>23.870947450807076</v>
      </c>
      <c r="Q78" s="134"/>
      <c r="R78" s="141">
        <v>155.74673815405359</v>
      </c>
      <c r="S78" s="141">
        <v>160.48780507780489</v>
      </c>
      <c r="T78" s="140">
        <v>147.375491480996</v>
      </c>
      <c r="U78" s="133">
        <v>541.99</v>
      </c>
      <c r="V78" s="116">
        <v>72.55</v>
      </c>
    </row>
    <row r="79" spans="1:22" s="12" customFormat="1" ht="20" customHeight="1">
      <c r="A79" s="115">
        <v>2011</v>
      </c>
      <c r="B79" s="136" t="s">
        <v>499</v>
      </c>
      <c r="C79" s="113" t="s">
        <v>614</v>
      </c>
      <c r="D79" s="129">
        <v>107.34</v>
      </c>
      <c r="E79" s="135">
        <v>611.16999999999996</v>
      </c>
      <c r="F79" s="128">
        <v>8231.1078395288932</v>
      </c>
      <c r="G79" s="132">
        <v>110.44</v>
      </c>
      <c r="H79" s="127">
        <v>52.283684210526317</v>
      </c>
      <c r="I79" s="126">
        <v>7.8114285714285696</v>
      </c>
      <c r="J79" s="127">
        <v>42.897741935483879</v>
      </c>
      <c r="K79" s="126">
        <v>7.404285714285713</v>
      </c>
      <c r="L79" s="163">
        <v>84.67559701572128</v>
      </c>
      <c r="M79" s="142">
        <v>6.8929288622359186</v>
      </c>
      <c r="N79" s="142">
        <v>25.163210484399691</v>
      </c>
      <c r="O79" s="142"/>
      <c r="P79" s="132">
        <v>23.88812079429686</v>
      </c>
      <c r="Q79" s="134"/>
      <c r="R79" s="141">
        <v>153.53756456321594</v>
      </c>
      <c r="S79" s="141">
        <v>158.30342342342328</v>
      </c>
      <c r="T79" s="140">
        <v>143.83847968545209</v>
      </c>
      <c r="U79" s="133">
        <v>534.14</v>
      </c>
      <c r="V79" s="116">
        <v>68.22</v>
      </c>
    </row>
    <row r="80" spans="1:22" s="12" customFormat="1" ht="20" customHeight="1">
      <c r="A80" s="115">
        <v>2011</v>
      </c>
      <c r="B80" s="114" t="s">
        <v>497</v>
      </c>
      <c r="C80" s="113" t="s">
        <v>613</v>
      </c>
      <c r="D80" s="153">
        <v>107.44083333333333</v>
      </c>
      <c r="E80" s="152">
        <v>592.68264530086196</v>
      </c>
      <c r="F80" s="110">
        <v>7133.2551844645031</v>
      </c>
      <c r="G80" s="109">
        <v>106.795</v>
      </c>
      <c r="H80" s="108">
        <v>56.007212392806785</v>
      </c>
      <c r="I80" s="107">
        <v>13.821555567525534</v>
      </c>
      <c r="J80" s="108">
        <v>51.140964541730675</v>
      </c>
      <c r="K80" s="150">
        <v>12.962086474833329</v>
      </c>
      <c r="L80" s="162">
        <v>81.618909853025855</v>
      </c>
      <c r="M80" s="148">
        <v>6.6573759314786329</v>
      </c>
      <c r="N80" s="148">
        <v>25.075142284538771</v>
      </c>
      <c r="O80" s="148"/>
      <c r="P80" s="109">
        <v>22.846271289249646</v>
      </c>
      <c r="Q80" s="147"/>
      <c r="R80" s="161">
        <v>155.99220188636886</v>
      </c>
      <c r="S80" s="161">
        <v>160.50922058422043</v>
      </c>
      <c r="T80" s="160">
        <v>142.5076343381389</v>
      </c>
      <c r="U80" s="145">
        <v>512.67916666666667</v>
      </c>
      <c r="V80" s="144">
        <v>66.512500000000003</v>
      </c>
    </row>
    <row r="81" spans="1:22" ht="20" customHeight="1">
      <c r="A81" s="115">
        <v>2012</v>
      </c>
      <c r="B81" s="136" t="s">
        <v>521</v>
      </c>
      <c r="C81" s="113" t="s">
        <v>612</v>
      </c>
      <c r="D81" s="129">
        <v>111.76</v>
      </c>
      <c r="E81" s="135">
        <v>633.70894305735339</v>
      </c>
      <c r="F81" s="128">
        <v>8259.9452039317584</v>
      </c>
      <c r="G81" s="107"/>
      <c r="H81" s="127">
        <v>51.661818181818177</v>
      </c>
      <c r="I81" s="126">
        <v>7.748636363636364</v>
      </c>
      <c r="J81" s="127">
        <v>42.04774193548387</v>
      </c>
      <c r="K81" s="126">
        <v>6.8931818181818167</v>
      </c>
      <c r="L81" s="163">
        <v>87.946788540711154</v>
      </c>
      <c r="M81" s="142">
        <v>6.9677358421361539</v>
      </c>
      <c r="N81" s="142">
        <v>25.436525587416341</v>
      </c>
      <c r="O81" s="142"/>
      <c r="P81" s="132">
        <v>24.265934351072225</v>
      </c>
      <c r="Q81" s="134"/>
      <c r="R81" s="141">
        <v>158.20137547720651</v>
      </c>
      <c r="S81" s="141">
        <v>160.89856151233181</v>
      </c>
      <c r="T81" s="140">
        <v>145.63513960804778</v>
      </c>
      <c r="U81" s="133">
        <v>580.4</v>
      </c>
      <c r="V81" s="116">
        <v>72.3</v>
      </c>
    </row>
    <row r="82" spans="1:22" ht="20" customHeight="1">
      <c r="A82" s="115">
        <v>2012</v>
      </c>
      <c r="B82" s="136" t="s">
        <v>519</v>
      </c>
      <c r="C82" s="113" t="s">
        <v>611</v>
      </c>
      <c r="D82" s="129">
        <v>117.48</v>
      </c>
      <c r="E82" s="135">
        <v>676.5090238774535</v>
      </c>
      <c r="F82" s="128">
        <v>8093.2795267604952</v>
      </c>
      <c r="G82" s="107"/>
      <c r="H82" s="127">
        <v>52.661904761904765</v>
      </c>
      <c r="I82" s="126">
        <v>9.428571428571427</v>
      </c>
      <c r="J82" s="127">
        <v>54.924482758620677</v>
      </c>
      <c r="K82" s="126">
        <v>8.4700000000000024</v>
      </c>
      <c r="L82" s="163">
        <v>90.949849612832992</v>
      </c>
      <c r="M82" s="142">
        <v>6.9944526206719519</v>
      </c>
      <c r="N82" s="142">
        <v>25.491188608019677</v>
      </c>
      <c r="O82" s="142"/>
      <c r="P82" s="132">
        <v>24.403321098990535</v>
      </c>
      <c r="Q82" s="134"/>
      <c r="R82" s="141">
        <v>162.12879519425118</v>
      </c>
      <c r="S82" s="141">
        <v>164.8353061112918</v>
      </c>
      <c r="T82" s="140">
        <v>148.19763473311608</v>
      </c>
      <c r="U82" s="133">
        <v>589.09</v>
      </c>
      <c r="V82" s="116">
        <v>74.930000000000007</v>
      </c>
    </row>
    <row r="83" spans="1:22" ht="20" customHeight="1">
      <c r="A83" s="115">
        <v>2012</v>
      </c>
      <c r="B83" s="136" t="s">
        <v>517</v>
      </c>
      <c r="C83" s="113" t="s">
        <v>610</v>
      </c>
      <c r="D83" s="129">
        <v>122.97</v>
      </c>
      <c r="E83" s="135">
        <v>693.79821729548598</v>
      </c>
      <c r="F83" s="128">
        <v>8231.3117932432069</v>
      </c>
      <c r="G83" s="132">
        <v>100.21</v>
      </c>
      <c r="H83" s="127">
        <v>52.322272727272725</v>
      </c>
      <c r="I83" s="126">
        <v>8.4122727272727271</v>
      </c>
      <c r="J83" s="127">
        <v>41.129354838709659</v>
      </c>
      <c r="K83" s="126">
        <v>7.6181818181818191</v>
      </c>
      <c r="L83" s="163">
        <v>90.735345250538586</v>
      </c>
      <c r="M83" s="142">
        <v>6.9997959763791116</v>
      </c>
      <c r="N83" s="142">
        <v>25.600514649226337</v>
      </c>
      <c r="O83" s="142"/>
      <c r="P83" s="132">
        <v>24.437667785970117</v>
      </c>
      <c r="Q83" s="134"/>
      <c r="R83" s="141">
        <v>168.75631596676411</v>
      </c>
      <c r="S83" s="141">
        <v>171.18489417413045</v>
      </c>
      <c r="T83" s="140">
        <v>153.10908372283029</v>
      </c>
      <c r="U83" s="133">
        <v>618.89</v>
      </c>
      <c r="V83" s="116">
        <v>75.34</v>
      </c>
    </row>
    <row r="84" spans="1:22" ht="20" customHeight="1">
      <c r="A84" s="115">
        <v>2012</v>
      </c>
      <c r="B84" s="136" t="s">
        <v>515</v>
      </c>
      <c r="C84" s="113" t="s">
        <v>609</v>
      </c>
      <c r="D84" s="129">
        <v>118.18</v>
      </c>
      <c r="E84" s="135">
        <v>679.46527586397326</v>
      </c>
      <c r="F84" s="128">
        <v>8289.2027987173551</v>
      </c>
      <c r="G84" s="109"/>
      <c r="H84" s="127">
        <v>51.027368421052635</v>
      </c>
      <c r="I84" s="126">
        <v>7.5468421052631589</v>
      </c>
      <c r="J84" s="127">
        <v>43.565000000000005</v>
      </c>
      <c r="K84" s="126">
        <v>6.9510526315789471</v>
      </c>
      <c r="L84" s="163">
        <v>89.019310352183254</v>
      </c>
      <c r="M84" s="142">
        <v>7.0051393320862712</v>
      </c>
      <c r="N84" s="142">
        <v>25.691619683565225</v>
      </c>
      <c r="O84" s="142"/>
      <c r="P84" s="132">
        <v>24.626574564357792</v>
      </c>
      <c r="Q84" s="134"/>
      <c r="R84" s="141">
        <v>171.70188075454763</v>
      </c>
      <c r="S84" s="141">
        <v>174.35968820554979</v>
      </c>
      <c r="T84" s="140">
        <v>152.57523057177443</v>
      </c>
      <c r="U84" s="133">
        <v>606.88</v>
      </c>
      <c r="V84" s="116">
        <v>73.3</v>
      </c>
    </row>
    <row r="85" spans="1:22" ht="20" customHeight="1">
      <c r="A85" s="115">
        <v>2012</v>
      </c>
      <c r="B85" s="136" t="s">
        <v>513</v>
      </c>
      <c r="C85" s="113" t="s">
        <v>608</v>
      </c>
      <c r="D85" s="129">
        <v>108.07</v>
      </c>
      <c r="E85" s="135">
        <v>640.92658890171856</v>
      </c>
      <c r="F85" s="128">
        <v>8265.6134344175443</v>
      </c>
      <c r="G85" s="109"/>
      <c r="H85" s="127">
        <v>49.230000000000004</v>
      </c>
      <c r="I85" s="126">
        <v>7.1754999999999995</v>
      </c>
      <c r="J85" s="127">
        <v>38.849999999999994</v>
      </c>
      <c r="K85" s="126">
        <v>6.6560000000000006</v>
      </c>
      <c r="L85" s="163">
        <v>86.552510185797459</v>
      </c>
      <c r="M85" s="142">
        <v>7.0104826877934308</v>
      </c>
      <c r="N85" s="142">
        <v>25.709840690433001</v>
      </c>
      <c r="O85" s="142"/>
      <c r="P85" s="132">
        <v>24.678094594827151</v>
      </c>
      <c r="Q85" s="134"/>
      <c r="R85" s="141">
        <v>165.81075117898058</v>
      </c>
      <c r="S85" s="141">
        <v>168.77205071025173</v>
      </c>
      <c r="T85" s="140">
        <v>147.77055221227138</v>
      </c>
      <c r="U85" s="133">
        <v>572.32000000000005</v>
      </c>
      <c r="V85" s="116">
        <v>70.53</v>
      </c>
    </row>
    <row r="86" spans="1:22" ht="20" customHeight="1">
      <c r="A86" s="115">
        <v>2012</v>
      </c>
      <c r="B86" s="136" t="s">
        <v>511</v>
      </c>
      <c r="C86" s="113" t="s">
        <v>607</v>
      </c>
      <c r="D86" s="129">
        <v>93.98</v>
      </c>
      <c r="E86" s="135">
        <v>582.65299728983018</v>
      </c>
      <c r="F86" s="128">
        <v>7901.794771623765</v>
      </c>
      <c r="G86" s="132">
        <v>93.09</v>
      </c>
      <c r="H86" s="127">
        <v>48.179047619047623</v>
      </c>
      <c r="I86" s="126">
        <v>7.69</v>
      </c>
      <c r="J86" s="127">
        <v>38.808000000000007</v>
      </c>
      <c r="K86" s="126">
        <v>7.0995238095238093</v>
      </c>
      <c r="L86" s="163">
        <v>82.852309936218759</v>
      </c>
      <c r="M86" s="142">
        <v>7.0104826877934308</v>
      </c>
      <c r="N86" s="142">
        <v>25.782724717904109</v>
      </c>
      <c r="O86" s="142"/>
      <c r="P86" s="132">
        <v>24.781134655765893</v>
      </c>
      <c r="Q86" s="134"/>
      <c r="R86" s="141">
        <v>161.14694026499001</v>
      </c>
      <c r="S86" s="141">
        <v>164.32733906626467</v>
      </c>
      <c r="T86" s="140">
        <v>142.75233259234594</v>
      </c>
      <c r="U86" s="133">
        <v>524.19000000000005</v>
      </c>
      <c r="V86" s="116">
        <v>67.44</v>
      </c>
    </row>
    <row r="87" spans="1:22" ht="20" customHeight="1">
      <c r="A87" s="115">
        <v>2012</v>
      </c>
      <c r="B87" s="136" t="s">
        <v>509</v>
      </c>
      <c r="C87" s="113" t="s">
        <v>606</v>
      </c>
      <c r="D87" s="129">
        <v>99.55</v>
      </c>
      <c r="E87" s="135">
        <v>607.25123485161123</v>
      </c>
      <c r="F87" s="128">
        <v>7817.9261563372174</v>
      </c>
      <c r="G87" s="109"/>
      <c r="H87" s="127">
        <v>48.18272727272727</v>
      </c>
      <c r="I87" s="126">
        <v>7.9813636363636338</v>
      </c>
      <c r="J87" s="127">
        <v>41.02000000000001</v>
      </c>
      <c r="K87" s="126">
        <v>7.4459090909090913</v>
      </c>
      <c r="L87" s="163">
        <v>86.659762366944662</v>
      </c>
      <c r="M87" s="142">
        <v>7.0158260435005904</v>
      </c>
      <c r="N87" s="142">
        <v>25.819166731639665</v>
      </c>
      <c r="O87" s="142"/>
      <c r="P87" s="132">
        <v>24.918521403684199</v>
      </c>
      <c r="Q87" s="134"/>
      <c r="R87" s="141">
        <v>163.11065012351236</v>
      </c>
      <c r="S87" s="141">
        <v>166.23221548511628</v>
      </c>
      <c r="T87" s="140">
        <v>144.78097456635837</v>
      </c>
      <c r="U87" s="133">
        <v>549.42999999999995</v>
      </c>
      <c r="V87" s="116">
        <v>71.34</v>
      </c>
    </row>
    <row r="88" spans="1:22" ht="20" customHeight="1">
      <c r="A88" s="115">
        <v>2012</v>
      </c>
      <c r="B88" s="136" t="s">
        <v>507</v>
      </c>
      <c r="C88" s="113" t="s">
        <v>605</v>
      </c>
      <c r="D88" s="129">
        <v>109.52</v>
      </c>
      <c r="E88" s="135">
        <v>666.30909883332788</v>
      </c>
      <c r="F88" s="128">
        <v>8021.7569967566969</v>
      </c>
      <c r="G88" s="109"/>
      <c r="H88" s="127">
        <v>49.324782608695642</v>
      </c>
      <c r="I88" s="126">
        <v>8.036086956521741</v>
      </c>
      <c r="J88" s="127">
        <v>44.898064516129033</v>
      </c>
      <c r="K88" s="126">
        <v>7.5521739130434762</v>
      </c>
      <c r="L88" s="163">
        <v>90.359962616523362</v>
      </c>
      <c r="M88" s="142">
        <v>7.0371994663292279</v>
      </c>
      <c r="N88" s="142">
        <v>25.892050759110774</v>
      </c>
      <c r="O88" s="142"/>
      <c r="P88" s="132">
        <v>24.952868090663781</v>
      </c>
      <c r="Q88" s="134"/>
      <c r="R88" s="141">
        <v>169.98363462834055</v>
      </c>
      <c r="S88" s="141">
        <v>172.70879530921175</v>
      </c>
      <c r="T88" s="140">
        <v>151.72106553008499</v>
      </c>
      <c r="U88" s="133">
        <v>602.39</v>
      </c>
      <c r="V88" s="116">
        <v>75.47</v>
      </c>
    </row>
    <row r="89" spans="1:22" ht="20" customHeight="1">
      <c r="A89" s="115">
        <v>2012</v>
      </c>
      <c r="B89" s="136" t="s">
        <v>505</v>
      </c>
      <c r="C89" s="113" t="s">
        <v>604</v>
      </c>
      <c r="D89" s="129">
        <v>110.67</v>
      </c>
      <c r="E89" s="135">
        <v>660.02784296292384</v>
      </c>
      <c r="F89" s="128">
        <v>7910.3358194828306</v>
      </c>
      <c r="G89" s="132">
        <v>92.01</v>
      </c>
      <c r="H89" s="127">
        <v>48.405499999999996</v>
      </c>
      <c r="I89" s="126">
        <v>8.1780000000000008</v>
      </c>
      <c r="J89" s="127">
        <v>44.671666666666674</v>
      </c>
      <c r="K89" s="126">
        <v>7.733500000000002</v>
      </c>
      <c r="L89" s="163">
        <v>91.003475703406593</v>
      </c>
      <c r="M89" s="142">
        <v>7.0639162448650259</v>
      </c>
      <c r="N89" s="142">
        <v>25.91027176597855</v>
      </c>
      <c r="O89" s="142"/>
      <c r="P89" s="132">
        <v>25.00438812113315</v>
      </c>
      <c r="Q89" s="134"/>
      <c r="R89" s="141">
        <v>174.27924994385822</v>
      </c>
      <c r="S89" s="141">
        <v>176.77253166942847</v>
      </c>
      <c r="T89" s="140">
        <v>154.39033128536445</v>
      </c>
      <c r="U89" s="133">
        <v>595.61</v>
      </c>
      <c r="V89" s="116">
        <v>74.52</v>
      </c>
    </row>
    <row r="90" spans="1:22" ht="20" customHeight="1">
      <c r="A90" s="115">
        <v>2012</v>
      </c>
      <c r="B90" s="136" t="s">
        <v>503</v>
      </c>
      <c r="C90" s="113" t="s">
        <v>603</v>
      </c>
      <c r="D90" s="129">
        <v>108.36</v>
      </c>
      <c r="E90" s="135">
        <v>637.01078562304895</v>
      </c>
      <c r="F90" s="128">
        <v>7873.7692131551084</v>
      </c>
      <c r="G90" s="109"/>
      <c r="H90" s="127">
        <v>47.361818181818172</v>
      </c>
      <c r="I90" s="126">
        <v>8.2495454545454532</v>
      </c>
      <c r="J90" s="127">
        <v>43.931290322580651</v>
      </c>
      <c r="K90" s="126">
        <v>7.8650000000000011</v>
      </c>
      <c r="L90" s="163">
        <v>93.041267145203562</v>
      </c>
      <c r="M90" s="142">
        <v>7.0692596005721864</v>
      </c>
      <c r="N90" s="142">
        <v>25.928492772846329</v>
      </c>
      <c r="O90" s="142"/>
      <c r="P90" s="132">
        <v>25.279161616969777</v>
      </c>
      <c r="Q90" s="134"/>
      <c r="R90" s="141">
        <v>166.42441050976885</v>
      </c>
      <c r="S90" s="141">
        <v>169.28001775527886</v>
      </c>
      <c r="T90" s="140">
        <v>150.76012985818437</v>
      </c>
      <c r="U90" s="133">
        <v>544.92999999999995</v>
      </c>
      <c r="V90" s="116">
        <v>77.3</v>
      </c>
    </row>
    <row r="91" spans="1:22" ht="20" customHeight="1">
      <c r="A91" s="115">
        <v>2012</v>
      </c>
      <c r="B91" s="136" t="s">
        <v>501</v>
      </c>
      <c r="C91" s="113" t="s">
        <v>602</v>
      </c>
      <c r="D91" s="129">
        <v>106.86</v>
      </c>
      <c r="E91" s="135">
        <v>635.1414433647534</v>
      </c>
      <c r="F91" s="128">
        <v>8036.344481532703</v>
      </c>
      <c r="G91" s="109"/>
      <c r="H91" s="127">
        <v>46.718636363636364</v>
      </c>
      <c r="I91" s="126">
        <v>7.7872727272727271</v>
      </c>
      <c r="J91" s="127">
        <v>44.786666666666669</v>
      </c>
      <c r="K91" s="126">
        <v>7.4445454545454544</v>
      </c>
      <c r="L91" s="163">
        <v>90.788971341112187</v>
      </c>
      <c r="M91" s="142">
        <v>7.0746029562793451</v>
      </c>
      <c r="N91" s="142">
        <v>25.928492772846322</v>
      </c>
      <c r="O91" s="142"/>
      <c r="P91" s="132">
        <v>25.313508303949359</v>
      </c>
      <c r="Q91" s="134"/>
      <c r="R91" s="141">
        <v>160.7787446665171</v>
      </c>
      <c r="S91" s="141">
        <v>163.94636378249433</v>
      </c>
      <c r="T91" s="140">
        <v>150.01273544670616</v>
      </c>
      <c r="U91" s="133">
        <v>523.64</v>
      </c>
      <c r="V91" s="116">
        <v>73.73</v>
      </c>
    </row>
    <row r="92" spans="1:22" ht="20" customHeight="1">
      <c r="A92" s="115">
        <v>2012</v>
      </c>
      <c r="B92" s="136" t="s">
        <v>499</v>
      </c>
      <c r="C92" s="113" t="s">
        <v>601</v>
      </c>
      <c r="D92" s="129">
        <v>106.55</v>
      </c>
      <c r="E92" s="135">
        <v>606.05705455206009</v>
      </c>
      <c r="F92" s="128">
        <v>7967.4754823250414</v>
      </c>
      <c r="G92" s="132">
        <v>86.62</v>
      </c>
      <c r="H92" s="127">
        <v>45.649333333333324</v>
      </c>
      <c r="I92" s="126">
        <v>6.8729411764705883</v>
      </c>
      <c r="J92" s="127">
        <v>35.513548387096783</v>
      </c>
      <c r="K92" s="126">
        <v>6.6264705882352946</v>
      </c>
      <c r="L92" s="163">
        <v>86.177127551782192</v>
      </c>
      <c r="M92" s="142">
        <v>7.0746029562793451</v>
      </c>
      <c r="N92" s="142">
        <v>25.946713779714099</v>
      </c>
      <c r="O92" s="142"/>
      <c r="P92" s="132">
        <v>25.313508303949359</v>
      </c>
      <c r="Q92" s="134"/>
      <c r="R92" s="141">
        <v>159.06049854031005</v>
      </c>
      <c r="S92" s="141">
        <v>162.42246264741308</v>
      </c>
      <c r="T92" s="140">
        <v>146.38253401952608</v>
      </c>
      <c r="U92" s="133">
        <v>500.21</v>
      </c>
      <c r="V92" s="116">
        <v>69.069999999999993</v>
      </c>
    </row>
    <row r="93" spans="1:22" s="12" customFormat="1" ht="20" customHeight="1">
      <c r="A93" s="115">
        <v>2012</v>
      </c>
      <c r="B93" s="114" t="s">
        <v>497</v>
      </c>
      <c r="C93" s="113" t="s">
        <v>600</v>
      </c>
      <c r="D93" s="153">
        <v>109.49583333333332</v>
      </c>
      <c r="E93" s="152">
        <v>642.7074051300699</v>
      </c>
      <c r="F93" s="110">
        <v>8067.0330885368921</v>
      </c>
      <c r="G93" s="109">
        <v>93.02</v>
      </c>
      <c r="H93" s="108">
        <v>49.227100789275561</v>
      </c>
      <c r="I93" s="107">
        <v>7.9255860479931508</v>
      </c>
      <c r="J93" s="108">
        <v>42.845484674329505</v>
      </c>
      <c r="K93" s="150">
        <v>7.3629615936833082</v>
      </c>
      <c r="L93" s="162">
        <v>88.840556716937897</v>
      </c>
      <c r="M93" s="148">
        <v>7.0269580345571727</v>
      </c>
      <c r="N93" s="148">
        <v>25.761466876558369</v>
      </c>
      <c r="O93" s="148"/>
      <c r="P93" s="109">
        <v>24.831223574277775</v>
      </c>
      <c r="Q93" s="147"/>
      <c r="R93" s="161">
        <v>165.11527060408727</v>
      </c>
      <c r="S93" s="161">
        <v>167.97835220239691</v>
      </c>
      <c r="T93" s="160">
        <v>149.00731201221751</v>
      </c>
      <c r="U93" s="145">
        <v>567.33166666666671</v>
      </c>
      <c r="V93" s="144">
        <v>72.939166666666665</v>
      </c>
    </row>
    <row r="94" spans="1:22" ht="20" customHeight="1">
      <c r="A94" s="115">
        <v>2013</v>
      </c>
      <c r="B94" s="136" t="s">
        <v>521</v>
      </c>
      <c r="C94" s="113" t="s">
        <v>599</v>
      </c>
      <c r="D94" s="129">
        <v>109.28</v>
      </c>
      <c r="E94" s="135">
        <v>630.46278540812921</v>
      </c>
      <c r="F94" s="128">
        <v>7917.98965271425</v>
      </c>
      <c r="G94" s="107"/>
      <c r="H94" s="127">
        <v>43.138181818181813</v>
      </c>
      <c r="I94" s="126">
        <v>5.6209090909090911</v>
      </c>
      <c r="J94" s="127">
        <v>43.307096774193539</v>
      </c>
      <c r="K94" s="126">
        <v>5.2490909090909099</v>
      </c>
      <c r="L94" s="143">
        <v>85.718738575442927</v>
      </c>
      <c r="M94" s="142">
        <v>7.1001200093227332</v>
      </c>
      <c r="N94" s="142">
        <v>28.515695342062024</v>
      </c>
      <c r="O94" s="142"/>
      <c r="P94" s="132">
        <v>25.528942417174459</v>
      </c>
      <c r="Q94" s="134"/>
      <c r="R94" s="141">
        <v>159.20251684257818</v>
      </c>
      <c r="S94" s="141">
        <v>162.5702537872196</v>
      </c>
      <c r="T94" s="140">
        <v>144.91381294240708</v>
      </c>
      <c r="U94" s="133">
        <v>529.57000000000005</v>
      </c>
      <c r="V94" s="116">
        <v>69.89</v>
      </c>
    </row>
    <row r="95" spans="1:22" ht="20" customHeight="1">
      <c r="A95" s="115">
        <v>2013</v>
      </c>
      <c r="B95" s="136" t="s">
        <v>519</v>
      </c>
      <c r="C95" s="113" t="s">
        <v>598</v>
      </c>
      <c r="D95" s="129">
        <v>112.75</v>
      </c>
      <c r="E95" s="135">
        <v>650.97833652966654</v>
      </c>
      <c r="F95" s="128">
        <v>7841.2126298272797</v>
      </c>
      <c r="G95" s="107"/>
      <c r="H95" s="127">
        <v>42.166499999999999</v>
      </c>
      <c r="I95" s="126">
        <v>4.9560000000000013</v>
      </c>
      <c r="J95" s="127">
        <v>44.616428571428578</v>
      </c>
      <c r="K95" s="126">
        <v>4.6150000000000002</v>
      </c>
      <c r="L95" s="143">
        <v>87.814231038708144</v>
      </c>
      <c r="M95" s="142">
        <v>7.1001200093227332</v>
      </c>
      <c r="N95" s="142">
        <v>28.63246723125966</v>
      </c>
      <c r="O95" s="142"/>
      <c r="P95" s="132">
        <v>25.572029239819482</v>
      </c>
      <c r="Q95" s="134"/>
      <c r="R95" s="141">
        <v>163.60508421289035</v>
      </c>
      <c r="S95" s="141">
        <v>166.70840570180334</v>
      </c>
      <c r="T95" s="140">
        <v>146.15770833247066</v>
      </c>
      <c r="U95" s="133">
        <v>548.35</v>
      </c>
      <c r="V95" s="116">
        <v>72.599999999999994</v>
      </c>
    </row>
    <row r="96" spans="1:22" ht="20" customHeight="1">
      <c r="A96" s="115">
        <v>2013</v>
      </c>
      <c r="B96" s="136" t="s">
        <v>517</v>
      </c>
      <c r="C96" s="113" t="s">
        <v>597</v>
      </c>
      <c r="D96" s="129">
        <v>106.44</v>
      </c>
      <c r="E96" s="135">
        <v>628.64666420726883</v>
      </c>
      <c r="F96" s="128">
        <v>7812.1997953463024</v>
      </c>
      <c r="G96" s="132">
        <v>84.03</v>
      </c>
      <c r="H96" s="127">
        <v>41.099000000000018</v>
      </c>
      <c r="I96" s="126">
        <v>4.3875000000000002</v>
      </c>
      <c r="J96" s="127">
        <v>39.104516129032262</v>
      </c>
      <c r="K96" s="126">
        <v>4.1085000000000012</v>
      </c>
      <c r="L96" s="143">
        <v>85.129381320149577</v>
      </c>
      <c r="M96" s="142">
        <v>7.1064992725835792</v>
      </c>
      <c r="N96" s="142">
        <v>28.749239120457293</v>
      </c>
      <c r="O96" s="142"/>
      <c r="P96" s="132">
        <v>25.572029239819482</v>
      </c>
      <c r="Q96" s="134"/>
      <c r="R96" s="141">
        <v>158.0663704244331</v>
      </c>
      <c r="S96" s="141">
        <v>161.53571580857363</v>
      </c>
      <c r="T96" s="140">
        <v>141.05773723320999</v>
      </c>
      <c r="U96" s="133">
        <v>521.92999999999995</v>
      </c>
      <c r="V96" s="116">
        <v>69.11</v>
      </c>
    </row>
    <row r="97" spans="1:22" s="12" customFormat="1" ht="20" customHeight="1">
      <c r="A97" s="115">
        <v>2013</v>
      </c>
      <c r="B97" s="136" t="s">
        <v>515</v>
      </c>
      <c r="C97" s="113" t="s">
        <v>596</v>
      </c>
      <c r="D97" s="129">
        <v>101.05</v>
      </c>
      <c r="E97" s="135">
        <v>598.21880328145642</v>
      </c>
      <c r="F97" s="128">
        <v>7779.1750519372008</v>
      </c>
      <c r="G97" s="109"/>
      <c r="H97" s="127">
        <v>40.103809523809524</v>
      </c>
      <c r="I97" s="126">
        <v>4.0733333333333341</v>
      </c>
      <c r="J97" s="127">
        <v>37.917666666666669</v>
      </c>
      <c r="K97" s="126">
        <v>3.8285714285714287</v>
      </c>
      <c r="L97" s="143">
        <v>82.444531601591024</v>
      </c>
      <c r="M97" s="142">
        <v>7.1128785358444278</v>
      </c>
      <c r="N97" s="142">
        <v>28.866011009654923</v>
      </c>
      <c r="O97" s="142"/>
      <c r="P97" s="132">
        <v>25.636659473787009</v>
      </c>
      <c r="Q97" s="147"/>
      <c r="R97" s="141">
        <v>161.75884628340464</v>
      </c>
      <c r="S97" s="141">
        <v>164.78712088431806</v>
      </c>
      <c r="T97" s="140">
        <v>142.67480124029265</v>
      </c>
      <c r="U97" s="133">
        <v>497.46</v>
      </c>
      <c r="V97" s="116">
        <v>65.25</v>
      </c>
    </row>
    <row r="98" spans="1:22" s="12" customFormat="1" ht="20" customHeight="1">
      <c r="A98" s="115">
        <v>2013</v>
      </c>
      <c r="B98" s="136" t="s">
        <v>513</v>
      </c>
      <c r="C98" s="113" t="s">
        <v>595</v>
      </c>
      <c r="D98" s="129">
        <v>100.65</v>
      </c>
      <c r="E98" s="135">
        <v>593.90852754415175</v>
      </c>
      <c r="F98" s="128">
        <v>7788.6784035688679</v>
      </c>
      <c r="G98" s="109"/>
      <c r="H98" s="127">
        <v>38.660000000000004</v>
      </c>
      <c r="I98" s="126">
        <v>3.7424999999999997</v>
      </c>
      <c r="J98" s="127">
        <v>32.063870967741941</v>
      </c>
      <c r="K98" s="126">
        <v>3.5461904761904761</v>
      </c>
      <c r="L98" s="143">
        <v>81.462269509435458</v>
      </c>
      <c r="M98" s="142">
        <v>7.1128785358444278</v>
      </c>
      <c r="N98" s="142">
        <v>28.889365387494458</v>
      </c>
      <c r="O98" s="142"/>
      <c r="P98" s="132">
        <v>25.636659473787009</v>
      </c>
      <c r="Q98" s="147"/>
      <c r="R98" s="141">
        <v>160.05462665618697</v>
      </c>
      <c r="S98" s="141">
        <v>163.457000626059</v>
      </c>
      <c r="T98" s="140">
        <v>141.80407446724811</v>
      </c>
      <c r="U98" s="133">
        <v>503.5</v>
      </c>
      <c r="V98" s="116">
        <v>65.900000000000006</v>
      </c>
    </row>
    <row r="99" spans="1:22" s="12" customFormat="1" ht="20" customHeight="1">
      <c r="A99" s="115">
        <v>2013</v>
      </c>
      <c r="B99" s="136" t="s">
        <v>511</v>
      </c>
      <c r="C99" s="113" t="s">
        <v>594</v>
      </c>
      <c r="D99" s="129">
        <v>101.03</v>
      </c>
      <c r="E99" s="135">
        <v>588.41207781010792</v>
      </c>
      <c r="F99" s="128">
        <v>7688.5118651585717</v>
      </c>
      <c r="G99" s="132">
        <v>80.03</v>
      </c>
      <c r="H99" s="127">
        <v>37.935000000000002</v>
      </c>
      <c r="I99" s="126">
        <v>4.464999999999999</v>
      </c>
      <c r="J99" s="127">
        <v>27.822333333333336</v>
      </c>
      <c r="K99" s="126">
        <v>4.2485000000000008</v>
      </c>
      <c r="L99" s="143">
        <v>80.872912254142108</v>
      </c>
      <c r="M99" s="142">
        <v>7.1256370623661205</v>
      </c>
      <c r="N99" s="142">
        <v>28.889365387494458</v>
      </c>
      <c r="O99" s="142"/>
      <c r="P99" s="132">
        <v>25.615116062464502</v>
      </c>
      <c r="Q99" s="147"/>
      <c r="R99" s="141">
        <v>160.48068156299138</v>
      </c>
      <c r="S99" s="141">
        <v>163.60479176586554</v>
      </c>
      <c r="T99" s="140">
        <v>141.18212677221632</v>
      </c>
      <c r="U99" s="133">
        <v>508.85</v>
      </c>
      <c r="V99" s="116">
        <v>66.650000000000006</v>
      </c>
    </row>
    <row r="100" spans="1:22" s="12" customFormat="1" ht="20" customHeight="1">
      <c r="A100" s="115">
        <v>2013</v>
      </c>
      <c r="B100" s="136" t="s">
        <v>509</v>
      </c>
      <c r="C100" s="113" t="s">
        <v>593</v>
      </c>
      <c r="D100" s="129">
        <v>104.45</v>
      </c>
      <c r="E100" s="135">
        <v>603.54121540275571</v>
      </c>
      <c r="F100" s="128">
        <v>7615.8449766366666</v>
      </c>
      <c r="G100" s="109"/>
      <c r="H100" s="127">
        <v>37.614782608695663</v>
      </c>
      <c r="I100" s="126">
        <v>4.3973913043478259</v>
      </c>
      <c r="J100" s="127">
        <v>36.42354838709678</v>
      </c>
      <c r="K100" s="126">
        <v>4.2191304347826089</v>
      </c>
      <c r="L100" s="143">
        <v>83.557761972700661</v>
      </c>
      <c r="M100" s="142">
        <v>7.1320163256269682</v>
      </c>
      <c r="N100" s="142">
        <v>28.889365387494458</v>
      </c>
      <c r="O100" s="142"/>
      <c r="P100" s="132">
        <v>25.679746296432032</v>
      </c>
      <c r="Q100" s="147"/>
      <c r="R100" s="141">
        <v>163.32104760835406</v>
      </c>
      <c r="S100" s="141">
        <v>166.41282342219023</v>
      </c>
      <c r="T100" s="140">
        <v>143.91869663035618</v>
      </c>
      <c r="U100" s="133">
        <v>505.33</v>
      </c>
      <c r="V100" s="116">
        <v>68.349999999999994</v>
      </c>
    </row>
    <row r="101" spans="1:22" s="12" customFormat="1" ht="20" customHeight="1">
      <c r="A101" s="115">
        <v>2013</v>
      </c>
      <c r="B101" s="136" t="s">
        <v>507</v>
      </c>
      <c r="C101" s="113" t="s">
        <v>592</v>
      </c>
      <c r="D101" s="129">
        <v>107.52</v>
      </c>
      <c r="E101" s="135">
        <v>621.94480656627718</v>
      </c>
      <c r="F101" s="128">
        <v>7506.3471222957933</v>
      </c>
      <c r="G101" s="109"/>
      <c r="H101" s="127">
        <v>36.519090909090906</v>
      </c>
      <c r="I101" s="126">
        <v>4.5781818181818172</v>
      </c>
      <c r="J101" s="127">
        <v>38.234516129032251</v>
      </c>
      <c r="K101" s="126">
        <v>4.4154545454545451</v>
      </c>
      <c r="L101" s="143">
        <v>83.03388885688436</v>
      </c>
      <c r="M101" s="142">
        <v>7.1320163256269682</v>
      </c>
      <c r="N101" s="142">
        <v>28.912719765333993</v>
      </c>
      <c r="O101" s="142"/>
      <c r="P101" s="132">
        <v>25.679746296432032</v>
      </c>
      <c r="Q101" s="147"/>
      <c r="R101" s="141">
        <v>162.7529743992815</v>
      </c>
      <c r="S101" s="141">
        <v>165.96945000277054</v>
      </c>
      <c r="T101" s="140">
        <v>143.66991755234346</v>
      </c>
      <c r="U101" s="133">
        <v>502.01</v>
      </c>
      <c r="V101" s="116">
        <v>68.64</v>
      </c>
    </row>
    <row r="102" spans="1:22" s="12" customFormat="1" ht="20" customHeight="1">
      <c r="A102" s="115">
        <v>2013</v>
      </c>
      <c r="B102" s="136" t="s">
        <v>505</v>
      </c>
      <c r="C102" s="113" t="s">
        <v>591</v>
      </c>
      <c r="D102" s="129">
        <v>108.73</v>
      </c>
      <c r="E102" s="135">
        <v>618.27947329824417</v>
      </c>
      <c r="F102" s="128">
        <v>7326.1722379369439</v>
      </c>
      <c r="G102" s="132">
        <v>75.64</v>
      </c>
      <c r="H102" s="127">
        <v>38.725238095238097</v>
      </c>
      <c r="I102" s="126">
        <v>5.3857142857142852</v>
      </c>
      <c r="J102" s="127">
        <v>41.713000000000001</v>
      </c>
      <c r="K102" s="126">
        <v>5.2238095238095248</v>
      </c>
      <c r="L102" s="143">
        <v>85.718738575442927</v>
      </c>
      <c r="M102" s="142">
        <v>7.1511541154095077</v>
      </c>
      <c r="N102" s="142">
        <v>28.889365387494472</v>
      </c>
      <c r="O102" s="142"/>
      <c r="P102" s="132">
        <v>25.679746296432032</v>
      </c>
      <c r="Q102" s="147"/>
      <c r="R102" s="141">
        <v>162.04288288794086</v>
      </c>
      <c r="S102" s="141">
        <v>165.37828544354429</v>
      </c>
      <c r="T102" s="140">
        <v>145.53576063743884</v>
      </c>
      <c r="U102" s="133">
        <v>505.23</v>
      </c>
      <c r="V102" s="116">
        <v>69.69</v>
      </c>
    </row>
    <row r="103" spans="1:22" s="12" customFormat="1" ht="20" customHeight="1">
      <c r="A103" s="115">
        <v>2013</v>
      </c>
      <c r="B103" s="136" t="s">
        <v>503</v>
      </c>
      <c r="C103" s="113" t="s">
        <v>590</v>
      </c>
      <c r="D103" s="129">
        <v>106.69</v>
      </c>
      <c r="E103" s="135">
        <v>605.02997294056058</v>
      </c>
      <c r="F103" s="128">
        <v>7595.8306053789856</v>
      </c>
      <c r="G103" s="109"/>
      <c r="H103" s="127">
        <v>37.860909090909097</v>
      </c>
      <c r="I103" s="126">
        <v>5.0681818181818192</v>
      </c>
      <c r="J103" s="127">
        <v>37.715806451612899</v>
      </c>
      <c r="K103" s="126">
        <v>4.8936363636363618</v>
      </c>
      <c r="L103" s="143">
        <v>83.361309554269553</v>
      </c>
      <c r="M103" s="142">
        <v>7.1447748521486609</v>
      </c>
      <c r="N103" s="142">
        <v>28.912719765333993</v>
      </c>
      <c r="O103" s="142"/>
      <c r="P103" s="132">
        <v>25.615116062464502</v>
      </c>
      <c r="Q103" s="147"/>
      <c r="R103" s="141">
        <v>156.78820570401993</v>
      </c>
      <c r="S103" s="141">
        <v>160.64896896973426</v>
      </c>
      <c r="T103" s="140">
        <v>142.55041170128627</v>
      </c>
      <c r="U103" s="133">
        <v>488.61</v>
      </c>
      <c r="V103" s="116">
        <v>67.900000000000006</v>
      </c>
    </row>
    <row r="104" spans="1:22" s="12" customFormat="1" ht="20" customHeight="1">
      <c r="A104" s="115">
        <v>2013</v>
      </c>
      <c r="B104" s="136" t="s">
        <v>501</v>
      </c>
      <c r="C104" s="113" t="s">
        <v>589</v>
      </c>
      <c r="D104" s="129">
        <v>104.97</v>
      </c>
      <c r="E104" s="135">
        <v>596.28616090123933</v>
      </c>
      <c r="F104" s="128">
        <v>7488.6592415555051</v>
      </c>
      <c r="G104" s="109"/>
      <c r="H104" s="127">
        <v>37.549523809523812</v>
      </c>
      <c r="I104" s="126">
        <v>4.6914285714285722</v>
      </c>
      <c r="J104" s="127">
        <v>39.215666666666657</v>
      </c>
      <c r="K104" s="126">
        <v>4.5171428571428569</v>
      </c>
      <c r="L104" s="143">
        <v>81.200332951527301</v>
      </c>
      <c r="M104" s="142">
        <v>7.1511541154095077</v>
      </c>
      <c r="N104" s="142">
        <v>28.889365387494475</v>
      </c>
      <c r="O104" s="142"/>
      <c r="P104" s="132">
        <v>25.593572651141987</v>
      </c>
      <c r="Q104" s="147"/>
      <c r="R104" s="141">
        <v>153.94783965865724</v>
      </c>
      <c r="S104" s="141">
        <v>157.98872845321611</v>
      </c>
      <c r="T104" s="140">
        <v>140.06262092115909</v>
      </c>
      <c r="U104" s="133">
        <v>482.1</v>
      </c>
      <c r="V104" s="116">
        <v>66.28</v>
      </c>
    </row>
    <row r="105" spans="1:22" s="12" customFormat="1" ht="20" customHeight="1">
      <c r="A105" s="115">
        <v>2013</v>
      </c>
      <c r="B105" s="136" t="s">
        <v>499</v>
      </c>
      <c r="C105" s="113" t="s">
        <v>588</v>
      </c>
      <c r="D105" s="129">
        <v>107.67</v>
      </c>
      <c r="E105" s="135">
        <v>602.4992588075072</v>
      </c>
      <c r="F105" s="128">
        <v>7507.5495413143553</v>
      </c>
      <c r="G105" s="132">
        <v>76.66</v>
      </c>
      <c r="H105" s="127">
        <v>37.37277777777777</v>
      </c>
      <c r="I105" s="126">
        <v>4.9077777777777776</v>
      </c>
      <c r="J105" s="127">
        <v>35.749677419354839</v>
      </c>
      <c r="K105" s="126">
        <v>4.7766666666666673</v>
      </c>
      <c r="L105" s="143">
        <v>81.396785369958408</v>
      </c>
      <c r="M105" s="142">
        <v>7.1511541154095077</v>
      </c>
      <c r="N105" s="142">
        <v>28.889365387494475</v>
      </c>
      <c r="O105" s="142"/>
      <c r="P105" s="132">
        <v>25.593572651141987</v>
      </c>
      <c r="Q105" s="147"/>
      <c r="R105" s="141">
        <v>155.5100409836067</v>
      </c>
      <c r="S105" s="141">
        <v>159.17105757166863</v>
      </c>
      <c r="T105" s="140">
        <v>141.67968492824176</v>
      </c>
      <c r="U105" s="133">
        <v>481.43</v>
      </c>
      <c r="V105" s="116">
        <v>65.27</v>
      </c>
    </row>
    <row r="106" spans="1:22" s="12" customFormat="1" ht="20" customHeight="1">
      <c r="A106" s="115">
        <v>2013</v>
      </c>
      <c r="B106" s="114" t="s">
        <v>497</v>
      </c>
      <c r="C106" s="113" t="s">
        <v>587</v>
      </c>
      <c r="D106" s="153">
        <v>105.93583333333335</v>
      </c>
      <c r="E106" s="152">
        <v>611.41579404113884</v>
      </c>
      <c r="F106" s="110">
        <v>7655.8509913879434</v>
      </c>
      <c r="G106" s="151">
        <v>79.09</v>
      </c>
      <c r="H106" s="108">
        <v>39.062067802768894</v>
      </c>
      <c r="I106" s="107">
        <v>4.6894931666562103</v>
      </c>
      <c r="J106" s="108">
        <v>37.823677291346648</v>
      </c>
      <c r="K106" s="150">
        <v>4.4701411004454492</v>
      </c>
      <c r="L106" s="149">
        <v>83.475906798354373</v>
      </c>
      <c r="M106" s="148">
        <v>7.1267002729095958</v>
      </c>
      <c r="N106" s="148">
        <v>28.827087046589057</v>
      </c>
      <c r="O106" s="148"/>
      <c r="P106" s="109">
        <v>25.616911346741375</v>
      </c>
      <c r="Q106" s="147"/>
      <c r="R106" s="161">
        <v>159.79425976869541</v>
      </c>
      <c r="S106" s="161">
        <v>163.18605020308024</v>
      </c>
      <c r="T106" s="160">
        <v>142.93394611322256</v>
      </c>
      <c r="U106" s="145">
        <v>506.19749999999999</v>
      </c>
      <c r="V106" s="144">
        <v>67.960833333333326</v>
      </c>
    </row>
    <row r="107" spans="1:22" ht="20" customHeight="1">
      <c r="A107" s="115">
        <v>2014</v>
      </c>
      <c r="B107" s="136" t="s">
        <v>521</v>
      </c>
      <c r="C107" s="113" t="s">
        <v>586</v>
      </c>
      <c r="D107" s="129">
        <v>104.71</v>
      </c>
      <c r="E107" s="135">
        <v>598.95255707312515</v>
      </c>
      <c r="F107" s="128">
        <v>7694.3315560428382</v>
      </c>
      <c r="G107" s="107"/>
      <c r="H107" s="127">
        <v>36.37954545454545</v>
      </c>
      <c r="I107" s="126">
        <v>5.2659090909090907</v>
      </c>
      <c r="J107" s="127">
        <v>35.874516129032266</v>
      </c>
      <c r="K107" s="126">
        <v>4.9872727272727273</v>
      </c>
      <c r="L107" s="143">
        <v>79.628713604078371</v>
      </c>
      <c r="M107" s="142">
        <v>7.1447748521486609</v>
      </c>
      <c r="N107" s="142">
        <v>29.216326677247846</v>
      </c>
      <c r="O107" s="142"/>
      <c r="P107" s="132">
        <v>25.593572651141987</v>
      </c>
      <c r="Q107" s="147"/>
      <c r="R107" s="141">
        <v>152.4778117722272</v>
      </c>
      <c r="S107" s="141">
        <v>155.25816063399805</v>
      </c>
      <c r="T107" s="140">
        <v>138.19677783606369</v>
      </c>
      <c r="U107" s="133">
        <v>469.52</v>
      </c>
      <c r="V107" s="116">
        <v>63.97</v>
      </c>
    </row>
    <row r="108" spans="1:22" ht="20" customHeight="1">
      <c r="A108" s="115">
        <v>2014</v>
      </c>
      <c r="B108" s="136" t="s">
        <v>519</v>
      </c>
      <c r="C108" s="113" t="s">
        <v>585</v>
      </c>
      <c r="D108" s="129">
        <v>105.38</v>
      </c>
      <c r="E108" s="135">
        <v>601.32404053339576</v>
      </c>
      <c r="F108" s="128">
        <v>7382.0885808194216</v>
      </c>
      <c r="G108" s="107"/>
      <c r="H108" s="127">
        <v>36.453999999999994</v>
      </c>
      <c r="I108" s="126">
        <v>6.9079999999999995</v>
      </c>
      <c r="J108" s="127">
        <v>33.590000000000003</v>
      </c>
      <c r="K108" s="126">
        <v>6.5100000000000007</v>
      </c>
      <c r="L108" s="143">
        <v>80.218070859371721</v>
      </c>
      <c r="M108" s="142">
        <v>7.1447748521486609</v>
      </c>
      <c r="N108" s="142">
        <v>29.286389810766426</v>
      </c>
      <c r="O108" s="142"/>
      <c r="P108" s="132">
        <v>25.593572651141987</v>
      </c>
      <c r="Q108" s="134"/>
      <c r="R108" s="141">
        <v>153.47346912521749</v>
      </c>
      <c r="S108" s="141">
        <v>156.28733404729161</v>
      </c>
      <c r="T108" s="140">
        <v>138.32116737507008</v>
      </c>
      <c r="U108" s="133">
        <v>487.47</v>
      </c>
      <c r="V108" s="116">
        <v>65.19</v>
      </c>
    </row>
    <row r="109" spans="1:22" ht="20" customHeight="1">
      <c r="A109" s="115">
        <v>2014</v>
      </c>
      <c r="B109" s="136" t="s">
        <v>517</v>
      </c>
      <c r="C109" s="113" t="s">
        <v>584</v>
      </c>
      <c r="D109" s="129">
        <v>104.15</v>
      </c>
      <c r="E109" s="135">
        <v>584.64277459056507</v>
      </c>
      <c r="F109" s="128">
        <v>7005.1465568568283</v>
      </c>
      <c r="G109" s="132">
        <v>75.16</v>
      </c>
      <c r="H109" s="127">
        <v>35.49</v>
      </c>
      <c r="I109" s="126">
        <v>6.42</v>
      </c>
      <c r="J109" s="127">
        <v>31.04</v>
      </c>
      <c r="K109" s="126">
        <v>6.11</v>
      </c>
      <c r="L109" s="143">
        <v>78.711935651399841</v>
      </c>
      <c r="M109" s="142">
        <v>7.1447748521486609</v>
      </c>
      <c r="N109" s="142">
        <v>29.286389810766426</v>
      </c>
      <c r="O109" s="142"/>
      <c r="P109" s="132">
        <v>25.593572651141987</v>
      </c>
      <c r="Q109" s="134"/>
      <c r="R109" s="141">
        <v>153.18899559579168</v>
      </c>
      <c r="S109" s="141">
        <v>155.99328450063632</v>
      </c>
      <c r="T109" s="140">
        <v>138.07238829705733</v>
      </c>
      <c r="U109" s="133">
        <v>483.8</v>
      </c>
      <c r="V109" s="116">
        <v>63.75</v>
      </c>
    </row>
    <row r="110" spans="1:22" ht="20" customHeight="1">
      <c r="A110" s="115">
        <v>2014</v>
      </c>
      <c r="B110" s="136" t="s">
        <v>515</v>
      </c>
      <c r="C110" s="113" t="s">
        <v>583</v>
      </c>
      <c r="D110" s="129">
        <v>104.27</v>
      </c>
      <c r="E110" s="135">
        <v>579.22918640855562</v>
      </c>
      <c r="F110" s="128">
        <v>6661.5755003774502</v>
      </c>
      <c r="G110" s="109"/>
      <c r="H110" s="127">
        <v>34.43</v>
      </c>
      <c r="I110" s="126">
        <v>5.46</v>
      </c>
      <c r="J110" s="127">
        <v>31.58</v>
      </c>
      <c r="K110" s="126">
        <v>5.21</v>
      </c>
      <c r="L110" s="143">
        <v>79.366777046170213</v>
      </c>
      <c r="M110" s="142">
        <v>7.1383955888878141</v>
      </c>
      <c r="N110" s="142">
        <v>29.379807322124535</v>
      </c>
      <c r="O110" s="142"/>
      <c r="P110" s="132">
        <v>25.528942417174459</v>
      </c>
      <c r="Q110" s="134"/>
      <c r="R110" s="141">
        <v>156.60267794890126</v>
      </c>
      <c r="S110" s="141">
        <v>159.08080474051695</v>
      </c>
      <c r="T110" s="140">
        <v>138.44555691407641</v>
      </c>
      <c r="U110" s="133">
        <v>485</v>
      </c>
      <c r="V110" s="116">
        <v>64.98</v>
      </c>
    </row>
    <row r="111" spans="1:22" ht="20" customHeight="1">
      <c r="A111" s="115">
        <v>2014</v>
      </c>
      <c r="B111" s="136" t="s">
        <v>513</v>
      </c>
      <c r="C111" s="113" t="s">
        <v>582</v>
      </c>
      <c r="D111" s="129">
        <v>105.44</v>
      </c>
      <c r="E111" s="135">
        <v>592.25049064863606</v>
      </c>
      <c r="F111" s="128">
        <v>6229.6024795100157</v>
      </c>
      <c r="G111" s="109"/>
      <c r="H111" s="127">
        <v>34.450000000000003</v>
      </c>
      <c r="I111" s="126">
        <v>5.33</v>
      </c>
      <c r="J111" s="127">
        <v>30.63</v>
      </c>
      <c r="K111" s="126">
        <v>5.0999999999999996</v>
      </c>
      <c r="L111" s="143">
        <v>78.973872209307984</v>
      </c>
      <c r="M111" s="142">
        <v>7.1383955888878141</v>
      </c>
      <c r="N111" s="142">
        <v>29.403161699964066</v>
      </c>
      <c r="O111" s="142"/>
      <c r="P111" s="132">
        <v>25.507399005851951</v>
      </c>
      <c r="Q111" s="134"/>
      <c r="R111" s="141">
        <v>157.17162500775282</v>
      </c>
      <c r="S111" s="141">
        <v>159.81592860715517</v>
      </c>
      <c r="T111" s="140">
        <v>138.44555691407641</v>
      </c>
      <c r="U111" s="133">
        <v>487.11</v>
      </c>
      <c r="V111" s="116">
        <v>65.069999999999993</v>
      </c>
    </row>
    <row r="112" spans="1:22" ht="20" customHeight="1">
      <c r="A112" s="115">
        <v>2014</v>
      </c>
      <c r="B112" s="136" t="s">
        <v>511</v>
      </c>
      <c r="C112" s="113" t="s">
        <v>581</v>
      </c>
      <c r="D112" s="129">
        <v>107.89</v>
      </c>
      <c r="E112" s="135">
        <v>609.0088378302006</v>
      </c>
      <c r="F112" s="128">
        <v>6235.7603305456469</v>
      </c>
      <c r="G112" s="132">
        <v>71.180000000000007</v>
      </c>
      <c r="H112" s="127">
        <v>34.369999999999997</v>
      </c>
      <c r="I112" s="126">
        <v>5.81</v>
      </c>
      <c r="J112" s="127">
        <v>31.52</v>
      </c>
      <c r="K112" s="126">
        <v>5.58</v>
      </c>
      <c r="L112" s="143">
        <v>79.301292906693178</v>
      </c>
      <c r="M112" s="142">
        <v>7.1383955888878141</v>
      </c>
      <c r="N112" s="142">
        <v>29.403161699964066</v>
      </c>
      <c r="O112" s="142"/>
      <c r="P112" s="132">
        <v>25.507399005851951</v>
      </c>
      <c r="Q112" s="134"/>
      <c r="R112" s="141">
        <v>159.58965000787211</v>
      </c>
      <c r="S112" s="141">
        <v>162.16832498039759</v>
      </c>
      <c r="T112" s="140">
        <v>139.19189414811459</v>
      </c>
      <c r="U112" s="133">
        <v>496.45</v>
      </c>
      <c r="V112" s="116">
        <v>66.040000000000006</v>
      </c>
    </row>
    <row r="113" spans="1:22" ht="20" customHeight="1">
      <c r="A113" s="115">
        <v>2014</v>
      </c>
      <c r="B113" s="136" t="s">
        <v>509</v>
      </c>
      <c r="C113" s="113" t="s">
        <v>580</v>
      </c>
      <c r="D113" s="129">
        <v>105.61</v>
      </c>
      <c r="E113" s="135">
        <v>588.40914069095629</v>
      </c>
      <c r="F113" s="128">
        <v>5708.8469200991267</v>
      </c>
      <c r="G113" s="109"/>
      <c r="H113" s="127">
        <v>34.869999999999997</v>
      </c>
      <c r="I113" s="126">
        <v>6.16</v>
      </c>
      <c r="J113" s="127">
        <v>31.88</v>
      </c>
      <c r="K113" s="126">
        <v>5.95</v>
      </c>
      <c r="L113" s="143">
        <v>78.58096737244577</v>
      </c>
      <c r="M113" s="142">
        <v>7.1383955888878141</v>
      </c>
      <c r="N113" s="142">
        <v>29.403161699964066</v>
      </c>
      <c r="O113" s="142"/>
      <c r="P113" s="132">
        <v>25.421225360561905</v>
      </c>
      <c r="Q113" s="134"/>
      <c r="R113" s="141">
        <v>159.44741324315919</v>
      </c>
      <c r="S113" s="141">
        <v>162.16832498039759</v>
      </c>
      <c r="T113" s="140">
        <v>137.947998758051</v>
      </c>
      <c r="U113" s="133">
        <v>474.87</v>
      </c>
      <c r="V113" s="116">
        <v>63.61</v>
      </c>
    </row>
    <row r="114" spans="1:22" ht="20" customHeight="1">
      <c r="A114" s="115">
        <v>2014</v>
      </c>
      <c r="B114" s="136" t="s">
        <v>507</v>
      </c>
      <c r="C114" s="113" t="s">
        <v>579</v>
      </c>
      <c r="D114" s="129">
        <v>100.75</v>
      </c>
      <c r="E114" s="135">
        <v>569.8062743349933</v>
      </c>
      <c r="F114" s="128">
        <v>5604.5957160651378</v>
      </c>
      <c r="G114" s="109"/>
      <c r="H114" s="127">
        <v>35.61</v>
      </c>
      <c r="I114" s="126">
        <v>6.44</v>
      </c>
      <c r="J114" s="127">
        <v>27.93</v>
      </c>
      <c r="K114" s="126">
        <v>6.24</v>
      </c>
      <c r="L114" s="143">
        <v>78.908388069830963</v>
      </c>
      <c r="M114" s="142">
        <v>7.1383955888878141</v>
      </c>
      <c r="N114" s="142">
        <v>29.403161699964066</v>
      </c>
      <c r="O114" s="142"/>
      <c r="P114" s="132">
        <v>25.399681949239397</v>
      </c>
      <c r="Q114" s="134"/>
      <c r="R114" s="141">
        <v>155.89149412533672</v>
      </c>
      <c r="S114" s="141">
        <v>158.78675519386164</v>
      </c>
      <c r="T114" s="140">
        <v>137.69921968003825</v>
      </c>
      <c r="U114" s="133">
        <v>467.88</v>
      </c>
      <c r="V114" s="116">
        <v>63.77</v>
      </c>
    </row>
    <row r="115" spans="1:22" ht="20" customHeight="1">
      <c r="A115" s="115">
        <v>2014</v>
      </c>
      <c r="B115" s="136" t="s">
        <v>505</v>
      </c>
      <c r="C115" s="113" t="s">
        <v>578</v>
      </c>
      <c r="D115" s="129">
        <v>95.98</v>
      </c>
      <c r="E115" s="135">
        <v>558.76815888121109</v>
      </c>
      <c r="F115" s="128">
        <v>5861.9030981061287</v>
      </c>
      <c r="G115" s="132">
        <v>71.209999999999994</v>
      </c>
      <c r="H115" s="127">
        <v>35.11</v>
      </c>
      <c r="I115" s="126">
        <v>6.16</v>
      </c>
      <c r="J115" s="127">
        <v>34.79</v>
      </c>
      <c r="K115" s="126">
        <v>6.01</v>
      </c>
      <c r="L115" s="143">
        <v>78.973872209307999</v>
      </c>
      <c r="M115" s="142">
        <v>7.1320163256269664</v>
      </c>
      <c r="N115" s="142">
        <v>29.403161699964066</v>
      </c>
      <c r="O115" s="142"/>
      <c r="P115" s="132">
        <v>25.378138537916886</v>
      </c>
      <c r="Q115" s="134"/>
      <c r="R115" s="141">
        <v>156.74491471361415</v>
      </c>
      <c r="S115" s="141">
        <v>159.52187906049988</v>
      </c>
      <c r="T115" s="140">
        <v>137.5748301410319</v>
      </c>
      <c r="U115" s="133">
        <v>468.66</v>
      </c>
      <c r="V115" s="116">
        <v>63.53</v>
      </c>
    </row>
    <row r="116" spans="1:22" ht="20" customHeight="1">
      <c r="A116" s="115">
        <v>2014</v>
      </c>
      <c r="B116" s="136" t="s">
        <v>503</v>
      </c>
      <c r="C116" s="113" t="s">
        <v>577</v>
      </c>
      <c r="D116" s="129">
        <v>85.06</v>
      </c>
      <c r="E116" s="135">
        <v>518.53713545506673</v>
      </c>
      <c r="F116" s="128">
        <v>6345.2309710681984</v>
      </c>
      <c r="G116" s="109"/>
      <c r="H116" s="127">
        <v>34.26</v>
      </c>
      <c r="I116" s="126">
        <v>6.21</v>
      </c>
      <c r="J116" s="127">
        <v>35.24</v>
      </c>
      <c r="K116" s="126">
        <v>6.08</v>
      </c>
      <c r="L116" s="143">
        <v>74.389982445915336</v>
      </c>
      <c r="M116" s="142">
        <v>7.1383955888878141</v>
      </c>
      <c r="N116" s="142">
        <v>29.426516077803587</v>
      </c>
      <c r="O116" s="142"/>
      <c r="P116" s="132">
        <v>25.356595126594378</v>
      </c>
      <c r="Q116" s="134"/>
      <c r="R116" s="141">
        <v>153.18899559579168</v>
      </c>
      <c r="S116" s="141">
        <v>155.99328450063626</v>
      </c>
      <c r="T116" s="140">
        <v>134.71387074388568</v>
      </c>
      <c r="U116" s="133">
        <v>417.88</v>
      </c>
      <c r="V116" s="116">
        <v>59</v>
      </c>
    </row>
    <row r="117" spans="1:22" ht="20" customHeight="1">
      <c r="A117" s="115">
        <v>2014</v>
      </c>
      <c r="B117" s="136" t="s">
        <v>501</v>
      </c>
      <c r="C117" s="113" t="s">
        <v>576</v>
      </c>
      <c r="D117" s="129">
        <v>75.569999999999993</v>
      </c>
      <c r="E117" s="135">
        <v>466.83805506145006</v>
      </c>
      <c r="F117" s="128">
        <v>6532.1434918801242</v>
      </c>
      <c r="G117" s="109"/>
      <c r="H117" s="127">
        <v>35</v>
      </c>
      <c r="I117" s="126">
        <v>6.97</v>
      </c>
      <c r="J117" s="127">
        <v>36.369999999999997</v>
      </c>
      <c r="K117" s="126">
        <v>6.85</v>
      </c>
      <c r="L117" s="143">
        <v>73.21126793532865</v>
      </c>
      <c r="M117" s="142">
        <v>7.1383955888878141</v>
      </c>
      <c r="N117" s="142">
        <v>29.426516077803587</v>
      </c>
      <c r="O117" s="142"/>
      <c r="P117" s="132">
        <v>25.356595126594378</v>
      </c>
      <c r="Q117" s="134"/>
      <c r="R117" s="141">
        <v>148.0684720661273</v>
      </c>
      <c r="S117" s="141">
        <v>151.28849175415149</v>
      </c>
      <c r="T117" s="140">
        <v>132.59924858077761</v>
      </c>
      <c r="U117" s="133">
        <v>381.61</v>
      </c>
      <c r="V117" s="116">
        <v>56.98</v>
      </c>
    </row>
    <row r="118" spans="1:22" ht="20" customHeight="1">
      <c r="A118" s="115">
        <v>2014</v>
      </c>
      <c r="B118" s="136" t="s">
        <v>499</v>
      </c>
      <c r="C118" s="113" t="s">
        <v>575</v>
      </c>
      <c r="D118" s="129">
        <v>59.46</v>
      </c>
      <c r="E118" s="135">
        <v>411.98764947215443</v>
      </c>
      <c r="F118" s="128">
        <v>6693.9698519486528</v>
      </c>
      <c r="G118" s="132">
        <v>73.41</v>
      </c>
      <c r="H118" s="127">
        <v>34.69</v>
      </c>
      <c r="I118" s="126">
        <v>7</v>
      </c>
      <c r="J118" s="127">
        <v>32.890322580645162</v>
      </c>
      <c r="K118" s="126">
        <v>6.9068421052631574</v>
      </c>
      <c r="L118" s="143">
        <v>62.799289758479595</v>
      </c>
      <c r="M118" s="142">
        <v>7.0937407460618846</v>
      </c>
      <c r="N118" s="142">
        <v>29.426516077803587</v>
      </c>
      <c r="O118" s="142"/>
      <c r="P118" s="132">
        <v>25.335051715271867</v>
      </c>
      <c r="Q118" s="134"/>
      <c r="R118" s="141">
        <v>137.54295147737284</v>
      </c>
      <c r="S118" s="141">
        <v>141.29080716787132</v>
      </c>
      <c r="T118" s="140">
        <v>124.26514946735165</v>
      </c>
      <c r="U118" s="133">
        <v>299.33999999999997</v>
      </c>
      <c r="V118" s="116">
        <v>46.68</v>
      </c>
    </row>
    <row r="119" spans="1:22" s="12" customFormat="1" ht="20" customHeight="1">
      <c r="A119" s="115">
        <v>2014</v>
      </c>
      <c r="B119" s="114" t="s">
        <v>497</v>
      </c>
      <c r="C119" s="113" t="s">
        <v>574</v>
      </c>
      <c r="D119" s="153">
        <v>96.189166666666665</v>
      </c>
      <c r="E119" s="152">
        <v>554.93878798277558</v>
      </c>
      <c r="F119" s="110">
        <v>6537.511717773591</v>
      </c>
      <c r="G119" s="151">
        <v>72.740000000000009</v>
      </c>
      <c r="H119" s="108">
        <v>35.09279545454546</v>
      </c>
      <c r="I119" s="107">
        <v>6.177825757575758</v>
      </c>
      <c r="J119" s="108">
        <v>32.777903225806448</v>
      </c>
      <c r="K119" s="150">
        <v>5.9611762360446567</v>
      </c>
      <c r="L119" s="149">
        <v>76.922035839027458</v>
      </c>
      <c r="M119" s="148">
        <v>7.1357375625291288</v>
      </c>
      <c r="N119" s="148">
        <v>29.372022529511355</v>
      </c>
      <c r="O119" s="148"/>
      <c r="P119" s="109">
        <v>25.464312183206928</v>
      </c>
      <c r="Q119" s="147"/>
      <c r="R119" s="161">
        <v>153.61570588993035</v>
      </c>
      <c r="S119" s="161">
        <v>156.47111501395113</v>
      </c>
      <c r="T119" s="160">
        <v>136.28947157129957</v>
      </c>
      <c r="U119" s="145">
        <v>451.63249999999999</v>
      </c>
      <c r="V119" s="144">
        <v>61.880833333333328</v>
      </c>
    </row>
    <row r="120" spans="1:22" ht="20" customHeight="1">
      <c r="A120" s="115">
        <v>2015</v>
      </c>
      <c r="B120" s="136" t="s">
        <v>521</v>
      </c>
      <c r="C120" s="113" t="s">
        <v>573</v>
      </c>
      <c r="D120" s="129">
        <v>44.38</v>
      </c>
      <c r="E120" s="135">
        <v>330.16903729206939</v>
      </c>
      <c r="F120" s="128">
        <v>6400</v>
      </c>
      <c r="G120" s="109"/>
      <c r="H120" s="127">
        <v>31.82</v>
      </c>
      <c r="I120" s="126">
        <v>7.19</v>
      </c>
      <c r="J120" s="127">
        <v>28.72</v>
      </c>
      <c r="K120" s="126">
        <v>6.98</v>
      </c>
      <c r="L120" s="143">
        <v>55.072161300189073</v>
      </c>
      <c r="M120" s="142">
        <v>7.0937407460618846</v>
      </c>
      <c r="N120" s="142">
        <v>29.286389810766426</v>
      </c>
      <c r="O120" s="142"/>
      <c r="P120" s="132">
        <v>25.227334658659316</v>
      </c>
      <c r="Q120" s="134"/>
      <c r="R120" s="141">
        <v>129.86216618287631</v>
      </c>
      <c r="S120" s="141">
        <v>133.20444463485057</v>
      </c>
      <c r="T120" s="140">
        <v>115.76411308527926</v>
      </c>
      <c r="U120" s="117">
        <v>243.67</v>
      </c>
      <c r="V120" s="159">
        <v>42.09</v>
      </c>
    </row>
    <row r="121" spans="1:22" ht="20" customHeight="1">
      <c r="A121" s="115">
        <v>2015</v>
      </c>
      <c r="B121" s="136" t="s">
        <v>519</v>
      </c>
      <c r="C121" s="113" t="s">
        <v>572</v>
      </c>
      <c r="D121" s="129">
        <v>54.06</v>
      </c>
      <c r="E121" s="135">
        <v>371.23628609936577</v>
      </c>
      <c r="F121" s="128">
        <v>6011</v>
      </c>
      <c r="G121" s="109"/>
      <c r="H121" s="127">
        <v>32.869999999999997</v>
      </c>
      <c r="I121" s="126">
        <v>7.46</v>
      </c>
      <c r="J121" s="127">
        <v>36.72</v>
      </c>
      <c r="K121" s="126">
        <v>7.26</v>
      </c>
      <c r="L121" s="143">
        <v>62.537353200571424</v>
      </c>
      <c r="M121" s="142">
        <v>7.0937407460618846</v>
      </c>
      <c r="N121" s="142">
        <v>29.263035432926898</v>
      </c>
      <c r="O121" s="142"/>
      <c r="P121" s="132">
        <v>25.205791247336808</v>
      </c>
      <c r="Q121" s="134"/>
      <c r="R121" s="141">
        <v>134.84045294782777</v>
      </c>
      <c r="S121" s="141">
        <v>137.46816306135241</v>
      </c>
      <c r="T121" s="140">
        <v>119.33555912727194</v>
      </c>
      <c r="U121" s="117">
        <v>300.22000000000003</v>
      </c>
      <c r="V121" s="159">
        <v>51.96</v>
      </c>
    </row>
    <row r="122" spans="1:22" ht="20" customHeight="1">
      <c r="A122" s="115">
        <v>2015</v>
      </c>
      <c r="B122" s="136" t="s">
        <v>517</v>
      </c>
      <c r="C122" s="113" t="s">
        <v>571</v>
      </c>
      <c r="D122" s="129">
        <v>52.46</v>
      </c>
      <c r="E122" s="135">
        <v>380.20142946397982</v>
      </c>
      <c r="F122" s="128">
        <v>6207</v>
      </c>
      <c r="G122" s="132">
        <v>71.989999999999995</v>
      </c>
      <c r="H122" s="127">
        <v>32.270000000000003</v>
      </c>
      <c r="I122" s="126">
        <v>6.93</v>
      </c>
      <c r="J122" s="127">
        <v>31.32</v>
      </c>
      <c r="K122" s="126">
        <v>6.8</v>
      </c>
      <c r="L122" s="143">
        <v>63.716067711158104</v>
      </c>
      <c r="M122" s="142">
        <v>7.0873614828010369</v>
      </c>
      <c r="N122" s="142">
        <v>29.216326677247846</v>
      </c>
      <c r="O122" s="142"/>
      <c r="P122" s="132">
        <v>25.162704424691785</v>
      </c>
      <c r="Q122" s="134"/>
      <c r="R122" s="141">
        <v>141.24110735990817</v>
      </c>
      <c r="S122" s="141">
        <v>143.64320354111373</v>
      </c>
      <c r="T122" s="140">
        <v>123.03015848105743</v>
      </c>
      <c r="U122" s="117">
        <v>308.87</v>
      </c>
      <c r="V122" s="159">
        <v>49.15</v>
      </c>
    </row>
    <row r="123" spans="1:22" ht="20" customHeight="1">
      <c r="A123" s="115">
        <v>2015</v>
      </c>
      <c r="B123" s="136" t="s">
        <v>515</v>
      </c>
      <c r="C123" s="113" t="s">
        <v>570</v>
      </c>
      <c r="D123" s="129">
        <v>57.3</v>
      </c>
      <c r="E123" s="135">
        <v>413.30964312130675</v>
      </c>
      <c r="F123" s="128">
        <v>5863</v>
      </c>
      <c r="G123" s="109"/>
      <c r="H123" s="127">
        <v>31.99</v>
      </c>
      <c r="I123" s="126">
        <v>7.21</v>
      </c>
      <c r="J123" s="127">
        <v>29.72</v>
      </c>
      <c r="K123" s="126">
        <v>7.1</v>
      </c>
      <c r="L123" s="143">
        <v>63.388647013772903</v>
      </c>
      <c r="M123" s="142">
        <v>7.0746029562793442</v>
      </c>
      <c r="N123" s="142">
        <v>29.16961792156879</v>
      </c>
      <c r="O123" s="142"/>
      <c r="P123" s="132">
        <v>24.925726900144173</v>
      </c>
      <c r="Q123" s="134"/>
      <c r="R123" s="141">
        <v>145.3659735365822</v>
      </c>
      <c r="S123" s="141">
        <v>147.90692196761555</v>
      </c>
      <c r="T123" s="140">
        <v>123.52277172822882</v>
      </c>
      <c r="U123" s="117">
        <v>332.69</v>
      </c>
      <c r="V123" s="159">
        <v>51.57</v>
      </c>
    </row>
    <row r="124" spans="1:22" ht="20" customHeight="1">
      <c r="A124" s="115">
        <v>2015</v>
      </c>
      <c r="B124" s="136" t="s">
        <v>513</v>
      </c>
      <c r="C124" s="113" t="s">
        <v>569</v>
      </c>
      <c r="D124" s="129">
        <v>62.16</v>
      </c>
      <c r="E124" s="135">
        <v>431.12082384263573</v>
      </c>
      <c r="F124" s="128">
        <v>5686</v>
      </c>
      <c r="G124" s="109"/>
      <c r="H124" s="127">
        <v>31.6</v>
      </c>
      <c r="I124" s="126">
        <v>7.57</v>
      </c>
      <c r="J124" s="127">
        <v>25.36</v>
      </c>
      <c r="K124" s="126">
        <v>7.45</v>
      </c>
      <c r="L124" s="143">
        <v>65.746076034946299</v>
      </c>
      <c r="M124" s="142">
        <v>7.0682236930184956</v>
      </c>
      <c r="N124" s="142">
        <v>29.146263543729255</v>
      </c>
      <c r="O124" s="142"/>
      <c r="P124" s="132">
        <v>24.904183488821662</v>
      </c>
      <c r="Q124" s="134"/>
      <c r="R124" s="141">
        <v>148.77965588969175</v>
      </c>
      <c r="S124" s="141">
        <v>151.43551652747917</v>
      </c>
      <c r="T124" s="140">
        <v>126.23214458767151</v>
      </c>
      <c r="U124" s="117">
        <v>349.2</v>
      </c>
      <c r="V124" s="159">
        <v>53.08</v>
      </c>
    </row>
    <row r="125" spans="1:22" ht="20" customHeight="1">
      <c r="A125" s="115">
        <v>2015</v>
      </c>
      <c r="B125" s="136" t="s">
        <v>511</v>
      </c>
      <c r="C125" s="113" t="s">
        <v>568</v>
      </c>
      <c r="D125" s="129">
        <v>60.21</v>
      </c>
      <c r="E125" s="135">
        <v>412.47768464538683</v>
      </c>
      <c r="F125" s="128">
        <v>5785</v>
      </c>
      <c r="G125" s="132">
        <v>69.64</v>
      </c>
      <c r="H125" s="127">
        <v>31.659545454545455</v>
      </c>
      <c r="I125" s="126">
        <v>7.58</v>
      </c>
      <c r="J125" s="127">
        <v>30.07</v>
      </c>
      <c r="K125" s="126">
        <v>7.47</v>
      </c>
      <c r="L125" s="143">
        <v>64.043488408543297</v>
      </c>
      <c r="M125" s="142">
        <v>7.0682236930184956</v>
      </c>
      <c r="N125" s="142">
        <v>29.146263543729255</v>
      </c>
      <c r="O125" s="142"/>
      <c r="P125" s="132">
        <v>24.904183488821662</v>
      </c>
      <c r="Q125" s="134"/>
      <c r="R125" s="141">
        <v>149.34860294854337</v>
      </c>
      <c r="S125" s="141">
        <v>152.0236156207898</v>
      </c>
      <c r="T125" s="140">
        <v>123.89223166360736</v>
      </c>
      <c r="U125" s="117">
        <v>332.6</v>
      </c>
      <c r="V125" s="159">
        <v>50.98</v>
      </c>
    </row>
    <row r="126" spans="1:22" ht="20" customHeight="1">
      <c r="A126" s="115">
        <v>2015</v>
      </c>
      <c r="B126" s="136" t="s">
        <v>509</v>
      </c>
      <c r="C126" s="113" t="s">
        <v>567</v>
      </c>
      <c r="D126" s="129">
        <v>54.19</v>
      </c>
      <c r="E126" s="135">
        <v>385.14159505034746</v>
      </c>
      <c r="F126" s="128">
        <v>5499</v>
      </c>
      <c r="G126" s="109"/>
      <c r="H126" s="127">
        <v>31.98</v>
      </c>
      <c r="I126" s="126">
        <v>7.85</v>
      </c>
      <c r="J126" s="127">
        <v>35</v>
      </c>
      <c r="K126" s="126">
        <v>7.73</v>
      </c>
      <c r="L126" s="143">
        <v>60.965733853122501</v>
      </c>
      <c r="M126" s="142">
        <v>7.0554651664968011</v>
      </c>
      <c r="N126" s="142">
        <v>29.12290916588973</v>
      </c>
      <c r="O126" s="142"/>
      <c r="P126" s="132">
        <v>24.688749375596561</v>
      </c>
      <c r="Q126" s="134"/>
      <c r="R126" s="141">
        <v>151.05544412509815</v>
      </c>
      <c r="S126" s="141">
        <v>153.93493767404922</v>
      </c>
      <c r="T126" s="140">
        <v>121.55231873954322</v>
      </c>
      <c r="U126" s="117">
        <v>307.18</v>
      </c>
      <c r="V126" s="159">
        <v>48.71</v>
      </c>
    </row>
    <row r="127" spans="1:22" ht="20" customHeight="1">
      <c r="A127" s="115">
        <v>2015</v>
      </c>
      <c r="B127" s="136" t="s">
        <v>507</v>
      </c>
      <c r="C127" s="113" t="s">
        <v>566</v>
      </c>
      <c r="D127" s="129">
        <v>45.46</v>
      </c>
      <c r="E127" s="135">
        <v>330.22385508069982</v>
      </c>
      <c r="F127" s="128">
        <v>5714</v>
      </c>
      <c r="G127" s="109"/>
      <c r="H127" s="127">
        <v>30.75</v>
      </c>
      <c r="I127" s="126">
        <v>8.1999999999999993</v>
      </c>
      <c r="J127" s="127">
        <v>31.61</v>
      </c>
      <c r="K127" s="126">
        <v>8.09</v>
      </c>
      <c r="L127" s="143">
        <v>57.167653763454283</v>
      </c>
      <c r="M127" s="142">
        <v>7.0554651664968011</v>
      </c>
      <c r="N127" s="142">
        <v>29.12290916588973</v>
      </c>
      <c r="O127" s="142"/>
      <c r="P127" s="132">
        <v>24.688749375596561</v>
      </c>
      <c r="Q127" s="134"/>
      <c r="R127" s="141">
        <v>144.79702647773058</v>
      </c>
      <c r="S127" s="141">
        <v>147.90692196761557</v>
      </c>
      <c r="T127" s="140">
        <v>116.87249289141492</v>
      </c>
      <c r="U127" s="117">
        <v>260.83999999999997</v>
      </c>
      <c r="V127" s="159">
        <v>44.56</v>
      </c>
    </row>
    <row r="128" spans="1:22" ht="20" customHeight="1">
      <c r="A128" s="115">
        <v>2015</v>
      </c>
      <c r="B128" s="136" t="s">
        <v>505</v>
      </c>
      <c r="C128" s="113" t="s">
        <v>565</v>
      </c>
      <c r="D128" s="129">
        <v>44.83</v>
      </c>
      <c r="E128" s="135">
        <v>320.25323789008718</v>
      </c>
      <c r="F128" s="128">
        <v>5374</v>
      </c>
      <c r="G128" s="132">
        <v>66.099999999999994</v>
      </c>
      <c r="H128" s="127">
        <v>29.79</v>
      </c>
      <c r="I128" s="126">
        <v>8.1999999999999993</v>
      </c>
      <c r="J128" s="127">
        <v>31.88</v>
      </c>
      <c r="K128" s="126">
        <v>8.1</v>
      </c>
      <c r="L128" s="143">
        <v>56.971201345023161</v>
      </c>
      <c r="M128" s="142">
        <v>7.0490859032359552</v>
      </c>
      <c r="N128" s="142">
        <v>29.12290916588973</v>
      </c>
      <c r="O128" s="142"/>
      <c r="P128" s="132">
        <v>24.688749375596561</v>
      </c>
      <c r="Q128" s="134"/>
      <c r="R128" s="141">
        <v>136.68953088909535</v>
      </c>
      <c r="S128" s="141">
        <v>140.26163375457782</v>
      </c>
      <c r="T128" s="140">
        <v>115.8872663970721</v>
      </c>
      <c r="U128" s="117">
        <v>238.49</v>
      </c>
      <c r="V128" s="159">
        <v>43.35</v>
      </c>
    </row>
    <row r="129" spans="1:22" ht="20" customHeight="1">
      <c r="A129" s="115">
        <v>2015</v>
      </c>
      <c r="B129" s="136" t="s">
        <v>503</v>
      </c>
      <c r="C129" s="113" t="s">
        <v>564</v>
      </c>
      <c r="D129" s="129">
        <v>45.02</v>
      </c>
      <c r="E129" s="135">
        <v>321.03264343770041</v>
      </c>
      <c r="F129" s="128">
        <v>5163</v>
      </c>
      <c r="G129" s="109"/>
      <c r="H129" s="127">
        <v>29.12</v>
      </c>
      <c r="I129" s="126">
        <v>8.4600000000000009</v>
      </c>
      <c r="J129" s="127">
        <v>39.369999999999997</v>
      </c>
      <c r="K129" s="126">
        <v>8.3800000000000008</v>
      </c>
      <c r="L129" s="143">
        <v>56.185391671298696</v>
      </c>
      <c r="M129" s="142">
        <v>7.0427066399751075</v>
      </c>
      <c r="N129" s="142">
        <v>29.099554788050209</v>
      </c>
      <c r="O129" s="142"/>
      <c r="P129" s="132">
        <v>24.473315262371457</v>
      </c>
      <c r="Q129" s="134"/>
      <c r="R129" s="141">
        <v>133.98703235955031</v>
      </c>
      <c r="S129" s="141">
        <v>137.76221260800779</v>
      </c>
      <c r="T129" s="140">
        <v>115.14834652631501</v>
      </c>
      <c r="U129" s="117">
        <v>247.55</v>
      </c>
      <c r="V129" s="159">
        <v>42.42</v>
      </c>
    </row>
    <row r="130" spans="1:22" ht="20" customHeight="1">
      <c r="A130" s="115">
        <v>2015</v>
      </c>
      <c r="B130" s="136" t="s">
        <v>501</v>
      </c>
      <c r="C130" s="113" t="s">
        <v>563</v>
      </c>
      <c r="D130" s="129">
        <v>40.5</v>
      </c>
      <c r="E130" s="135">
        <v>302.96331146857699</v>
      </c>
      <c r="F130" s="128">
        <v>5084</v>
      </c>
      <c r="G130" s="109"/>
      <c r="H130" s="127">
        <v>29.13</v>
      </c>
      <c r="I130" s="126">
        <v>8.59</v>
      </c>
      <c r="J130" s="127">
        <v>32.39</v>
      </c>
      <c r="K130" s="126">
        <v>8.5</v>
      </c>
      <c r="L130" s="143">
        <v>56.381844089729803</v>
      </c>
      <c r="M130" s="142">
        <v>7.0427066399751075</v>
      </c>
      <c r="N130" s="142">
        <v>29.076200410210685</v>
      </c>
      <c r="O130" s="142"/>
      <c r="P130" s="132">
        <v>24.473315262371457</v>
      </c>
      <c r="Q130" s="134"/>
      <c r="R130" s="141">
        <v>135.1249264772535</v>
      </c>
      <c r="S130" s="141">
        <v>138.64436124797368</v>
      </c>
      <c r="T130" s="140">
        <v>116.25672633245068</v>
      </c>
      <c r="U130" s="117">
        <v>229.75</v>
      </c>
      <c r="V130" s="159">
        <v>42.76</v>
      </c>
    </row>
    <row r="131" spans="1:22" ht="20" customHeight="1">
      <c r="A131" s="115">
        <v>2015</v>
      </c>
      <c r="B131" s="136" t="s">
        <v>499</v>
      </c>
      <c r="C131" s="113" t="s">
        <v>562</v>
      </c>
      <c r="D131" s="129">
        <v>33.64</v>
      </c>
      <c r="E131" s="135">
        <v>276.15552658519886</v>
      </c>
      <c r="F131" s="128">
        <v>4892</v>
      </c>
      <c r="G131" s="132">
        <v>64.06</v>
      </c>
      <c r="H131" s="127">
        <v>28.49</v>
      </c>
      <c r="I131" s="126">
        <v>8.3699999999999992</v>
      </c>
      <c r="J131" s="127">
        <v>27.78</v>
      </c>
      <c r="K131" s="126">
        <v>8.2899999999999991</v>
      </c>
      <c r="L131" s="143">
        <v>48.196326655100037</v>
      </c>
      <c r="M131" s="142">
        <v>7.029948113453413</v>
      </c>
      <c r="N131" s="142">
        <v>29.099554788050209</v>
      </c>
      <c r="O131" s="142"/>
      <c r="P131" s="132">
        <v>24.473315262371457</v>
      </c>
      <c r="Q131" s="134"/>
      <c r="R131" s="141">
        <v>129.86216618287622</v>
      </c>
      <c r="S131" s="141">
        <v>133.93956850148888</v>
      </c>
      <c r="T131" s="140">
        <v>108.86752762487966</v>
      </c>
      <c r="U131" s="117">
        <v>189.72</v>
      </c>
      <c r="V131" s="159">
        <v>33.67</v>
      </c>
    </row>
    <row r="132" spans="1:22" s="12" customFormat="1" ht="20" customHeight="1">
      <c r="A132" s="115">
        <v>2015</v>
      </c>
      <c r="B132" s="114" t="s">
        <v>497</v>
      </c>
      <c r="C132" s="113" t="s">
        <v>561</v>
      </c>
      <c r="D132" s="153">
        <v>49.517499999999991</v>
      </c>
      <c r="E132" s="152">
        <v>355.93157686217654</v>
      </c>
      <c r="F132" s="110">
        <v>5618</v>
      </c>
      <c r="G132" s="151">
        <v>67.947499999999991</v>
      </c>
      <c r="H132" s="108">
        <v>30.955795454545456</v>
      </c>
      <c r="I132" s="107">
        <v>7.8008333333333342</v>
      </c>
      <c r="J132" s="108">
        <v>31.661666666666662</v>
      </c>
      <c r="K132" s="150">
        <v>7.6791666666666671</v>
      </c>
      <c r="L132" s="149">
        <v>59.19766208724247</v>
      </c>
      <c r="M132" s="148">
        <v>7.0634392455728614</v>
      </c>
      <c r="N132" s="148">
        <v>29.155994534495733</v>
      </c>
      <c r="O132" s="148"/>
      <c r="P132" s="109">
        <v>24.818009843531616</v>
      </c>
      <c r="Q132" s="147"/>
      <c r="R132" s="161">
        <v>140.07950711475277</v>
      </c>
      <c r="S132" s="161">
        <v>143.17762509224283</v>
      </c>
      <c r="T132" s="160">
        <v>118.86347143206598</v>
      </c>
      <c r="U132" s="145">
        <v>278.39833333333337</v>
      </c>
      <c r="V132" s="144">
        <v>46.19166666666667</v>
      </c>
    </row>
    <row r="133" spans="1:22" ht="20" customHeight="1">
      <c r="A133" s="115">
        <v>2016</v>
      </c>
      <c r="B133" s="136" t="s">
        <v>521</v>
      </c>
      <c r="C133" s="113" t="s">
        <v>560</v>
      </c>
      <c r="D133" s="129">
        <v>26.5</v>
      </c>
      <c r="E133" s="135">
        <v>224.48022413997523</v>
      </c>
      <c r="F133" s="128">
        <v>4470.589356511131</v>
      </c>
      <c r="G133" s="109"/>
      <c r="H133" s="127">
        <v>24.28</v>
      </c>
      <c r="I133" s="126">
        <v>6.9565000000000001</v>
      </c>
      <c r="J133" s="127">
        <v>29.037096774193543</v>
      </c>
      <c r="K133" s="126">
        <v>6.8120000000000003</v>
      </c>
      <c r="L133" s="143">
        <v>41.713396846873266</v>
      </c>
      <c r="M133" s="142">
        <v>6.940638427801554</v>
      </c>
      <c r="N133" s="142">
        <v>29.216326677247839</v>
      </c>
      <c r="O133" s="142"/>
      <c r="P133" s="132">
        <v>24.171707503856322</v>
      </c>
      <c r="Q133" s="134"/>
      <c r="R133" s="141">
        <v>125.59506324148929</v>
      </c>
      <c r="S133" s="141">
        <v>129.5288253016594</v>
      </c>
      <c r="T133" s="140">
        <v>101.81945647228632</v>
      </c>
      <c r="U133" s="117">
        <v>144.18</v>
      </c>
      <c r="V133" s="159">
        <v>29.96</v>
      </c>
    </row>
    <row r="134" spans="1:22" ht="20" customHeight="1">
      <c r="A134" s="115">
        <v>2016</v>
      </c>
      <c r="B134" s="136" t="s">
        <v>519</v>
      </c>
      <c r="C134" s="113" t="s">
        <v>559</v>
      </c>
      <c r="D134" s="129">
        <v>28.72</v>
      </c>
      <c r="E134" s="135">
        <v>213.75875282865803</v>
      </c>
      <c r="F134" s="128">
        <v>4356.8164710310266</v>
      </c>
      <c r="G134" s="109"/>
      <c r="H134" s="127">
        <v>21.7</v>
      </c>
      <c r="I134" s="126">
        <v>5.22</v>
      </c>
      <c r="J134" s="127">
        <v>21.99</v>
      </c>
      <c r="K134" s="126">
        <v>5.15</v>
      </c>
      <c r="L134" s="143">
        <v>41.516944428442144</v>
      </c>
      <c r="M134" s="142">
        <v>6.9278799012798595</v>
      </c>
      <c r="N134" s="142">
        <v>29.216326677247839</v>
      </c>
      <c r="O134" s="142"/>
      <c r="P134" s="132">
        <v>24.085533858566279</v>
      </c>
      <c r="Q134" s="134"/>
      <c r="R134" s="141">
        <v>122.32361765309263</v>
      </c>
      <c r="S134" s="141">
        <v>126.44130506177875</v>
      </c>
      <c r="T134" s="140">
        <v>101.20975912814089</v>
      </c>
      <c r="U134" s="117">
        <v>162.63</v>
      </c>
      <c r="V134" s="159">
        <v>31.19</v>
      </c>
    </row>
    <row r="135" spans="1:22" ht="20" customHeight="1">
      <c r="A135" s="115">
        <v>2016</v>
      </c>
      <c r="B135" s="136" t="s">
        <v>517</v>
      </c>
      <c r="C135" s="113" t="s">
        <v>558</v>
      </c>
      <c r="D135" s="129">
        <v>34.65</v>
      </c>
      <c r="E135" s="135">
        <v>245.64860258304387</v>
      </c>
      <c r="F135" s="128">
        <v>4231.0564262068256</v>
      </c>
      <c r="G135" s="132">
        <v>56.87</v>
      </c>
      <c r="H135" s="127">
        <v>21.99</v>
      </c>
      <c r="I135" s="126">
        <v>4.99</v>
      </c>
      <c r="J135" s="127">
        <v>24.29</v>
      </c>
      <c r="K135" s="126">
        <v>4.93</v>
      </c>
      <c r="L135" s="143">
        <v>45.707929354972578</v>
      </c>
      <c r="M135" s="142">
        <v>6.9278799012798595</v>
      </c>
      <c r="N135" s="142">
        <v>29.263035432926898</v>
      </c>
      <c r="O135" s="142"/>
      <c r="P135" s="132">
        <v>24.085533858566279</v>
      </c>
      <c r="Q135" s="134"/>
      <c r="R135" s="141">
        <v>122.89256471194423</v>
      </c>
      <c r="S135" s="141">
        <v>128.0585775683829</v>
      </c>
      <c r="T135" s="140">
        <v>105.11182213067165</v>
      </c>
      <c r="U135" s="117">
        <v>183.55</v>
      </c>
      <c r="V135" s="159">
        <v>35.020000000000003</v>
      </c>
    </row>
    <row r="136" spans="1:22" ht="20" customHeight="1">
      <c r="A136" s="115">
        <v>2016</v>
      </c>
      <c r="B136" s="136" t="s">
        <v>515</v>
      </c>
      <c r="C136" s="113" t="s">
        <v>557</v>
      </c>
      <c r="D136" s="129">
        <v>37.86</v>
      </c>
      <c r="E136" s="135">
        <v>257.91730567977504</v>
      </c>
      <c r="F136" s="128">
        <v>4008.2126633971093</v>
      </c>
      <c r="G136" s="109"/>
      <c r="H136" s="127">
        <v>23.5</v>
      </c>
      <c r="I136" s="126">
        <v>5.75</v>
      </c>
      <c r="J136" s="127">
        <v>24.21</v>
      </c>
      <c r="K136" s="126">
        <v>5.69</v>
      </c>
      <c r="L136" s="143">
        <v>45.249540378633313</v>
      </c>
      <c r="M136" s="142">
        <v>6.9087421114973191</v>
      </c>
      <c r="N136" s="142">
        <v>29.403161699964059</v>
      </c>
      <c r="O136" s="142"/>
      <c r="P136" s="132">
        <v>23.78392610005114</v>
      </c>
      <c r="Q136" s="134"/>
      <c r="R136" s="141">
        <v>128.01308824160859</v>
      </c>
      <c r="S136" s="141">
        <v>133.49849418150595</v>
      </c>
      <c r="T136" s="140">
        <v>105.23376159950074</v>
      </c>
      <c r="U136" s="117">
        <v>189.1</v>
      </c>
      <c r="V136" s="159">
        <v>36.15</v>
      </c>
    </row>
    <row r="137" spans="1:22" ht="20" customHeight="1">
      <c r="A137" s="115">
        <v>2016</v>
      </c>
      <c r="B137" s="136" t="s">
        <v>513</v>
      </c>
      <c r="C137" s="113" t="s">
        <v>556</v>
      </c>
      <c r="D137" s="129">
        <v>43.21</v>
      </c>
      <c r="E137" s="135">
        <v>286.61568854304227</v>
      </c>
      <c r="F137" s="128">
        <v>3615.1371555791584</v>
      </c>
      <c r="G137" s="109"/>
      <c r="H137" s="127">
        <v>24.87</v>
      </c>
      <c r="I137" s="126">
        <v>6.03</v>
      </c>
      <c r="J137" s="127">
        <v>22.54</v>
      </c>
      <c r="K137" s="126">
        <v>5.96</v>
      </c>
      <c r="L137" s="143">
        <v>49.309557026209674</v>
      </c>
      <c r="M137" s="142">
        <v>6.9023628482364732</v>
      </c>
      <c r="N137" s="142">
        <v>29.403161699964059</v>
      </c>
      <c r="O137" s="142"/>
      <c r="P137" s="132">
        <v>23.78392610005114</v>
      </c>
      <c r="Q137" s="134"/>
      <c r="R137" s="141">
        <v>131.71124412414397</v>
      </c>
      <c r="S137" s="141">
        <v>136.88006396804192</v>
      </c>
      <c r="T137" s="140">
        <v>109.98940088383507</v>
      </c>
      <c r="U137" s="117">
        <v>221.78</v>
      </c>
      <c r="V137" s="159">
        <v>40.36</v>
      </c>
    </row>
    <row r="138" spans="1:22" ht="20" customHeight="1">
      <c r="A138" s="115">
        <v>2016</v>
      </c>
      <c r="B138" s="136" t="s">
        <v>511</v>
      </c>
      <c r="C138" s="113" t="s">
        <v>555</v>
      </c>
      <c r="D138" s="129">
        <v>45.84</v>
      </c>
      <c r="E138" s="135">
        <v>310.44171722420475</v>
      </c>
      <c r="F138" s="128">
        <v>4009.9699894808491</v>
      </c>
      <c r="G138" s="132">
        <v>56.12</v>
      </c>
      <c r="H138" s="127">
        <v>26.88</v>
      </c>
      <c r="I138" s="126">
        <v>5.67</v>
      </c>
      <c r="J138" s="127">
        <v>27.69</v>
      </c>
      <c r="K138" s="126">
        <v>5.61</v>
      </c>
      <c r="L138" s="143">
        <v>51.863438465814177</v>
      </c>
      <c r="M138" s="142">
        <v>6.8832250584539327</v>
      </c>
      <c r="N138" s="142">
        <v>29.403161699964059</v>
      </c>
      <c r="O138" s="142"/>
      <c r="P138" s="132">
        <v>23.78392610005114</v>
      </c>
      <c r="Q138" s="134"/>
      <c r="R138" s="141">
        <v>135.12492647725352</v>
      </c>
      <c r="S138" s="141">
        <v>140.1146089812502</v>
      </c>
      <c r="T138" s="140">
        <v>113.1598270733913</v>
      </c>
      <c r="U138" s="117">
        <v>240.23</v>
      </c>
      <c r="V138" s="159">
        <v>40.270000000000003</v>
      </c>
    </row>
    <row r="139" spans="1:22" ht="20" customHeight="1">
      <c r="A139" s="115">
        <v>2016</v>
      </c>
      <c r="B139" s="136" t="s">
        <v>509</v>
      </c>
      <c r="C139" s="113" t="s">
        <v>554</v>
      </c>
      <c r="D139" s="129">
        <v>42.68</v>
      </c>
      <c r="E139" s="135">
        <v>299.87536986009184</v>
      </c>
      <c r="F139" s="128">
        <v>3990.0614848414634</v>
      </c>
      <c r="G139" s="109"/>
      <c r="H139" s="138">
        <v>27.46</v>
      </c>
      <c r="I139" s="137">
        <v>4.6900000000000004</v>
      </c>
      <c r="J139" s="138">
        <v>27.19</v>
      </c>
      <c r="K139" s="137">
        <v>4.63</v>
      </c>
      <c r="L139" s="143">
        <v>49.964398420980061</v>
      </c>
      <c r="M139" s="142">
        <v>6.8577080054105437</v>
      </c>
      <c r="N139" s="142">
        <v>29.333098566445475</v>
      </c>
      <c r="O139" s="142"/>
      <c r="P139" s="132">
        <v>23.460774930213489</v>
      </c>
      <c r="Q139" s="147"/>
      <c r="R139" s="141">
        <v>132.13795441828265</v>
      </c>
      <c r="S139" s="141">
        <v>137.61518783468017</v>
      </c>
      <c r="T139" s="140">
        <v>112.06237185392953</v>
      </c>
      <c r="U139" s="117">
        <v>254.6</v>
      </c>
      <c r="V139" s="159">
        <v>38.18</v>
      </c>
    </row>
    <row r="140" spans="1:22" s="12" customFormat="1" ht="20" customHeight="1">
      <c r="A140" s="115">
        <v>2016</v>
      </c>
      <c r="B140" s="136" t="s">
        <v>507</v>
      </c>
      <c r="C140" s="113" t="s">
        <v>553</v>
      </c>
      <c r="D140" s="129">
        <v>43.1</v>
      </c>
      <c r="E140" s="135">
        <v>297.41226745555429</v>
      </c>
      <c r="F140" s="128">
        <v>3931.6479372039189</v>
      </c>
      <c r="G140" s="109"/>
      <c r="H140" s="127">
        <v>26.508260869565216</v>
      </c>
      <c r="I140" s="126">
        <v>4.7260869565217396</v>
      </c>
      <c r="J140" s="127">
        <v>27.182903225806452</v>
      </c>
      <c r="K140" s="126">
        <v>4.686521739130435</v>
      </c>
      <c r="L140" s="143">
        <v>48.589231491962259</v>
      </c>
      <c r="M140" s="142">
        <v>6.8449494788888492</v>
      </c>
      <c r="N140" s="142">
        <v>29.333098566445475</v>
      </c>
      <c r="O140" s="142"/>
      <c r="P140" s="132">
        <v>23.374601284923447</v>
      </c>
      <c r="Q140" s="134"/>
      <c r="R140" s="141">
        <v>130.14663971230209</v>
      </c>
      <c r="S140" s="141">
        <v>135.997915328076</v>
      </c>
      <c r="T140" s="140">
        <v>109.86746141500598</v>
      </c>
      <c r="U140" s="117">
        <v>245.58</v>
      </c>
      <c r="V140" s="159">
        <v>39.299999999999997</v>
      </c>
    </row>
    <row r="141" spans="1:22" s="12" customFormat="1" ht="20" customHeight="1">
      <c r="A141" s="115">
        <v>2016</v>
      </c>
      <c r="B141" s="136" t="s">
        <v>505</v>
      </c>
      <c r="C141" s="113" t="s">
        <v>552</v>
      </c>
      <c r="D141" s="129">
        <v>42.89</v>
      </c>
      <c r="E141" s="135">
        <v>301.34131682930246</v>
      </c>
      <c r="F141" s="128">
        <v>3971.6407636430176</v>
      </c>
      <c r="G141" s="132">
        <v>65.03</v>
      </c>
      <c r="H141" s="127">
        <v>26.678636363636361</v>
      </c>
      <c r="I141" s="126">
        <v>4.3513636363636357</v>
      </c>
      <c r="J141" s="127">
        <v>30.494333333333334</v>
      </c>
      <c r="K141" s="126">
        <v>4.3186363636363625</v>
      </c>
      <c r="L141" s="143">
        <v>49.833430142025975</v>
      </c>
      <c r="M141" s="142">
        <v>6.8258116891063096</v>
      </c>
      <c r="N141" s="142">
        <v>29.333098566445475</v>
      </c>
      <c r="O141" s="142"/>
      <c r="P141" s="132">
        <v>23.374601284923447</v>
      </c>
      <c r="Q141" s="134"/>
      <c r="R141" s="141">
        <v>131.99571765356976</v>
      </c>
      <c r="S141" s="141">
        <v>138.05626215466313</v>
      </c>
      <c r="T141" s="140">
        <v>111.81849291627137</v>
      </c>
      <c r="U141" s="117">
        <v>261.29000000000002</v>
      </c>
      <c r="V141" s="159">
        <v>38.33</v>
      </c>
    </row>
    <row r="142" spans="1:22" s="12" customFormat="1" ht="20" customHeight="1">
      <c r="A142" s="115">
        <v>2016</v>
      </c>
      <c r="B142" s="158" t="s">
        <v>503</v>
      </c>
      <c r="C142" s="113" t="s">
        <v>551</v>
      </c>
      <c r="D142" s="157">
        <v>47.87</v>
      </c>
      <c r="E142" s="135">
        <v>320.55689086536273</v>
      </c>
      <c r="F142" s="128">
        <v>4571.3296112740964</v>
      </c>
      <c r="G142" s="107"/>
      <c r="H142" s="127">
        <v>31.369999999999997</v>
      </c>
      <c r="I142" s="126">
        <v>5.7304761904761907</v>
      </c>
      <c r="J142" s="127">
        <v>37.128709677419359</v>
      </c>
      <c r="K142" s="126">
        <v>5.6985714285714284</v>
      </c>
      <c r="L142" s="123">
        <v>55.399581997574209</v>
      </c>
      <c r="M142" s="122">
        <v>6.7683983197586857</v>
      </c>
      <c r="N142" s="122">
        <v>29.356452944285007</v>
      </c>
      <c r="O142" s="122"/>
      <c r="P142" s="121">
        <v>23.116080349053323</v>
      </c>
      <c r="Q142" s="154"/>
      <c r="R142" s="119">
        <v>134.84045294782777</v>
      </c>
      <c r="S142" s="119">
        <v>141.14378239454376</v>
      </c>
      <c r="T142" s="118">
        <v>115.84249538763119</v>
      </c>
      <c r="U142" s="133">
        <v>290.20999999999998</v>
      </c>
      <c r="V142" s="116">
        <v>44.37</v>
      </c>
    </row>
    <row r="143" spans="1:22" s="12" customFormat="1" ht="20" customHeight="1">
      <c r="A143" s="115">
        <v>2016</v>
      </c>
      <c r="B143" s="136" t="s">
        <v>501</v>
      </c>
      <c r="C143" s="113" t="s">
        <v>550</v>
      </c>
      <c r="D143" s="157">
        <v>43.22</v>
      </c>
      <c r="E143" s="135">
        <v>310.38808200063932</v>
      </c>
      <c r="F143" s="128">
        <v>4721.8080030093142</v>
      </c>
      <c r="G143" s="107"/>
      <c r="H143" s="156">
        <v>32.71</v>
      </c>
      <c r="I143" s="155">
        <v>5.67</v>
      </c>
      <c r="J143" s="156">
        <v>38.22</v>
      </c>
      <c r="K143" s="155">
        <v>5.64</v>
      </c>
      <c r="L143" s="123">
        <v>52.583764000061578</v>
      </c>
      <c r="M143" s="122">
        <v>6.7492605299761452</v>
      </c>
      <c r="N143" s="122">
        <v>29.356452944285007</v>
      </c>
      <c r="O143" s="122"/>
      <c r="P143" s="121">
        <v>23.094536937730815</v>
      </c>
      <c r="Q143" s="154"/>
      <c r="R143" s="119">
        <v>131.99571765356976</v>
      </c>
      <c r="S143" s="119">
        <v>138.49733647464609</v>
      </c>
      <c r="T143" s="118">
        <v>114.37922176168215</v>
      </c>
      <c r="U143" s="133">
        <v>257.73</v>
      </c>
      <c r="V143" s="116">
        <v>40.58</v>
      </c>
    </row>
    <row r="144" spans="1:22" s="12" customFormat="1" ht="20" customHeight="1">
      <c r="A144" s="115">
        <v>2016</v>
      </c>
      <c r="B144" s="158" t="s">
        <v>499</v>
      </c>
      <c r="C144" s="113" t="s">
        <v>549</v>
      </c>
      <c r="D144" s="157">
        <v>51.67</v>
      </c>
      <c r="E144" s="135">
        <v>355.85706531380521</v>
      </c>
      <c r="F144" s="128">
        <v>4889.2475715718356</v>
      </c>
      <c r="G144" s="121">
        <v>88.28</v>
      </c>
      <c r="H144" s="156">
        <v>31.07</v>
      </c>
      <c r="I144" s="155">
        <v>5.24</v>
      </c>
      <c r="J144" s="156">
        <v>37.479999999999997</v>
      </c>
      <c r="K144" s="155">
        <v>5.2</v>
      </c>
      <c r="L144" s="123">
        <v>58.739273110903163</v>
      </c>
      <c r="M144" s="122">
        <v>6.8258116891063096</v>
      </c>
      <c r="N144" s="122">
        <v>29.356452944285007</v>
      </c>
      <c r="O144" s="122"/>
      <c r="P144" s="121">
        <v>23.094536937730815</v>
      </c>
      <c r="Q144" s="154"/>
      <c r="R144" s="119">
        <v>136.40505735966966</v>
      </c>
      <c r="S144" s="119">
        <v>142.76105490114793</v>
      </c>
      <c r="T144" s="118">
        <v>118.89098210835832</v>
      </c>
      <c r="U144" s="133">
        <v>326.22000000000003</v>
      </c>
      <c r="V144" s="116">
        <v>47.08</v>
      </c>
    </row>
    <row r="145" spans="1:22" s="12" customFormat="1" ht="20" customHeight="1">
      <c r="A145" s="115">
        <v>2016</v>
      </c>
      <c r="B145" s="114" t="s">
        <v>497</v>
      </c>
      <c r="C145" s="113" t="s">
        <v>548</v>
      </c>
      <c r="D145" s="153">
        <v>40.684166666666663</v>
      </c>
      <c r="E145" s="152">
        <v>286.36759353476498</v>
      </c>
      <c r="F145" s="110">
        <v>4274.81392443802</v>
      </c>
      <c r="G145" s="151">
        <v>67.069999999999993</v>
      </c>
      <c r="H145" s="108">
        <v>26.584741436100131</v>
      </c>
      <c r="I145" s="107">
        <v>5.4187022319467966</v>
      </c>
      <c r="J145" s="108">
        <v>28.95442025089606</v>
      </c>
      <c r="K145" s="150">
        <v>5.3604774609448524</v>
      </c>
      <c r="L145" s="149">
        <v>49.205873805371027</v>
      </c>
      <c r="M145" s="148">
        <v>6.8635556633996542</v>
      </c>
      <c r="N145" s="148">
        <v>29.331152368292184</v>
      </c>
      <c r="O145" s="148"/>
      <c r="P145" s="109">
        <v>23.600807103809803</v>
      </c>
      <c r="Q145" s="147"/>
      <c r="R145" s="146">
        <v>130.26517034956282</v>
      </c>
      <c r="S145" s="146">
        <v>135.71611784586466</v>
      </c>
      <c r="T145" s="109">
        <v>109.94875439422538</v>
      </c>
      <c r="U145" s="145">
        <v>231.42499999999995</v>
      </c>
      <c r="V145" s="144">
        <v>38.399166666666666</v>
      </c>
    </row>
    <row r="146" spans="1:22" s="12" customFormat="1" ht="20" customHeight="1">
      <c r="A146" s="115">
        <v>2017</v>
      </c>
      <c r="B146" s="136" t="s">
        <v>521</v>
      </c>
      <c r="C146" s="113" t="s">
        <v>547</v>
      </c>
      <c r="D146" s="129">
        <v>52.4</v>
      </c>
      <c r="E146" s="135">
        <v>377.2937978827544</v>
      </c>
      <c r="F146" s="128">
        <v>4923</v>
      </c>
      <c r="G146" s="109"/>
      <c r="H146" s="127">
        <v>29.88</v>
      </c>
      <c r="I146" s="126">
        <v>5.28</v>
      </c>
      <c r="J146" s="127">
        <v>52.37</v>
      </c>
      <c r="K146" s="126">
        <v>5.23</v>
      </c>
      <c r="L146" s="143">
        <v>59.459598645150578</v>
      </c>
      <c r="M146" s="142">
        <v>6.6790886341068276</v>
      </c>
      <c r="N146" s="142">
        <v>29.636705478359325</v>
      </c>
      <c r="O146" s="142"/>
      <c r="P146" s="132">
        <v>22.749842356570653</v>
      </c>
      <c r="Q146" s="134"/>
      <c r="R146" s="141">
        <v>139.5342661833534</v>
      </c>
      <c r="S146" s="141">
        <v>145.70155036770092</v>
      </c>
      <c r="T146" s="140">
        <v>121.26630141441385</v>
      </c>
      <c r="U146" s="117"/>
      <c r="V146" s="116">
        <v>46.6</v>
      </c>
    </row>
    <row r="147" spans="1:22" s="12" customFormat="1" ht="20" customHeight="1">
      <c r="A147" s="115">
        <v>2017</v>
      </c>
      <c r="B147" s="136" t="s">
        <v>519</v>
      </c>
      <c r="C147" s="113" t="s">
        <v>546</v>
      </c>
      <c r="D147" s="129">
        <v>53.37</v>
      </c>
      <c r="E147" s="135">
        <v>375.36917215458658</v>
      </c>
      <c r="F147" s="128">
        <v>5041</v>
      </c>
      <c r="G147" s="109"/>
      <c r="H147" s="127">
        <v>30.34</v>
      </c>
      <c r="I147" s="126">
        <v>5.19</v>
      </c>
      <c r="J147" s="127">
        <v>39.700000000000003</v>
      </c>
      <c r="K147" s="126">
        <v>5.14</v>
      </c>
      <c r="L147" s="143">
        <v>59.721535203058735</v>
      </c>
      <c r="M147" s="142">
        <v>6.6663301075851349</v>
      </c>
      <c r="N147" s="142">
        <v>29.683414234038374</v>
      </c>
      <c r="O147" s="142"/>
      <c r="P147" s="132">
        <v>22.728298945248145</v>
      </c>
      <c r="Q147" s="134"/>
      <c r="R147" s="141">
        <v>140.10321324220502</v>
      </c>
      <c r="S147" s="141">
        <v>146.43667423433916</v>
      </c>
      <c r="T147" s="140">
        <v>120.76623419208636</v>
      </c>
      <c r="U147" s="117"/>
      <c r="V147" s="116">
        <v>47.59</v>
      </c>
    </row>
    <row r="148" spans="1:22" s="12" customFormat="1" ht="20" customHeight="1">
      <c r="A148" s="115">
        <v>2017</v>
      </c>
      <c r="B148" s="136" t="s">
        <v>517</v>
      </c>
      <c r="C148" s="113" t="s">
        <v>545</v>
      </c>
      <c r="D148" s="129">
        <v>50.32</v>
      </c>
      <c r="E148" s="135">
        <v>358.7876209531189</v>
      </c>
      <c r="F148" s="128">
        <v>4819</v>
      </c>
      <c r="G148" s="132">
        <v>95.75</v>
      </c>
      <c r="H148" s="127">
        <v>29.47</v>
      </c>
      <c r="I148" s="126">
        <v>5.16</v>
      </c>
      <c r="J148" s="127">
        <v>31.7</v>
      </c>
      <c r="K148" s="126">
        <v>5.0999999999999996</v>
      </c>
      <c r="L148" s="143">
        <v>57.23313790293129</v>
      </c>
      <c r="M148" s="142">
        <v>6.6535715810634404</v>
      </c>
      <c r="N148" s="142">
        <v>29.706768611877909</v>
      </c>
      <c r="O148" s="142"/>
      <c r="P148" s="132">
        <v>22.706755533925637</v>
      </c>
      <c r="Q148" s="134"/>
      <c r="R148" s="141">
        <v>136.97400441852122</v>
      </c>
      <c r="S148" s="141">
        <v>143.93725308776911</v>
      </c>
      <c r="T148" s="140">
        <v>119.01599891394019</v>
      </c>
      <c r="U148" s="117"/>
      <c r="V148" s="116">
        <v>44.41</v>
      </c>
    </row>
    <row r="149" spans="1:22" s="12" customFormat="1" ht="20" customHeight="1">
      <c r="A149" s="115">
        <v>2017</v>
      </c>
      <c r="B149" s="130" t="s">
        <v>515</v>
      </c>
      <c r="C149" s="113" t="s">
        <v>544</v>
      </c>
      <c r="D149" s="129">
        <v>51.37</v>
      </c>
      <c r="E149" s="135">
        <v>356.60899940717889</v>
      </c>
      <c r="F149" s="128">
        <v>4592</v>
      </c>
      <c r="G149" s="121"/>
      <c r="H149" s="127">
        <v>29.93</v>
      </c>
      <c r="I149" s="126">
        <v>4.8099999999999996</v>
      </c>
      <c r="J149" s="127">
        <v>28.87</v>
      </c>
      <c r="K149" s="126">
        <v>4.76</v>
      </c>
      <c r="L149" s="123">
        <v>58.870241389857242</v>
      </c>
      <c r="M149" s="122">
        <v>6.6408130545417459</v>
      </c>
      <c r="N149" s="122">
        <v>29.73012298971744</v>
      </c>
      <c r="O149" s="122"/>
      <c r="P149" s="121">
        <v>22.814472590538184</v>
      </c>
      <c r="Q149" s="139"/>
      <c r="R149" s="119">
        <v>140.10321324220499</v>
      </c>
      <c r="S149" s="119">
        <v>146.58369900766681</v>
      </c>
      <c r="T149" s="118">
        <v>119.76609974743141</v>
      </c>
      <c r="U149" s="133"/>
      <c r="V149" s="116">
        <v>47.09</v>
      </c>
    </row>
    <row r="150" spans="1:22" s="12" customFormat="1" ht="20" customHeight="1">
      <c r="A150" s="115">
        <v>2017</v>
      </c>
      <c r="B150" s="130" t="s">
        <v>513</v>
      </c>
      <c r="C150" s="113" t="s">
        <v>543</v>
      </c>
      <c r="D150" s="129">
        <v>49.2</v>
      </c>
      <c r="E150" s="135">
        <v>343.45018253647862</v>
      </c>
      <c r="F150" s="128">
        <v>4557</v>
      </c>
      <c r="G150" s="107"/>
      <c r="H150" s="127">
        <v>29.639545454545445</v>
      </c>
      <c r="I150" s="126">
        <v>4.7431818181818182</v>
      </c>
      <c r="J150" s="127">
        <v>30.461612903225809</v>
      </c>
      <c r="K150" s="126">
        <v>4.6890909090909085</v>
      </c>
      <c r="L150" s="123">
        <v>55.072161300189023</v>
      </c>
      <c r="M150" s="122">
        <v>6.6344337912808982</v>
      </c>
      <c r="N150" s="122">
        <v>29.753477367556968</v>
      </c>
      <c r="O150" s="122"/>
      <c r="P150" s="121">
        <v>22.814472590538184</v>
      </c>
      <c r="Q150" s="139"/>
      <c r="R150" s="119">
        <v>136.68953088909538</v>
      </c>
      <c r="S150" s="119">
        <v>143.49617876778615</v>
      </c>
      <c r="T150" s="118">
        <v>116.14061238555722</v>
      </c>
      <c r="U150" s="133"/>
      <c r="V150" s="116">
        <v>43.92</v>
      </c>
    </row>
    <row r="151" spans="1:22" s="12" customFormat="1" ht="20" customHeight="1">
      <c r="A151" s="115">
        <v>2017</v>
      </c>
      <c r="B151" s="130" t="s">
        <v>511</v>
      </c>
      <c r="C151" s="113" t="s">
        <v>542</v>
      </c>
      <c r="D151" s="129">
        <v>45.21</v>
      </c>
      <c r="E151" s="135">
        <v>315.21412647642023</v>
      </c>
      <c r="F151" s="128">
        <v>4466</v>
      </c>
      <c r="G151" s="121">
        <v>86.4</v>
      </c>
      <c r="H151" s="127">
        <v>30.685909090909096</v>
      </c>
      <c r="I151" s="126">
        <v>5.0222727272727266</v>
      </c>
      <c r="J151" s="127">
        <v>30.001666666666669</v>
      </c>
      <c r="K151" s="126">
        <v>4.9627272727272729</v>
      </c>
      <c r="L151" s="123">
        <v>52.32182744215342</v>
      </c>
      <c r="M151" s="122">
        <v>6.6344337912808982</v>
      </c>
      <c r="N151" s="122">
        <v>29.846894878915069</v>
      </c>
      <c r="O151" s="122"/>
      <c r="P151" s="121">
        <v>22.814472590538184</v>
      </c>
      <c r="Q151" s="139"/>
      <c r="R151" s="119">
        <v>135.12492647725352</v>
      </c>
      <c r="S151" s="119">
        <v>142.1729558078373</v>
      </c>
      <c r="T151" s="118">
        <v>113.39024266275608</v>
      </c>
      <c r="U151" s="133"/>
      <c r="V151" s="116">
        <v>40.42</v>
      </c>
    </row>
    <row r="152" spans="1:22" s="12" customFormat="1" ht="20" customHeight="1">
      <c r="A152" s="115">
        <v>2017</v>
      </c>
      <c r="B152" s="130" t="s">
        <v>509</v>
      </c>
      <c r="C152" s="113" t="s">
        <v>541</v>
      </c>
      <c r="D152" s="129">
        <v>46.93</v>
      </c>
      <c r="E152" s="135">
        <v>320.50555938432655</v>
      </c>
      <c r="F152" s="128">
        <v>4382</v>
      </c>
      <c r="G152" s="107"/>
      <c r="H152" s="127">
        <v>31.460476190476189</v>
      </c>
      <c r="I152" s="126">
        <v>5.3214285714285712</v>
      </c>
      <c r="J152" s="127">
        <v>33.009677419354844</v>
      </c>
      <c r="K152" s="126">
        <v>5.2604761904761901</v>
      </c>
      <c r="L152" s="123">
        <v>52.649248139538614</v>
      </c>
      <c r="M152" s="122">
        <v>6.6216752647592054</v>
      </c>
      <c r="N152" s="122">
        <v>29.893603634594122</v>
      </c>
      <c r="O152" s="122"/>
      <c r="P152" s="121">
        <v>22.922189647150734</v>
      </c>
      <c r="Q152" s="139"/>
      <c r="R152" s="119">
        <v>133.70255883012453</v>
      </c>
      <c r="S152" s="119">
        <v>140.99675762121615</v>
      </c>
      <c r="T152" s="118">
        <v>113.14020905159234</v>
      </c>
      <c r="U152" s="117"/>
      <c r="V152" s="116">
        <v>41.84</v>
      </c>
    </row>
    <row r="153" spans="1:22" s="12" customFormat="1" ht="20" customHeight="1">
      <c r="A153" s="115">
        <v>2017</v>
      </c>
      <c r="B153" s="130" t="s">
        <v>507</v>
      </c>
      <c r="C153" s="113" t="s">
        <v>540</v>
      </c>
      <c r="D153" s="129">
        <v>49.6</v>
      </c>
      <c r="E153" s="135">
        <v>327.71872501129468</v>
      </c>
      <c r="F153" s="128">
        <v>4540</v>
      </c>
      <c r="G153" s="109"/>
      <c r="H153" s="138">
        <v>32.475217391304348</v>
      </c>
      <c r="I153" s="137">
        <v>5.7065217391304337</v>
      </c>
      <c r="J153" s="138">
        <v>30.8483870967742</v>
      </c>
      <c r="K153" s="137">
        <v>5.6495652173913058</v>
      </c>
      <c r="L153" s="123">
        <v>53.631510231694179</v>
      </c>
      <c r="M153" s="122">
        <v>6.6280545280200522</v>
      </c>
      <c r="N153" s="122">
        <v>29.916958012433646</v>
      </c>
      <c r="O153" s="122"/>
      <c r="P153" s="121">
        <v>22.922189647150734</v>
      </c>
      <c r="Q153" s="139"/>
      <c r="R153" s="119">
        <v>134.69821618311482</v>
      </c>
      <c r="S153" s="119">
        <v>142.02593103450965</v>
      </c>
      <c r="T153" s="118">
        <v>114.76542752415665</v>
      </c>
      <c r="U153" s="117"/>
      <c r="V153" s="116">
        <v>41.84</v>
      </c>
    </row>
    <row r="154" spans="1:22" s="12" customFormat="1" ht="20" customHeight="1">
      <c r="A154" s="115">
        <v>2017</v>
      </c>
      <c r="B154" s="130" t="s">
        <v>505</v>
      </c>
      <c r="C154" s="113" t="s">
        <v>539</v>
      </c>
      <c r="D154" s="129">
        <v>53.44</v>
      </c>
      <c r="E154" s="135">
        <v>339.74442579704561</v>
      </c>
      <c r="F154" s="128">
        <v>4579</v>
      </c>
      <c r="G154" s="132">
        <v>88.07</v>
      </c>
      <c r="H154" s="138">
        <v>35.279047619047617</v>
      </c>
      <c r="I154" s="137">
        <v>6.8400000000000007</v>
      </c>
      <c r="J154" s="138">
        <v>34.347999999999999</v>
      </c>
      <c r="K154" s="137">
        <v>6.7942857142857145</v>
      </c>
      <c r="L154" s="123">
        <v>56.250875810775703</v>
      </c>
      <c r="M154" s="122">
        <v>6.6280545280200522</v>
      </c>
      <c r="N154" s="122">
        <v>29.916958012433646</v>
      </c>
      <c r="O154" s="122"/>
      <c r="P154" s="121">
        <v>22.943733058473242</v>
      </c>
      <c r="Q154" s="134"/>
      <c r="R154" s="119">
        <v>137.82742500679859</v>
      </c>
      <c r="S154" s="119">
        <v>145.26047604771793</v>
      </c>
      <c r="T154" s="118">
        <v>116.76569641346654</v>
      </c>
      <c r="U154" s="117"/>
      <c r="V154" s="116">
        <v>45.01</v>
      </c>
    </row>
    <row r="155" spans="1:22" s="12" customFormat="1" ht="20" customHeight="1">
      <c r="A155" s="115">
        <v>2017</v>
      </c>
      <c r="B155" s="130" t="s">
        <v>503</v>
      </c>
      <c r="C155" s="113" t="s">
        <v>538</v>
      </c>
      <c r="D155" s="129">
        <v>55.5</v>
      </c>
      <c r="E155" s="135">
        <v>360.97782500130671</v>
      </c>
      <c r="F155" s="128">
        <v>4725</v>
      </c>
      <c r="G155" s="109"/>
      <c r="H155" s="138">
        <v>35.968636363636364</v>
      </c>
      <c r="I155" s="137">
        <v>7.3140909090909103</v>
      </c>
      <c r="J155" s="138">
        <v>28.360322580645164</v>
      </c>
      <c r="K155" s="137">
        <v>7.2709090909090897</v>
      </c>
      <c r="L155" s="123">
        <v>57.495074460839412</v>
      </c>
      <c r="M155" s="122">
        <v>6.6216752647592036</v>
      </c>
      <c r="N155" s="122">
        <v>29.916958012433646</v>
      </c>
      <c r="O155" s="122"/>
      <c r="P155" s="121">
        <v>22.96527646979575</v>
      </c>
      <c r="Q155" s="134"/>
      <c r="R155" s="119">
        <v>135.40940000667931</v>
      </c>
      <c r="S155" s="119">
        <v>142.90807967447554</v>
      </c>
      <c r="T155" s="118">
        <v>118.64094849719461</v>
      </c>
      <c r="U155" s="117"/>
      <c r="V155" s="116">
        <v>45.98</v>
      </c>
    </row>
    <row r="156" spans="1:22" s="12" customFormat="1" ht="20" customHeight="1">
      <c r="A156" s="115">
        <v>2017</v>
      </c>
      <c r="B156" s="130" t="s">
        <v>501</v>
      </c>
      <c r="C156" s="113" t="s">
        <v>537</v>
      </c>
      <c r="D156" s="129">
        <v>60.74</v>
      </c>
      <c r="E156" s="135">
        <v>396.89234005538981</v>
      </c>
      <c r="F156" s="128">
        <v>4936</v>
      </c>
      <c r="G156" s="109"/>
      <c r="H156" s="138">
        <v>36.78</v>
      </c>
      <c r="I156" s="137">
        <v>7.63</v>
      </c>
      <c r="J156" s="138">
        <v>39.090000000000003</v>
      </c>
      <c r="K156" s="137">
        <v>7.59</v>
      </c>
      <c r="L156" s="123">
        <v>60.507344876783165</v>
      </c>
      <c r="M156" s="122">
        <v>6.6216752647592036</v>
      </c>
      <c r="N156" s="122">
        <v>29.940312390273178</v>
      </c>
      <c r="O156" s="122"/>
      <c r="P156" s="121">
        <v>22.96527646979575</v>
      </c>
      <c r="Q156" s="134"/>
      <c r="R156" s="119">
        <v>139.24979265392759</v>
      </c>
      <c r="S156" s="119">
        <v>146.58369900766678</v>
      </c>
      <c r="T156" s="118">
        <v>121.01626780325014</v>
      </c>
      <c r="U156" s="117"/>
      <c r="V156" s="116">
        <v>47.48</v>
      </c>
    </row>
    <row r="157" spans="1:22" s="12" customFormat="1" ht="20" customHeight="1">
      <c r="A157" s="115">
        <v>2017</v>
      </c>
      <c r="B157" s="130" t="s">
        <v>499</v>
      </c>
      <c r="C157" s="113" t="s">
        <v>536</v>
      </c>
      <c r="D157" s="129">
        <v>62.06</v>
      </c>
      <c r="E157" s="135">
        <v>413.66647996784985</v>
      </c>
      <c r="F157" s="128">
        <v>5032</v>
      </c>
      <c r="G157" s="132">
        <v>94.07</v>
      </c>
      <c r="H157" s="138">
        <v>37.479999999999997</v>
      </c>
      <c r="I157" s="137">
        <v>7.58</v>
      </c>
      <c r="J157" s="138">
        <v>30.77</v>
      </c>
      <c r="K157" s="137">
        <v>7.54</v>
      </c>
      <c r="L157" s="123">
        <v>61.096702132076501</v>
      </c>
      <c r="M157" s="122">
        <v>6.6216752647592036</v>
      </c>
      <c r="N157" s="122">
        <v>29.940312390273178</v>
      </c>
      <c r="O157" s="122"/>
      <c r="P157" s="121">
        <v>22.96527646979575</v>
      </c>
      <c r="Q157" s="134"/>
      <c r="R157" s="119">
        <v>137.54295147737278</v>
      </c>
      <c r="S157" s="119">
        <v>144.96642650106261</v>
      </c>
      <c r="T157" s="118">
        <v>121.51633502557765</v>
      </c>
      <c r="U157" s="117"/>
      <c r="V157" s="116">
        <v>48.41</v>
      </c>
    </row>
    <row r="158" spans="1:22" s="12" customFormat="1" ht="20" customHeight="1">
      <c r="A158" s="115">
        <v>2017</v>
      </c>
      <c r="B158" s="114" t="s">
        <v>497</v>
      </c>
      <c r="C158" s="113" t="s">
        <v>535</v>
      </c>
      <c r="D158" s="112">
        <v>52.511666666666677</v>
      </c>
      <c r="E158" s="111">
        <v>357.69</v>
      </c>
      <c r="F158" s="110">
        <v>4729.4191709905281</v>
      </c>
      <c r="G158" s="109">
        <v>91.82</v>
      </c>
      <c r="H158" s="108">
        <v>32.449069342493253</v>
      </c>
      <c r="I158" s="107">
        <v>5.8831246470920391</v>
      </c>
      <c r="J158" s="103">
        <v>34.127472222222224</v>
      </c>
      <c r="K158" s="103">
        <v>5.832254532906707</v>
      </c>
      <c r="L158" s="106">
        <v>57.025771461253981</v>
      </c>
      <c r="M158" s="103">
        <v>6.6376234229113216</v>
      </c>
      <c r="N158" s="103">
        <v>29.823540501075541</v>
      </c>
      <c r="O158" s="105"/>
      <c r="P158" s="101">
        <v>22.859354697460077</v>
      </c>
      <c r="Q158" s="104"/>
      <c r="R158" s="103">
        <v>137.24662488422095</v>
      </c>
      <c r="S158" s="103">
        <v>144.25580676331236</v>
      </c>
      <c r="T158" s="101">
        <v>118.01586446928526</v>
      </c>
      <c r="U158" s="102"/>
      <c r="V158" s="101">
        <v>45.049166666666672</v>
      </c>
    </row>
    <row r="159" spans="1:22" s="12" customFormat="1" ht="20" customHeight="1">
      <c r="A159" s="115">
        <v>2018</v>
      </c>
      <c r="B159" s="136" t="s">
        <v>521</v>
      </c>
      <c r="C159" s="113" t="s">
        <v>534</v>
      </c>
      <c r="D159" s="129">
        <v>66.849999999999994</v>
      </c>
      <c r="E159" s="135">
        <v>434.68002202792712</v>
      </c>
      <c r="F159" s="128">
        <v>5064.6537159966938</v>
      </c>
      <c r="G159" s="109"/>
      <c r="H159" s="127">
        <v>35.790909090909096</v>
      </c>
      <c r="I159" s="126">
        <v>8.43</v>
      </c>
      <c r="J159" s="127">
        <v>29.139354838709679</v>
      </c>
      <c r="K159" s="126">
        <v>8.3381818181818197</v>
      </c>
      <c r="L159" s="123">
        <v>62.733805619002453</v>
      </c>
      <c r="M159" s="122">
        <v>6.5706411586724283</v>
      </c>
      <c r="N159" s="122">
        <v>30.103793035149874</v>
      </c>
      <c r="O159" s="122"/>
      <c r="P159" s="121">
        <v>23.051450115085792</v>
      </c>
      <c r="Q159" s="134"/>
      <c r="R159" s="119">
        <v>137.54295147737281</v>
      </c>
      <c r="S159" s="119">
        <v>144.81940172773497</v>
      </c>
      <c r="T159" s="118">
        <v>123.01653669256009</v>
      </c>
      <c r="U159" s="117"/>
      <c r="V159" s="116">
        <v>50.15</v>
      </c>
    </row>
    <row r="160" spans="1:22" s="12" customFormat="1" ht="20" customHeight="1">
      <c r="A160" s="115">
        <v>2018</v>
      </c>
      <c r="B160" s="136" t="s">
        <v>519</v>
      </c>
      <c r="C160" s="113" t="s">
        <v>533</v>
      </c>
      <c r="D160" s="129">
        <v>63.48</v>
      </c>
      <c r="E160" s="135">
        <v>453.82676599457835</v>
      </c>
      <c r="F160" s="128">
        <v>5247.3261998560602</v>
      </c>
      <c r="G160" s="132"/>
      <c r="H160" s="127">
        <v>34.112000000000002</v>
      </c>
      <c r="I160" s="126">
        <v>9.5625000000000018</v>
      </c>
      <c r="J160" s="127">
        <v>40.115357142857135</v>
      </c>
      <c r="K160" s="126">
        <v>9.474499999999999</v>
      </c>
      <c r="L160" s="123">
        <v>59.590566924104628</v>
      </c>
      <c r="M160" s="122">
        <v>6.5642618954115832</v>
      </c>
      <c r="N160" s="122">
        <v>30.127147412989398</v>
      </c>
      <c r="O160" s="122"/>
      <c r="P160" s="121">
        <v>23.051450115085792</v>
      </c>
      <c r="Q160" s="134"/>
      <c r="R160" s="119">
        <v>137.96966177151151</v>
      </c>
      <c r="S160" s="119">
        <v>145.40750082104557</v>
      </c>
      <c r="T160" s="118">
        <v>122.01640224790511</v>
      </c>
      <c r="U160" s="117"/>
      <c r="V160" s="116">
        <v>46.81</v>
      </c>
    </row>
    <row r="161" spans="1:22" s="12" customFormat="1" ht="20" customHeight="1">
      <c r="A161" s="115">
        <v>2018</v>
      </c>
      <c r="B161" s="136" t="s">
        <v>517</v>
      </c>
      <c r="C161" s="113" t="s">
        <v>532</v>
      </c>
      <c r="D161" s="129">
        <v>63.76</v>
      </c>
      <c r="E161" s="135">
        <v>404.49224175562523</v>
      </c>
      <c r="F161" s="128">
        <v>5379.1402380885756</v>
      </c>
      <c r="G161" s="132">
        <v>89.88</v>
      </c>
      <c r="H161" s="127">
        <v>34.960476190476186</v>
      </c>
      <c r="I161" s="126">
        <v>11.637619047619047</v>
      </c>
      <c r="J161" s="127">
        <v>37.36354838709677</v>
      </c>
      <c r="K161" s="126">
        <v>11.541904761904764</v>
      </c>
      <c r="L161" s="123">
        <v>60.310892458352043</v>
      </c>
      <c r="M161" s="122">
        <v>6.5578826321507337</v>
      </c>
      <c r="N161" s="122">
        <v>30.150501790828919</v>
      </c>
      <c r="O161" s="122"/>
      <c r="P161" s="121">
        <v>23.029906703763285</v>
      </c>
      <c r="Q161" s="134"/>
      <c r="R161" s="119">
        <v>134.84045294782771</v>
      </c>
      <c r="S161" s="119">
        <v>142.46700535449258</v>
      </c>
      <c r="T161" s="118">
        <v>120.51620058092267</v>
      </c>
      <c r="U161" s="117"/>
      <c r="V161" s="116">
        <v>47.7</v>
      </c>
    </row>
    <row r="162" spans="1:22" s="12" customFormat="1" ht="20" customHeight="1">
      <c r="A162" s="115">
        <v>2018</v>
      </c>
      <c r="B162" s="130" t="s">
        <v>515</v>
      </c>
      <c r="C162" s="113" t="s">
        <v>531</v>
      </c>
      <c r="D162" s="129">
        <v>68.430000000000007</v>
      </c>
      <c r="E162" s="135">
        <v>428.74913529077446</v>
      </c>
      <c r="F162" s="128">
        <v>4913.1498620601069</v>
      </c>
      <c r="G162" s="121"/>
      <c r="H162" s="127">
        <v>37.891000000000005</v>
      </c>
      <c r="I162" s="126">
        <v>13.521000000000001</v>
      </c>
      <c r="J162" s="127">
        <v>32.055666666666674</v>
      </c>
      <c r="K162" s="126">
        <v>13.348999999999998</v>
      </c>
      <c r="L162" s="123">
        <v>63.585099432203947</v>
      </c>
      <c r="M162" s="122">
        <v>6.5578826321507337</v>
      </c>
      <c r="N162" s="122">
        <v>30.197210546507979</v>
      </c>
      <c r="O162" s="122"/>
      <c r="P162" s="121">
        <v>23.137623760375831</v>
      </c>
      <c r="Q162" s="134"/>
      <c r="R162" s="119">
        <v>139.67650294806629</v>
      </c>
      <c r="S162" s="119">
        <v>147.02477332764968</v>
      </c>
      <c r="T162" s="118">
        <v>123.6416207204694</v>
      </c>
      <c r="U162" s="133"/>
      <c r="V162" s="116">
        <v>51.59</v>
      </c>
    </row>
    <row r="163" spans="1:22" s="12" customFormat="1" ht="20" customHeight="1">
      <c r="A163" s="115">
        <v>2018</v>
      </c>
      <c r="B163" s="130" t="s">
        <v>513</v>
      </c>
      <c r="C163" s="113" t="s">
        <v>530</v>
      </c>
      <c r="D163" s="129">
        <v>74.11</v>
      </c>
      <c r="E163" s="127">
        <v>460.65649511831873</v>
      </c>
      <c r="F163" s="128">
        <v>5103.9621558065137</v>
      </c>
      <c r="G163" s="107"/>
      <c r="H163" s="127">
        <v>41.207727272727283</v>
      </c>
      <c r="I163" s="126">
        <v>15.053181818181816</v>
      </c>
      <c r="J163" s="127">
        <v>33.543225806451609</v>
      </c>
      <c r="K163" s="126">
        <v>14.847272727272729</v>
      </c>
      <c r="L163" s="123">
        <v>68.430925753504766</v>
      </c>
      <c r="M163" s="122">
        <v>6.5578826321507337</v>
      </c>
      <c r="N163" s="122">
        <v>30.197210546507979</v>
      </c>
      <c r="O163" s="122"/>
      <c r="P163" s="121">
        <v>23.159167171698339</v>
      </c>
      <c r="Q163" s="134"/>
      <c r="R163" s="119">
        <v>146.3616308895725</v>
      </c>
      <c r="S163" s="119">
        <v>153.64088812739394</v>
      </c>
      <c r="T163" s="118">
        <v>129.89246099956293</v>
      </c>
      <c r="U163" s="133"/>
      <c r="V163" s="116">
        <v>56</v>
      </c>
    </row>
    <row r="164" spans="1:22" s="12" customFormat="1" ht="20" customHeight="1">
      <c r="A164" s="115">
        <v>2018</v>
      </c>
      <c r="B164" s="130" t="s">
        <v>511</v>
      </c>
      <c r="C164" s="113" t="s">
        <v>529</v>
      </c>
      <c r="D164" s="129">
        <v>73.22</v>
      </c>
      <c r="E164" s="127">
        <v>476.81705625249771</v>
      </c>
      <c r="F164" s="128">
        <v>5255.1800114008292</v>
      </c>
      <c r="G164" s="132">
        <v>88.25</v>
      </c>
      <c r="H164" s="127">
        <v>41.815714285714293</v>
      </c>
      <c r="I164" s="126">
        <v>15.403333333333338</v>
      </c>
      <c r="J164" s="125">
        <v>42.424333333333337</v>
      </c>
      <c r="K164" s="126">
        <v>15.153809523809528</v>
      </c>
      <c r="L164" s="123">
        <v>68.168989195596609</v>
      </c>
      <c r="M164" s="122">
        <v>6.5132277893248052</v>
      </c>
      <c r="N164" s="122">
        <v>30.197210546507979</v>
      </c>
      <c r="O164" s="122"/>
      <c r="P164" s="121">
        <v>23.159167171698339</v>
      </c>
      <c r="Q164" s="120"/>
      <c r="R164" s="119">
        <v>148.35294559555305</v>
      </c>
      <c r="S164" s="119">
        <v>155.84625972730868</v>
      </c>
      <c r="T164" s="118">
        <v>132.14276350003658</v>
      </c>
      <c r="U164" s="117"/>
      <c r="V164" s="116">
        <v>54.89</v>
      </c>
    </row>
    <row r="165" spans="1:22" s="12" customFormat="1" ht="20" customHeight="1">
      <c r="A165" s="115">
        <v>2018</v>
      </c>
      <c r="B165" s="130" t="s">
        <v>509</v>
      </c>
      <c r="C165" s="113" t="s">
        <v>528</v>
      </c>
      <c r="D165" s="129">
        <v>73.27</v>
      </c>
      <c r="E165" s="127">
        <v>473.78107850185381</v>
      </c>
      <c r="F165" s="128">
        <v>5176.7959828770718</v>
      </c>
      <c r="G165" s="132"/>
      <c r="H165" s="127">
        <v>44.646818181818176</v>
      </c>
      <c r="I165" s="126">
        <v>16.629545454545454</v>
      </c>
      <c r="J165" s="125">
        <v>49.543225806451609</v>
      </c>
      <c r="K165" s="126">
        <v>16.35409090909091</v>
      </c>
      <c r="L165" s="123">
        <v>67.645116079780308</v>
      </c>
      <c r="M165" s="122">
        <v>6.5068485260639592</v>
      </c>
      <c r="N165" s="122">
        <v>30.197210546507979</v>
      </c>
      <c r="O165" s="122"/>
      <c r="P165" s="121">
        <v>23.266884228310889</v>
      </c>
      <c r="Q165" s="120"/>
      <c r="R165" s="119">
        <v>148.21070883084016</v>
      </c>
      <c r="S165" s="119">
        <v>155.55221018065336</v>
      </c>
      <c r="T165" s="118">
        <v>131.64269627770909</v>
      </c>
      <c r="U165" s="117"/>
      <c r="V165" s="116">
        <v>54.02</v>
      </c>
    </row>
    <row r="166" spans="1:22" s="12" customFormat="1" ht="20" customHeight="1">
      <c r="A166" s="115">
        <v>2018</v>
      </c>
      <c r="B166" s="130" t="s">
        <v>507</v>
      </c>
      <c r="C166" s="113" t="s">
        <v>527</v>
      </c>
      <c r="D166" s="129">
        <v>72.260000000000005</v>
      </c>
      <c r="E166" s="125">
        <v>465.73137504037118</v>
      </c>
      <c r="F166" s="128">
        <v>5300.1203454622682</v>
      </c>
      <c r="G166" s="132"/>
      <c r="H166" s="127">
        <v>47.307826086956517</v>
      </c>
      <c r="I166" s="126">
        <v>19.174347826086958</v>
      </c>
      <c r="J166" s="125">
        <v>56.190000000000005</v>
      </c>
      <c r="K166" s="124">
        <v>18.887826086956522</v>
      </c>
      <c r="L166" s="123">
        <v>69.544156124614418</v>
      </c>
      <c r="M166" s="122">
        <v>6.5004692628031115</v>
      </c>
      <c r="N166" s="122">
        <v>30.220564924347514</v>
      </c>
      <c r="O166" s="122"/>
      <c r="P166" s="121">
        <v>23.309971050955909</v>
      </c>
      <c r="Q166" s="120"/>
      <c r="R166" s="119">
        <v>150.20202353682072</v>
      </c>
      <c r="S166" s="119">
        <v>157.61055700724046</v>
      </c>
      <c r="T166" s="118">
        <v>132.76784752794592</v>
      </c>
      <c r="U166" s="117"/>
      <c r="V166" s="116">
        <v>56.38</v>
      </c>
    </row>
    <row r="167" spans="1:22" s="12" customFormat="1" ht="20" customHeight="1">
      <c r="A167" s="115">
        <v>2018</v>
      </c>
      <c r="B167" s="130" t="s">
        <v>505</v>
      </c>
      <c r="C167" s="113" t="s">
        <v>526</v>
      </c>
      <c r="D167" s="129">
        <v>77.180000000000007</v>
      </c>
      <c r="E167" s="125">
        <v>489.77669378517874</v>
      </c>
      <c r="F167" s="128">
        <v>5348.2912024188017</v>
      </c>
      <c r="G167" s="132">
        <v>100.79</v>
      </c>
      <c r="H167" s="127">
        <v>53.825499999999998</v>
      </c>
      <c r="I167" s="126">
        <v>21.875499999999999</v>
      </c>
      <c r="J167" s="125">
        <v>54.832000000000001</v>
      </c>
      <c r="K167" s="124">
        <v>21.420499999999997</v>
      </c>
      <c r="L167" s="123">
        <v>76.289022490749332</v>
      </c>
      <c r="M167" s="122">
        <v>6.5004692628031115</v>
      </c>
      <c r="N167" s="122">
        <v>30.197210546507986</v>
      </c>
      <c r="O167" s="122"/>
      <c r="P167" s="121">
        <v>23.331514462278413</v>
      </c>
      <c r="Q167" s="120"/>
      <c r="R167" s="119">
        <v>154.042416184069</v>
      </c>
      <c r="S167" s="119">
        <v>161.13915156710408</v>
      </c>
      <c r="T167" s="118">
        <v>137.3934693344751</v>
      </c>
      <c r="U167" s="117"/>
      <c r="V167" s="116">
        <v>61.49</v>
      </c>
    </row>
    <row r="168" spans="1:22" s="12" customFormat="1" ht="20" customHeight="1">
      <c r="A168" s="115">
        <v>2018</v>
      </c>
      <c r="B168" s="130" t="s">
        <v>503</v>
      </c>
      <c r="C168" s="113" t="s">
        <v>525</v>
      </c>
      <c r="D168" s="129">
        <v>79.39</v>
      </c>
      <c r="E168" s="125">
        <v>513.41487859951144</v>
      </c>
      <c r="F168" s="128">
        <v>5817.3347004962388</v>
      </c>
      <c r="G168" s="132"/>
      <c r="H168" s="127">
        <v>53.207391304347823</v>
      </c>
      <c r="I168" s="126">
        <v>20.140869565217393</v>
      </c>
      <c r="J168" s="125">
        <v>53.123548387096783</v>
      </c>
      <c r="K168" s="124">
        <v>19.556956521739128</v>
      </c>
      <c r="L168" s="123">
        <v>80.414523277802729</v>
      </c>
      <c r="M168" s="122">
        <v>6.5068485260639592</v>
      </c>
      <c r="N168" s="122">
        <v>30.220564924347514</v>
      </c>
      <c r="O168" s="122"/>
      <c r="P168" s="121">
        <v>23.590035398148537</v>
      </c>
      <c r="Q168" s="120"/>
      <c r="R168" s="119">
        <v>154.18465294878192</v>
      </c>
      <c r="S168" s="119">
        <v>161.28617634043172</v>
      </c>
      <c r="T168" s="118">
        <v>140.89393989076746</v>
      </c>
      <c r="U168" s="117"/>
      <c r="V168" s="116">
        <v>64.08</v>
      </c>
    </row>
    <row r="169" spans="1:22" s="12" customFormat="1" ht="20" customHeight="1">
      <c r="A169" s="115">
        <v>2018</v>
      </c>
      <c r="B169" s="130" t="s">
        <v>501</v>
      </c>
      <c r="C169" s="113" t="s">
        <v>524</v>
      </c>
      <c r="D169" s="129">
        <v>65.33</v>
      </c>
      <c r="E169" s="125">
        <v>441.4050500215036</v>
      </c>
      <c r="F169" s="128">
        <v>5584.4209882515715</v>
      </c>
      <c r="G169" s="132"/>
      <c r="H169" s="127">
        <v>51.636363636363633</v>
      </c>
      <c r="I169" s="126">
        <v>19.586818181818177</v>
      </c>
      <c r="J169" s="125">
        <v>56.676333333333332</v>
      </c>
      <c r="K169" s="124">
        <v>19.218636363636367</v>
      </c>
      <c r="L169" s="123">
        <v>85.129381320149463</v>
      </c>
      <c r="M169" s="122">
        <v>6.5132277893248052</v>
      </c>
      <c r="N169" s="122">
        <v>30.243919302187038</v>
      </c>
      <c r="O169" s="122"/>
      <c r="P169" s="121">
        <v>23.611578809471045</v>
      </c>
      <c r="Q169" s="120"/>
      <c r="R169" s="119">
        <v>157.59833530189147</v>
      </c>
      <c r="S169" s="119">
        <v>164.37369658031236</v>
      </c>
      <c r="T169" s="118">
        <v>148.1449146145159</v>
      </c>
      <c r="U169" s="117"/>
      <c r="V169" s="116">
        <v>66.31</v>
      </c>
    </row>
    <row r="170" spans="1:22" s="12" customFormat="1" ht="20" customHeight="1">
      <c r="A170" s="115">
        <v>2018</v>
      </c>
      <c r="B170" s="130" t="s">
        <v>499</v>
      </c>
      <c r="C170" s="113" t="s">
        <v>523</v>
      </c>
      <c r="D170" s="129">
        <v>56.94</v>
      </c>
      <c r="E170" s="125">
        <v>382.37358786188207</v>
      </c>
      <c r="F170" s="128">
        <v>5630.2107728337241</v>
      </c>
      <c r="G170" s="132">
        <v>100.91</v>
      </c>
      <c r="H170" s="127">
        <v>54.057500000000005</v>
      </c>
      <c r="I170" s="126">
        <v>22.702941176470588</v>
      </c>
      <c r="J170" s="125">
        <v>48.132903225806452</v>
      </c>
      <c r="K170" s="124">
        <v>22.361176470588234</v>
      </c>
      <c r="L170" s="123">
        <v>70.919323053632212</v>
      </c>
      <c r="M170" s="122">
        <v>6.5259863158464988</v>
      </c>
      <c r="N170" s="122">
        <v>30.243919302187038</v>
      </c>
      <c r="O170" s="122"/>
      <c r="P170" s="121">
        <v>23.611578809471045</v>
      </c>
      <c r="Q170" s="120"/>
      <c r="R170" s="119">
        <v>147.6417617719886</v>
      </c>
      <c r="S170" s="119">
        <v>155.11113586067043</v>
      </c>
      <c r="T170" s="118">
        <v>136.89340211214761</v>
      </c>
      <c r="U170" s="117"/>
      <c r="V170" s="116">
        <v>53.87</v>
      </c>
    </row>
    <row r="171" spans="1:22" s="12" customFormat="1" ht="20" customHeight="1">
      <c r="A171" s="115">
        <v>2018</v>
      </c>
      <c r="B171" s="114" t="s">
        <v>497</v>
      </c>
      <c r="C171" s="113" t="s">
        <v>522</v>
      </c>
      <c r="D171" s="112">
        <v>69.518333333333331</v>
      </c>
      <c r="E171" s="111">
        <v>451.74531625409054</v>
      </c>
      <c r="F171" s="110">
        <v>5330.6872481126093</v>
      </c>
      <c r="G171" s="109">
        <v>95.49</v>
      </c>
      <c r="H171" s="108">
        <v>44.204935504109415</v>
      </c>
      <c r="I171" s="107">
        <v>16.143138033606064</v>
      </c>
      <c r="J171" s="103">
        <v>44.428291410650282</v>
      </c>
      <c r="K171" s="103">
        <v>15.875321265265001</v>
      </c>
      <c r="L171" s="106">
        <v>69.396816810791066</v>
      </c>
      <c r="M171" s="103">
        <v>6.5313023685638711</v>
      </c>
      <c r="N171" s="103">
        <v>30.191371952048097</v>
      </c>
      <c r="O171" s="105"/>
      <c r="P171" s="101">
        <v>23.275860649695272</v>
      </c>
      <c r="Q171" s="104"/>
      <c r="R171" s="103">
        <v>146.38533701702463</v>
      </c>
      <c r="S171" s="103">
        <v>153.68989638516982</v>
      </c>
      <c r="T171" s="101">
        <v>131.58018787491815</v>
      </c>
      <c r="U171" s="102"/>
      <c r="V171" s="101">
        <v>55.274166666666673</v>
      </c>
    </row>
    <row r="172" spans="1:22" s="131" customFormat="1" ht="20" customHeight="1">
      <c r="A172" s="115">
        <v>2019</v>
      </c>
      <c r="B172" s="136" t="s">
        <v>521</v>
      </c>
      <c r="C172" s="113" t="s">
        <v>520</v>
      </c>
      <c r="D172" s="129">
        <v>58.74</v>
      </c>
      <c r="E172" s="135">
        <v>389.43373639016198</v>
      </c>
      <c r="F172" s="128">
        <v>6023.1538254407378</v>
      </c>
      <c r="G172" s="109"/>
      <c r="H172" s="127">
        <v>49.63045454545454</v>
      </c>
      <c r="I172" s="126">
        <v>23.894090909090906</v>
      </c>
      <c r="J172" s="127">
        <v>49.393548387096779</v>
      </c>
      <c r="K172" s="126">
        <v>23.23681818181818</v>
      </c>
      <c r="L172" s="123">
        <v>67.199158730252677</v>
      </c>
      <c r="M172" s="122">
        <v>6.7104163639030299</v>
      </c>
      <c r="N172" s="122">
        <v>30.858157508517724</v>
      </c>
      <c r="O172" s="122"/>
      <c r="P172" s="121">
        <v>24.033214145354453</v>
      </c>
      <c r="Q172" s="134"/>
      <c r="R172" s="119">
        <v>136.30623314304921</v>
      </c>
      <c r="S172" s="119">
        <v>144.66545973721199</v>
      </c>
      <c r="T172" s="118">
        <v>126.85056737204246</v>
      </c>
      <c r="U172" s="117"/>
      <c r="V172" s="116">
        <v>51.88</v>
      </c>
    </row>
    <row r="173" spans="1:22" s="131" customFormat="1" ht="20" customHeight="1">
      <c r="A173" s="115">
        <v>2019</v>
      </c>
      <c r="B173" s="136" t="s">
        <v>519</v>
      </c>
      <c r="C173" s="113" t="s">
        <v>518</v>
      </c>
      <c r="D173" s="129">
        <v>63.83</v>
      </c>
      <c r="E173" s="135">
        <v>418.68670336969251</v>
      </c>
      <c r="F173" s="128">
        <v>5604.9066112305081</v>
      </c>
      <c r="G173" s="132"/>
      <c r="H173" s="127">
        <v>47.141500000000001</v>
      </c>
      <c r="I173" s="126">
        <v>21.422999999999998</v>
      </c>
      <c r="J173" s="127">
        <v>42.820714285714295</v>
      </c>
      <c r="K173" s="126">
        <v>20.994</v>
      </c>
      <c r="L173" s="123">
        <v>67.966811685870667</v>
      </c>
      <c r="M173" s="122">
        <v>6.7246032906766091</v>
      </c>
      <c r="N173" s="122">
        <v>31.004404700501226</v>
      </c>
      <c r="O173" s="122"/>
      <c r="P173" s="121">
        <v>24.132422459679958</v>
      </c>
      <c r="Q173" s="134"/>
      <c r="R173" s="119">
        <v>135.3266195578322</v>
      </c>
      <c r="S173" s="119">
        <v>143.66381956098996</v>
      </c>
      <c r="T173" s="118">
        <v>128.04614293634069</v>
      </c>
      <c r="U173" s="117"/>
      <c r="V173" s="116">
        <v>54.3</v>
      </c>
    </row>
    <row r="174" spans="1:22" s="131" customFormat="1" ht="20" customHeight="1">
      <c r="A174" s="115">
        <v>2019</v>
      </c>
      <c r="B174" s="136" t="s">
        <v>517</v>
      </c>
      <c r="C174" s="113" t="s">
        <v>516</v>
      </c>
      <c r="D174" s="129">
        <v>66.37</v>
      </c>
      <c r="E174" s="135">
        <v>440.79999782610838</v>
      </c>
      <c r="F174" s="128">
        <v>5156.4886953864952</v>
      </c>
      <c r="G174" s="132">
        <v>91.646165139900702</v>
      </c>
      <c r="H174" s="127">
        <v>47.151904761904753</v>
      </c>
      <c r="I174" s="126">
        <v>22.303333333333335</v>
      </c>
      <c r="J174" s="127">
        <v>30.624516129032266</v>
      </c>
      <c r="K174" s="126">
        <v>21.945238095238096</v>
      </c>
      <c r="L174" s="123">
        <v>68.321113050002054</v>
      </c>
      <c r="M174" s="122">
        <v>6.7387902174501901</v>
      </c>
      <c r="N174" s="122">
        <v>31.033654138897916</v>
      </c>
      <c r="O174" s="122"/>
      <c r="P174" s="121">
        <v>24.182026616842709</v>
      </c>
      <c r="Q174" s="134"/>
      <c r="R174" s="119">
        <v>137.56573632404246</v>
      </c>
      <c r="S174" s="119">
        <v>145.66709991343399</v>
      </c>
      <c r="T174" s="118">
        <v>129.71994872635818</v>
      </c>
      <c r="U174" s="117"/>
      <c r="V174" s="116">
        <v>54.06</v>
      </c>
    </row>
    <row r="175" spans="1:22" s="131" customFormat="1" ht="20" customHeight="1">
      <c r="A175" s="115">
        <v>2019</v>
      </c>
      <c r="B175" s="130" t="s">
        <v>515</v>
      </c>
      <c r="C175" s="113" t="s">
        <v>514</v>
      </c>
      <c r="D175" s="129">
        <v>70.78</v>
      </c>
      <c r="E175" s="135">
        <v>465.34302243388868</v>
      </c>
      <c r="F175" s="128">
        <v>4569.0818592464075</v>
      </c>
      <c r="G175" s="121"/>
      <c r="H175" s="127">
        <v>49.556500000000007</v>
      </c>
      <c r="I175" s="126">
        <v>26.045999999999999</v>
      </c>
      <c r="J175" s="127">
        <v>36.956000000000003</v>
      </c>
      <c r="K175" s="126">
        <v>25.656500000000001</v>
      </c>
      <c r="L175" s="123">
        <v>69.443067369751432</v>
      </c>
      <c r="M175" s="122">
        <v>6.7742575343841374</v>
      </c>
      <c r="N175" s="122">
        <v>31.150651892484717</v>
      </c>
      <c r="O175" s="122"/>
      <c r="P175" s="121">
        <v>24.355641166912349</v>
      </c>
      <c r="Q175" s="134"/>
      <c r="R175" s="119">
        <v>146.94203778254791</v>
      </c>
      <c r="S175" s="119">
        <v>154.39567859194037</v>
      </c>
      <c r="T175" s="118">
        <v>130.7959667342266</v>
      </c>
      <c r="U175" s="133"/>
      <c r="V175" s="116">
        <v>55.67</v>
      </c>
    </row>
    <row r="176" spans="1:22" s="131" customFormat="1" ht="20" customHeight="1">
      <c r="A176" s="115">
        <v>2019</v>
      </c>
      <c r="B176" s="130" t="s">
        <v>513</v>
      </c>
      <c r="C176" s="113" t="s">
        <v>512</v>
      </c>
      <c r="D176" s="129">
        <v>69.97</v>
      </c>
      <c r="E176" s="127">
        <v>474.44573344125723</v>
      </c>
      <c r="F176" s="128">
        <v>4262.2244802434898</v>
      </c>
      <c r="G176" s="107"/>
      <c r="H176" s="127">
        <v>48.799090909090907</v>
      </c>
      <c r="I176" s="126">
        <v>25.84</v>
      </c>
      <c r="J176" s="127">
        <v>37.843548387096767</v>
      </c>
      <c r="K176" s="126">
        <v>25.509545454545457</v>
      </c>
      <c r="L176" s="123">
        <v>70.860272826276969</v>
      </c>
      <c r="M176" s="122">
        <v>6.781350997770927</v>
      </c>
      <c r="N176" s="122">
        <v>31.209150769278114</v>
      </c>
      <c r="O176" s="122"/>
      <c r="P176" s="121">
        <v>24.430047402656477</v>
      </c>
      <c r="Q176" s="134"/>
      <c r="R176" s="119">
        <v>153.79933287906678</v>
      </c>
      <c r="S176" s="119">
        <v>161.12097691800267</v>
      </c>
      <c r="T176" s="118">
        <v>133.904463201402</v>
      </c>
      <c r="U176" s="133"/>
      <c r="V176" s="116">
        <v>56.65</v>
      </c>
    </row>
    <row r="177" spans="1:22" s="131" customFormat="1" ht="20" customHeight="1">
      <c r="A177" s="115">
        <v>2019</v>
      </c>
      <c r="B177" s="130" t="s">
        <v>511</v>
      </c>
      <c r="C177" s="113" t="s">
        <v>510</v>
      </c>
      <c r="D177" s="129">
        <v>62.92</v>
      </c>
      <c r="E177" s="127">
        <v>438.80938362239584</v>
      </c>
      <c r="F177" s="128">
        <v>3911.8071077748837</v>
      </c>
      <c r="G177" s="132">
        <v>80.220897214431503</v>
      </c>
      <c r="H177" s="127">
        <v>47.849499999999992</v>
      </c>
      <c r="I177" s="126">
        <v>25.552</v>
      </c>
      <c r="J177" s="125">
        <v>32.517333333333326</v>
      </c>
      <c r="K177" s="126">
        <v>25.178999999999995</v>
      </c>
      <c r="L177" s="123">
        <v>65.722903046371883</v>
      </c>
      <c r="M177" s="122">
        <v>6.7884444611577166</v>
      </c>
      <c r="N177" s="122">
        <v>31.238400207674811</v>
      </c>
      <c r="O177" s="122"/>
      <c r="P177" s="121">
        <v>24.454849481237851</v>
      </c>
      <c r="Q177" s="120"/>
      <c r="R177" s="119">
        <v>151.56021611285655</v>
      </c>
      <c r="S177" s="119">
        <v>158.97460511181254</v>
      </c>
      <c r="T177" s="118">
        <v>129.60039116992837</v>
      </c>
      <c r="U177" s="117"/>
      <c r="V177" s="116">
        <v>52.03</v>
      </c>
    </row>
    <row r="178" spans="1:22" s="131" customFormat="1" ht="20" customHeight="1">
      <c r="A178" s="115">
        <v>2019</v>
      </c>
      <c r="B178" s="130" t="s">
        <v>509</v>
      </c>
      <c r="C178" s="113" t="s">
        <v>508</v>
      </c>
      <c r="D178" s="129">
        <v>64.709999999999994</v>
      </c>
      <c r="E178" s="127">
        <v>424.40424294361964</v>
      </c>
      <c r="F178" s="128">
        <v>3631.5113814553788</v>
      </c>
      <c r="G178" s="109"/>
      <c r="H178" s="127">
        <v>51.251304347826085</v>
      </c>
      <c r="I178" s="126">
        <v>28.350869565217387</v>
      </c>
      <c r="J178" s="125">
        <v>39.6841935483871</v>
      </c>
      <c r="K178" s="126">
        <v>27.932173913043474</v>
      </c>
      <c r="L178" s="123">
        <v>67.199158730252648</v>
      </c>
      <c r="M178" s="122">
        <v>6.8026313879312976</v>
      </c>
      <c r="N178" s="122">
        <v>31.326148522864912</v>
      </c>
      <c r="O178" s="122"/>
      <c r="P178" s="121">
        <v>24.4052453240751</v>
      </c>
      <c r="Q178" s="120"/>
      <c r="R178" s="119">
        <v>149.46104414453444</v>
      </c>
      <c r="S178" s="119">
        <v>157.11441621311445</v>
      </c>
      <c r="T178" s="118">
        <v>129.12216094420907</v>
      </c>
      <c r="U178" s="117"/>
      <c r="V178" s="116">
        <v>53.62</v>
      </c>
    </row>
    <row r="179" spans="1:22" s="131" customFormat="1" ht="20" customHeight="1">
      <c r="A179" s="115">
        <v>2019</v>
      </c>
      <c r="B179" s="130" t="s">
        <v>507</v>
      </c>
      <c r="C179" s="113" t="s">
        <v>506</v>
      </c>
      <c r="D179" s="129">
        <v>59.62</v>
      </c>
      <c r="E179" s="125">
        <v>401.65076797241608</v>
      </c>
      <c r="F179" s="128">
        <v>3388.5175260138358</v>
      </c>
      <c r="G179" s="109"/>
      <c r="H179" s="127">
        <v>49.182272727272725</v>
      </c>
      <c r="I179" s="126">
        <v>27.236363636363638</v>
      </c>
      <c r="J179" s="125">
        <v>36.848709677419343</v>
      </c>
      <c r="K179" s="124">
        <v>26.932272727272728</v>
      </c>
      <c r="L179" s="123">
        <v>65.841003501082341</v>
      </c>
      <c r="M179" s="122">
        <v>6.8097248513180855</v>
      </c>
      <c r="N179" s="122">
        <v>31.355397961261609</v>
      </c>
      <c r="O179" s="122"/>
      <c r="P179" s="121">
        <v>24.430047402656477</v>
      </c>
      <c r="Q179" s="120"/>
      <c r="R179" s="119">
        <v>145.40264500577837</v>
      </c>
      <c r="S179" s="119">
        <v>152.96476405448027</v>
      </c>
      <c r="T179" s="118">
        <v>127.20924004133192</v>
      </c>
      <c r="U179" s="117"/>
      <c r="V179" s="116">
        <v>52.1</v>
      </c>
    </row>
    <row r="180" spans="1:22" s="131" customFormat="1" ht="20" customHeight="1">
      <c r="A180" s="115">
        <v>2019</v>
      </c>
      <c r="B180" s="130" t="s">
        <v>505</v>
      </c>
      <c r="C180" s="113" t="s">
        <v>504</v>
      </c>
      <c r="D180" s="129">
        <v>62.36</v>
      </c>
      <c r="E180" s="125">
        <v>410.26611276252606</v>
      </c>
      <c r="F180" s="128">
        <v>3571.2628723226326</v>
      </c>
      <c r="G180" s="132">
        <v>72.393872120405106</v>
      </c>
      <c r="H180" s="127">
        <v>49.133809523809532</v>
      </c>
      <c r="I180" s="126">
        <v>25.984761904761907</v>
      </c>
      <c r="J180" s="125">
        <v>35.751999999999995</v>
      </c>
      <c r="K180" s="124">
        <v>25.740476190476194</v>
      </c>
      <c r="L180" s="123">
        <v>68.203012595291582</v>
      </c>
      <c r="M180" s="122">
        <v>6.8168183147048769</v>
      </c>
      <c r="N180" s="122">
        <v>31.384647399658309</v>
      </c>
      <c r="O180" s="122"/>
      <c r="P180" s="121">
        <v>24.430047402656477</v>
      </c>
      <c r="Q180" s="120"/>
      <c r="R180" s="119">
        <v>143.16352823956808</v>
      </c>
      <c r="S180" s="119">
        <v>150.81839224829019</v>
      </c>
      <c r="T180" s="118">
        <v>128.76348827491961</v>
      </c>
      <c r="U180" s="117"/>
      <c r="V180" s="116">
        <v>54.75</v>
      </c>
    </row>
    <row r="181" spans="1:22" s="131" customFormat="1" ht="20" customHeight="1">
      <c r="A181" s="115">
        <v>2019</v>
      </c>
      <c r="B181" s="130" t="s">
        <v>503</v>
      </c>
      <c r="C181" s="113" t="s">
        <v>502</v>
      </c>
      <c r="D181" s="129">
        <v>59.91</v>
      </c>
      <c r="E181" s="125">
        <v>404.3784283509803</v>
      </c>
      <c r="F181" s="128">
        <v>4111.5618024974365</v>
      </c>
      <c r="G181" s="109"/>
      <c r="H181" s="127">
        <v>47.476521739130426</v>
      </c>
      <c r="I181" s="126">
        <v>24.919565217391302</v>
      </c>
      <c r="J181" s="125">
        <v>36.957741935483881</v>
      </c>
      <c r="K181" s="124">
        <v>24.724782608695655</v>
      </c>
      <c r="L181" s="123">
        <v>67.671560549094508</v>
      </c>
      <c r="M181" s="122">
        <v>6.8451921682520362</v>
      </c>
      <c r="N181" s="122">
        <v>31.384647399658309</v>
      </c>
      <c r="O181" s="122"/>
      <c r="P181" s="121">
        <v>24.380443245493723</v>
      </c>
      <c r="Q181" s="120"/>
      <c r="R181" s="119">
        <v>142.32385945223925</v>
      </c>
      <c r="S181" s="119">
        <v>150.10293497956016</v>
      </c>
      <c r="T181" s="118">
        <v>129.83950628278799</v>
      </c>
      <c r="U181" s="117"/>
      <c r="V181" s="116">
        <v>52.94</v>
      </c>
    </row>
    <row r="182" spans="1:22" s="12" customFormat="1" ht="20" customHeight="1">
      <c r="A182" s="115">
        <v>2019</v>
      </c>
      <c r="B182" s="130" t="s">
        <v>501</v>
      </c>
      <c r="C182" s="113" t="s">
        <v>500</v>
      </c>
      <c r="D182" s="129">
        <v>62.94</v>
      </c>
      <c r="E182" s="125">
        <v>423.16338341587004</v>
      </c>
      <c r="F182" s="128">
        <v>4688.0486071813029</v>
      </c>
      <c r="G182" s="109"/>
      <c r="H182" s="127">
        <v>46.010476190476197</v>
      </c>
      <c r="I182" s="126">
        <v>24.703333333333333</v>
      </c>
      <c r="J182" s="125">
        <v>41.001333333333335</v>
      </c>
      <c r="K182" s="124">
        <v>24.553333333333335</v>
      </c>
      <c r="L182" s="123">
        <v>66.490556001989887</v>
      </c>
      <c r="M182" s="122">
        <v>6.8522856316388259</v>
      </c>
      <c r="N182" s="122">
        <v>31.41389683805501</v>
      </c>
      <c r="O182" s="122"/>
      <c r="P182" s="121">
        <v>24.380443245493723</v>
      </c>
      <c r="Q182" s="120"/>
      <c r="R182" s="119">
        <v>142.1839146543511</v>
      </c>
      <c r="S182" s="119">
        <v>150.10293497956016</v>
      </c>
      <c r="T182" s="118">
        <v>129.48083361349853</v>
      </c>
      <c r="U182" s="117"/>
      <c r="V182" s="116">
        <v>52.65</v>
      </c>
    </row>
    <row r="183" spans="1:22" s="12" customFormat="1" ht="20" customHeight="1">
      <c r="A183" s="115">
        <v>2019</v>
      </c>
      <c r="B183" s="130" t="s">
        <v>499</v>
      </c>
      <c r="C183" s="113" t="s">
        <v>498</v>
      </c>
      <c r="D183" s="129">
        <v>66.48</v>
      </c>
      <c r="E183" s="125"/>
      <c r="F183" s="128"/>
      <c r="G183" s="109"/>
      <c r="H183" s="127">
        <v>43.556111111111115</v>
      </c>
      <c r="I183" s="126">
        <v>25.413888888888891</v>
      </c>
      <c r="J183" s="125">
        <v>31.967741935483875</v>
      </c>
      <c r="K183" s="124">
        <v>25.261111111111109</v>
      </c>
      <c r="L183" s="123">
        <v>66.549606229345116</v>
      </c>
      <c r="M183" s="122">
        <v>6.8664725584124033</v>
      </c>
      <c r="N183" s="122">
        <v>31.472395714848407</v>
      </c>
      <c r="O183" s="122"/>
      <c r="P183" s="121">
        <v>24.380443245493723</v>
      </c>
      <c r="Q183" s="120"/>
      <c r="R183" s="119">
        <v>141.34424586702227</v>
      </c>
      <c r="S183" s="119">
        <v>149.10129480333811</v>
      </c>
      <c r="T183" s="118">
        <v>129.12216094420907</v>
      </c>
      <c r="U183" s="117"/>
      <c r="V183" s="116">
        <v>53.58</v>
      </c>
    </row>
    <row r="184" spans="1:22">
      <c r="A184" s="115">
        <v>2019</v>
      </c>
      <c r="B184" s="114" t="s">
        <v>497</v>
      </c>
      <c r="C184" s="113" t="s">
        <v>496</v>
      </c>
      <c r="D184" s="112">
        <v>64.052500000000009</v>
      </c>
      <c r="E184" s="111"/>
      <c r="F184" s="110"/>
      <c r="G184" s="109"/>
      <c r="H184" s="108">
        <v>48.061620488006355</v>
      </c>
      <c r="I184" s="107">
        <v>25.138933899031727</v>
      </c>
      <c r="J184" s="103">
        <v>37.697281746031749</v>
      </c>
      <c r="K184" s="103">
        <v>24.80543763462785</v>
      </c>
      <c r="L184" s="106">
        <v>67.622352026298486</v>
      </c>
      <c r="M184" s="103">
        <v>6.7925823148000104</v>
      </c>
      <c r="N184" s="103">
        <v>31.235962754475086</v>
      </c>
      <c r="O184" s="105"/>
      <c r="P184" s="101">
        <v>24.332905928212753</v>
      </c>
      <c r="Q184" s="104"/>
      <c r="R184" s="103">
        <v>143.78161776357405</v>
      </c>
      <c r="S184" s="103">
        <v>151.55769809264456</v>
      </c>
      <c r="T184" s="101">
        <v>129.37123918677122</v>
      </c>
      <c r="U184" s="102"/>
      <c r="V184" s="101">
        <v>53.685833333333335</v>
      </c>
    </row>
    <row r="185" spans="1:22">
      <c r="B185" s="100"/>
      <c r="D185" s="99"/>
      <c r="E185" s="98"/>
      <c r="F185" s="97"/>
      <c r="G185" s="92"/>
      <c r="H185" s="96"/>
      <c r="I185" s="95"/>
      <c r="J185" s="96"/>
      <c r="K185" s="95"/>
      <c r="L185" s="94"/>
      <c r="M185" s="93"/>
      <c r="N185" s="93"/>
      <c r="O185" s="93"/>
      <c r="P185" s="92"/>
      <c r="Q185" s="91"/>
      <c r="R185" s="90"/>
      <c r="S185" s="90"/>
      <c r="T185" s="89"/>
      <c r="U185" s="88"/>
      <c r="V185" s="87"/>
    </row>
    <row r="186" spans="1:22">
      <c r="B186" s="8"/>
      <c r="D186" s="12"/>
      <c r="E186" s="12"/>
      <c r="F186" s="12"/>
      <c r="G186" s="12"/>
      <c r="H186" s="12"/>
      <c r="I186" s="12"/>
      <c r="J186" s="12"/>
      <c r="K186" s="12"/>
      <c r="L186" s="12"/>
      <c r="M186" s="12"/>
    </row>
    <row r="187" spans="1:22">
      <c r="B187" s="8"/>
    </row>
    <row r="188" spans="1:22">
      <c r="B188" s="8"/>
    </row>
    <row r="189" spans="1:22">
      <c r="B189" s="8"/>
    </row>
    <row r="190" spans="1:22">
      <c r="B190" s="8"/>
    </row>
    <row r="191" spans="1:22">
      <c r="B191" s="8"/>
    </row>
    <row r="192" spans="1:22">
      <c r="B192" s="8"/>
    </row>
    <row r="193" spans="2:2">
      <c r="B193" s="8"/>
    </row>
    <row r="194" spans="2:2">
      <c r="B194" s="8"/>
    </row>
    <row r="195" spans="2:2">
      <c r="B195" s="8"/>
    </row>
    <row r="196" spans="2:2">
      <c r="B196" s="8"/>
    </row>
  </sheetData>
  <printOptions horizontalCentered="1" verticalCentered="1"/>
  <pageMargins left="0.59055118110236227" right="0.59055118110236227" top="0.55118110236220474" bottom="0.55118110236220474" header="0.51181102362204722" footer="0.51181102362204722"/>
  <pageSetup paperSize="9" scale="17" orientation="portrait" r:id="rId1"/>
  <headerFooter alignWithMargins="0"/>
  <colBreaks count="1" manualBreakCount="1">
    <brk id="8" max="1048575"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4E3C0-87B2-8648-98DD-E59F26FEB14C}">
  <sheetPr>
    <tabColor indexed="50"/>
    <pageSetUpPr fitToPage="1"/>
  </sheetPr>
  <dimension ref="A1:AH35"/>
  <sheetViews>
    <sheetView showGridLines="0" workbookViewId="0">
      <pane xSplit="3" ySplit="2" topLeftCell="AG3" activePane="bottomRight" state="frozen"/>
      <selection activeCell="M38" sqref="M38"/>
      <selection pane="topRight" activeCell="M38" sqref="M38"/>
      <selection pane="bottomLeft" activeCell="M38" sqref="M38"/>
      <selection pane="bottomRight" activeCell="AH12" sqref="AH12"/>
    </sheetView>
  </sheetViews>
  <sheetFormatPr baseColWidth="10" defaultColWidth="10.5" defaultRowHeight="16"/>
  <cols>
    <col min="1" max="2" width="10.5" style="8"/>
    <col min="3" max="3" width="26.1640625" style="10" customWidth="1"/>
    <col min="4" max="4" width="9" style="8" customWidth="1"/>
    <col min="5" max="17" width="7.83203125" style="8" customWidth="1"/>
    <col min="18" max="19" width="9" style="8" customWidth="1"/>
    <col min="20" max="20" width="9" style="9" customWidth="1"/>
    <col min="21" max="16384" width="10.5" style="8"/>
  </cols>
  <sheetData>
    <row r="1" spans="1:34" ht="13.25" customHeight="1">
      <c r="A1" s="80" t="s">
        <v>495</v>
      </c>
      <c r="B1" s="80"/>
      <c r="C1" s="80"/>
      <c r="D1" s="86"/>
      <c r="E1" s="85"/>
      <c r="F1" s="85"/>
      <c r="G1" s="85"/>
      <c r="H1" s="85"/>
      <c r="I1" s="85"/>
      <c r="J1" s="85"/>
      <c r="K1" s="85"/>
      <c r="L1" s="85"/>
      <c r="M1" s="85"/>
      <c r="N1" s="85"/>
      <c r="O1" s="84"/>
      <c r="P1" s="84"/>
      <c r="Q1" s="84"/>
      <c r="R1" s="84"/>
      <c r="S1" s="84"/>
      <c r="T1" s="84"/>
      <c r="U1" s="84"/>
      <c r="V1" s="84"/>
      <c r="W1" s="84"/>
      <c r="X1" s="84"/>
      <c r="Y1" s="84"/>
      <c r="Z1" s="84"/>
      <c r="AA1" s="84"/>
      <c r="AB1" s="84"/>
      <c r="AC1" s="84"/>
      <c r="AD1" s="84"/>
      <c r="AE1" s="83"/>
      <c r="AF1" s="82"/>
      <c r="AG1" s="81"/>
    </row>
    <row r="2" spans="1:34" ht="14.75" customHeight="1">
      <c r="A2" s="80" t="s">
        <v>494</v>
      </c>
      <c r="B2" s="80"/>
      <c r="C2" s="80" t="s">
        <v>493</v>
      </c>
      <c r="D2" s="79" t="s">
        <v>492</v>
      </c>
      <c r="E2" s="78" t="s">
        <v>491</v>
      </c>
      <c r="F2" s="78">
        <v>1992</v>
      </c>
      <c r="G2" s="78">
        <v>1993</v>
      </c>
      <c r="H2" s="74">
        <v>1994</v>
      </c>
      <c r="I2" s="77">
        <v>1995</v>
      </c>
      <c r="J2" s="77">
        <v>1996</v>
      </c>
      <c r="K2" s="77">
        <v>1997</v>
      </c>
      <c r="L2" s="77">
        <v>1998</v>
      </c>
      <c r="M2" s="77">
        <v>1999</v>
      </c>
      <c r="N2" s="77">
        <v>2000</v>
      </c>
      <c r="O2" s="76">
        <v>2001</v>
      </c>
      <c r="P2" s="75">
        <v>2002</v>
      </c>
      <c r="Q2" s="75">
        <v>2003</v>
      </c>
      <c r="R2" s="74">
        <v>2004</v>
      </c>
      <c r="S2" s="74">
        <v>2005</v>
      </c>
      <c r="T2" s="74">
        <v>2006</v>
      </c>
      <c r="U2" s="74">
        <v>2007</v>
      </c>
      <c r="V2" s="74">
        <v>2008</v>
      </c>
      <c r="W2" s="74">
        <v>2009</v>
      </c>
      <c r="X2" s="74">
        <v>2010</v>
      </c>
      <c r="Y2" s="74">
        <v>2011</v>
      </c>
      <c r="Z2" s="74">
        <v>2012</v>
      </c>
      <c r="AA2" s="74">
        <v>2013</v>
      </c>
      <c r="AB2" s="74">
        <v>2014</v>
      </c>
      <c r="AC2" s="74">
        <v>2015</v>
      </c>
      <c r="AD2" s="74">
        <v>2016</v>
      </c>
      <c r="AE2" s="74">
        <v>2017</v>
      </c>
      <c r="AF2" s="74">
        <v>2018</v>
      </c>
      <c r="AG2" s="74">
        <v>2019</v>
      </c>
      <c r="AH2" s="8" t="s">
        <v>490</v>
      </c>
    </row>
    <row r="3" spans="1:34" ht="14.75" customHeight="1">
      <c r="A3" s="23" t="s">
        <v>489</v>
      </c>
      <c r="B3" s="23" t="s">
        <v>346</v>
      </c>
      <c r="C3" s="23" t="s">
        <v>488</v>
      </c>
      <c r="D3" s="73" t="s">
        <v>487</v>
      </c>
      <c r="E3" s="71">
        <v>18.62</v>
      </c>
      <c r="F3" s="71">
        <v>18.440000000000001</v>
      </c>
      <c r="G3" s="71">
        <v>16.329999999999998</v>
      </c>
      <c r="H3" s="71">
        <v>15.53</v>
      </c>
      <c r="I3" s="71">
        <v>16.86</v>
      </c>
      <c r="J3" s="71">
        <v>20.29</v>
      </c>
      <c r="K3" s="71">
        <v>18.86</v>
      </c>
      <c r="L3" s="72">
        <v>12.28</v>
      </c>
      <c r="M3" s="71">
        <v>17.440000000000001</v>
      </c>
      <c r="N3" s="71">
        <v>27.6</v>
      </c>
      <c r="O3" s="72">
        <v>23.12</v>
      </c>
      <c r="P3" s="70">
        <v>24.36</v>
      </c>
      <c r="Q3" s="70">
        <v>28.1</v>
      </c>
      <c r="R3" s="70">
        <v>36.049999999999997</v>
      </c>
      <c r="S3" s="71">
        <v>50.64</v>
      </c>
      <c r="T3" s="71">
        <v>61.08</v>
      </c>
      <c r="U3" s="71">
        <v>69.099999999999994</v>
      </c>
      <c r="V3" s="71">
        <v>94.101666666666674</v>
      </c>
      <c r="W3" s="71">
        <v>60.862500000000004</v>
      </c>
      <c r="X3" s="70">
        <v>77.375833333333333</v>
      </c>
      <c r="Y3" s="71">
        <v>107.44083333333333</v>
      </c>
      <c r="Z3" s="70">
        <v>109.49583333333332</v>
      </c>
      <c r="AA3" s="71">
        <v>105.93583333333335</v>
      </c>
      <c r="AB3" s="71">
        <v>96.189166666666665</v>
      </c>
      <c r="AC3" s="70">
        <v>49.517499999999991</v>
      </c>
      <c r="AD3" s="71">
        <v>40.684166666666663</v>
      </c>
      <c r="AE3" s="70">
        <v>52.511666666666677</v>
      </c>
      <c r="AF3" s="70">
        <v>69.518333333333331</v>
      </c>
      <c r="AG3" s="69">
        <v>64.052500000000009</v>
      </c>
      <c r="AH3" s="17" t="s">
        <v>486</v>
      </c>
    </row>
    <row r="4" spans="1:34" ht="14.75" customHeight="1">
      <c r="A4" s="23" t="s">
        <v>481</v>
      </c>
      <c r="B4" s="23" t="s">
        <v>346</v>
      </c>
      <c r="C4" s="23" t="s">
        <v>485</v>
      </c>
      <c r="D4" s="68" t="s">
        <v>463</v>
      </c>
      <c r="E4" s="67">
        <v>128.76386393126862</v>
      </c>
      <c r="F4" s="67">
        <v>115.44542385328836</v>
      </c>
      <c r="G4" s="67">
        <v>106.93819814821401</v>
      </c>
      <c r="H4" s="67">
        <v>98.715766963901203</v>
      </c>
      <c r="I4" s="67">
        <v>94.944144621402117</v>
      </c>
      <c r="J4" s="67">
        <v>118.99805053076815</v>
      </c>
      <c r="K4" s="67">
        <v>127.59947331859208</v>
      </c>
      <c r="L4" s="67">
        <v>86.883829371673414</v>
      </c>
      <c r="M4" s="67">
        <v>122.70493856828048</v>
      </c>
      <c r="N4" s="67">
        <v>227.22</v>
      </c>
      <c r="O4" s="67">
        <v>201.60383359076724</v>
      </c>
      <c r="P4" s="67">
        <v>191.36</v>
      </c>
      <c r="Q4" s="67">
        <v>190.13</v>
      </c>
      <c r="R4" s="67">
        <v>221.74</v>
      </c>
      <c r="S4" s="67">
        <v>314.47000000000003</v>
      </c>
      <c r="T4" s="67">
        <v>379.0096142596974</v>
      </c>
      <c r="U4" s="67">
        <v>389.24</v>
      </c>
      <c r="V4" s="67">
        <v>484.14</v>
      </c>
      <c r="W4" s="67">
        <v>324.21574507404358</v>
      </c>
      <c r="X4" s="66">
        <v>446.00222688339585</v>
      </c>
      <c r="Y4" s="67">
        <v>592.68264530086196</v>
      </c>
      <c r="Z4" s="66">
        <v>642.7074051300699</v>
      </c>
      <c r="AA4" s="66">
        <v>611.41579404113884</v>
      </c>
      <c r="AB4" s="67">
        <v>554.93878798277558</v>
      </c>
      <c r="AC4" s="66">
        <v>355.93157686217654</v>
      </c>
      <c r="AD4" s="67">
        <v>286.36759353476498</v>
      </c>
      <c r="AE4" s="66">
        <v>357.69</v>
      </c>
      <c r="AF4" s="66">
        <v>451.74531625409054</v>
      </c>
      <c r="AG4" s="65">
        <v>425.67873121613701</v>
      </c>
      <c r="AH4" s="17" t="s">
        <v>484</v>
      </c>
    </row>
    <row r="5" spans="1:34" ht="14.75" customHeight="1">
      <c r="A5" s="23" t="s">
        <v>481</v>
      </c>
      <c r="B5" s="23" t="s">
        <v>346</v>
      </c>
      <c r="C5" s="23" t="s">
        <v>331</v>
      </c>
      <c r="D5" s="55" t="s">
        <v>483</v>
      </c>
      <c r="E5" s="64">
        <v>2439</v>
      </c>
      <c r="F5" s="64">
        <v>1971</v>
      </c>
      <c r="G5" s="64">
        <v>2025</v>
      </c>
      <c r="H5" s="64">
        <v>1881</v>
      </c>
      <c r="I5" s="64">
        <v>1881</v>
      </c>
      <c r="J5" s="64">
        <v>1863</v>
      </c>
      <c r="K5" s="64">
        <v>2215</v>
      </c>
      <c r="L5" s="64">
        <v>1959</v>
      </c>
      <c r="M5" s="64">
        <v>1671</v>
      </c>
      <c r="N5" s="64">
        <v>2967</v>
      </c>
      <c r="O5" s="64">
        <v>3875</v>
      </c>
      <c r="P5" s="64">
        <v>3238</v>
      </c>
      <c r="Q5" s="64">
        <v>3401</v>
      </c>
      <c r="R5" s="64">
        <v>3288</v>
      </c>
      <c r="S5" s="64">
        <v>4479</v>
      </c>
      <c r="T5" s="64">
        <v>5926</v>
      </c>
      <c r="U5" s="64">
        <v>5550.1362144048162</v>
      </c>
      <c r="V5" s="64">
        <v>7450.397661695788</v>
      </c>
      <c r="W5" s="64">
        <v>5793.7469271625596</v>
      </c>
      <c r="X5" s="63">
        <v>5726.2083948425525</v>
      </c>
      <c r="Y5" s="64">
        <v>7133.2551844645031</v>
      </c>
      <c r="Z5" s="63">
        <v>8067.0330885368921</v>
      </c>
      <c r="AA5" s="63">
        <v>7655.8509913879434</v>
      </c>
      <c r="AB5" s="64">
        <v>6537.511717773591</v>
      </c>
      <c r="AC5" s="63">
        <v>5618</v>
      </c>
      <c r="AD5" s="64">
        <v>4274.81392443802</v>
      </c>
      <c r="AE5" s="63">
        <v>4729.4191709905281</v>
      </c>
      <c r="AF5" s="63">
        <v>5330.6872481126093</v>
      </c>
      <c r="AG5" s="62">
        <v>4502.9456886466642</v>
      </c>
      <c r="AH5" s="17" t="s">
        <v>482</v>
      </c>
    </row>
    <row r="6" spans="1:34" ht="14.75" customHeight="1">
      <c r="A6" s="23" t="s">
        <v>481</v>
      </c>
      <c r="B6" s="23" t="s">
        <v>346</v>
      </c>
      <c r="C6" s="23" t="s">
        <v>333</v>
      </c>
      <c r="D6" s="61" t="s">
        <v>480</v>
      </c>
      <c r="E6" s="60">
        <v>45.36</v>
      </c>
      <c r="F6" s="60">
        <v>42.57</v>
      </c>
      <c r="G6" s="60">
        <v>36.74</v>
      </c>
      <c r="H6" s="60">
        <v>35.909999999999997</v>
      </c>
      <c r="I6" s="60">
        <v>38.86</v>
      </c>
      <c r="J6" s="60">
        <v>38.21</v>
      </c>
      <c r="K6" s="60">
        <v>42.45</v>
      </c>
      <c r="L6" s="60">
        <v>37.369999999999997</v>
      </c>
      <c r="M6" s="60">
        <v>34.36</v>
      </c>
      <c r="N6" s="60">
        <v>42.09</v>
      </c>
      <c r="O6" s="60">
        <v>53.18</v>
      </c>
      <c r="P6" s="60">
        <v>44.57</v>
      </c>
      <c r="Q6" s="60">
        <v>39.869999999999997</v>
      </c>
      <c r="R6" s="60">
        <v>55.36</v>
      </c>
      <c r="S6" s="60">
        <v>65.02</v>
      </c>
      <c r="T6" s="60">
        <v>61.76</v>
      </c>
      <c r="U6" s="60">
        <v>68.239999999999995</v>
      </c>
      <c r="V6" s="60">
        <v>112.48</v>
      </c>
      <c r="W6" s="60">
        <v>78.81</v>
      </c>
      <c r="X6" s="59">
        <v>85.33</v>
      </c>
      <c r="Y6" s="60">
        <v>106.795</v>
      </c>
      <c r="Z6" s="59">
        <v>93.02</v>
      </c>
      <c r="AA6" s="59">
        <v>79.09</v>
      </c>
      <c r="AB6" s="60">
        <v>72.740000000000009</v>
      </c>
      <c r="AC6" s="59">
        <v>67.947499999999991</v>
      </c>
      <c r="AD6" s="60">
        <v>67.069999999999993</v>
      </c>
      <c r="AE6" s="59">
        <v>91.82</v>
      </c>
      <c r="AF6" s="59">
        <v>95.49</v>
      </c>
      <c r="AG6" s="58"/>
      <c r="AH6" s="17" t="s">
        <v>479</v>
      </c>
    </row>
    <row r="7" spans="1:34" ht="14.75" customHeight="1">
      <c r="A7" s="23" t="s">
        <v>453</v>
      </c>
      <c r="B7" s="23" t="s">
        <v>468</v>
      </c>
      <c r="C7" s="23" t="s">
        <v>478</v>
      </c>
      <c r="D7" s="55" t="s">
        <v>477</v>
      </c>
      <c r="E7" s="53">
        <v>26.382661069724875</v>
      </c>
      <c r="F7" s="53">
        <v>24.337493544940003</v>
      </c>
      <c r="G7" s="53">
        <v>24.767830878280169</v>
      </c>
      <c r="H7" s="53">
        <v>23.076306904655993</v>
      </c>
      <c r="I7" s="53">
        <v>21.938682468994411</v>
      </c>
      <c r="J7" s="53">
        <v>25.918237610971641</v>
      </c>
      <c r="K7" s="53">
        <v>26.565873993820187</v>
      </c>
      <c r="L7" s="54">
        <v>22.096330799029911</v>
      </c>
      <c r="M7" s="53">
        <v>26.519005571377203</v>
      </c>
      <c r="N7" s="53">
        <v>40.822395947841407</v>
      </c>
      <c r="O7" s="54">
        <v>38.453410231632269</v>
      </c>
      <c r="P7" s="43">
        <v>35.141666666666673</v>
      </c>
      <c r="Q7" s="43">
        <v>36.458896396396391</v>
      </c>
      <c r="R7" s="43">
        <v>40.60008445945946</v>
      </c>
      <c r="S7" s="53">
        <v>53.585397897897906</v>
      </c>
      <c r="T7" s="53">
        <v>59.298798798798799</v>
      </c>
      <c r="U7" s="53">
        <v>58.627439939939933</v>
      </c>
      <c r="V7" s="53">
        <v>77.127724767486484</v>
      </c>
      <c r="W7" s="53">
        <v>53.465212301883547</v>
      </c>
      <c r="X7" s="53">
        <v>65.52214499918226</v>
      </c>
      <c r="Y7" s="57">
        <v>81.618909853025855</v>
      </c>
      <c r="Z7" s="56">
        <v>88.840556716937897</v>
      </c>
      <c r="AA7" s="56">
        <v>83.475906798354373</v>
      </c>
      <c r="AB7" s="43">
        <v>76.922035839027458</v>
      </c>
      <c r="AC7" s="43">
        <v>59.19766208724247</v>
      </c>
      <c r="AD7" s="43">
        <v>49.205873805371027</v>
      </c>
      <c r="AE7" s="43">
        <v>57.025771461253981</v>
      </c>
      <c r="AF7" s="43">
        <v>69.396816810791066</v>
      </c>
      <c r="AG7" s="42">
        <v>67.622352026298486</v>
      </c>
      <c r="AH7" s="17" t="s">
        <v>476</v>
      </c>
    </row>
    <row r="8" spans="1:34" ht="14.75" customHeight="1">
      <c r="A8" s="23" t="s">
        <v>453</v>
      </c>
      <c r="B8" s="23" t="s">
        <v>468</v>
      </c>
      <c r="C8" s="23" t="s">
        <v>475</v>
      </c>
      <c r="D8" s="55" t="s">
        <v>457</v>
      </c>
      <c r="E8" s="53">
        <v>3.5471836642530832</v>
      </c>
      <c r="F8" s="53">
        <v>3.5791402738409492</v>
      </c>
      <c r="G8" s="53">
        <v>3.5471836642530832</v>
      </c>
      <c r="H8" s="53">
        <v>3.5471836642530832</v>
      </c>
      <c r="I8" s="53">
        <v>3.483270445077352</v>
      </c>
      <c r="J8" s="53">
        <v>3.3527809559269013</v>
      </c>
      <c r="K8" s="53">
        <v>3.4912595974743179</v>
      </c>
      <c r="L8" s="53">
        <v>3.5152270546652176</v>
      </c>
      <c r="M8" s="53">
        <v>3.3794114639167891</v>
      </c>
      <c r="N8" s="53">
        <v>3.9359890809054479</v>
      </c>
      <c r="O8" s="53">
        <v>4.8440894033606297</v>
      </c>
      <c r="P8" s="53">
        <v>4.5344980252285634</v>
      </c>
      <c r="Q8" s="53">
        <v>4.7645668038909585</v>
      </c>
      <c r="R8" s="53">
        <v>4.8173461664495401</v>
      </c>
      <c r="S8" s="53">
        <v>5.3428450371415188</v>
      </c>
      <c r="T8" s="53">
        <v>6.3261397813967131</v>
      </c>
      <c r="U8" s="53">
        <v>6.511354258362676</v>
      </c>
      <c r="V8" s="53">
        <v>7.1022102940996694</v>
      </c>
      <c r="W8" s="53">
        <v>6.9837659092576319</v>
      </c>
      <c r="X8" s="53">
        <v>6.3617102490157995</v>
      </c>
      <c r="Y8" s="53">
        <v>6.6573759314786329</v>
      </c>
      <c r="Z8" s="43">
        <v>7.0269580345571727</v>
      </c>
      <c r="AA8" s="43">
        <v>7.1267002729095958</v>
      </c>
      <c r="AB8" s="43">
        <v>7.1357375625291288</v>
      </c>
      <c r="AC8" s="43">
        <v>7.0634392455728614</v>
      </c>
      <c r="AD8" s="43">
        <v>6.8635556633996542</v>
      </c>
      <c r="AE8" s="43">
        <v>6.6376234229113216</v>
      </c>
      <c r="AF8" s="43">
        <v>6.5313023685638711</v>
      </c>
      <c r="AG8" s="42">
        <v>6.7925823148000104</v>
      </c>
      <c r="AH8" s="17" t="s">
        <v>474</v>
      </c>
    </row>
    <row r="9" spans="1:34" ht="14.75" customHeight="1">
      <c r="A9" s="23" t="s">
        <v>453</v>
      </c>
      <c r="B9" s="23" t="s">
        <v>468</v>
      </c>
      <c r="C9" s="23" t="s">
        <v>473</v>
      </c>
      <c r="D9" s="55" t="s">
        <v>457</v>
      </c>
      <c r="E9" s="53">
        <v>14.803866467865895</v>
      </c>
      <c r="F9" s="53">
        <v>15.511809072599121</v>
      </c>
      <c r="G9" s="53">
        <v>15.889378461790173</v>
      </c>
      <c r="H9" s="53">
        <v>16.204019619449387</v>
      </c>
      <c r="I9" s="53">
        <v>16.361340198278992</v>
      </c>
      <c r="J9" s="53">
        <v>15.210277963175709</v>
      </c>
      <c r="K9" s="53">
        <v>15.271895189883974</v>
      </c>
      <c r="L9" s="54">
        <v>15.476411942362464</v>
      </c>
      <c r="M9" s="53">
        <v>15.973282770499299</v>
      </c>
      <c r="N9" s="53">
        <v>14.923167906811681</v>
      </c>
      <c r="O9" s="54">
        <v>15.438392802478637</v>
      </c>
      <c r="P9" s="43">
        <v>16.076923076923073</v>
      </c>
      <c r="Q9" s="43">
        <v>16.857407538697856</v>
      </c>
      <c r="R9" s="43">
        <v>17.508769939737679</v>
      </c>
      <c r="S9" s="53">
        <v>18.22700224506676</v>
      </c>
      <c r="T9" s="53">
        <v>18.910561266690294</v>
      </c>
      <c r="U9" s="53">
        <v>20.150131159163411</v>
      </c>
      <c r="V9" s="53">
        <v>21.427904076505456</v>
      </c>
      <c r="W9" s="53">
        <v>22.723113981356594</v>
      </c>
      <c r="X9" s="53">
        <v>23.418549076810077</v>
      </c>
      <c r="Y9" s="53">
        <v>25.075142284538771</v>
      </c>
      <c r="Z9" s="43">
        <v>25.761466876558369</v>
      </c>
      <c r="AA9" s="43">
        <v>28.827087046589057</v>
      </c>
      <c r="AB9" s="36">
        <v>29.372022529511355</v>
      </c>
      <c r="AC9" s="36">
        <v>29.155994534495733</v>
      </c>
      <c r="AD9" s="36">
        <v>29.331152368292184</v>
      </c>
      <c r="AE9" s="43">
        <v>29.823540501075541</v>
      </c>
      <c r="AF9" s="43">
        <v>30.191371952048097</v>
      </c>
      <c r="AG9" s="42">
        <v>31.235962754475086</v>
      </c>
      <c r="AH9" s="17" t="s">
        <v>472</v>
      </c>
    </row>
    <row r="10" spans="1:34" ht="14.75" customHeight="1">
      <c r="A10" s="23" t="s">
        <v>453</v>
      </c>
      <c r="B10" s="23" t="s">
        <v>468</v>
      </c>
      <c r="C10" s="23" t="s">
        <v>471</v>
      </c>
      <c r="D10" s="55" t="s">
        <v>470</v>
      </c>
      <c r="E10" s="53">
        <v>22.394584396394368</v>
      </c>
      <c r="F10" s="53">
        <v>23.519426535026049</v>
      </c>
      <c r="G10" s="53">
        <v>24.899914614255842</v>
      </c>
      <c r="H10" s="53">
        <v>25.717981624169788</v>
      </c>
      <c r="I10" s="53">
        <v>26.244612261801894</v>
      </c>
      <c r="J10" s="53">
        <v>27.034558218250051</v>
      </c>
      <c r="K10" s="53">
        <v>27.596979287565901</v>
      </c>
      <c r="L10" s="54">
        <v>28.202008013648083</v>
      </c>
      <c r="M10" s="53">
        <v>28.547130033455538</v>
      </c>
      <c r="N10" s="53">
        <v>28.525826205072356</v>
      </c>
      <c r="O10" s="54">
        <v>28.538608502102264</v>
      </c>
      <c r="P10" s="43">
        <v>29.208333333333329</v>
      </c>
      <c r="Q10" s="43">
        <v>29.35415461266474</v>
      </c>
      <c r="R10" s="43">
        <v>29.693209578913535</v>
      </c>
      <c r="S10" s="53">
        <v>30.14763741562199</v>
      </c>
      <c r="T10" s="53">
        <v>30.724501767920284</v>
      </c>
      <c r="U10" s="53">
        <v>31.517984570877534</v>
      </c>
      <c r="V10" s="53">
        <v>31.859296349532709</v>
      </c>
      <c r="W10" s="53">
        <v>31.826694739603241</v>
      </c>
      <c r="X10" s="53"/>
      <c r="Y10" s="53"/>
      <c r="Z10" s="43"/>
      <c r="AA10" s="43"/>
      <c r="AB10" s="43"/>
      <c r="AC10" s="43"/>
      <c r="AD10" s="43"/>
      <c r="AE10" s="43"/>
      <c r="AF10" s="43"/>
      <c r="AG10" s="42"/>
      <c r="AH10" s="17" t="s">
        <v>469</v>
      </c>
    </row>
    <row r="11" spans="1:34" ht="14.75" customHeight="1">
      <c r="A11" s="23" t="s">
        <v>453</v>
      </c>
      <c r="B11" s="23" t="s">
        <v>468</v>
      </c>
      <c r="C11" s="23" t="s">
        <v>467</v>
      </c>
      <c r="D11" s="55" t="s">
        <v>466</v>
      </c>
      <c r="E11" s="53">
        <v>11.861971643752268</v>
      </c>
      <c r="F11" s="53">
        <v>11.888487240711106</v>
      </c>
      <c r="G11" s="53">
        <v>12.28737415828574</v>
      </c>
      <c r="H11" s="53">
        <v>12.296843283925496</v>
      </c>
      <c r="I11" s="53">
        <v>12.339454349304384</v>
      </c>
      <c r="J11" s="53">
        <v>12.126399022409924</v>
      </c>
      <c r="K11" s="53">
        <v>12.369045366928619</v>
      </c>
      <c r="L11" s="54">
        <v>12.50634768870505</v>
      </c>
      <c r="M11" s="53">
        <v>12.308679690975188</v>
      </c>
      <c r="N11" s="53">
        <v>13.394048647719893</v>
      </c>
      <c r="O11" s="54">
        <v>15.694326659566526</v>
      </c>
      <c r="P11" s="43">
        <v>15.776724999999997</v>
      </c>
      <c r="Q11" s="43">
        <v>15.938715232358005</v>
      </c>
      <c r="R11" s="43">
        <v>15.961187865748709</v>
      </c>
      <c r="S11" s="53">
        <v>17.15448469879518</v>
      </c>
      <c r="T11" s="53">
        <v>19.271406764199654</v>
      </c>
      <c r="U11" s="53">
        <v>20.504030705679849</v>
      </c>
      <c r="V11" s="53">
        <v>21.734297298285796</v>
      </c>
      <c r="W11" s="53">
        <v>22.946449126273411</v>
      </c>
      <c r="X11" s="53">
        <v>21.383674868702599</v>
      </c>
      <c r="Y11" s="53">
        <v>22.846271289249646</v>
      </c>
      <c r="Z11" s="43">
        <v>24.831223574277775</v>
      </c>
      <c r="AA11" s="43">
        <v>25.616911346741375</v>
      </c>
      <c r="AB11" s="43">
        <v>25.464312183206928</v>
      </c>
      <c r="AC11" s="43">
        <v>24.818009843531616</v>
      </c>
      <c r="AD11" s="43">
        <v>23.600807103809803</v>
      </c>
      <c r="AE11" s="43">
        <v>22.859354697460077</v>
      </c>
      <c r="AF11" s="43">
        <v>23.275860649695272</v>
      </c>
      <c r="AG11" s="42">
        <v>24.332905928212753</v>
      </c>
      <c r="AH11" s="17" t="s">
        <v>465</v>
      </c>
    </row>
    <row r="12" spans="1:34" ht="14.75" customHeight="1">
      <c r="A12" s="23" t="s">
        <v>453</v>
      </c>
      <c r="B12" s="23" t="s">
        <v>459</v>
      </c>
      <c r="C12" s="23" t="s">
        <v>464</v>
      </c>
      <c r="D12" s="41" t="s">
        <v>463</v>
      </c>
      <c r="E12" s="50">
        <v>114.70322062755966</v>
      </c>
      <c r="F12" s="50">
        <v>103.30652459569595</v>
      </c>
      <c r="G12" s="50">
        <v>101.4607609045776</v>
      </c>
      <c r="H12" s="50">
        <v>106.10840410465123</v>
      </c>
      <c r="I12" s="50">
        <v>106.75433618122912</v>
      </c>
      <c r="J12" s="50">
        <v>117.62184511605473</v>
      </c>
      <c r="K12" s="50">
        <v>118.82423319000118</v>
      </c>
      <c r="L12" s="52">
        <v>100.04845910829562</v>
      </c>
      <c r="M12" s="50">
        <v>117.87663890351752</v>
      </c>
      <c r="N12" s="50">
        <v>188.91638503005541</v>
      </c>
      <c r="O12" s="51">
        <v>168.57024776352409</v>
      </c>
      <c r="P12" s="51">
        <v>184.41666666666666</v>
      </c>
      <c r="Q12" s="51">
        <v>187.34166666666661</v>
      </c>
      <c r="R12" s="51">
        <v>175.03416666666666</v>
      </c>
      <c r="S12" s="48">
        <v>242.63833333333341</v>
      </c>
      <c r="T12" s="48">
        <v>296.13166666666672</v>
      </c>
      <c r="U12" s="48">
        <v>288.63916666666665</v>
      </c>
      <c r="V12" s="48">
        <v>394.46333333333337</v>
      </c>
      <c r="W12" s="48">
        <v>305.64916666666664</v>
      </c>
      <c r="X12" s="48">
        <v>395.50166666666672</v>
      </c>
      <c r="Y12" s="48">
        <v>512.67916666666667</v>
      </c>
      <c r="Z12" s="47">
        <v>567.33166666666671</v>
      </c>
      <c r="AA12" s="47">
        <v>506.19749999999999</v>
      </c>
      <c r="AB12" s="47">
        <v>451.63249999999999</v>
      </c>
      <c r="AC12" s="47">
        <v>278.39833333333337</v>
      </c>
      <c r="AD12" s="47">
        <v>231.42499999999995</v>
      </c>
      <c r="AE12" s="43"/>
      <c r="AF12" s="43"/>
      <c r="AG12" s="42"/>
      <c r="AH12" s="8" t="s">
        <v>1018</v>
      </c>
    </row>
    <row r="13" spans="1:34" ht="14.75" customHeight="1">
      <c r="A13" s="23" t="s">
        <v>453</v>
      </c>
      <c r="B13" s="23" t="s">
        <v>459</v>
      </c>
      <c r="C13" s="23" t="s">
        <v>462</v>
      </c>
      <c r="D13" s="41" t="s">
        <v>461</v>
      </c>
      <c r="E13" s="50">
        <v>20.319999999999997</v>
      </c>
      <c r="F13" s="50">
        <v>17.434166666666666</v>
      </c>
      <c r="G13" s="50">
        <v>17.270833333333332</v>
      </c>
      <c r="H13" s="50">
        <v>15.733333333333333</v>
      </c>
      <c r="I13" s="50">
        <v>14.939166666666665</v>
      </c>
      <c r="J13" s="50">
        <v>18.479166666666664</v>
      </c>
      <c r="K13" s="50">
        <v>18.760000000000002</v>
      </c>
      <c r="L13" s="50">
        <v>14.724166666666669</v>
      </c>
      <c r="M13" s="50">
        <v>19.275833333333335</v>
      </c>
      <c r="N13" s="50">
        <v>31.788333333333341</v>
      </c>
      <c r="O13" s="50">
        <v>29.131666666666671</v>
      </c>
      <c r="P13" s="50">
        <v>26.653333333333332</v>
      </c>
      <c r="Q13" s="50">
        <v>27.550833333333333</v>
      </c>
      <c r="R13" s="50">
        <v>31.613333333333333</v>
      </c>
      <c r="S13" s="50">
        <v>42.422499999999999</v>
      </c>
      <c r="T13" s="48">
        <v>47.575833333333321</v>
      </c>
      <c r="U13" s="48">
        <v>46.830833333333338</v>
      </c>
      <c r="V13" s="48">
        <v>61.760833333333323</v>
      </c>
      <c r="W13" s="48">
        <v>40.806666666666665</v>
      </c>
      <c r="X13" s="48">
        <v>52.305000000000007</v>
      </c>
      <c r="Y13" s="48">
        <v>66.512500000000003</v>
      </c>
      <c r="Z13" s="47">
        <v>72.939166666666665</v>
      </c>
      <c r="AA13" s="47">
        <v>67.960833333333326</v>
      </c>
      <c r="AB13" s="47">
        <v>61.880833333333328</v>
      </c>
      <c r="AC13" s="47">
        <v>46.19166666666667</v>
      </c>
      <c r="AD13" s="47">
        <v>38.399166666666666</v>
      </c>
      <c r="AE13" s="43">
        <v>45.049166666666672</v>
      </c>
      <c r="AF13" s="43">
        <v>55.274166666666673</v>
      </c>
      <c r="AG13" s="42">
        <v>53.685833333333335</v>
      </c>
    </row>
    <row r="14" spans="1:34" ht="14.75" customHeight="1">
      <c r="A14" s="23" t="s">
        <v>453</v>
      </c>
      <c r="B14" s="23" t="s">
        <v>459</v>
      </c>
      <c r="C14" s="23" t="s">
        <v>460</v>
      </c>
      <c r="D14" s="27" t="s">
        <v>457</v>
      </c>
      <c r="E14" s="48">
        <v>1.4668973812911317</v>
      </c>
      <c r="F14" s="48">
        <v>1.3768844131919256</v>
      </c>
      <c r="G14" s="48">
        <v>1.3236333064621415</v>
      </c>
      <c r="H14" s="48">
        <v>1.2694405175533017</v>
      </c>
      <c r="I14" s="48">
        <v>1.2668842539255263</v>
      </c>
      <c r="J14" s="48">
        <v>1.2898906265755055</v>
      </c>
      <c r="K14" s="48">
        <v>1.3926524244120797</v>
      </c>
      <c r="L14" s="48">
        <v>1.3290145076380981</v>
      </c>
      <c r="M14" s="48">
        <v>1.2698284872019474</v>
      </c>
      <c r="N14" s="48">
        <v>1.6909664209305453</v>
      </c>
      <c r="O14" s="48">
        <v>2.1443509023607668</v>
      </c>
      <c r="P14" s="48">
        <v>1.9538299978652685</v>
      </c>
      <c r="Q14" s="48">
        <v>2.155275687079782</v>
      </c>
      <c r="R14" s="48">
        <v>2.1190607968834128</v>
      </c>
      <c r="S14" s="48">
        <v>2.4598447150426006</v>
      </c>
      <c r="T14" s="48">
        <v>2.9077312738352368</v>
      </c>
      <c r="U14" s="48">
        <v>2.7697878684761088</v>
      </c>
      <c r="V14" s="48">
        <v>3.3597426852273382</v>
      </c>
      <c r="W14" s="48">
        <v>3.1497587674006287</v>
      </c>
      <c r="X14" s="48">
        <v>2.93</v>
      </c>
      <c r="Y14" s="48">
        <v>3.12</v>
      </c>
      <c r="Z14" s="47">
        <v>3.37</v>
      </c>
      <c r="AA14" s="47">
        <v>3.4</v>
      </c>
      <c r="AB14" s="47">
        <v>3.09</v>
      </c>
      <c r="AC14" s="47">
        <v>2.95</v>
      </c>
      <c r="AD14" s="47">
        <v>2.44</v>
      </c>
      <c r="AE14" s="43">
        <v>2.4500000000000002</v>
      </c>
      <c r="AF14" s="43">
        <v>2.63</v>
      </c>
      <c r="AG14" s="42"/>
    </row>
    <row r="15" spans="1:34" ht="14.75" customHeight="1">
      <c r="A15" s="23" t="s">
        <v>453</v>
      </c>
      <c r="B15" s="23" t="s">
        <v>459</v>
      </c>
      <c r="C15" s="23" t="s">
        <v>458</v>
      </c>
      <c r="D15" s="27" t="s">
        <v>457</v>
      </c>
      <c r="E15" s="48">
        <v>6.9075533149609116</v>
      </c>
      <c r="F15" s="48">
        <v>6.9637954218924953</v>
      </c>
      <c r="G15" s="48">
        <v>7.025150447636042</v>
      </c>
      <c r="H15" s="48">
        <v>6.8206336951575546</v>
      </c>
      <c r="I15" s="48">
        <v>6.7439399129781217</v>
      </c>
      <c r="J15" s="48">
        <v>6.6212298614910292</v>
      </c>
      <c r="K15" s="48">
        <v>6.3655839208929201</v>
      </c>
      <c r="L15" s="49">
        <v>6.0485829545512653</v>
      </c>
      <c r="M15" s="48">
        <v>5.3378872396885209</v>
      </c>
      <c r="N15" s="48">
        <v>4.3971101782874786</v>
      </c>
      <c r="O15" s="47">
        <v>4.8899999999999997</v>
      </c>
      <c r="P15" s="47">
        <v>5.15</v>
      </c>
      <c r="Q15" s="47">
        <v>5.79</v>
      </c>
      <c r="R15" s="47">
        <v>6.19</v>
      </c>
      <c r="S15" s="48">
        <v>6.76</v>
      </c>
      <c r="T15" s="48">
        <v>7.5136100949823685</v>
      </c>
      <c r="U15" s="48">
        <v>7.95</v>
      </c>
      <c r="V15" s="48">
        <v>8.8152645764132735</v>
      </c>
      <c r="W15" s="48">
        <v>10.043773078817184</v>
      </c>
      <c r="X15" s="48">
        <v>9.7135541558595868</v>
      </c>
      <c r="Y15" s="48">
        <v>10.495986761481854</v>
      </c>
      <c r="Z15" s="48">
        <v>10.703954708081309</v>
      </c>
      <c r="AA15" s="48">
        <v>11.58</v>
      </c>
      <c r="AB15" s="47">
        <v>11.66</v>
      </c>
      <c r="AC15" s="47">
        <v>10.99</v>
      </c>
      <c r="AD15" s="47">
        <v>10.83</v>
      </c>
      <c r="AE15" s="43">
        <v>10.76</v>
      </c>
      <c r="AF15" s="43">
        <v>10.77</v>
      </c>
      <c r="AG15" s="42"/>
    </row>
    <row r="16" spans="1:34" ht="14.75" customHeight="1">
      <c r="A16" s="23" t="s">
        <v>453</v>
      </c>
      <c r="B16" s="23" t="s">
        <v>452</v>
      </c>
      <c r="C16" s="23" t="s">
        <v>456</v>
      </c>
      <c r="D16" s="41" t="s">
        <v>450</v>
      </c>
      <c r="E16" s="44">
        <v>0.65189714852517855</v>
      </c>
      <c r="F16" s="44">
        <v>0.68666499644652146</v>
      </c>
      <c r="G16" s="44">
        <v>0.68939188647956628</v>
      </c>
      <c r="H16" s="44">
        <v>0.77256203248748612</v>
      </c>
      <c r="I16" s="44">
        <v>0.76813083618378564</v>
      </c>
      <c r="J16" s="44">
        <v>0.80055526298297908</v>
      </c>
      <c r="K16" s="44">
        <v>0.82658854126722003</v>
      </c>
      <c r="L16" s="45">
        <v>0.78692081281774673</v>
      </c>
      <c r="M16" s="39">
        <v>0.84098992925424676</v>
      </c>
      <c r="N16" s="44">
        <v>0.99314187156688805</v>
      </c>
      <c r="O16" s="46">
        <v>1.0019166666666668</v>
      </c>
      <c r="P16" s="45">
        <v>1.0280833333333335</v>
      </c>
      <c r="Q16" s="45">
        <v>1.0758148960363874</v>
      </c>
      <c r="R16" s="45">
        <v>1.1206785250162445</v>
      </c>
      <c r="S16" s="44">
        <v>1.2046838044184536</v>
      </c>
      <c r="T16" s="44">
        <v>1.2725182748538009</v>
      </c>
      <c r="U16" s="44">
        <v>1.3270014619883039</v>
      </c>
      <c r="V16" s="44">
        <v>1.4011905570471723</v>
      </c>
      <c r="W16" s="44">
        <v>1.2802649294445063</v>
      </c>
      <c r="X16" s="44"/>
      <c r="Y16" s="39"/>
      <c r="Z16" s="38"/>
      <c r="AA16" s="38"/>
      <c r="AB16" s="38"/>
      <c r="AC16" s="38"/>
      <c r="AD16" s="38"/>
      <c r="AE16" s="43"/>
      <c r="AF16" s="43"/>
      <c r="AG16" s="42"/>
    </row>
    <row r="17" spans="1:33" ht="14.75" customHeight="1">
      <c r="A17" s="23" t="s">
        <v>453</v>
      </c>
      <c r="B17" s="23" t="s">
        <v>452</v>
      </c>
      <c r="C17" s="23" t="s">
        <v>455</v>
      </c>
      <c r="D17" s="41" t="s">
        <v>450</v>
      </c>
      <c r="E17" s="39"/>
      <c r="F17" s="39"/>
      <c r="G17" s="39"/>
      <c r="H17" s="39"/>
      <c r="I17" s="39">
        <v>0.79391666666666649</v>
      </c>
      <c r="J17" s="39">
        <v>0.82641666666666669</v>
      </c>
      <c r="K17" s="39">
        <v>0.85183333333333355</v>
      </c>
      <c r="L17" s="38">
        <v>0.8125</v>
      </c>
      <c r="M17" s="39">
        <v>0.86633333333333329</v>
      </c>
      <c r="N17" s="39">
        <v>1.018583333333333</v>
      </c>
      <c r="O17" s="40">
        <v>1.0239999999999998</v>
      </c>
      <c r="P17" s="38">
        <v>1.0482500000000001</v>
      </c>
      <c r="Q17" s="38">
        <v>1.0950702054794521</v>
      </c>
      <c r="R17" s="38">
        <v>1.1402277397260274</v>
      </c>
      <c r="S17" s="39">
        <v>1.2251103228962821</v>
      </c>
      <c r="T17" s="39">
        <v>1.2937803326810178</v>
      </c>
      <c r="U17" s="39">
        <v>1.3442005870841482</v>
      </c>
      <c r="V17" s="39">
        <v>1.4039502722883452</v>
      </c>
      <c r="W17" s="39">
        <v>1.2826502779025384</v>
      </c>
      <c r="X17" s="39">
        <v>1.4201099679991025</v>
      </c>
      <c r="Y17" s="39">
        <v>1.5599220188636886</v>
      </c>
      <c r="Z17" s="38">
        <v>1.6511527060408726</v>
      </c>
      <c r="AA17" s="38">
        <v>1.5979425976869541</v>
      </c>
      <c r="AB17" s="37">
        <v>1.5361570588993034</v>
      </c>
      <c r="AC17" s="37">
        <v>1.4007950711475277</v>
      </c>
      <c r="AD17" s="37">
        <v>1.3026517034956282</v>
      </c>
      <c r="AE17" s="36">
        <v>1.3724662488422095</v>
      </c>
      <c r="AF17" s="36">
        <v>1.4638533701702463</v>
      </c>
      <c r="AG17" s="35">
        <v>1.4378161776357405</v>
      </c>
    </row>
    <row r="18" spans="1:33" ht="14.75" customHeight="1">
      <c r="A18" s="23" t="s">
        <v>453</v>
      </c>
      <c r="B18" s="23" t="s">
        <v>452</v>
      </c>
      <c r="C18" s="23" t="s">
        <v>454</v>
      </c>
      <c r="D18" s="41" t="s">
        <v>450</v>
      </c>
      <c r="E18" s="39"/>
      <c r="F18" s="39"/>
      <c r="G18" s="39"/>
      <c r="H18" s="39"/>
      <c r="I18" s="39"/>
      <c r="J18" s="39"/>
      <c r="K18" s="39"/>
      <c r="L18" s="38"/>
      <c r="M18" s="39"/>
      <c r="N18" s="39"/>
      <c r="O18" s="40"/>
      <c r="P18" s="38"/>
      <c r="Q18" s="38"/>
      <c r="R18" s="38"/>
      <c r="S18" s="39"/>
      <c r="T18" s="39">
        <v>1.3580809155383622</v>
      </c>
      <c r="U18" s="39">
        <v>1.4139772727272726</v>
      </c>
      <c r="V18" s="39">
        <v>1.4786336404586402</v>
      </c>
      <c r="W18" s="39">
        <v>1.3609554327054323</v>
      </c>
      <c r="X18" s="39">
        <v>1.4951235803985798</v>
      </c>
      <c r="Y18" s="39">
        <v>1.6050922058422044</v>
      </c>
      <c r="Z18" s="38">
        <v>1.679783522023969</v>
      </c>
      <c r="AA18" s="38">
        <v>1.6318605020308024</v>
      </c>
      <c r="AB18" s="37">
        <v>1.5647111501395115</v>
      </c>
      <c r="AC18" s="37">
        <v>1.4317762509224283</v>
      </c>
      <c r="AD18" s="37">
        <v>1.3571611784586466</v>
      </c>
      <c r="AE18" s="36">
        <v>1.4425580676331236</v>
      </c>
      <c r="AF18" s="36">
        <v>1.5368989638516981</v>
      </c>
      <c r="AG18" s="35">
        <v>1.5155769809264457</v>
      </c>
    </row>
    <row r="19" spans="1:33" ht="14.75" customHeight="1">
      <c r="A19" s="23" t="s">
        <v>453</v>
      </c>
      <c r="B19" s="23" t="s">
        <v>452</v>
      </c>
      <c r="C19" s="23" t="s">
        <v>451</v>
      </c>
      <c r="D19" s="34" t="s">
        <v>450</v>
      </c>
      <c r="E19" s="32">
        <v>0.54759360476114993</v>
      </c>
      <c r="F19" s="32">
        <v>0.54145810218679535</v>
      </c>
      <c r="G19" s="32">
        <v>0.55526298297909338</v>
      </c>
      <c r="H19" s="32">
        <v>0.58547181162643647</v>
      </c>
      <c r="I19" s="32">
        <v>0.57746157215436245</v>
      </c>
      <c r="J19" s="32">
        <v>0.62381870271615292</v>
      </c>
      <c r="K19" s="32">
        <v>0.63698446865695557</v>
      </c>
      <c r="L19" s="31">
        <v>0.58670743367266065</v>
      </c>
      <c r="M19" s="32">
        <v>0.63843312898701154</v>
      </c>
      <c r="N19" s="32">
        <v>0.80426212912165174</v>
      </c>
      <c r="O19" s="33">
        <v>0.82177387605262231</v>
      </c>
      <c r="P19" s="31">
        <v>0.83950000000000014</v>
      </c>
      <c r="Q19" s="31">
        <v>0.88937428571428601</v>
      </c>
      <c r="R19" s="31">
        <v>0.94322285714285736</v>
      </c>
      <c r="S19" s="32">
        <v>1.0703914285714291</v>
      </c>
      <c r="T19" s="32">
        <v>1.1241728571428575</v>
      </c>
      <c r="U19" s="32">
        <v>1.1724485714285715</v>
      </c>
      <c r="V19" s="32">
        <v>1.3402237876802099</v>
      </c>
      <c r="W19" s="32">
        <v>1.0901320445609439</v>
      </c>
      <c r="X19" s="32">
        <v>1.2300047837483616</v>
      </c>
      <c r="Y19" s="32">
        <v>1.4250763433813889</v>
      </c>
      <c r="Z19" s="31">
        <v>1.4900731201221751</v>
      </c>
      <c r="AA19" s="31">
        <v>1.4293394611322257</v>
      </c>
      <c r="AB19" s="30">
        <v>1.3628947157129958</v>
      </c>
      <c r="AC19" s="30">
        <v>1.1886347143206597</v>
      </c>
      <c r="AD19" s="30">
        <v>1.0994875439422538</v>
      </c>
      <c r="AE19" s="29">
        <v>1.1801586446928527</v>
      </c>
      <c r="AF19" s="29">
        <v>1.3158018787491814</v>
      </c>
      <c r="AG19" s="28">
        <v>1.2937123918677123</v>
      </c>
    </row>
    <row r="20" spans="1:33" ht="14.75" customHeight="1">
      <c r="A20" s="23" t="s">
        <v>447</v>
      </c>
      <c r="B20" s="23" t="s">
        <v>346</v>
      </c>
      <c r="C20" s="23" t="s">
        <v>449</v>
      </c>
      <c r="D20" s="27" t="s">
        <v>445</v>
      </c>
      <c r="E20" s="25">
        <v>65.5</v>
      </c>
      <c r="F20" s="25">
        <v>68.8</v>
      </c>
      <c r="G20" s="25">
        <v>71.900000000000006</v>
      </c>
      <c r="H20" s="25">
        <v>73.8</v>
      </c>
      <c r="I20" s="25">
        <v>75.099999999999994</v>
      </c>
      <c r="J20" s="25">
        <v>76.099999999999994</v>
      </c>
      <c r="K20" s="25">
        <v>77.599999999999994</v>
      </c>
      <c r="L20" s="25">
        <v>78.3</v>
      </c>
      <c r="M20" s="25">
        <v>78.8</v>
      </c>
      <c r="N20" s="25">
        <v>79.900000000000006</v>
      </c>
      <c r="O20" s="25">
        <v>81.5</v>
      </c>
      <c r="P20" s="25">
        <v>82.6</v>
      </c>
      <c r="Q20" s="25">
        <v>83.5</v>
      </c>
      <c r="R20" s="25">
        <v>84.9</v>
      </c>
      <c r="S20" s="25">
        <v>86.2</v>
      </c>
      <c r="T20" s="25">
        <v>87.6</v>
      </c>
      <c r="U20" s="25">
        <v>89.6</v>
      </c>
      <c r="V20" s="25">
        <v>91.9</v>
      </c>
      <c r="W20" s="25">
        <v>92.2</v>
      </c>
      <c r="X20" s="25">
        <v>93.2</v>
      </c>
      <c r="Y20" s="25">
        <v>95.2</v>
      </c>
      <c r="Z20" s="25">
        <v>97.1</v>
      </c>
      <c r="AA20" s="25">
        <v>98.5</v>
      </c>
      <c r="AB20" s="25">
        <v>99.5</v>
      </c>
      <c r="AC20" s="25">
        <v>100</v>
      </c>
      <c r="AD20" s="26">
        <v>100.5</v>
      </c>
      <c r="AE20" s="25">
        <v>102</v>
      </c>
      <c r="AF20" s="25">
        <v>103.8</v>
      </c>
      <c r="AG20" s="24">
        <v>105.3</v>
      </c>
    </row>
    <row r="21" spans="1:33" ht="14.75" customHeight="1">
      <c r="A21" s="23" t="s">
        <v>447</v>
      </c>
      <c r="B21" s="23" t="s">
        <v>346</v>
      </c>
      <c r="C21" s="23" t="s">
        <v>448</v>
      </c>
      <c r="D21" s="27" t="s">
        <v>445</v>
      </c>
      <c r="E21" s="26">
        <v>85.6</v>
      </c>
      <c r="F21" s="26">
        <v>83.5</v>
      </c>
      <c r="G21" s="26">
        <v>82.1</v>
      </c>
      <c r="H21" s="26">
        <v>82.9</v>
      </c>
      <c r="I21" s="26">
        <v>83.1</v>
      </c>
      <c r="J21" s="26">
        <v>83.5</v>
      </c>
      <c r="K21" s="26">
        <v>86.4</v>
      </c>
      <c r="L21" s="26">
        <v>83.7</v>
      </c>
      <c r="M21" s="26">
        <v>83.3</v>
      </c>
      <c r="N21" s="26">
        <v>91.8</v>
      </c>
      <c r="O21" s="26">
        <v>92.3</v>
      </c>
      <c r="P21" s="26">
        <v>90.4</v>
      </c>
      <c r="Q21" s="26">
        <v>88.3</v>
      </c>
      <c r="R21" s="26">
        <v>89.3</v>
      </c>
      <c r="S21" s="26">
        <v>92.3</v>
      </c>
      <c r="T21" s="26">
        <v>96.3</v>
      </c>
      <c r="U21" s="26">
        <v>96.9</v>
      </c>
      <c r="V21" s="26">
        <v>101.4</v>
      </c>
      <c r="W21" s="26">
        <v>92.7</v>
      </c>
      <c r="X21" s="26">
        <v>99.3</v>
      </c>
      <c r="Y21" s="26">
        <v>105.7</v>
      </c>
      <c r="Z21" s="26">
        <v>107.9</v>
      </c>
      <c r="AA21" s="26">
        <v>105.2</v>
      </c>
      <c r="AB21" s="26">
        <v>102.9</v>
      </c>
      <c r="AC21" s="25">
        <v>100</v>
      </c>
      <c r="AD21" s="26">
        <v>96.7</v>
      </c>
      <c r="AE21" s="25">
        <v>100.1</v>
      </c>
      <c r="AF21" s="25">
        <v>102.7</v>
      </c>
      <c r="AG21" s="24">
        <v>101.7</v>
      </c>
    </row>
    <row r="22" spans="1:33" ht="14.75" customHeight="1">
      <c r="A22" s="23" t="s">
        <v>447</v>
      </c>
      <c r="B22" s="23" t="s">
        <v>346</v>
      </c>
      <c r="C22" s="23" t="s">
        <v>446</v>
      </c>
      <c r="D22" s="22" t="s">
        <v>445</v>
      </c>
      <c r="E22" s="21">
        <v>71.5649242516551</v>
      </c>
      <c r="F22" s="21">
        <v>75.358604878921327</v>
      </c>
      <c r="G22" s="21">
        <v>78.287230689091629</v>
      </c>
      <c r="H22" s="21">
        <v>79.888582598257656</v>
      </c>
      <c r="I22" s="21">
        <v>81.478929813063047</v>
      </c>
      <c r="J22" s="21">
        <v>81.957374384961383</v>
      </c>
      <c r="K22" s="21">
        <v>82.187848360140478</v>
      </c>
      <c r="L22" s="21">
        <v>82.749538071228628</v>
      </c>
      <c r="M22" s="21">
        <v>83.02965431187927</v>
      </c>
      <c r="N22" s="21">
        <v>82.637209528302336</v>
      </c>
      <c r="O22" s="21">
        <v>83.702232814677998</v>
      </c>
      <c r="P22" s="21">
        <v>84.856163529514859</v>
      </c>
      <c r="Q22" s="21">
        <v>85.988966232659379</v>
      </c>
      <c r="R22" s="21">
        <v>86.935505376120986</v>
      </c>
      <c r="S22" s="21">
        <v>87.296294911635925</v>
      </c>
      <c r="T22" s="21">
        <v>87.644682369421162</v>
      </c>
      <c r="U22" s="21">
        <v>89.189627020330335</v>
      </c>
      <c r="V22" s="21">
        <v>89.998547435764678</v>
      </c>
      <c r="W22" s="21">
        <v>91.659421050264584</v>
      </c>
      <c r="X22" s="21">
        <v>92.251705706842174</v>
      </c>
      <c r="Y22" s="21">
        <v>93.239257301040652</v>
      </c>
      <c r="Z22" s="21">
        <v>94.633588751973889</v>
      </c>
      <c r="AA22" s="21">
        <v>96.496822282601983</v>
      </c>
      <c r="AB22" s="20">
        <v>98.293430786339385</v>
      </c>
      <c r="AC22" s="19">
        <v>100</v>
      </c>
      <c r="AD22" s="20">
        <v>101.17699242746335</v>
      </c>
      <c r="AE22" s="19">
        <v>102.23667437723654</v>
      </c>
      <c r="AF22" s="19">
        <v>103.78252271000059</v>
      </c>
      <c r="AG22" s="18">
        <v>106.01756329831595</v>
      </c>
    </row>
    <row r="23" spans="1:33" s="12" customFormat="1" ht="13.25" customHeight="1">
      <c r="D23" s="17"/>
      <c r="O23" s="14"/>
      <c r="P23" s="14"/>
      <c r="Q23" s="14"/>
      <c r="T23" s="13"/>
    </row>
    <row r="24" spans="1:33" s="12" customFormat="1" ht="13.25" customHeight="1">
      <c r="O24" s="14"/>
      <c r="P24" s="14"/>
      <c r="Q24" s="14"/>
      <c r="T24" s="13"/>
    </row>
    <row r="25" spans="1:33" s="12" customFormat="1" ht="13.25" customHeight="1">
      <c r="D25" s="15"/>
      <c r="O25" s="14"/>
      <c r="P25" s="14"/>
      <c r="Q25" s="14"/>
      <c r="T25" s="13"/>
    </row>
    <row r="26" spans="1:33" s="12" customFormat="1" ht="13.25" customHeight="1">
      <c r="D26" s="15"/>
      <c r="O26" s="14"/>
      <c r="P26" s="14"/>
      <c r="Q26" s="14"/>
      <c r="T26" s="13"/>
    </row>
    <row r="27" spans="1:33" s="12" customFormat="1" ht="13.25" customHeight="1">
      <c r="D27" s="16"/>
      <c r="O27" s="14"/>
      <c r="P27" s="14"/>
      <c r="Q27" s="14"/>
      <c r="T27" s="13"/>
    </row>
    <row r="28" spans="1:33" s="12" customFormat="1" ht="13.25" customHeight="1">
      <c r="D28" s="16"/>
      <c r="O28" s="14"/>
      <c r="P28" s="14"/>
      <c r="Q28" s="14"/>
      <c r="T28" s="13"/>
    </row>
    <row r="29" spans="1:33" s="12" customFormat="1" ht="13.25" customHeight="1">
      <c r="D29" s="16"/>
      <c r="O29" s="14"/>
      <c r="P29" s="14"/>
      <c r="Q29" s="14"/>
      <c r="T29" s="13"/>
    </row>
    <row r="30" spans="1:33" s="12" customFormat="1" ht="13.25" customHeight="1">
      <c r="D30" s="16"/>
      <c r="O30" s="14"/>
      <c r="P30" s="14"/>
      <c r="Q30" s="14"/>
      <c r="T30" s="13"/>
    </row>
    <row r="31" spans="1:33" s="12" customFormat="1" ht="13.25" customHeight="1">
      <c r="D31" s="15"/>
      <c r="O31" s="14"/>
      <c r="P31" s="14"/>
      <c r="Q31" s="14"/>
      <c r="T31" s="13"/>
    </row>
    <row r="32" spans="1:33">
      <c r="D32" s="11"/>
    </row>
    <row r="33" spans="4:4">
      <c r="D33" s="11"/>
    </row>
    <row r="34" spans="4:4">
      <c r="D34" s="11"/>
    </row>
    <row r="35" spans="4:4">
      <c r="D35" s="11"/>
    </row>
  </sheetData>
  <printOptions horizontalCentered="1" verticalCentered="1"/>
  <pageMargins left="0.59055118110236227" right="0.59055118110236227" top="0.55118110236220474" bottom="0.55118110236220474" header="0.51181102362204722" footer="0.51181102362204722"/>
  <pageSetup paperSize="9" scale="48" orientation="landscape"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94BA7-5B8A-744D-950A-3CADCB06665F}">
  <sheetPr>
    <tabColor rgb="FF00B0F0"/>
  </sheetPr>
  <dimension ref="A1:P189"/>
  <sheetViews>
    <sheetView topLeftCell="A34" zoomScale="105" zoomScaleNormal="100" workbookViewId="0">
      <selection activeCell="F55" sqref="F55"/>
    </sheetView>
  </sheetViews>
  <sheetFormatPr baseColWidth="10" defaultRowHeight="16"/>
  <cols>
    <col min="6" max="6" width="21.83203125" customWidth="1"/>
    <col min="10" max="10" width="65.1640625" customWidth="1"/>
  </cols>
  <sheetData>
    <row r="1" spans="1:9">
      <c r="A1" s="394" t="s">
        <v>900</v>
      </c>
      <c r="B1" s="394"/>
      <c r="C1" s="394"/>
      <c r="D1" s="394"/>
      <c r="E1" s="394" t="s">
        <v>899</v>
      </c>
      <c r="F1" s="394"/>
      <c r="G1" s="394"/>
      <c r="H1" s="394"/>
      <c r="I1" s="394"/>
    </row>
    <row r="2" spans="1:9">
      <c r="A2" t="s">
        <v>898</v>
      </c>
      <c r="B2" t="s">
        <v>897</v>
      </c>
      <c r="C2" t="s">
        <v>896</v>
      </c>
      <c r="D2" t="s">
        <v>895</v>
      </c>
      <c r="E2" t="s">
        <v>894</v>
      </c>
      <c r="F2" t="s">
        <v>893</v>
      </c>
      <c r="G2" t="s">
        <v>892</v>
      </c>
      <c r="H2" t="s">
        <v>891</v>
      </c>
    </row>
    <row r="5" spans="1:9">
      <c r="A5" s="1" t="s">
        <v>890</v>
      </c>
    </row>
    <row r="6" spans="1:9">
      <c r="A6" s="1" t="s">
        <v>889</v>
      </c>
      <c r="B6" s="1" t="s">
        <v>862</v>
      </c>
      <c r="C6" s="1"/>
      <c r="D6" s="1"/>
      <c r="E6" s="1"/>
      <c r="F6" s="1"/>
      <c r="G6" s="1"/>
      <c r="H6" s="1"/>
    </row>
    <row r="7" spans="1:9">
      <c r="A7" t="s">
        <v>864</v>
      </c>
      <c r="B7" t="s">
        <v>888</v>
      </c>
    </row>
    <row r="8" spans="1:9">
      <c r="A8" t="s">
        <v>864</v>
      </c>
      <c r="B8" t="s">
        <v>887</v>
      </c>
    </row>
    <row r="9" spans="1:9">
      <c r="A9" t="s">
        <v>885</v>
      </c>
      <c r="B9" t="s">
        <v>886</v>
      </c>
    </row>
    <row r="10" spans="1:9">
      <c r="A10" t="s">
        <v>885</v>
      </c>
      <c r="B10" t="s">
        <v>884</v>
      </c>
    </row>
    <row r="11" spans="1:9">
      <c r="A11" t="s">
        <v>881</v>
      </c>
      <c r="B11" t="s">
        <v>883</v>
      </c>
    </row>
    <row r="12" spans="1:9">
      <c r="A12" t="s">
        <v>881</v>
      </c>
      <c r="B12" t="s">
        <v>882</v>
      </c>
    </row>
    <row r="13" spans="1:9">
      <c r="A13" t="s">
        <v>881</v>
      </c>
      <c r="B13" t="s">
        <v>880</v>
      </c>
    </row>
    <row r="14" spans="1:9">
      <c r="A14" t="s">
        <v>879</v>
      </c>
      <c r="B14" t="s">
        <v>878</v>
      </c>
    </row>
    <row r="15" spans="1:9">
      <c r="A15" t="s">
        <v>877</v>
      </c>
      <c r="B15" t="s">
        <v>876</v>
      </c>
    </row>
    <row r="16" spans="1:9">
      <c r="A16" t="s">
        <v>868</v>
      </c>
      <c r="B16" t="s">
        <v>875</v>
      </c>
    </row>
    <row r="17" spans="1:11">
      <c r="A17" t="s">
        <v>874</v>
      </c>
      <c r="B17" t="s">
        <v>873</v>
      </c>
    </row>
    <row r="18" spans="1:11">
      <c r="A18" t="s">
        <v>866</v>
      </c>
      <c r="B18" t="s">
        <v>872</v>
      </c>
    </row>
    <row r="19" spans="1:11">
      <c r="A19" t="s">
        <v>866</v>
      </c>
      <c r="B19" t="s">
        <v>871</v>
      </c>
    </row>
    <row r="20" spans="1:11">
      <c r="A20" t="s">
        <v>866</v>
      </c>
      <c r="B20" t="s">
        <v>870</v>
      </c>
    </row>
    <row r="21" spans="1:11">
      <c r="A21" t="s">
        <v>866</v>
      </c>
      <c r="B21" t="s">
        <v>869</v>
      </c>
    </row>
    <row r="22" spans="1:11">
      <c r="A22" t="s">
        <v>868</v>
      </c>
      <c r="B22" t="s">
        <v>867</v>
      </c>
    </row>
    <row r="23" spans="1:11">
      <c r="A23" t="s">
        <v>866</v>
      </c>
      <c r="B23" t="s">
        <v>865</v>
      </c>
    </row>
    <row r="24" spans="1:11">
      <c r="A24" t="s">
        <v>864</v>
      </c>
      <c r="B24" t="s">
        <v>863</v>
      </c>
    </row>
    <row r="26" spans="1:11">
      <c r="A26" s="1" t="s">
        <v>862</v>
      </c>
      <c r="B26" s="1" t="s">
        <v>1129</v>
      </c>
      <c r="C26" s="1" t="s">
        <v>1140</v>
      </c>
      <c r="D26" s="1" t="s">
        <v>967</v>
      </c>
      <c r="E26" s="220" t="s">
        <v>967</v>
      </c>
      <c r="F26" s="1" t="s">
        <v>1021</v>
      </c>
      <c r="G26" s="1" t="s">
        <v>967</v>
      </c>
      <c r="H26" s="1" t="s">
        <v>967</v>
      </c>
      <c r="I26" s="1" t="s">
        <v>967</v>
      </c>
      <c r="J26" s="222" t="s">
        <v>1025</v>
      </c>
      <c r="K26" s="1" t="s">
        <v>1019</v>
      </c>
    </row>
    <row r="27" spans="1:11">
      <c r="A27" s="7" t="s">
        <v>859</v>
      </c>
      <c r="B27" s="219">
        <v>1</v>
      </c>
      <c r="C27" s="6" t="s">
        <v>861</v>
      </c>
      <c r="E27" s="221"/>
      <c r="F27" t="s">
        <v>1022</v>
      </c>
      <c r="J27" s="223" t="s">
        <v>1026</v>
      </c>
      <c r="K27" t="s">
        <v>1020</v>
      </c>
    </row>
    <row r="28" spans="1:11">
      <c r="A28" s="7" t="s">
        <v>859</v>
      </c>
      <c r="B28" s="219">
        <f>B27+1</f>
        <v>2</v>
      </c>
      <c r="C28" t="s">
        <v>860</v>
      </c>
      <c r="E28" s="221"/>
      <c r="F28" t="s">
        <v>1023</v>
      </c>
      <c r="J28" s="223" t="s">
        <v>1027</v>
      </c>
      <c r="K28" t="s">
        <v>1028</v>
      </c>
    </row>
    <row r="29" spans="1:11">
      <c r="A29" s="7" t="s">
        <v>859</v>
      </c>
      <c r="B29" s="219">
        <f t="shared" ref="B29:B92" si="0">B28+1</f>
        <v>3</v>
      </c>
      <c r="C29" s="6" t="s">
        <v>858</v>
      </c>
      <c r="E29" s="221"/>
      <c r="F29" t="s">
        <v>1030</v>
      </c>
      <c r="J29" s="223" t="s">
        <v>1031</v>
      </c>
      <c r="K29" t="s">
        <v>1029</v>
      </c>
    </row>
    <row r="30" spans="1:11">
      <c r="A30" t="s">
        <v>854</v>
      </c>
      <c r="B30" s="219">
        <f t="shared" si="0"/>
        <v>4</v>
      </c>
      <c r="C30" s="6" t="s">
        <v>857</v>
      </c>
      <c r="E30" s="221"/>
      <c r="F30" t="s">
        <v>1024</v>
      </c>
      <c r="J30" s="223" t="s">
        <v>1032</v>
      </c>
      <c r="K30" t="s">
        <v>1033</v>
      </c>
    </row>
    <row r="31" spans="1:11">
      <c r="A31" t="s">
        <v>854</v>
      </c>
      <c r="B31" s="219">
        <f t="shared" si="0"/>
        <v>5</v>
      </c>
      <c r="C31" s="6" t="s">
        <v>856</v>
      </c>
      <c r="E31" s="221"/>
      <c r="F31" t="s">
        <v>1034</v>
      </c>
      <c r="J31" s="223" t="s">
        <v>1117</v>
      </c>
      <c r="K31" t="s">
        <v>1036</v>
      </c>
    </row>
    <row r="32" spans="1:11">
      <c r="A32" t="s">
        <v>854</v>
      </c>
      <c r="B32" s="224">
        <f t="shared" si="0"/>
        <v>6</v>
      </c>
      <c r="C32" t="s">
        <v>855</v>
      </c>
      <c r="E32" s="221"/>
      <c r="F32" t="s">
        <v>1035</v>
      </c>
      <c r="J32" s="223" t="s">
        <v>1035</v>
      </c>
      <c r="K32" t="s">
        <v>1035</v>
      </c>
    </row>
    <row r="33" spans="1:16">
      <c r="A33" t="s">
        <v>854</v>
      </c>
      <c r="B33" s="224">
        <f t="shared" si="0"/>
        <v>7</v>
      </c>
      <c r="C33" t="s">
        <v>853</v>
      </c>
      <c r="E33" s="221"/>
      <c r="F33" t="s">
        <v>1035</v>
      </c>
      <c r="J33" s="223" t="s">
        <v>1035</v>
      </c>
      <c r="K33" t="s">
        <v>1035</v>
      </c>
    </row>
    <row r="34" spans="1:16">
      <c r="A34" s="7" t="s">
        <v>846</v>
      </c>
      <c r="B34" s="219">
        <f t="shared" si="0"/>
        <v>8</v>
      </c>
      <c r="C34" s="6" t="s">
        <v>5686</v>
      </c>
      <c r="E34" s="221"/>
      <c r="F34" t="s">
        <v>1037</v>
      </c>
      <c r="J34" s="223" t="s">
        <v>1039</v>
      </c>
      <c r="K34" t="s">
        <v>1041</v>
      </c>
    </row>
    <row r="35" spans="1:16">
      <c r="A35" s="7" t="s">
        <v>846</v>
      </c>
      <c r="B35" s="219">
        <f t="shared" si="0"/>
        <v>9</v>
      </c>
      <c r="C35" s="6" t="s">
        <v>852</v>
      </c>
      <c r="E35" s="221"/>
      <c r="F35" t="s">
        <v>1038</v>
      </c>
      <c r="J35" s="223" t="s">
        <v>1040</v>
      </c>
      <c r="K35" t="s">
        <v>1042</v>
      </c>
    </row>
    <row r="36" spans="1:16">
      <c r="A36" s="7" t="s">
        <v>846</v>
      </c>
      <c r="B36" s="219">
        <f t="shared" si="0"/>
        <v>10</v>
      </c>
      <c r="C36" s="6" t="s">
        <v>851</v>
      </c>
      <c r="E36" s="221"/>
      <c r="F36" t="s">
        <v>1043</v>
      </c>
      <c r="J36" s="223" t="s">
        <v>1044</v>
      </c>
      <c r="K36" t="s">
        <v>1045</v>
      </c>
    </row>
    <row r="37" spans="1:16">
      <c r="A37" s="7" t="s">
        <v>846</v>
      </c>
      <c r="B37" s="224">
        <f t="shared" si="0"/>
        <v>11</v>
      </c>
      <c r="C37" s="6" t="s">
        <v>850</v>
      </c>
      <c r="E37" s="221"/>
      <c r="F37" t="s">
        <v>1046</v>
      </c>
      <c r="J37" s="223" t="s">
        <v>1047</v>
      </c>
      <c r="K37" t="s">
        <v>967</v>
      </c>
    </row>
    <row r="38" spans="1:16">
      <c r="A38" s="7" t="s">
        <v>846</v>
      </c>
      <c r="B38" s="224">
        <f t="shared" si="0"/>
        <v>12</v>
      </c>
      <c r="C38" t="s">
        <v>849</v>
      </c>
      <c r="E38" s="221"/>
      <c r="F38" t="s">
        <v>1035</v>
      </c>
      <c r="J38" s="223" t="s">
        <v>1035</v>
      </c>
      <c r="K38" t="s">
        <v>1035</v>
      </c>
    </row>
    <row r="39" spans="1:16">
      <c r="A39" s="7" t="s">
        <v>846</v>
      </c>
      <c r="B39" s="224">
        <f t="shared" si="0"/>
        <v>13</v>
      </c>
      <c r="C39" t="s">
        <v>835</v>
      </c>
      <c r="E39" s="221"/>
      <c r="F39" t="s">
        <v>1035</v>
      </c>
      <c r="J39" s="223" t="s">
        <v>1035</v>
      </c>
      <c r="K39" t="s">
        <v>1035</v>
      </c>
    </row>
    <row r="40" spans="1:16">
      <c r="A40" s="7" t="s">
        <v>846</v>
      </c>
      <c r="B40" s="224">
        <f t="shared" si="0"/>
        <v>14</v>
      </c>
      <c r="C40" t="s">
        <v>848</v>
      </c>
      <c r="E40" s="221"/>
      <c r="F40" t="s">
        <v>1035</v>
      </c>
      <c r="J40" s="223" t="s">
        <v>1035</v>
      </c>
      <c r="K40" t="s">
        <v>1035</v>
      </c>
    </row>
    <row r="41" spans="1:16">
      <c r="A41" s="7" t="s">
        <v>846</v>
      </c>
      <c r="B41" s="224">
        <f t="shared" si="0"/>
        <v>15</v>
      </c>
      <c r="C41" t="s">
        <v>847</v>
      </c>
      <c r="E41" s="221"/>
      <c r="F41" t="s">
        <v>1035</v>
      </c>
      <c r="J41" s="223" t="s">
        <v>1035</v>
      </c>
      <c r="K41" t="s">
        <v>1035</v>
      </c>
    </row>
    <row r="42" spans="1:16">
      <c r="A42" s="7" t="s">
        <v>846</v>
      </c>
      <c r="B42" s="224">
        <f t="shared" si="0"/>
        <v>16</v>
      </c>
      <c r="C42" s="6" t="s">
        <v>820</v>
      </c>
      <c r="E42" s="221"/>
      <c r="F42" t="s">
        <v>1049</v>
      </c>
      <c r="J42" s="223" t="s">
        <v>1050</v>
      </c>
      <c r="K42" t="s">
        <v>967</v>
      </c>
    </row>
    <row r="43" spans="1:16">
      <c r="A43" s="7" t="s">
        <v>836</v>
      </c>
      <c r="B43" s="219">
        <f t="shared" si="0"/>
        <v>17</v>
      </c>
      <c r="C43" s="6" t="s">
        <v>845</v>
      </c>
      <c r="E43" s="221"/>
      <c r="F43" t="s">
        <v>1051</v>
      </c>
      <c r="J43" s="223" t="s">
        <v>1052</v>
      </c>
      <c r="K43" s="6" t="s">
        <v>1053</v>
      </c>
    </row>
    <row r="44" spans="1:16">
      <c r="A44" s="7" t="s">
        <v>836</v>
      </c>
      <c r="B44" s="219">
        <f t="shared" si="0"/>
        <v>18</v>
      </c>
      <c r="C44" s="6" t="s">
        <v>844</v>
      </c>
      <c r="E44" s="221"/>
      <c r="F44" t="s">
        <v>1054</v>
      </c>
      <c r="J44" s="223" t="s">
        <v>1055</v>
      </c>
      <c r="K44" t="s">
        <v>1056</v>
      </c>
      <c r="O44" s="6"/>
      <c r="P44" s="6"/>
    </row>
    <row r="45" spans="1:16">
      <c r="A45" s="7" t="s">
        <v>836</v>
      </c>
      <c r="B45" s="219">
        <f t="shared" si="0"/>
        <v>19</v>
      </c>
      <c r="C45" s="6" t="s">
        <v>843</v>
      </c>
      <c r="E45" s="221"/>
      <c r="F45" t="s">
        <v>1051</v>
      </c>
      <c r="J45" s="223" t="s">
        <v>1057</v>
      </c>
      <c r="K45" s="6" t="s">
        <v>1058</v>
      </c>
    </row>
    <row r="46" spans="1:16">
      <c r="A46" s="7" t="s">
        <v>836</v>
      </c>
      <c r="B46" s="224">
        <f t="shared" si="0"/>
        <v>20</v>
      </c>
      <c r="C46" s="6" t="s">
        <v>842</v>
      </c>
      <c r="E46" s="221"/>
      <c r="F46" t="s">
        <v>967</v>
      </c>
      <c r="J46" s="223" t="s">
        <v>967</v>
      </c>
      <c r="K46" t="s">
        <v>967</v>
      </c>
    </row>
    <row r="47" spans="1:16">
      <c r="A47" s="7" t="s">
        <v>836</v>
      </c>
      <c r="B47" s="224">
        <f t="shared" si="0"/>
        <v>21</v>
      </c>
      <c r="C47" t="s">
        <v>841</v>
      </c>
      <c r="E47" s="221"/>
      <c r="F47" t="s">
        <v>1035</v>
      </c>
      <c r="J47" s="223" t="s">
        <v>1035</v>
      </c>
      <c r="K47" t="s">
        <v>1035</v>
      </c>
    </row>
    <row r="48" spans="1:16">
      <c r="A48" s="7" t="s">
        <v>836</v>
      </c>
      <c r="B48" s="224">
        <f t="shared" si="0"/>
        <v>22</v>
      </c>
      <c r="C48" t="s">
        <v>840</v>
      </c>
      <c r="E48" s="221"/>
      <c r="F48" t="s">
        <v>1035</v>
      </c>
      <c r="J48" s="223" t="s">
        <v>1035</v>
      </c>
      <c r="K48" t="s">
        <v>1035</v>
      </c>
    </row>
    <row r="49" spans="1:11">
      <c r="A49" s="7" t="s">
        <v>836</v>
      </c>
      <c r="B49" s="219">
        <f t="shared" si="0"/>
        <v>23</v>
      </c>
      <c r="C49" s="6" t="s">
        <v>839</v>
      </c>
      <c r="E49" s="221"/>
      <c r="F49" t="s">
        <v>1059</v>
      </c>
      <c r="J49" s="223" t="s">
        <v>1060</v>
      </c>
      <c r="K49" t="s">
        <v>1061</v>
      </c>
    </row>
    <row r="50" spans="1:11">
      <c r="A50" s="7" t="s">
        <v>836</v>
      </c>
      <c r="B50" s="224">
        <f t="shared" si="0"/>
        <v>24</v>
      </c>
      <c r="C50" t="s">
        <v>838</v>
      </c>
      <c r="E50" s="221"/>
      <c r="F50" t="s">
        <v>1035</v>
      </c>
      <c r="J50" s="223" t="s">
        <v>1035</v>
      </c>
      <c r="K50" t="s">
        <v>1035</v>
      </c>
    </row>
    <row r="51" spans="1:11">
      <c r="A51" s="7" t="s">
        <v>836</v>
      </c>
      <c r="B51" s="224">
        <f t="shared" si="0"/>
        <v>25</v>
      </c>
      <c r="C51" t="s">
        <v>837</v>
      </c>
      <c r="E51" s="221"/>
      <c r="F51" t="s">
        <v>1035</v>
      </c>
      <c r="J51" s="223" t="s">
        <v>1035</v>
      </c>
      <c r="K51" t="s">
        <v>1035</v>
      </c>
    </row>
    <row r="52" spans="1:11">
      <c r="A52" s="7" t="s">
        <v>836</v>
      </c>
      <c r="B52" s="224">
        <f t="shared" si="0"/>
        <v>26</v>
      </c>
      <c r="C52" t="s">
        <v>835</v>
      </c>
      <c r="E52" s="221"/>
      <c r="F52" t="s">
        <v>1035</v>
      </c>
      <c r="J52" s="223" t="s">
        <v>1035</v>
      </c>
      <c r="K52" t="s">
        <v>1035</v>
      </c>
    </row>
    <row r="53" spans="1:11">
      <c r="A53" s="7" t="s">
        <v>836</v>
      </c>
      <c r="B53" s="219">
        <f t="shared" si="0"/>
        <v>27</v>
      </c>
      <c r="C53" t="s">
        <v>5687</v>
      </c>
      <c r="E53" s="221"/>
      <c r="J53" s="385"/>
    </row>
    <row r="54" spans="1:11">
      <c r="A54" s="7" t="s">
        <v>836</v>
      </c>
      <c r="B54" s="219">
        <f t="shared" si="0"/>
        <v>28</v>
      </c>
      <c r="C54" t="s">
        <v>5688</v>
      </c>
      <c r="F54" t="s">
        <v>5689</v>
      </c>
      <c r="J54" s="221" t="s">
        <v>1050</v>
      </c>
      <c r="K54" t="s">
        <v>5690</v>
      </c>
    </row>
    <row r="55" spans="1:11">
      <c r="A55" s="7" t="s">
        <v>836</v>
      </c>
      <c r="B55" s="219">
        <f t="shared" si="0"/>
        <v>29</v>
      </c>
      <c r="C55" t="s">
        <v>5691</v>
      </c>
      <c r="F55" t="s">
        <v>5692</v>
      </c>
      <c r="J55" s="221" t="s">
        <v>1050</v>
      </c>
      <c r="K55" t="s">
        <v>5693</v>
      </c>
    </row>
    <row r="56" spans="1:11">
      <c r="A56" s="7" t="s">
        <v>822</v>
      </c>
      <c r="B56" s="219">
        <f t="shared" si="0"/>
        <v>30</v>
      </c>
      <c r="C56" s="6" t="s">
        <v>834</v>
      </c>
      <c r="E56" s="221"/>
      <c r="F56" t="s">
        <v>1062</v>
      </c>
      <c r="J56" s="223" t="s">
        <v>1068</v>
      </c>
      <c r="K56" t="s">
        <v>1064</v>
      </c>
    </row>
    <row r="57" spans="1:11">
      <c r="A57" s="7" t="s">
        <v>822</v>
      </c>
      <c r="B57" s="219">
        <f t="shared" si="0"/>
        <v>31</v>
      </c>
      <c r="C57" s="6" t="s">
        <v>833</v>
      </c>
      <c r="E57" s="221"/>
      <c r="F57" t="s">
        <v>1063</v>
      </c>
      <c r="J57" s="223" t="s">
        <v>1068</v>
      </c>
      <c r="K57" t="s">
        <v>1134</v>
      </c>
    </row>
    <row r="58" spans="1:11">
      <c r="A58" s="7" t="s">
        <v>822</v>
      </c>
      <c r="B58" s="219">
        <f t="shared" si="0"/>
        <v>32</v>
      </c>
      <c r="C58" s="6" t="s">
        <v>832</v>
      </c>
      <c r="E58" s="221"/>
      <c r="F58" t="s">
        <v>1065</v>
      </c>
      <c r="J58" s="223" t="s">
        <v>1067</v>
      </c>
      <c r="K58" t="s">
        <v>1066</v>
      </c>
    </row>
    <row r="59" spans="1:11">
      <c r="A59" s="7" t="s">
        <v>822</v>
      </c>
      <c r="B59" s="219">
        <f t="shared" si="0"/>
        <v>33</v>
      </c>
      <c r="C59" s="6" t="s">
        <v>831</v>
      </c>
      <c r="E59" s="221"/>
      <c r="F59" t="s">
        <v>1069</v>
      </c>
      <c r="J59" s="223" t="s">
        <v>1070</v>
      </c>
      <c r="K59" t="s">
        <v>1071</v>
      </c>
    </row>
    <row r="60" spans="1:11">
      <c r="A60" s="7" t="s">
        <v>822</v>
      </c>
      <c r="B60" s="219">
        <f t="shared" si="0"/>
        <v>34</v>
      </c>
      <c r="C60" s="6" t="s">
        <v>830</v>
      </c>
      <c r="E60" s="221"/>
      <c r="F60" t="s">
        <v>1069</v>
      </c>
      <c r="J60" s="223" t="s">
        <v>1072</v>
      </c>
      <c r="K60" t="s">
        <v>1073</v>
      </c>
    </row>
    <row r="61" spans="1:11">
      <c r="A61" s="7" t="s">
        <v>822</v>
      </c>
      <c r="B61" s="219">
        <f t="shared" si="0"/>
        <v>35</v>
      </c>
      <c r="C61" s="6" t="s">
        <v>829</v>
      </c>
      <c r="E61" s="221"/>
      <c r="F61" t="s">
        <v>1133</v>
      </c>
      <c r="J61" s="223" t="s">
        <v>1074</v>
      </c>
      <c r="K61" t="s">
        <v>1075</v>
      </c>
    </row>
    <row r="62" spans="1:11">
      <c r="A62" s="7" t="s">
        <v>822</v>
      </c>
      <c r="B62" s="219">
        <f t="shared" si="0"/>
        <v>36</v>
      </c>
      <c r="C62" s="6" t="s">
        <v>828</v>
      </c>
      <c r="E62" s="221"/>
      <c r="F62" t="s">
        <v>1094</v>
      </c>
      <c r="J62" s="223" t="s">
        <v>1050</v>
      </c>
      <c r="K62" t="s">
        <v>1095</v>
      </c>
    </row>
    <row r="63" spans="1:11">
      <c r="A63" s="7" t="s">
        <v>822</v>
      </c>
      <c r="B63" s="219">
        <f t="shared" si="0"/>
        <v>37</v>
      </c>
      <c r="C63" s="6" t="s">
        <v>827</v>
      </c>
      <c r="E63" s="221"/>
      <c r="F63" t="s">
        <v>1096</v>
      </c>
      <c r="J63" s="223" t="s">
        <v>1097</v>
      </c>
      <c r="K63" t="s">
        <v>1098</v>
      </c>
    </row>
    <row r="64" spans="1:11">
      <c r="A64" s="7" t="s">
        <v>822</v>
      </c>
      <c r="B64" s="219">
        <f t="shared" si="0"/>
        <v>38</v>
      </c>
      <c r="C64" s="6" t="s">
        <v>826</v>
      </c>
      <c r="E64" s="221"/>
      <c r="F64" t="s">
        <v>1099</v>
      </c>
      <c r="J64" s="223" t="s">
        <v>1102</v>
      </c>
      <c r="K64" t="s">
        <v>1103</v>
      </c>
    </row>
    <row r="65" spans="1:11">
      <c r="A65" s="7" t="s">
        <v>822</v>
      </c>
      <c r="B65" s="219">
        <f t="shared" si="0"/>
        <v>39</v>
      </c>
      <c r="C65" s="6" t="s">
        <v>825</v>
      </c>
      <c r="E65" s="221"/>
      <c r="F65" t="s">
        <v>1096</v>
      </c>
      <c r="J65" s="223" t="s">
        <v>1100</v>
      </c>
      <c r="K65" t="s">
        <v>1101</v>
      </c>
    </row>
    <row r="66" spans="1:11">
      <c r="A66" s="7" t="s">
        <v>822</v>
      </c>
      <c r="B66" s="219">
        <f t="shared" si="0"/>
        <v>40</v>
      </c>
      <c r="C66" s="6" t="s">
        <v>824</v>
      </c>
      <c r="E66" s="221"/>
      <c r="F66" t="s">
        <v>1099</v>
      </c>
      <c r="J66" s="223" t="s">
        <v>1102</v>
      </c>
      <c r="K66" t="s">
        <v>1103</v>
      </c>
    </row>
    <row r="67" spans="1:11">
      <c r="A67" s="7" t="s">
        <v>822</v>
      </c>
      <c r="B67" s="219">
        <f t="shared" si="0"/>
        <v>41</v>
      </c>
      <c r="C67" s="6" t="s">
        <v>823</v>
      </c>
      <c r="E67" s="221"/>
      <c r="F67" t="s">
        <v>1105</v>
      </c>
      <c r="J67" s="223" t="s">
        <v>1104</v>
      </c>
      <c r="K67" t="s">
        <v>1106</v>
      </c>
    </row>
    <row r="68" spans="1:11">
      <c r="A68" s="7" t="s">
        <v>822</v>
      </c>
      <c r="B68" s="219">
        <f t="shared" si="0"/>
        <v>42</v>
      </c>
      <c r="C68" s="6" t="s">
        <v>821</v>
      </c>
      <c r="E68" s="221"/>
      <c r="F68" t="s">
        <v>1107</v>
      </c>
      <c r="J68" s="223" t="s">
        <v>1108</v>
      </c>
      <c r="K68" t="s">
        <v>1109</v>
      </c>
    </row>
    <row r="69" spans="1:11">
      <c r="A69" s="7" t="s">
        <v>811</v>
      </c>
      <c r="B69" s="219">
        <f t="shared" si="0"/>
        <v>43</v>
      </c>
      <c r="C69" s="6" t="s">
        <v>820</v>
      </c>
      <c r="E69" s="221"/>
      <c r="F69" t="s">
        <v>1110</v>
      </c>
      <c r="J69" s="223" t="s">
        <v>967</v>
      </c>
      <c r="K69" t="s">
        <v>1111</v>
      </c>
    </row>
    <row r="70" spans="1:11">
      <c r="A70" s="7" t="s">
        <v>811</v>
      </c>
      <c r="B70" s="219">
        <f t="shared" si="0"/>
        <v>44</v>
      </c>
      <c r="C70" t="s">
        <v>819</v>
      </c>
      <c r="E70" s="221"/>
      <c r="F70" t="s">
        <v>1035</v>
      </c>
      <c r="J70" s="223" t="s">
        <v>1035</v>
      </c>
      <c r="K70" t="s">
        <v>1048</v>
      </c>
    </row>
    <row r="71" spans="1:11">
      <c r="A71" s="7" t="s">
        <v>811</v>
      </c>
      <c r="B71" s="219">
        <f t="shared" si="0"/>
        <v>45</v>
      </c>
      <c r="C71" s="6" t="s">
        <v>818</v>
      </c>
      <c r="E71" s="221"/>
      <c r="F71" t="s">
        <v>1112</v>
      </c>
      <c r="J71" s="223"/>
      <c r="K71" t="s">
        <v>1112</v>
      </c>
    </row>
    <row r="72" spans="1:11">
      <c r="A72" s="7" t="s">
        <v>811</v>
      </c>
      <c r="B72" s="219">
        <f t="shared" si="0"/>
        <v>46</v>
      </c>
      <c r="C72" s="6" t="s">
        <v>817</v>
      </c>
      <c r="E72" s="221"/>
      <c r="F72" t="s">
        <v>1112</v>
      </c>
      <c r="J72" s="223"/>
      <c r="K72" t="s">
        <v>1112</v>
      </c>
    </row>
    <row r="73" spans="1:11">
      <c r="A73" s="7" t="s">
        <v>811</v>
      </c>
      <c r="B73" s="224">
        <f t="shared" si="0"/>
        <v>47</v>
      </c>
      <c r="C73" t="s">
        <v>816</v>
      </c>
      <c r="E73" s="221"/>
      <c r="F73" t="s">
        <v>1035</v>
      </c>
      <c r="J73" s="223" t="s">
        <v>1035</v>
      </c>
      <c r="K73" t="s">
        <v>1035</v>
      </c>
    </row>
    <row r="74" spans="1:11">
      <c r="A74" s="7" t="s">
        <v>811</v>
      </c>
      <c r="B74" s="224">
        <f t="shared" si="0"/>
        <v>48</v>
      </c>
      <c r="C74" s="224" t="s">
        <v>815</v>
      </c>
      <c r="E74" s="221"/>
      <c r="F74" t="s">
        <v>967</v>
      </c>
      <c r="J74" s="223" t="s">
        <v>967</v>
      </c>
      <c r="K74" t="s">
        <v>967</v>
      </c>
    </row>
    <row r="75" spans="1:11">
      <c r="A75" s="7" t="s">
        <v>811</v>
      </c>
      <c r="B75" s="224">
        <f t="shared" si="0"/>
        <v>49</v>
      </c>
      <c r="C75" t="s">
        <v>814</v>
      </c>
      <c r="E75" s="221"/>
      <c r="F75" t="s">
        <v>1035</v>
      </c>
      <c r="J75" s="223" t="s">
        <v>1035</v>
      </c>
      <c r="K75" t="s">
        <v>1035</v>
      </c>
    </row>
    <row r="76" spans="1:11">
      <c r="A76" s="7" t="s">
        <v>811</v>
      </c>
      <c r="B76" s="219">
        <f t="shared" si="0"/>
        <v>50</v>
      </c>
      <c r="C76" s="6" t="s">
        <v>813</v>
      </c>
      <c r="E76" s="221"/>
      <c r="F76" t="s">
        <v>1113</v>
      </c>
      <c r="J76" t="s">
        <v>967</v>
      </c>
      <c r="K76" s="3" t="s">
        <v>1113</v>
      </c>
    </row>
    <row r="77" spans="1:11">
      <c r="A77" s="7" t="s">
        <v>811</v>
      </c>
      <c r="B77" s="219">
        <f t="shared" si="0"/>
        <v>51</v>
      </c>
      <c r="C77" s="6" t="s">
        <v>812</v>
      </c>
      <c r="E77" s="221"/>
      <c r="F77" t="s">
        <v>1113</v>
      </c>
      <c r="J77" t="s">
        <v>1114</v>
      </c>
      <c r="K77" s="3" t="s">
        <v>1115</v>
      </c>
    </row>
    <row r="78" spans="1:11">
      <c r="A78" s="7" t="s">
        <v>811</v>
      </c>
      <c r="B78" s="219">
        <f t="shared" si="0"/>
        <v>52</v>
      </c>
      <c r="C78" s="6" t="s">
        <v>810</v>
      </c>
      <c r="E78" s="221"/>
      <c r="F78" t="s">
        <v>1113</v>
      </c>
      <c r="J78" s="223" t="s">
        <v>1108</v>
      </c>
      <c r="K78" t="s">
        <v>1116</v>
      </c>
    </row>
    <row r="79" spans="1:11">
      <c r="A79" t="s">
        <v>805</v>
      </c>
      <c r="B79" s="224">
        <f t="shared" si="0"/>
        <v>53</v>
      </c>
      <c r="C79" s="6" t="s">
        <v>809</v>
      </c>
      <c r="E79" s="221"/>
      <c r="F79" t="s">
        <v>1118</v>
      </c>
      <c r="J79" s="223" t="s">
        <v>967</v>
      </c>
      <c r="K79" t="s">
        <v>1118</v>
      </c>
    </row>
    <row r="80" spans="1:11">
      <c r="A80" t="s">
        <v>805</v>
      </c>
      <c r="B80" s="224">
        <f t="shared" si="0"/>
        <v>54</v>
      </c>
      <c r="C80" t="s">
        <v>808</v>
      </c>
      <c r="E80" s="221"/>
      <c r="F80" t="s">
        <v>1035</v>
      </c>
      <c r="J80" s="223" t="s">
        <v>1035</v>
      </c>
      <c r="K80" t="s">
        <v>1035</v>
      </c>
    </row>
    <row r="81" spans="1:11">
      <c r="A81" t="s">
        <v>805</v>
      </c>
      <c r="B81" s="224">
        <f t="shared" si="0"/>
        <v>55</v>
      </c>
      <c r="C81" s="6" t="s">
        <v>807</v>
      </c>
      <c r="E81" s="221"/>
      <c r="F81" t="s">
        <v>1118</v>
      </c>
      <c r="J81" s="223" t="s">
        <v>967</v>
      </c>
      <c r="K81" t="s">
        <v>1118</v>
      </c>
    </row>
    <row r="82" spans="1:11">
      <c r="A82" t="s">
        <v>805</v>
      </c>
      <c r="B82" s="224">
        <f t="shared" si="0"/>
        <v>56</v>
      </c>
      <c r="C82" s="6" t="s">
        <v>806</v>
      </c>
      <c r="E82" s="221"/>
      <c r="F82" t="s">
        <v>1118</v>
      </c>
      <c r="J82" s="223" t="s">
        <v>967</v>
      </c>
      <c r="K82" t="s">
        <v>1118</v>
      </c>
    </row>
    <row r="83" spans="1:11">
      <c r="A83" t="s">
        <v>805</v>
      </c>
      <c r="B83" s="224">
        <f t="shared" si="0"/>
        <v>57</v>
      </c>
      <c r="C83" s="6" t="s">
        <v>804</v>
      </c>
      <c r="E83" s="221"/>
      <c r="F83" t="s">
        <v>1118</v>
      </c>
      <c r="J83" s="223" t="s">
        <v>967</v>
      </c>
      <c r="K83" t="s">
        <v>1118</v>
      </c>
    </row>
    <row r="84" spans="1:11">
      <c r="A84" t="s">
        <v>803</v>
      </c>
      <c r="B84" s="224">
        <f t="shared" si="0"/>
        <v>58</v>
      </c>
      <c r="C84" t="s">
        <v>802</v>
      </c>
      <c r="E84" s="221"/>
      <c r="F84" t="s">
        <v>1035</v>
      </c>
      <c r="J84" s="223" t="s">
        <v>1035</v>
      </c>
      <c r="K84" t="s">
        <v>1035</v>
      </c>
    </row>
    <row r="85" spans="1:11">
      <c r="A85" t="s">
        <v>798</v>
      </c>
      <c r="B85" s="224">
        <f t="shared" si="0"/>
        <v>59</v>
      </c>
      <c r="C85" s="6" t="s">
        <v>801</v>
      </c>
      <c r="E85" s="221"/>
      <c r="F85" t="s">
        <v>1118</v>
      </c>
      <c r="J85" s="223" t="s">
        <v>967</v>
      </c>
      <c r="K85" t="s">
        <v>1118</v>
      </c>
    </row>
    <row r="86" spans="1:11">
      <c r="A86" t="s">
        <v>798</v>
      </c>
      <c r="B86" s="224">
        <f t="shared" si="0"/>
        <v>60</v>
      </c>
      <c r="C86" s="6" t="s">
        <v>800</v>
      </c>
      <c r="E86" s="221"/>
      <c r="F86" t="s">
        <v>1118</v>
      </c>
      <c r="J86" s="223" t="s">
        <v>967</v>
      </c>
      <c r="K86" t="s">
        <v>1118</v>
      </c>
    </row>
    <row r="87" spans="1:11">
      <c r="A87" t="s">
        <v>798</v>
      </c>
      <c r="B87" s="224">
        <f t="shared" si="0"/>
        <v>61</v>
      </c>
      <c r="C87" s="6" t="s">
        <v>799</v>
      </c>
      <c r="E87" s="221"/>
      <c r="F87" t="s">
        <v>1118</v>
      </c>
      <c r="J87" s="223" t="s">
        <v>967</v>
      </c>
      <c r="K87" t="s">
        <v>1118</v>
      </c>
    </row>
    <row r="88" spans="1:11">
      <c r="A88" t="s">
        <v>798</v>
      </c>
      <c r="B88" s="224">
        <f t="shared" si="0"/>
        <v>62</v>
      </c>
      <c r="C88" s="6" t="s">
        <v>797</v>
      </c>
      <c r="E88" s="221"/>
      <c r="F88" t="s">
        <v>1118</v>
      </c>
      <c r="J88" s="223" t="s">
        <v>967</v>
      </c>
      <c r="K88" t="s">
        <v>1118</v>
      </c>
    </row>
    <row r="89" spans="1:11">
      <c r="A89" t="s">
        <v>793</v>
      </c>
      <c r="B89" s="224">
        <f t="shared" si="0"/>
        <v>63</v>
      </c>
      <c r="C89" t="s">
        <v>796</v>
      </c>
      <c r="E89" s="221"/>
      <c r="F89" t="s">
        <v>1035</v>
      </c>
      <c r="J89" s="223" t="s">
        <v>1035</v>
      </c>
      <c r="K89" t="s">
        <v>1035</v>
      </c>
    </row>
    <row r="90" spans="1:11">
      <c r="A90" t="s">
        <v>793</v>
      </c>
      <c r="B90" s="224">
        <f t="shared" si="0"/>
        <v>64</v>
      </c>
      <c r="C90" t="s">
        <v>795</v>
      </c>
      <c r="E90" s="221"/>
      <c r="F90" t="s">
        <v>1035</v>
      </c>
      <c r="J90" s="223" t="s">
        <v>1035</v>
      </c>
      <c r="K90" t="s">
        <v>1035</v>
      </c>
    </row>
    <row r="91" spans="1:11">
      <c r="A91" t="s">
        <v>793</v>
      </c>
      <c r="B91" s="224">
        <f t="shared" si="0"/>
        <v>65</v>
      </c>
      <c r="C91" t="s">
        <v>794</v>
      </c>
      <c r="E91" s="221"/>
      <c r="F91" t="s">
        <v>1035</v>
      </c>
      <c r="J91" s="223" t="s">
        <v>1035</v>
      </c>
      <c r="K91" t="s">
        <v>1035</v>
      </c>
    </row>
    <row r="92" spans="1:11">
      <c r="A92" t="s">
        <v>793</v>
      </c>
      <c r="B92" s="224">
        <f t="shared" si="0"/>
        <v>66</v>
      </c>
      <c r="C92" t="s">
        <v>792</v>
      </c>
      <c r="E92" s="221"/>
      <c r="F92" t="s">
        <v>1035</v>
      </c>
      <c r="J92" s="223" t="s">
        <v>1035</v>
      </c>
      <c r="K92" t="s">
        <v>1035</v>
      </c>
    </row>
    <row r="93" spans="1:11">
      <c r="B93" s="224"/>
    </row>
    <row r="94" spans="1:11">
      <c r="A94" s="1" t="s">
        <v>1119</v>
      </c>
      <c r="B94" s="1"/>
    </row>
    <row r="95" spans="1:11">
      <c r="A95" s="1" t="s">
        <v>1130</v>
      </c>
      <c r="B95" s="1" t="s">
        <v>1132</v>
      </c>
      <c r="C95" s="1" t="s">
        <v>967</v>
      </c>
      <c r="D95" s="1" t="s">
        <v>1131</v>
      </c>
      <c r="E95" s="1" t="s">
        <v>967</v>
      </c>
      <c r="F95" s="1" t="s">
        <v>967</v>
      </c>
      <c r="G95" s="1" t="s">
        <v>967</v>
      </c>
      <c r="H95" s="1" t="s">
        <v>967</v>
      </c>
      <c r="I95" s="1" t="s">
        <v>967</v>
      </c>
      <c r="J95" s="1" t="s">
        <v>1141</v>
      </c>
    </row>
    <row r="96" spans="1:11">
      <c r="A96" t="s">
        <v>1120</v>
      </c>
      <c r="B96" t="s">
        <v>1142</v>
      </c>
      <c r="D96" s="279" t="s">
        <v>1143</v>
      </c>
      <c r="J96" s="3"/>
    </row>
    <row r="97" spans="1:10">
      <c r="A97" t="s">
        <v>1120</v>
      </c>
      <c r="B97">
        <v>2</v>
      </c>
      <c r="D97" s="219" t="s">
        <v>1144</v>
      </c>
      <c r="J97" s="3"/>
    </row>
    <row r="98" spans="1:10">
      <c r="A98" t="s">
        <v>1120</v>
      </c>
      <c r="B98" t="s">
        <v>1145</v>
      </c>
      <c r="D98" s="279" t="s">
        <v>1146</v>
      </c>
    </row>
    <row r="99" spans="1:10">
      <c r="A99" t="s">
        <v>1120</v>
      </c>
      <c r="B99">
        <v>2</v>
      </c>
      <c r="D99" s="219" t="s">
        <v>1147</v>
      </c>
    </row>
    <row r="100" spans="1:10">
      <c r="A100" t="s">
        <v>1120</v>
      </c>
      <c r="B100">
        <v>3</v>
      </c>
      <c r="D100" s="280" t="s">
        <v>1148</v>
      </c>
    </row>
    <row r="101" spans="1:10">
      <c r="A101" s="219" t="s">
        <v>1121</v>
      </c>
      <c r="B101" t="s">
        <v>1149</v>
      </c>
      <c r="D101" s="279" t="s">
        <v>1150</v>
      </c>
    </row>
    <row r="102" spans="1:10">
      <c r="A102" t="s">
        <v>1122</v>
      </c>
      <c r="B102">
        <v>5</v>
      </c>
      <c r="D102" t="s">
        <v>1151</v>
      </c>
    </row>
    <row r="103" spans="1:10">
      <c r="A103" t="s">
        <v>1123</v>
      </c>
      <c r="B103" t="s">
        <v>1152</v>
      </c>
      <c r="D103" t="s">
        <v>1153</v>
      </c>
    </row>
    <row r="104" spans="1:10">
      <c r="A104" t="s">
        <v>1124</v>
      </c>
      <c r="B104" t="s">
        <v>1154</v>
      </c>
      <c r="D104" t="s">
        <v>1155</v>
      </c>
    </row>
    <row r="105" spans="1:10">
      <c r="A105" t="s">
        <v>1124</v>
      </c>
      <c r="B105" t="s">
        <v>1154</v>
      </c>
      <c r="D105" t="s">
        <v>1156</v>
      </c>
    </row>
    <row r="106" spans="1:10">
      <c r="A106" s="219" t="s">
        <v>1121</v>
      </c>
      <c r="B106" t="s">
        <v>1157</v>
      </c>
      <c r="D106" s="279" t="s">
        <v>1158</v>
      </c>
    </row>
    <row r="107" spans="1:10">
      <c r="A107" s="219" t="s">
        <v>1121</v>
      </c>
      <c r="B107" t="s">
        <v>1157</v>
      </c>
      <c r="D107" s="337" t="s">
        <v>1159</v>
      </c>
    </row>
    <row r="108" spans="1:10">
      <c r="A108" s="219" t="s">
        <v>1121</v>
      </c>
      <c r="B108" t="s">
        <v>1160</v>
      </c>
      <c r="D108" s="326" t="s">
        <v>1058</v>
      </c>
    </row>
    <row r="109" spans="1:10">
      <c r="A109" s="219" t="s">
        <v>1121</v>
      </c>
      <c r="B109">
        <v>23</v>
      </c>
      <c r="D109" s="279" t="s">
        <v>1161</v>
      </c>
    </row>
    <row r="110" spans="1:10">
      <c r="A110" t="s">
        <v>1122</v>
      </c>
      <c r="B110" t="s">
        <v>1162</v>
      </c>
      <c r="D110" s="6" t="s">
        <v>1163</v>
      </c>
    </row>
    <row r="111" spans="1:10">
      <c r="A111" t="s">
        <v>1122</v>
      </c>
      <c r="B111">
        <v>28</v>
      </c>
      <c r="D111" s="6" t="s">
        <v>1164</v>
      </c>
    </row>
    <row r="112" spans="1:10">
      <c r="A112" t="s">
        <v>1122</v>
      </c>
      <c r="B112" t="s">
        <v>1165</v>
      </c>
      <c r="D112" s="6" t="s">
        <v>1166</v>
      </c>
    </row>
    <row r="113" spans="1:4">
      <c r="A113" t="s">
        <v>1122</v>
      </c>
      <c r="B113">
        <v>30</v>
      </c>
      <c r="D113" s="6" t="s">
        <v>1167</v>
      </c>
    </row>
    <row r="114" spans="1:4">
      <c r="A114" t="s">
        <v>1122</v>
      </c>
      <c r="B114" t="s">
        <v>1168</v>
      </c>
      <c r="D114" s="6" t="s">
        <v>1169</v>
      </c>
    </row>
    <row r="115" spans="1:4">
      <c r="A115" t="s">
        <v>1122</v>
      </c>
      <c r="B115">
        <v>32</v>
      </c>
      <c r="D115" s="326" t="s">
        <v>1170</v>
      </c>
    </row>
    <row r="116" spans="1:4">
      <c r="A116" t="s">
        <v>1122</v>
      </c>
      <c r="B116">
        <v>33</v>
      </c>
      <c r="D116" s="326" t="s">
        <v>1171</v>
      </c>
    </row>
    <row r="117" spans="1:4">
      <c r="A117" t="s">
        <v>1122</v>
      </c>
      <c r="B117" t="s">
        <v>1172</v>
      </c>
      <c r="D117" s="6" t="s">
        <v>1173</v>
      </c>
    </row>
    <row r="118" spans="1:4">
      <c r="A118" t="s">
        <v>1122</v>
      </c>
      <c r="B118">
        <v>35</v>
      </c>
      <c r="D118" s="6" t="s">
        <v>1174</v>
      </c>
    </row>
    <row r="119" spans="1:4">
      <c r="A119" t="s">
        <v>1122</v>
      </c>
      <c r="B119" t="s">
        <v>1175</v>
      </c>
      <c r="D119" s="326" t="s">
        <v>1176</v>
      </c>
    </row>
    <row r="120" spans="1:4">
      <c r="A120" t="s">
        <v>1122</v>
      </c>
      <c r="B120">
        <v>37</v>
      </c>
      <c r="D120" s="326" t="s">
        <v>1177</v>
      </c>
    </row>
    <row r="121" spans="1:4">
      <c r="A121" t="s">
        <v>1122</v>
      </c>
      <c r="B121">
        <v>38</v>
      </c>
      <c r="D121" s="6" t="s">
        <v>1178</v>
      </c>
    </row>
    <row r="122" spans="1:4">
      <c r="A122" t="s">
        <v>1122</v>
      </c>
      <c r="B122" t="s">
        <v>1179</v>
      </c>
      <c r="D122" s="6" t="s">
        <v>1180</v>
      </c>
    </row>
    <row r="123" spans="1:4">
      <c r="A123" t="s">
        <v>1125</v>
      </c>
      <c r="B123" t="s">
        <v>1181</v>
      </c>
      <c r="D123" t="s">
        <v>1182</v>
      </c>
    </row>
    <row r="124" spans="1:4">
      <c r="A124" t="s">
        <v>1125</v>
      </c>
      <c r="B124">
        <v>41</v>
      </c>
      <c r="D124" s="338" t="s">
        <v>1183</v>
      </c>
    </row>
    <row r="125" spans="1:4">
      <c r="A125" t="s">
        <v>1125</v>
      </c>
      <c r="B125" t="s">
        <v>1184</v>
      </c>
      <c r="D125" s="373" t="s">
        <v>1185</v>
      </c>
    </row>
    <row r="126" spans="1:4">
      <c r="A126" t="s">
        <v>1125</v>
      </c>
      <c r="B126" t="s">
        <v>1186</v>
      </c>
      <c r="D126" s="338" t="s">
        <v>1187</v>
      </c>
    </row>
    <row r="127" spans="1:4">
      <c r="A127" t="s">
        <v>1125</v>
      </c>
      <c r="B127" t="s">
        <v>1188</v>
      </c>
      <c r="D127" s="373" t="s">
        <v>1189</v>
      </c>
    </row>
    <row r="128" spans="1:4">
      <c r="A128" t="s">
        <v>1125</v>
      </c>
      <c r="B128" t="s">
        <v>1188</v>
      </c>
      <c r="D128" s="373" t="s">
        <v>1190</v>
      </c>
    </row>
    <row r="129" spans="1:4">
      <c r="A129" t="s">
        <v>1125</v>
      </c>
      <c r="B129" t="s">
        <v>1191</v>
      </c>
      <c r="D129" s="373" t="s">
        <v>1192</v>
      </c>
    </row>
    <row r="130" spans="1:4">
      <c r="A130" t="s">
        <v>1122</v>
      </c>
      <c r="B130" t="s">
        <v>1193</v>
      </c>
      <c r="D130" s="373" t="s">
        <v>1194</v>
      </c>
    </row>
    <row r="131" spans="1:4">
      <c r="A131" t="s">
        <v>1120</v>
      </c>
      <c r="B131">
        <v>2</v>
      </c>
      <c r="D131" s="224" t="s">
        <v>1195</v>
      </c>
    </row>
    <row r="132" spans="1:4">
      <c r="A132" t="s">
        <v>1120</v>
      </c>
      <c r="B132">
        <v>3</v>
      </c>
      <c r="D132" t="s">
        <v>1196</v>
      </c>
    </row>
    <row r="133" spans="1:4">
      <c r="A133" s="219" t="s">
        <v>1121</v>
      </c>
      <c r="B133" t="s">
        <v>1197</v>
      </c>
      <c r="D133" s="280" t="s">
        <v>1198</v>
      </c>
    </row>
    <row r="134" spans="1:4">
      <c r="A134" s="219" t="s">
        <v>1121</v>
      </c>
      <c r="B134">
        <v>23</v>
      </c>
      <c r="D134" s="280" t="s">
        <v>1199</v>
      </c>
    </row>
    <row r="135" spans="1:4">
      <c r="A135" t="s">
        <v>1123</v>
      </c>
      <c r="B135" t="s">
        <v>1200</v>
      </c>
      <c r="D135" s="280" t="s">
        <v>1201</v>
      </c>
    </row>
    <row r="136" spans="1:4">
      <c r="A136" t="s">
        <v>1124</v>
      </c>
      <c r="B136" t="s">
        <v>1202</v>
      </c>
      <c r="D136" t="s">
        <v>1203</v>
      </c>
    </row>
    <row r="137" spans="1:4">
      <c r="A137" t="s">
        <v>1123</v>
      </c>
      <c r="B137">
        <v>10</v>
      </c>
      <c r="D137" s="326" t="s">
        <v>3465</v>
      </c>
    </row>
    <row r="138" spans="1:4">
      <c r="A138" s="219" t="s">
        <v>1121</v>
      </c>
      <c r="B138" t="s">
        <v>1204</v>
      </c>
      <c r="D138" s="279" t="s">
        <v>1205</v>
      </c>
    </row>
    <row r="139" spans="1:4">
      <c r="A139" s="219" t="s">
        <v>1121</v>
      </c>
      <c r="B139" t="s">
        <v>1206</v>
      </c>
      <c r="D139" s="326" t="s">
        <v>1207</v>
      </c>
    </row>
    <row r="140" spans="1:4">
      <c r="A140" t="s">
        <v>1122</v>
      </c>
      <c r="B140" t="s">
        <v>1208</v>
      </c>
      <c r="D140" s="6" t="s">
        <v>1209</v>
      </c>
    </row>
    <row r="141" spans="1:4">
      <c r="A141" t="s">
        <v>1122</v>
      </c>
      <c r="B141" t="s">
        <v>1165</v>
      </c>
      <c r="D141" s="6" t="s">
        <v>1210</v>
      </c>
    </row>
    <row r="142" spans="1:4">
      <c r="A142" t="s">
        <v>1122</v>
      </c>
      <c r="B142" t="s">
        <v>1211</v>
      </c>
      <c r="D142" s="338" t="s">
        <v>1212</v>
      </c>
    </row>
    <row r="143" spans="1:4">
      <c r="A143" t="s">
        <v>1122</v>
      </c>
      <c r="B143" t="s">
        <v>1213</v>
      </c>
      <c r="D143" t="s">
        <v>1214</v>
      </c>
    </row>
    <row r="144" spans="1:4">
      <c r="A144" t="s">
        <v>1122</v>
      </c>
      <c r="B144">
        <v>32</v>
      </c>
      <c r="D144" s="326" t="s">
        <v>1215</v>
      </c>
    </row>
    <row r="145" spans="1:10">
      <c r="A145" t="s">
        <v>1122</v>
      </c>
      <c r="B145">
        <v>33</v>
      </c>
      <c r="D145" s="326" t="s">
        <v>1216</v>
      </c>
    </row>
    <row r="146" spans="1:10">
      <c r="A146" t="s">
        <v>1122</v>
      </c>
      <c r="B146" t="s">
        <v>1211</v>
      </c>
      <c r="D146" t="s">
        <v>1217</v>
      </c>
    </row>
    <row r="147" spans="1:10">
      <c r="A147" t="s">
        <v>1122</v>
      </c>
      <c r="B147" t="s">
        <v>1218</v>
      </c>
      <c r="D147" t="s">
        <v>1219</v>
      </c>
    </row>
    <row r="148" spans="1:10">
      <c r="A148" t="s">
        <v>1123</v>
      </c>
      <c r="B148" t="s">
        <v>1152</v>
      </c>
      <c r="D148" t="s">
        <v>1219</v>
      </c>
    </row>
    <row r="149" spans="1:10">
      <c r="A149" t="s">
        <v>1122</v>
      </c>
      <c r="B149">
        <v>37</v>
      </c>
      <c r="D149" s="326" t="s">
        <v>1220</v>
      </c>
    </row>
    <row r="150" spans="1:10">
      <c r="A150" t="s">
        <v>1122</v>
      </c>
      <c r="B150" t="s">
        <v>1221</v>
      </c>
      <c r="D150" s="326" t="s">
        <v>1222</v>
      </c>
    </row>
    <row r="151" spans="1:10">
      <c r="A151" t="s">
        <v>1122</v>
      </c>
      <c r="B151">
        <v>38</v>
      </c>
      <c r="D151" t="s">
        <v>1223</v>
      </c>
    </row>
    <row r="152" spans="1:10">
      <c r="A152" t="s">
        <v>1122</v>
      </c>
      <c r="B152" t="s">
        <v>1224</v>
      </c>
      <c r="D152" t="s">
        <v>1225</v>
      </c>
    </row>
    <row r="153" spans="1:10">
      <c r="A153" t="s">
        <v>1125</v>
      </c>
      <c r="B153" t="s">
        <v>1035</v>
      </c>
      <c r="D153" t="s">
        <v>1226</v>
      </c>
    </row>
    <row r="154" spans="1:10">
      <c r="A154" t="s">
        <v>1125</v>
      </c>
      <c r="B154" t="s">
        <v>1035</v>
      </c>
      <c r="D154" t="s">
        <v>1227</v>
      </c>
    </row>
    <row r="155" spans="1:10">
      <c r="A155" t="s">
        <v>1125</v>
      </c>
      <c r="B155" t="s">
        <v>1228</v>
      </c>
      <c r="D155" t="s">
        <v>1229</v>
      </c>
    </row>
    <row r="156" spans="1:10">
      <c r="A156" t="s">
        <v>1125</v>
      </c>
      <c r="B156" t="s">
        <v>1230</v>
      </c>
      <c r="D156" t="s">
        <v>1231</v>
      </c>
      <c r="J156" t="s">
        <v>1232</v>
      </c>
    </row>
    <row r="157" spans="1:10">
      <c r="A157" t="s">
        <v>1125</v>
      </c>
      <c r="B157" t="s">
        <v>1188</v>
      </c>
      <c r="D157" t="s">
        <v>1233</v>
      </c>
    </row>
    <row r="158" spans="1:10">
      <c r="A158" t="s">
        <v>1125</v>
      </c>
      <c r="B158" t="s">
        <v>1191</v>
      </c>
      <c r="D158" s="338" t="s">
        <v>1234</v>
      </c>
    </row>
    <row r="159" spans="1:10">
      <c r="A159" t="s">
        <v>1123</v>
      </c>
      <c r="B159" t="s">
        <v>1235</v>
      </c>
      <c r="D159" s="326" t="s">
        <v>1236</v>
      </c>
    </row>
    <row r="160" spans="1:10">
      <c r="A160" t="s">
        <v>1124</v>
      </c>
      <c r="B160" t="s">
        <v>1202</v>
      </c>
      <c r="D160" s="338" t="s">
        <v>1237</v>
      </c>
    </row>
    <row r="161" spans="1:4">
      <c r="A161" t="s">
        <v>1123</v>
      </c>
      <c r="B161">
        <v>10</v>
      </c>
      <c r="D161" s="338" t="s">
        <v>1238</v>
      </c>
    </row>
    <row r="162" spans="1:4">
      <c r="A162" s="219" t="s">
        <v>1121</v>
      </c>
      <c r="B162" t="s">
        <v>1206</v>
      </c>
      <c r="D162" s="279" t="s">
        <v>1239</v>
      </c>
    </row>
    <row r="163" spans="1:4">
      <c r="A163" s="219" t="s">
        <v>1121</v>
      </c>
      <c r="B163">
        <v>18</v>
      </c>
      <c r="D163" s="279" t="s">
        <v>1240</v>
      </c>
    </row>
    <row r="164" spans="1:4">
      <c r="A164" t="s">
        <v>1122</v>
      </c>
      <c r="B164" t="s">
        <v>1165</v>
      </c>
      <c r="D164" s="338" t="s">
        <v>1241</v>
      </c>
    </row>
    <row r="165" spans="1:4">
      <c r="A165" t="s">
        <v>1122</v>
      </c>
      <c r="B165" t="s">
        <v>1213</v>
      </c>
      <c r="D165" t="s">
        <v>1242</v>
      </c>
    </row>
    <row r="166" spans="1:4">
      <c r="A166" t="s">
        <v>1122</v>
      </c>
      <c r="B166" t="s">
        <v>1243</v>
      </c>
      <c r="D166" s="338" t="s">
        <v>1244</v>
      </c>
    </row>
    <row r="167" spans="1:4">
      <c r="A167" t="s">
        <v>1122</v>
      </c>
      <c r="B167" t="s">
        <v>1245</v>
      </c>
      <c r="D167" s="326" t="s">
        <v>1236</v>
      </c>
    </row>
    <row r="168" spans="1:4">
      <c r="A168" t="s">
        <v>1122</v>
      </c>
      <c r="B168" t="s">
        <v>1246</v>
      </c>
      <c r="D168" t="s">
        <v>1247</v>
      </c>
    </row>
    <row r="169" spans="1:4">
      <c r="A169" t="s">
        <v>1122</v>
      </c>
      <c r="B169">
        <v>37</v>
      </c>
      <c r="D169" s="326" t="s">
        <v>1220</v>
      </c>
    </row>
    <row r="170" spans="1:4">
      <c r="A170" t="s">
        <v>1122</v>
      </c>
      <c r="B170" t="s">
        <v>1193</v>
      </c>
      <c r="D170" s="338" t="s">
        <v>1248</v>
      </c>
    </row>
    <row r="171" spans="1:4">
      <c r="A171" t="s">
        <v>1125</v>
      </c>
      <c r="B171" t="s">
        <v>1228</v>
      </c>
      <c r="D171" t="s">
        <v>1249</v>
      </c>
    </row>
    <row r="172" spans="1:4">
      <c r="A172" t="s">
        <v>1125</v>
      </c>
      <c r="B172" t="s">
        <v>1228</v>
      </c>
      <c r="D172" t="s">
        <v>1250</v>
      </c>
    </row>
    <row r="173" spans="1:4">
      <c r="A173" s="219" t="s">
        <v>1121</v>
      </c>
      <c r="B173" t="s">
        <v>1251</v>
      </c>
      <c r="D173" s="219" t="s">
        <v>1252</v>
      </c>
    </row>
    <row r="174" spans="1:4">
      <c r="A174" t="s">
        <v>1125</v>
      </c>
      <c r="B174" t="s">
        <v>1253</v>
      </c>
      <c r="D174" t="s">
        <v>1252</v>
      </c>
    </row>
    <row r="175" spans="1:4">
      <c r="A175" t="s">
        <v>1123</v>
      </c>
      <c r="B175" t="s">
        <v>1202</v>
      </c>
      <c r="D175" s="338" t="s">
        <v>1254</v>
      </c>
    </row>
    <row r="176" spans="1:4">
      <c r="A176" t="s">
        <v>1126</v>
      </c>
      <c r="B176" t="s">
        <v>1255</v>
      </c>
      <c r="D176" t="s">
        <v>1256</v>
      </c>
    </row>
    <row r="177" spans="1:4">
      <c r="A177" s="219" t="s">
        <v>1121</v>
      </c>
      <c r="B177" t="s">
        <v>1257</v>
      </c>
      <c r="D177" s="280" t="s">
        <v>1258</v>
      </c>
    </row>
    <row r="178" spans="1:4">
      <c r="A178" t="s">
        <v>1127</v>
      </c>
      <c r="B178">
        <v>31</v>
      </c>
      <c r="D178" s="338" t="s">
        <v>1259</v>
      </c>
    </row>
    <row r="179" spans="1:4">
      <c r="A179" t="s">
        <v>1122</v>
      </c>
      <c r="B179">
        <v>34</v>
      </c>
      <c r="D179" t="s">
        <v>1260</v>
      </c>
    </row>
    <row r="180" spans="1:4">
      <c r="A180" t="s">
        <v>1122</v>
      </c>
      <c r="B180">
        <v>35</v>
      </c>
      <c r="D180" t="s">
        <v>1261</v>
      </c>
    </row>
    <row r="181" spans="1:4">
      <c r="A181" t="s">
        <v>1122</v>
      </c>
      <c r="B181">
        <v>36</v>
      </c>
      <c r="D181" s="326" t="s">
        <v>1262</v>
      </c>
    </row>
    <row r="182" spans="1:4">
      <c r="A182" t="s">
        <v>1122</v>
      </c>
      <c r="B182" t="s">
        <v>1263</v>
      </c>
      <c r="D182" t="s">
        <v>1264</v>
      </c>
    </row>
    <row r="183" spans="1:4">
      <c r="A183" t="s">
        <v>1125</v>
      </c>
      <c r="B183">
        <v>43</v>
      </c>
      <c r="D183" s="338" t="s">
        <v>1265</v>
      </c>
    </row>
    <row r="184" spans="1:4">
      <c r="A184" t="s">
        <v>1128</v>
      </c>
      <c r="B184" t="s">
        <v>1266</v>
      </c>
      <c r="D184" t="s">
        <v>1249</v>
      </c>
    </row>
    <row r="185" spans="1:4">
      <c r="A185" t="s">
        <v>1128</v>
      </c>
      <c r="B185" t="s">
        <v>1266</v>
      </c>
      <c r="D185" t="s">
        <v>1250</v>
      </c>
    </row>
    <row r="186" spans="1:4">
      <c r="A186" t="s">
        <v>1128</v>
      </c>
      <c r="B186" t="s">
        <v>1267</v>
      </c>
      <c r="D186" t="s">
        <v>1268</v>
      </c>
    </row>
    <row r="187" spans="1:4">
      <c r="A187" t="s">
        <v>1128</v>
      </c>
      <c r="B187" t="s">
        <v>1269</v>
      </c>
      <c r="D187" s="338" t="s">
        <v>1270</v>
      </c>
    </row>
    <row r="188" spans="1:4">
      <c r="A188" t="s">
        <v>1122</v>
      </c>
      <c r="B188" t="s">
        <v>1271</v>
      </c>
      <c r="D188" s="338" t="s">
        <v>1272</v>
      </c>
    </row>
    <row r="189" spans="1:4">
      <c r="A189" t="s">
        <v>1122</v>
      </c>
      <c r="B189" t="s">
        <v>1273</v>
      </c>
      <c r="D189" s="326" t="s">
        <v>1274</v>
      </c>
    </row>
  </sheetData>
  <mergeCells count="2">
    <mergeCell ref="E1:I1"/>
    <mergeCell ref="A1:D1"/>
  </mergeCells>
  <pageMargins left="0.7" right="0.7" top="0.75" bottom="0.75" header="0.3" footer="0.3"/>
  <pageSetup paperSize="9"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827C3-0DFF-4844-8BB8-AA2FF074E015}">
  <dimension ref="A1:T60"/>
  <sheetViews>
    <sheetView topLeftCell="A28" workbookViewId="0">
      <selection activeCell="A59" sqref="A59"/>
    </sheetView>
  </sheetViews>
  <sheetFormatPr baseColWidth="10" defaultRowHeight="16"/>
  <cols>
    <col min="1" max="1" width="20.33203125" bestFit="1" customWidth="1"/>
    <col min="2" max="10" width="13" customWidth="1"/>
  </cols>
  <sheetData>
    <row r="1" spans="1:20">
      <c r="A1" s="1" t="s">
        <v>1017</v>
      </c>
      <c r="B1" s="1" t="s">
        <v>928</v>
      </c>
      <c r="C1" s="1" t="s">
        <v>950</v>
      </c>
      <c r="D1" s="1" t="s">
        <v>949</v>
      </c>
      <c r="E1" s="1" t="s">
        <v>948</v>
      </c>
      <c r="F1" s="1" t="s">
        <v>897</v>
      </c>
      <c r="G1" s="1" t="s">
        <v>955</v>
      </c>
      <c r="H1" s="1" t="s">
        <v>898</v>
      </c>
      <c r="I1" s="1" t="s">
        <v>954</v>
      </c>
      <c r="J1" s="1" t="s">
        <v>938</v>
      </c>
      <c r="K1" s="1" t="s">
        <v>927</v>
      </c>
    </row>
    <row r="2" spans="1:20">
      <c r="A2" t="s">
        <v>922</v>
      </c>
      <c r="B2" t="s">
        <v>937</v>
      </c>
      <c r="C2" t="s">
        <v>967</v>
      </c>
      <c r="D2" t="s">
        <v>967</v>
      </c>
      <c r="E2" t="s">
        <v>967</v>
      </c>
      <c r="F2" t="s">
        <v>967</v>
      </c>
      <c r="G2" t="s">
        <v>1016</v>
      </c>
      <c r="H2" t="s">
        <v>967</v>
      </c>
      <c r="I2" t="s">
        <v>967</v>
      </c>
      <c r="J2" t="s">
        <v>967</v>
      </c>
      <c r="K2" t="s">
        <v>1015</v>
      </c>
    </row>
    <row r="3" spans="1:20">
      <c r="A3" t="s">
        <v>950</v>
      </c>
      <c r="B3" t="s">
        <v>1012</v>
      </c>
      <c r="C3" t="s">
        <v>937</v>
      </c>
      <c r="D3" t="s">
        <v>1011</v>
      </c>
      <c r="E3" t="s">
        <v>967</v>
      </c>
      <c r="F3" t="s">
        <v>1010</v>
      </c>
      <c r="G3" t="s">
        <v>1009</v>
      </c>
      <c r="H3" t="s">
        <v>1008</v>
      </c>
      <c r="I3" t="s">
        <v>967</v>
      </c>
      <c r="J3" t="s">
        <v>967</v>
      </c>
      <c r="K3" t="s">
        <v>967</v>
      </c>
    </row>
    <row r="4" spans="1:20">
      <c r="A4" t="s">
        <v>949</v>
      </c>
      <c r="B4" t="s">
        <v>1012</v>
      </c>
      <c r="C4" t="s">
        <v>967</v>
      </c>
      <c r="D4" t="s">
        <v>937</v>
      </c>
      <c r="E4" t="s">
        <v>967</v>
      </c>
      <c r="F4" t="s">
        <v>1010</v>
      </c>
      <c r="G4" t="s">
        <v>1009</v>
      </c>
      <c r="H4" t="s">
        <v>1014</v>
      </c>
      <c r="I4" t="s">
        <v>1013</v>
      </c>
      <c r="J4" t="s">
        <v>967</v>
      </c>
      <c r="K4" t="s">
        <v>967</v>
      </c>
    </row>
    <row r="5" spans="1:20">
      <c r="A5" t="s">
        <v>948</v>
      </c>
      <c r="B5" t="s">
        <v>1012</v>
      </c>
      <c r="C5" t="s">
        <v>967</v>
      </c>
      <c r="D5" t="s">
        <v>1011</v>
      </c>
      <c r="E5" t="s">
        <v>937</v>
      </c>
      <c r="F5" t="s">
        <v>1010</v>
      </c>
      <c r="G5" t="s">
        <v>1009</v>
      </c>
      <c r="H5" t="s">
        <v>1008</v>
      </c>
      <c r="I5" t="s">
        <v>967</v>
      </c>
      <c r="J5" t="s">
        <v>967</v>
      </c>
      <c r="K5" t="s">
        <v>967</v>
      </c>
    </row>
    <row r="6" spans="1:20">
      <c r="A6" t="s">
        <v>897</v>
      </c>
      <c r="B6" t="s">
        <v>1007</v>
      </c>
      <c r="C6" t="s">
        <v>967</v>
      </c>
      <c r="D6" t="s">
        <v>1006</v>
      </c>
      <c r="E6" t="s">
        <v>1005</v>
      </c>
      <c r="F6" t="s">
        <v>1004</v>
      </c>
      <c r="G6" t="s">
        <v>1003</v>
      </c>
      <c r="H6" t="s">
        <v>1002</v>
      </c>
      <c r="I6" t="s">
        <v>1001</v>
      </c>
      <c r="J6" t="s">
        <v>1000</v>
      </c>
      <c r="K6" t="s">
        <v>999</v>
      </c>
    </row>
    <row r="7" spans="1:20">
      <c r="A7" t="s">
        <v>943</v>
      </c>
      <c r="B7" t="s">
        <v>998</v>
      </c>
      <c r="C7" t="s">
        <v>967</v>
      </c>
      <c r="D7" t="s">
        <v>991</v>
      </c>
      <c r="E7" t="s">
        <v>990</v>
      </c>
      <c r="F7" t="s">
        <v>997</v>
      </c>
      <c r="G7" t="s">
        <v>996</v>
      </c>
      <c r="H7" t="s">
        <v>995</v>
      </c>
      <c r="I7" t="s">
        <v>980</v>
      </c>
      <c r="J7" t="s">
        <v>994</v>
      </c>
      <c r="K7" t="s">
        <v>993</v>
      </c>
    </row>
    <row r="8" spans="1:20">
      <c r="A8" t="s">
        <v>898</v>
      </c>
      <c r="B8" t="s">
        <v>992</v>
      </c>
      <c r="C8" t="s">
        <v>967</v>
      </c>
      <c r="D8" t="s">
        <v>991</v>
      </c>
      <c r="E8" t="s">
        <v>990</v>
      </c>
      <c r="F8" s="219" t="s">
        <v>989</v>
      </c>
      <c r="G8" s="219" t="s">
        <v>988</v>
      </c>
      <c r="H8" s="219" t="s">
        <v>987</v>
      </c>
      <c r="I8" t="s">
        <v>980</v>
      </c>
      <c r="J8" t="s">
        <v>986</v>
      </c>
      <c r="K8" t="s">
        <v>985</v>
      </c>
    </row>
    <row r="9" spans="1:20">
      <c r="A9" t="s">
        <v>940</v>
      </c>
      <c r="B9" t="s">
        <v>967</v>
      </c>
      <c r="C9" t="s">
        <v>967</v>
      </c>
      <c r="D9" t="s">
        <v>984</v>
      </c>
      <c r="E9" t="s">
        <v>983</v>
      </c>
      <c r="F9" t="s">
        <v>982</v>
      </c>
      <c r="G9" t="s">
        <v>967</v>
      </c>
      <c r="H9" t="s">
        <v>981</v>
      </c>
      <c r="I9" t="s">
        <v>980</v>
      </c>
      <c r="J9" t="s">
        <v>979</v>
      </c>
      <c r="K9" t="s">
        <v>978</v>
      </c>
    </row>
    <row r="10" spans="1:20">
      <c r="A10" t="s">
        <v>938</v>
      </c>
      <c r="B10" t="s">
        <v>977</v>
      </c>
      <c r="C10" t="s">
        <v>967</v>
      </c>
      <c r="D10" t="s">
        <v>976</v>
      </c>
      <c r="E10" t="s">
        <v>975</v>
      </c>
      <c r="F10" t="s">
        <v>974</v>
      </c>
      <c r="G10" t="s">
        <v>967</v>
      </c>
      <c r="H10" t="s">
        <v>973</v>
      </c>
      <c r="I10" t="s">
        <v>972</v>
      </c>
      <c r="J10" t="s">
        <v>937</v>
      </c>
      <c r="K10" t="s">
        <v>971</v>
      </c>
    </row>
    <row r="11" spans="1:20">
      <c r="A11" t="s">
        <v>927</v>
      </c>
      <c r="B11" t="s">
        <v>970</v>
      </c>
      <c r="C11" t="s">
        <v>969</v>
      </c>
      <c r="D11" t="s">
        <v>968</v>
      </c>
      <c r="E11" t="s">
        <v>967</v>
      </c>
      <c r="F11" t="s">
        <v>966</v>
      </c>
      <c r="G11" t="s">
        <v>965</v>
      </c>
      <c r="H11" t="s">
        <v>964</v>
      </c>
      <c r="I11" t="s">
        <v>963</v>
      </c>
      <c r="J11" t="s">
        <v>962</v>
      </c>
      <c r="K11" t="s">
        <v>961</v>
      </c>
    </row>
    <row r="16" spans="1:20">
      <c r="A16" s="1" t="s">
        <v>929</v>
      </c>
      <c r="B16" s="1" t="s">
        <v>928</v>
      </c>
      <c r="C16" s="1" t="s">
        <v>950</v>
      </c>
      <c r="D16" s="1" t="s">
        <v>949</v>
      </c>
      <c r="E16" s="1" t="s">
        <v>948</v>
      </c>
      <c r="F16" s="1" t="s">
        <v>897</v>
      </c>
      <c r="G16" s="1" t="s">
        <v>955</v>
      </c>
      <c r="H16" s="1" t="s">
        <v>898</v>
      </c>
      <c r="I16" s="1" t="s">
        <v>954</v>
      </c>
      <c r="J16" s="1" t="s">
        <v>938</v>
      </c>
      <c r="K16" s="1" t="s">
        <v>927</v>
      </c>
      <c r="L16" s="1" t="s">
        <v>953</v>
      </c>
      <c r="M16" s="1" t="s">
        <v>952</v>
      </c>
      <c r="N16" s="1" t="s">
        <v>951</v>
      </c>
      <c r="P16" s="1" t="s">
        <v>960</v>
      </c>
      <c r="Q16" s="1" t="s">
        <v>959</v>
      </c>
      <c r="R16" s="1" t="s">
        <v>958</v>
      </c>
      <c r="S16" s="1" t="s">
        <v>957</v>
      </c>
      <c r="T16" s="1" t="s">
        <v>956</v>
      </c>
    </row>
    <row r="17" spans="1:20">
      <c r="A17" t="s">
        <v>922</v>
      </c>
      <c r="B17" t="s">
        <v>937</v>
      </c>
      <c r="C17" t="s">
        <v>908</v>
      </c>
      <c r="D17" t="s">
        <v>908</v>
      </c>
      <c r="E17" t="s">
        <v>908</v>
      </c>
      <c r="F17" t="s">
        <v>908</v>
      </c>
      <c r="G17">
        <v>2</v>
      </c>
      <c r="H17" t="s">
        <v>908</v>
      </c>
      <c r="I17" t="s">
        <v>908</v>
      </c>
      <c r="J17" t="s">
        <v>908</v>
      </c>
      <c r="K17">
        <v>1</v>
      </c>
      <c r="L17" t="s">
        <v>939</v>
      </c>
      <c r="M17" t="s">
        <v>941</v>
      </c>
      <c r="N17">
        <v>0</v>
      </c>
      <c r="P17">
        <f t="shared" ref="P17:P26" si="0">COUNTIF($B17:$K17,"1")</f>
        <v>1</v>
      </c>
      <c r="Q17">
        <f t="shared" ref="Q17:Q26" si="1">COUNTIF($B17:$K17,"2")</f>
        <v>1</v>
      </c>
      <c r="R17">
        <f t="shared" ref="R17:R26" si="2">COUNTIF($B17:$K17,"3")</f>
        <v>0</v>
      </c>
      <c r="S17">
        <f t="shared" ref="S17:S26" si="3">COUNTIF($B17:$K17,"4")</f>
        <v>0</v>
      </c>
      <c r="T17">
        <f t="shared" ref="T17:T26" si="4">P17*5+Q17*3+R17*3+S17*1</f>
        <v>8</v>
      </c>
    </row>
    <row r="18" spans="1:20">
      <c r="A18" t="s">
        <v>950</v>
      </c>
      <c r="B18">
        <v>5</v>
      </c>
      <c r="C18" t="s">
        <v>937</v>
      </c>
      <c r="D18">
        <v>4</v>
      </c>
      <c r="E18" t="s">
        <v>908</v>
      </c>
      <c r="F18">
        <v>2</v>
      </c>
      <c r="G18">
        <v>3</v>
      </c>
      <c r="H18">
        <v>1</v>
      </c>
      <c r="I18" t="s">
        <v>908</v>
      </c>
      <c r="J18" t="s">
        <v>908</v>
      </c>
      <c r="K18" t="s">
        <v>908</v>
      </c>
      <c r="L18" t="s">
        <v>935</v>
      </c>
      <c r="M18" t="s">
        <v>947</v>
      </c>
      <c r="N18" t="s">
        <v>941</v>
      </c>
      <c r="P18">
        <f t="shared" si="0"/>
        <v>1</v>
      </c>
      <c r="Q18">
        <f t="shared" si="1"/>
        <v>1</v>
      </c>
      <c r="R18">
        <f t="shared" si="2"/>
        <v>1</v>
      </c>
      <c r="S18">
        <f t="shared" si="3"/>
        <v>1</v>
      </c>
      <c r="T18">
        <f t="shared" si="4"/>
        <v>12</v>
      </c>
    </row>
    <row r="19" spans="1:20">
      <c r="A19" t="s">
        <v>949</v>
      </c>
      <c r="B19">
        <v>5</v>
      </c>
      <c r="C19" t="s">
        <v>908</v>
      </c>
      <c r="D19" t="s">
        <v>937</v>
      </c>
      <c r="E19" t="s">
        <v>908</v>
      </c>
      <c r="F19">
        <v>2</v>
      </c>
      <c r="G19">
        <v>1</v>
      </c>
      <c r="H19">
        <v>3</v>
      </c>
      <c r="I19">
        <v>4</v>
      </c>
      <c r="J19" t="s">
        <v>908</v>
      </c>
      <c r="K19" t="s">
        <v>908</v>
      </c>
      <c r="L19" t="s">
        <v>941</v>
      </c>
      <c r="M19" t="s">
        <v>947</v>
      </c>
      <c r="N19" t="s">
        <v>935</v>
      </c>
      <c r="P19">
        <f t="shared" si="0"/>
        <v>1</v>
      </c>
      <c r="Q19">
        <f t="shared" si="1"/>
        <v>1</v>
      </c>
      <c r="R19">
        <f t="shared" si="2"/>
        <v>1</v>
      </c>
      <c r="S19">
        <f t="shared" si="3"/>
        <v>1</v>
      </c>
      <c r="T19">
        <f t="shared" si="4"/>
        <v>12</v>
      </c>
    </row>
    <row r="20" spans="1:20">
      <c r="A20" t="s">
        <v>948</v>
      </c>
      <c r="B20">
        <v>5</v>
      </c>
      <c r="C20" t="s">
        <v>908</v>
      </c>
      <c r="D20">
        <v>4</v>
      </c>
      <c r="E20" t="s">
        <v>937</v>
      </c>
      <c r="F20">
        <v>2</v>
      </c>
      <c r="G20">
        <v>3</v>
      </c>
      <c r="H20">
        <v>1</v>
      </c>
      <c r="I20" t="s">
        <v>908</v>
      </c>
      <c r="J20" t="s">
        <v>908</v>
      </c>
      <c r="K20" t="s">
        <v>908</v>
      </c>
      <c r="L20" t="s">
        <v>935</v>
      </c>
      <c r="M20" t="s">
        <v>947</v>
      </c>
      <c r="N20" t="s">
        <v>941</v>
      </c>
      <c r="P20">
        <f t="shared" si="0"/>
        <v>1</v>
      </c>
      <c r="Q20">
        <f t="shared" si="1"/>
        <v>1</v>
      </c>
      <c r="R20">
        <f t="shared" si="2"/>
        <v>1</v>
      </c>
      <c r="S20">
        <f t="shared" si="3"/>
        <v>1</v>
      </c>
      <c r="T20">
        <f t="shared" si="4"/>
        <v>12</v>
      </c>
    </row>
    <row r="21" spans="1:20">
      <c r="A21" t="s">
        <v>897</v>
      </c>
      <c r="B21">
        <v>1</v>
      </c>
      <c r="C21" t="s">
        <v>908</v>
      </c>
      <c r="D21">
        <v>4</v>
      </c>
      <c r="E21">
        <v>8</v>
      </c>
      <c r="F21">
        <v>3</v>
      </c>
      <c r="G21">
        <v>2</v>
      </c>
      <c r="H21">
        <v>4</v>
      </c>
      <c r="I21">
        <v>7</v>
      </c>
      <c r="J21">
        <v>6</v>
      </c>
      <c r="K21">
        <v>3</v>
      </c>
      <c r="L21" t="s">
        <v>946</v>
      </c>
      <c r="M21" t="s">
        <v>945</v>
      </c>
      <c r="N21" t="s">
        <v>944</v>
      </c>
      <c r="P21">
        <f t="shared" si="0"/>
        <v>1</v>
      </c>
      <c r="Q21">
        <f t="shared" si="1"/>
        <v>1</v>
      </c>
      <c r="R21">
        <f t="shared" si="2"/>
        <v>2</v>
      </c>
      <c r="S21">
        <f t="shared" si="3"/>
        <v>2</v>
      </c>
      <c r="T21">
        <f t="shared" si="4"/>
        <v>16</v>
      </c>
    </row>
    <row r="22" spans="1:20">
      <c r="A22" t="s">
        <v>943</v>
      </c>
      <c r="B22">
        <v>1</v>
      </c>
      <c r="C22" t="s">
        <v>908</v>
      </c>
      <c r="D22">
        <v>7</v>
      </c>
      <c r="E22">
        <v>8</v>
      </c>
      <c r="F22">
        <v>6</v>
      </c>
      <c r="G22">
        <v>4</v>
      </c>
      <c r="H22">
        <v>5</v>
      </c>
      <c r="I22">
        <v>9</v>
      </c>
      <c r="J22">
        <v>3</v>
      </c>
      <c r="K22">
        <v>2</v>
      </c>
      <c r="L22" t="s">
        <v>942</v>
      </c>
      <c r="M22" t="s">
        <v>932</v>
      </c>
      <c r="N22" t="s">
        <v>941</v>
      </c>
      <c r="P22">
        <f t="shared" si="0"/>
        <v>1</v>
      </c>
      <c r="Q22">
        <f t="shared" si="1"/>
        <v>1</v>
      </c>
      <c r="R22">
        <f t="shared" si="2"/>
        <v>1</v>
      </c>
      <c r="S22">
        <f t="shared" si="3"/>
        <v>1</v>
      </c>
      <c r="T22">
        <f t="shared" si="4"/>
        <v>12</v>
      </c>
    </row>
    <row r="23" spans="1:20">
      <c r="A23" t="s">
        <v>898</v>
      </c>
      <c r="B23">
        <v>1</v>
      </c>
      <c r="C23" t="s">
        <v>908</v>
      </c>
      <c r="D23">
        <v>6</v>
      </c>
      <c r="E23">
        <v>7</v>
      </c>
      <c r="F23" s="219">
        <v>1</v>
      </c>
      <c r="G23">
        <v>8</v>
      </c>
      <c r="H23">
        <v>4</v>
      </c>
      <c r="I23">
        <v>5</v>
      </c>
      <c r="J23">
        <v>2</v>
      </c>
      <c r="K23">
        <v>3</v>
      </c>
      <c r="L23" t="s">
        <v>934</v>
      </c>
      <c r="M23" t="s">
        <v>932</v>
      </c>
      <c r="N23" t="s">
        <v>939</v>
      </c>
      <c r="P23">
        <f t="shared" si="0"/>
        <v>2</v>
      </c>
      <c r="Q23">
        <f t="shared" si="1"/>
        <v>1</v>
      </c>
      <c r="R23">
        <f t="shared" si="2"/>
        <v>1</v>
      </c>
      <c r="S23">
        <f t="shared" si="3"/>
        <v>1</v>
      </c>
      <c r="T23">
        <f t="shared" si="4"/>
        <v>17</v>
      </c>
    </row>
    <row r="24" spans="1:20">
      <c r="A24" t="s">
        <v>940</v>
      </c>
      <c r="B24" t="s">
        <v>908</v>
      </c>
      <c r="C24" t="s">
        <v>908</v>
      </c>
      <c r="D24">
        <v>2</v>
      </c>
      <c r="E24">
        <v>5</v>
      </c>
      <c r="F24">
        <v>6</v>
      </c>
      <c r="G24" t="s">
        <v>908</v>
      </c>
      <c r="H24">
        <v>7</v>
      </c>
      <c r="I24">
        <v>4</v>
      </c>
      <c r="J24">
        <v>3</v>
      </c>
      <c r="K24">
        <v>1</v>
      </c>
      <c r="L24" t="s">
        <v>939</v>
      </c>
      <c r="M24" t="s">
        <v>936</v>
      </c>
      <c r="N24" t="s">
        <v>932</v>
      </c>
      <c r="P24">
        <f t="shared" si="0"/>
        <v>1</v>
      </c>
      <c r="Q24">
        <f t="shared" si="1"/>
        <v>1</v>
      </c>
      <c r="R24">
        <f t="shared" si="2"/>
        <v>1</v>
      </c>
      <c r="S24">
        <f t="shared" si="3"/>
        <v>1</v>
      </c>
      <c r="T24">
        <f t="shared" si="4"/>
        <v>12</v>
      </c>
    </row>
    <row r="25" spans="1:20">
      <c r="A25" t="s">
        <v>938</v>
      </c>
      <c r="B25">
        <v>1</v>
      </c>
      <c r="C25" t="s">
        <v>908</v>
      </c>
      <c r="D25">
        <v>2</v>
      </c>
      <c r="E25">
        <v>6</v>
      </c>
      <c r="F25">
        <v>1</v>
      </c>
      <c r="G25" t="s">
        <v>908</v>
      </c>
      <c r="H25">
        <v>3</v>
      </c>
      <c r="I25">
        <v>5</v>
      </c>
      <c r="J25" t="s">
        <v>937</v>
      </c>
      <c r="K25">
        <v>4</v>
      </c>
      <c r="L25" t="s">
        <v>934</v>
      </c>
      <c r="M25" t="s">
        <v>936</v>
      </c>
      <c r="N25" t="s">
        <v>935</v>
      </c>
      <c r="P25">
        <f t="shared" si="0"/>
        <v>2</v>
      </c>
      <c r="Q25">
        <f t="shared" si="1"/>
        <v>1</v>
      </c>
      <c r="R25">
        <f t="shared" si="2"/>
        <v>1</v>
      </c>
      <c r="S25">
        <f t="shared" si="3"/>
        <v>1</v>
      </c>
      <c r="T25">
        <f t="shared" si="4"/>
        <v>17</v>
      </c>
    </row>
    <row r="26" spans="1:20">
      <c r="A26" t="s">
        <v>927</v>
      </c>
      <c r="B26">
        <v>1</v>
      </c>
      <c r="C26">
        <v>2</v>
      </c>
      <c r="D26">
        <v>3</v>
      </c>
      <c r="E26" t="s">
        <v>908</v>
      </c>
      <c r="F26">
        <v>1</v>
      </c>
      <c r="G26">
        <v>4</v>
      </c>
      <c r="H26">
        <v>5</v>
      </c>
      <c r="I26">
        <v>6</v>
      </c>
      <c r="J26">
        <v>3</v>
      </c>
      <c r="K26">
        <v>7</v>
      </c>
      <c r="L26" t="s">
        <v>934</v>
      </c>
      <c r="M26" t="s">
        <v>933</v>
      </c>
      <c r="N26" t="s">
        <v>932</v>
      </c>
      <c r="P26">
        <f t="shared" si="0"/>
        <v>2</v>
      </c>
      <c r="Q26">
        <f t="shared" si="1"/>
        <v>1</v>
      </c>
      <c r="R26">
        <f t="shared" si="2"/>
        <v>2</v>
      </c>
      <c r="S26">
        <f t="shared" si="3"/>
        <v>1</v>
      </c>
      <c r="T26">
        <f t="shared" si="4"/>
        <v>20</v>
      </c>
    </row>
    <row r="28" spans="1:20">
      <c r="A28" t="s">
        <v>956</v>
      </c>
      <c r="B28">
        <f t="shared" ref="B28:K28" si="5">SUM(B17:B26)</f>
        <v>20</v>
      </c>
      <c r="C28">
        <f t="shared" si="5"/>
        <v>2</v>
      </c>
      <c r="D28">
        <f t="shared" si="5"/>
        <v>32</v>
      </c>
      <c r="E28">
        <f t="shared" si="5"/>
        <v>34</v>
      </c>
      <c r="F28">
        <f t="shared" si="5"/>
        <v>24</v>
      </c>
      <c r="G28">
        <f t="shared" si="5"/>
        <v>27</v>
      </c>
      <c r="H28">
        <f t="shared" si="5"/>
        <v>33</v>
      </c>
      <c r="I28">
        <f t="shared" si="5"/>
        <v>40</v>
      </c>
      <c r="J28">
        <f t="shared" si="5"/>
        <v>17</v>
      </c>
      <c r="K28">
        <f t="shared" si="5"/>
        <v>21</v>
      </c>
    </row>
    <row r="29" spans="1:20">
      <c r="B29" s="218"/>
      <c r="C29" s="218"/>
      <c r="J29" s="218"/>
      <c r="K29" s="218"/>
    </row>
    <row r="34" spans="1:14">
      <c r="A34" s="1" t="s">
        <v>929</v>
      </c>
      <c r="B34" s="1" t="s">
        <v>928</v>
      </c>
      <c r="C34" s="1" t="s">
        <v>950</v>
      </c>
      <c r="D34" s="1" t="s">
        <v>949</v>
      </c>
      <c r="E34" s="1" t="s">
        <v>948</v>
      </c>
      <c r="F34" s="1" t="s">
        <v>897</v>
      </c>
      <c r="G34" s="1" t="s">
        <v>955</v>
      </c>
      <c r="H34" s="1" t="s">
        <v>898</v>
      </c>
      <c r="I34" s="1" t="s">
        <v>954</v>
      </c>
      <c r="J34" s="1" t="s">
        <v>938</v>
      </c>
      <c r="K34" s="1" t="s">
        <v>927</v>
      </c>
      <c r="L34" s="1" t="s">
        <v>953</v>
      </c>
      <c r="M34" s="1" t="s">
        <v>952</v>
      </c>
      <c r="N34" s="1" t="s">
        <v>951</v>
      </c>
    </row>
    <row r="35" spans="1:14">
      <c r="A35" t="s">
        <v>922</v>
      </c>
      <c r="B35" t="s">
        <v>937</v>
      </c>
      <c r="C35" t="s">
        <v>908</v>
      </c>
      <c r="D35" t="s">
        <v>908</v>
      </c>
      <c r="E35" t="s">
        <v>908</v>
      </c>
      <c r="F35" t="s">
        <v>908</v>
      </c>
      <c r="H35" t="s">
        <v>908</v>
      </c>
      <c r="I35" t="s">
        <v>908</v>
      </c>
      <c r="J35" t="s">
        <v>908</v>
      </c>
      <c r="L35" t="s">
        <v>939</v>
      </c>
      <c r="M35" t="s">
        <v>941</v>
      </c>
      <c r="N35">
        <v>0</v>
      </c>
    </row>
    <row r="36" spans="1:14">
      <c r="A36" t="s">
        <v>950</v>
      </c>
      <c r="C36" t="s">
        <v>937</v>
      </c>
      <c r="E36" t="s">
        <v>908</v>
      </c>
      <c r="I36" t="s">
        <v>908</v>
      </c>
      <c r="J36" t="s">
        <v>908</v>
      </c>
      <c r="K36" t="s">
        <v>908</v>
      </c>
      <c r="L36" t="s">
        <v>935</v>
      </c>
      <c r="M36" t="s">
        <v>947</v>
      </c>
      <c r="N36" t="s">
        <v>941</v>
      </c>
    </row>
    <row r="37" spans="1:14">
      <c r="A37" t="s">
        <v>949</v>
      </c>
      <c r="C37" t="s">
        <v>908</v>
      </c>
      <c r="D37" t="s">
        <v>937</v>
      </c>
      <c r="E37" t="s">
        <v>908</v>
      </c>
      <c r="J37" t="s">
        <v>908</v>
      </c>
      <c r="K37" t="s">
        <v>908</v>
      </c>
      <c r="L37" t="s">
        <v>941</v>
      </c>
      <c r="M37" t="s">
        <v>947</v>
      </c>
      <c r="N37" t="s">
        <v>935</v>
      </c>
    </row>
    <row r="38" spans="1:14">
      <c r="A38" t="s">
        <v>948</v>
      </c>
      <c r="C38" t="s">
        <v>908</v>
      </c>
      <c r="E38" t="s">
        <v>937</v>
      </c>
      <c r="I38" t="s">
        <v>908</v>
      </c>
      <c r="J38" t="s">
        <v>908</v>
      </c>
      <c r="K38" t="s">
        <v>908</v>
      </c>
      <c r="L38" t="s">
        <v>935</v>
      </c>
      <c r="M38" t="s">
        <v>947</v>
      </c>
      <c r="N38" t="s">
        <v>941</v>
      </c>
    </row>
    <row r="39" spans="1:14">
      <c r="A39" t="s">
        <v>897</v>
      </c>
      <c r="C39" t="s">
        <v>908</v>
      </c>
      <c r="L39" t="s">
        <v>946</v>
      </c>
      <c r="M39" t="s">
        <v>945</v>
      </c>
      <c r="N39" t="s">
        <v>944</v>
      </c>
    </row>
    <row r="40" spans="1:14">
      <c r="A40" t="s">
        <v>943</v>
      </c>
      <c r="C40" t="s">
        <v>908</v>
      </c>
      <c r="L40" t="s">
        <v>942</v>
      </c>
      <c r="M40" t="s">
        <v>932</v>
      </c>
      <c r="N40" t="s">
        <v>941</v>
      </c>
    </row>
    <row r="41" spans="1:14">
      <c r="A41" t="s">
        <v>898</v>
      </c>
      <c r="C41" t="s">
        <v>908</v>
      </c>
      <c r="L41" t="s">
        <v>934</v>
      </c>
      <c r="M41" t="s">
        <v>932</v>
      </c>
      <c r="N41" t="s">
        <v>939</v>
      </c>
    </row>
    <row r="42" spans="1:14">
      <c r="A42" t="s">
        <v>940</v>
      </c>
      <c r="B42" t="s">
        <v>908</v>
      </c>
      <c r="C42" t="s">
        <v>908</v>
      </c>
      <c r="G42" t="s">
        <v>908</v>
      </c>
      <c r="L42" t="s">
        <v>939</v>
      </c>
      <c r="M42" t="s">
        <v>936</v>
      </c>
      <c r="N42" t="s">
        <v>932</v>
      </c>
    </row>
    <row r="43" spans="1:14">
      <c r="A43" t="s">
        <v>938</v>
      </c>
      <c r="C43" t="s">
        <v>908</v>
      </c>
      <c r="G43" t="s">
        <v>908</v>
      </c>
      <c r="J43" t="s">
        <v>937</v>
      </c>
      <c r="L43" t="s">
        <v>934</v>
      </c>
      <c r="M43" t="s">
        <v>936</v>
      </c>
      <c r="N43" t="s">
        <v>935</v>
      </c>
    </row>
    <row r="44" spans="1:14">
      <c r="A44" t="s">
        <v>927</v>
      </c>
      <c r="C44">
        <v>1</v>
      </c>
      <c r="E44" t="s">
        <v>908</v>
      </c>
      <c r="L44" t="s">
        <v>934</v>
      </c>
      <c r="M44" t="s">
        <v>933</v>
      </c>
      <c r="N44" t="s">
        <v>932</v>
      </c>
    </row>
    <row r="49" spans="1:13">
      <c r="C49" s="394" t="s">
        <v>931</v>
      </c>
      <c r="D49" s="394"/>
      <c r="E49" s="394"/>
      <c r="F49" s="394"/>
      <c r="G49" s="394"/>
      <c r="H49" t="s">
        <v>930</v>
      </c>
    </row>
    <row r="50" spans="1:13">
      <c r="A50" s="1" t="s">
        <v>929</v>
      </c>
      <c r="B50" s="1" t="s">
        <v>928</v>
      </c>
      <c r="C50" t="s">
        <v>897</v>
      </c>
      <c r="D50" t="s">
        <v>898</v>
      </c>
      <c r="E50" t="s">
        <v>913</v>
      </c>
      <c r="F50" t="s">
        <v>910</v>
      </c>
      <c r="G50" t="s">
        <v>907</v>
      </c>
      <c r="H50" t="s">
        <v>927</v>
      </c>
      <c r="I50" t="s">
        <v>891</v>
      </c>
      <c r="J50" t="s">
        <v>926</v>
      </c>
      <c r="K50" t="s">
        <v>925</v>
      </c>
      <c r="L50" t="s">
        <v>924</v>
      </c>
      <c r="M50" t="s">
        <v>923</v>
      </c>
    </row>
    <row r="51" spans="1:13">
      <c r="A51" t="s">
        <v>922</v>
      </c>
      <c r="B51" t="s">
        <v>908</v>
      </c>
      <c r="C51" t="s">
        <v>908</v>
      </c>
      <c r="D51" t="s">
        <v>908</v>
      </c>
      <c r="E51" t="s">
        <v>908</v>
      </c>
      <c r="F51" t="s">
        <v>908</v>
      </c>
      <c r="G51" t="s">
        <v>908</v>
      </c>
    </row>
    <row r="52" spans="1:13">
      <c r="A52" t="s">
        <v>897</v>
      </c>
      <c r="B52" t="s">
        <v>906</v>
      </c>
      <c r="C52" t="s">
        <v>921</v>
      </c>
      <c r="D52" t="s">
        <v>920</v>
      </c>
      <c r="E52" s="217" t="s">
        <v>919</v>
      </c>
      <c r="F52" t="s">
        <v>918</v>
      </c>
      <c r="G52" t="s">
        <v>917</v>
      </c>
    </row>
    <row r="53" spans="1:13">
      <c r="A53" t="s">
        <v>898</v>
      </c>
      <c r="B53" t="s">
        <v>906</v>
      </c>
      <c r="C53" t="s">
        <v>905</v>
      </c>
      <c r="D53" t="s">
        <v>916</v>
      </c>
      <c r="E53" s="217" t="s">
        <v>915</v>
      </c>
      <c r="F53" t="s">
        <v>902</v>
      </c>
      <c r="G53" t="s">
        <v>914</v>
      </c>
    </row>
    <row r="54" spans="1:13">
      <c r="A54" t="s">
        <v>913</v>
      </c>
      <c r="B54" t="s">
        <v>906</v>
      </c>
      <c r="C54" t="s">
        <v>905</v>
      </c>
      <c r="D54" t="s">
        <v>912</v>
      </c>
      <c r="E54" s="217" t="s">
        <v>908</v>
      </c>
      <c r="F54" t="s">
        <v>908</v>
      </c>
      <c r="G54" t="s">
        <v>911</v>
      </c>
    </row>
    <row r="55" spans="1:13">
      <c r="A55" t="s">
        <v>910</v>
      </c>
      <c r="B55" t="s">
        <v>906</v>
      </c>
      <c r="C55" t="s">
        <v>905</v>
      </c>
      <c r="D55" t="s">
        <v>904</v>
      </c>
      <c r="E55" s="217" t="s">
        <v>909</v>
      </c>
      <c r="F55" t="s">
        <v>908</v>
      </c>
      <c r="G55" t="s">
        <v>901</v>
      </c>
    </row>
    <row r="56" spans="1:13">
      <c r="A56" t="s">
        <v>907</v>
      </c>
      <c r="B56" t="s">
        <v>906</v>
      </c>
      <c r="C56" t="s">
        <v>905</v>
      </c>
      <c r="D56" t="s">
        <v>904</v>
      </c>
      <c r="E56" s="217" t="s">
        <v>903</v>
      </c>
      <c r="F56" t="s">
        <v>902</v>
      </c>
      <c r="G56" t="s">
        <v>901</v>
      </c>
    </row>
    <row r="57" spans="1:13">
      <c r="E57" s="217"/>
    </row>
    <row r="58" spans="1:13">
      <c r="E58" s="217"/>
    </row>
    <row r="59" spans="1:13">
      <c r="E59" s="217"/>
    </row>
    <row r="60" spans="1:13">
      <c r="E60" s="217"/>
    </row>
  </sheetData>
  <mergeCells count="1">
    <mergeCell ref="C49:G49"/>
  </mergeCells>
  <conditionalFormatting sqref="M19:N19 N25:N26 B17:K26">
    <cfRule type="containsText" dxfId="9" priority="14" operator="containsText" text=".">
      <formula>NOT(ISERROR(SEARCH(".",B17)))</formula>
    </cfRule>
    <cfRule type="containsText" dxfId="8" priority="15" operator="containsText" text="x">
      <formula>NOT(ISERROR(SEARCH("x",B17)))</formula>
    </cfRule>
  </conditionalFormatting>
  <conditionalFormatting sqref="M25">
    <cfRule type="containsText" dxfId="7" priority="12" operator="containsText" text=".">
      <formula>NOT(ISERROR(SEARCH(".",M25)))</formula>
    </cfRule>
    <cfRule type="containsText" dxfId="6" priority="13" operator="containsText" text="x">
      <formula>NOT(ISERROR(SEARCH("x",M25)))</formula>
    </cfRule>
  </conditionalFormatting>
  <conditionalFormatting sqref="B17:K26">
    <cfRule type="colorScale" priority="10">
      <colorScale>
        <cfvo type="min"/>
        <cfvo type="percentile" val="50"/>
        <cfvo type="max"/>
        <color rgb="FFFF0000"/>
        <color rgb="FF7030A0"/>
        <color theme="4" tint="0.79998168889431442"/>
      </colorScale>
    </cfRule>
    <cfRule type="cellIs" dxfId="5" priority="11" operator="equal">
      <formula>1</formula>
    </cfRule>
  </conditionalFormatting>
  <conditionalFormatting sqref="B28:K28">
    <cfRule type="colorScale" priority="9">
      <colorScale>
        <cfvo type="min"/>
        <cfvo type="max"/>
        <color theme="7" tint="0.39997558519241921"/>
        <color theme="4" tint="0.79998168889431442"/>
      </colorScale>
    </cfRule>
  </conditionalFormatting>
  <conditionalFormatting sqref="P17:S26">
    <cfRule type="colorScale" priority="8">
      <colorScale>
        <cfvo type="min"/>
        <cfvo type="percentile" val="50"/>
        <cfvo type="max"/>
        <color rgb="FF5A8AC6"/>
        <color rgb="FFFCFCFF"/>
        <color rgb="FFF8696B"/>
      </colorScale>
    </cfRule>
  </conditionalFormatting>
  <conditionalFormatting sqref="T17:T26">
    <cfRule type="colorScale" priority="7">
      <colorScale>
        <cfvo type="min"/>
        <cfvo type="max"/>
        <color rgb="FFFCFCFF"/>
        <color rgb="FF63BE7B"/>
      </colorScale>
    </cfRule>
  </conditionalFormatting>
  <conditionalFormatting sqref="M37:N37 N43:N44 B35:K44">
    <cfRule type="containsText" dxfId="4" priority="5" operator="containsText" text=".">
      <formula>NOT(ISERROR(SEARCH(".",B35)))</formula>
    </cfRule>
    <cfRule type="containsText" dxfId="3" priority="6" operator="containsText" text="x">
      <formula>NOT(ISERROR(SEARCH("x",B35)))</formula>
    </cfRule>
  </conditionalFormatting>
  <conditionalFormatting sqref="M43">
    <cfRule type="containsText" dxfId="2" priority="3" operator="containsText" text=".">
      <formula>NOT(ISERROR(SEARCH(".",M43)))</formula>
    </cfRule>
    <cfRule type="containsText" dxfId="1" priority="4" operator="containsText" text="x">
      <formula>NOT(ISERROR(SEARCH("x",M43)))</formula>
    </cfRule>
  </conditionalFormatting>
  <conditionalFormatting sqref="B35:K44">
    <cfRule type="colorScale" priority="1">
      <colorScale>
        <cfvo type="min"/>
        <cfvo type="percentile" val="50"/>
        <cfvo type="max"/>
        <color rgb="FFFF0000"/>
        <color rgb="FF7030A0"/>
        <color theme="4" tint="0.79998168889431442"/>
      </colorScale>
    </cfRule>
    <cfRule type="cellIs" dxfId="0" priority="2" operator="equal">
      <formul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todo</vt:lpstr>
      <vt:lpstr>notes</vt:lpstr>
      <vt:lpstr>Z11admindistricts</vt:lpstr>
      <vt:lpstr>Z11states</vt:lpstr>
      <vt:lpstr>Z11admindistricts_generated</vt:lpstr>
      <vt:lpstr>Z11states_generated</vt:lpstr>
      <vt:lpstr>country_generated</vt:lpstr>
      <vt:lpstr>parameters</vt:lpstr>
      <vt:lpstr>general_collection</vt:lpstr>
      <vt:lpstr>mikrozensus2018_extract</vt:lpstr>
      <vt:lpstr>statedata</vt:lpstr>
      <vt:lpstr>countrydata</vt:lpstr>
      <vt:lpstr>emissions</vt:lpstr>
      <vt:lpstr>household_spending_GER2013</vt:lpstr>
      <vt:lpstr>energy_prices_monthly</vt:lpstr>
      <vt:lpstr>energy_prices_yearly</vt:lpstr>
      <vt:lpstr>government_strategy</vt:lpstr>
      <vt:lpstr>sectoral_effects</vt:lpstr>
      <vt:lpstr>energy_prices_monthly!Print_Area</vt:lpstr>
      <vt:lpstr>energy_prices_yearly!Print_Area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dc:creator>
  <cp:lastModifiedBy>IS</cp:lastModifiedBy>
  <dcterms:created xsi:type="dcterms:W3CDTF">2020-02-24T15:17:18Z</dcterms:created>
  <dcterms:modified xsi:type="dcterms:W3CDTF">2020-08-30T09:26:41Z</dcterms:modified>
</cp:coreProperties>
</file>